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timelines/timeline2.xml" ContentType="application/vnd.ms-excel.timelin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C:\Users\HP\Desktop\ENTRI\MOD 1\Assignment\Final Excel Assingment\"/>
    </mc:Choice>
  </mc:AlternateContent>
  <xr:revisionPtr revIDLastSave="0" documentId="13_ncr:1_{E02D9509-01BA-43BA-860C-E8114578F95C}" xr6:coauthVersionLast="47" xr6:coauthVersionMax="47" xr10:uidLastSave="{00000000-0000-0000-0000-000000000000}"/>
  <bookViews>
    <workbookView xWindow="-120" yWindow="-120" windowWidth="20730" windowHeight="11160" tabRatio="711" firstSheet="3" activeTab="9" xr2:uid="{78635D4D-0AFC-4640-800D-9575ACD7B292}"/>
  </bookViews>
  <sheets>
    <sheet name="Sales_Fact" sheetId="4" r:id="rId1"/>
    <sheet name="Store_Dim" sheetId="5" r:id="rId2"/>
    <sheet name="Customer_Dim" sheetId="2" r:id="rId3"/>
    <sheet name="Product_Dim" sheetId="3" r:id="rId4"/>
    <sheet name="Summary " sheetId="6" r:id="rId5"/>
    <sheet name="LOOKUP DATA" sheetId="9" r:id="rId6"/>
    <sheet name="Descriptive statistics" sheetId="11" r:id="rId7"/>
    <sheet name="Pivot Table" sheetId="10" r:id="rId8"/>
    <sheet name="Pivot Charts" sheetId="12" r:id="rId9"/>
    <sheet name="DASHBOARD" sheetId="24" r:id="rId10"/>
  </sheets>
  <definedNames>
    <definedName name="ExternalData_1" localSheetId="2" hidden="1">'Customer_Dim'!$A$1:$H$501</definedName>
    <definedName name="ExternalData_2" localSheetId="3" hidden="1">Product_Dim!$A$1:$G$101</definedName>
    <definedName name="ExternalData_3" localSheetId="0" hidden="1">Sales_Fact!$A$1:$J$2001</definedName>
    <definedName name="ExternalData_4" localSheetId="1" hidden="1">Store_Dim!$A$1:$E$21</definedName>
    <definedName name="NativeTimeline_Order_Date">#N/A</definedName>
    <definedName name="Slicer_Category">#N/A</definedName>
    <definedName name="Slicer_Loyalty_Level">#N/A</definedName>
    <definedName name="Slicer_Payment_Type">#N/A</definedName>
    <definedName name="Slicer_Region">#N/A</definedName>
    <definedName name="Slicer_Store_Type">#N/A</definedName>
  </definedNames>
  <calcPr calcId="191029"/>
  <pivotCaches>
    <pivotCache cacheId="0" r:id="rId11"/>
  </pivotCaches>
  <extLst>
    <ext xmlns:x14="http://schemas.microsoft.com/office/spreadsheetml/2009/9/main" uri="{BBE1A952-AA13-448e-AADC-164F8A28A991}">
      <x14:slicerCaches>
        <x14:slicerCache r:id="rId12"/>
        <x14:slicerCache r:id="rId13"/>
        <x14:slicerCache r:id="rId14"/>
        <x14:slicerCache r:id="rId15"/>
        <x14:slicerCache r:id="rId16"/>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7"/>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2" i="6" l="1"/>
  <c r="H2" i="3"/>
  <c r="H3" i="3"/>
  <c r="H4" i="3"/>
  <c r="H5" i="3"/>
  <c r="H6" i="3"/>
  <c r="H7" i="3"/>
  <c r="P1247" i="9" s="1"/>
  <c r="H8" i="3"/>
  <c r="H9" i="3"/>
  <c r="H10" i="3"/>
  <c r="H11" i="3"/>
  <c r="H12" i="3"/>
  <c r="H13" i="3"/>
  <c r="P243" i="9" s="1"/>
  <c r="H14" i="3"/>
  <c r="H15" i="3"/>
  <c r="H16" i="3"/>
  <c r="H17" i="3"/>
  <c r="H18" i="3"/>
  <c r="P1241" i="9" s="1"/>
  <c r="H19" i="3"/>
  <c r="H20" i="3"/>
  <c r="P264" i="9" s="1"/>
  <c r="H21" i="3"/>
  <c r="H22" i="3"/>
  <c r="P1243" i="9" s="1"/>
  <c r="H23" i="3"/>
  <c r="P259" i="9" s="1"/>
  <c r="H24" i="3"/>
  <c r="H25" i="3"/>
  <c r="P1240" i="9" s="1"/>
  <c r="H26" i="3"/>
  <c r="H27" i="3"/>
  <c r="H28" i="3"/>
  <c r="H29" i="3"/>
  <c r="P271" i="9" s="1"/>
  <c r="H30" i="3"/>
  <c r="H31" i="3"/>
  <c r="H32" i="3"/>
  <c r="H33" i="3"/>
  <c r="H34" i="3"/>
  <c r="H35" i="3"/>
  <c r="H36" i="3"/>
  <c r="H37" i="3"/>
  <c r="P1252" i="9" s="1"/>
  <c r="H38" i="3"/>
  <c r="H39" i="3"/>
  <c r="H40" i="3"/>
  <c r="P270" i="9" s="1"/>
  <c r="H41" i="3"/>
  <c r="H42" i="3"/>
  <c r="H43" i="3"/>
  <c r="P265" i="9" s="1"/>
  <c r="H44" i="3"/>
  <c r="P1245" i="9" s="1"/>
  <c r="H45" i="3"/>
  <c r="H46" i="3"/>
  <c r="P272" i="9" s="1"/>
  <c r="H47" i="3"/>
  <c r="H48" i="3"/>
  <c r="H49" i="3"/>
  <c r="H50" i="3"/>
  <c r="H51" i="3"/>
  <c r="P267" i="9" s="1"/>
  <c r="H52" i="3"/>
  <c r="P1244" i="9" s="1"/>
  <c r="H53" i="3"/>
  <c r="H54" i="3"/>
  <c r="H55" i="3"/>
  <c r="P1250" i="9" s="1"/>
  <c r="H56" i="3"/>
  <c r="H57" i="3"/>
  <c r="P1251" i="9" s="1"/>
  <c r="H58" i="3"/>
  <c r="H59" i="3"/>
  <c r="H60" i="3"/>
  <c r="H61" i="3"/>
  <c r="H62" i="3"/>
  <c r="H63" i="3"/>
  <c r="H64" i="3"/>
  <c r="H65" i="3"/>
  <c r="P268" i="9" s="1"/>
  <c r="H66" i="3"/>
  <c r="H67" i="3"/>
  <c r="H68" i="3"/>
  <c r="H69" i="3"/>
  <c r="H70" i="3"/>
  <c r="P269" i="9" s="1"/>
  <c r="H71" i="3"/>
  <c r="H72" i="3"/>
  <c r="H73" i="3"/>
  <c r="P278" i="9" s="1"/>
  <c r="H74" i="3"/>
  <c r="H75" i="3"/>
  <c r="H76" i="3"/>
  <c r="P1258" i="9" s="1"/>
  <c r="H77" i="3"/>
  <c r="H78" i="3"/>
  <c r="H79" i="3"/>
  <c r="H80" i="3"/>
  <c r="P1256" i="9" s="1"/>
  <c r="H81" i="3"/>
  <c r="H82" i="3"/>
  <c r="H83" i="3"/>
  <c r="H84" i="3"/>
  <c r="P1261" i="9" s="1"/>
  <c r="H85" i="3"/>
  <c r="P1254" i="9" s="1"/>
  <c r="H86" i="3"/>
  <c r="H87" i="3"/>
  <c r="H88" i="3"/>
  <c r="P1249" i="9" s="1"/>
  <c r="H89" i="3"/>
  <c r="H90" i="3"/>
  <c r="H91" i="3"/>
  <c r="H92" i="3"/>
  <c r="H93" i="3"/>
  <c r="H94" i="3"/>
  <c r="H95" i="3"/>
  <c r="P1259" i="9" s="1"/>
  <c r="H96" i="3"/>
  <c r="H97" i="3"/>
  <c r="H98" i="3"/>
  <c r="H99" i="3"/>
  <c r="H100" i="3"/>
  <c r="H101" i="3"/>
  <c r="I2" i="3"/>
  <c r="I3" i="3"/>
  <c r="I4" i="3"/>
  <c r="I5" i="3"/>
  <c r="I6" i="3"/>
  <c r="I7" i="3"/>
  <c r="I8" i="3"/>
  <c r="I9" i="3"/>
  <c r="I10" i="3"/>
  <c r="I11" i="3"/>
  <c r="I12" i="3"/>
  <c r="I13" i="3"/>
  <c r="I14" i="3"/>
  <c r="I15" i="3"/>
  <c r="I16" i="3"/>
  <c r="I17" i="3"/>
  <c r="I18" i="3"/>
  <c r="I19" i="3"/>
  <c r="I20" i="3"/>
  <c r="I21" i="3"/>
  <c r="I22" i="3"/>
  <c r="I23" i="3"/>
  <c r="I24" i="3"/>
  <c r="I25" i="3"/>
  <c r="I26" i="3"/>
  <c r="I27" i="3"/>
  <c r="I28" i="3"/>
  <c r="I29" i="3"/>
  <c r="I30" i="3"/>
  <c r="I31" i="3"/>
  <c r="I32" i="3"/>
  <c r="I33" i="3"/>
  <c r="I34" i="3"/>
  <c r="I35" i="3"/>
  <c r="I36" i="3"/>
  <c r="I37" i="3"/>
  <c r="I38" i="3"/>
  <c r="I39" i="3"/>
  <c r="I40" i="3"/>
  <c r="I41" i="3"/>
  <c r="I42" i="3"/>
  <c r="I43" i="3"/>
  <c r="I44" i="3"/>
  <c r="I45" i="3"/>
  <c r="I46" i="3"/>
  <c r="I47" i="3"/>
  <c r="I48" i="3"/>
  <c r="I49" i="3"/>
  <c r="I50" i="3"/>
  <c r="I51" i="3"/>
  <c r="I52" i="3"/>
  <c r="I53" i="3"/>
  <c r="I54" i="3"/>
  <c r="I55" i="3"/>
  <c r="I56" i="3"/>
  <c r="I57" i="3"/>
  <c r="I58" i="3"/>
  <c r="I59" i="3"/>
  <c r="I60" i="3"/>
  <c r="I61" i="3"/>
  <c r="I62" i="3"/>
  <c r="I63" i="3"/>
  <c r="I64" i="3"/>
  <c r="I65" i="3"/>
  <c r="I66" i="3"/>
  <c r="I67" i="3"/>
  <c r="I68" i="3"/>
  <c r="I69" i="3"/>
  <c r="I70" i="3"/>
  <c r="I71" i="3"/>
  <c r="I72" i="3"/>
  <c r="I73" i="3"/>
  <c r="I74" i="3"/>
  <c r="I75" i="3"/>
  <c r="I76" i="3"/>
  <c r="I77" i="3"/>
  <c r="I78" i="3"/>
  <c r="I79" i="3"/>
  <c r="I80" i="3"/>
  <c r="I81" i="3"/>
  <c r="I82" i="3"/>
  <c r="I83" i="3"/>
  <c r="I84" i="3"/>
  <c r="I85" i="3"/>
  <c r="I86" i="3"/>
  <c r="I87" i="3"/>
  <c r="I88" i="3"/>
  <c r="I89" i="3"/>
  <c r="I90" i="3"/>
  <c r="I91" i="3"/>
  <c r="I92" i="3"/>
  <c r="I93" i="3"/>
  <c r="I94" i="3"/>
  <c r="I95" i="3"/>
  <c r="I96" i="3"/>
  <c r="I97" i="3"/>
  <c r="I98" i="3"/>
  <c r="I99" i="3"/>
  <c r="I100" i="3"/>
  <c r="I101" i="3"/>
  <c r="J2" i="3"/>
  <c r="J3" i="3"/>
  <c r="J4" i="3"/>
  <c r="J5" i="3"/>
  <c r="J6" i="3"/>
  <c r="J7" i="3"/>
  <c r="J8" i="3"/>
  <c r="J9" i="3"/>
  <c r="J10" i="3"/>
  <c r="J11" i="3"/>
  <c r="J12" i="3"/>
  <c r="J13" i="3"/>
  <c r="J14" i="3"/>
  <c r="J15" i="3"/>
  <c r="J16" i="3"/>
  <c r="J17" i="3"/>
  <c r="J18" i="3"/>
  <c r="J19" i="3"/>
  <c r="J20" i="3"/>
  <c r="J21" i="3"/>
  <c r="J22" i="3"/>
  <c r="J23" i="3"/>
  <c r="J24" i="3"/>
  <c r="J25" i="3"/>
  <c r="J26" i="3"/>
  <c r="J27" i="3"/>
  <c r="J28" i="3"/>
  <c r="J29" i="3"/>
  <c r="J30" i="3"/>
  <c r="J31" i="3"/>
  <c r="J32" i="3"/>
  <c r="J33" i="3"/>
  <c r="J34" i="3"/>
  <c r="J35" i="3"/>
  <c r="J36" i="3"/>
  <c r="J37" i="3"/>
  <c r="J38" i="3"/>
  <c r="J39" i="3"/>
  <c r="J40" i="3"/>
  <c r="J41" i="3"/>
  <c r="J42" i="3"/>
  <c r="J43" i="3"/>
  <c r="J44" i="3"/>
  <c r="J45" i="3"/>
  <c r="J46" i="3"/>
  <c r="J47" i="3"/>
  <c r="J48" i="3"/>
  <c r="J49" i="3"/>
  <c r="J50" i="3"/>
  <c r="J51" i="3"/>
  <c r="J52" i="3"/>
  <c r="J53" i="3"/>
  <c r="J54" i="3"/>
  <c r="J55" i="3"/>
  <c r="J56" i="3"/>
  <c r="J57" i="3"/>
  <c r="J58" i="3"/>
  <c r="J59" i="3"/>
  <c r="J60" i="3"/>
  <c r="J61" i="3"/>
  <c r="J62" i="3"/>
  <c r="J63" i="3"/>
  <c r="J64" i="3"/>
  <c r="J65" i="3"/>
  <c r="J66" i="3"/>
  <c r="J67" i="3"/>
  <c r="J68" i="3"/>
  <c r="J69" i="3"/>
  <c r="J70" i="3"/>
  <c r="J71" i="3"/>
  <c r="J72" i="3"/>
  <c r="J73" i="3"/>
  <c r="J74" i="3"/>
  <c r="J75" i="3"/>
  <c r="J76" i="3"/>
  <c r="J77" i="3"/>
  <c r="J78" i="3"/>
  <c r="J79" i="3"/>
  <c r="J80" i="3"/>
  <c r="J81" i="3"/>
  <c r="J82" i="3"/>
  <c r="J83" i="3"/>
  <c r="J84" i="3"/>
  <c r="J85" i="3"/>
  <c r="J86" i="3"/>
  <c r="J87" i="3"/>
  <c r="J88" i="3"/>
  <c r="J89" i="3"/>
  <c r="J90" i="3"/>
  <c r="J91" i="3"/>
  <c r="J92" i="3"/>
  <c r="J93" i="3"/>
  <c r="J94" i="3"/>
  <c r="J95" i="3"/>
  <c r="J96" i="3"/>
  <c r="J97" i="3"/>
  <c r="J98" i="3"/>
  <c r="J99" i="3"/>
  <c r="J100" i="3"/>
  <c r="J101" i="3"/>
  <c r="K2" i="3"/>
  <c r="K3" i="3"/>
  <c r="K4" i="3"/>
  <c r="K5" i="3"/>
  <c r="K6" i="3"/>
  <c r="K7" i="3"/>
  <c r="K8" i="3"/>
  <c r="K9" i="3"/>
  <c r="K10" i="3"/>
  <c r="K11" i="3"/>
  <c r="K12" i="3"/>
  <c r="K13" i="3"/>
  <c r="K14" i="3"/>
  <c r="K15" i="3"/>
  <c r="K16" i="3"/>
  <c r="K17" i="3"/>
  <c r="K18" i="3"/>
  <c r="K19" i="3"/>
  <c r="K20" i="3"/>
  <c r="K21" i="3"/>
  <c r="K22" i="3"/>
  <c r="K23" i="3"/>
  <c r="K24" i="3"/>
  <c r="K25" i="3"/>
  <c r="K26" i="3"/>
  <c r="K27" i="3"/>
  <c r="K28" i="3"/>
  <c r="K29" i="3"/>
  <c r="K30" i="3"/>
  <c r="K31" i="3"/>
  <c r="K32" i="3"/>
  <c r="K33" i="3"/>
  <c r="K34" i="3"/>
  <c r="K35" i="3"/>
  <c r="K36" i="3"/>
  <c r="K37" i="3"/>
  <c r="K38" i="3"/>
  <c r="K39" i="3"/>
  <c r="K40" i="3"/>
  <c r="K41" i="3"/>
  <c r="K42" i="3"/>
  <c r="K43" i="3"/>
  <c r="K44" i="3"/>
  <c r="K45" i="3"/>
  <c r="K46" i="3"/>
  <c r="K47" i="3"/>
  <c r="K48" i="3"/>
  <c r="K49" i="3"/>
  <c r="K50" i="3"/>
  <c r="K51" i="3"/>
  <c r="K52" i="3"/>
  <c r="K53" i="3"/>
  <c r="K54" i="3"/>
  <c r="K55" i="3"/>
  <c r="K56" i="3"/>
  <c r="K57" i="3"/>
  <c r="K58" i="3"/>
  <c r="K59" i="3"/>
  <c r="K60" i="3"/>
  <c r="K61" i="3"/>
  <c r="K62" i="3"/>
  <c r="K63" i="3"/>
  <c r="K64" i="3"/>
  <c r="K65" i="3"/>
  <c r="K66" i="3"/>
  <c r="K67" i="3"/>
  <c r="K68" i="3"/>
  <c r="K69" i="3"/>
  <c r="K70" i="3"/>
  <c r="K71" i="3"/>
  <c r="K72" i="3"/>
  <c r="K73" i="3"/>
  <c r="K74" i="3"/>
  <c r="K75" i="3"/>
  <c r="K76" i="3"/>
  <c r="K77" i="3"/>
  <c r="K78" i="3"/>
  <c r="K79" i="3"/>
  <c r="K80" i="3"/>
  <c r="K81" i="3"/>
  <c r="K82" i="3"/>
  <c r="K83" i="3"/>
  <c r="K84" i="3"/>
  <c r="K85" i="3"/>
  <c r="K86" i="3"/>
  <c r="K87" i="3"/>
  <c r="K88" i="3"/>
  <c r="K89" i="3"/>
  <c r="K90" i="3"/>
  <c r="K91" i="3"/>
  <c r="K92" i="3"/>
  <c r="K93" i="3"/>
  <c r="K94" i="3"/>
  <c r="K95" i="3"/>
  <c r="K96" i="3"/>
  <c r="K97" i="3"/>
  <c r="K98" i="3"/>
  <c r="K99" i="3"/>
  <c r="K100" i="3"/>
  <c r="K101" i="3"/>
  <c r="I2" i="2"/>
  <c r="I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J2" i="2"/>
  <c r="J3" i="2"/>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K2" i="2"/>
  <c r="K3" i="2"/>
  <c r="K4" i="2"/>
  <c r="K5" i="2"/>
  <c r="K6" i="2"/>
  <c r="K7" i="2"/>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04" i="2"/>
  <c r="K105" i="2"/>
  <c r="K106" i="2"/>
  <c r="K107" i="2"/>
  <c r="K108" i="2"/>
  <c r="K109" i="2"/>
  <c r="K110" i="2"/>
  <c r="K111" i="2"/>
  <c r="K112" i="2"/>
  <c r="K113" i="2"/>
  <c r="K114" i="2"/>
  <c r="K115" i="2"/>
  <c r="K116" i="2"/>
  <c r="K117" i="2"/>
  <c r="K118" i="2"/>
  <c r="K119" i="2"/>
  <c r="K120" i="2"/>
  <c r="K121" i="2"/>
  <c r="K122" i="2"/>
  <c r="K123" i="2"/>
  <c r="K124" i="2"/>
  <c r="K125" i="2"/>
  <c r="K126" i="2"/>
  <c r="K127" i="2"/>
  <c r="K128" i="2"/>
  <c r="K129" i="2"/>
  <c r="K130" i="2"/>
  <c r="K131" i="2"/>
  <c r="K132" i="2"/>
  <c r="K133" i="2"/>
  <c r="K134" i="2"/>
  <c r="K135" i="2"/>
  <c r="K136" i="2"/>
  <c r="K137" i="2"/>
  <c r="K138" i="2"/>
  <c r="K139" i="2"/>
  <c r="K140" i="2"/>
  <c r="K141" i="2"/>
  <c r="K142" i="2"/>
  <c r="K143" i="2"/>
  <c r="K144" i="2"/>
  <c r="K145" i="2"/>
  <c r="K146" i="2"/>
  <c r="K147" i="2"/>
  <c r="K148" i="2"/>
  <c r="K149" i="2"/>
  <c r="K150" i="2"/>
  <c r="K151" i="2"/>
  <c r="K152" i="2"/>
  <c r="K153" i="2"/>
  <c r="K154" i="2"/>
  <c r="K155" i="2"/>
  <c r="K156" i="2"/>
  <c r="K157" i="2"/>
  <c r="K158" i="2"/>
  <c r="K159" i="2"/>
  <c r="K160" i="2"/>
  <c r="K161" i="2"/>
  <c r="K162" i="2"/>
  <c r="K163" i="2"/>
  <c r="K164" i="2"/>
  <c r="K165" i="2"/>
  <c r="K166" i="2"/>
  <c r="K167" i="2"/>
  <c r="K168" i="2"/>
  <c r="K169" i="2"/>
  <c r="K170" i="2"/>
  <c r="K171" i="2"/>
  <c r="K172" i="2"/>
  <c r="K173" i="2"/>
  <c r="K174" i="2"/>
  <c r="K175" i="2"/>
  <c r="K176" i="2"/>
  <c r="K177" i="2"/>
  <c r="K178" i="2"/>
  <c r="K179" i="2"/>
  <c r="K180" i="2"/>
  <c r="K181" i="2"/>
  <c r="K182" i="2"/>
  <c r="K183" i="2"/>
  <c r="K184" i="2"/>
  <c r="K185" i="2"/>
  <c r="K186" i="2"/>
  <c r="K187" i="2"/>
  <c r="K188" i="2"/>
  <c r="K189" i="2"/>
  <c r="K190" i="2"/>
  <c r="K191" i="2"/>
  <c r="K192" i="2"/>
  <c r="K193" i="2"/>
  <c r="K194" i="2"/>
  <c r="K195" i="2"/>
  <c r="K196" i="2"/>
  <c r="K197" i="2"/>
  <c r="K198" i="2"/>
  <c r="K199" i="2"/>
  <c r="K200" i="2"/>
  <c r="K201" i="2"/>
  <c r="K202" i="2"/>
  <c r="K203" i="2"/>
  <c r="K204" i="2"/>
  <c r="K205" i="2"/>
  <c r="K206" i="2"/>
  <c r="K207" i="2"/>
  <c r="K208" i="2"/>
  <c r="K209" i="2"/>
  <c r="K210" i="2"/>
  <c r="K211" i="2"/>
  <c r="K212" i="2"/>
  <c r="K213" i="2"/>
  <c r="K214" i="2"/>
  <c r="K215" i="2"/>
  <c r="K216" i="2"/>
  <c r="K217" i="2"/>
  <c r="K218" i="2"/>
  <c r="K219" i="2"/>
  <c r="K220" i="2"/>
  <c r="K221" i="2"/>
  <c r="K222" i="2"/>
  <c r="K223" i="2"/>
  <c r="K224" i="2"/>
  <c r="K225" i="2"/>
  <c r="K226" i="2"/>
  <c r="K227" i="2"/>
  <c r="K228" i="2"/>
  <c r="K229" i="2"/>
  <c r="K230" i="2"/>
  <c r="K231" i="2"/>
  <c r="K232" i="2"/>
  <c r="K233" i="2"/>
  <c r="K234" i="2"/>
  <c r="K235" i="2"/>
  <c r="K236" i="2"/>
  <c r="K237" i="2"/>
  <c r="K238" i="2"/>
  <c r="K239" i="2"/>
  <c r="K240" i="2"/>
  <c r="K241" i="2"/>
  <c r="K242" i="2"/>
  <c r="K243" i="2"/>
  <c r="K244" i="2"/>
  <c r="K245" i="2"/>
  <c r="K246" i="2"/>
  <c r="K247" i="2"/>
  <c r="K248" i="2"/>
  <c r="K249" i="2"/>
  <c r="K250" i="2"/>
  <c r="K251" i="2"/>
  <c r="K252" i="2"/>
  <c r="K253" i="2"/>
  <c r="K254" i="2"/>
  <c r="K255" i="2"/>
  <c r="K256" i="2"/>
  <c r="K257" i="2"/>
  <c r="K258" i="2"/>
  <c r="K259" i="2"/>
  <c r="K260" i="2"/>
  <c r="K261" i="2"/>
  <c r="K262" i="2"/>
  <c r="K263" i="2"/>
  <c r="K264" i="2"/>
  <c r="K265" i="2"/>
  <c r="K266" i="2"/>
  <c r="K267" i="2"/>
  <c r="K268" i="2"/>
  <c r="K269" i="2"/>
  <c r="K270" i="2"/>
  <c r="K271" i="2"/>
  <c r="K272" i="2"/>
  <c r="K273" i="2"/>
  <c r="K274" i="2"/>
  <c r="K275" i="2"/>
  <c r="K276" i="2"/>
  <c r="K277" i="2"/>
  <c r="K278" i="2"/>
  <c r="K279" i="2"/>
  <c r="K280" i="2"/>
  <c r="K281" i="2"/>
  <c r="K282" i="2"/>
  <c r="K283" i="2"/>
  <c r="K284" i="2"/>
  <c r="K285" i="2"/>
  <c r="K286" i="2"/>
  <c r="K287" i="2"/>
  <c r="K288" i="2"/>
  <c r="K289" i="2"/>
  <c r="K290" i="2"/>
  <c r="K291" i="2"/>
  <c r="K292" i="2"/>
  <c r="K293" i="2"/>
  <c r="K294" i="2"/>
  <c r="K295" i="2"/>
  <c r="K296" i="2"/>
  <c r="K297" i="2"/>
  <c r="K298" i="2"/>
  <c r="K299" i="2"/>
  <c r="K300" i="2"/>
  <c r="K301" i="2"/>
  <c r="K302" i="2"/>
  <c r="K303" i="2"/>
  <c r="K304" i="2"/>
  <c r="K305" i="2"/>
  <c r="K306" i="2"/>
  <c r="K307" i="2"/>
  <c r="K308" i="2"/>
  <c r="K309" i="2"/>
  <c r="K310" i="2"/>
  <c r="K311" i="2"/>
  <c r="K312" i="2"/>
  <c r="K313" i="2"/>
  <c r="K314" i="2"/>
  <c r="K315" i="2"/>
  <c r="K316" i="2"/>
  <c r="K317" i="2"/>
  <c r="K318" i="2"/>
  <c r="K319" i="2"/>
  <c r="K320" i="2"/>
  <c r="K321" i="2"/>
  <c r="K322" i="2"/>
  <c r="K323" i="2"/>
  <c r="K324" i="2"/>
  <c r="K325" i="2"/>
  <c r="K326" i="2"/>
  <c r="K327" i="2"/>
  <c r="K328" i="2"/>
  <c r="K329" i="2"/>
  <c r="K330" i="2"/>
  <c r="K331" i="2"/>
  <c r="K332" i="2"/>
  <c r="K333" i="2"/>
  <c r="K334" i="2"/>
  <c r="K335" i="2"/>
  <c r="K336" i="2"/>
  <c r="K337" i="2"/>
  <c r="K338" i="2"/>
  <c r="K339" i="2"/>
  <c r="K340" i="2"/>
  <c r="K341" i="2"/>
  <c r="K342" i="2"/>
  <c r="K343" i="2"/>
  <c r="K344" i="2"/>
  <c r="K345" i="2"/>
  <c r="K346" i="2"/>
  <c r="K347" i="2"/>
  <c r="K348" i="2"/>
  <c r="K349" i="2"/>
  <c r="K350" i="2"/>
  <c r="K351" i="2"/>
  <c r="K352" i="2"/>
  <c r="K353" i="2"/>
  <c r="K354" i="2"/>
  <c r="K355" i="2"/>
  <c r="K356" i="2"/>
  <c r="K357" i="2"/>
  <c r="K358" i="2"/>
  <c r="K359" i="2"/>
  <c r="K360" i="2"/>
  <c r="K361" i="2"/>
  <c r="K362" i="2"/>
  <c r="K363" i="2"/>
  <c r="K364" i="2"/>
  <c r="K365" i="2"/>
  <c r="K366" i="2"/>
  <c r="K367" i="2"/>
  <c r="K368" i="2"/>
  <c r="K369" i="2"/>
  <c r="K370" i="2"/>
  <c r="K371" i="2"/>
  <c r="K372" i="2"/>
  <c r="K373" i="2"/>
  <c r="K374" i="2"/>
  <c r="K375" i="2"/>
  <c r="K376" i="2"/>
  <c r="K377" i="2"/>
  <c r="K378" i="2"/>
  <c r="K379" i="2"/>
  <c r="K380" i="2"/>
  <c r="K381" i="2"/>
  <c r="K382" i="2"/>
  <c r="K383" i="2"/>
  <c r="K384" i="2"/>
  <c r="K385" i="2"/>
  <c r="K386" i="2"/>
  <c r="K387" i="2"/>
  <c r="K388" i="2"/>
  <c r="K389" i="2"/>
  <c r="K390" i="2"/>
  <c r="K391" i="2"/>
  <c r="K392" i="2"/>
  <c r="K393" i="2"/>
  <c r="K394" i="2"/>
  <c r="K395" i="2"/>
  <c r="K396" i="2"/>
  <c r="K397" i="2"/>
  <c r="K398" i="2"/>
  <c r="K399" i="2"/>
  <c r="K400" i="2"/>
  <c r="K401" i="2"/>
  <c r="K402" i="2"/>
  <c r="K403" i="2"/>
  <c r="K404" i="2"/>
  <c r="K405" i="2"/>
  <c r="K406" i="2"/>
  <c r="K407" i="2"/>
  <c r="K408" i="2"/>
  <c r="K409" i="2"/>
  <c r="K410" i="2"/>
  <c r="K411" i="2"/>
  <c r="K412" i="2"/>
  <c r="K413" i="2"/>
  <c r="K414" i="2"/>
  <c r="K415" i="2"/>
  <c r="K416" i="2"/>
  <c r="K417" i="2"/>
  <c r="K418" i="2"/>
  <c r="K419" i="2"/>
  <c r="K420" i="2"/>
  <c r="K421" i="2"/>
  <c r="K422" i="2"/>
  <c r="K423" i="2"/>
  <c r="K424" i="2"/>
  <c r="K425" i="2"/>
  <c r="K426" i="2"/>
  <c r="K427" i="2"/>
  <c r="K428" i="2"/>
  <c r="K429" i="2"/>
  <c r="K430" i="2"/>
  <c r="K431" i="2"/>
  <c r="K432" i="2"/>
  <c r="K433" i="2"/>
  <c r="K434" i="2"/>
  <c r="K435" i="2"/>
  <c r="K436" i="2"/>
  <c r="K437" i="2"/>
  <c r="K438" i="2"/>
  <c r="K439" i="2"/>
  <c r="K440" i="2"/>
  <c r="K441" i="2"/>
  <c r="K442" i="2"/>
  <c r="K443" i="2"/>
  <c r="K444" i="2"/>
  <c r="K445" i="2"/>
  <c r="K446" i="2"/>
  <c r="K447" i="2"/>
  <c r="K448" i="2"/>
  <c r="K449" i="2"/>
  <c r="K450" i="2"/>
  <c r="K451" i="2"/>
  <c r="K452" i="2"/>
  <c r="K453" i="2"/>
  <c r="K454" i="2"/>
  <c r="K455" i="2"/>
  <c r="K456" i="2"/>
  <c r="K457" i="2"/>
  <c r="K458" i="2"/>
  <c r="K459" i="2"/>
  <c r="K460" i="2"/>
  <c r="K461" i="2"/>
  <c r="K462" i="2"/>
  <c r="K463" i="2"/>
  <c r="K464" i="2"/>
  <c r="K465" i="2"/>
  <c r="K466" i="2"/>
  <c r="K467" i="2"/>
  <c r="K468" i="2"/>
  <c r="K469" i="2"/>
  <c r="K470" i="2"/>
  <c r="K471" i="2"/>
  <c r="K472" i="2"/>
  <c r="K473" i="2"/>
  <c r="K474" i="2"/>
  <c r="K475" i="2"/>
  <c r="K476" i="2"/>
  <c r="K477" i="2"/>
  <c r="K478" i="2"/>
  <c r="K479" i="2"/>
  <c r="K480" i="2"/>
  <c r="K481" i="2"/>
  <c r="K482" i="2"/>
  <c r="K483" i="2"/>
  <c r="K484" i="2"/>
  <c r="K485" i="2"/>
  <c r="K486" i="2"/>
  <c r="K487" i="2"/>
  <c r="K488" i="2"/>
  <c r="K489" i="2"/>
  <c r="K490" i="2"/>
  <c r="K491" i="2"/>
  <c r="K492" i="2"/>
  <c r="K493" i="2"/>
  <c r="K494" i="2"/>
  <c r="K495" i="2"/>
  <c r="K496" i="2"/>
  <c r="K497" i="2"/>
  <c r="K498" i="2"/>
  <c r="K499" i="2"/>
  <c r="K500" i="2"/>
  <c r="K501" i="2"/>
  <c r="L2" i="2"/>
  <c r="L3" i="2"/>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S840" i="9" s="1"/>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F2" i="5"/>
  <c r="F3" i="5"/>
  <c r="F4" i="5"/>
  <c r="F5" i="5"/>
  <c r="F6" i="5"/>
  <c r="F7" i="5"/>
  <c r="F8" i="5"/>
  <c r="F9" i="5"/>
  <c r="F10" i="5"/>
  <c r="F11" i="5"/>
  <c r="F12" i="5"/>
  <c r="F13" i="5"/>
  <c r="F14" i="5"/>
  <c r="F15" i="5"/>
  <c r="F16" i="5"/>
  <c r="F17" i="5"/>
  <c r="F18" i="5"/>
  <c r="F19" i="5"/>
  <c r="F20" i="5"/>
  <c r="F21" i="5"/>
  <c r="P205" i="9"/>
  <c r="P228" i="9"/>
  <c r="P1203" i="9"/>
  <c r="P213" i="9"/>
  <c r="P201" i="9"/>
  <c r="P234" i="9"/>
  <c r="P233" i="9"/>
  <c r="P238" i="9"/>
  <c r="P216" i="9"/>
  <c r="P227" i="9"/>
  <c r="P1219" i="9"/>
  <c r="P240" i="9"/>
  <c r="P242" i="9"/>
  <c r="P1204" i="9"/>
  <c r="P247" i="9"/>
  <c r="P244" i="9"/>
  <c r="P1201" i="9"/>
  <c r="P255" i="9"/>
  <c r="P256" i="9"/>
  <c r="P1211" i="9"/>
  <c r="P1212" i="9"/>
  <c r="P1214" i="9"/>
  <c r="P1221" i="9"/>
  <c r="P1202" i="9"/>
  <c r="P1205" i="9"/>
  <c r="P1226" i="9"/>
  <c r="P1210" i="9"/>
  <c r="S816" i="9"/>
  <c r="S821" i="9"/>
  <c r="P123" i="9"/>
  <c r="P131" i="9"/>
  <c r="P1116" i="9"/>
  <c r="P1075" i="9"/>
  <c r="P166" i="9"/>
  <c r="P1125" i="9"/>
  <c r="P208" i="9"/>
  <c r="P1085" i="9"/>
  <c r="P1082" i="9"/>
  <c r="P209" i="9"/>
  <c r="P140" i="9"/>
  <c r="P142" i="9"/>
  <c r="P184" i="9"/>
  <c r="P200" i="9"/>
  <c r="P161" i="9"/>
  <c r="P229" i="9"/>
  <c r="P221" i="9"/>
  <c r="P154" i="9"/>
  <c r="P144" i="9"/>
  <c r="P219" i="9"/>
  <c r="P1141" i="9"/>
  <c r="P1064" i="9"/>
  <c r="P1134" i="9"/>
  <c r="P1095" i="9"/>
  <c r="P149" i="9"/>
  <c r="P148" i="9"/>
  <c r="P1086" i="9"/>
  <c r="P248" i="9"/>
  <c r="P1144" i="9"/>
  <c r="P1123" i="9"/>
  <c r="P173" i="9"/>
  <c r="P1124" i="9"/>
  <c r="P224" i="9"/>
  <c r="P118" i="9"/>
  <c r="P105" i="9"/>
  <c r="P1102" i="9"/>
  <c r="P113" i="9"/>
  <c r="P129" i="9"/>
  <c r="P122" i="9"/>
  <c r="P102" i="9"/>
  <c r="P136" i="9"/>
  <c r="P125" i="9"/>
  <c r="P1109" i="9"/>
  <c r="P117" i="9"/>
  <c r="P1114" i="9"/>
  <c r="P1065" i="9"/>
  <c r="P130" i="9"/>
  <c r="P1115" i="9"/>
  <c r="P1072" i="9"/>
  <c r="P115" i="9"/>
  <c r="P124" i="9"/>
  <c r="P132" i="9"/>
  <c r="P128" i="9"/>
  <c r="P133" i="9"/>
  <c r="P147" i="9"/>
  <c r="P1110" i="9"/>
  <c r="P135" i="9"/>
  <c r="P1100" i="9"/>
  <c r="P150" i="9"/>
  <c r="P120" i="9"/>
  <c r="P1120" i="9"/>
  <c r="P1106" i="9"/>
  <c r="S691" i="9"/>
  <c r="S765" i="9"/>
  <c r="S586" i="9"/>
  <c r="S661" i="9"/>
  <c r="P82" i="9"/>
  <c r="P86" i="9"/>
  <c r="P98" i="9"/>
  <c r="P971" i="9"/>
  <c r="P103" i="9"/>
  <c r="P977" i="9"/>
  <c r="P972" i="9"/>
  <c r="P983" i="9"/>
  <c r="P95" i="9"/>
  <c r="P974" i="9"/>
  <c r="P109" i="9"/>
  <c r="P976" i="9"/>
  <c r="P100" i="9"/>
  <c r="P969" i="9"/>
  <c r="P111" i="9"/>
  <c r="P106" i="9"/>
  <c r="P107" i="9"/>
  <c r="P975" i="9"/>
  <c r="P970" i="9"/>
  <c r="P979" i="9"/>
  <c r="P112" i="9"/>
  <c r="P980" i="9"/>
  <c r="S507" i="9"/>
  <c r="S563" i="9"/>
  <c r="S568" i="9"/>
  <c r="P50" i="9"/>
  <c r="P72" i="9"/>
  <c r="P60" i="9"/>
  <c r="P902" i="9"/>
  <c r="P73" i="9"/>
  <c r="P875" i="9"/>
  <c r="P909" i="9"/>
  <c r="P79" i="9"/>
  <c r="P922" i="9"/>
  <c r="P69" i="9"/>
  <c r="P76" i="9"/>
  <c r="P74" i="9"/>
  <c r="P856" i="9"/>
  <c r="P919" i="9"/>
  <c r="P77" i="9"/>
  <c r="P68" i="9"/>
  <c r="P867" i="9"/>
  <c r="P915" i="9"/>
  <c r="P917" i="9"/>
  <c r="P84" i="9"/>
  <c r="P858" i="9"/>
  <c r="P70" i="9"/>
  <c r="P91" i="9"/>
  <c r="P924" i="9"/>
  <c r="P926" i="9"/>
  <c r="P96" i="9"/>
  <c r="P859" i="9"/>
  <c r="P89" i="9"/>
  <c r="P90" i="9"/>
  <c r="P925" i="9"/>
  <c r="P93" i="9"/>
  <c r="P80" i="9"/>
  <c r="P99" i="9"/>
  <c r="P97" i="9"/>
  <c r="P884" i="9"/>
  <c r="P901" i="9"/>
  <c r="P886" i="9"/>
  <c r="P49" i="9"/>
  <c r="P63" i="9"/>
  <c r="P905" i="9"/>
  <c r="P58" i="9"/>
  <c r="P896" i="9"/>
  <c r="P914" i="9"/>
  <c r="P57" i="9"/>
  <c r="P62" i="9"/>
  <c r="P895" i="9"/>
  <c r="P907" i="9"/>
  <c r="P904" i="9"/>
  <c r="P897" i="9"/>
  <c r="P906" i="9"/>
  <c r="P66" i="9"/>
  <c r="P64" i="9"/>
  <c r="P910" i="9"/>
  <c r="P67" i="9"/>
  <c r="P903" i="9"/>
  <c r="P65" i="9"/>
  <c r="P898" i="9"/>
  <c r="P911" i="9"/>
  <c r="P908" i="9"/>
  <c r="P920" i="9"/>
  <c r="S481" i="9"/>
  <c r="P872" i="9"/>
  <c r="P889" i="9"/>
  <c r="P893" i="9"/>
  <c r="P870" i="9"/>
  <c r="P871" i="9"/>
  <c r="P894" i="9"/>
  <c r="P891" i="9"/>
  <c r="P873" i="9"/>
  <c r="P869" i="9"/>
  <c r="P15" i="9"/>
  <c r="P33" i="9"/>
  <c r="P14" i="9"/>
  <c r="P28" i="9"/>
  <c r="P46" i="9"/>
  <c r="P29" i="9"/>
  <c r="P42" i="9"/>
  <c r="P876" i="9"/>
  <c r="P55" i="9"/>
  <c r="P878" i="9"/>
  <c r="P41" i="9"/>
  <c r="P883" i="9"/>
  <c r="P877" i="9"/>
  <c r="P27" i="9"/>
  <c r="P59" i="9"/>
  <c r="P38" i="9"/>
  <c r="P882" i="9"/>
  <c r="P880" i="9"/>
  <c r="P45" i="9"/>
  <c r="P52" i="9"/>
  <c r="P56" i="9"/>
  <c r="P36" i="9"/>
  <c r="P39" i="9"/>
  <c r="P890" i="9"/>
  <c r="P37" i="9"/>
  <c r="P51" i="9"/>
  <c r="P874" i="9"/>
  <c r="P879" i="9"/>
  <c r="P48" i="9"/>
  <c r="S336" i="9"/>
  <c r="S343" i="9"/>
  <c r="S344" i="9"/>
  <c r="S363" i="9"/>
  <c r="S390" i="9"/>
  <c r="S404" i="9"/>
  <c r="P743" i="9"/>
  <c r="P747" i="9"/>
  <c r="P742" i="9"/>
  <c r="P4" i="9"/>
  <c r="P739" i="9"/>
  <c r="P741" i="9"/>
  <c r="P19" i="9"/>
  <c r="P5" i="9"/>
  <c r="P755" i="9"/>
  <c r="P7" i="9"/>
  <c r="P11" i="9"/>
  <c r="P3" i="9"/>
  <c r="P13" i="9"/>
  <c r="P23" i="9"/>
  <c r="P18" i="9"/>
  <c r="P6" i="9"/>
  <c r="P751" i="9"/>
  <c r="P22" i="9"/>
  <c r="P12" i="9"/>
  <c r="P10" i="9"/>
  <c r="P20" i="9"/>
  <c r="P25" i="9"/>
  <c r="P753" i="9"/>
  <c r="P740" i="9"/>
  <c r="P17" i="9"/>
  <c r="P30" i="9"/>
  <c r="P754" i="9"/>
  <c r="P21" i="9"/>
  <c r="P16" i="9"/>
  <c r="Q276" i="9"/>
  <c r="Q363" i="9"/>
  <c r="S98" i="9"/>
  <c r="S120" i="9"/>
  <c r="S181" i="9"/>
  <c r="S285" i="9"/>
  <c r="T3" i="9"/>
  <c r="T4" i="9"/>
  <c r="T5" i="9"/>
  <c r="T6" i="9"/>
  <c r="T7" i="9"/>
  <c r="T8" i="9"/>
  <c r="T9" i="9"/>
  <c r="T10" i="9"/>
  <c r="T11" i="9"/>
  <c r="T12" i="9"/>
  <c r="T13" i="9"/>
  <c r="T14" i="9"/>
  <c r="T15" i="9"/>
  <c r="T16" i="9"/>
  <c r="T17" i="9"/>
  <c r="T18" i="9"/>
  <c r="T19" i="9"/>
  <c r="T20" i="9"/>
  <c r="T21" i="9"/>
  <c r="T22" i="9"/>
  <c r="T23" i="9"/>
  <c r="T24" i="9"/>
  <c r="T25" i="9"/>
  <c r="T26" i="9"/>
  <c r="T27" i="9"/>
  <c r="T28" i="9"/>
  <c r="T29" i="9"/>
  <c r="T30" i="9"/>
  <c r="T31" i="9"/>
  <c r="T32" i="9"/>
  <c r="T33" i="9"/>
  <c r="T34" i="9"/>
  <c r="T35" i="9"/>
  <c r="T36" i="9"/>
  <c r="T37" i="9"/>
  <c r="T38" i="9"/>
  <c r="T39" i="9"/>
  <c r="T40" i="9"/>
  <c r="T41" i="9"/>
  <c r="T42" i="9"/>
  <c r="T43" i="9"/>
  <c r="T44" i="9"/>
  <c r="T45" i="9"/>
  <c r="T46" i="9"/>
  <c r="T47" i="9"/>
  <c r="T48" i="9"/>
  <c r="T49" i="9"/>
  <c r="T50" i="9"/>
  <c r="T51" i="9"/>
  <c r="T52" i="9"/>
  <c r="T53" i="9"/>
  <c r="T54" i="9"/>
  <c r="T55" i="9"/>
  <c r="T56" i="9"/>
  <c r="T57" i="9"/>
  <c r="T58" i="9"/>
  <c r="T59" i="9"/>
  <c r="T60" i="9"/>
  <c r="T61" i="9"/>
  <c r="T62" i="9"/>
  <c r="T63" i="9"/>
  <c r="T64" i="9"/>
  <c r="T65" i="9"/>
  <c r="T66" i="9"/>
  <c r="T67" i="9"/>
  <c r="T68" i="9"/>
  <c r="T69" i="9"/>
  <c r="T70" i="9"/>
  <c r="T71" i="9"/>
  <c r="T72" i="9"/>
  <c r="T73" i="9"/>
  <c r="T74" i="9"/>
  <c r="T75" i="9"/>
  <c r="T76" i="9"/>
  <c r="T77" i="9"/>
  <c r="T78" i="9"/>
  <c r="T79" i="9"/>
  <c r="T80" i="9"/>
  <c r="T81" i="9"/>
  <c r="T82" i="9"/>
  <c r="T83" i="9"/>
  <c r="T84" i="9"/>
  <c r="T85" i="9"/>
  <c r="T86" i="9"/>
  <c r="T87" i="9"/>
  <c r="T88" i="9"/>
  <c r="T89" i="9"/>
  <c r="T90" i="9"/>
  <c r="T91" i="9"/>
  <c r="T92" i="9"/>
  <c r="T93" i="9"/>
  <c r="T94" i="9"/>
  <c r="T95" i="9"/>
  <c r="T96" i="9"/>
  <c r="T97" i="9"/>
  <c r="T98" i="9"/>
  <c r="T99" i="9"/>
  <c r="T100" i="9"/>
  <c r="T101" i="9"/>
  <c r="T102" i="9"/>
  <c r="T103" i="9"/>
  <c r="T104" i="9"/>
  <c r="T105" i="9"/>
  <c r="T106" i="9"/>
  <c r="T107" i="9"/>
  <c r="T108" i="9"/>
  <c r="T109" i="9"/>
  <c r="T110" i="9"/>
  <c r="T111" i="9"/>
  <c r="T112" i="9"/>
  <c r="T113" i="9"/>
  <c r="T114" i="9"/>
  <c r="T115" i="9"/>
  <c r="T116" i="9"/>
  <c r="T117" i="9"/>
  <c r="T118" i="9"/>
  <c r="T119" i="9"/>
  <c r="T120" i="9"/>
  <c r="T121" i="9"/>
  <c r="T122" i="9"/>
  <c r="T123" i="9"/>
  <c r="T124" i="9"/>
  <c r="T125" i="9"/>
  <c r="T126" i="9"/>
  <c r="T127" i="9"/>
  <c r="T128" i="9"/>
  <c r="T129" i="9"/>
  <c r="T130" i="9"/>
  <c r="T131" i="9"/>
  <c r="T132" i="9"/>
  <c r="T133" i="9"/>
  <c r="T134" i="9"/>
  <c r="T135" i="9"/>
  <c r="T136" i="9"/>
  <c r="T137" i="9"/>
  <c r="T138" i="9"/>
  <c r="T139" i="9"/>
  <c r="T140" i="9"/>
  <c r="T141" i="9"/>
  <c r="T142" i="9"/>
  <c r="T143" i="9"/>
  <c r="T144" i="9"/>
  <c r="T145" i="9"/>
  <c r="T146" i="9"/>
  <c r="T147" i="9"/>
  <c r="T148" i="9"/>
  <c r="T149" i="9"/>
  <c r="T150" i="9"/>
  <c r="T151" i="9"/>
  <c r="T152" i="9"/>
  <c r="T153" i="9"/>
  <c r="T154" i="9"/>
  <c r="T155" i="9"/>
  <c r="T156" i="9"/>
  <c r="T157" i="9"/>
  <c r="T158" i="9"/>
  <c r="T159" i="9"/>
  <c r="T160" i="9"/>
  <c r="T161" i="9"/>
  <c r="T162" i="9"/>
  <c r="T163" i="9"/>
  <c r="T164" i="9"/>
  <c r="T165" i="9"/>
  <c r="T166" i="9"/>
  <c r="T167" i="9"/>
  <c r="T168" i="9"/>
  <c r="T169" i="9"/>
  <c r="T170" i="9"/>
  <c r="T171" i="9"/>
  <c r="T172" i="9"/>
  <c r="T173" i="9"/>
  <c r="T174" i="9"/>
  <c r="T175" i="9"/>
  <c r="T176" i="9"/>
  <c r="T177" i="9"/>
  <c r="T178" i="9"/>
  <c r="T179" i="9"/>
  <c r="T180" i="9"/>
  <c r="T181" i="9"/>
  <c r="T182" i="9"/>
  <c r="T183" i="9"/>
  <c r="T184" i="9"/>
  <c r="T185" i="9"/>
  <c r="T186" i="9"/>
  <c r="T187" i="9"/>
  <c r="T188" i="9"/>
  <c r="T189" i="9"/>
  <c r="T190" i="9"/>
  <c r="T191" i="9"/>
  <c r="T192" i="9"/>
  <c r="T193" i="9"/>
  <c r="T194" i="9"/>
  <c r="T195" i="9"/>
  <c r="T196" i="9"/>
  <c r="T197" i="9"/>
  <c r="T198" i="9"/>
  <c r="T199" i="9"/>
  <c r="T200" i="9"/>
  <c r="T201" i="9"/>
  <c r="T202" i="9"/>
  <c r="T203" i="9"/>
  <c r="T204" i="9"/>
  <c r="T205" i="9"/>
  <c r="T206" i="9"/>
  <c r="T207" i="9"/>
  <c r="T208" i="9"/>
  <c r="T209" i="9"/>
  <c r="T210" i="9"/>
  <c r="T211" i="9"/>
  <c r="T212" i="9"/>
  <c r="T213" i="9"/>
  <c r="T214" i="9"/>
  <c r="T215" i="9"/>
  <c r="T216" i="9"/>
  <c r="T217" i="9"/>
  <c r="T218" i="9"/>
  <c r="T219" i="9"/>
  <c r="T220" i="9"/>
  <c r="T221" i="9"/>
  <c r="T222" i="9"/>
  <c r="T223" i="9"/>
  <c r="T224" i="9"/>
  <c r="T225" i="9"/>
  <c r="T226" i="9"/>
  <c r="T227" i="9"/>
  <c r="T228" i="9"/>
  <c r="T229" i="9"/>
  <c r="T230" i="9"/>
  <c r="T231" i="9"/>
  <c r="T232" i="9"/>
  <c r="T233" i="9"/>
  <c r="T234" i="9"/>
  <c r="T235" i="9"/>
  <c r="T236" i="9"/>
  <c r="T237" i="9"/>
  <c r="T238" i="9"/>
  <c r="T239" i="9"/>
  <c r="T240" i="9"/>
  <c r="T241" i="9"/>
  <c r="T242" i="9"/>
  <c r="T243" i="9"/>
  <c r="T244" i="9"/>
  <c r="T245" i="9"/>
  <c r="T246" i="9"/>
  <c r="T247" i="9"/>
  <c r="T248" i="9"/>
  <c r="T249" i="9"/>
  <c r="T250" i="9"/>
  <c r="T251" i="9"/>
  <c r="T252" i="9"/>
  <c r="T253" i="9"/>
  <c r="T254" i="9"/>
  <c r="T255" i="9"/>
  <c r="T256" i="9"/>
  <c r="T257" i="9"/>
  <c r="T258" i="9"/>
  <c r="T259" i="9"/>
  <c r="T260" i="9"/>
  <c r="T261" i="9"/>
  <c r="T262" i="9"/>
  <c r="T263" i="9"/>
  <c r="T264" i="9"/>
  <c r="T265" i="9"/>
  <c r="T266" i="9"/>
  <c r="T267" i="9"/>
  <c r="T268" i="9"/>
  <c r="T269" i="9"/>
  <c r="T270" i="9"/>
  <c r="T271" i="9"/>
  <c r="T272" i="9"/>
  <c r="T273" i="9"/>
  <c r="T274" i="9"/>
  <c r="T275" i="9"/>
  <c r="T276" i="9"/>
  <c r="T277" i="9"/>
  <c r="T278" i="9"/>
  <c r="T279" i="9"/>
  <c r="T280" i="9"/>
  <c r="T281" i="9"/>
  <c r="T282" i="9"/>
  <c r="T283" i="9"/>
  <c r="T284" i="9"/>
  <c r="T285" i="9"/>
  <c r="T286" i="9"/>
  <c r="T287" i="9"/>
  <c r="T288" i="9"/>
  <c r="T289" i="9"/>
  <c r="T290" i="9"/>
  <c r="T291" i="9"/>
  <c r="T292" i="9"/>
  <c r="T293" i="9"/>
  <c r="T294" i="9"/>
  <c r="T295" i="9"/>
  <c r="T296" i="9"/>
  <c r="T297" i="9"/>
  <c r="T298" i="9"/>
  <c r="T299" i="9"/>
  <c r="T300" i="9"/>
  <c r="T301" i="9"/>
  <c r="T302" i="9"/>
  <c r="T303" i="9"/>
  <c r="T304" i="9"/>
  <c r="T305" i="9"/>
  <c r="T306" i="9"/>
  <c r="T307" i="9"/>
  <c r="T308" i="9"/>
  <c r="T309" i="9"/>
  <c r="T310" i="9"/>
  <c r="T311" i="9"/>
  <c r="T312" i="9"/>
  <c r="T313" i="9"/>
  <c r="T314" i="9"/>
  <c r="T315" i="9"/>
  <c r="T316" i="9"/>
  <c r="T317" i="9"/>
  <c r="T318" i="9"/>
  <c r="T319" i="9"/>
  <c r="T320" i="9"/>
  <c r="T321" i="9"/>
  <c r="T322" i="9"/>
  <c r="T323" i="9"/>
  <c r="T324" i="9"/>
  <c r="T325" i="9"/>
  <c r="T326" i="9"/>
  <c r="T327" i="9"/>
  <c r="T328" i="9"/>
  <c r="T329" i="9"/>
  <c r="T330" i="9"/>
  <c r="T331" i="9"/>
  <c r="T332" i="9"/>
  <c r="T333" i="9"/>
  <c r="T334" i="9"/>
  <c r="T335" i="9"/>
  <c r="T336" i="9"/>
  <c r="T337" i="9"/>
  <c r="T338" i="9"/>
  <c r="T339" i="9"/>
  <c r="T340" i="9"/>
  <c r="T341" i="9"/>
  <c r="T342" i="9"/>
  <c r="T343" i="9"/>
  <c r="T344" i="9"/>
  <c r="T345" i="9"/>
  <c r="T346" i="9"/>
  <c r="T347" i="9"/>
  <c r="T348" i="9"/>
  <c r="T349" i="9"/>
  <c r="T350" i="9"/>
  <c r="T351" i="9"/>
  <c r="T352" i="9"/>
  <c r="T353" i="9"/>
  <c r="T354" i="9"/>
  <c r="T355" i="9"/>
  <c r="T356" i="9"/>
  <c r="T357" i="9"/>
  <c r="T358" i="9"/>
  <c r="T359" i="9"/>
  <c r="T360" i="9"/>
  <c r="T361" i="9"/>
  <c r="T362" i="9"/>
  <c r="T363" i="9"/>
  <c r="T364" i="9"/>
  <c r="T365" i="9"/>
  <c r="T366" i="9"/>
  <c r="T367" i="9"/>
  <c r="T368" i="9"/>
  <c r="T369" i="9"/>
  <c r="T370" i="9"/>
  <c r="T371" i="9"/>
  <c r="T372" i="9"/>
  <c r="T373" i="9"/>
  <c r="T374" i="9"/>
  <c r="T375" i="9"/>
  <c r="T376" i="9"/>
  <c r="T377" i="9"/>
  <c r="T378" i="9"/>
  <c r="T379" i="9"/>
  <c r="T380" i="9"/>
  <c r="T381" i="9"/>
  <c r="T382" i="9"/>
  <c r="T383" i="9"/>
  <c r="T384" i="9"/>
  <c r="T385" i="9"/>
  <c r="T386" i="9"/>
  <c r="T387" i="9"/>
  <c r="T388" i="9"/>
  <c r="T389" i="9"/>
  <c r="T390" i="9"/>
  <c r="T391" i="9"/>
  <c r="T392" i="9"/>
  <c r="T393" i="9"/>
  <c r="T394" i="9"/>
  <c r="T395" i="9"/>
  <c r="T396" i="9"/>
  <c r="T397" i="9"/>
  <c r="T398" i="9"/>
  <c r="T399" i="9"/>
  <c r="T400" i="9"/>
  <c r="T401" i="9"/>
  <c r="T402" i="9"/>
  <c r="T403" i="9"/>
  <c r="T404" i="9"/>
  <c r="T405" i="9"/>
  <c r="T406" i="9"/>
  <c r="T407" i="9"/>
  <c r="T408" i="9"/>
  <c r="T409" i="9"/>
  <c r="T410" i="9"/>
  <c r="T411" i="9"/>
  <c r="T412" i="9"/>
  <c r="T413" i="9"/>
  <c r="T414" i="9"/>
  <c r="T415" i="9"/>
  <c r="T416" i="9"/>
  <c r="T417" i="9"/>
  <c r="T418" i="9"/>
  <c r="T419" i="9"/>
  <c r="T420" i="9"/>
  <c r="T421" i="9"/>
  <c r="T422" i="9"/>
  <c r="T423" i="9"/>
  <c r="T424" i="9"/>
  <c r="T425" i="9"/>
  <c r="T426" i="9"/>
  <c r="T427" i="9"/>
  <c r="T428" i="9"/>
  <c r="T429" i="9"/>
  <c r="T430" i="9"/>
  <c r="T431" i="9"/>
  <c r="T432" i="9"/>
  <c r="T433" i="9"/>
  <c r="T434" i="9"/>
  <c r="T435" i="9"/>
  <c r="T436" i="9"/>
  <c r="T437" i="9"/>
  <c r="T438" i="9"/>
  <c r="T439" i="9"/>
  <c r="T440" i="9"/>
  <c r="T441" i="9"/>
  <c r="T442" i="9"/>
  <c r="T443" i="9"/>
  <c r="T444" i="9"/>
  <c r="T445" i="9"/>
  <c r="T446" i="9"/>
  <c r="T447" i="9"/>
  <c r="T448" i="9"/>
  <c r="T449" i="9"/>
  <c r="T450" i="9"/>
  <c r="T451" i="9"/>
  <c r="T452" i="9"/>
  <c r="T453" i="9"/>
  <c r="T454" i="9"/>
  <c r="T455" i="9"/>
  <c r="T456" i="9"/>
  <c r="T457" i="9"/>
  <c r="T458" i="9"/>
  <c r="T459" i="9"/>
  <c r="T460" i="9"/>
  <c r="T461" i="9"/>
  <c r="T462" i="9"/>
  <c r="T463" i="9"/>
  <c r="T464" i="9"/>
  <c r="T465" i="9"/>
  <c r="T466" i="9"/>
  <c r="T467" i="9"/>
  <c r="T468" i="9"/>
  <c r="T469" i="9"/>
  <c r="T470" i="9"/>
  <c r="T471" i="9"/>
  <c r="T472" i="9"/>
  <c r="T473" i="9"/>
  <c r="T474" i="9"/>
  <c r="T475" i="9"/>
  <c r="T476" i="9"/>
  <c r="T477" i="9"/>
  <c r="T478" i="9"/>
  <c r="T479" i="9"/>
  <c r="T480" i="9"/>
  <c r="T481" i="9"/>
  <c r="T482" i="9"/>
  <c r="T483" i="9"/>
  <c r="T484" i="9"/>
  <c r="T485" i="9"/>
  <c r="T486" i="9"/>
  <c r="T487" i="9"/>
  <c r="T488" i="9"/>
  <c r="T489" i="9"/>
  <c r="T490" i="9"/>
  <c r="T491" i="9"/>
  <c r="T492" i="9"/>
  <c r="T493" i="9"/>
  <c r="T494" i="9"/>
  <c r="T495" i="9"/>
  <c r="T496" i="9"/>
  <c r="T497" i="9"/>
  <c r="T498" i="9"/>
  <c r="T499" i="9"/>
  <c r="T500" i="9"/>
  <c r="T501" i="9"/>
  <c r="T502" i="9"/>
  <c r="T503" i="9"/>
  <c r="T504" i="9"/>
  <c r="T505" i="9"/>
  <c r="T506" i="9"/>
  <c r="T507" i="9"/>
  <c r="T508" i="9"/>
  <c r="T509" i="9"/>
  <c r="T510" i="9"/>
  <c r="T511" i="9"/>
  <c r="T512" i="9"/>
  <c r="T513" i="9"/>
  <c r="T514" i="9"/>
  <c r="T515" i="9"/>
  <c r="T516" i="9"/>
  <c r="T517" i="9"/>
  <c r="T518" i="9"/>
  <c r="T519" i="9"/>
  <c r="T520" i="9"/>
  <c r="T521" i="9"/>
  <c r="T522" i="9"/>
  <c r="T523" i="9"/>
  <c r="T524" i="9"/>
  <c r="T525" i="9"/>
  <c r="T526" i="9"/>
  <c r="T527" i="9"/>
  <c r="T528" i="9"/>
  <c r="T529" i="9"/>
  <c r="T530" i="9"/>
  <c r="T531" i="9"/>
  <c r="T532" i="9"/>
  <c r="T533" i="9"/>
  <c r="T534" i="9"/>
  <c r="T535" i="9"/>
  <c r="T536" i="9"/>
  <c r="T537" i="9"/>
  <c r="T538" i="9"/>
  <c r="T539" i="9"/>
  <c r="T540" i="9"/>
  <c r="T541" i="9"/>
  <c r="T542" i="9"/>
  <c r="T543" i="9"/>
  <c r="T544" i="9"/>
  <c r="T545" i="9"/>
  <c r="T546" i="9"/>
  <c r="T547" i="9"/>
  <c r="T548" i="9"/>
  <c r="T549" i="9"/>
  <c r="T550" i="9"/>
  <c r="T551" i="9"/>
  <c r="T552" i="9"/>
  <c r="T553" i="9"/>
  <c r="T554" i="9"/>
  <c r="T555" i="9"/>
  <c r="T556" i="9"/>
  <c r="T557" i="9"/>
  <c r="T558" i="9"/>
  <c r="T559" i="9"/>
  <c r="T560" i="9"/>
  <c r="T561" i="9"/>
  <c r="T562" i="9"/>
  <c r="T563" i="9"/>
  <c r="T564" i="9"/>
  <c r="T565" i="9"/>
  <c r="T566" i="9"/>
  <c r="T567" i="9"/>
  <c r="T568" i="9"/>
  <c r="T569" i="9"/>
  <c r="T570" i="9"/>
  <c r="T571" i="9"/>
  <c r="T572" i="9"/>
  <c r="T573" i="9"/>
  <c r="T574" i="9"/>
  <c r="T575" i="9"/>
  <c r="T576" i="9"/>
  <c r="T577" i="9"/>
  <c r="T578" i="9"/>
  <c r="T579" i="9"/>
  <c r="T580" i="9"/>
  <c r="T581" i="9"/>
  <c r="T582" i="9"/>
  <c r="T583" i="9"/>
  <c r="T584" i="9"/>
  <c r="T585" i="9"/>
  <c r="T586" i="9"/>
  <c r="T587" i="9"/>
  <c r="T588" i="9"/>
  <c r="T589" i="9"/>
  <c r="T590" i="9"/>
  <c r="T591" i="9"/>
  <c r="T592" i="9"/>
  <c r="T593" i="9"/>
  <c r="T594" i="9"/>
  <c r="T595" i="9"/>
  <c r="T596" i="9"/>
  <c r="T597" i="9"/>
  <c r="T598" i="9"/>
  <c r="T599" i="9"/>
  <c r="T600" i="9"/>
  <c r="T601" i="9"/>
  <c r="T602" i="9"/>
  <c r="T603" i="9"/>
  <c r="T604" i="9"/>
  <c r="T605" i="9"/>
  <c r="T606" i="9"/>
  <c r="T607" i="9"/>
  <c r="T608" i="9"/>
  <c r="T609" i="9"/>
  <c r="T610" i="9"/>
  <c r="T611" i="9"/>
  <c r="T612" i="9"/>
  <c r="T613" i="9"/>
  <c r="T614" i="9"/>
  <c r="T615" i="9"/>
  <c r="T616" i="9"/>
  <c r="T617" i="9"/>
  <c r="T618" i="9"/>
  <c r="T619" i="9"/>
  <c r="T620" i="9"/>
  <c r="T621" i="9"/>
  <c r="T622" i="9"/>
  <c r="T623" i="9"/>
  <c r="T624" i="9"/>
  <c r="T625" i="9"/>
  <c r="T626" i="9"/>
  <c r="T627" i="9"/>
  <c r="T628" i="9"/>
  <c r="T629" i="9"/>
  <c r="T630" i="9"/>
  <c r="T631" i="9"/>
  <c r="T632" i="9"/>
  <c r="T633" i="9"/>
  <c r="T634" i="9"/>
  <c r="T635" i="9"/>
  <c r="T636" i="9"/>
  <c r="T637" i="9"/>
  <c r="T638" i="9"/>
  <c r="T639" i="9"/>
  <c r="T640" i="9"/>
  <c r="T641" i="9"/>
  <c r="T642" i="9"/>
  <c r="T643" i="9"/>
  <c r="T644" i="9"/>
  <c r="T645" i="9"/>
  <c r="T646" i="9"/>
  <c r="T647" i="9"/>
  <c r="T648" i="9"/>
  <c r="T649" i="9"/>
  <c r="T650" i="9"/>
  <c r="T651" i="9"/>
  <c r="T652" i="9"/>
  <c r="T653" i="9"/>
  <c r="T654" i="9"/>
  <c r="T655" i="9"/>
  <c r="T656" i="9"/>
  <c r="T657" i="9"/>
  <c r="T658" i="9"/>
  <c r="T659" i="9"/>
  <c r="T660" i="9"/>
  <c r="T661" i="9"/>
  <c r="T662" i="9"/>
  <c r="T663" i="9"/>
  <c r="T664" i="9"/>
  <c r="T665" i="9"/>
  <c r="T666" i="9"/>
  <c r="T667" i="9"/>
  <c r="T668" i="9"/>
  <c r="T669" i="9"/>
  <c r="T670" i="9"/>
  <c r="T671" i="9"/>
  <c r="T672" i="9"/>
  <c r="T673" i="9"/>
  <c r="T674" i="9"/>
  <c r="T675" i="9"/>
  <c r="T676" i="9"/>
  <c r="T677" i="9"/>
  <c r="T678" i="9"/>
  <c r="T679" i="9"/>
  <c r="T680" i="9"/>
  <c r="T681" i="9"/>
  <c r="T682" i="9"/>
  <c r="T683" i="9"/>
  <c r="T684" i="9"/>
  <c r="T685" i="9"/>
  <c r="T686" i="9"/>
  <c r="T687" i="9"/>
  <c r="T688" i="9"/>
  <c r="T689" i="9"/>
  <c r="T690" i="9"/>
  <c r="T691" i="9"/>
  <c r="T692" i="9"/>
  <c r="T693" i="9"/>
  <c r="T694" i="9"/>
  <c r="T695" i="9"/>
  <c r="T696" i="9"/>
  <c r="T697" i="9"/>
  <c r="T698" i="9"/>
  <c r="T699" i="9"/>
  <c r="T700" i="9"/>
  <c r="T701" i="9"/>
  <c r="T702" i="9"/>
  <c r="T703" i="9"/>
  <c r="T704" i="9"/>
  <c r="T705" i="9"/>
  <c r="T706" i="9"/>
  <c r="T707" i="9"/>
  <c r="T708" i="9"/>
  <c r="T709" i="9"/>
  <c r="T710" i="9"/>
  <c r="T711" i="9"/>
  <c r="T712" i="9"/>
  <c r="T713" i="9"/>
  <c r="T714" i="9"/>
  <c r="T715" i="9"/>
  <c r="T716" i="9"/>
  <c r="T717" i="9"/>
  <c r="T718" i="9"/>
  <c r="T719" i="9"/>
  <c r="T720" i="9"/>
  <c r="T721" i="9"/>
  <c r="T722" i="9"/>
  <c r="T723" i="9"/>
  <c r="T724" i="9"/>
  <c r="T725" i="9"/>
  <c r="T726" i="9"/>
  <c r="T727" i="9"/>
  <c r="T728" i="9"/>
  <c r="T729" i="9"/>
  <c r="T730" i="9"/>
  <c r="T731" i="9"/>
  <c r="T732" i="9"/>
  <c r="T733" i="9"/>
  <c r="T734" i="9"/>
  <c r="T735" i="9"/>
  <c r="T736" i="9"/>
  <c r="T737" i="9"/>
  <c r="T738" i="9"/>
  <c r="T739" i="9"/>
  <c r="T740" i="9"/>
  <c r="T741" i="9"/>
  <c r="T742" i="9"/>
  <c r="T743" i="9"/>
  <c r="T744" i="9"/>
  <c r="T745" i="9"/>
  <c r="T746" i="9"/>
  <c r="T747" i="9"/>
  <c r="T748" i="9"/>
  <c r="T749" i="9"/>
  <c r="T750" i="9"/>
  <c r="T751" i="9"/>
  <c r="T752" i="9"/>
  <c r="T753" i="9"/>
  <c r="T754" i="9"/>
  <c r="T755" i="9"/>
  <c r="T756" i="9"/>
  <c r="T757" i="9"/>
  <c r="T758" i="9"/>
  <c r="T759" i="9"/>
  <c r="T760" i="9"/>
  <c r="T761" i="9"/>
  <c r="T762" i="9"/>
  <c r="T763" i="9"/>
  <c r="T764" i="9"/>
  <c r="T765" i="9"/>
  <c r="T766" i="9"/>
  <c r="T767" i="9"/>
  <c r="T768" i="9"/>
  <c r="T769" i="9"/>
  <c r="T770" i="9"/>
  <c r="T771" i="9"/>
  <c r="T772" i="9"/>
  <c r="T773" i="9"/>
  <c r="T774" i="9"/>
  <c r="T775" i="9"/>
  <c r="T776" i="9"/>
  <c r="T777" i="9"/>
  <c r="T778" i="9"/>
  <c r="T779" i="9"/>
  <c r="T780" i="9"/>
  <c r="T781" i="9"/>
  <c r="T782" i="9"/>
  <c r="T783" i="9"/>
  <c r="T784" i="9"/>
  <c r="T785" i="9"/>
  <c r="T786" i="9"/>
  <c r="T787" i="9"/>
  <c r="T788" i="9"/>
  <c r="T789" i="9"/>
  <c r="T790" i="9"/>
  <c r="T791" i="9"/>
  <c r="T792" i="9"/>
  <c r="T793" i="9"/>
  <c r="T794" i="9"/>
  <c r="T795" i="9"/>
  <c r="T796" i="9"/>
  <c r="T797" i="9"/>
  <c r="T798" i="9"/>
  <c r="T799" i="9"/>
  <c r="T800" i="9"/>
  <c r="T801" i="9"/>
  <c r="T802" i="9"/>
  <c r="T803" i="9"/>
  <c r="T804" i="9"/>
  <c r="T805" i="9"/>
  <c r="T806" i="9"/>
  <c r="T807" i="9"/>
  <c r="T808" i="9"/>
  <c r="T809" i="9"/>
  <c r="T810" i="9"/>
  <c r="T811" i="9"/>
  <c r="T812" i="9"/>
  <c r="T813" i="9"/>
  <c r="T814" i="9"/>
  <c r="T815" i="9"/>
  <c r="T816" i="9"/>
  <c r="T817" i="9"/>
  <c r="T818" i="9"/>
  <c r="T819" i="9"/>
  <c r="T820" i="9"/>
  <c r="T821" i="9"/>
  <c r="T822" i="9"/>
  <c r="T823" i="9"/>
  <c r="T824" i="9"/>
  <c r="T825" i="9"/>
  <c r="T826" i="9"/>
  <c r="T827" i="9"/>
  <c r="T828" i="9"/>
  <c r="T829" i="9"/>
  <c r="T830" i="9"/>
  <c r="T831" i="9"/>
  <c r="T832" i="9"/>
  <c r="T833" i="9"/>
  <c r="T834" i="9"/>
  <c r="T835" i="9"/>
  <c r="T836" i="9"/>
  <c r="T837" i="9"/>
  <c r="T838" i="9"/>
  <c r="T839" i="9"/>
  <c r="T840" i="9"/>
  <c r="T841" i="9"/>
  <c r="T842" i="9"/>
  <c r="T843" i="9"/>
  <c r="T844" i="9"/>
  <c r="T845" i="9"/>
  <c r="T846" i="9"/>
  <c r="T847" i="9"/>
  <c r="T848" i="9"/>
  <c r="T849" i="9"/>
  <c r="T850" i="9"/>
  <c r="T851" i="9"/>
  <c r="T852" i="9"/>
  <c r="T853" i="9"/>
  <c r="T854" i="9"/>
  <c r="T855" i="9"/>
  <c r="T856" i="9"/>
  <c r="T857" i="9"/>
  <c r="T858" i="9"/>
  <c r="T859" i="9"/>
  <c r="T860" i="9"/>
  <c r="T861" i="9"/>
  <c r="T862" i="9"/>
  <c r="T863" i="9"/>
  <c r="T864" i="9"/>
  <c r="T865" i="9"/>
  <c r="T866" i="9"/>
  <c r="T867" i="9"/>
  <c r="T868" i="9"/>
  <c r="T869" i="9"/>
  <c r="T870" i="9"/>
  <c r="T871" i="9"/>
  <c r="T872" i="9"/>
  <c r="T873" i="9"/>
  <c r="T874" i="9"/>
  <c r="T875" i="9"/>
  <c r="T876" i="9"/>
  <c r="T877" i="9"/>
  <c r="T878" i="9"/>
  <c r="T879" i="9"/>
  <c r="T880" i="9"/>
  <c r="T881" i="9"/>
  <c r="T882" i="9"/>
  <c r="T883" i="9"/>
  <c r="T884" i="9"/>
  <c r="T885" i="9"/>
  <c r="T886" i="9"/>
  <c r="T887" i="9"/>
  <c r="T888" i="9"/>
  <c r="T889" i="9"/>
  <c r="T890" i="9"/>
  <c r="T891" i="9"/>
  <c r="T892" i="9"/>
  <c r="T893" i="9"/>
  <c r="T894" i="9"/>
  <c r="T895" i="9"/>
  <c r="T896" i="9"/>
  <c r="T897" i="9"/>
  <c r="T898" i="9"/>
  <c r="T899" i="9"/>
  <c r="T900" i="9"/>
  <c r="T901" i="9"/>
  <c r="T902" i="9"/>
  <c r="T903" i="9"/>
  <c r="T904" i="9"/>
  <c r="T905" i="9"/>
  <c r="T906" i="9"/>
  <c r="T907" i="9"/>
  <c r="T908" i="9"/>
  <c r="T909" i="9"/>
  <c r="T910" i="9"/>
  <c r="T911" i="9"/>
  <c r="T912" i="9"/>
  <c r="T913" i="9"/>
  <c r="T914" i="9"/>
  <c r="T915" i="9"/>
  <c r="T916" i="9"/>
  <c r="T917" i="9"/>
  <c r="T918" i="9"/>
  <c r="T919" i="9"/>
  <c r="T920" i="9"/>
  <c r="T921" i="9"/>
  <c r="T922" i="9"/>
  <c r="T923" i="9"/>
  <c r="T924" i="9"/>
  <c r="T925" i="9"/>
  <c r="T926" i="9"/>
  <c r="T927" i="9"/>
  <c r="T928" i="9"/>
  <c r="T929" i="9"/>
  <c r="T930" i="9"/>
  <c r="T931" i="9"/>
  <c r="T932" i="9"/>
  <c r="T933" i="9"/>
  <c r="T934" i="9"/>
  <c r="T935" i="9"/>
  <c r="T936" i="9"/>
  <c r="T937" i="9"/>
  <c r="T938" i="9"/>
  <c r="T939" i="9"/>
  <c r="T940" i="9"/>
  <c r="T941" i="9"/>
  <c r="T942" i="9"/>
  <c r="T943" i="9"/>
  <c r="T944" i="9"/>
  <c r="T945" i="9"/>
  <c r="T946" i="9"/>
  <c r="T947" i="9"/>
  <c r="T948" i="9"/>
  <c r="T949" i="9"/>
  <c r="T950" i="9"/>
  <c r="T951" i="9"/>
  <c r="T952" i="9"/>
  <c r="T953" i="9"/>
  <c r="T954" i="9"/>
  <c r="T955" i="9"/>
  <c r="T956" i="9"/>
  <c r="T957" i="9"/>
  <c r="T958" i="9"/>
  <c r="T959" i="9"/>
  <c r="T960" i="9"/>
  <c r="T961" i="9"/>
  <c r="T962" i="9"/>
  <c r="T963" i="9"/>
  <c r="T964" i="9"/>
  <c r="T965" i="9"/>
  <c r="T966" i="9"/>
  <c r="T967" i="9"/>
  <c r="T968" i="9"/>
  <c r="T969" i="9"/>
  <c r="T970" i="9"/>
  <c r="T971" i="9"/>
  <c r="T972" i="9"/>
  <c r="T973" i="9"/>
  <c r="T974" i="9"/>
  <c r="T975" i="9"/>
  <c r="T976" i="9"/>
  <c r="T977" i="9"/>
  <c r="T978" i="9"/>
  <c r="T979" i="9"/>
  <c r="T980" i="9"/>
  <c r="T981" i="9"/>
  <c r="T982" i="9"/>
  <c r="T983" i="9"/>
  <c r="T984" i="9"/>
  <c r="T985" i="9"/>
  <c r="T986" i="9"/>
  <c r="T987" i="9"/>
  <c r="T988" i="9"/>
  <c r="T989" i="9"/>
  <c r="T990" i="9"/>
  <c r="T991" i="9"/>
  <c r="T992" i="9"/>
  <c r="T993" i="9"/>
  <c r="T994" i="9"/>
  <c r="T995" i="9"/>
  <c r="T996" i="9"/>
  <c r="T997" i="9"/>
  <c r="T998" i="9"/>
  <c r="T999" i="9"/>
  <c r="T1000" i="9"/>
  <c r="T1001" i="9"/>
  <c r="T1002" i="9"/>
  <c r="T1003" i="9"/>
  <c r="T1004" i="9"/>
  <c r="T1005" i="9"/>
  <c r="T1006" i="9"/>
  <c r="T1007" i="9"/>
  <c r="T1008" i="9"/>
  <c r="T1009" i="9"/>
  <c r="T1010" i="9"/>
  <c r="T1011" i="9"/>
  <c r="T1012" i="9"/>
  <c r="T1013" i="9"/>
  <c r="T1014" i="9"/>
  <c r="T1015" i="9"/>
  <c r="T1016" i="9"/>
  <c r="T1017" i="9"/>
  <c r="T1018" i="9"/>
  <c r="T1019" i="9"/>
  <c r="T1020" i="9"/>
  <c r="T1021" i="9"/>
  <c r="T1022" i="9"/>
  <c r="T1023" i="9"/>
  <c r="T1024" i="9"/>
  <c r="T1025" i="9"/>
  <c r="T1026" i="9"/>
  <c r="T1027" i="9"/>
  <c r="T1028" i="9"/>
  <c r="T1029" i="9"/>
  <c r="T1030" i="9"/>
  <c r="T1031" i="9"/>
  <c r="T1032" i="9"/>
  <c r="T1033" i="9"/>
  <c r="T1034" i="9"/>
  <c r="T1035" i="9"/>
  <c r="T1036" i="9"/>
  <c r="T1037" i="9"/>
  <c r="T1038" i="9"/>
  <c r="T1039" i="9"/>
  <c r="T1040" i="9"/>
  <c r="T1041" i="9"/>
  <c r="T1042" i="9"/>
  <c r="T1043" i="9"/>
  <c r="T1044" i="9"/>
  <c r="T1045" i="9"/>
  <c r="T1046" i="9"/>
  <c r="T1047" i="9"/>
  <c r="T1048" i="9"/>
  <c r="T1049" i="9"/>
  <c r="T1050" i="9"/>
  <c r="T1051" i="9"/>
  <c r="T1052" i="9"/>
  <c r="T1053" i="9"/>
  <c r="T1054" i="9"/>
  <c r="T1055" i="9"/>
  <c r="T1056" i="9"/>
  <c r="T1057" i="9"/>
  <c r="T1058" i="9"/>
  <c r="T1059" i="9"/>
  <c r="T1060" i="9"/>
  <c r="T1061" i="9"/>
  <c r="T1062" i="9"/>
  <c r="T1063" i="9"/>
  <c r="T1064" i="9"/>
  <c r="T1065" i="9"/>
  <c r="T1066" i="9"/>
  <c r="T1067" i="9"/>
  <c r="T1068" i="9"/>
  <c r="T1069" i="9"/>
  <c r="T1070" i="9"/>
  <c r="T1071" i="9"/>
  <c r="T1072" i="9"/>
  <c r="T1073" i="9"/>
  <c r="T1074" i="9"/>
  <c r="T1075" i="9"/>
  <c r="T1076" i="9"/>
  <c r="T1077" i="9"/>
  <c r="T1078" i="9"/>
  <c r="T1079" i="9"/>
  <c r="T1080" i="9"/>
  <c r="T1081" i="9"/>
  <c r="T1082" i="9"/>
  <c r="T1083" i="9"/>
  <c r="T1084" i="9"/>
  <c r="T1085" i="9"/>
  <c r="T1086" i="9"/>
  <c r="T1087" i="9"/>
  <c r="T1088" i="9"/>
  <c r="T1089" i="9"/>
  <c r="T1090" i="9"/>
  <c r="T1091" i="9"/>
  <c r="T1092" i="9"/>
  <c r="T1093" i="9"/>
  <c r="T1094" i="9"/>
  <c r="T1095" i="9"/>
  <c r="T1096" i="9"/>
  <c r="T1097" i="9"/>
  <c r="T1098" i="9"/>
  <c r="T1099" i="9"/>
  <c r="T1100" i="9"/>
  <c r="T1101" i="9"/>
  <c r="T1102" i="9"/>
  <c r="T1103" i="9"/>
  <c r="T1104" i="9"/>
  <c r="T1105" i="9"/>
  <c r="T1106" i="9"/>
  <c r="T1107" i="9"/>
  <c r="T1108" i="9"/>
  <c r="T1109" i="9"/>
  <c r="T1110" i="9"/>
  <c r="T1111" i="9"/>
  <c r="T1112" i="9"/>
  <c r="T1113" i="9"/>
  <c r="T1114" i="9"/>
  <c r="T1115" i="9"/>
  <c r="T1116" i="9"/>
  <c r="T1117" i="9"/>
  <c r="T1118" i="9"/>
  <c r="T1119" i="9"/>
  <c r="T1120" i="9"/>
  <c r="T1121" i="9"/>
  <c r="T1122" i="9"/>
  <c r="T1123" i="9"/>
  <c r="T1124" i="9"/>
  <c r="T1125" i="9"/>
  <c r="T1126" i="9"/>
  <c r="T1127" i="9"/>
  <c r="T1128" i="9"/>
  <c r="T1129" i="9"/>
  <c r="T1130" i="9"/>
  <c r="T1131" i="9"/>
  <c r="T1132" i="9"/>
  <c r="T1133" i="9"/>
  <c r="T1134" i="9"/>
  <c r="T1135" i="9"/>
  <c r="T1136" i="9"/>
  <c r="T1137" i="9"/>
  <c r="T1138" i="9"/>
  <c r="T1139" i="9"/>
  <c r="T1140" i="9"/>
  <c r="T1141" i="9"/>
  <c r="T1142" i="9"/>
  <c r="T1143" i="9"/>
  <c r="T1144" i="9"/>
  <c r="T1145" i="9"/>
  <c r="T1146" i="9"/>
  <c r="T1147" i="9"/>
  <c r="T1148" i="9"/>
  <c r="T1149" i="9"/>
  <c r="T1150" i="9"/>
  <c r="T1151" i="9"/>
  <c r="T1152" i="9"/>
  <c r="T1153" i="9"/>
  <c r="T1154" i="9"/>
  <c r="T1155" i="9"/>
  <c r="T1156" i="9"/>
  <c r="T1157" i="9"/>
  <c r="T1158" i="9"/>
  <c r="T1159" i="9"/>
  <c r="T1160" i="9"/>
  <c r="T1161" i="9"/>
  <c r="T1162" i="9"/>
  <c r="T1163" i="9"/>
  <c r="T1164" i="9"/>
  <c r="T1165" i="9"/>
  <c r="T1166" i="9"/>
  <c r="T1167" i="9"/>
  <c r="T1168" i="9"/>
  <c r="T1169" i="9"/>
  <c r="T1170" i="9"/>
  <c r="T1171" i="9"/>
  <c r="T1172" i="9"/>
  <c r="T1173" i="9"/>
  <c r="T1174" i="9"/>
  <c r="T1175" i="9"/>
  <c r="T1176" i="9"/>
  <c r="T1177" i="9"/>
  <c r="T1178" i="9"/>
  <c r="T1179" i="9"/>
  <c r="T1180" i="9"/>
  <c r="T1181" i="9"/>
  <c r="T1182" i="9"/>
  <c r="T1183" i="9"/>
  <c r="T1184" i="9"/>
  <c r="T1185" i="9"/>
  <c r="T1186" i="9"/>
  <c r="T1187" i="9"/>
  <c r="T1188" i="9"/>
  <c r="T1189" i="9"/>
  <c r="T1190" i="9"/>
  <c r="T1191" i="9"/>
  <c r="T1192" i="9"/>
  <c r="T1193" i="9"/>
  <c r="T1194" i="9"/>
  <c r="T1195" i="9"/>
  <c r="T1196" i="9"/>
  <c r="T1197" i="9"/>
  <c r="T1198" i="9"/>
  <c r="T1199" i="9"/>
  <c r="T1200" i="9"/>
  <c r="T1201" i="9"/>
  <c r="T1202" i="9"/>
  <c r="T1203" i="9"/>
  <c r="T1204" i="9"/>
  <c r="T1205" i="9"/>
  <c r="T1206" i="9"/>
  <c r="T1207" i="9"/>
  <c r="T1208" i="9"/>
  <c r="T1209" i="9"/>
  <c r="T1210" i="9"/>
  <c r="T1211" i="9"/>
  <c r="T1212" i="9"/>
  <c r="T1213" i="9"/>
  <c r="T1214" i="9"/>
  <c r="T1215" i="9"/>
  <c r="T1216" i="9"/>
  <c r="T1217" i="9"/>
  <c r="T1218" i="9"/>
  <c r="T1219" i="9"/>
  <c r="T1220" i="9"/>
  <c r="T1221" i="9"/>
  <c r="T1222" i="9"/>
  <c r="T1223" i="9"/>
  <c r="T1224" i="9"/>
  <c r="T1225" i="9"/>
  <c r="T1226" i="9"/>
  <c r="T1227" i="9"/>
  <c r="T1228" i="9"/>
  <c r="T1229" i="9"/>
  <c r="T1230" i="9"/>
  <c r="T1231" i="9"/>
  <c r="T1232" i="9"/>
  <c r="T1233" i="9"/>
  <c r="T1234" i="9"/>
  <c r="T1235" i="9"/>
  <c r="T1236" i="9"/>
  <c r="T1237" i="9"/>
  <c r="T1238" i="9"/>
  <c r="T1239" i="9"/>
  <c r="T1240" i="9"/>
  <c r="T1241" i="9"/>
  <c r="T1242" i="9"/>
  <c r="T1243" i="9"/>
  <c r="T1244" i="9"/>
  <c r="T1245" i="9"/>
  <c r="T1246" i="9"/>
  <c r="T1247" i="9"/>
  <c r="T1248" i="9"/>
  <c r="T1249" i="9"/>
  <c r="T1250" i="9"/>
  <c r="T1251" i="9"/>
  <c r="T1252" i="9"/>
  <c r="T1253" i="9"/>
  <c r="T1254" i="9"/>
  <c r="T1255" i="9"/>
  <c r="T1256" i="9"/>
  <c r="T1257" i="9"/>
  <c r="T1258" i="9"/>
  <c r="T1259" i="9"/>
  <c r="T1260" i="9"/>
  <c r="T1261" i="9"/>
  <c r="T1262" i="9"/>
  <c r="T1263" i="9"/>
  <c r="T1264" i="9"/>
  <c r="T1265" i="9"/>
  <c r="T1266" i="9"/>
  <c r="T1267" i="9"/>
  <c r="T1268" i="9"/>
  <c r="T1269" i="9"/>
  <c r="T1270" i="9"/>
  <c r="T1271" i="9"/>
  <c r="T1272" i="9"/>
  <c r="T1273" i="9"/>
  <c r="T1274" i="9"/>
  <c r="T1275" i="9"/>
  <c r="T1276" i="9"/>
  <c r="T1277" i="9"/>
  <c r="T1278" i="9"/>
  <c r="T1279" i="9"/>
  <c r="T1280" i="9"/>
  <c r="T1281" i="9"/>
  <c r="T1282" i="9"/>
  <c r="T1283" i="9"/>
  <c r="T1284" i="9"/>
  <c r="T1285" i="9"/>
  <c r="T1286" i="9"/>
  <c r="T1287" i="9"/>
  <c r="T1288" i="9"/>
  <c r="T1289" i="9"/>
  <c r="T1290" i="9"/>
  <c r="T1291" i="9"/>
  <c r="T1292" i="9"/>
  <c r="T1293" i="9"/>
  <c r="T1294" i="9"/>
  <c r="T1295" i="9"/>
  <c r="T1296" i="9"/>
  <c r="T1297" i="9"/>
  <c r="T1298" i="9"/>
  <c r="T1299" i="9"/>
  <c r="T1300" i="9"/>
  <c r="T1301" i="9"/>
  <c r="T1302" i="9"/>
  <c r="T1303" i="9"/>
  <c r="T1304" i="9"/>
  <c r="T1305" i="9"/>
  <c r="T1306" i="9"/>
  <c r="T1307" i="9"/>
  <c r="T1308" i="9"/>
  <c r="T1309" i="9"/>
  <c r="T1310" i="9"/>
  <c r="T1311" i="9"/>
  <c r="T1312" i="9"/>
  <c r="T1313" i="9"/>
  <c r="T1314" i="9"/>
  <c r="T1315" i="9"/>
  <c r="T1316" i="9"/>
  <c r="T1317" i="9"/>
  <c r="T1318" i="9"/>
  <c r="T1319" i="9"/>
  <c r="T1320" i="9"/>
  <c r="T1321" i="9"/>
  <c r="T1322" i="9"/>
  <c r="T1323" i="9"/>
  <c r="T1324" i="9"/>
  <c r="T1325" i="9"/>
  <c r="T1326" i="9"/>
  <c r="T1327" i="9"/>
  <c r="T1328" i="9"/>
  <c r="T1329" i="9"/>
  <c r="T1330" i="9"/>
  <c r="T1331" i="9"/>
  <c r="T1332" i="9"/>
  <c r="T1333" i="9"/>
  <c r="T1334" i="9"/>
  <c r="T1335" i="9"/>
  <c r="T1336" i="9"/>
  <c r="T1337" i="9"/>
  <c r="T1338" i="9"/>
  <c r="T1339" i="9"/>
  <c r="T1340" i="9"/>
  <c r="T1341" i="9"/>
  <c r="T1342" i="9"/>
  <c r="T1343" i="9"/>
  <c r="T1344" i="9"/>
  <c r="T1345" i="9"/>
  <c r="T1346" i="9"/>
  <c r="T1347" i="9"/>
  <c r="T1348" i="9"/>
  <c r="T1349" i="9"/>
  <c r="T1350" i="9"/>
  <c r="T1351" i="9"/>
  <c r="T1352" i="9"/>
  <c r="T1353" i="9"/>
  <c r="T1354" i="9"/>
  <c r="T1355" i="9"/>
  <c r="T1356" i="9"/>
  <c r="T1357" i="9"/>
  <c r="T1358" i="9"/>
  <c r="T1359" i="9"/>
  <c r="T1360" i="9"/>
  <c r="T1361" i="9"/>
  <c r="T1362" i="9"/>
  <c r="T1363" i="9"/>
  <c r="T1364" i="9"/>
  <c r="T1365" i="9"/>
  <c r="T1366" i="9"/>
  <c r="T1367" i="9"/>
  <c r="T1368" i="9"/>
  <c r="T1369" i="9"/>
  <c r="T1370" i="9"/>
  <c r="T1371" i="9"/>
  <c r="T1372" i="9"/>
  <c r="T1373" i="9"/>
  <c r="T1374" i="9"/>
  <c r="T1375" i="9"/>
  <c r="T1376" i="9"/>
  <c r="T1377" i="9"/>
  <c r="T1378" i="9"/>
  <c r="T1379" i="9"/>
  <c r="T1380" i="9"/>
  <c r="T1381" i="9"/>
  <c r="T1382" i="9"/>
  <c r="T1383" i="9"/>
  <c r="T1384" i="9"/>
  <c r="T1385" i="9"/>
  <c r="T1386" i="9"/>
  <c r="T1387" i="9"/>
  <c r="T1388" i="9"/>
  <c r="T1389" i="9"/>
  <c r="T1390" i="9"/>
  <c r="T1391" i="9"/>
  <c r="T1392" i="9"/>
  <c r="T1393" i="9"/>
  <c r="T1394" i="9"/>
  <c r="T1395" i="9"/>
  <c r="T1396" i="9"/>
  <c r="T1397" i="9"/>
  <c r="T1398" i="9"/>
  <c r="T1399" i="9"/>
  <c r="T1400" i="9"/>
  <c r="T1401" i="9"/>
  <c r="T1402" i="9"/>
  <c r="T1403" i="9"/>
  <c r="T1404" i="9"/>
  <c r="T1405" i="9"/>
  <c r="T1406" i="9"/>
  <c r="T1407" i="9"/>
  <c r="T1408" i="9"/>
  <c r="T1409" i="9"/>
  <c r="T1410" i="9"/>
  <c r="T1411" i="9"/>
  <c r="T1412" i="9"/>
  <c r="T1413" i="9"/>
  <c r="T1414" i="9"/>
  <c r="T1415" i="9"/>
  <c r="T1416" i="9"/>
  <c r="T1417" i="9"/>
  <c r="T1418" i="9"/>
  <c r="T1419" i="9"/>
  <c r="T1420" i="9"/>
  <c r="T1421" i="9"/>
  <c r="T1422" i="9"/>
  <c r="T1423" i="9"/>
  <c r="T1424" i="9"/>
  <c r="T1425" i="9"/>
  <c r="T1426" i="9"/>
  <c r="T1427" i="9"/>
  <c r="T1428" i="9"/>
  <c r="T1429" i="9"/>
  <c r="T1430" i="9"/>
  <c r="T1431" i="9"/>
  <c r="T1432" i="9"/>
  <c r="T1433" i="9"/>
  <c r="T1434" i="9"/>
  <c r="T1435" i="9"/>
  <c r="T1436" i="9"/>
  <c r="T1437" i="9"/>
  <c r="T1438" i="9"/>
  <c r="T1439" i="9"/>
  <c r="T1440" i="9"/>
  <c r="T1441" i="9"/>
  <c r="T1442" i="9"/>
  <c r="T1443" i="9"/>
  <c r="T1444" i="9"/>
  <c r="T1445" i="9"/>
  <c r="T1446" i="9"/>
  <c r="T1447" i="9"/>
  <c r="T1448" i="9"/>
  <c r="T1449" i="9"/>
  <c r="T1450" i="9"/>
  <c r="T1451" i="9"/>
  <c r="T1452" i="9"/>
  <c r="T1453" i="9"/>
  <c r="T1454" i="9"/>
  <c r="T1455" i="9"/>
  <c r="T1456" i="9"/>
  <c r="T1457" i="9"/>
  <c r="T1458" i="9"/>
  <c r="T1459" i="9"/>
  <c r="T1460" i="9"/>
  <c r="T1461" i="9"/>
  <c r="T1462" i="9"/>
  <c r="T1463" i="9"/>
  <c r="T1464" i="9"/>
  <c r="T1465" i="9"/>
  <c r="T1466" i="9"/>
  <c r="T1467" i="9"/>
  <c r="T1468" i="9"/>
  <c r="T1469" i="9"/>
  <c r="T1470" i="9"/>
  <c r="T1471" i="9"/>
  <c r="T1472" i="9"/>
  <c r="T1473" i="9"/>
  <c r="T1474" i="9"/>
  <c r="T1475" i="9"/>
  <c r="T1476" i="9"/>
  <c r="T1477" i="9"/>
  <c r="T1478" i="9"/>
  <c r="T1479" i="9"/>
  <c r="T1480" i="9"/>
  <c r="T1481" i="9"/>
  <c r="T1482" i="9"/>
  <c r="T1483" i="9"/>
  <c r="T1484" i="9"/>
  <c r="T1485" i="9"/>
  <c r="T1486" i="9"/>
  <c r="T1487" i="9"/>
  <c r="T1488" i="9"/>
  <c r="T1489" i="9"/>
  <c r="T1490" i="9"/>
  <c r="T1491" i="9"/>
  <c r="T1492" i="9"/>
  <c r="T1493" i="9"/>
  <c r="T1494" i="9"/>
  <c r="T1495" i="9"/>
  <c r="T1496" i="9"/>
  <c r="T1497" i="9"/>
  <c r="T1498" i="9"/>
  <c r="T1499" i="9"/>
  <c r="T1500" i="9"/>
  <c r="T1501" i="9"/>
  <c r="T1502" i="9"/>
  <c r="T1503" i="9"/>
  <c r="T1504" i="9"/>
  <c r="T1505" i="9"/>
  <c r="T1506" i="9"/>
  <c r="T1507" i="9"/>
  <c r="T1508" i="9"/>
  <c r="T1509" i="9"/>
  <c r="T1510" i="9"/>
  <c r="T1511" i="9"/>
  <c r="T1512" i="9"/>
  <c r="T1513" i="9"/>
  <c r="T1514" i="9"/>
  <c r="T1515" i="9"/>
  <c r="T1516" i="9"/>
  <c r="T1517" i="9"/>
  <c r="T1518" i="9"/>
  <c r="T1519" i="9"/>
  <c r="T1520" i="9"/>
  <c r="T1521" i="9"/>
  <c r="T1522" i="9"/>
  <c r="T1523" i="9"/>
  <c r="T1524" i="9"/>
  <c r="T1525" i="9"/>
  <c r="T1526" i="9"/>
  <c r="T1527" i="9"/>
  <c r="T1528" i="9"/>
  <c r="T1529" i="9"/>
  <c r="T1530" i="9"/>
  <c r="T1531" i="9"/>
  <c r="T1532" i="9"/>
  <c r="T1533" i="9"/>
  <c r="T1534" i="9"/>
  <c r="T1535" i="9"/>
  <c r="T1536" i="9"/>
  <c r="T1537" i="9"/>
  <c r="T1538" i="9"/>
  <c r="T1539" i="9"/>
  <c r="T1540" i="9"/>
  <c r="T1541" i="9"/>
  <c r="T1542" i="9"/>
  <c r="T1543" i="9"/>
  <c r="T1544" i="9"/>
  <c r="T1545" i="9"/>
  <c r="T1546" i="9"/>
  <c r="T1547" i="9"/>
  <c r="T1548" i="9"/>
  <c r="T1549" i="9"/>
  <c r="T1550" i="9"/>
  <c r="T1551" i="9"/>
  <c r="T1552" i="9"/>
  <c r="T1553" i="9"/>
  <c r="T1554" i="9"/>
  <c r="T1555" i="9"/>
  <c r="T1556" i="9"/>
  <c r="T1557" i="9"/>
  <c r="T1558" i="9"/>
  <c r="T1559" i="9"/>
  <c r="T1560" i="9"/>
  <c r="T1561" i="9"/>
  <c r="T1562" i="9"/>
  <c r="T1563" i="9"/>
  <c r="T1564" i="9"/>
  <c r="T1565" i="9"/>
  <c r="T1566" i="9"/>
  <c r="T1567" i="9"/>
  <c r="T1568" i="9"/>
  <c r="T1569" i="9"/>
  <c r="T1570" i="9"/>
  <c r="T1571" i="9"/>
  <c r="T1572" i="9"/>
  <c r="T1573" i="9"/>
  <c r="T1574" i="9"/>
  <c r="T1575" i="9"/>
  <c r="T1576" i="9"/>
  <c r="T1577" i="9"/>
  <c r="T1578" i="9"/>
  <c r="T1579" i="9"/>
  <c r="T1580" i="9"/>
  <c r="T1581" i="9"/>
  <c r="T1582" i="9"/>
  <c r="T1583" i="9"/>
  <c r="T1584" i="9"/>
  <c r="T1585" i="9"/>
  <c r="T1586" i="9"/>
  <c r="T1587" i="9"/>
  <c r="T1588" i="9"/>
  <c r="T1589" i="9"/>
  <c r="T1590" i="9"/>
  <c r="T1591" i="9"/>
  <c r="T1592" i="9"/>
  <c r="T1593" i="9"/>
  <c r="T1594" i="9"/>
  <c r="T1595" i="9"/>
  <c r="T1596" i="9"/>
  <c r="T1597" i="9"/>
  <c r="T1598" i="9"/>
  <c r="T1599" i="9"/>
  <c r="T1600" i="9"/>
  <c r="T1601" i="9"/>
  <c r="T1602" i="9"/>
  <c r="T1603" i="9"/>
  <c r="T1604" i="9"/>
  <c r="T1605" i="9"/>
  <c r="T1606" i="9"/>
  <c r="T1607" i="9"/>
  <c r="T1608" i="9"/>
  <c r="T1609" i="9"/>
  <c r="T1610" i="9"/>
  <c r="T1611" i="9"/>
  <c r="T1612" i="9"/>
  <c r="T1613" i="9"/>
  <c r="T1614" i="9"/>
  <c r="T1615" i="9"/>
  <c r="T1616" i="9"/>
  <c r="T1617" i="9"/>
  <c r="T1618" i="9"/>
  <c r="T1619" i="9"/>
  <c r="T1620" i="9"/>
  <c r="T1621" i="9"/>
  <c r="T1622" i="9"/>
  <c r="T1623" i="9"/>
  <c r="T1624" i="9"/>
  <c r="T1625" i="9"/>
  <c r="T1626" i="9"/>
  <c r="T1627" i="9"/>
  <c r="T1628" i="9"/>
  <c r="T1629" i="9"/>
  <c r="T1630" i="9"/>
  <c r="T1631" i="9"/>
  <c r="T1632" i="9"/>
  <c r="T1633" i="9"/>
  <c r="T1634" i="9"/>
  <c r="T1635" i="9"/>
  <c r="T1636" i="9"/>
  <c r="T1637" i="9"/>
  <c r="T1638" i="9"/>
  <c r="T1639" i="9"/>
  <c r="T1640" i="9"/>
  <c r="T1641" i="9"/>
  <c r="T1642" i="9"/>
  <c r="T1643" i="9"/>
  <c r="T1644" i="9"/>
  <c r="T1645" i="9"/>
  <c r="T1646" i="9"/>
  <c r="T1647" i="9"/>
  <c r="T1648" i="9"/>
  <c r="T1649" i="9"/>
  <c r="T1650" i="9"/>
  <c r="T1651" i="9"/>
  <c r="T1652" i="9"/>
  <c r="T1653" i="9"/>
  <c r="T1654" i="9"/>
  <c r="T1655" i="9"/>
  <c r="T1656" i="9"/>
  <c r="T1657" i="9"/>
  <c r="T1658" i="9"/>
  <c r="T1659" i="9"/>
  <c r="T1660" i="9"/>
  <c r="T1661" i="9"/>
  <c r="T1662" i="9"/>
  <c r="T1663" i="9"/>
  <c r="T1664" i="9"/>
  <c r="T1665" i="9"/>
  <c r="T1666" i="9"/>
  <c r="T1667" i="9"/>
  <c r="T1668" i="9"/>
  <c r="T1669" i="9"/>
  <c r="T1670" i="9"/>
  <c r="T1671" i="9"/>
  <c r="T1672" i="9"/>
  <c r="T1673" i="9"/>
  <c r="T1674" i="9"/>
  <c r="T1675" i="9"/>
  <c r="T1676" i="9"/>
  <c r="T1677" i="9"/>
  <c r="T1678" i="9"/>
  <c r="T1679" i="9"/>
  <c r="T1680" i="9"/>
  <c r="T1681" i="9"/>
  <c r="T1682" i="9"/>
  <c r="T1683" i="9"/>
  <c r="T1684" i="9"/>
  <c r="T1685" i="9"/>
  <c r="T1686" i="9"/>
  <c r="T1687" i="9"/>
  <c r="T1688" i="9"/>
  <c r="T1689" i="9"/>
  <c r="T1690" i="9"/>
  <c r="T1691" i="9"/>
  <c r="T1692" i="9"/>
  <c r="T1693" i="9"/>
  <c r="T1694" i="9"/>
  <c r="T1695" i="9"/>
  <c r="T1696" i="9"/>
  <c r="T1697" i="9"/>
  <c r="T1698" i="9"/>
  <c r="T1699" i="9"/>
  <c r="T1700" i="9"/>
  <c r="T1701" i="9"/>
  <c r="T1702" i="9"/>
  <c r="T1703" i="9"/>
  <c r="T1704" i="9"/>
  <c r="T1705" i="9"/>
  <c r="T1706" i="9"/>
  <c r="T1707" i="9"/>
  <c r="T1708" i="9"/>
  <c r="T1709" i="9"/>
  <c r="T1710" i="9"/>
  <c r="T1711" i="9"/>
  <c r="T1712" i="9"/>
  <c r="T1713" i="9"/>
  <c r="T1714" i="9"/>
  <c r="T1715" i="9"/>
  <c r="T1716" i="9"/>
  <c r="T1717" i="9"/>
  <c r="T1718" i="9"/>
  <c r="T1719" i="9"/>
  <c r="T1720" i="9"/>
  <c r="T1721" i="9"/>
  <c r="T1722" i="9"/>
  <c r="T1723" i="9"/>
  <c r="T1724" i="9"/>
  <c r="T1725" i="9"/>
  <c r="T1726" i="9"/>
  <c r="T1727" i="9"/>
  <c r="T1728" i="9"/>
  <c r="T1729" i="9"/>
  <c r="T1730" i="9"/>
  <c r="T1731" i="9"/>
  <c r="T1732" i="9"/>
  <c r="T1733" i="9"/>
  <c r="T1734" i="9"/>
  <c r="T1735" i="9"/>
  <c r="T1736" i="9"/>
  <c r="T1737" i="9"/>
  <c r="T1738" i="9"/>
  <c r="T1739" i="9"/>
  <c r="T1740" i="9"/>
  <c r="T1741" i="9"/>
  <c r="T1742" i="9"/>
  <c r="T1743" i="9"/>
  <c r="T1744" i="9"/>
  <c r="T1745" i="9"/>
  <c r="T1746" i="9"/>
  <c r="T1747" i="9"/>
  <c r="T1748" i="9"/>
  <c r="T1749" i="9"/>
  <c r="T1750" i="9"/>
  <c r="T1751" i="9"/>
  <c r="T1752" i="9"/>
  <c r="T1753" i="9"/>
  <c r="T1754" i="9"/>
  <c r="T1755" i="9"/>
  <c r="T1756" i="9"/>
  <c r="T1757" i="9"/>
  <c r="T1758" i="9"/>
  <c r="T1759" i="9"/>
  <c r="T1760" i="9"/>
  <c r="T1761" i="9"/>
  <c r="T1762" i="9"/>
  <c r="T1763" i="9"/>
  <c r="T1764" i="9"/>
  <c r="T1765" i="9"/>
  <c r="T1766" i="9"/>
  <c r="T1767" i="9"/>
  <c r="T1768" i="9"/>
  <c r="T1769" i="9"/>
  <c r="T1770" i="9"/>
  <c r="T1771" i="9"/>
  <c r="T1772" i="9"/>
  <c r="T1773" i="9"/>
  <c r="T1774" i="9"/>
  <c r="T1775" i="9"/>
  <c r="T1776" i="9"/>
  <c r="T1777" i="9"/>
  <c r="T1778" i="9"/>
  <c r="T1779" i="9"/>
  <c r="T1780" i="9"/>
  <c r="T1781" i="9"/>
  <c r="T1782" i="9"/>
  <c r="T1783" i="9"/>
  <c r="T1784" i="9"/>
  <c r="T1785" i="9"/>
  <c r="T1786" i="9"/>
  <c r="T1787" i="9"/>
  <c r="T1788" i="9"/>
  <c r="T1789" i="9"/>
  <c r="T1790" i="9"/>
  <c r="T1791" i="9"/>
  <c r="T1792" i="9"/>
  <c r="T1793" i="9"/>
  <c r="T1794" i="9"/>
  <c r="T1795" i="9"/>
  <c r="T1796" i="9"/>
  <c r="T1797" i="9"/>
  <c r="T1798" i="9"/>
  <c r="T1799" i="9"/>
  <c r="T1800" i="9"/>
  <c r="T1801" i="9"/>
  <c r="T1802" i="9"/>
  <c r="T1803" i="9"/>
  <c r="T1804" i="9"/>
  <c r="T1805" i="9"/>
  <c r="T1806" i="9"/>
  <c r="T1807" i="9"/>
  <c r="T1808" i="9"/>
  <c r="T1809" i="9"/>
  <c r="T1810" i="9"/>
  <c r="T1811" i="9"/>
  <c r="T1812" i="9"/>
  <c r="T1813" i="9"/>
  <c r="T1814" i="9"/>
  <c r="T1815" i="9"/>
  <c r="T1816" i="9"/>
  <c r="T1817" i="9"/>
  <c r="T1818" i="9"/>
  <c r="T1819" i="9"/>
  <c r="T1820" i="9"/>
  <c r="T1821" i="9"/>
  <c r="T1822" i="9"/>
  <c r="T1823" i="9"/>
  <c r="T1824" i="9"/>
  <c r="T1825" i="9"/>
  <c r="T1826" i="9"/>
  <c r="T1827" i="9"/>
  <c r="T1828" i="9"/>
  <c r="T1829" i="9"/>
  <c r="T1830" i="9"/>
  <c r="T1831" i="9"/>
  <c r="T1832" i="9"/>
  <c r="T1833" i="9"/>
  <c r="T1834" i="9"/>
  <c r="T1835" i="9"/>
  <c r="T1836" i="9"/>
  <c r="T1837" i="9"/>
  <c r="T1838" i="9"/>
  <c r="T1839" i="9"/>
  <c r="T1840" i="9"/>
  <c r="T1841" i="9"/>
  <c r="T1842" i="9"/>
  <c r="T1843" i="9"/>
  <c r="T1844" i="9"/>
  <c r="T1845" i="9"/>
  <c r="T1846" i="9"/>
  <c r="T1847" i="9"/>
  <c r="T1848" i="9"/>
  <c r="T1849" i="9"/>
  <c r="T1850" i="9"/>
  <c r="T1851" i="9"/>
  <c r="T1852" i="9"/>
  <c r="T1853" i="9"/>
  <c r="T1854" i="9"/>
  <c r="T1855" i="9"/>
  <c r="T1856" i="9"/>
  <c r="T1857" i="9"/>
  <c r="T1858" i="9"/>
  <c r="T1859" i="9"/>
  <c r="T1860" i="9"/>
  <c r="T1861" i="9"/>
  <c r="T1862" i="9"/>
  <c r="T1863" i="9"/>
  <c r="T1864" i="9"/>
  <c r="T1865" i="9"/>
  <c r="T1866" i="9"/>
  <c r="T1867" i="9"/>
  <c r="T1868" i="9"/>
  <c r="T1869" i="9"/>
  <c r="T1870" i="9"/>
  <c r="T1871" i="9"/>
  <c r="T1872" i="9"/>
  <c r="T1873" i="9"/>
  <c r="T1874" i="9"/>
  <c r="T1875" i="9"/>
  <c r="T1876" i="9"/>
  <c r="T1877" i="9"/>
  <c r="T1878" i="9"/>
  <c r="T1879" i="9"/>
  <c r="T1880" i="9"/>
  <c r="T1881" i="9"/>
  <c r="T1882" i="9"/>
  <c r="T1883" i="9"/>
  <c r="T1884" i="9"/>
  <c r="T1885" i="9"/>
  <c r="T1886" i="9"/>
  <c r="T1887" i="9"/>
  <c r="T1888" i="9"/>
  <c r="T1889" i="9"/>
  <c r="T1890" i="9"/>
  <c r="T1891" i="9"/>
  <c r="T1892" i="9"/>
  <c r="T1893" i="9"/>
  <c r="T1894" i="9"/>
  <c r="T1895" i="9"/>
  <c r="T1896" i="9"/>
  <c r="T1897" i="9"/>
  <c r="T1898" i="9"/>
  <c r="T1899" i="9"/>
  <c r="T1900" i="9"/>
  <c r="T1901" i="9"/>
  <c r="T1902" i="9"/>
  <c r="T1903" i="9"/>
  <c r="T1904" i="9"/>
  <c r="T1905" i="9"/>
  <c r="T1906" i="9"/>
  <c r="T1907" i="9"/>
  <c r="T1908" i="9"/>
  <c r="T1909" i="9"/>
  <c r="T1910" i="9"/>
  <c r="T1911" i="9"/>
  <c r="T1912" i="9"/>
  <c r="T1913" i="9"/>
  <c r="T1914" i="9"/>
  <c r="T1915" i="9"/>
  <c r="T1916" i="9"/>
  <c r="T1917" i="9"/>
  <c r="T1918" i="9"/>
  <c r="T1919" i="9"/>
  <c r="T1920" i="9"/>
  <c r="T1921" i="9"/>
  <c r="T1922" i="9"/>
  <c r="T1923" i="9"/>
  <c r="T1924" i="9"/>
  <c r="T1925" i="9"/>
  <c r="T1926" i="9"/>
  <c r="T1927" i="9"/>
  <c r="T1928" i="9"/>
  <c r="T1929" i="9"/>
  <c r="T1930" i="9"/>
  <c r="T1931" i="9"/>
  <c r="T1932" i="9"/>
  <c r="T1933" i="9"/>
  <c r="T1934" i="9"/>
  <c r="T1935" i="9"/>
  <c r="T1936" i="9"/>
  <c r="T1937" i="9"/>
  <c r="T1938" i="9"/>
  <c r="T1939" i="9"/>
  <c r="T1940" i="9"/>
  <c r="T1941" i="9"/>
  <c r="T1942" i="9"/>
  <c r="T1943" i="9"/>
  <c r="T1944" i="9"/>
  <c r="T1945" i="9"/>
  <c r="T1946" i="9"/>
  <c r="T1947" i="9"/>
  <c r="T1948" i="9"/>
  <c r="T1949" i="9"/>
  <c r="T1950" i="9"/>
  <c r="T1951" i="9"/>
  <c r="T1952" i="9"/>
  <c r="T1953" i="9"/>
  <c r="T1954" i="9"/>
  <c r="T1955" i="9"/>
  <c r="T1956" i="9"/>
  <c r="T1957" i="9"/>
  <c r="T1958" i="9"/>
  <c r="T1959" i="9"/>
  <c r="T1960" i="9"/>
  <c r="T1961" i="9"/>
  <c r="T1962" i="9"/>
  <c r="T1963" i="9"/>
  <c r="T1964" i="9"/>
  <c r="T1965" i="9"/>
  <c r="T1966" i="9"/>
  <c r="T1967" i="9"/>
  <c r="T1968" i="9"/>
  <c r="T1969" i="9"/>
  <c r="T1970" i="9"/>
  <c r="T1971" i="9"/>
  <c r="T1972" i="9"/>
  <c r="T1973" i="9"/>
  <c r="T1974" i="9"/>
  <c r="T1975" i="9"/>
  <c r="T1976" i="9"/>
  <c r="T1977" i="9"/>
  <c r="T1978" i="9"/>
  <c r="T1979" i="9"/>
  <c r="T1980" i="9"/>
  <c r="T1981" i="9"/>
  <c r="T1982" i="9"/>
  <c r="T1983" i="9"/>
  <c r="T1984" i="9"/>
  <c r="T1985" i="9"/>
  <c r="T1986" i="9"/>
  <c r="T1987" i="9"/>
  <c r="T1988" i="9"/>
  <c r="T1989" i="9"/>
  <c r="T1990" i="9"/>
  <c r="T1991" i="9"/>
  <c r="T1992" i="9"/>
  <c r="T1993" i="9"/>
  <c r="T1994" i="9"/>
  <c r="T1995" i="9"/>
  <c r="T1996" i="9"/>
  <c r="T1997" i="9"/>
  <c r="T1998" i="9"/>
  <c r="T1999" i="9"/>
  <c r="T2000" i="9"/>
  <c r="T2001" i="9"/>
  <c r="S895" i="9"/>
  <c r="S896" i="9"/>
  <c r="S897" i="9"/>
  <c r="S898" i="9"/>
  <c r="S899" i="9"/>
  <c r="S900" i="9"/>
  <c r="S901" i="9"/>
  <c r="S902" i="9"/>
  <c r="S903" i="9"/>
  <c r="S904" i="9"/>
  <c r="S905" i="9"/>
  <c r="S906" i="9"/>
  <c r="S907" i="9"/>
  <c r="S908" i="9"/>
  <c r="S909" i="9"/>
  <c r="S910" i="9"/>
  <c r="S911" i="9"/>
  <c r="S912" i="9"/>
  <c r="S913" i="9"/>
  <c r="S914" i="9"/>
  <c r="S915" i="9"/>
  <c r="S916" i="9"/>
  <c r="S917" i="9"/>
  <c r="S918" i="9"/>
  <c r="S919" i="9"/>
  <c r="S920" i="9"/>
  <c r="S921" i="9"/>
  <c r="S922" i="9"/>
  <c r="S923" i="9"/>
  <c r="S924" i="9"/>
  <c r="S925" i="9"/>
  <c r="S926" i="9"/>
  <c r="S927" i="9"/>
  <c r="S928" i="9"/>
  <c r="S929" i="9"/>
  <c r="S930" i="9"/>
  <c r="S931" i="9"/>
  <c r="S932" i="9"/>
  <c r="S933" i="9"/>
  <c r="S934" i="9"/>
  <c r="S935" i="9"/>
  <c r="S936" i="9"/>
  <c r="S937" i="9"/>
  <c r="S938" i="9"/>
  <c r="S939" i="9"/>
  <c r="S940" i="9"/>
  <c r="S941" i="9"/>
  <c r="S942" i="9"/>
  <c r="S943" i="9"/>
  <c r="S944" i="9"/>
  <c r="S945" i="9"/>
  <c r="S946" i="9"/>
  <c r="S947" i="9"/>
  <c r="S948" i="9"/>
  <c r="S949" i="9"/>
  <c r="S950" i="9"/>
  <c r="S951" i="9"/>
  <c r="S952" i="9"/>
  <c r="S953" i="9"/>
  <c r="S954" i="9"/>
  <c r="S955" i="9"/>
  <c r="S956" i="9"/>
  <c r="S957" i="9"/>
  <c r="S958" i="9"/>
  <c r="S959" i="9"/>
  <c r="S960" i="9"/>
  <c r="S961" i="9"/>
  <c r="S962" i="9"/>
  <c r="S963" i="9"/>
  <c r="S964" i="9"/>
  <c r="S965" i="9"/>
  <c r="S966" i="9"/>
  <c r="S967" i="9"/>
  <c r="S968" i="9"/>
  <c r="S969" i="9"/>
  <c r="S970" i="9"/>
  <c r="S971" i="9"/>
  <c r="S972" i="9"/>
  <c r="S973" i="9"/>
  <c r="S974" i="9"/>
  <c r="S975" i="9"/>
  <c r="S976" i="9"/>
  <c r="S977" i="9"/>
  <c r="S978" i="9"/>
  <c r="S979" i="9"/>
  <c r="S980" i="9"/>
  <c r="S981" i="9"/>
  <c r="S982" i="9"/>
  <c r="S983" i="9"/>
  <c r="S984" i="9"/>
  <c r="S985" i="9"/>
  <c r="S986" i="9"/>
  <c r="S987" i="9"/>
  <c r="S988" i="9"/>
  <c r="S989" i="9"/>
  <c r="S990" i="9"/>
  <c r="S991" i="9"/>
  <c r="S992" i="9"/>
  <c r="S993" i="9"/>
  <c r="S994" i="9"/>
  <c r="S995" i="9"/>
  <c r="S996" i="9"/>
  <c r="S997" i="9"/>
  <c r="S998" i="9"/>
  <c r="S999" i="9"/>
  <c r="S1000" i="9"/>
  <c r="S1001" i="9"/>
  <c r="S1002" i="9"/>
  <c r="S1003" i="9"/>
  <c r="S1004" i="9"/>
  <c r="S1005" i="9"/>
  <c r="S1006" i="9"/>
  <c r="S1007" i="9"/>
  <c r="S1008" i="9"/>
  <c r="S1009" i="9"/>
  <c r="S1010" i="9"/>
  <c r="S1011" i="9"/>
  <c r="S1012" i="9"/>
  <c r="S1013" i="9"/>
  <c r="S1014" i="9"/>
  <c r="S1015" i="9"/>
  <c r="S1016" i="9"/>
  <c r="S1017" i="9"/>
  <c r="S1018" i="9"/>
  <c r="S1019" i="9"/>
  <c r="S1020" i="9"/>
  <c r="S1021" i="9"/>
  <c r="S1022" i="9"/>
  <c r="S1023" i="9"/>
  <c r="S1024" i="9"/>
  <c r="S1025" i="9"/>
  <c r="S1026" i="9"/>
  <c r="S1027" i="9"/>
  <c r="S1028" i="9"/>
  <c r="S1029" i="9"/>
  <c r="S1030" i="9"/>
  <c r="S1031" i="9"/>
  <c r="S1032" i="9"/>
  <c r="S1033" i="9"/>
  <c r="S1034" i="9"/>
  <c r="S1035" i="9"/>
  <c r="S1036" i="9"/>
  <c r="S1037" i="9"/>
  <c r="S1038" i="9"/>
  <c r="S1039" i="9"/>
  <c r="S1040" i="9"/>
  <c r="S1041" i="9"/>
  <c r="S1042" i="9"/>
  <c r="S1043" i="9"/>
  <c r="S1044" i="9"/>
  <c r="S1045" i="9"/>
  <c r="S1046" i="9"/>
  <c r="S1047" i="9"/>
  <c r="S1048" i="9"/>
  <c r="S1049" i="9"/>
  <c r="S1050" i="9"/>
  <c r="S1051" i="9"/>
  <c r="S1052" i="9"/>
  <c r="S1053" i="9"/>
  <c r="S1054" i="9"/>
  <c r="S1055" i="9"/>
  <c r="S1056" i="9"/>
  <c r="S1057" i="9"/>
  <c r="S1058" i="9"/>
  <c r="S1059" i="9"/>
  <c r="S1060" i="9"/>
  <c r="S1061" i="9"/>
  <c r="S1062" i="9"/>
  <c r="S1063" i="9"/>
  <c r="S1064" i="9"/>
  <c r="S1065" i="9"/>
  <c r="S1066" i="9"/>
  <c r="S1067" i="9"/>
  <c r="S1068" i="9"/>
  <c r="S1069" i="9"/>
  <c r="S1070" i="9"/>
  <c r="S1071" i="9"/>
  <c r="S1072" i="9"/>
  <c r="S1073" i="9"/>
  <c r="S1074" i="9"/>
  <c r="S1075" i="9"/>
  <c r="S1076" i="9"/>
  <c r="S1077" i="9"/>
  <c r="S1078" i="9"/>
  <c r="S1079" i="9"/>
  <c r="S1080" i="9"/>
  <c r="S1081" i="9"/>
  <c r="S1082" i="9"/>
  <c r="S1083" i="9"/>
  <c r="S1084" i="9"/>
  <c r="S1085" i="9"/>
  <c r="S1086" i="9"/>
  <c r="S1087" i="9"/>
  <c r="S1088" i="9"/>
  <c r="S1089" i="9"/>
  <c r="S1090" i="9"/>
  <c r="S1091" i="9"/>
  <c r="S1092" i="9"/>
  <c r="S1093" i="9"/>
  <c r="S1094" i="9"/>
  <c r="S1095" i="9"/>
  <c r="S1096" i="9"/>
  <c r="S1097" i="9"/>
  <c r="S1098" i="9"/>
  <c r="S1099" i="9"/>
  <c r="S1100" i="9"/>
  <c r="S1101" i="9"/>
  <c r="S1102" i="9"/>
  <c r="S1103" i="9"/>
  <c r="S1104" i="9"/>
  <c r="S1105" i="9"/>
  <c r="S1106" i="9"/>
  <c r="S1107" i="9"/>
  <c r="S1108" i="9"/>
  <c r="S1109" i="9"/>
  <c r="S1110" i="9"/>
  <c r="S1111" i="9"/>
  <c r="S1112" i="9"/>
  <c r="S1113" i="9"/>
  <c r="S1114" i="9"/>
  <c r="S1115" i="9"/>
  <c r="S1116" i="9"/>
  <c r="S1117" i="9"/>
  <c r="S1118" i="9"/>
  <c r="S1119" i="9"/>
  <c r="S1120" i="9"/>
  <c r="S1121" i="9"/>
  <c r="S1122" i="9"/>
  <c r="S1123" i="9"/>
  <c r="S1124" i="9"/>
  <c r="S1125" i="9"/>
  <c r="S1126" i="9"/>
  <c r="S1127" i="9"/>
  <c r="S1128" i="9"/>
  <c r="S1129" i="9"/>
  <c r="S1130" i="9"/>
  <c r="S1131" i="9"/>
  <c r="S1132" i="9"/>
  <c r="S1133" i="9"/>
  <c r="S1134" i="9"/>
  <c r="S1135" i="9"/>
  <c r="S1136" i="9"/>
  <c r="S1137" i="9"/>
  <c r="S1138" i="9"/>
  <c r="S1139" i="9"/>
  <c r="S1140" i="9"/>
  <c r="S1141" i="9"/>
  <c r="S1142" i="9"/>
  <c r="S1143" i="9"/>
  <c r="S1144" i="9"/>
  <c r="S1145" i="9"/>
  <c r="S1146" i="9"/>
  <c r="S1147" i="9"/>
  <c r="S1148" i="9"/>
  <c r="S1149" i="9"/>
  <c r="S1150" i="9"/>
  <c r="S1151" i="9"/>
  <c r="S1152" i="9"/>
  <c r="S1153" i="9"/>
  <c r="S1154" i="9"/>
  <c r="S1155" i="9"/>
  <c r="S1156" i="9"/>
  <c r="S1157" i="9"/>
  <c r="S1158" i="9"/>
  <c r="S1159" i="9"/>
  <c r="S1160" i="9"/>
  <c r="S1161" i="9"/>
  <c r="S1162" i="9"/>
  <c r="S1163" i="9"/>
  <c r="S1164" i="9"/>
  <c r="S1165" i="9"/>
  <c r="S1166" i="9"/>
  <c r="S1167" i="9"/>
  <c r="S1168" i="9"/>
  <c r="S1169" i="9"/>
  <c r="S1170" i="9"/>
  <c r="S1171" i="9"/>
  <c r="S1172" i="9"/>
  <c r="S1173" i="9"/>
  <c r="S1174" i="9"/>
  <c r="S1175" i="9"/>
  <c r="S1176" i="9"/>
  <c r="S1177" i="9"/>
  <c r="S1178" i="9"/>
  <c r="S1179" i="9"/>
  <c r="S1180" i="9"/>
  <c r="S1181" i="9"/>
  <c r="S1182" i="9"/>
  <c r="S1183" i="9"/>
  <c r="S1184" i="9"/>
  <c r="S1185" i="9"/>
  <c r="S1186" i="9"/>
  <c r="S1187" i="9"/>
  <c r="S1188" i="9"/>
  <c r="S1189" i="9"/>
  <c r="S1190" i="9"/>
  <c r="S1191" i="9"/>
  <c r="S1192" i="9"/>
  <c r="S1193" i="9"/>
  <c r="S1194" i="9"/>
  <c r="S1195" i="9"/>
  <c r="S1196" i="9"/>
  <c r="S1197" i="9"/>
  <c r="S1198" i="9"/>
  <c r="S1199" i="9"/>
  <c r="S1200" i="9"/>
  <c r="S1201" i="9"/>
  <c r="S1202" i="9"/>
  <c r="S1203" i="9"/>
  <c r="S1204" i="9"/>
  <c r="S1205" i="9"/>
  <c r="S1206" i="9"/>
  <c r="S1207" i="9"/>
  <c r="S1208" i="9"/>
  <c r="S1209" i="9"/>
  <c r="S1210" i="9"/>
  <c r="S1211" i="9"/>
  <c r="S1212" i="9"/>
  <c r="S1213" i="9"/>
  <c r="S1214" i="9"/>
  <c r="S1215" i="9"/>
  <c r="S1216" i="9"/>
  <c r="S1217" i="9"/>
  <c r="S1218" i="9"/>
  <c r="S1219" i="9"/>
  <c r="S1220" i="9"/>
  <c r="S1221" i="9"/>
  <c r="S1222" i="9"/>
  <c r="S1223" i="9"/>
  <c r="S1224" i="9"/>
  <c r="S1225" i="9"/>
  <c r="S1226" i="9"/>
  <c r="S1227" i="9"/>
  <c r="S1228" i="9"/>
  <c r="S1229" i="9"/>
  <c r="S1230" i="9"/>
  <c r="S1231" i="9"/>
  <c r="S1232" i="9"/>
  <c r="S1233" i="9"/>
  <c r="S1234" i="9"/>
  <c r="S1235" i="9"/>
  <c r="S1236" i="9"/>
  <c r="S1237" i="9"/>
  <c r="S1238" i="9"/>
  <c r="S1239" i="9"/>
  <c r="S1240" i="9"/>
  <c r="S1241" i="9"/>
  <c r="S1242" i="9"/>
  <c r="S1243" i="9"/>
  <c r="S1244" i="9"/>
  <c r="S1245" i="9"/>
  <c r="S1246" i="9"/>
  <c r="S1247" i="9"/>
  <c r="S1248" i="9"/>
  <c r="S1249" i="9"/>
  <c r="S1250" i="9"/>
  <c r="S1251" i="9"/>
  <c r="S1252" i="9"/>
  <c r="S1253" i="9"/>
  <c r="S1254" i="9"/>
  <c r="S1255" i="9"/>
  <c r="S1256" i="9"/>
  <c r="S1257" i="9"/>
  <c r="S1258" i="9"/>
  <c r="S1259" i="9"/>
  <c r="S1260" i="9"/>
  <c r="S1261" i="9"/>
  <c r="S1262" i="9"/>
  <c r="S1263" i="9"/>
  <c r="S1264" i="9"/>
  <c r="S1265" i="9"/>
  <c r="S1266" i="9"/>
  <c r="S1267" i="9"/>
  <c r="S1268" i="9"/>
  <c r="S1269" i="9"/>
  <c r="S1270" i="9"/>
  <c r="S1271" i="9"/>
  <c r="S1272" i="9"/>
  <c r="S1273" i="9"/>
  <c r="S1274" i="9"/>
  <c r="S1275" i="9"/>
  <c r="S1276" i="9"/>
  <c r="S1277" i="9"/>
  <c r="S1278" i="9"/>
  <c r="S1279" i="9"/>
  <c r="S1280" i="9"/>
  <c r="S1281" i="9"/>
  <c r="S1282" i="9"/>
  <c r="S1283" i="9"/>
  <c r="S1284" i="9"/>
  <c r="S1285" i="9"/>
  <c r="S1286" i="9"/>
  <c r="S1287" i="9"/>
  <c r="S1288" i="9"/>
  <c r="S1289" i="9"/>
  <c r="S1290" i="9"/>
  <c r="S1291" i="9"/>
  <c r="S1292" i="9"/>
  <c r="S1293" i="9"/>
  <c r="S1294" i="9"/>
  <c r="S1295" i="9"/>
  <c r="S1296" i="9"/>
  <c r="S1297" i="9"/>
  <c r="S1298" i="9"/>
  <c r="S1299" i="9"/>
  <c r="S1300" i="9"/>
  <c r="S1301" i="9"/>
  <c r="S1302" i="9"/>
  <c r="S1303" i="9"/>
  <c r="S1304" i="9"/>
  <c r="S1305" i="9"/>
  <c r="S1306" i="9"/>
  <c r="S1307" i="9"/>
  <c r="S1308" i="9"/>
  <c r="S1309" i="9"/>
  <c r="S1310" i="9"/>
  <c r="S1311" i="9"/>
  <c r="S1312" i="9"/>
  <c r="S1313" i="9"/>
  <c r="S1314" i="9"/>
  <c r="S1315" i="9"/>
  <c r="S1316" i="9"/>
  <c r="S1317" i="9"/>
  <c r="S1318" i="9"/>
  <c r="S1319" i="9"/>
  <c r="S1320" i="9"/>
  <c r="S1321" i="9"/>
  <c r="S1322" i="9"/>
  <c r="S1323" i="9"/>
  <c r="S1324" i="9"/>
  <c r="S1325" i="9"/>
  <c r="S1326" i="9"/>
  <c r="S1327" i="9"/>
  <c r="S1328" i="9"/>
  <c r="S1329" i="9"/>
  <c r="S1330" i="9"/>
  <c r="S1331" i="9"/>
  <c r="S1332" i="9"/>
  <c r="S1333" i="9"/>
  <c r="S1334" i="9"/>
  <c r="S1335" i="9"/>
  <c r="S1336" i="9"/>
  <c r="S1337" i="9"/>
  <c r="S1338" i="9"/>
  <c r="S1339" i="9"/>
  <c r="S1340" i="9"/>
  <c r="S1341" i="9"/>
  <c r="S1342" i="9"/>
  <c r="S1343" i="9"/>
  <c r="S1344" i="9"/>
  <c r="S1345" i="9"/>
  <c r="S1346" i="9"/>
  <c r="S1347" i="9"/>
  <c r="S1348" i="9"/>
  <c r="S1349" i="9"/>
  <c r="S1350" i="9"/>
  <c r="S1351" i="9"/>
  <c r="S1352" i="9"/>
  <c r="S1353" i="9"/>
  <c r="S1354" i="9"/>
  <c r="S1355" i="9"/>
  <c r="S1356" i="9"/>
  <c r="S1357" i="9"/>
  <c r="S1358" i="9"/>
  <c r="S1359" i="9"/>
  <c r="S1360" i="9"/>
  <c r="S1361" i="9"/>
  <c r="S1362" i="9"/>
  <c r="S1363" i="9"/>
  <c r="S1364" i="9"/>
  <c r="S1365" i="9"/>
  <c r="S1366" i="9"/>
  <c r="S1367" i="9"/>
  <c r="S1368" i="9"/>
  <c r="S1369" i="9"/>
  <c r="S1370" i="9"/>
  <c r="S1371" i="9"/>
  <c r="S1372" i="9"/>
  <c r="S1373" i="9"/>
  <c r="S1374" i="9"/>
  <c r="S1375" i="9"/>
  <c r="S1376" i="9"/>
  <c r="S1377" i="9"/>
  <c r="S1378" i="9"/>
  <c r="S1379" i="9"/>
  <c r="S1380" i="9"/>
  <c r="S1381" i="9"/>
  <c r="S1382" i="9"/>
  <c r="S1383" i="9"/>
  <c r="S1384" i="9"/>
  <c r="S1385" i="9"/>
  <c r="S1386" i="9"/>
  <c r="S1387" i="9"/>
  <c r="S1388" i="9"/>
  <c r="S1389" i="9"/>
  <c r="S1390" i="9"/>
  <c r="S1391" i="9"/>
  <c r="S1392" i="9"/>
  <c r="S1393" i="9"/>
  <c r="S1394" i="9"/>
  <c r="S1395" i="9"/>
  <c r="S1396" i="9"/>
  <c r="S1397" i="9"/>
  <c r="S1398" i="9"/>
  <c r="S1399" i="9"/>
  <c r="S1400" i="9"/>
  <c r="S1401" i="9"/>
  <c r="S1402" i="9"/>
  <c r="S1403" i="9"/>
  <c r="S1404" i="9"/>
  <c r="S1405" i="9"/>
  <c r="S1406" i="9"/>
  <c r="S1407" i="9"/>
  <c r="S1408" i="9"/>
  <c r="S1409" i="9"/>
  <c r="S1410" i="9"/>
  <c r="S1411" i="9"/>
  <c r="S1412" i="9"/>
  <c r="S1413" i="9"/>
  <c r="S1414" i="9"/>
  <c r="S1415" i="9"/>
  <c r="S1416" i="9"/>
  <c r="S1417" i="9"/>
  <c r="S1418" i="9"/>
  <c r="S1419" i="9"/>
  <c r="S1420" i="9"/>
  <c r="S1421" i="9"/>
  <c r="S1422" i="9"/>
  <c r="S1423" i="9"/>
  <c r="S1424" i="9"/>
  <c r="S1425" i="9"/>
  <c r="S1426" i="9"/>
  <c r="S1427" i="9"/>
  <c r="S1428" i="9"/>
  <c r="S1429" i="9"/>
  <c r="S1430" i="9"/>
  <c r="S1431" i="9"/>
  <c r="S1432" i="9"/>
  <c r="S1433" i="9"/>
  <c r="S1434" i="9"/>
  <c r="S1435" i="9"/>
  <c r="S1436" i="9"/>
  <c r="S1437" i="9"/>
  <c r="S1438" i="9"/>
  <c r="S1439" i="9"/>
  <c r="S1440" i="9"/>
  <c r="S1441" i="9"/>
  <c r="S1442" i="9"/>
  <c r="S1443" i="9"/>
  <c r="S1444" i="9"/>
  <c r="S1445" i="9"/>
  <c r="S1446" i="9"/>
  <c r="S1447" i="9"/>
  <c r="S1448" i="9"/>
  <c r="S1449" i="9"/>
  <c r="S1450" i="9"/>
  <c r="S1451" i="9"/>
  <c r="S1452" i="9"/>
  <c r="S1453" i="9"/>
  <c r="S1454" i="9"/>
  <c r="S1455" i="9"/>
  <c r="S1456" i="9"/>
  <c r="S1457" i="9"/>
  <c r="S1458" i="9"/>
  <c r="S1459" i="9"/>
  <c r="S1460" i="9"/>
  <c r="S1461" i="9"/>
  <c r="S1462" i="9"/>
  <c r="S1463" i="9"/>
  <c r="S1464" i="9"/>
  <c r="S1465" i="9"/>
  <c r="S1466" i="9"/>
  <c r="S1467" i="9"/>
  <c r="S1468" i="9"/>
  <c r="S1469" i="9"/>
  <c r="S1470" i="9"/>
  <c r="S1471" i="9"/>
  <c r="S1472" i="9"/>
  <c r="S1473" i="9"/>
  <c r="S1474" i="9"/>
  <c r="S1475" i="9"/>
  <c r="S1476" i="9"/>
  <c r="S1477" i="9"/>
  <c r="S1478" i="9"/>
  <c r="S1479" i="9"/>
  <c r="S1480" i="9"/>
  <c r="S1481" i="9"/>
  <c r="S1482" i="9"/>
  <c r="S1483" i="9"/>
  <c r="S1484" i="9"/>
  <c r="S1485" i="9"/>
  <c r="S1486" i="9"/>
  <c r="S1487" i="9"/>
  <c r="S1488" i="9"/>
  <c r="S1489" i="9"/>
  <c r="S1490" i="9"/>
  <c r="S1491" i="9"/>
  <c r="S1492" i="9"/>
  <c r="S1493" i="9"/>
  <c r="S1494" i="9"/>
  <c r="S1495" i="9"/>
  <c r="S1496" i="9"/>
  <c r="S1497" i="9"/>
  <c r="S1498" i="9"/>
  <c r="S1499" i="9"/>
  <c r="S1500" i="9"/>
  <c r="S1501" i="9"/>
  <c r="S1502" i="9"/>
  <c r="S1503" i="9"/>
  <c r="S1504" i="9"/>
  <c r="S1505" i="9"/>
  <c r="S1506" i="9"/>
  <c r="S1507" i="9"/>
  <c r="S1508" i="9"/>
  <c r="S1509" i="9"/>
  <c r="S1510" i="9"/>
  <c r="S1511" i="9"/>
  <c r="S1512" i="9"/>
  <c r="S1513" i="9"/>
  <c r="S1514" i="9"/>
  <c r="S1515" i="9"/>
  <c r="S1516" i="9"/>
  <c r="S1517" i="9"/>
  <c r="S1518" i="9"/>
  <c r="S1519" i="9"/>
  <c r="S1520" i="9"/>
  <c r="S1521" i="9"/>
  <c r="S1522" i="9"/>
  <c r="S1523" i="9"/>
  <c r="S1524" i="9"/>
  <c r="S1525" i="9"/>
  <c r="S1526" i="9"/>
  <c r="S1527" i="9"/>
  <c r="S1528" i="9"/>
  <c r="S1529" i="9"/>
  <c r="S1530" i="9"/>
  <c r="S1531" i="9"/>
  <c r="S1532" i="9"/>
  <c r="S1533" i="9"/>
  <c r="S1534" i="9"/>
  <c r="S1535" i="9"/>
  <c r="S1536" i="9"/>
  <c r="S1537" i="9"/>
  <c r="S1538" i="9"/>
  <c r="S1539" i="9"/>
  <c r="S1540" i="9"/>
  <c r="S1541" i="9"/>
  <c r="S1542" i="9"/>
  <c r="S1543" i="9"/>
  <c r="S1544" i="9"/>
  <c r="S1545" i="9"/>
  <c r="S1546" i="9"/>
  <c r="S1547" i="9"/>
  <c r="S1548" i="9"/>
  <c r="S1549" i="9"/>
  <c r="S1550" i="9"/>
  <c r="S1551" i="9"/>
  <c r="S1552" i="9"/>
  <c r="S1553" i="9"/>
  <c r="S1554" i="9"/>
  <c r="S1555" i="9"/>
  <c r="S1556" i="9"/>
  <c r="S1557" i="9"/>
  <c r="S1558" i="9"/>
  <c r="S1559" i="9"/>
  <c r="S1560" i="9"/>
  <c r="S1561" i="9"/>
  <c r="S1562" i="9"/>
  <c r="S1563" i="9"/>
  <c r="S1564" i="9"/>
  <c r="S1565" i="9"/>
  <c r="S1566" i="9"/>
  <c r="S1567" i="9"/>
  <c r="S1568" i="9"/>
  <c r="S1569" i="9"/>
  <c r="S1570" i="9"/>
  <c r="S1571" i="9"/>
  <c r="S1572" i="9"/>
  <c r="S1573" i="9"/>
  <c r="S1574" i="9"/>
  <c r="S1575" i="9"/>
  <c r="S1576" i="9"/>
  <c r="S1577" i="9"/>
  <c r="S1578" i="9"/>
  <c r="S1579" i="9"/>
  <c r="S1580" i="9"/>
  <c r="S1581" i="9"/>
  <c r="S1582" i="9"/>
  <c r="S1583" i="9"/>
  <c r="S1584" i="9"/>
  <c r="S1585" i="9"/>
  <c r="S1586" i="9"/>
  <c r="S1587" i="9"/>
  <c r="S1588" i="9"/>
  <c r="S1589" i="9"/>
  <c r="S1590" i="9"/>
  <c r="S1591" i="9"/>
  <c r="S1592" i="9"/>
  <c r="S1593" i="9"/>
  <c r="S1594" i="9"/>
  <c r="S1595" i="9"/>
  <c r="S1596" i="9"/>
  <c r="S1597" i="9"/>
  <c r="S1598" i="9"/>
  <c r="S1599" i="9"/>
  <c r="S1600" i="9"/>
  <c r="S1601" i="9"/>
  <c r="S1602" i="9"/>
  <c r="S1603" i="9"/>
  <c r="S1604" i="9"/>
  <c r="S1605" i="9"/>
  <c r="S1606" i="9"/>
  <c r="S1607" i="9"/>
  <c r="S1608" i="9"/>
  <c r="S1609" i="9"/>
  <c r="S1610" i="9"/>
  <c r="S1611" i="9"/>
  <c r="S1612" i="9"/>
  <c r="S1613" i="9"/>
  <c r="S1614" i="9"/>
  <c r="S1615" i="9"/>
  <c r="S1616" i="9"/>
  <c r="S1617" i="9"/>
  <c r="S1618" i="9"/>
  <c r="S1619" i="9"/>
  <c r="S1620" i="9"/>
  <c r="S1621" i="9"/>
  <c r="S1622" i="9"/>
  <c r="S1623" i="9"/>
  <c r="S1624" i="9"/>
  <c r="S1625" i="9"/>
  <c r="S1626" i="9"/>
  <c r="S1627" i="9"/>
  <c r="S1628" i="9"/>
  <c r="S1629" i="9"/>
  <c r="S1630" i="9"/>
  <c r="S1631" i="9"/>
  <c r="S1632" i="9"/>
  <c r="S1633" i="9"/>
  <c r="S1634" i="9"/>
  <c r="S1635" i="9"/>
  <c r="S1636" i="9"/>
  <c r="S1637" i="9"/>
  <c r="S1638" i="9"/>
  <c r="S1639" i="9"/>
  <c r="S1640" i="9"/>
  <c r="S1641" i="9"/>
  <c r="S1642" i="9"/>
  <c r="S1643" i="9"/>
  <c r="S1644" i="9"/>
  <c r="S1645" i="9"/>
  <c r="S1646" i="9"/>
  <c r="S1647" i="9"/>
  <c r="S1648" i="9"/>
  <c r="S1649" i="9"/>
  <c r="S1650" i="9"/>
  <c r="S1651" i="9"/>
  <c r="S1652" i="9"/>
  <c r="S1653" i="9"/>
  <c r="S1654" i="9"/>
  <c r="S1655" i="9"/>
  <c r="S1656" i="9"/>
  <c r="S1657" i="9"/>
  <c r="S1658" i="9"/>
  <c r="S1659" i="9"/>
  <c r="S1660" i="9"/>
  <c r="S1661" i="9"/>
  <c r="S1662" i="9"/>
  <c r="S1663" i="9"/>
  <c r="S1664" i="9"/>
  <c r="S1665" i="9"/>
  <c r="S1666" i="9"/>
  <c r="S1667" i="9"/>
  <c r="S1668" i="9"/>
  <c r="S1669" i="9"/>
  <c r="S1670" i="9"/>
  <c r="S1671" i="9"/>
  <c r="S1672" i="9"/>
  <c r="S1673" i="9"/>
  <c r="S1674" i="9"/>
  <c r="S1675" i="9"/>
  <c r="S1676" i="9"/>
  <c r="S1677" i="9"/>
  <c r="S1678" i="9"/>
  <c r="S1679" i="9"/>
  <c r="S1680" i="9"/>
  <c r="S1681" i="9"/>
  <c r="S1682" i="9"/>
  <c r="S1683" i="9"/>
  <c r="S1684" i="9"/>
  <c r="S1685" i="9"/>
  <c r="S1686" i="9"/>
  <c r="S1687" i="9"/>
  <c r="S1688" i="9"/>
  <c r="S1689" i="9"/>
  <c r="S1690" i="9"/>
  <c r="S1691" i="9"/>
  <c r="S1692" i="9"/>
  <c r="S1693" i="9"/>
  <c r="S1694" i="9"/>
  <c r="S1695" i="9"/>
  <c r="S1696" i="9"/>
  <c r="S1697" i="9"/>
  <c r="S1698" i="9"/>
  <c r="S1699" i="9"/>
  <c r="S1700" i="9"/>
  <c r="S1701" i="9"/>
  <c r="S1702" i="9"/>
  <c r="S1703" i="9"/>
  <c r="S1704" i="9"/>
  <c r="S1705" i="9"/>
  <c r="S1706" i="9"/>
  <c r="S1707" i="9"/>
  <c r="S1708" i="9"/>
  <c r="S1709" i="9"/>
  <c r="S1710" i="9"/>
  <c r="S1711" i="9"/>
  <c r="S1712" i="9"/>
  <c r="S1713" i="9"/>
  <c r="S1714" i="9"/>
  <c r="S1715" i="9"/>
  <c r="S1716" i="9"/>
  <c r="S1717" i="9"/>
  <c r="S1718" i="9"/>
  <c r="S1719" i="9"/>
  <c r="S1720" i="9"/>
  <c r="S1721" i="9"/>
  <c r="S1722" i="9"/>
  <c r="S1723" i="9"/>
  <c r="S1724" i="9"/>
  <c r="S1725" i="9"/>
  <c r="S1726" i="9"/>
  <c r="S1727" i="9"/>
  <c r="S1728" i="9"/>
  <c r="S1729" i="9"/>
  <c r="S1730" i="9"/>
  <c r="S1731" i="9"/>
  <c r="S1732" i="9"/>
  <c r="S1733" i="9"/>
  <c r="S1734" i="9"/>
  <c r="S1735" i="9"/>
  <c r="S1736" i="9"/>
  <c r="S1737" i="9"/>
  <c r="S1738" i="9"/>
  <c r="S1739" i="9"/>
  <c r="S1740" i="9"/>
  <c r="S1741" i="9"/>
  <c r="S1742" i="9"/>
  <c r="S1743" i="9"/>
  <c r="S1744" i="9"/>
  <c r="S1745" i="9"/>
  <c r="S1746" i="9"/>
  <c r="S1747" i="9"/>
  <c r="S1748" i="9"/>
  <c r="S1749" i="9"/>
  <c r="S1750" i="9"/>
  <c r="S1751" i="9"/>
  <c r="S1752" i="9"/>
  <c r="S1753" i="9"/>
  <c r="S1754" i="9"/>
  <c r="S1755" i="9"/>
  <c r="S1756" i="9"/>
  <c r="S1757" i="9"/>
  <c r="S1758" i="9"/>
  <c r="S1759" i="9"/>
  <c r="S1760" i="9"/>
  <c r="S1761" i="9"/>
  <c r="S1762" i="9"/>
  <c r="S1763" i="9"/>
  <c r="S1764" i="9"/>
  <c r="S1765" i="9"/>
  <c r="S1766" i="9"/>
  <c r="S1767" i="9"/>
  <c r="S1768" i="9"/>
  <c r="S1769" i="9"/>
  <c r="S1770" i="9"/>
  <c r="S1771" i="9"/>
  <c r="S1772" i="9"/>
  <c r="S1773" i="9"/>
  <c r="S1774" i="9"/>
  <c r="S1775" i="9"/>
  <c r="S1776" i="9"/>
  <c r="S1777" i="9"/>
  <c r="S1778" i="9"/>
  <c r="S1779" i="9"/>
  <c r="S1780" i="9"/>
  <c r="S1781" i="9"/>
  <c r="S1782" i="9"/>
  <c r="S1783" i="9"/>
  <c r="S1784" i="9"/>
  <c r="S1785" i="9"/>
  <c r="S1786" i="9"/>
  <c r="S1787" i="9"/>
  <c r="S1788" i="9"/>
  <c r="S1789" i="9"/>
  <c r="S1790" i="9"/>
  <c r="S1791" i="9"/>
  <c r="S1792" i="9"/>
  <c r="S1793" i="9"/>
  <c r="S1794" i="9"/>
  <c r="S1795" i="9"/>
  <c r="S1796" i="9"/>
  <c r="S1797" i="9"/>
  <c r="S1798" i="9"/>
  <c r="S1799" i="9"/>
  <c r="S1800" i="9"/>
  <c r="S1801" i="9"/>
  <c r="S1802" i="9"/>
  <c r="S1803" i="9"/>
  <c r="S1804" i="9"/>
  <c r="S1805" i="9"/>
  <c r="S1806" i="9"/>
  <c r="S1807" i="9"/>
  <c r="S1808" i="9"/>
  <c r="S1809" i="9"/>
  <c r="S1810" i="9"/>
  <c r="S1811" i="9"/>
  <c r="S1812" i="9"/>
  <c r="S1813" i="9"/>
  <c r="S1814" i="9"/>
  <c r="S1815" i="9"/>
  <c r="S1816" i="9"/>
  <c r="S1817" i="9"/>
  <c r="S1818" i="9"/>
  <c r="S1819" i="9"/>
  <c r="S1820" i="9"/>
  <c r="S1821" i="9"/>
  <c r="S1822" i="9"/>
  <c r="S1823" i="9"/>
  <c r="S1824" i="9"/>
  <c r="S1825" i="9"/>
  <c r="S1826" i="9"/>
  <c r="S1827" i="9"/>
  <c r="S1828" i="9"/>
  <c r="S1829" i="9"/>
  <c r="S1830" i="9"/>
  <c r="S1831" i="9"/>
  <c r="S1832" i="9"/>
  <c r="S1833" i="9"/>
  <c r="S1834" i="9"/>
  <c r="S1835" i="9"/>
  <c r="S1836" i="9"/>
  <c r="S1837" i="9"/>
  <c r="S1838" i="9"/>
  <c r="S1839" i="9"/>
  <c r="S1840" i="9"/>
  <c r="S1841" i="9"/>
  <c r="S1842" i="9"/>
  <c r="S1843" i="9"/>
  <c r="S1844" i="9"/>
  <c r="S1845" i="9"/>
  <c r="S1846" i="9"/>
  <c r="S1847" i="9"/>
  <c r="S1848" i="9"/>
  <c r="S1849" i="9"/>
  <c r="S1850" i="9"/>
  <c r="S1851" i="9"/>
  <c r="S1852" i="9"/>
  <c r="S1853" i="9"/>
  <c r="S1854" i="9"/>
  <c r="S1855" i="9"/>
  <c r="S1856" i="9"/>
  <c r="S1857" i="9"/>
  <c r="S1858" i="9"/>
  <c r="S1859" i="9"/>
  <c r="S1860" i="9"/>
  <c r="S1861" i="9"/>
  <c r="S1862" i="9"/>
  <c r="S1863" i="9"/>
  <c r="S1864" i="9"/>
  <c r="S1865" i="9"/>
  <c r="S1866" i="9"/>
  <c r="S1867" i="9"/>
  <c r="S1868" i="9"/>
  <c r="S1869" i="9"/>
  <c r="S1870" i="9"/>
  <c r="S1871" i="9"/>
  <c r="S1872" i="9"/>
  <c r="S1873" i="9"/>
  <c r="S1874" i="9"/>
  <c r="S1875" i="9"/>
  <c r="S1876" i="9"/>
  <c r="S1877" i="9"/>
  <c r="S1878" i="9"/>
  <c r="S1879" i="9"/>
  <c r="S1880" i="9"/>
  <c r="S1881" i="9"/>
  <c r="S1882" i="9"/>
  <c r="S1883" i="9"/>
  <c r="S1884" i="9"/>
  <c r="S1885" i="9"/>
  <c r="S1886" i="9"/>
  <c r="S1887" i="9"/>
  <c r="S1888" i="9"/>
  <c r="S1889" i="9"/>
  <c r="S1890" i="9"/>
  <c r="S1891" i="9"/>
  <c r="S1892" i="9"/>
  <c r="S1893" i="9"/>
  <c r="S1894" i="9"/>
  <c r="S1895" i="9"/>
  <c r="S1896" i="9"/>
  <c r="S1897" i="9"/>
  <c r="S1898" i="9"/>
  <c r="S1899" i="9"/>
  <c r="S1900" i="9"/>
  <c r="S1901" i="9"/>
  <c r="S1902" i="9"/>
  <c r="S1903" i="9"/>
  <c r="S1904" i="9"/>
  <c r="S1905" i="9"/>
  <c r="S1906" i="9"/>
  <c r="S1907" i="9"/>
  <c r="S1908" i="9"/>
  <c r="S1909" i="9"/>
  <c r="S1910" i="9"/>
  <c r="S1911" i="9"/>
  <c r="S1912" i="9"/>
  <c r="S1913" i="9"/>
  <c r="S1914" i="9"/>
  <c r="S1915" i="9"/>
  <c r="S1916" i="9"/>
  <c r="S1917" i="9"/>
  <c r="S1918" i="9"/>
  <c r="S1919" i="9"/>
  <c r="S1920" i="9"/>
  <c r="S1921" i="9"/>
  <c r="S1922" i="9"/>
  <c r="S1923" i="9"/>
  <c r="S1924" i="9"/>
  <c r="S1925" i="9"/>
  <c r="S1926" i="9"/>
  <c r="S1927" i="9"/>
  <c r="S1928" i="9"/>
  <c r="S1929" i="9"/>
  <c r="S1930" i="9"/>
  <c r="S1931" i="9"/>
  <c r="S1932" i="9"/>
  <c r="S1933" i="9"/>
  <c r="S1934" i="9"/>
  <c r="S1935" i="9"/>
  <c r="S1936" i="9"/>
  <c r="S1937" i="9"/>
  <c r="S1938" i="9"/>
  <c r="S1939" i="9"/>
  <c r="S1940" i="9"/>
  <c r="S1941" i="9"/>
  <c r="S1942" i="9"/>
  <c r="S1943" i="9"/>
  <c r="S1944" i="9"/>
  <c r="S1945" i="9"/>
  <c r="S1946" i="9"/>
  <c r="S1947" i="9"/>
  <c r="S1948" i="9"/>
  <c r="S1949" i="9"/>
  <c r="S1950" i="9"/>
  <c r="S1951" i="9"/>
  <c r="S1952" i="9"/>
  <c r="S1953" i="9"/>
  <c r="S1954" i="9"/>
  <c r="S1955" i="9"/>
  <c r="S1956" i="9"/>
  <c r="S1957" i="9"/>
  <c r="S1958" i="9"/>
  <c r="S1959" i="9"/>
  <c r="S1960" i="9"/>
  <c r="S1961" i="9"/>
  <c r="S1962" i="9"/>
  <c r="S1963" i="9"/>
  <c r="S1964" i="9"/>
  <c r="S1965" i="9"/>
  <c r="S1966" i="9"/>
  <c r="S1967" i="9"/>
  <c r="S1968" i="9"/>
  <c r="S1969" i="9"/>
  <c r="S1970" i="9"/>
  <c r="S1971" i="9"/>
  <c r="S1972" i="9"/>
  <c r="S1973" i="9"/>
  <c r="S1974" i="9"/>
  <c r="S1975" i="9"/>
  <c r="S1976" i="9"/>
  <c r="S1977" i="9"/>
  <c r="S1978" i="9"/>
  <c r="S1979" i="9"/>
  <c r="S1980" i="9"/>
  <c r="S1981" i="9"/>
  <c r="S1982" i="9"/>
  <c r="S1983" i="9"/>
  <c r="S1984" i="9"/>
  <c r="S1985" i="9"/>
  <c r="S1986" i="9"/>
  <c r="S1987" i="9"/>
  <c r="S1988" i="9"/>
  <c r="S1989" i="9"/>
  <c r="S1990" i="9"/>
  <c r="S1991" i="9"/>
  <c r="S1992" i="9"/>
  <c r="S1993" i="9"/>
  <c r="S1994" i="9"/>
  <c r="S1995" i="9"/>
  <c r="S1996" i="9"/>
  <c r="S1997" i="9"/>
  <c r="S1998" i="9"/>
  <c r="S1999" i="9"/>
  <c r="S2000" i="9"/>
  <c r="S2001" i="9"/>
  <c r="R3" i="9"/>
  <c r="R4" i="9"/>
  <c r="R5" i="9"/>
  <c r="R6" i="9"/>
  <c r="R7" i="9"/>
  <c r="R8" i="9"/>
  <c r="R9" i="9"/>
  <c r="R10" i="9"/>
  <c r="R11" i="9"/>
  <c r="R12" i="9"/>
  <c r="R13" i="9"/>
  <c r="R14" i="9"/>
  <c r="R15" i="9"/>
  <c r="R16" i="9"/>
  <c r="R17" i="9"/>
  <c r="R18" i="9"/>
  <c r="R19" i="9"/>
  <c r="R20" i="9"/>
  <c r="R21" i="9"/>
  <c r="R22" i="9"/>
  <c r="R23" i="9"/>
  <c r="R24" i="9"/>
  <c r="R25" i="9"/>
  <c r="R26" i="9"/>
  <c r="R27" i="9"/>
  <c r="R28" i="9"/>
  <c r="R29" i="9"/>
  <c r="R30" i="9"/>
  <c r="R31" i="9"/>
  <c r="R32" i="9"/>
  <c r="R33" i="9"/>
  <c r="R34" i="9"/>
  <c r="R35" i="9"/>
  <c r="R36" i="9"/>
  <c r="R37" i="9"/>
  <c r="R38" i="9"/>
  <c r="R39" i="9"/>
  <c r="R40" i="9"/>
  <c r="R41" i="9"/>
  <c r="R42" i="9"/>
  <c r="R43" i="9"/>
  <c r="R44" i="9"/>
  <c r="R45" i="9"/>
  <c r="R46" i="9"/>
  <c r="R47" i="9"/>
  <c r="R48" i="9"/>
  <c r="R49" i="9"/>
  <c r="R50" i="9"/>
  <c r="R51" i="9"/>
  <c r="R52" i="9"/>
  <c r="R53" i="9"/>
  <c r="R54" i="9"/>
  <c r="R55" i="9"/>
  <c r="R56" i="9"/>
  <c r="R57" i="9"/>
  <c r="R58" i="9"/>
  <c r="R59" i="9"/>
  <c r="R60" i="9"/>
  <c r="R61" i="9"/>
  <c r="R62" i="9"/>
  <c r="R63" i="9"/>
  <c r="R64" i="9"/>
  <c r="R65" i="9"/>
  <c r="R66" i="9"/>
  <c r="R67" i="9"/>
  <c r="R68" i="9"/>
  <c r="R69" i="9"/>
  <c r="R70" i="9"/>
  <c r="R71" i="9"/>
  <c r="R72" i="9"/>
  <c r="R73" i="9"/>
  <c r="R74" i="9"/>
  <c r="R75" i="9"/>
  <c r="R76" i="9"/>
  <c r="R77" i="9"/>
  <c r="R78" i="9"/>
  <c r="R79" i="9"/>
  <c r="R80" i="9"/>
  <c r="R81" i="9"/>
  <c r="R82" i="9"/>
  <c r="R83" i="9"/>
  <c r="R84" i="9"/>
  <c r="R85" i="9"/>
  <c r="R86" i="9"/>
  <c r="R87" i="9"/>
  <c r="R88" i="9"/>
  <c r="R89" i="9"/>
  <c r="R90" i="9"/>
  <c r="R91" i="9"/>
  <c r="R92" i="9"/>
  <c r="R93" i="9"/>
  <c r="R94" i="9"/>
  <c r="R95" i="9"/>
  <c r="R96" i="9"/>
  <c r="R97" i="9"/>
  <c r="R98" i="9"/>
  <c r="R99" i="9"/>
  <c r="R100" i="9"/>
  <c r="R101" i="9"/>
  <c r="R102" i="9"/>
  <c r="R103" i="9"/>
  <c r="R104" i="9"/>
  <c r="R105" i="9"/>
  <c r="R106" i="9"/>
  <c r="R107" i="9"/>
  <c r="R108" i="9"/>
  <c r="R109" i="9"/>
  <c r="R110" i="9"/>
  <c r="R111" i="9"/>
  <c r="R112" i="9"/>
  <c r="R113" i="9"/>
  <c r="R114" i="9"/>
  <c r="R115" i="9"/>
  <c r="R116" i="9"/>
  <c r="R117" i="9"/>
  <c r="R118" i="9"/>
  <c r="R119" i="9"/>
  <c r="R120" i="9"/>
  <c r="R121" i="9"/>
  <c r="R122" i="9"/>
  <c r="R123" i="9"/>
  <c r="R124" i="9"/>
  <c r="R125" i="9"/>
  <c r="R126" i="9"/>
  <c r="R127" i="9"/>
  <c r="R128" i="9"/>
  <c r="R129" i="9"/>
  <c r="R130" i="9"/>
  <c r="R131" i="9"/>
  <c r="R132" i="9"/>
  <c r="R133" i="9"/>
  <c r="R134" i="9"/>
  <c r="R135" i="9"/>
  <c r="R136" i="9"/>
  <c r="R137" i="9"/>
  <c r="R138" i="9"/>
  <c r="R139" i="9"/>
  <c r="R140" i="9"/>
  <c r="R141" i="9"/>
  <c r="R142" i="9"/>
  <c r="R143" i="9"/>
  <c r="R144" i="9"/>
  <c r="R145" i="9"/>
  <c r="R146" i="9"/>
  <c r="R147" i="9"/>
  <c r="R148" i="9"/>
  <c r="R149" i="9"/>
  <c r="R150" i="9"/>
  <c r="R151" i="9"/>
  <c r="R152" i="9"/>
  <c r="R153" i="9"/>
  <c r="R154" i="9"/>
  <c r="R155" i="9"/>
  <c r="R156" i="9"/>
  <c r="R157" i="9"/>
  <c r="R158" i="9"/>
  <c r="R159" i="9"/>
  <c r="R160" i="9"/>
  <c r="R161" i="9"/>
  <c r="R162" i="9"/>
  <c r="R163" i="9"/>
  <c r="R164" i="9"/>
  <c r="R165" i="9"/>
  <c r="R166" i="9"/>
  <c r="R167" i="9"/>
  <c r="R168" i="9"/>
  <c r="R169" i="9"/>
  <c r="R170" i="9"/>
  <c r="R171" i="9"/>
  <c r="R172" i="9"/>
  <c r="R173" i="9"/>
  <c r="R174" i="9"/>
  <c r="R175" i="9"/>
  <c r="R176" i="9"/>
  <c r="R177" i="9"/>
  <c r="R178" i="9"/>
  <c r="R179" i="9"/>
  <c r="R180" i="9"/>
  <c r="R181" i="9"/>
  <c r="R182" i="9"/>
  <c r="R183" i="9"/>
  <c r="R184" i="9"/>
  <c r="R185" i="9"/>
  <c r="R186" i="9"/>
  <c r="R187" i="9"/>
  <c r="R188" i="9"/>
  <c r="R189" i="9"/>
  <c r="R190" i="9"/>
  <c r="R191" i="9"/>
  <c r="R192" i="9"/>
  <c r="R193" i="9"/>
  <c r="R194" i="9"/>
  <c r="R195" i="9"/>
  <c r="R196" i="9"/>
  <c r="R197" i="9"/>
  <c r="R198" i="9"/>
  <c r="R199" i="9"/>
  <c r="R200" i="9"/>
  <c r="R201" i="9"/>
  <c r="R202" i="9"/>
  <c r="R203" i="9"/>
  <c r="R204" i="9"/>
  <c r="R205" i="9"/>
  <c r="R206" i="9"/>
  <c r="R207" i="9"/>
  <c r="R208" i="9"/>
  <c r="R209" i="9"/>
  <c r="R210" i="9"/>
  <c r="R211" i="9"/>
  <c r="R212" i="9"/>
  <c r="R213" i="9"/>
  <c r="R214" i="9"/>
  <c r="R215" i="9"/>
  <c r="R216" i="9"/>
  <c r="R217" i="9"/>
  <c r="R218" i="9"/>
  <c r="R219" i="9"/>
  <c r="R220" i="9"/>
  <c r="R221" i="9"/>
  <c r="R222" i="9"/>
  <c r="R223" i="9"/>
  <c r="R224" i="9"/>
  <c r="R225" i="9"/>
  <c r="R226" i="9"/>
  <c r="R227" i="9"/>
  <c r="R228" i="9"/>
  <c r="R229" i="9"/>
  <c r="R230" i="9"/>
  <c r="R231" i="9"/>
  <c r="R232" i="9"/>
  <c r="R233" i="9"/>
  <c r="R234" i="9"/>
  <c r="R235" i="9"/>
  <c r="R236" i="9"/>
  <c r="R237" i="9"/>
  <c r="R238" i="9"/>
  <c r="R239" i="9"/>
  <c r="R240" i="9"/>
  <c r="R241" i="9"/>
  <c r="R242" i="9"/>
  <c r="R243" i="9"/>
  <c r="R244" i="9"/>
  <c r="R245" i="9"/>
  <c r="R246" i="9"/>
  <c r="R247" i="9"/>
  <c r="R248" i="9"/>
  <c r="R249" i="9"/>
  <c r="R250" i="9"/>
  <c r="R251" i="9"/>
  <c r="R252" i="9"/>
  <c r="R253" i="9"/>
  <c r="R254" i="9"/>
  <c r="R255" i="9"/>
  <c r="R256" i="9"/>
  <c r="R257" i="9"/>
  <c r="R258" i="9"/>
  <c r="R259" i="9"/>
  <c r="R260" i="9"/>
  <c r="R261" i="9"/>
  <c r="R262" i="9"/>
  <c r="R263" i="9"/>
  <c r="R264" i="9"/>
  <c r="R265" i="9"/>
  <c r="R266" i="9"/>
  <c r="R267" i="9"/>
  <c r="R268" i="9"/>
  <c r="R269" i="9"/>
  <c r="R270" i="9"/>
  <c r="R271" i="9"/>
  <c r="R272" i="9"/>
  <c r="R273" i="9"/>
  <c r="R274" i="9"/>
  <c r="R275" i="9"/>
  <c r="R276" i="9"/>
  <c r="R277" i="9"/>
  <c r="R278" i="9"/>
  <c r="R279" i="9"/>
  <c r="R280" i="9"/>
  <c r="R281" i="9"/>
  <c r="R282" i="9"/>
  <c r="R283" i="9"/>
  <c r="R284" i="9"/>
  <c r="R285" i="9"/>
  <c r="R286" i="9"/>
  <c r="R287" i="9"/>
  <c r="R288" i="9"/>
  <c r="R289" i="9"/>
  <c r="R290" i="9"/>
  <c r="R291" i="9"/>
  <c r="R292" i="9"/>
  <c r="R293" i="9"/>
  <c r="R294" i="9"/>
  <c r="R295" i="9"/>
  <c r="R296" i="9"/>
  <c r="R297" i="9"/>
  <c r="R298" i="9"/>
  <c r="R299" i="9"/>
  <c r="R300" i="9"/>
  <c r="R301" i="9"/>
  <c r="R302" i="9"/>
  <c r="R303" i="9"/>
  <c r="R304" i="9"/>
  <c r="R305" i="9"/>
  <c r="R306" i="9"/>
  <c r="R307" i="9"/>
  <c r="R308" i="9"/>
  <c r="R309" i="9"/>
  <c r="R310" i="9"/>
  <c r="R311" i="9"/>
  <c r="R312" i="9"/>
  <c r="R313" i="9"/>
  <c r="R314" i="9"/>
  <c r="R315" i="9"/>
  <c r="R316" i="9"/>
  <c r="R317" i="9"/>
  <c r="R318" i="9"/>
  <c r="R319" i="9"/>
  <c r="R320" i="9"/>
  <c r="R321" i="9"/>
  <c r="R322" i="9"/>
  <c r="R323" i="9"/>
  <c r="R324" i="9"/>
  <c r="R325" i="9"/>
  <c r="R326" i="9"/>
  <c r="R327" i="9"/>
  <c r="R328" i="9"/>
  <c r="R329" i="9"/>
  <c r="R330" i="9"/>
  <c r="R331" i="9"/>
  <c r="R332" i="9"/>
  <c r="R333" i="9"/>
  <c r="R334" i="9"/>
  <c r="R335" i="9"/>
  <c r="R336" i="9"/>
  <c r="R337" i="9"/>
  <c r="R338" i="9"/>
  <c r="R339" i="9"/>
  <c r="R340" i="9"/>
  <c r="R341" i="9"/>
  <c r="R342" i="9"/>
  <c r="R343" i="9"/>
  <c r="R344" i="9"/>
  <c r="R345" i="9"/>
  <c r="R346" i="9"/>
  <c r="R347" i="9"/>
  <c r="R348" i="9"/>
  <c r="R349" i="9"/>
  <c r="R350" i="9"/>
  <c r="R351" i="9"/>
  <c r="R352" i="9"/>
  <c r="R353" i="9"/>
  <c r="R354" i="9"/>
  <c r="R355" i="9"/>
  <c r="R356" i="9"/>
  <c r="R357" i="9"/>
  <c r="R358" i="9"/>
  <c r="R359" i="9"/>
  <c r="R360" i="9"/>
  <c r="R361" i="9"/>
  <c r="R362" i="9"/>
  <c r="R363" i="9"/>
  <c r="R364" i="9"/>
  <c r="R365" i="9"/>
  <c r="R366" i="9"/>
  <c r="R367" i="9"/>
  <c r="R368" i="9"/>
  <c r="R369" i="9"/>
  <c r="R370" i="9"/>
  <c r="R371" i="9"/>
  <c r="R372" i="9"/>
  <c r="R373" i="9"/>
  <c r="R374" i="9"/>
  <c r="R375" i="9"/>
  <c r="R376" i="9"/>
  <c r="R377" i="9"/>
  <c r="R378" i="9"/>
  <c r="R379" i="9"/>
  <c r="R380" i="9"/>
  <c r="R381" i="9"/>
  <c r="R382" i="9"/>
  <c r="R383" i="9"/>
  <c r="R384" i="9"/>
  <c r="R385" i="9"/>
  <c r="R386" i="9"/>
  <c r="R387" i="9"/>
  <c r="R388" i="9"/>
  <c r="R389" i="9"/>
  <c r="R390" i="9"/>
  <c r="R391" i="9"/>
  <c r="R392" i="9"/>
  <c r="R393" i="9"/>
  <c r="R394" i="9"/>
  <c r="R395" i="9"/>
  <c r="R396" i="9"/>
  <c r="R397" i="9"/>
  <c r="R398" i="9"/>
  <c r="R399" i="9"/>
  <c r="R400" i="9"/>
  <c r="R401" i="9"/>
  <c r="R402" i="9"/>
  <c r="R403" i="9"/>
  <c r="R404" i="9"/>
  <c r="R405" i="9"/>
  <c r="R406" i="9"/>
  <c r="R407" i="9"/>
  <c r="R408" i="9"/>
  <c r="R409" i="9"/>
  <c r="R410" i="9"/>
  <c r="R411" i="9"/>
  <c r="R412" i="9"/>
  <c r="R413" i="9"/>
  <c r="R414" i="9"/>
  <c r="R415" i="9"/>
  <c r="R416" i="9"/>
  <c r="R417" i="9"/>
  <c r="R418" i="9"/>
  <c r="R419" i="9"/>
  <c r="R420" i="9"/>
  <c r="R421" i="9"/>
  <c r="R422" i="9"/>
  <c r="R423" i="9"/>
  <c r="R424" i="9"/>
  <c r="R425" i="9"/>
  <c r="R426" i="9"/>
  <c r="R427" i="9"/>
  <c r="R428" i="9"/>
  <c r="R429" i="9"/>
  <c r="R430" i="9"/>
  <c r="R431" i="9"/>
  <c r="R432" i="9"/>
  <c r="R433" i="9"/>
  <c r="R434" i="9"/>
  <c r="R435" i="9"/>
  <c r="R436" i="9"/>
  <c r="R437" i="9"/>
  <c r="R438" i="9"/>
  <c r="R439" i="9"/>
  <c r="R440" i="9"/>
  <c r="R441" i="9"/>
  <c r="R442" i="9"/>
  <c r="R443" i="9"/>
  <c r="R444" i="9"/>
  <c r="R445" i="9"/>
  <c r="R446" i="9"/>
  <c r="R447" i="9"/>
  <c r="R448" i="9"/>
  <c r="R449" i="9"/>
  <c r="R450" i="9"/>
  <c r="R451" i="9"/>
  <c r="R452" i="9"/>
  <c r="R453" i="9"/>
  <c r="R454" i="9"/>
  <c r="R455" i="9"/>
  <c r="R456" i="9"/>
  <c r="R457" i="9"/>
  <c r="R458" i="9"/>
  <c r="R459" i="9"/>
  <c r="R460" i="9"/>
  <c r="R461" i="9"/>
  <c r="R462" i="9"/>
  <c r="R463" i="9"/>
  <c r="R464" i="9"/>
  <c r="R465" i="9"/>
  <c r="R466" i="9"/>
  <c r="R467" i="9"/>
  <c r="R468" i="9"/>
  <c r="R469" i="9"/>
  <c r="R470" i="9"/>
  <c r="R471" i="9"/>
  <c r="R472" i="9"/>
  <c r="R473" i="9"/>
  <c r="R474" i="9"/>
  <c r="R475" i="9"/>
  <c r="R476" i="9"/>
  <c r="R477" i="9"/>
  <c r="R478" i="9"/>
  <c r="R479" i="9"/>
  <c r="R480" i="9"/>
  <c r="R481" i="9"/>
  <c r="R482" i="9"/>
  <c r="R483" i="9"/>
  <c r="R484" i="9"/>
  <c r="R485" i="9"/>
  <c r="R486" i="9"/>
  <c r="R487" i="9"/>
  <c r="R488" i="9"/>
  <c r="R489" i="9"/>
  <c r="R490" i="9"/>
  <c r="R491" i="9"/>
  <c r="R492" i="9"/>
  <c r="R493" i="9"/>
  <c r="R494" i="9"/>
  <c r="R495" i="9"/>
  <c r="R496" i="9"/>
  <c r="R497" i="9"/>
  <c r="R498" i="9"/>
  <c r="R499" i="9"/>
  <c r="R500" i="9"/>
  <c r="R501" i="9"/>
  <c r="R502" i="9"/>
  <c r="R503" i="9"/>
  <c r="R504" i="9"/>
  <c r="R505" i="9"/>
  <c r="R506" i="9"/>
  <c r="R507" i="9"/>
  <c r="R508" i="9"/>
  <c r="R509" i="9"/>
  <c r="R510" i="9"/>
  <c r="R511" i="9"/>
  <c r="R512" i="9"/>
  <c r="R513" i="9"/>
  <c r="R514" i="9"/>
  <c r="R515" i="9"/>
  <c r="R516" i="9"/>
  <c r="R517" i="9"/>
  <c r="R518" i="9"/>
  <c r="R519" i="9"/>
  <c r="R520" i="9"/>
  <c r="R521" i="9"/>
  <c r="R522" i="9"/>
  <c r="R523" i="9"/>
  <c r="R524" i="9"/>
  <c r="R525" i="9"/>
  <c r="R526" i="9"/>
  <c r="R527" i="9"/>
  <c r="R528" i="9"/>
  <c r="R529" i="9"/>
  <c r="R530" i="9"/>
  <c r="R531" i="9"/>
  <c r="R532" i="9"/>
  <c r="R533" i="9"/>
  <c r="R534" i="9"/>
  <c r="R535" i="9"/>
  <c r="R536" i="9"/>
  <c r="R537" i="9"/>
  <c r="R538" i="9"/>
  <c r="R539" i="9"/>
  <c r="R540" i="9"/>
  <c r="R541" i="9"/>
  <c r="R542" i="9"/>
  <c r="R543" i="9"/>
  <c r="R544" i="9"/>
  <c r="R545" i="9"/>
  <c r="R546" i="9"/>
  <c r="R547" i="9"/>
  <c r="R548" i="9"/>
  <c r="R549" i="9"/>
  <c r="R550" i="9"/>
  <c r="R551" i="9"/>
  <c r="R552" i="9"/>
  <c r="R553" i="9"/>
  <c r="R554" i="9"/>
  <c r="R555" i="9"/>
  <c r="R556" i="9"/>
  <c r="R557" i="9"/>
  <c r="R558" i="9"/>
  <c r="R559" i="9"/>
  <c r="R560" i="9"/>
  <c r="R561" i="9"/>
  <c r="R562" i="9"/>
  <c r="R563" i="9"/>
  <c r="R564" i="9"/>
  <c r="R565" i="9"/>
  <c r="R566" i="9"/>
  <c r="R567" i="9"/>
  <c r="R568" i="9"/>
  <c r="R569" i="9"/>
  <c r="R570" i="9"/>
  <c r="R571" i="9"/>
  <c r="R572" i="9"/>
  <c r="R573" i="9"/>
  <c r="R574" i="9"/>
  <c r="R575" i="9"/>
  <c r="R576" i="9"/>
  <c r="R577" i="9"/>
  <c r="R578" i="9"/>
  <c r="R579" i="9"/>
  <c r="R580" i="9"/>
  <c r="R581" i="9"/>
  <c r="R582" i="9"/>
  <c r="R583" i="9"/>
  <c r="R584" i="9"/>
  <c r="R585" i="9"/>
  <c r="R586" i="9"/>
  <c r="R587" i="9"/>
  <c r="R588" i="9"/>
  <c r="R589" i="9"/>
  <c r="R590" i="9"/>
  <c r="R591" i="9"/>
  <c r="R592" i="9"/>
  <c r="R593" i="9"/>
  <c r="R594" i="9"/>
  <c r="R595" i="9"/>
  <c r="R596" i="9"/>
  <c r="R597" i="9"/>
  <c r="R598" i="9"/>
  <c r="R599" i="9"/>
  <c r="R600" i="9"/>
  <c r="R601" i="9"/>
  <c r="R602" i="9"/>
  <c r="R603" i="9"/>
  <c r="R604" i="9"/>
  <c r="R605" i="9"/>
  <c r="R606" i="9"/>
  <c r="R607" i="9"/>
  <c r="R608" i="9"/>
  <c r="R609" i="9"/>
  <c r="R610" i="9"/>
  <c r="R611" i="9"/>
  <c r="R612" i="9"/>
  <c r="R613" i="9"/>
  <c r="R614" i="9"/>
  <c r="R615" i="9"/>
  <c r="R616" i="9"/>
  <c r="R617" i="9"/>
  <c r="R618" i="9"/>
  <c r="R619" i="9"/>
  <c r="R620" i="9"/>
  <c r="R621" i="9"/>
  <c r="R622" i="9"/>
  <c r="R623" i="9"/>
  <c r="R624" i="9"/>
  <c r="R625" i="9"/>
  <c r="R626" i="9"/>
  <c r="R627" i="9"/>
  <c r="R628" i="9"/>
  <c r="R629" i="9"/>
  <c r="R630" i="9"/>
  <c r="R631" i="9"/>
  <c r="R632" i="9"/>
  <c r="R633" i="9"/>
  <c r="R634" i="9"/>
  <c r="R635" i="9"/>
  <c r="R636" i="9"/>
  <c r="R637" i="9"/>
  <c r="R638" i="9"/>
  <c r="R639" i="9"/>
  <c r="R640" i="9"/>
  <c r="R641" i="9"/>
  <c r="R642" i="9"/>
  <c r="R643" i="9"/>
  <c r="R644" i="9"/>
  <c r="R645" i="9"/>
  <c r="R646" i="9"/>
  <c r="R647" i="9"/>
  <c r="R648" i="9"/>
  <c r="R649" i="9"/>
  <c r="R650" i="9"/>
  <c r="R651" i="9"/>
  <c r="R652" i="9"/>
  <c r="R653" i="9"/>
  <c r="R654" i="9"/>
  <c r="R655" i="9"/>
  <c r="R656" i="9"/>
  <c r="R657" i="9"/>
  <c r="R658" i="9"/>
  <c r="R659" i="9"/>
  <c r="R660" i="9"/>
  <c r="R661" i="9"/>
  <c r="R662" i="9"/>
  <c r="R663" i="9"/>
  <c r="R664" i="9"/>
  <c r="R665" i="9"/>
  <c r="R666" i="9"/>
  <c r="R667" i="9"/>
  <c r="R668" i="9"/>
  <c r="R669" i="9"/>
  <c r="R670" i="9"/>
  <c r="R671" i="9"/>
  <c r="R672" i="9"/>
  <c r="R673" i="9"/>
  <c r="R674" i="9"/>
  <c r="R675" i="9"/>
  <c r="R676" i="9"/>
  <c r="R677" i="9"/>
  <c r="R678" i="9"/>
  <c r="R679" i="9"/>
  <c r="R680" i="9"/>
  <c r="R681" i="9"/>
  <c r="R682" i="9"/>
  <c r="R683" i="9"/>
  <c r="R684" i="9"/>
  <c r="R685" i="9"/>
  <c r="R686" i="9"/>
  <c r="R687" i="9"/>
  <c r="R688" i="9"/>
  <c r="R689" i="9"/>
  <c r="R690" i="9"/>
  <c r="R691" i="9"/>
  <c r="R692" i="9"/>
  <c r="R693" i="9"/>
  <c r="R694" i="9"/>
  <c r="R695" i="9"/>
  <c r="R696" i="9"/>
  <c r="R697" i="9"/>
  <c r="R698" i="9"/>
  <c r="R699" i="9"/>
  <c r="R700" i="9"/>
  <c r="R701" i="9"/>
  <c r="R702" i="9"/>
  <c r="R703" i="9"/>
  <c r="R704" i="9"/>
  <c r="R705" i="9"/>
  <c r="R706" i="9"/>
  <c r="R707" i="9"/>
  <c r="R708" i="9"/>
  <c r="R709" i="9"/>
  <c r="R710" i="9"/>
  <c r="R711" i="9"/>
  <c r="R712" i="9"/>
  <c r="R713" i="9"/>
  <c r="R714" i="9"/>
  <c r="R715" i="9"/>
  <c r="R716" i="9"/>
  <c r="R717" i="9"/>
  <c r="R718" i="9"/>
  <c r="R719" i="9"/>
  <c r="R720" i="9"/>
  <c r="R721" i="9"/>
  <c r="R722" i="9"/>
  <c r="R723" i="9"/>
  <c r="R724" i="9"/>
  <c r="R725" i="9"/>
  <c r="R726" i="9"/>
  <c r="R727" i="9"/>
  <c r="R728" i="9"/>
  <c r="R729" i="9"/>
  <c r="R730" i="9"/>
  <c r="R731" i="9"/>
  <c r="R732" i="9"/>
  <c r="R733" i="9"/>
  <c r="R734" i="9"/>
  <c r="R735" i="9"/>
  <c r="R736" i="9"/>
  <c r="R737" i="9"/>
  <c r="R738" i="9"/>
  <c r="R739" i="9"/>
  <c r="R740" i="9"/>
  <c r="R741" i="9"/>
  <c r="R742" i="9"/>
  <c r="R743" i="9"/>
  <c r="R744" i="9"/>
  <c r="R745" i="9"/>
  <c r="R746" i="9"/>
  <c r="R747" i="9"/>
  <c r="R748" i="9"/>
  <c r="R749" i="9"/>
  <c r="R750" i="9"/>
  <c r="R751" i="9"/>
  <c r="R752" i="9"/>
  <c r="R753" i="9"/>
  <c r="R754" i="9"/>
  <c r="R755" i="9"/>
  <c r="R756" i="9"/>
  <c r="R757" i="9"/>
  <c r="R758" i="9"/>
  <c r="R759" i="9"/>
  <c r="R760" i="9"/>
  <c r="R761" i="9"/>
  <c r="R762" i="9"/>
  <c r="R763" i="9"/>
  <c r="R764" i="9"/>
  <c r="R765" i="9"/>
  <c r="R766" i="9"/>
  <c r="R767" i="9"/>
  <c r="R768" i="9"/>
  <c r="R769" i="9"/>
  <c r="R770" i="9"/>
  <c r="R771" i="9"/>
  <c r="R772" i="9"/>
  <c r="R773" i="9"/>
  <c r="R774" i="9"/>
  <c r="R775" i="9"/>
  <c r="R776" i="9"/>
  <c r="R777" i="9"/>
  <c r="R778" i="9"/>
  <c r="R779" i="9"/>
  <c r="R780" i="9"/>
  <c r="R781" i="9"/>
  <c r="R782" i="9"/>
  <c r="R783" i="9"/>
  <c r="R784" i="9"/>
  <c r="R785" i="9"/>
  <c r="R786" i="9"/>
  <c r="R787" i="9"/>
  <c r="R788" i="9"/>
  <c r="R789" i="9"/>
  <c r="R790" i="9"/>
  <c r="R791" i="9"/>
  <c r="R792" i="9"/>
  <c r="R793" i="9"/>
  <c r="R794" i="9"/>
  <c r="R795" i="9"/>
  <c r="R796" i="9"/>
  <c r="R797" i="9"/>
  <c r="R798" i="9"/>
  <c r="R799" i="9"/>
  <c r="R800" i="9"/>
  <c r="R801" i="9"/>
  <c r="R802" i="9"/>
  <c r="R803" i="9"/>
  <c r="R804" i="9"/>
  <c r="R805" i="9"/>
  <c r="R806" i="9"/>
  <c r="R807" i="9"/>
  <c r="R808" i="9"/>
  <c r="R809" i="9"/>
  <c r="R810" i="9"/>
  <c r="R811" i="9"/>
  <c r="R812" i="9"/>
  <c r="R813" i="9"/>
  <c r="R814" i="9"/>
  <c r="R815" i="9"/>
  <c r="R816" i="9"/>
  <c r="R817" i="9"/>
  <c r="R818" i="9"/>
  <c r="R819" i="9"/>
  <c r="R820" i="9"/>
  <c r="R821" i="9"/>
  <c r="R822" i="9"/>
  <c r="R823" i="9"/>
  <c r="R824" i="9"/>
  <c r="R825" i="9"/>
  <c r="R826" i="9"/>
  <c r="R827" i="9"/>
  <c r="R828" i="9"/>
  <c r="R829" i="9"/>
  <c r="R830" i="9"/>
  <c r="R831" i="9"/>
  <c r="R832" i="9"/>
  <c r="R833" i="9"/>
  <c r="R834" i="9"/>
  <c r="R835" i="9"/>
  <c r="R836" i="9"/>
  <c r="R837" i="9"/>
  <c r="R838" i="9"/>
  <c r="R839" i="9"/>
  <c r="R840" i="9"/>
  <c r="R841" i="9"/>
  <c r="R842" i="9"/>
  <c r="R843" i="9"/>
  <c r="R844" i="9"/>
  <c r="R845" i="9"/>
  <c r="R846" i="9"/>
  <c r="R847" i="9"/>
  <c r="R848" i="9"/>
  <c r="R849" i="9"/>
  <c r="R850" i="9"/>
  <c r="R851" i="9"/>
  <c r="R852" i="9"/>
  <c r="R853" i="9"/>
  <c r="R854" i="9"/>
  <c r="R855" i="9"/>
  <c r="R856" i="9"/>
  <c r="R857" i="9"/>
  <c r="R858" i="9"/>
  <c r="R859" i="9"/>
  <c r="R860" i="9"/>
  <c r="R861" i="9"/>
  <c r="R862" i="9"/>
  <c r="R863" i="9"/>
  <c r="R864" i="9"/>
  <c r="R865" i="9"/>
  <c r="R866" i="9"/>
  <c r="R867" i="9"/>
  <c r="R868" i="9"/>
  <c r="R869" i="9"/>
  <c r="R870" i="9"/>
  <c r="R871" i="9"/>
  <c r="R872" i="9"/>
  <c r="R873" i="9"/>
  <c r="R874" i="9"/>
  <c r="R875" i="9"/>
  <c r="R876" i="9"/>
  <c r="R877" i="9"/>
  <c r="R878" i="9"/>
  <c r="R879" i="9"/>
  <c r="R880" i="9"/>
  <c r="R881" i="9"/>
  <c r="R882" i="9"/>
  <c r="R883" i="9"/>
  <c r="R884" i="9"/>
  <c r="R885" i="9"/>
  <c r="R886" i="9"/>
  <c r="R887" i="9"/>
  <c r="R888" i="9"/>
  <c r="R889" i="9"/>
  <c r="R890" i="9"/>
  <c r="R891" i="9"/>
  <c r="R892" i="9"/>
  <c r="R893" i="9"/>
  <c r="R894" i="9"/>
  <c r="R895" i="9"/>
  <c r="R896" i="9"/>
  <c r="R897" i="9"/>
  <c r="R898" i="9"/>
  <c r="R899" i="9"/>
  <c r="R900" i="9"/>
  <c r="R901" i="9"/>
  <c r="R902" i="9"/>
  <c r="R903" i="9"/>
  <c r="R904" i="9"/>
  <c r="R905" i="9"/>
  <c r="R906" i="9"/>
  <c r="R907" i="9"/>
  <c r="R908" i="9"/>
  <c r="R909" i="9"/>
  <c r="R910" i="9"/>
  <c r="R911" i="9"/>
  <c r="R912" i="9"/>
  <c r="R913" i="9"/>
  <c r="R914" i="9"/>
  <c r="R915" i="9"/>
  <c r="R916" i="9"/>
  <c r="R917" i="9"/>
  <c r="R918" i="9"/>
  <c r="R919" i="9"/>
  <c r="R920" i="9"/>
  <c r="R921" i="9"/>
  <c r="R922" i="9"/>
  <c r="R923" i="9"/>
  <c r="R924" i="9"/>
  <c r="R925" i="9"/>
  <c r="R926" i="9"/>
  <c r="R927" i="9"/>
  <c r="R928" i="9"/>
  <c r="R929" i="9"/>
  <c r="R930" i="9"/>
  <c r="R931" i="9"/>
  <c r="R932" i="9"/>
  <c r="R933" i="9"/>
  <c r="R934" i="9"/>
  <c r="R935" i="9"/>
  <c r="R936" i="9"/>
  <c r="R937" i="9"/>
  <c r="R938" i="9"/>
  <c r="R939" i="9"/>
  <c r="R940" i="9"/>
  <c r="R941" i="9"/>
  <c r="R942" i="9"/>
  <c r="R943" i="9"/>
  <c r="R944" i="9"/>
  <c r="R945" i="9"/>
  <c r="R946" i="9"/>
  <c r="R947" i="9"/>
  <c r="R948" i="9"/>
  <c r="R949" i="9"/>
  <c r="R950" i="9"/>
  <c r="R951" i="9"/>
  <c r="R952" i="9"/>
  <c r="R953" i="9"/>
  <c r="R954" i="9"/>
  <c r="R955" i="9"/>
  <c r="R956" i="9"/>
  <c r="R957" i="9"/>
  <c r="R958" i="9"/>
  <c r="R959" i="9"/>
  <c r="R960" i="9"/>
  <c r="R961" i="9"/>
  <c r="R962" i="9"/>
  <c r="R963" i="9"/>
  <c r="R964" i="9"/>
  <c r="R965" i="9"/>
  <c r="R966" i="9"/>
  <c r="R967" i="9"/>
  <c r="R968" i="9"/>
  <c r="R969" i="9"/>
  <c r="R970" i="9"/>
  <c r="R971" i="9"/>
  <c r="R972" i="9"/>
  <c r="R973" i="9"/>
  <c r="R974" i="9"/>
  <c r="R975" i="9"/>
  <c r="R976" i="9"/>
  <c r="R977" i="9"/>
  <c r="R978" i="9"/>
  <c r="R979" i="9"/>
  <c r="R980" i="9"/>
  <c r="R981" i="9"/>
  <c r="R982" i="9"/>
  <c r="R983" i="9"/>
  <c r="R984" i="9"/>
  <c r="R985" i="9"/>
  <c r="R986" i="9"/>
  <c r="R987" i="9"/>
  <c r="R988" i="9"/>
  <c r="R989" i="9"/>
  <c r="R990" i="9"/>
  <c r="R991" i="9"/>
  <c r="R992" i="9"/>
  <c r="R993" i="9"/>
  <c r="R994" i="9"/>
  <c r="R995" i="9"/>
  <c r="R996" i="9"/>
  <c r="R997" i="9"/>
  <c r="R998" i="9"/>
  <c r="R999" i="9"/>
  <c r="R1000" i="9"/>
  <c r="R1001" i="9"/>
  <c r="R1002" i="9"/>
  <c r="R1003" i="9"/>
  <c r="R1004" i="9"/>
  <c r="R1005" i="9"/>
  <c r="R1006" i="9"/>
  <c r="R1007" i="9"/>
  <c r="R1008" i="9"/>
  <c r="R1009" i="9"/>
  <c r="R1010" i="9"/>
  <c r="R1011" i="9"/>
  <c r="R1012" i="9"/>
  <c r="R1013" i="9"/>
  <c r="R1014" i="9"/>
  <c r="R1015" i="9"/>
  <c r="R1016" i="9"/>
  <c r="R1017" i="9"/>
  <c r="R1018" i="9"/>
  <c r="R1019" i="9"/>
  <c r="R1020" i="9"/>
  <c r="R1021" i="9"/>
  <c r="R1022" i="9"/>
  <c r="R1023" i="9"/>
  <c r="R1024" i="9"/>
  <c r="R1025" i="9"/>
  <c r="R1026" i="9"/>
  <c r="R1027" i="9"/>
  <c r="R1028" i="9"/>
  <c r="R1029" i="9"/>
  <c r="R1030" i="9"/>
  <c r="R1031" i="9"/>
  <c r="R1032" i="9"/>
  <c r="R1033" i="9"/>
  <c r="R1034" i="9"/>
  <c r="R1035" i="9"/>
  <c r="R1036" i="9"/>
  <c r="R1037" i="9"/>
  <c r="R1038" i="9"/>
  <c r="R1039" i="9"/>
  <c r="R1040" i="9"/>
  <c r="R1041" i="9"/>
  <c r="R1042" i="9"/>
  <c r="R1043" i="9"/>
  <c r="R1044" i="9"/>
  <c r="R1045" i="9"/>
  <c r="R1046" i="9"/>
  <c r="R1047" i="9"/>
  <c r="R1048" i="9"/>
  <c r="R1049" i="9"/>
  <c r="R1050" i="9"/>
  <c r="R1051" i="9"/>
  <c r="R1052" i="9"/>
  <c r="R1053" i="9"/>
  <c r="R1054" i="9"/>
  <c r="R1055" i="9"/>
  <c r="R1056" i="9"/>
  <c r="R1057" i="9"/>
  <c r="R1058" i="9"/>
  <c r="R1059" i="9"/>
  <c r="R1060" i="9"/>
  <c r="R1061" i="9"/>
  <c r="R1062" i="9"/>
  <c r="R1063" i="9"/>
  <c r="R1064" i="9"/>
  <c r="R1065" i="9"/>
  <c r="R1066" i="9"/>
  <c r="R1067" i="9"/>
  <c r="R1068" i="9"/>
  <c r="R1069" i="9"/>
  <c r="R1070" i="9"/>
  <c r="R1071" i="9"/>
  <c r="R1072" i="9"/>
  <c r="R1073" i="9"/>
  <c r="R1074" i="9"/>
  <c r="R1075" i="9"/>
  <c r="R1076" i="9"/>
  <c r="R1077" i="9"/>
  <c r="R1078" i="9"/>
  <c r="R1079" i="9"/>
  <c r="R1080" i="9"/>
  <c r="R1081" i="9"/>
  <c r="R1082" i="9"/>
  <c r="R1083" i="9"/>
  <c r="R1084" i="9"/>
  <c r="R1085" i="9"/>
  <c r="R1086" i="9"/>
  <c r="R1087" i="9"/>
  <c r="R1088" i="9"/>
  <c r="R1089" i="9"/>
  <c r="R1090" i="9"/>
  <c r="R1091" i="9"/>
  <c r="R1092" i="9"/>
  <c r="R1093" i="9"/>
  <c r="R1094" i="9"/>
  <c r="R1095" i="9"/>
  <c r="R1096" i="9"/>
  <c r="R1097" i="9"/>
  <c r="R1098" i="9"/>
  <c r="R1099" i="9"/>
  <c r="R1100" i="9"/>
  <c r="R1101" i="9"/>
  <c r="R1102" i="9"/>
  <c r="R1103" i="9"/>
  <c r="R1104" i="9"/>
  <c r="R1105" i="9"/>
  <c r="R1106" i="9"/>
  <c r="R1107" i="9"/>
  <c r="R1108" i="9"/>
  <c r="R1109" i="9"/>
  <c r="R1110" i="9"/>
  <c r="R1111" i="9"/>
  <c r="R1112" i="9"/>
  <c r="R1113" i="9"/>
  <c r="R1114" i="9"/>
  <c r="R1115" i="9"/>
  <c r="R1116" i="9"/>
  <c r="R1117" i="9"/>
  <c r="R1118" i="9"/>
  <c r="R1119" i="9"/>
  <c r="R1120" i="9"/>
  <c r="R1121" i="9"/>
  <c r="R1122" i="9"/>
  <c r="R1123" i="9"/>
  <c r="R1124" i="9"/>
  <c r="R1125" i="9"/>
  <c r="R1126" i="9"/>
  <c r="R1127" i="9"/>
  <c r="R1128" i="9"/>
  <c r="R1129" i="9"/>
  <c r="R1130" i="9"/>
  <c r="R1131" i="9"/>
  <c r="R1132" i="9"/>
  <c r="R1133" i="9"/>
  <c r="R1134" i="9"/>
  <c r="R1135" i="9"/>
  <c r="R1136" i="9"/>
  <c r="R1137" i="9"/>
  <c r="R1138" i="9"/>
  <c r="R1139" i="9"/>
  <c r="R1140" i="9"/>
  <c r="R1141" i="9"/>
  <c r="R1142" i="9"/>
  <c r="R1143" i="9"/>
  <c r="R1144" i="9"/>
  <c r="R1145" i="9"/>
  <c r="R1146" i="9"/>
  <c r="R1147" i="9"/>
  <c r="R1148" i="9"/>
  <c r="R1149" i="9"/>
  <c r="R1150" i="9"/>
  <c r="R1151" i="9"/>
  <c r="R1152" i="9"/>
  <c r="R1153" i="9"/>
  <c r="R1154" i="9"/>
  <c r="R1155" i="9"/>
  <c r="R1156" i="9"/>
  <c r="R1157" i="9"/>
  <c r="R1158" i="9"/>
  <c r="R1159" i="9"/>
  <c r="R1160" i="9"/>
  <c r="R1161" i="9"/>
  <c r="R1162" i="9"/>
  <c r="R1163" i="9"/>
  <c r="R1164" i="9"/>
  <c r="R1165" i="9"/>
  <c r="R1166" i="9"/>
  <c r="R1167" i="9"/>
  <c r="R1168" i="9"/>
  <c r="R1169" i="9"/>
  <c r="R1170" i="9"/>
  <c r="R1171" i="9"/>
  <c r="R1172" i="9"/>
  <c r="R1173" i="9"/>
  <c r="R1174" i="9"/>
  <c r="R1175" i="9"/>
  <c r="R1176" i="9"/>
  <c r="R1177" i="9"/>
  <c r="R1178" i="9"/>
  <c r="R1179" i="9"/>
  <c r="R1180" i="9"/>
  <c r="R1181" i="9"/>
  <c r="R1182" i="9"/>
  <c r="R1183" i="9"/>
  <c r="R1184" i="9"/>
  <c r="R1185" i="9"/>
  <c r="R1186" i="9"/>
  <c r="R1187" i="9"/>
  <c r="R1188" i="9"/>
  <c r="R1189" i="9"/>
  <c r="R1190" i="9"/>
  <c r="R1191" i="9"/>
  <c r="R1192" i="9"/>
  <c r="R1193" i="9"/>
  <c r="R1194" i="9"/>
  <c r="R1195" i="9"/>
  <c r="R1196" i="9"/>
  <c r="R1197" i="9"/>
  <c r="R1198" i="9"/>
  <c r="R1199" i="9"/>
  <c r="R1200" i="9"/>
  <c r="R1201" i="9"/>
  <c r="R1202" i="9"/>
  <c r="R1203" i="9"/>
  <c r="R1204" i="9"/>
  <c r="R1205" i="9"/>
  <c r="R1206" i="9"/>
  <c r="R1207" i="9"/>
  <c r="R1208" i="9"/>
  <c r="R1209" i="9"/>
  <c r="R1210" i="9"/>
  <c r="R1211" i="9"/>
  <c r="R1212" i="9"/>
  <c r="R1213" i="9"/>
  <c r="R1214" i="9"/>
  <c r="R1215" i="9"/>
  <c r="R1216" i="9"/>
  <c r="R1217" i="9"/>
  <c r="R1218" i="9"/>
  <c r="R1219" i="9"/>
  <c r="R1220" i="9"/>
  <c r="R1221" i="9"/>
  <c r="R1222" i="9"/>
  <c r="R1223" i="9"/>
  <c r="R1224" i="9"/>
  <c r="R1225" i="9"/>
  <c r="R1226" i="9"/>
  <c r="R1227" i="9"/>
  <c r="R1228" i="9"/>
  <c r="R1229" i="9"/>
  <c r="R1230" i="9"/>
  <c r="R1231" i="9"/>
  <c r="R1232" i="9"/>
  <c r="R1233" i="9"/>
  <c r="R1234" i="9"/>
  <c r="R1235" i="9"/>
  <c r="R1236" i="9"/>
  <c r="R1237" i="9"/>
  <c r="R1238" i="9"/>
  <c r="R1239" i="9"/>
  <c r="R1240" i="9"/>
  <c r="R1241" i="9"/>
  <c r="R1242" i="9"/>
  <c r="R1243" i="9"/>
  <c r="R1244" i="9"/>
  <c r="R1245" i="9"/>
  <c r="R1246" i="9"/>
  <c r="R1247" i="9"/>
  <c r="R1248" i="9"/>
  <c r="R1249" i="9"/>
  <c r="R1250" i="9"/>
  <c r="R1251" i="9"/>
  <c r="R1252" i="9"/>
  <c r="R1253" i="9"/>
  <c r="R1254" i="9"/>
  <c r="R1255" i="9"/>
  <c r="R1256" i="9"/>
  <c r="R1257" i="9"/>
  <c r="R1258" i="9"/>
  <c r="R1259" i="9"/>
  <c r="R1260" i="9"/>
  <c r="R1261" i="9"/>
  <c r="R1262" i="9"/>
  <c r="R1263" i="9"/>
  <c r="R1264" i="9"/>
  <c r="R1265" i="9"/>
  <c r="R1266" i="9"/>
  <c r="R1267" i="9"/>
  <c r="R1268" i="9"/>
  <c r="R1269" i="9"/>
  <c r="R1270" i="9"/>
  <c r="R1271" i="9"/>
  <c r="R1272" i="9"/>
  <c r="R1273" i="9"/>
  <c r="R1274" i="9"/>
  <c r="R1275" i="9"/>
  <c r="R1276" i="9"/>
  <c r="R1277" i="9"/>
  <c r="R1278" i="9"/>
  <c r="R1279" i="9"/>
  <c r="R1280" i="9"/>
  <c r="R1281" i="9"/>
  <c r="R1282" i="9"/>
  <c r="R1283" i="9"/>
  <c r="R1284" i="9"/>
  <c r="R1285" i="9"/>
  <c r="R1286" i="9"/>
  <c r="R1287" i="9"/>
  <c r="R1288" i="9"/>
  <c r="R1289" i="9"/>
  <c r="R1290" i="9"/>
  <c r="R1291" i="9"/>
  <c r="R1292" i="9"/>
  <c r="R1293" i="9"/>
  <c r="R1294" i="9"/>
  <c r="R1295" i="9"/>
  <c r="R1296" i="9"/>
  <c r="R1297" i="9"/>
  <c r="R1298" i="9"/>
  <c r="R1299" i="9"/>
  <c r="R1300" i="9"/>
  <c r="R1301" i="9"/>
  <c r="R1302" i="9"/>
  <c r="R1303" i="9"/>
  <c r="R1304" i="9"/>
  <c r="R1305" i="9"/>
  <c r="R1306" i="9"/>
  <c r="R1307" i="9"/>
  <c r="R1308" i="9"/>
  <c r="R1309" i="9"/>
  <c r="R1310" i="9"/>
  <c r="R1311" i="9"/>
  <c r="R1312" i="9"/>
  <c r="R1313" i="9"/>
  <c r="R1314" i="9"/>
  <c r="R1315" i="9"/>
  <c r="R1316" i="9"/>
  <c r="R1317" i="9"/>
  <c r="R1318" i="9"/>
  <c r="R1319" i="9"/>
  <c r="R1320" i="9"/>
  <c r="R1321" i="9"/>
  <c r="R1322" i="9"/>
  <c r="R1323" i="9"/>
  <c r="R1324" i="9"/>
  <c r="R1325" i="9"/>
  <c r="R1326" i="9"/>
  <c r="R1327" i="9"/>
  <c r="R1328" i="9"/>
  <c r="R1329" i="9"/>
  <c r="R1330" i="9"/>
  <c r="R1331" i="9"/>
  <c r="R1332" i="9"/>
  <c r="R1333" i="9"/>
  <c r="R1334" i="9"/>
  <c r="R1335" i="9"/>
  <c r="R1336" i="9"/>
  <c r="R1337" i="9"/>
  <c r="R1338" i="9"/>
  <c r="R1339" i="9"/>
  <c r="R1340" i="9"/>
  <c r="R1341" i="9"/>
  <c r="R1342" i="9"/>
  <c r="R1343" i="9"/>
  <c r="R1344" i="9"/>
  <c r="R1345" i="9"/>
  <c r="R1346" i="9"/>
  <c r="R1347" i="9"/>
  <c r="R1348" i="9"/>
  <c r="R1349" i="9"/>
  <c r="R1350" i="9"/>
  <c r="R1351" i="9"/>
  <c r="R1352" i="9"/>
  <c r="R1353" i="9"/>
  <c r="R1354" i="9"/>
  <c r="R1355" i="9"/>
  <c r="R1356" i="9"/>
  <c r="R1357" i="9"/>
  <c r="R1358" i="9"/>
  <c r="R1359" i="9"/>
  <c r="R1360" i="9"/>
  <c r="R1361" i="9"/>
  <c r="R1362" i="9"/>
  <c r="R1363" i="9"/>
  <c r="R1364" i="9"/>
  <c r="R1365" i="9"/>
  <c r="R1366" i="9"/>
  <c r="R1367" i="9"/>
  <c r="R1368" i="9"/>
  <c r="R1369" i="9"/>
  <c r="R1370" i="9"/>
  <c r="R1371" i="9"/>
  <c r="R1372" i="9"/>
  <c r="R1373" i="9"/>
  <c r="R1374" i="9"/>
  <c r="R1375" i="9"/>
  <c r="R1376" i="9"/>
  <c r="R1377" i="9"/>
  <c r="R1378" i="9"/>
  <c r="R1379" i="9"/>
  <c r="R1380" i="9"/>
  <c r="R1381" i="9"/>
  <c r="R1382" i="9"/>
  <c r="R1383" i="9"/>
  <c r="R1384" i="9"/>
  <c r="R1385" i="9"/>
  <c r="R1386" i="9"/>
  <c r="R1387" i="9"/>
  <c r="R1388" i="9"/>
  <c r="R1389" i="9"/>
  <c r="R1390" i="9"/>
  <c r="R1391" i="9"/>
  <c r="R1392" i="9"/>
  <c r="R1393" i="9"/>
  <c r="R1394" i="9"/>
  <c r="R1395" i="9"/>
  <c r="R1396" i="9"/>
  <c r="R1397" i="9"/>
  <c r="R1398" i="9"/>
  <c r="R1399" i="9"/>
  <c r="R1400" i="9"/>
  <c r="R1401" i="9"/>
  <c r="R1402" i="9"/>
  <c r="R1403" i="9"/>
  <c r="R1404" i="9"/>
  <c r="R1405" i="9"/>
  <c r="R1406" i="9"/>
  <c r="R1407" i="9"/>
  <c r="R1408" i="9"/>
  <c r="R1409" i="9"/>
  <c r="R1410" i="9"/>
  <c r="R1411" i="9"/>
  <c r="R1412" i="9"/>
  <c r="R1413" i="9"/>
  <c r="R1414" i="9"/>
  <c r="R1415" i="9"/>
  <c r="R1416" i="9"/>
  <c r="R1417" i="9"/>
  <c r="R1418" i="9"/>
  <c r="R1419" i="9"/>
  <c r="R1420" i="9"/>
  <c r="R1421" i="9"/>
  <c r="R1422" i="9"/>
  <c r="R1423" i="9"/>
  <c r="R1424" i="9"/>
  <c r="R1425" i="9"/>
  <c r="R1426" i="9"/>
  <c r="R1427" i="9"/>
  <c r="R1428" i="9"/>
  <c r="R1429" i="9"/>
  <c r="R1430" i="9"/>
  <c r="R1431" i="9"/>
  <c r="R1432" i="9"/>
  <c r="R1433" i="9"/>
  <c r="R1434" i="9"/>
  <c r="R1435" i="9"/>
  <c r="R1436" i="9"/>
  <c r="R1437" i="9"/>
  <c r="R1438" i="9"/>
  <c r="R1439" i="9"/>
  <c r="R1440" i="9"/>
  <c r="R1441" i="9"/>
  <c r="R1442" i="9"/>
  <c r="R1443" i="9"/>
  <c r="R1444" i="9"/>
  <c r="R1445" i="9"/>
  <c r="R1446" i="9"/>
  <c r="R1447" i="9"/>
  <c r="R1448" i="9"/>
  <c r="R1449" i="9"/>
  <c r="R1450" i="9"/>
  <c r="R1451" i="9"/>
  <c r="R1452" i="9"/>
  <c r="R1453" i="9"/>
  <c r="R1454" i="9"/>
  <c r="R1455" i="9"/>
  <c r="R1456" i="9"/>
  <c r="R1457" i="9"/>
  <c r="R1458" i="9"/>
  <c r="R1459" i="9"/>
  <c r="R1460" i="9"/>
  <c r="R1461" i="9"/>
  <c r="R1462" i="9"/>
  <c r="R1463" i="9"/>
  <c r="R1464" i="9"/>
  <c r="R1465" i="9"/>
  <c r="R1466" i="9"/>
  <c r="R1467" i="9"/>
  <c r="R1468" i="9"/>
  <c r="R1469" i="9"/>
  <c r="R1470" i="9"/>
  <c r="R1471" i="9"/>
  <c r="R1472" i="9"/>
  <c r="R1473" i="9"/>
  <c r="R1474" i="9"/>
  <c r="R1475" i="9"/>
  <c r="R1476" i="9"/>
  <c r="R1477" i="9"/>
  <c r="R1478" i="9"/>
  <c r="R1479" i="9"/>
  <c r="R1480" i="9"/>
  <c r="R1481" i="9"/>
  <c r="R1482" i="9"/>
  <c r="R1483" i="9"/>
  <c r="R1484" i="9"/>
  <c r="R1485" i="9"/>
  <c r="R1486" i="9"/>
  <c r="R1487" i="9"/>
  <c r="R1488" i="9"/>
  <c r="R1489" i="9"/>
  <c r="R1490" i="9"/>
  <c r="R1491" i="9"/>
  <c r="R1492" i="9"/>
  <c r="R1493" i="9"/>
  <c r="R1494" i="9"/>
  <c r="R1495" i="9"/>
  <c r="R1496" i="9"/>
  <c r="R1497" i="9"/>
  <c r="R1498" i="9"/>
  <c r="R1499" i="9"/>
  <c r="R1500" i="9"/>
  <c r="R1501" i="9"/>
  <c r="R1502" i="9"/>
  <c r="R1503" i="9"/>
  <c r="R1504" i="9"/>
  <c r="R1505" i="9"/>
  <c r="R1506" i="9"/>
  <c r="R1507" i="9"/>
  <c r="R1508" i="9"/>
  <c r="R1509" i="9"/>
  <c r="R1510" i="9"/>
  <c r="R1511" i="9"/>
  <c r="R1512" i="9"/>
  <c r="R1513" i="9"/>
  <c r="R1514" i="9"/>
  <c r="R1515" i="9"/>
  <c r="R1516" i="9"/>
  <c r="R1517" i="9"/>
  <c r="R1518" i="9"/>
  <c r="R1519" i="9"/>
  <c r="R1520" i="9"/>
  <c r="R1521" i="9"/>
  <c r="R1522" i="9"/>
  <c r="R1523" i="9"/>
  <c r="R1524" i="9"/>
  <c r="R1525" i="9"/>
  <c r="R1526" i="9"/>
  <c r="R1527" i="9"/>
  <c r="R1528" i="9"/>
  <c r="R1529" i="9"/>
  <c r="R1530" i="9"/>
  <c r="R1531" i="9"/>
  <c r="R1532" i="9"/>
  <c r="R1533" i="9"/>
  <c r="R1534" i="9"/>
  <c r="R1535" i="9"/>
  <c r="R1536" i="9"/>
  <c r="R1537" i="9"/>
  <c r="R1538" i="9"/>
  <c r="R1539" i="9"/>
  <c r="R1540" i="9"/>
  <c r="R1541" i="9"/>
  <c r="R1542" i="9"/>
  <c r="R1543" i="9"/>
  <c r="R1544" i="9"/>
  <c r="R1545" i="9"/>
  <c r="R1546" i="9"/>
  <c r="R1547" i="9"/>
  <c r="R1548" i="9"/>
  <c r="R1549" i="9"/>
  <c r="R1550" i="9"/>
  <c r="R1551" i="9"/>
  <c r="R1552" i="9"/>
  <c r="R1553" i="9"/>
  <c r="R1554" i="9"/>
  <c r="R1555" i="9"/>
  <c r="R1556" i="9"/>
  <c r="R1557" i="9"/>
  <c r="R1558" i="9"/>
  <c r="R1559" i="9"/>
  <c r="R1560" i="9"/>
  <c r="R1561" i="9"/>
  <c r="R1562" i="9"/>
  <c r="R1563" i="9"/>
  <c r="R1564" i="9"/>
  <c r="R1565" i="9"/>
  <c r="R1566" i="9"/>
  <c r="R1567" i="9"/>
  <c r="R1568" i="9"/>
  <c r="R1569" i="9"/>
  <c r="R1570" i="9"/>
  <c r="R1571" i="9"/>
  <c r="R1572" i="9"/>
  <c r="R1573" i="9"/>
  <c r="R1574" i="9"/>
  <c r="R1575" i="9"/>
  <c r="R1576" i="9"/>
  <c r="R1577" i="9"/>
  <c r="R1578" i="9"/>
  <c r="R1579" i="9"/>
  <c r="R1580" i="9"/>
  <c r="R1581" i="9"/>
  <c r="R1582" i="9"/>
  <c r="R1583" i="9"/>
  <c r="R1584" i="9"/>
  <c r="R1585" i="9"/>
  <c r="R1586" i="9"/>
  <c r="R1587" i="9"/>
  <c r="R1588" i="9"/>
  <c r="R1589" i="9"/>
  <c r="R1590" i="9"/>
  <c r="R1591" i="9"/>
  <c r="R1592" i="9"/>
  <c r="R1593" i="9"/>
  <c r="R1594" i="9"/>
  <c r="R1595" i="9"/>
  <c r="R1596" i="9"/>
  <c r="R1597" i="9"/>
  <c r="R1598" i="9"/>
  <c r="R1599" i="9"/>
  <c r="R1600" i="9"/>
  <c r="R1601" i="9"/>
  <c r="R1602" i="9"/>
  <c r="R1603" i="9"/>
  <c r="R1604" i="9"/>
  <c r="R1605" i="9"/>
  <c r="R1606" i="9"/>
  <c r="R1607" i="9"/>
  <c r="R1608" i="9"/>
  <c r="R1609" i="9"/>
  <c r="R1610" i="9"/>
  <c r="R1611" i="9"/>
  <c r="R1612" i="9"/>
  <c r="R1613" i="9"/>
  <c r="R1614" i="9"/>
  <c r="R1615" i="9"/>
  <c r="R1616" i="9"/>
  <c r="R1617" i="9"/>
  <c r="R1618" i="9"/>
  <c r="R1619" i="9"/>
  <c r="R1620" i="9"/>
  <c r="R1621" i="9"/>
  <c r="R1622" i="9"/>
  <c r="R1623" i="9"/>
  <c r="R1624" i="9"/>
  <c r="R1625" i="9"/>
  <c r="R1626" i="9"/>
  <c r="R1627" i="9"/>
  <c r="R1628" i="9"/>
  <c r="R1629" i="9"/>
  <c r="R1630" i="9"/>
  <c r="R1631" i="9"/>
  <c r="R1632" i="9"/>
  <c r="R1633" i="9"/>
  <c r="R1634" i="9"/>
  <c r="R1635" i="9"/>
  <c r="R1636" i="9"/>
  <c r="R1637" i="9"/>
  <c r="R1638" i="9"/>
  <c r="R1639" i="9"/>
  <c r="R1640" i="9"/>
  <c r="R1641" i="9"/>
  <c r="R1642" i="9"/>
  <c r="R1643" i="9"/>
  <c r="R1644" i="9"/>
  <c r="R1645" i="9"/>
  <c r="R1646" i="9"/>
  <c r="R1647" i="9"/>
  <c r="R1648" i="9"/>
  <c r="R1649" i="9"/>
  <c r="R1650" i="9"/>
  <c r="R1651" i="9"/>
  <c r="R1652" i="9"/>
  <c r="R1653" i="9"/>
  <c r="R1654" i="9"/>
  <c r="R1655" i="9"/>
  <c r="R1656" i="9"/>
  <c r="R1657" i="9"/>
  <c r="R1658" i="9"/>
  <c r="R1659" i="9"/>
  <c r="R1660" i="9"/>
  <c r="R1661" i="9"/>
  <c r="R1662" i="9"/>
  <c r="R1663" i="9"/>
  <c r="R1664" i="9"/>
  <c r="R1665" i="9"/>
  <c r="R1666" i="9"/>
  <c r="R1667" i="9"/>
  <c r="R1668" i="9"/>
  <c r="R1669" i="9"/>
  <c r="R1670" i="9"/>
  <c r="R1671" i="9"/>
  <c r="R1672" i="9"/>
  <c r="R1673" i="9"/>
  <c r="R1674" i="9"/>
  <c r="R1675" i="9"/>
  <c r="R1676" i="9"/>
  <c r="R1677" i="9"/>
  <c r="R1678" i="9"/>
  <c r="R1679" i="9"/>
  <c r="R1680" i="9"/>
  <c r="R1681" i="9"/>
  <c r="R1682" i="9"/>
  <c r="R1683" i="9"/>
  <c r="R1684" i="9"/>
  <c r="R1685" i="9"/>
  <c r="R1686" i="9"/>
  <c r="R1687" i="9"/>
  <c r="R1688" i="9"/>
  <c r="R1689" i="9"/>
  <c r="R1690" i="9"/>
  <c r="R1691" i="9"/>
  <c r="R1692" i="9"/>
  <c r="R1693" i="9"/>
  <c r="R1694" i="9"/>
  <c r="R1695" i="9"/>
  <c r="R1696" i="9"/>
  <c r="R1697" i="9"/>
  <c r="R1698" i="9"/>
  <c r="R1699" i="9"/>
  <c r="R1700" i="9"/>
  <c r="R1701" i="9"/>
  <c r="R1702" i="9"/>
  <c r="R1703" i="9"/>
  <c r="R1704" i="9"/>
  <c r="R1705" i="9"/>
  <c r="R1706" i="9"/>
  <c r="R1707" i="9"/>
  <c r="R1708" i="9"/>
  <c r="R1709" i="9"/>
  <c r="R1710" i="9"/>
  <c r="R1711" i="9"/>
  <c r="R1712" i="9"/>
  <c r="R1713" i="9"/>
  <c r="R1714" i="9"/>
  <c r="R1715" i="9"/>
  <c r="R1716" i="9"/>
  <c r="R1717" i="9"/>
  <c r="R1718" i="9"/>
  <c r="R1719" i="9"/>
  <c r="R1720" i="9"/>
  <c r="R1721" i="9"/>
  <c r="R1722" i="9"/>
  <c r="R1723" i="9"/>
  <c r="R1724" i="9"/>
  <c r="R1725" i="9"/>
  <c r="R1726" i="9"/>
  <c r="R1727" i="9"/>
  <c r="R1728" i="9"/>
  <c r="R1729" i="9"/>
  <c r="R1730" i="9"/>
  <c r="R1731" i="9"/>
  <c r="R1732" i="9"/>
  <c r="R1733" i="9"/>
  <c r="R1734" i="9"/>
  <c r="R1735" i="9"/>
  <c r="R1736" i="9"/>
  <c r="R1737" i="9"/>
  <c r="R1738" i="9"/>
  <c r="R1739" i="9"/>
  <c r="R1740" i="9"/>
  <c r="R1741" i="9"/>
  <c r="R1742" i="9"/>
  <c r="R1743" i="9"/>
  <c r="R1744" i="9"/>
  <c r="R1745" i="9"/>
  <c r="R1746" i="9"/>
  <c r="R1747" i="9"/>
  <c r="R1748" i="9"/>
  <c r="R1749" i="9"/>
  <c r="R1750" i="9"/>
  <c r="R1751" i="9"/>
  <c r="R1752" i="9"/>
  <c r="R1753" i="9"/>
  <c r="R1754" i="9"/>
  <c r="R1755" i="9"/>
  <c r="R1756" i="9"/>
  <c r="R1757" i="9"/>
  <c r="R1758" i="9"/>
  <c r="R1759" i="9"/>
  <c r="R1760" i="9"/>
  <c r="R1761" i="9"/>
  <c r="R1762" i="9"/>
  <c r="R1763" i="9"/>
  <c r="R1764" i="9"/>
  <c r="R1765" i="9"/>
  <c r="R1766" i="9"/>
  <c r="R1767" i="9"/>
  <c r="R1768" i="9"/>
  <c r="R1769" i="9"/>
  <c r="R1770" i="9"/>
  <c r="R1771" i="9"/>
  <c r="R1772" i="9"/>
  <c r="R1773" i="9"/>
  <c r="R1774" i="9"/>
  <c r="R1775" i="9"/>
  <c r="R1776" i="9"/>
  <c r="R1777" i="9"/>
  <c r="R1778" i="9"/>
  <c r="R1779" i="9"/>
  <c r="R1780" i="9"/>
  <c r="R1781" i="9"/>
  <c r="R1782" i="9"/>
  <c r="R1783" i="9"/>
  <c r="R1784" i="9"/>
  <c r="R1785" i="9"/>
  <c r="R1786" i="9"/>
  <c r="R1787" i="9"/>
  <c r="R1788" i="9"/>
  <c r="R1789" i="9"/>
  <c r="R1790" i="9"/>
  <c r="R1791" i="9"/>
  <c r="R1792" i="9"/>
  <c r="R1793" i="9"/>
  <c r="R1794" i="9"/>
  <c r="R1795" i="9"/>
  <c r="R1796" i="9"/>
  <c r="R1797" i="9"/>
  <c r="R1798" i="9"/>
  <c r="R1799" i="9"/>
  <c r="R1800" i="9"/>
  <c r="R1801" i="9"/>
  <c r="R1802" i="9"/>
  <c r="R1803" i="9"/>
  <c r="R1804" i="9"/>
  <c r="R1805" i="9"/>
  <c r="R1806" i="9"/>
  <c r="R1807" i="9"/>
  <c r="R1808" i="9"/>
  <c r="R1809" i="9"/>
  <c r="R1810" i="9"/>
  <c r="R1811" i="9"/>
  <c r="R1812" i="9"/>
  <c r="R1813" i="9"/>
  <c r="R1814" i="9"/>
  <c r="R1815" i="9"/>
  <c r="R1816" i="9"/>
  <c r="R1817" i="9"/>
  <c r="R1818" i="9"/>
  <c r="R1819" i="9"/>
  <c r="R1820" i="9"/>
  <c r="R1821" i="9"/>
  <c r="R1822" i="9"/>
  <c r="R1823" i="9"/>
  <c r="R1824" i="9"/>
  <c r="R1825" i="9"/>
  <c r="R1826" i="9"/>
  <c r="R1827" i="9"/>
  <c r="R1828" i="9"/>
  <c r="R1829" i="9"/>
  <c r="R1830" i="9"/>
  <c r="R1831" i="9"/>
  <c r="R1832" i="9"/>
  <c r="R1833" i="9"/>
  <c r="R1834" i="9"/>
  <c r="R1835" i="9"/>
  <c r="R1836" i="9"/>
  <c r="R1837" i="9"/>
  <c r="R1838" i="9"/>
  <c r="R1839" i="9"/>
  <c r="R1840" i="9"/>
  <c r="R1841" i="9"/>
  <c r="R1842" i="9"/>
  <c r="R1843" i="9"/>
  <c r="R1844" i="9"/>
  <c r="R1845" i="9"/>
  <c r="R1846" i="9"/>
  <c r="R1847" i="9"/>
  <c r="R1848" i="9"/>
  <c r="R1849" i="9"/>
  <c r="R1850" i="9"/>
  <c r="R1851" i="9"/>
  <c r="R1852" i="9"/>
  <c r="R1853" i="9"/>
  <c r="R1854" i="9"/>
  <c r="R1855" i="9"/>
  <c r="R1856" i="9"/>
  <c r="R1857" i="9"/>
  <c r="R1858" i="9"/>
  <c r="R1859" i="9"/>
  <c r="R1860" i="9"/>
  <c r="R1861" i="9"/>
  <c r="R1862" i="9"/>
  <c r="R1863" i="9"/>
  <c r="R1864" i="9"/>
  <c r="R1865" i="9"/>
  <c r="R1866" i="9"/>
  <c r="R1867" i="9"/>
  <c r="R1868" i="9"/>
  <c r="R1869" i="9"/>
  <c r="R1870" i="9"/>
  <c r="R1871" i="9"/>
  <c r="R1872" i="9"/>
  <c r="R1873" i="9"/>
  <c r="R1874" i="9"/>
  <c r="R1875" i="9"/>
  <c r="R1876" i="9"/>
  <c r="R1877" i="9"/>
  <c r="R1878" i="9"/>
  <c r="R1879" i="9"/>
  <c r="R1880" i="9"/>
  <c r="R1881" i="9"/>
  <c r="R1882" i="9"/>
  <c r="R1883" i="9"/>
  <c r="R1884" i="9"/>
  <c r="R1885" i="9"/>
  <c r="R1886" i="9"/>
  <c r="R1887" i="9"/>
  <c r="R1888" i="9"/>
  <c r="R1889" i="9"/>
  <c r="R1890" i="9"/>
  <c r="R1891" i="9"/>
  <c r="R1892" i="9"/>
  <c r="R1893" i="9"/>
  <c r="R1894" i="9"/>
  <c r="R1895" i="9"/>
  <c r="R1896" i="9"/>
  <c r="R1897" i="9"/>
  <c r="R1898" i="9"/>
  <c r="R1899" i="9"/>
  <c r="R1900" i="9"/>
  <c r="R1901" i="9"/>
  <c r="R1902" i="9"/>
  <c r="R1903" i="9"/>
  <c r="R1904" i="9"/>
  <c r="R1905" i="9"/>
  <c r="R1906" i="9"/>
  <c r="R1907" i="9"/>
  <c r="R1908" i="9"/>
  <c r="R1909" i="9"/>
  <c r="R1910" i="9"/>
  <c r="R1911" i="9"/>
  <c r="R1912" i="9"/>
  <c r="R1913" i="9"/>
  <c r="R1914" i="9"/>
  <c r="R1915" i="9"/>
  <c r="R1916" i="9"/>
  <c r="R1917" i="9"/>
  <c r="R1918" i="9"/>
  <c r="R1919" i="9"/>
  <c r="R1920" i="9"/>
  <c r="R1921" i="9"/>
  <c r="R1922" i="9"/>
  <c r="R1923" i="9"/>
  <c r="R1924" i="9"/>
  <c r="R1925" i="9"/>
  <c r="R1926" i="9"/>
  <c r="R1927" i="9"/>
  <c r="R1928" i="9"/>
  <c r="R1929" i="9"/>
  <c r="R1930" i="9"/>
  <c r="R1931" i="9"/>
  <c r="R1932" i="9"/>
  <c r="R1933" i="9"/>
  <c r="R1934" i="9"/>
  <c r="R1935" i="9"/>
  <c r="R1936" i="9"/>
  <c r="R1937" i="9"/>
  <c r="R1938" i="9"/>
  <c r="R1939" i="9"/>
  <c r="R1940" i="9"/>
  <c r="R1941" i="9"/>
  <c r="R1942" i="9"/>
  <c r="R1943" i="9"/>
  <c r="R1944" i="9"/>
  <c r="R1945" i="9"/>
  <c r="R1946" i="9"/>
  <c r="R1947" i="9"/>
  <c r="R1948" i="9"/>
  <c r="R1949" i="9"/>
  <c r="R1950" i="9"/>
  <c r="R1951" i="9"/>
  <c r="R1952" i="9"/>
  <c r="R1953" i="9"/>
  <c r="R1954" i="9"/>
  <c r="R1955" i="9"/>
  <c r="R1956" i="9"/>
  <c r="R1957" i="9"/>
  <c r="R1958" i="9"/>
  <c r="R1959" i="9"/>
  <c r="R1960" i="9"/>
  <c r="R1961" i="9"/>
  <c r="R1962" i="9"/>
  <c r="R1963" i="9"/>
  <c r="R1964" i="9"/>
  <c r="R1965" i="9"/>
  <c r="R1966" i="9"/>
  <c r="R1967" i="9"/>
  <c r="R1968" i="9"/>
  <c r="R1969" i="9"/>
  <c r="R1970" i="9"/>
  <c r="R1971" i="9"/>
  <c r="R1972" i="9"/>
  <c r="R1973" i="9"/>
  <c r="R1974" i="9"/>
  <c r="R1975" i="9"/>
  <c r="R1976" i="9"/>
  <c r="R1977" i="9"/>
  <c r="R1978" i="9"/>
  <c r="R1979" i="9"/>
  <c r="R1980" i="9"/>
  <c r="R1981" i="9"/>
  <c r="R1982" i="9"/>
  <c r="R1983" i="9"/>
  <c r="R1984" i="9"/>
  <c r="R1985" i="9"/>
  <c r="R1986" i="9"/>
  <c r="R1987" i="9"/>
  <c r="R1988" i="9"/>
  <c r="R1989" i="9"/>
  <c r="R1990" i="9"/>
  <c r="R1991" i="9"/>
  <c r="R1992" i="9"/>
  <c r="R1993" i="9"/>
  <c r="R1994" i="9"/>
  <c r="R1995" i="9"/>
  <c r="R1996" i="9"/>
  <c r="R1997" i="9"/>
  <c r="R1998" i="9"/>
  <c r="R1999" i="9"/>
  <c r="R2000" i="9"/>
  <c r="R2001" i="9"/>
  <c r="R2" i="9"/>
  <c r="Q3" i="9"/>
  <c r="Q4" i="9"/>
  <c r="Q5" i="9"/>
  <c r="Q6" i="9"/>
  <c r="Q7" i="9"/>
  <c r="Q8" i="9"/>
  <c r="Q9" i="9"/>
  <c r="Q10" i="9"/>
  <c r="Q11" i="9"/>
  <c r="Q12" i="9"/>
  <c r="Q13" i="9"/>
  <c r="Q14" i="9"/>
  <c r="Q15" i="9"/>
  <c r="Q16" i="9"/>
  <c r="Q17" i="9"/>
  <c r="Q18" i="9"/>
  <c r="Q19" i="9"/>
  <c r="Q20" i="9"/>
  <c r="Q21" i="9"/>
  <c r="Q22" i="9"/>
  <c r="Q23" i="9"/>
  <c r="Q24" i="9"/>
  <c r="Q25" i="9"/>
  <c r="Q26" i="9"/>
  <c r="Q27" i="9"/>
  <c r="Q28" i="9"/>
  <c r="Q29" i="9"/>
  <c r="Q30" i="9"/>
  <c r="Q31" i="9"/>
  <c r="Q32" i="9"/>
  <c r="Q33" i="9"/>
  <c r="Q34" i="9"/>
  <c r="Q35" i="9"/>
  <c r="Q36" i="9"/>
  <c r="Q37" i="9"/>
  <c r="Q38" i="9"/>
  <c r="Q39" i="9"/>
  <c r="Q40" i="9"/>
  <c r="Q41" i="9"/>
  <c r="Q42" i="9"/>
  <c r="Q43" i="9"/>
  <c r="Q44" i="9"/>
  <c r="Q45" i="9"/>
  <c r="Q46" i="9"/>
  <c r="Q47" i="9"/>
  <c r="Q48" i="9"/>
  <c r="Q49" i="9"/>
  <c r="Q50" i="9"/>
  <c r="Q51" i="9"/>
  <c r="Q52" i="9"/>
  <c r="Q53" i="9"/>
  <c r="Q54" i="9"/>
  <c r="Q55" i="9"/>
  <c r="Q56" i="9"/>
  <c r="Q57" i="9"/>
  <c r="Q58" i="9"/>
  <c r="Q59" i="9"/>
  <c r="Q60" i="9"/>
  <c r="Q61" i="9"/>
  <c r="Q62" i="9"/>
  <c r="Q63" i="9"/>
  <c r="Q64" i="9"/>
  <c r="Q65" i="9"/>
  <c r="Q66" i="9"/>
  <c r="Q67" i="9"/>
  <c r="Q68" i="9"/>
  <c r="Q69" i="9"/>
  <c r="Q70" i="9"/>
  <c r="Q71" i="9"/>
  <c r="Q72" i="9"/>
  <c r="Q73" i="9"/>
  <c r="Q74" i="9"/>
  <c r="Q75" i="9"/>
  <c r="Q76" i="9"/>
  <c r="Q77" i="9"/>
  <c r="Q78" i="9"/>
  <c r="Q79" i="9"/>
  <c r="Q80" i="9"/>
  <c r="Q81" i="9"/>
  <c r="Q82" i="9"/>
  <c r="Q83" i="9"/>
  <c r="Q84" i="9"/>
  <c r="Q85" i="9"/>
  <c r="Q86" i="9"/>
  <c r="Q87" i="9"/>
  <c r="Q88" i="9"/>
  <c r="Q89" i="9"/>
  <c r="Q90" i="9"/>
  <c r="Q91" i="9"/>
  <c r="Q92" i="9"/>
  <c r="Q93" i="9"/>
  <c r="Q94" i="9"/>
  <c r="Q95" i="9"/>
  <c r="Q96" i="9"/>
  <c r="Q97" i="9"/>
  <c r="Q98" i="9"/>
  <c r="Q99" i="9"/>
  <c r="Q100" i="9"/>
  <c r="Q101" i="9"/>
  <c r="Q102" i="9"/>
  <c r="Q103" i="9"/>
  <c r="Q104" i="9"/>
  <c r="Q105" i="9"/>
  <c r="Q106" i="9"/>
  <c r="Q107" i="9"/>
  <c r="Q108" i="9"/>
  <c r="Q109" i="9"/>
  <c r="Q110" i="9"/>
  <c r="Q111" i="9"/>
  <c r="Q112" i="9"/>
  <c r="Q113" i="9"/>
  <c r="Q114" i="9"/>
  <c r="Q115" i="9"/>
  <c r="Q116" i="9"/>
  <c r="Q117" i="9"/>
  <c r="Q118" i="9"/>
  <c r="Q119" i="9"/>
  <c r="Q120" i="9"/>
  <c r="Q121" i="9"/>
  <c r="Q122" i="9"/>
  <c r="Q123" i="9"/>
  <c r="Q124" i="9"/>
  <c r="Q125" i="9"/>
  <c r="Q126" i="9"/>
  <c r="Q127" i="9"/>
  <c r="Q128" i="9"/>
  <c r="Q129" i="9"/>
  <c r="Q130" i="9"/>
  <c r="Q131" i="9"/>
  <c r="Q132" i="9"/>
  <c r="Q133" i="9"/>
  <c r="Q134" i="9"/>
  <c r="Q135" i="9"/>
  <c r="Q136" i="9"/>
  <c r="Q137" i="9"/>
  <c r="Q138" i="9"/>
  <c r="Q139" i="9"/>
  <c r="Q140" i="9"/>
  <c r="Q141" i="9"/>
  <c r="Q142" i="9"/>
  <c r="Q143" i="9"/>
  <c r="Q144" i="9"/>
  <c r="Q145" i="9"/>
  <c r="Q146" i="9"/>
  <c r="Q147" i="9"/>
  <c r="Q148" i="9"/>
  <c r="Q149" i="9"/>
  <c r="Q150" i="9"/>
  <c r="Q151" i="9"/>
  <c r="Q152" i="9"/>
  <c r="Q153" i="9"/>
  <c r="Q154" i="9"/>
  <c r="Q155" i="9"/>
  <c r="Q156" i="9"/>
  <c r="Q157" i="9"/>
  <c r="Q158" i="9"/>
  <c r="Q159" i="9"/>
  <c r="Q160" i="9"/>
  <c r="Q161" i="9"/>
  <c r="Q162" i="9"/>
  <c r="Q163" i="9"/>
  <c r="Q164" i="9"/>
  <c r="Q165" i="9"/>
  <c r="Q166" i="9"/>
  <c r="Q167" i="9"/>
  <c r="Q168" i="9"/>
  <c r="Q169" i="9"/>
  <c r="Q170" i="9"/>
  <c r="Q171" i="9"/>
  <c r="Q172" i="9"/>
  <c r="Q173" i="9"/>
  <c r="Q174" i="9"/>
  <c r="Q175" i="9"/>
  <c r="Q176" i="9"/>
  <c r="Q177" i="9"/>
  <c r="Q178" i="9"/>
  <c r="Q179" i="9"/>
  <c r="Q180" i="9"/>
  <c r="Q181" i="9"/>
  <c r="Q182" i="9"/>
  <c r="Q183" i="9"/>
  <c r="Q184" i="9"/>
  <c r="Q185" i="9"/>
  <c r="Q186" i="9"/>
  <c r="Q187" i="9"/>
  <c r="Q188" i="9"/>
  <c r="Q189" i="9"/>
  <c r="Q190" i="9"/>
  <c r="Q191" i="9"/>
  <c r="Q192" i="9"/>
  <c r="Q193" i="9"/>
  <c r="Q194" i="9"/>
  <c r="Q195" i="9"/>
  <c r="Q196" i="9"/>
  <c r="Q197" i="9"/>
  <c r="Q198" i="9"/>
  <c r="Q199" i="9"/>
  <c r="Q200" i="9"/>
  <c r="Q201" i="9"/>
  <c r="Q202" i="9"/>
  <c r="Q203" i="9"/>
  <c r="Q204" i="9"/>
  <c r="Q205" i="9"/>
  <c r="Q206" i="9"/>
  <c r="Q207" i="9"/>
  <c r="Q208" i="9"/>
  <c r="Q209" i="9"/>
  <c r="Q210" i="9"/>
  <c r="Q211" i="9"/>
  <c r="Q212" i="9"/>
  <c r="Q213" i="9"/>
  <c r="Q214" i="9"/>
  <c r="Q215" i="9"/>
  <c r="Q216" i="9"/>
  <c r="Q217" i="9"/>
  <c r="Q218" i="9"/>
  <c r="Q219" i="9"/>
  <c r="Q220" i="9"/>
  <c r="Q221" i="9"/>
  <c r="Q222" i="9"/>
  <c r="Q223" i="9"/>
  <c r="Q224" i="9"/>
  <c r="Q225" i="9"/>
  <c r="Q226" i="9"/>
  <c r="Q227" i="9"/>
  <c r="Q228" i="9"/>
  <c r="Q229" i="9"/>
  <c r="Q230" i="9"/>
  <c r="Q231" i="9"/>
  <c r="Q232" i="9"/>
  <c r="Q233" i="9"/>
  <c r="Q234" i="9"/>
  <c r="Q235" i="9"/>
  <c r="Q236" i="9"/>
  <c r="Q237" i="9"/>
  <c r="Q238" i="9"/>
  <c r="Q239" i="9"/>
  <c r="Q240" i="9"/>
  <c r="Q241" i="9"/>
  <c r="Q242" i="9"/>
  <c r="Q243" i="9"/>
  <c r="Q244" i="9"/>
  <c r="Q245" i="9"/>
  <c r="Q246" i="9"/>
  <c r="Q247" i="9"/>
  <c r="Q248" i="9"/>
  <c r="Q249" i="9"/>
  <c r="Q250" i="9"/>
  <c r="Q251" i="9"/>
  <c r="Q252" i="9"/>
  <c r="Q253" i="9"/>
  <c r="Q254" i="9"/>
  <c r="Q255" i="9"/>
  <c r="Q256" i="9"/>
  <c r="Q257" i="9"/>
  <c r="Q258" i="9"/>
  <c r="Q259" i="9"/>
  <c r="Q260" i="9"/>
  <c r="Q261" i="9"/>
  <c r="Q262" i="9"/>
  <c r="Q263" i="9"/>
  <c r="Q264" i="9"/>
  <c r="Q265" i="9"/>
  <c r="Q266" i="9"/>
  <c r="Q267" i="9"/>
  <c r="Q268" i="9"/>
  <c r="Q277" i="9"/>
  <c r="Q278" i="9"/>
  <c r="Q279" i="9"/>
  <c r="Q280" i="9"/>
  <c r="Q281" i="9"/>
  <c r="Q282" i="9"/>
  <c r="Q283" i="9"/>
  <c r="Q284" i="9"/>
  <c r="Q285" i="9"/>
  <c r="Q286" i="9"/>
  <c r="Q287" i="9"/>
  <c r="Q288" i="9"/>
  <c r="Q289" i="9"/>
  <c r="Q290" i="9"/>
  <c r="Q291" i="9"/>
  <c r="Q292" i="9"/>
  <c r="Q293" i="9"/>
  <c r="Q294" i="9"/>
  <c r="Q295" i="9"/>
  <c r="Q296" i="9"/>
  <c r="Q297" i="9"/>
  <c r="Q298" i="9"/>
  <c r="Q299" i="9"/>
  <c r="Q300" i="9"/>
  <c r="Q301" i="9"/>
  <c r="Q302" i="9"/>
  <c r="Q303" i="9"/>
  <c r="Q304" i="9"/>
  <c r="Q305" i="9"/>
  <c r="Q306" i="9"/>
  <c r="Q307" i="9"/>
  <c r="Q308" i="9"/>
  <c r="Q309" i="9"/>
  <c r="Q310" i="9"/>
  <c r="Q311" i="9"/>
  <c r="Q312" i="9"/>
  <c r="Q313" i="9"/>
  <c r="Q314" i="9"/>
  <c r="Q315" i="9"/>
  <c r="Q316" i="9"/>
  <c r="Q317" i="9"/>
  <c r="Q318" i="9"/>
  <c r="Q319" i="9"/>
  <c r="Q320" i="9"/>
  <c r="Q321" i="9"/>
  <c r="Q322" i="9"/>
  <c r="Q323" i="9"/>
  <c r="Q324" i="9"/>
  <c r="Q325" i="9"/>
  <c r="Q326" i="9"/>
  <c r="Q327" i="9"/>
  <c r="Q328" i="9"/>
  <c r="Q329" i="9"/>
  <c r="Q330" i="9"/>
  <c r="Q331" i="9"/>
  <c r="Q332" i="9"/>
  <c r="Q333" i="9"/>
  <c r="Q334" i="9"/>
  <c r="Q335" i="9"/>
  <c r="Q336" i="9"/>
  <c r="Q337" i="9"/>
  <c r="Q338" i="9"/>
  <c r="Q339" i="9"/>
  <c r="Q340" i="9"/>
  <c r="Q341" i="9"/>
  <c r="Q342" i="9"/>
  <c r="Q343" i="9"/>
  <c r="Q344" i="9"/>
  <c r="Q345" i="9"/>
  <c r="Q346" i="9"/>
  <c r="Q347" i="9"/>
  <c r="Q348" i="9"/>
  <c r="Q349" i="9"/>
  <c r="Q350" i="9"/>
  <c r="Q351" i="9"/>
  <c r="Q352" i="9"/>
  <c r="Q353" i="9"/>
  <c r="Q354" i="9"/>
  <c r="Q355" i="9"/>
  <c r="Q356" i="9"/>
  <c r="Q357" i="9"/>
  <c r="Q358" i="9"/>
  <c r="Q359" i="9"/>
  <c r="Q360" i="9"/>
  <c r="Q361" i="9"/>
  <c r="Q362" i="9"/>
  <c r="Q371" i="9"/>
  <c r="Q372" i="9"/>
  <c r="Q373" i="9"/>
  <c r="Q374" i="9"/>
  <c r="Q375" i="9"/>
  <c r="Q376" i="9"/>
  <c r="Q377" i="9"/>
  <c r="Q378" i="9"/>
  <c r="Q379" i="9"/>
  <c r="Q380" i="9"/>
  <c r="Q381" i="9"/>
  <c r="Q382" i="9"/>
  <c r="Q383" i="9"/>
  <c r="Q384" i="9"/>
  <c r="Q385" i="9"/>
  <c r="Q386" i="9"/>
  <c r="Q387" i="9"/>
  <c r="Q388" i="9"/>
  <c r="Q389" i="9"/>
  <c r="Q390" i="9"/>
  <c r="Q391" i="9"/>
  <c r="Q392" i="9"/>
  <c r="Q393" i="9"/>
  <c r="Q394" i="9"/>
  <c r="Q395" i="9"/>
  <c r="Q396" i="9"/>
  <c r="Q397" i="9"/>
  <c r="Q398" i="9"/>
  <c r="Q399" i="9"/>
  <c r="Q400" i="9"/>
  <c r="Q401" i="9"/>
  <c r="Q402" i="9"/>
  <c r="Q403" i="9"/>
  <c r="Q404" i="9"/>
  <c r="Q405" i="9"/>
  <c r="Q406" i="9"/>
  <c r="Q407" i="9"/>
  <c r="Q408" i="9"/>
  <c r="Q409" i="9"/>
  <c r="Q410" i="9"/>
  <c r="Q411" i="9"/>
  <c r="Q412" i="9"/>
  <c r="Q413" i="9"/>
  <c r="Q414" i="9"/>
  <c r="Q415" i="9"/>
  <c r="Q416" i="9"/>
  <c r="Q417" i="9"/>
  <c r="Q418" i="9"/>
  <c r="Q419" i="9"/>
  <c r="Q420" i="9"/>
  <c r="Q421" i="9"/>
  <c r="Q422" i="9"/>
  <c r="Q423" i="9"/>
  <c r="Q424" i="9"/>
  <c r="Q425" i="9"/>
  <c r="Q426" i="9"/>
  <c r="Q427" i="9"/>
  <c r="Q428" i="9"/>
  <c r="Q429" i="9"/>
  <c r="Q430" i="9"/>
  <c r="Q431" i="9"/>
  <c r="Q432" i="9"/>
  <c r="Q433" i="9"/>
  <c r="Q434" i="9"/>
  <c r="Q435" i="9"/>
  <c r="Q436" i="9"/>
  <c r="Q437" i="9"/>
  <c r="Q438" i="9"/>
  <c r="Q439" i="9"/>
  <c r="Q440" i="9"/>
  <c r="Q441" i="9"/>
  <c r="Q442" i="9"/>
  <c r="Q443" i="9"/>
  <c r="Q444" i="9"/>
  <c r="Q445" i="9"/>
  <c r="Q446" i="9"/>
  <c r="Q447" i="9"/>
  <c r="Q448" i="9"/>
  <c r="Q449" i="9"/>
  <c r="Q450" i="9"/>
  <c r="Q451" i="9"/>
  <c r="Q452" i="9"/>
  <c r="Q453" i="9"/>
  <c r="Q454" i="9"/>
  <c r="Q455" i="9"/>
  <c r="Q456" i="9"/>
  <c r="Q457" i="9"/>
  <c r="Q458" i="9"/>
  <c r="Q459" i="9"/>
  <c r="Q460" i="9"/>
  <c r="Q461" i="9"/>
  <c r="Q462" i="9"/>
  <c r="Q463" i="9"/>
  <c r="Q464" i="9"/>
  <c r="Q465" i="9"/>
  <c r="Q466" i="9"/>
  <c r="Q467" i="9"/>
  <c r="Q468" i="9"/>
  <c r="Q469" i="9"/>
  <c r="Q470" i="9"/>
  <c r="Q471" i="9"/>
  <c r="Q472" i="9"/>
  <c r="Q473" i="9"/>
  <c r="Q474" i="9"/>
  <c r="Q475" i="9"/>
  <c r="Q476" i="9"/>
  <c r="Q477" i="9"/>
  <c r="Q478" i="9"/>
  <c r="Q479" i="9"/>
  <c r="Q480" i="9"/>
  <c r="Q481" i="9"/>
  <c r="Q482" i="9"/>
  <c r="Q483" i="9"/>
  <c r="Q484" i="9"/>
  <c r="Q485" i="9"/>
  <c r="Q486" i="9"/>
  <c r="Q487" i="9"/>
  <c r="Q488" i="9"/>
  <c r="Q489" i="9"/>
  <c r="Q490" i="9"/>
  <c r="Q491" i="9"/>
  <c r="Q492" i="9"/>
  <c r="Q493" i="9"/>
  <c r="Q494" i="9"/>
  <c r="Q495" i="9"/>
  <c r="Q496" i="9"/>
  <c r="Q497" i="9"/>
  <c r="Q498" i="9"/>
  <c r="Q499" i="9"/>
  <c r="Q500" i="9"/>
  <c r="Q501" i="9"/>
  <c r="Q502" i="9"/>
  <c r="Q503" i="9"/>
  <c r="Q504" i="9"/>
  <c r="Q505" i="9"/>
  <c r="Q506" i="9"/>
  <c r="Q507" i="9"/>
  <c r="Q508" i="9"/>
  <c r="Q509" i="9"/>
  <c r="Q510" i="9"/>
  <c r="Q511" i="9"/>
  <c r="Q512" i="9"/>
  <c r="Q513" i="9"/>
  <c r="Q514" i="9"/>
  <c r="Q515" i="9"/>
  <c r="Q516" i="9"/>
  <c r="Q517" i="9"/>
  <c r="Q518" i="9"/>
  <c r="Q519" i="9"/>
  <c r="Q520" i="9"/>
  <c r="Q521" i="9"/>
  <c r="Q522" i="9"/>
  <c r="Q523" i="9"/>
  <c r="Q524" i="9"/>
  <c r="Q525" i="9"/>
  <c r="Q526" i="9"/>
  <c r="Q527" i="9"/>
  <c r="Q528" i="9"/>
  <c r="Q529" i="9"/>
  <c r="Q530" i="9"/>
  <c r="Q531" i="9"/>
  <c r="Q532" i="9"/>
  <c r="Q533" i="9"/>
  <c r="Q534" i="9"/>
  <c r="Q535" i="9"/>
  <c r="Q536" i="9"/>
  <c r="Q537" i="9"/>
  <c r="Q538" i="9"/>
  <c r="Q539" i="9"/>
  <c r="Q540" i="9"/>
  <c r="Q541" i="9"/>
  <c r="Q542" i="9"/>
  <c r="Q543" i="9"/>
  <c r="Q544" i="9"/>
  <c r="Q545" i="9"/>
  <c r="Q546" i="9"/>
  <c r="Q547" i="9"/>
  <c r="Q548" i="9"/>
  <c r="Q549" i="9"/>
  <c r="Q550" i="9"/>
  <c r="Q551" i="9"/>
  <c r="Q552" i="9"/>
  <c r="Q553" i="9"/>
  <c r="Q554" i="9"/>
  <c r="Q555" i="9"/>
  <c r="Q556" i="9"/>
  <c r="Q557" i="9"/>
  <c r="Q558" i="9"/>
  <c r="Q559" i="9"/>
  <c r="Q560" i="9"/>
  <c r="Q561" i="9"/>
  <c r="Q562" i="9"/>
  <c r="Q563" i="9"/>
  <c r="Q564" i="9"/>
  <c r="Q565" i="9"/>
  <c r="Q566" i="9"/>
  <c r="Q567" i="9"/>
  <c r="Q568" i="9"/>
  <c r="Q569" i="9"/>
  <c r="Q570" i="9"/>
  <c r="Q571" i="9"/>
  <c r="Q572" i="9"/>
  <c r="Q573" i="9"/>
  <c r="Q574" i="9"/>
  <c r="Q575" i="9"/>
  <c r="Q576" i="9"/>
  <c r="Q577" i="9"/>
  <c r="Q578" i="9"/>
  <c r="Q579" i="9"/>
  <c r="Q580" i="9"/>
  <c r="Q581" i="9"/>
  <c r="Q582" i="9"/>
  <c r="Q583" i="9"/>
  <c r="Q584" i="9"/>
  <c r="Q585" i="9"/>
  <c r="Q586" i="9"/>
  <c r="Q587" i="9"/>
  <c r="Q588" i="9"/>
  <c r="Q589" i="9"/>
  <c r="Q590" i="9"/>
  <c r="Q591" i="9"/>
  <c r="Q592" i="9"/>
  <c r="Q593" i="9"/>
  <c r="Q594" i="9"/>
  <c r="Q595" i="9"/>
  <c r="Q596" i="9"/>
  <c r="Q597" i="9"/>
  <c r="Q598" i="9"/>
  <c r="Q599" i="9"/>
  <c r="Q600" i="9"/>
  <c r="Q601" i="9"/>
  <c r="Q602" i="9"/>
  <c r="Q603" i="9"/>
  <c r="Q604" i="9"/>
  <c r="Q605" i="9"/>
  <c r="Q606" i="9"/>
  <c r="Q607" i="9"/>
  <c r="Q608" i="9"/>
  <c r="Q609" i="9"/>
  <c r="Q610" i="9"/>
  <c r="Q611" i="9"/>
  <c r="Q612" i="9"/>
  <c r="Q613" i="9"/>
  <c r="Q614" i="9"/>
  <c r="Q615" i="9"/>
  <c r="Q616" i="9"/>
  <c r="Q617" i="9"/>
  <c r="Q618" i="9"/>
  <c r="Q619" i="9"/>
  <c r="Q620" i="9"/>
  <c r="Q621" i="9"/>
  <c r="Q622" i="9"/>
  <c r="Q623" i="9"/>
  <c r="Q624" i="9"/>
  <c r="Q625" i="9"/>
  <c r="Q626" i="9"/>
  <c r="Q627" i="9"/>
  <c r="Q628" i="9"/>
  <c r="Q629" i="9"/>
  <c r="Q630" i="9"/>
  <c r="Q631" i="9"/>
  <c r="Q632" i="9"/>
  <c r="Q633" i="9"/>
  <c r="Q634" i="9"/>
  <c r="Q635" i="9"/>
  <c r="Q636" i="9"/>
  <c r="Q637" i="9"/>
  <c r="Q638" i="9"/>
  <c r="Q639" i="9"/>
  <c r="Q640" i="9"/>
  <c r="Q641" i="9"/>
  <c r="Q642" i="9"/>
  <c r="Q643" i="9"/>
  <c r="Q644" i="9"/>
  <c r="Q645" i="9"/>
  <c r="Q646" i="9"/>
  <c r="Q647" i="9"/>
  <c r="Q648" i="9"/>
  <c r="Q649" i="9"/>
  <c r="Q650" i="9"/>
  <c r="Q651" i="9"/>
  <c r="Q652" i="9"/>
  <c r="Q653" i="9"/>
  <c r="Q654" i="9"/>
  <c r="Q655" i="9"/>
  <c r="Q656" i="9"/>
  <c r="Q657" i="9"/>
  <c r="Q658" i="9"/>
  <c r="Q659" i="9"/>
  <c r="Q660" i="9"/>
  <c r="Q661" i="9"/>
  <c r="Q662" i="9"/>
  <c r="Q663" i="9"/>
  <c r="Q664" i="9"/>
  <c r="Q665" i="9"/>
  <c r="Q666" i="9"/>
  <c r="Q667" i="9"/>
  <c r="Q668" i="9"/>
  <c r="Q669" i="9"/>
  <c r="Q670" i="9"/>
  <c r="Q671" i="9"/>
  <c r="Q672" i="9"/>
  <c r="Q673" i="9"/>
  <c r="Q674" i="9"/>
  <c r="Q675" i="9"/>
  <c r="Q676" i="9"/>
  <c r="Q677" i="9"/>
  <c r="Q678" i="9"/>
  <c r="Q679" i="9"/>
  <c r="Q680" i="9"/>
  <c r="Q681" i="9"/>
  <c r="Q682" i="9"/>
  <c r="Q683" i="9"/>
  <c r="Q684" i="9"/>
  <c r="Q685" i="9"/>
  <c r="Q686" i="9"/>
  <c r="Q687" i="9"/>
  <c r="Q688" i="9"/>
  <c r="Q689" i="9"/>
  <c r="Q690" i="9"/>
  <c r="Q691" i="9"/>
  <c r="Q692" i="9"/>
  <c r="Q693" i="9"/>
  <c r="Q694" i="9"/>
  <c r="Q695" i="9"/>
  <c r="Q696" i="9"/>
  <c r="Q697" i="9"/>
  <c r="Q698" i="9"/>
  <c r="Q699" i="9"/>
  <c r="Q700" i="9"/>
  <c r="Q701" i="9"/>
  <c r="Q702" i="9"/>
  <c r="Q703" i="9"/>
  <c r="Q704" i="9"/>
  <c r="Q705" i="9"/>
  <c r="Q706" i="9"/>
  <c r="Q707" i="9"/>
  <c r="Q708" i="9"/>
  <c r="Q709" i="9"/>
  <c r="Q710" i="9"/>
  <c r="Q711" i="9"/>
  <c r="Q712" i="9"/>
  <c r="Q713" i="9"/>
  <c r="Q714" i="9"/>
  <c r="Q715" i="9"/>
  <c r="Q716" i="9"/>
  <c r="Q717" i="9"/>
  <c r="Q718" i="9"/>
  <c r="Q719" i="9"/>
  <c r="Q720" i="9"/>
  <c r="Q721" i="9"/>
  <c r="Q722" i="9"/>
  <c r="Q723" i="9"/>
  <c r="Q724" i="9"/>
  <c r="Q725" i="9"/>
  <c r="Q726" i="9"/>
  <c r="Q727" i="9"/>
  <c r="Q728" i="9"/>
  <c r="Q729" i="9"/>
  <c r="Q730" i="9"/>
  <c r="Q731" i="9"/>
  <c r="Q732" i="9"/>
  <c r="Q733" i="9"/>
  <c r="Q734" i="9"/>
  <c r="Q735" i="9"/>
  <c r="Q736" i="9"/>
  <c r="Q737" i="9"/>
  <c r="Q738" i="9"/>
  <c r="Q739" i="9"/>
  <c r="Q740" i="9"/>
  <c r="Q741" i="9"/>
  <c r="Q742" i="9"/>
  <c r="Q743" i="9"/>
  <c r="Q744" i="9"/>
  <c r="Q745" i="9"/>
  <c r="Q746" i="9"/>
  <c r="Q747" i="9"/>
  <c r="Q748" i="9"/>
  <c r="Q749" i="9"/>
  <c r="Q750" i="9"/>
  <c r="Q751" i="9"/>
  <c r="Q752" i="9"/>
  <c r="Q753" i="9"/>
  <c r="Q754" i="9"/>
  <c r="Q755" i="9"/>
  <c r="Q756" i="9"/>
  <c r="Q757" i="9"/>
  <c r="Q758" i="9"/>
  <c r="Q759" i="9"/>
  <c r="Q760" i="9"/>
  <c r="Q761" i="9"/>
  <c r="Q762" i="9"/>
  <c r="Q763" i="9"/>
  <c r="Q764" i="9"/>
  <c r="Q765" i="9"/>
  <c r="Q766" i="9"/>
  <c r="Q767" i="9"/>
  <c r="Q768" i="9"/>
  <c r="Q769" i="9"/>
  <c r="Q770" i="9"/>
  <c r="Q771" i="9"/>
  <c r="Q772" i="9"/>
  <c r="Q773" i="9"/>
  <c r="Q774" i="9"/>
  <c r="Q775" i="9"/>
  <c r="Q776" i="9"/>
  <c r="Q777" i="9"/>
  <c r="Q778" i="9"/>
  <c r="Q779" i="9"/>
  <c r="Q780" i="9"/>
  <c r="Q781" i="9"/>
  <c r="Q782" i="9"/>
  <c r="Q783" i="9"/>
  <c r="Q784" i="9"/>
  <c r="Q785" i="9"/>
  <c r="Q786" i="9"/>
  <c r="Q787" i="9"/>
  <c r="Q788" i="9"/>
  <c r="Q789" i="9"/>
  <c r="Q790" i="9"/>
  <c r="Q791" i="9"/>
  <c r="Q792" i="9"/>
  <c r="Q793" i="9"/>
  <c r="Q794" i="9"/>
  <c r="Q795" i="9"/>
  <c r="Q796" i="9"/>
  <c r="Q797" i="9"/>
  <c r="Q798" i="9"/>
  <c r="Q799" i="9"/>
  <c r="Q800" i="9"/>
  <c r="Q801" i="9"/>
  <c r="Q802" i="9"/>
  <c r="Q803" i="9"/>
  <c r="Q804" i="9"/>
  <c r="Q805" i="9"/>
  <c r="Q806" i="9"/>
  <c r="Q807" i="9"/>
  <c r="Q808" i="9"/>
  <c r="Q809" i="9"/>
  <c r="Q810" i="9"/>
  <c r="Q811" i="9"/>
  <c r="Q812" i="9"/>
  <c r="Q813" i="9"/>
  <c r="Q814" i="9"/>
  <c r="Q815" i="9"/>
  <c r="Q816" i="9"/>
  <c r="Q817" i="9"/>
  <c r="Q818" i="9"/>
  <c r="Q819" i="9"/>
  <c r="Q820" i="9"/>
  <c r="Q821" i="9"/>
  <c r="Q822" i="9"/>
  <c r="Q823" i="9"/>
  <c r="Q824" i="9"/>
  <c r="Q825" i="9"/>
  <c r="Q826" i="9"/>
  <c r="Q827" i="9"/>
  <c r="Q828" i="9"/>
  <c r="Q829" i="9"/>
  <c r="Q830" i="9"/>
  <c r="Q831" i="9"/>
  <c r="Q832" i="9"/>
  <c r="Q833" i="9"/>
  <c r="Q834" i="9"/>
  <c r="Q835" i="9"/>
  <c r="Q836" i="9"/>
  <c r="Q837" i="9"/>
  <c r="Q838" i="9"/>
  <c r="Q839" i="9"/>
  <c r="Q840" i="9"/>
  <c r="Q841" i="9"/>
  <c r="Q842" i="9"/>
  <c r="Q843" i="9"/>
  <c r="Q844" i="9"/>
  <c r="Q845" i="9"/>
  <c r="Q846" i="9"/>
  <c r="Q847" i="9"/>
  <c r="Q848" i="9"/>
  <c r="Q849" i="9"/>
  <c r="Q850" i="9"/>
  <c r="Q851" i="9"/>
  <c r="Q852" i="9"/>
  <c r="Q853" i="9"/>
  <c r="Q854" i="9"/>
  <c r="Q855" i="9"/>
  <c r="Q856" i="9"/>
  <c r="Q857" i="9"/>
  <c r="Q858" i="9"/>
  <c r="Q859" i="9"/>
  <c r="Q860" i="9"/>
  <c r="Q861" i="9"/>
  <c r="Q862" i="9"/>
  <c r="Q863" i="9"/>
  <c r="Q864" i="9"/>
  <c r="Q865" i="9"/>
  <c r="Q866" i="9"/>
  <c r="Q867" i="9"/>
  <c r="Q868" i="9"/>
  <c r="Q869" i="9"/>
  <c r="Q870" i="9"/>
  <c r="Q871" i="9"/>
  <c r="Q872" i="9"/>
  <c r="Q873" i="9"/>
  <c r="Q874" i="9"/>
  <c r="Q875" i="9"/>
  <c r="Q876" i="9"/>
  <c r="Q877" i="9"/>
  <c r="Q878" i="9"/>
  <c r="Q879" i="9"/>
  <c r="Q880" i="9"/>
  <c r="Q881" i="9"/>
  <c r="Q882" i="9"/>
  <c r="Q883" i="9"/>
  <c r="Q884" i="9"/>
  <c r="Q885" i="9"/>
  <c r="Q886" i="9"/>
  <c r="Q887" i="9"/>
  <c r="Q888" i="9"/>
  <c r="Q889" i="9"/>
  <c r="Q890" i="9"/>
  <c r="Q891" i="9"/>
  <c r="Q892" i="9"/>
  <c r="Q893" i="9"/>
  <c r="Q894" i="9"/>
  <c r="Q895" i="9"/>
  <c r="Q896" i="9"/>
  <c r="Q897" i="9"/>
  <c r="Q898" i="9"/>
  <c r="Q899" i="9"/>
  <c r="Q900" i="9"/>
  <c r="Q901" i="9"/>
  <c r="Q902" i="9"/>
  <c r="Q903" i="9"/>
  <c r="Q904" i="9"/>
  <c r="Q905" i="9"/>
  <c r="Q906" i="9"/>
  <c r="Q907" i="9"/>
  <c r="Q908" i="9"/>
  <c r="Q909" i="9"/>
  <c r="Q910" i="9"/>
  <c r="Q911" i="9"/>
  <c r="Q912" i="9"/>
  <c r="Q913" i="9"/>
  <c r="Q914" i="9"/>
  <c r="Q915" i="9"/>
  <c r="Q916" i="9"/>
  <c r="Q917" i="9"/>
  <c r="Q918" i="9"/>
  <c r="Q919" i="9"/>
  <c r="Q920" i="9"/>
  <c r="Q921" i="9"/>
  <c r="Q922" i="9"/>
  <c r="Q923" i="9"/>
  <c r="Q924" i="9"/>
  <c r="Q925" i="9"/>
  <c r="Q926" i="9"/>
  <c r="Q927" i="9"/>
  <c r="Q928" i="9"/>
  <c r="Q929" i="9"/>
  <c r="Q930" i="9"/>
  <c r="Q931" i="9"/>
  <c r="Q932" i="9"/>
  <c r="Q933" i="9"/>
  <c r="Q934" i="9"/>
  <c r="Q935" i="9"/>
  <c r="Q936" i="9"/>
  <c r="Q937" i="9"/>
  <c r="Q938" i="9"/>
  <c r="Q939" i="9"/>
  <c r="Q940" i="9"/>
  <c r="Q941" i="9"/>
  <c r="Q942" i="9"/>
  <c r="Q943" i="9"/>
  <c r="Q944" i="9"/>
  <c r="Q945" i="9"/>
  <c r="Q946" i="9"/>
  <c r="Q947" i="9"/>
  <c r="Q948" i="9"/>
  <c r="Q949" i="9"/>
  <c r="Q950" i="9"/>
  <c r="Q951" i="9"/>
  <c r="Q952" i="9"/>
  <c r="Q953" i="9"/>
  <c r="Q954" i="9"/>
  <c r="Q955" i="9"/>
  <c r="Q956" i="9"/>
  <c r="Q957" i="9"/>
  <c r="Q958" i="9"/>
  <c r="Q959" i="9"/>
  <c r="Q960" i="9"/>
  <c r="Q961" i="9"/>
  <c r="Q962" i="9"/>
  <c r="Q963" i="9"/>
  <c r="Q964" i="9"/>
  <c r="Q965" i="9"/>
  <c r="Q966" i="9"/>
  <c r="Q967" i="9"/>
  <c r="Q968" i="9"/>
  <c r="Q969" i="9"/>
  <c r="Q970" i="9"/>
  <c r="Q971" i="9"/>
  <c r="Q972" i="9"/>
  <c r="Q973" i="9"/>
  <c r="Q974" i="9"/>
  <c r="Q975" i="9"/>
  <c r="Q976" i="9"/>
  <c r="Q977" i="9"/>
  <c r="Q978" i="9"/>
  <c r="Q979" i="9"/>
  <c r="Q980" i="9"/>
  <c r="Q981" i="9"/>
  <c r="Q982" i="9"/>
  <c r="Q983" i="9"/>
  <c r="Q984" i="9"/>
  <c r="Q985" i="9"/>
  <c r="Q986" i="9"/>
  <c r="Q987" i="9"/>
  <c r="Q988" i="9"/>
  <c r="Q989" i="9"/>
  <c r="Q990" i="9"/>
  <c r="Q991" i="9"/>
  <c r="Q992" i="9"/>
  <c r="Q993" i="9"/>
  <c r="Q994" i="9"/>
  <c r="Q995" i="9"/>
  <c r="Q996" i="9"/>
  <c r="Q997" i="9"/>
  <c r="Q998" i="9"/>
  <c r="Q999" i="9"/>
  <c r="Q1000" i="9"/>
  <c r="Q1001" i="9"/>
  <c r="Q1002" i="9"/>
  <c r="Q1003" i="9"/>
  <c r="Q1004" i="9"/>
  <c r="Q1005" i="9"/>
  <c r="Q1006" i="9"/>
  <c r="Q1007" i="9"/>
  <c r="Q1008" i="9"/>
  <c r="Q1009" i="9"/>
  <c r="Q1010" i="9"/>
  <c r="Q1011" i="9"/>
  <c r="Q1012" i="9"/>
  <c r="Q1013" i="9"/>
  <c r="Q1014" i="9"/>
  <c r="Q1015" i="9"/>
  <c r="Q1016" i="9"/>
  <c r="Q1017" i="9"/>
  <c r="Q1018" i="9"/>
  <c r="Q1019" i="9"/>
  <c r="Q1020" i="9"/>
  <c r="Q1021" i="9"/>
  <c r="Q1022" i="9"/>
  <c r="Q1023" i="9"/>
  <c r="Q1024" i="9"/>
  <c r="Q1025" i="9"/>
  <c r="Q1026" i="9"/>
  <c r="Q1027" i="9"/>
  <c r="Q1028" i="9"/>
  <c r="Q1029" i="9"/>
  <c r="Q1030" i="9"/>
  <c r="Q1031" i="9"/>
  <c r="Q1032" i="9"/>
  <c r="Q1033" i="9"/>
  <c r="Q1034" i="9"/>
  <c r="Q1035" i="9"/>
  <c r="Q1036" i="9"/>
  <c r="Q1037" i="9"/>
  <c r="Q1038" i="9"/>
  <c r="Q1039" i="9"/>
  <c r="Q1040" i="9"/>
  <c r="Q1041" i="9"/>
  <c r="Q1042" i="9"/>
  <c r="Q1043" i="9"/>
  <c r="Q1044" i="9"/>
  <c r="Q1045" i="9"/>
  <c r="Q1046" i="9"/>
  <c r="Q1047" i="9"/>
  <c r="Q1048" i="9"/>
  <c r="Q1049" i="9"/>
  <c r="Q1050" i="9"/>
  <c r="Q1051" i="9"/>
  <c r="Q1052" i="9"/>
  <c r="Q1053" i="9"/>
  <c r="Q1054" i="9"/>
  <c r="Q1055" i="9"/>
  <c r="Q1056" i="9"/>
  <c r="Q1057" i="9"/>
  <c r="Q1058" i="9"/>
  <c r="Q1059" i="9"/>
  <c r="Q1060" i="9"/>
  <c r="Q1061" i="9"/>
  <c r="Q1062" i="9"/>
  <c r="Q1063" i="9"/>
  <c r="Q1064" i="9"/>
  <c r="Q1065" i="9"/>
  <c r="Q1066" i="9"/>
  <c r="Q1067" i="9"/>
  <c r="Q1068" i="9"/>
  <c r="Q1069" i="9"/>
  <c r="Q1070" i="9"/>
  <c r="Q1071" i="9"/>
  <c r="Q1072" i="9"/>
  <c r="Q1073" i="9"/>
  <c r="Q1074" i="9"/>
  <c r="Q1075" i="9"/>
  <c r="Q1076" i="9"/>
  <c r="Q1077" i="9"/>
  <c r="Q1078" i="9"/>
  <c r="Q1079" i="9"/>
  <c r="Q1080" i="9"/>
  <c r="Q1081" i="9"/>
  <c r="Q1082" i="9"/>
  <c r="Q1083" i="9"/>
  <c r="Q1084" i="9"/>
  <c r="Q1085" i="9"/>
  <c r="Q1086" i="9"/>
  <c r="Q1087" i="9"/>
  <c r="Q1088" i="9"/>
  <c r="Q1089" i="9"/>
  <c r="Q1090" i="9"/>
  <c r="Q1091" i="9"/>
  <c r="Q1092" i="9"/>
  <c r="Q1093" i="9"/>
  <c r="Q1094" i="9"/>
  <c r="Q1095" i="9"/>
  <c r="Q1096" i="9"/>
  <c r="Q1097" i="9"/>
  <c r="Q1098" i="9"/>
  <c r="Q1099" i="9"/>
  <c r="Q1100" i="9"/>
  <c r="Q1101" i="9"/>
  <c r="Q1102" i="9"/>
  <c r="Q1103" i="9"/>
  <c r="Q1104" i="9"/>
  <c r="Q1105" i="9"/>
  <c r="Q1106" i="9"/>
  <c r="Q1107" i="9"/>
  <c r="Q1108" i="9"/>
  <c r="Q1109" i="9"/>
  <c r="Q1110" i="9"/>
  <c r="Q1111" i="9"/>
  <c r="Q1112" i="9"/>
  <c r="Q1113" i="9"/>
  <c r="Q1114" i="9"/>
  <c r="Q1115" i="9"/>
  <c r="Q1116" i="9"/>
  <c r="Q1117" i="9"/>
  <c r="Q1118" i="9"/>
  <c r="Q1119" i="9"/>
  <c r="Q1120" i="9"/>
  <c r="Q1121" i="9"/>
  <c r="Q1122" i="9"/>
  <c r="Q1123" i="9"/>
  <c r="Q1124" i="9"/>
  <c r="Q1125" i="9"/>
  <c r="Q1126" i="9"/>
  <c r="Q1127" i="9"/>
  <c r="Q1128" i="9"/>
  <c r="Q1129" i="9"/>
  <c r="Q1130" i="9"/>
  <c r="Q1131" i="9"/>
  <c r="Q1132" i="9"/>
  <c r="Q1133" i="9"/>
  <c r="Q1134" i="9"/>
  <c r="Q1135" i="9"/>
  <c r="Q1136" i="9"/>
  <c r="Q1137" i="9"/>
  <c r="Q1138" i="9"/>
  <c r="Q1139" i="9"/>
  <c r="Q1140" i="9"/>
  <c r="Q1141" i="9"/>
  <c r="Q1142" i="9"/>
  <c r="Q1143" i="9"/>
  <c r="Q1144" i="9"/>
  <c r="Q1145" i="9"/>
  <c r="Q1146" i="9"/>
  <c r="Q1147" i="9"/>
  <c r="Q1148" i="9"/>
  <c r="Q1149" i="9"/>
  <c r="Q1150" i="9"/>
  <c r="Q1151" i="9"/>
  <c r="Q1152" i="9"/>
  <c r="Q1153" i="9"/>
  <c r="Q1154" i="9"/>
  <c r="Q1155" i="9"/>
  <c r="Q1156" i="9"/>
  <c r="Q1157" i="9"/>
  <c r="Q1158" i="9"/>
  <c r="Q1159" i="9"/>
  <c r="Q1160" i="9"/>
  <c r="Q1161" i="9"/>
  <c r="Q1162" i="9"/>
  <c r="Q1163" i="9"/>
  <c r="Q1164" i="9"/>
  <c r="Q1165" i="9"/>
  <c r="Q1166" i="9"/>
  <c r="Q1167" i="9"/>
  <c r="Q1168" i="9"/>
  <c r="Q1169" i="9"/>
  <c r="Q1170" i="9"/>
  <c r="Q1171" i="9"/>
  <c r="Q1172" i="9"/>
  <c r="Q1173" i="9"/>
  <c r="Q1174" i="9"/>
  <c r="Q1175" i="9"/>
  <c r="Q1176" i="9"/>
  <c r="Q1177" i="9"/>
  <c r="Q1178" i="9"/>
  <c r="Q1179" i="9"/>
  <c r="Q1180" i="9"/>
  <c r="Q1181" i="9"/>
  <c r="Q1182" i="9"/>
  <c r="Q1183" i="9"/>
  <c r="Q1184" i="9"/>
  <c r="Q1185" i="9"/>
  <c r="Q1186" i="9"/>
  <c r="Q1187" i="9"/>
  <c r="Q1188" i="9"/>
  <c r="Q1189" i="9"/>
  <c r="Q1190" i="9"/>
  <c r="Q1191" i="9"/>
  <c r="Q1192" i="9"/>
  <c r="Q1193" i="9"/>
  <c r="Q1194" i="9"/>
  <c r="Q1195" i="9"/>
  <c r="Q1196" i="9"/>
  <c r="Q1197" i="9"/>
  <c r="Q1198" i="9"/>
  <c r="Q1199" i="9"/>
  <c r="Q1200" i="9"/>
  <c r="Q1201" i="9"/>
  <c r="Q1202" i="9"/>
  <c r="Q1203" i="9"/>
  <c r="Q1204" i="9"/>
  <c r="Q1205" i="9"/>
  <c r="Q1206" i="9"/>
  <c r="Q1207" i="9"/>
  <c r="Q1208" i="9"/>
  <c r="Q1209" i="9"/>
  <c r="Q1210" i="9"/>
  <c r="Q1211" i="9"/>
  <c r="Q1212" i="9"/>
  <c r="Q1213" i="9"/>
  <c r="Q1214" i="9"/>
  <c r="Q1215" i="9"/>
  <c r="Q1216" i="9"/>
  <c r="Q1217" i="9"/>
  <c r="Q1218" i="9"/>
  <c r="Q1219" i="9"/>
  <c r="Q1220" i="9"/>
  <c r="Q1221" i="9"/>
  <c r="Q1222" i="9"/>
  <c r="Q1223" i="9"/>
  <c r="Q1224" i="9"/>
  <c r="Q1225" i="9"/>
  <c r="Q1226" i="9"/>
  <c r="Q1227" i="9"/>
  <c r="Q1228" i="9"/>
  <c r="Q1229" i="9"/>
  <c r="Q1230" i="9"/>
  <c r="Q1231" i="9"/>
  <c r="Q1232" i="9"/>
  <c r="Q1233" i="9"/>
  <c r="Q1234" i="9"/>
  <c r="Q1235" i="9"/>
  <c r="Q1236" i="9"/>
  <c r="Q1237" i="9"/>
  <c r="Q1238" i="9"/>
  <c r="Q1239" i="9"/>
  <c r="Q1240" i="9"/>
  <c r="Q1241" i="9"/>
  <c r="Q1242" i="9"/>
  <c r="Q1243" i="9"/>
  <c r="Q1244" i="9"/>
  <c r="Q1245" i="9"/>
  <c r="Q1246" i="9"/>
  <c r="Q1247" i="9"/>
  <c r="Q1248" i="9"/>
  <c r="Q1249" i="9"/>
  <c r="Q1250" i="9"/>
  <c r="Q1251" i="9"/>
  <c r="Q1252" i="9"/>
  <c r="Q1253" i="9"/>
  <c r="Q1254" i="9"/>
  <c r="Q1255" i="9"/>
  <c r="Q1256" i="9"/>
  <c r="Q1257" i="9"/>
  <c r="Q1258" i="9"/>
  <c r="Q1259" i="9"/>
  <c r="Q1260" i="9"/>
  <c r="Q1261" i="9"/>
  <c r="Q1262" i="9"/>
  <c r="Q1263" i="9"/>
  <c r="Q1264" i="9"/>
  <c r="Q1265" i="9"/>
  <c r="Q1266" i="9"/>
  <c r="Q1267" i="9"/>
  <c r="Q1268" i="9"/>
  <c r="Q1269" i="9"/>
  <c r="Q1270" i="9"/>
  <c r="Q1271" i="9"/>
  <c r="Q1272" i="9"/>
  <c r="Q1273" i="9"/>
  <c r="Q1274" i="9"/>
  <c r="Q1275" i="9"/>
  <c r="Q1276" i="9"/>
  <c r="Q1277" i="9"/>
  <c r="Q1278" i="9"/>
  <c r="Q1279" i="9"/>
  <c r="Q1280" i="9"/>
  <c r="Q1281" i="9"/>
  <c r="Q1282" i="9"/>
  <c r="Q1283" i="9"/>
  <c r="Q1284" i="9"/>
  <c r="Q1285" i="9"/>
  <c r="Q1286" i="9"/>
  <c r="Q1287" i="9"/>
  <c r="Q1288" i="9"/>
  <c r="Q1289" i="9"/>
  <c r="Q1290" i="9"/>
  <c r="Q1291" i="9"/>
  <c r="Q1292" i="9"/>
  <c r="Q1293" i="9"/>
  <c r="Q1294" i="9"/>
  <c r="Q1295" i="9"/>
  <c r="Q1296" i="9"/>
  <c r="Q1297" i="9"/>
  <c r="Q1298" i="9"/>
  <c r="Q1299" i="9"/>
  <c r="Q1300" i="9"/>
  <c r="Q1301" i="9"/>
  <c r="Q1302" i="9"/>
  <c r="Q1303" i="9"/>
  <c r="Q1304" i="9"/>
  <c r="Q1305" i="9"/>
  <c r="Q1306" i="9"/>
  <c r="Q1307" i="9"/>
  <c r="Q1308" i="9"/>
  <c r="Q1309" i="9"/>
  <c r="Q1310" i="9"/>
  <c r="Q1311" i="9"/>
  <c r="Q1312" i="9"/>
  <c r="Q1313" i="9"/>
  <c r="Q1314" i="9"/>
  <c r="Q1315" i="9"/>
  <c r="Q1316" i="9"/>
  <c r="Q1317" i="9"/>
  <c r="Q1318" i="9"/>
  <c r="Q1319" i="9"/>
  <c r="Q1320" i="9"/>
  <c r="Q1321" i="9"/>
  <c r="Q1322" i="9"/>
  <c r="Q1323" i="9"/>
  <c r="Q1324" i="9"/>
  <c r="Q1325" i="9"/>
  <c r="Q1326" i="9"/>
  <c r="Q1327" i="9"/>
  <c r="Q1328" i="9"/>
  <c r="Q1329" i="9"/>
  <c r="Q1330" i="9"/>
  <c r="Q1331" i="9"/>
  <c r="Q1332" i="9"/>
  <c r="Q1333" i="9"/>
  <c r="Q1334" i="9"/>
  <c r="Q1335" i="9"/>
  <c r="Q1336" i="9"/>
  <c r="Q1337" i="9"/>
  <c r="Q1338" i="9"/>
  <c r="Q1339" i="9"/>
  <c r="Q1340" i="9"/>
  <c r="Q1341" i="9"/>
  <c r="Q1342" i="9"/>
  <c r="Q1343" i="9"/>
  <c r="Q1344" i="9"/>
  <c r="Q1345" i="9"/>
  <c r="Q1346" i="9"/>
  <c r="Q1347" i="9"/>
  <c r="Q1348" i="9"/>
  <c r="Q1349" i="9"/>
  <c r="Q1350" i="9"/>
  <c r="Q1351" i="9"/>
  <c r="Q1352" i="9"/>
  <c r="Q1353" i="9"/>
  <c r="Q1354" i="9"/>
  <c r="Q1355" i="9"/>
  <c r="Q1356" i="9"/>
  <c r="Q1357" i="9"/>
  <c r="Q1358" i="9"/>
  <c r="Q1359" i="9"/>
  <c r="Q1360" i="9"/>
  <c r="Q1361" i="9"/>
  <c r="Q1362" i="9"/>
  <c r="Q1363" i="9"/>
  <c r="Q1364" i="9"/>
  <c r="Q1365" i="9"/>
  <c r="Q1366" i="9"/>
  <c r="Q1367" i="9"/>
  <c r="Q1368" i="9"/>
  <c r="Q1369" i="9"/>
  <c r="Q1370" i="9"/>
  <c r="Q1371" i="9"/>
  <c r="Q1372" i="9"/>
  <c r="Q1373" i="9"/>
  <c r="Q1374" i="9"/>
  <c r="Q1375" i="9"/>
  <c r="Q1376" i="9"/>
  <c r="Q1377" i="9"/>
  <c r="Q1378" i="9"/>
  <c r="Q1379" i="9"/>
  <c r="Q1380" i="9"/>
  <c r="Q1381" i="9"/>
  <c r="Q1382" i="9"/>
  <c r="Q1383" i="9"/>
  <c r="Q1384" i="9"/>
  <c r="Q1385" i="9"/>
  <c r="Q1386" i="9"/>
  <c r="Q1387" i="9"/>
  <c r="Q1388" i="9"/>
  <c r="Q1389" i="9"/>
  <c r="Q1390" i="9"/>
  <c r="Q1391" i="9"/>
  <c r="Q1392" i="9"/>
  <c r="Q1393" i="9"/>
  <c r="Q1394" i="9"/>
  <c r="Q1395" i="9"/>
  <c r="Q1396" i="9"/>
  <c r="Q1397" i="9"/>
  <c r="Q1398" i="9"/>
  <c r="Q1399" i="9"/>
  <c r="Q1400" i="9"/>
  <c r="Q1401" i="9"/>
  <c r="Q1402" i="9"/>
  <c r="Q1403" i="9"/>
  <c r="Q1404" i="9"/>
  <c r="Q1405" i="9"/>
  <c r="Q1406" i="9"/>
  <c r="Q1407" i="9"/>
  <c r="Q1408" i="9"/>
  <c r="Q1409" i="9"/>
  <c r="Q1410" i="9"/>
  <c r="Q1411" i="9"/>
  <c r="Q1412" i="9"/>
  <c r="Q1413" i="9"/>
  <c r="Q1414" i="9"/>
  <c r="Q1415" i="9"/>
  <c r="Q1416" i="9"/>
  <c r="Q1417" i="9"/>
  <c r="Q1418" i="9"/>
  <c r="Q1419" i="9"/>
  <c r="Q1420" i="9"/>
  <c r="Q1421" i="9"/>
  <c r="Q1422" i="9"/>
  <c r="Q1423" i="9"/>
  <c r="Q1424" i="9"/>
  <c r="Q1425" i="9"/>
  <c r="Q1426" i="9"/>
  <c r="Q1427" i="9"/>
  <c r="Q1428" i="9"/>
  <c r="Q1429" i="9"/>
  <c r="Q1430" i="9"/>
  <c r="Q1431" i="9"/>
  <c r="Q1432" i="9"/>
  <c r="Q1433" i="9"/>
  <c r="Q1434" i="9"/>
  <c r="Q1435" i="9"/>
  <c r="Q1436" i="9"/>
  <c r="Q1437" i="9"/>
  <c r="Q1438" i="9"/>
  <c r="Q1439" i="9"/>
  <c r="Q1440" i="9"/>
  <c r="Q1441" i="9"/>
  <c r="Q1442" i="9"/>
  <c r="Q1443" i="9"/>
  <c r="Q1444" i="9"/>
  <c r="Q1445" i="9"/>
  <c r="Q1446" i="9"/>
  <c r="Q1447" i="9"/>
  <c r="Q1448" i="9"/>
  <c r="Q1449" i="9"/>
  <c r="Q1450" i="9"/>
  <c r="Q1451" i="9"/>
  <c r="Q1452" i="9"/>
  <c r="Q1453" i="9"/>
  <c r="Q1454" i="9"/>
  <c r="Q1455" i="9"/>
  <c r="Q1456" i="9"/>
  <c r="Q1457" i="9"/>
  <c r="Q1458" i="9"/>
  <c r="Q1459" i="9"/>
  <c r="Q1460" i="9"/>
  <c r="Q1461" i="9"/>
  <c r="Q1462" i="9"/>
  <c r="Q1463" i="9"/>
  <c r="Q1464" i="9"/>
  <c r="Q1465" i="9"/>
  <c r="Q1466" i="9"/>
  <c r="Q1467" i="9"/>
  <c r="Q1468" i="9"/>
  <c r="Q1469" i="9"/>
  <c r="Q1470" i="9"/>
  <c r="Q1471" i="9"/>
  <c r="Q1472" i="9"/>
  <c r="Q1473" i="9"/>
  <c r="Q1474" i="9"/>
  <c r="Q1475" i="9"/>
  <c r="Q1476" i="9"/>
  <c r="Q1477" i="9"/>
  <c r="Q1478" i="9"/>
  <c r="Q1479" i="9"/>
  <c r="Q1480" i="9"/>
  <c r="Q1481" i="9"/>
  <c r="Q1482" i="9"/>
  <c r="Q1483" i="9"/>
  <c r="Q1484" i="9"/>
  <c r="Q1485" i="9"/>
  <c r="Q1486" i="9"/>
  <c r="Q1487" i="9"/>
  <c r="Q1488" i="9"/>
  <c r="Q1489" i="9"/>
  <c r="Q1490" i="9"/>
  <c r="Q1491" i="9"/>
  <c r="Q1492" i="9"/>
  <c r="Q1493" i="9"/>
  <c r="Q1494" i="9"/>
  <c r="Q1495" i="9"/>
  <c r="Q1496" i="9"/>
  <c r="Q1497" i="9"/>
  <c r="Q1498" i="9"/>
  <c r="Q1499" i="9"/>
  <c r="Q1500" i="9"/>
  <c r="Q1501" i="9"/>
  <c r="Q1502" i="9"/>
  <c r="Q1503" i="9"/>
  <c r="Q1504" i="9"/>
  <c r="Q1505" i="9"/>
  <c r="Q1506" i="9"/>
  <c r="Q1507" i="9"/>
  <c r="Q1508" i="9"/>
  <c r="Q1509" i="9"/>
  <c r="Q1510" i="9"/>
  <c r="Q1511" i="9"/>
  <c r="Q1512" i="9"/>
  <c r="Q1513" i="9"/>
  <c r="Q1514" i="9"/>
  <c r="Q1515" i="9"/>
  <c r="Q1516" i="9"/>
  <c r="Q1517" i="9"/>
  <c r="Q1518" i="9"/>
  <c r="Q1519" i="9"/>
  <c r="Q1520" i="9"/>
  <c r="Q1521" i="9"/>
  <c r="Q1522" i="9"/>
  <c r="Q1523" i="9"/>
  <c r="Q1524" i="9"/>
  <c r="Q1525" i="9"/>
  <c r="Q1526" i="9"/>
  <c r="Q1527" i="9"/>
  <c r="Q1528" i="9"/>
  <c r="Q1529" i="9"/>
  <c r="Q1530" i="9"/>
  <c r="Q1531" i="9"/>
  <c r="Q1532" i="9"/>
  <c r="Q1533" i="9"/>
  <c r="Q1534" i="9"/>
  <c r="Q1535" i="9"/>
  <c r="Q1536" i="9"/>
  <c r="Q1537" i="9"/>
  <c r="Q1538" i="9"/>
  <c r="Q1539" i="9"/>
  <c r="Q1540" i="9"/>
  <c r="Q1541" i="9"/>
  <c r="Q1542" i="9"/>
  <c r="Q1543" i="9"/>
  <c r="Q1544" i="9"/>
  <c r="Q1545" i="9"/>
  <c r="Q1546" i="9"/>
  <c r="Q1547" i="9"/>
  <c r="Q1548" i="9"/>
  <c r="Q1549" i="9"/>
  <c r="Q1550" i="9"/>
  <c r="Q1551" i="9"/>
  <c r="Q1552" i="9"/>
  <c r="Q1553" i="9"/>
  <c r="Q1554" i="9"/>
  <c r="Q1555" i="9"/>
  <c r="Q1556" i="9"/>
  <c r="Q1557" i="9"/>
  <c r="Q1558" i="9"/>
  <c r="Q1559" i="9"/>
  <c r="Q1560" i="9"/>
  <c r="Q1561" i="9"/>
  <c r="Q1562" i="9"/>
  <c r="Q1563" i="9"/>
  <c r="Q1564" i="9"/>
  <c r="Q1565" i="9"/>
  <c r="Q1566" i="9"/>
  <c r="Q1567" i="9"/>
  <c r="Q1568" i="9"/>
  <c r="Q1569" i="9"/>
  <c r="Q1570" i="9"/>
  <c r="Q1571" i="9"/>
  <c r="Q1572" i="9"/>
  <c r="Q1573" i="9"/>
  <c r="Q1574" i="9"/>
  <c r="Q1575" i="9"/>
  <c r="Q1576" i="9"/>
  <c r="Q1577" i="9"/>
  <c r="Q1578" i="9"/>
  <c r="Q1579" i="9"/>
  <c r="Q1580" i="9"/>
  <c r="Q1581" i="9"/>
  <c r="Q1582" i="9"/>
  <c r="Q1583" i="9"/>
  <c r="Q1584" i="9"/>
  <c r="Q1585" i="9"/>
  <c r="Q1586" i="9"/>
  <c r="Q1587" i="9"/>
  <c r="Q1588" i="9"/>
  <c r="Q1589" i="9"/>
  <c r="Q1590" i="9"/>
  <c r="Q1591" i="9"/>
  <c r="Q1592" i="9"/>
  <c r="Q1593" i="9"/>
  <c r="Q1594" i="9"/>
  <c r="Q1595" i="9"/>
  <c r="Q1596" i="9"/>
  <c r="Q1597" i="9"/>
  <c r="Q1598" i="9"/>
  <c r="Q1599" i="9"/>
  <c r="Q1600" i="9"/>
  <c r="Q1601" i="9"/>
  <c r="Q1602" i="9"/>
  <c r="Q1603" i="9"/>
  <c r="Q1604" i="9"/>
  <c r="Q1605" i="9"/>
  <c r="Q1606" i="9"/>
  <c r="Q1607" i="9"/>
  <c r="Q1608" i="9"/>
  <c r="Q1609" i="9"/>
  <c r="Q1610" i="9"/>
  <c r="Q1611" i="9"/>
  <c r="Q1612" i="9"/>
  <c r="Q1613" i="9"/>
  <c r="Q1614" i="9"/>
  <c r="Q1615" i="9"/>
  <c r="Q1616" i="9"/>
  <c r="Q1617" i="9"/>
  <c r="Q1618" i="9"/>
  <c r="Q1619" i="9"/>
  <c r="Q1620" i="9"/>
  <c r="Q1621" i="9"/>
  <c r="Q1622" i="9"/>
  <c r="Q1623" i="9"/>
  <c r="Q1624" i="9"/>
  <c r="Q1625" i="9"/>
  <c r="Q1626" i="9"/>
  <c r="Q1627" i="9"/>
  <c r="Q1628" i="9"/>
  <c r="Q1629" i="9"/>
  <c r="Q1630" i="9"/>
  <c r="Q1631" i="9"/>
  <c r="Q1632" i="9"/>
  <c r="Q1633" i="9"/>
  <c r="Q1634" i="9"/>
  <c r="Q1635" i="9"/>
  <c r="Q1636" i="9"/>
  <c r="Q1637" i="9"/>
  <c r="Q1638" i="9"/>
  <c r="Q1639" i="9"/>
  <c r="Q1640" i="9"/>
  <c r="Q1641" i="9"/>
  <c r="Q1642" i="9"/>
  <c r="Q1643" i="9"/>
  <c r="Q1644" i="9"/>
  <c r="Q1645" i="9"/>
  <c r="Q1646" i="9"/>
  <c r="Q1647" i="9"/>
  <c r="Q1648" i="9"/>
  <c r="Q1649" i="9"/>
  <c r="Q1650" i="9"/>
  <c r="Q1651" i="9"/>
  <c r="Q1652" i="9"/>
  <c r="Q1653" i="9"/>
  <c r="Q1654" i="9"/>
  <c r="Q1655" i="9"/>
  <c r="Q1656" i="9"/>
  <c r="Q1657" i="9"/>
  <c r="Q1658" i="9"/>
  <c r="Q1659" i="9"/>
  <c r="Q1660" i="9"/>
  <c r="Q1661" i="9"/>
  <c r="Q1662" i="9"/>
  <c r="Q1663" i="9"/>
  <c r="Q1664" i="9"/>
  <c r="Q1665" i="9"/>
  <c r="Q1666" i="9"/>
  <c r="Q1667" i="9"/>
  <c r="Q1668" i="9"/>
  <c r="Q1669" i="9"/>
  <c r="Q1670" i="9"/>
  <c r="Q1671" i="9"/>
  <c r="Q1672" i="9"/>
  <c r="Q1673" i="9"/>
  <c r="Q1674" i="9"/>
  <c r="Q1675" i="9"/>
  <c r="Q1676" i="9"/>
  <c r="Q1677" i="9"/>
  <c r="Q1678" i="9"/>
  <c r="Q1679" i="9"/>
  <c r="Q1680" i="9"/>
  <c r="Q1681" i="9"/>
  <c r="Q1682" i="9"/>
  <c r="Q1683" i="9"/>
  <c r="Q1684" i="9"/>
  <c r="Q1685" i="9"/>
  <c r="Q1686" i="9"/>
  <c r="Q1687" i="9"/>
  <c r="Q1688" i="9"/>
  <c r="Q1689" i="9"/>
  <c r="Q1690" i="9"/>
  <c r="Q1691" i="9"/>
  <c r="Q1692" i="9"/>
  <c r="Q1693" i="9"/>
  <c r="Q1694" i="9"/>
  <c r="Q1695" i="9"/>
  <c r="Q1696" i="9"/>
  <c r="Q1697" i="9"/>
  <c r="Q1698" i="9"/>
  <c r="Q1699" i="9"/>
  <c r="Q1700" i="9"/>
  <c r="Q1701" i="9"/>
  <c r="Q1702" i="9"/>
  <c r="Q1703" i="9"/>
  <c r="Q1704" i="9"/>
  <c r="Q1705" i="9"/>
  <c r="Q1706" i="9"/>
  <c r="Q1707" i="9"/>
  <c r="Q1708" i="9"/>
  <c r="Q1709" i="9"/>
  <c r="Q1710" i="9"/>
  <c r="Q1711" i="9"/>
  <c r="Q1712" i="9"/>
  <c r="Q1713" i="9"/>
  <c r="Q1714" i="9"/>
  <c r="Q1715" i="9"/>
  <c r="Q1716" i="9"/>
  <c r="Q1717" i="9"/>
  <c r="Q1718" i="9"/>
  <c r="Q1719" i="9"/>
  <c r="Q1720" i="9"/>
  <c r="Q1721" i="9"/>
  <c r="Q1722" i="9"/>
  <c r="Q1723" i="9"/>
  <c r="Q1724" i="9"/>
  <c r="Q1725" i="9"/>
  <c r="Q1726" i="9"/>
  <c r="Q1727" i="9"/>
  <c r="Q1728" i="9"/>
  <c r="Q1729" i="9"/>
  <c r="Q1730" i="9"/>
  <c r="Q1731" i="9"/>
  <c r="Q1732" i="9"/>
  <c r="Q1733" i="9"/>
  <c r="Q1734" i="9"/>
  <c r="Q1735" i="9"/>
  <c r="Q1736" i="9"/>
  <c r="Q1737" i="9"/>
  <c r="Q1738" i="9"/>
  <c r="Q1739" i="9"/>
  <c r="Q1740" i="9"/>
  <c r="Q1741" i="9"/>
  <c r="Q1742" i="9"/>
  <c r="Q1743" i="9"/>
  <c r="Q1744" i="9"/>
  <c r="Q1745" i="9"/>
  <c r="Q1746" i="9"/>
  <c r="Q1747" i="9"/>
  <c r="Q1748" i="9"/>
  <c r="Q1749" i="9"/>
  <c r="Q1750" i="9"/>
  <c r="Q1751" i="9"/>
  <c r="Q1752" i="9"/>
  <c r="Q1753" i="9"/>
  <c r="Q1754" i="9"/>
  <c r="Q1755" i="9"/>
  <c r="Q1756" i="9"/>
  <c r="Q1757" i="9"/>
  <c r="Q1758" i="9"/>
  <c r="Q1759" i="9"/>
  <c r="Q1760" i="9"/>
  <c r="Q1761" i="9"/>
  <c r="Q1762" i="9"/>
  <c r="Q1763" i="9"/>
  <c r="Q1764" i="9"/>
  <c r="Q1765" i="9"/>
  <c r="Q1766" i="9"/>
  <c r="Q1767" i="9"/>
  <c r="Q1768" i="9"/>
  <c r="Q1769" i="9"/>
  <c r="Q1770" i="9"/>
  <c r="Q1771" i="9"/>
  <c r="Q1772" i="9"/>
  <c r="Q1773" i="9"/>
  <c r="Q1774" i="9"/>
  <c r="Q1775" i="9"/>
  <c r="Q1776" i="9"/>
  <c r="Q1777" i="9"/>
  <c r="Q1778" i="9"/>
  <c r="Q1779" i="9"/>
  <c r="Q1780" i="9"/>
  <c r="Q1781" i="9"/>
  <c r="Q1782" i="9"/>
  <c r="Q1783" i="9"/>
  <c r="Q1784" i="9"/>
  <c r="Q1785" i="9"/>
  <c r="Q1786" i="9"/>
  <c r="Q1787" i="9"/>
  <c r="Q1788" i="9"/>
  <c r="Q1789" i="9"/>
  <c r="Q1790" i="9"/>
  <c r="Q1791" i="9"/>
  <c r="Q1792" i="9"/>
  <c r="Q1793" i="9"/>
  <c r="Q1794" i="9"/>
  <c r="Q1795" i="9"/>
  <c r="Q1796" i="9"/>
  <c r="Q1797" i="9"/>
  <c r="Q1798" i="9"/>
  <c r="Q1799" i="9"/>
  <c r="Q1800" i="9"/>
  <c r="Q1801" i="9"/>
  <c r="Q1802" i="9"/>
  <c r="Q1803" i="9"/>
  <c r="Q1804" i="9"/>
  <c r="Q1805" i="9"/>
  <c r="Q1806" i="9"/>
  <c r="Q1807" i="9"/>
  <c r="Q1808" i="9"/>
  <c r="Q1809" i="9"/>
  <c r="Q1810" i="9"/>
  <c r="Q1811" i="9"/>
  <c r="Q1812" i="9"/>
  <c r="Q1813" i="9"/>
  <c r="Q1814" i="9"/>
  <c r="Q1815" i="9"/>
  <c r="Q1816" i="9"/>
  <c r="Q1817" i="9"/>
  <c r="Q1818" i="9"/>
  <c r="Q1819" i="9"/>
  <c r="Q1820" i="9"/>
  <c r="Q1821" i="9"/>
  <c r="Q1822" i="9"/>
  <c r="Q1823" i="9"/>
  <c r="Q1824" i="9"/>
  <c r="Q1825" i="9"/>
  <c r="Q1826" i="9"/>
  <c r="Q1827" i="9"/>
  <c r="Q1828" i="9"/>
  <c r="Q1829" i="9"/>
  <c r="Q1830" i="9"/>
  <c r="Q1831" i="9"/>
  <c r="Q1832" i="9"/>
  <c r="Q1833" i="9"/>
  <c r="Q1834" i="9"/>
  <c r="Q1835" i="9"/>
  <c r="Q1836" i="9"/>
  <c r="Q1837" i="9"/>
  <c r="Q1838" i="9"/>
  <c r="Q1839" i="9"/>
  <c r="Q1840" i="9"/>
  <c r="Q1841" i="9"/>
  <c r="Q1842" i="9"/>
  <c r="Q1843" i="9"/>
  <c r="Q1844" i="9"/>
  <c r="Q1845" i="9"/>
  <c r="Q1846" i="9"/>
  <c r="Q1847" i="9"/>
  <c r="Q1848" i="9"/>
  <c r="Q1849" i="9"/>
  <c r="Q1850" i="9"/>
  <c r="Q1851" i="9"/>
  <c r="Q1852" i="9"/>
  <c r="Q1853" i="9"/>
  <c r="Q1854" i="9"/>
  <c r="Q1855" i="9"/>
  <c r="Q1856" i="9"/>
  <c r="Q1857" i="9"/>
  <c r="Q1858" i="9"/>
  <c r="Q1859" i="9"/>
  <c r="Q1860" i="9"/>
  <c r="Q1861" i="9"/>
  <c r="Q1862" i="9"/>
  <c r="Q1863" i="9"/>
  <c r="Q1864" i="9"/>
  <c r="Q1865" i="9"/>
  <c r="Q1866" i="9"/>
  <c r="Q1867" i="9"/>
  <c r="Q1868" i="9"/>
  <c r="Q1869" i="9"/>
  <c r="Q1870" i="9"/>
  <c r="Q1871" i="9"/>
  <c r="Q1872" i="9"/>
  <c r="Q1873" i="9"/>
  <c r="Q1874" i="9"/>
  <c r="Q1875" i="9"/>
  <c r="Q1876" i="9"/>
  <c r="Q1877" i="9"/>
  <c r="Q1878" i="9"/>
  <c r="Q1879" i="9"/>
  <c r="Q1880" i="9"/>
  <c r="Q1881" i="9"/>
  <c r="Q1882" i="9"/>
  <c r="Q1883" i="9"/>
  <c r="Q1884" i="9"/>
  <c r="Q1885" i="9"/>
  <c r="Q1886" i="9"/>
  <c r="Q1887" i="9"/>
  <c r="Q1888" i="9"/>
  <c r="Q1889" i="9"/>
  <c r="Q1890" i="9"/>
  <c r="Q1891" i="9"/>
  <c r="Q1892" i="9"/>
  <c r="Q1893" i="9"/>
  <c r="Q1894" i="9"/>
  <c r="Q1895" i="9"/>
  <c r="Q1896" i="9"/>
  <c r="Q1897" i="9"/>
  <c r="Q1898" i="9"/>
  <c r="Q1899" i="9"/>
  <c r="Q1900" i="9"/>
  <c r="Q1901" i="9"/>
  <c r="Q1902" i="9"/>
  <c r="Q1903" i="9"/>
  <c r="Q1904" i="9"/>
  <c r="Q1905" i="9"/>
  <c r="Q1906" i="9"/>
  <c r="Q1907" i="9"/>
  <c r="Q1908" i="9"/>
  <c r="Q1909" i="9"/>
  <c r="Q1910" i="9"/>
  <c r="Q1911" i="9"/>
  <c r="Q1912" i="9"/>
  <c r="Q1913" i="9"/>
  <c r="Q1914" i="9"/>
  <c r="Q1915" i="9"/>
  <c r="Q1916" i="9"/>
  <c r="Q1917" i="9"/>
  <c r="Q1918" i="9"/>
  <c r="Q1919" i="9"/>
  <c r="Q1920" i="9"/>
  <c r="Q1921" i="9"/>
  <c r="Q1922" i="9"/>
  <c r="Q1923" i="9"/>
  <c r="Q1924" i="9"/>
  <c r="Q1925" i="9"/>
  <c r="Q1926" i="9"/>
  <c r="Q1927" i="9"/>
  <c r="Q1928" i="9"/>
  <c r="Q1929" i="9"/>
  <c r="Q1930" i="9"/>
  <c r="Q1931" i="9"/>
  <c r="Q1932" i="9"/>
  <c r="Q1933" i="9"/>
  <c r="Q1934" i="9"/>
  <c r="Q1935" i="9"/>
  <c r="Q1936" i="9"/>
  <c r="Q1937" i="9"/>
  <c r="Q1938" i="9"/>
  <c r="Q1939" i="9"/>
  <c r="Q1940" i="9"/>
  <c r="Q1941" i="9"/>
  <c r="Q1942" i="9"/>
  <c r="Q1943" i="9"/>
  <c r="Q1944" i="9"/>
  <c r="Q1945" i="9"/>
  <c r="Q1946" i="9"/>
  <c r="Q1947" i="9"/>
  <c r="Q1948" i="9"/>
  <c r="Q1949" i="9"/>
  <c r="Q1950" i="9"/>
  <c r="Q1951" i="9"/>
  <c r="Q1952" i="9"/>
  <c r="Q1953" i="9"/>
  <c r="Q1954" i="9"/>
  <c r="Q1955" i="9"/>
  <c r="Q1956" i="9"/>
  <c r="Q1957" i="9"/>
  <c r="Q1958" i="9"/>
  <c r="Q1959" i="9"/>
  <c r="Q1960" i="9"/>
  <c r="Q1961" i="9"/>
  <c r="Q1962" i="9"/>
  <c r="Q1963" i="9"/>
  <c r="Q1964" i="9"/>
  <c r="Q1965" i="9"/>
  <c r="Q1966" i="9"/>
  <c r="Q1967" i="9"/>
  <c r="Q1968" i="9"/>
  <c r="Q1969" i="9"/>
  <c r="Q1970" i="9"/>
  <c r="Q1971" i="9"/>
  <c r="Q1972" i="9"/>
  <c r="Q1973" i="9"/>
  <c r="Q1974" i="9"/>
  <c r="Q1975" i="9"/>
  <c r="Q1976" i="9"/>
  <c r="Q1977" i="9"/>
  <c r="Q1978" i="9"/>
  <c r="Q1979" i="9"/>
  <c r="Q1980" i="9"/>
  <c r="Q1981" i="9"/>
  <c r="Q1982" i="9"/>
  <c r="Q1983" i="9"/>
  <c r="Q1984" i="9"/>
  <c r="Q1985" i="9"/>
  <c r="Q1986" i="9"/>
  <c r="Q1987" i="9"/>
  <c r="Q1988" i="9"/>
  <c r="Q1989" i="9"/>
  <c r="Q1990" i="9"/>
  <c r="Q1991" i="9"/>
  <c r="Q1992" i="9"/>
  <c r="Q1993" i="9"/>
  <c r="Q1994" i="9"/>
  <c r="Q1995" i="9"/>
  <c r="Q1996" i="9"/>
  <c r="Q1997" i="9"/>
  <c r="Q1998" i="9"/>
  <c r="Q1999" i="9"/>
  <c r="Q2000" i="9"/>
  <c r="Q2001" i="9"/>
  <c r="Q2" i="9"/>
  <c r="P262" i="9"/>
  <c r="P274" i="9"/>
  <c r="P275" i="9"/>
  <c r="P279" i="9"/>
  <c r="P281" i="9"/>
  <c r="P283" i="9"/>
  <c r="P284" i="9"/>
  <c r="P285" i="9"/>
  <c r="P286" i="9"/>
  <c r="P287" i="9"/>
  <c r="P288" i="9"/>
  <c r="P289" i="9"/>
  <c r="P290" i="9"/>
  <c r="P291" i="9"/>
  <c r="P292" i="9"/>
  <c r="P293" i="9"/>
  <c r="P294" i="9"/>
  <c r="P295" i="9"/>
  <c r="P296" i="9"/>
  <c r="P297" i="9"/>
  <c r="P298" i="9"/>
  <c r="P299" i="9"/>
  <c r="P300" i="9"/>
  <c r="P301" i="9"/>
  <c r="P302" i="9"/>
  <c r="P303" i="9"/>
  <c r="P304" i="9"/>
  <c r="P305" i="9"/>
  <c r="P306" i="9"/>
  <c r="P307" i="9"/>
  <c r="P308" i="9"/>
  <c r="P309" i="9"/>
  <c r="P310" i="9"/>
  <c r="P311" i="9"/>
  <c r="P312" i="9"/>
  <c r="P313" i="9"/>
  <c r="P314" i="9"/>
  <c r="P315" i="9"/>
  <c r="P316" i="9"/>
  <c r="P317" i="9"/>
  <c r="P318" i="9"/>
  <c r="P319" i="9"/>
  <c r="P320" i="9"/>
  <c r="P321" i="9"/>
  <c r="P322" i="9"/>
  <c r="P323" i="9"/>
  <c r="P324" i="9"/>
  <c r="P325" i="9"/>
  <c r="P326" i="9"/>
  <c r="P327" i="9"/>
  <c r="P328" i="9"/>
  <c r="P329" i="9"/>
  <c r="P330" i="9"/>
  <c r="P331" i="9"/>
  <c r="P332" i="9"/>
  <c r="P333" i="9"/>
  <c r="P334" i="9"/>
  <c r="P335" i="9"/>
  <c r="P336" i="9"/>
  <c r="P337" i="9"/>
  <c r="P338" i="9"/>
  <c r="P339" i="9"/>
  <c r="P340" i="9"/>
  <c r="P341" i="9"/>
  <c r="P342" i="9"/>
  <c r="P343" i="9"/>
  <c r="P344" i="9"/>
  <c r="P345" i="9"/>
  <c r="P346" i="9"/>
  <c r="P347" i="9"/>
  <c r="P348" i="9"/>
  <c r="P349" i="9"/>
  <c r="P350" i="9"/>
  <c r="P351" i="9"/>
  <c r="P352" i="9"/>
  <c r="P353" i="9"/>
  <c r="P354" i="9"/>
  <c r="P355" i="9"/>
  <c r="P356" i="9"/>
  <c r="P357" i="9"/>
  <c r="P358" i="9"/>
  <c r="P359" i="9"/>
  <c r="P360" i="9"/>
  <c r="P361" i="9"/>
  <c r="P362" i="9"/>
  <c r="P363" i="9"/>
  <c r="P364" i="9"/>
  <c r="P365" i="9"/>
  <c r="P366" i="9"/>
  <c r="P367" i="9"/>
  <c r="P368" i="9"/>
  <c r="P369" i="9"/>
  <c r="P370" i="9"/>
  <c r="P371" i="9"/>
  <c r="P372" i="9"/>
  <c r="P373" i="9"/>
  <c r="P374" i="9"/>
  <c r="P375" i="9"/>
  <c r="P376" i="9"/>
  <c r="P377" i="9"/>
  <c r="P378" i="9"/>
  <c r="P379" i="9"/>
  <c r="P380" i="9"/>
  <c r="P381" i="9"/>
  <c r="P382" i="9"/>
  <c r="P383" i="9"/>
  <c r="P384" i="9"/>
  <c r="P385" i="9"/>
  <c r="P386" i="9"/>
  <c r="P387" i="9"/>
  <c r="P388" i="9"/>
  <c r="P389" i="9"/>
  <c r="P390" i="9"/>
  <c r="P391" i="9"/>
  <c r="P392" i="9"/>
  <c r="P393" i="9"/>
  <c r="P394" i="9"/>
  <c r="P395" i="9"/>
  <c r="P396" i="9"/>
  <c r="P397" i="9"/>
  <c r="P398" i="9"/>
  <c r="P399" i="9"/>
  <c r="P400" i="9"/>
  <c r="P401" i="9"/>
  <c r="P402" i="9"/>
  <c r="P403" i="9"/>
  <c r="P404" i="9"/>
  <c r="P405" i="9"/>
  <c r="P406" i="9"/>
  <c r="P407" i="9"/>
  <c r="P408" i="9"/>
  <c r="P409" i="9"/>
  <c r="P410" i="9"/>
  <c r="P411" i="9"/>
  <c r="P412" i="9"/>
  <c r="P413" i="9"/>
  <c r="P414" i="9"/>
  <c r="P415" i="9"/>
  <c r="P416" i="9"/>
  <c r="P417" i="9"/>
  <c r="P418" i="9"/>
  <c r="P419" i="9"/>
  <c r="P420" i="9"/>
  <c r="P421" i="9"/>
  <c r="P422" i="9"/>
  <c r="P423" i="9"/>
  <c r="P424" i="9"/>
  <c r="P425" i="9"/>
  <c r="P426" i="9"/>
  <c r="P427" i="9"/>
  <c r="P428" i="9"/>
  <c r="P429" i="9"/>
  <c r="P430" i="9"/>
  <c r="P431" i="9"/>
  <c r="P432" i="9"/>
  <c r="P433" i="9"/>
  <c r="P434" i="9"/>
  <c r="P435" i="9"/>
  <c r="P436" i="9"/>
  <c r="P437" i="9"/>
  <c r="P438" i="9"/>
  <c r="P439" i="9"/>
  <c r="P440" i="9"/>
  <c r="P441" i="9"/>
  <c r="P442" i="9"/>
  <c r="P443" i="9"/>
  <c r="P444" i="9"/>
  <c r="P445" i="9"/>
  <c r="P446" i="9"/>
  <c r="P447" i="9"/>
  <c r="P448" i="9"/>
  <c r="P449" i="9"/>
  <c r="P450" i="9"/>
  <c r="P451" i="9"/>
  <c r="P452" i="9"/>
  <c r="P453" i="9"/>
  <c r="P454" i="9"/>
  <c r="P455" i="9"/>
  <c r="P456" i="9"/>
  <c r="P457" i="9"/>
  <c r="P458" i="9"/>
  <c r="P459" i="9"/>
  <c r="P460" i="9"/>
  <c r="P461" i="9"/>
  <c r="P462" i="9"/>
  <c r="P463" i="9"/>
  <c r="P464" i="9"/>
  <c r="P465" i="9"/>
  <c r="P466" i="9"/>
  <c r="P467" i="9"/>
  <c r="P468" i="9"/>
  <c r="P469" i="9"/>
  <c r="P470" i="9"/>
  <c r="P471" i="9"/>
  <c r="P472" i="9"/>
  <c r="P473" i="9"/>
  <c r="P474" i="9"/>
  <c r="P475" i="9"/>
  <c r="P476" i="9"/>
  <c r="P477" i="9"/>
  <c r="P478" i="9"/>
  <c r="P479" i="9"/>
  <c r="P480" i="9"/>
  <c r="P481" i="9"/>
  <c r="P482" i="9"/>
  <c r="P483" i="9"/>
  <c r="P484" i="9"/>
  <c r="P485" i="9"/>
  <c r="P486" i="9"/>
  <c r="P487" i="9"/>
  <c r="P488" i="9"/>
  <c r="P489" i="9"/>
  <c r="P490" i="9"/>
  <c r="P491" i="9"/>
  <c r="P492" i="9"/>
  <c r="P493" i="9"/>
  <c r="P494" i="9"/>
  <c r="P495" i="9"/>
  <c r="P496" i="9"/>
  <c r="P497" i="9"/>
  <c r="P498" i="9"/>
  <c r="P499" i="9"/>
  <c r="P500" i="9"/>
  <c r="P501" i="9"/>
  <c r="P502" i="9"/>
  <c r="P503" i="9"/>
  <c r="P504" i="9"/>
  <c r="P505" i="9"/>
  <c r="P506" i="9"/>
  <c r="P507" i="9"/>
  <c r="P508" i="9"/>
  <c r="P509" i="9"/>
  <c r="P510" i="9"/>
  <c r="P511" i="9"/>
  <c r="P512" i="9"/>
  <c r="P513" i="9"/>
  <c r="P514" i="9"/>
  <c r="P515" i="9"/>
  <c r="P516" i="9"/>
  <c r="P517" i="9"/>
  <c r="P518" i="9"/>
  <c r="P519" i="9"/>
  <c r="P520" i="9"/>
  <c r="P521" i="9"/>
  <c r="P522" i="9"/>
  <c r="P523" i="9"/>
  <c r="P524" i="9"/>
  <c r="P525" i="9"/>
  <c r="P526" i="9"/>
  <c r="P527" i="9"/>
  <c r="P528" i="9"/>
  <c r="P529" i="9"/>
  <c r="P530" i="9"/>
  <c r="P531" i="9"/>
  <c r="P532" i="9"/>
  <c r="P533" i="9"/>
  <c r="P534" i="9"/>
  <c r="P535" i="9"/>
  <c r="P536" i="9"/>
  <c r="P537" i="9"/>
  <c r="P538" i="9"/>
  <c r="P539" i="9"/>
  <c r="P540" i="9"/>
  <c r="P541" i="9"/>
  <c r="P542" i="9"/>
  <c r="P543" i="9"/>
  <c r="P544" i="9"/>
  <c r="P545" i="9"/>
  <c r="P546" i="9"/>
  <c r="P547" i="9"/>
  <c r="P548" i="9"/>
  <c r="P549" i="9"/>
  <c r="P550" i="9"/>
  <c r="P551" i="9"/>
  <c r="P552" i="9"/>
  <c r="P553" i="9"/>
  <c r="P554" i="9"/>
  <c r="P555" i="9"/>
  <c r="P556" i="9"/>
  <c r="P557" i="9"/>
  <c r="P558" i="9"/>
  <c r="P559" i="9"/>
  <c r="P560" i="9"/>
  <c r="P561" i="9"/>
  <c r="P562" i="9"/>
  <c r="P563" i="9"/>
  <c r="P564" i="9"/>
  <c r="P565" i="9"/>
  <c r="P566" i="9"/>
  <c r="P567" i="9"/>
  <c r="P568" i="9"/>
  <c r="P569" i="9"/>
  <c r="P570" i="9"/>
  <c r="P571" i="9"/>
  <c r="P572" i="9"/>
  <c r="P573" i="9"/>
  <c r="P574" i="9"/>
  <c r="P575" i="9"/>
  <c r="P576" i="9"/>
  <c r="P577" i="9"/>
  <c r="P578" i="9"/>
  <c r="P579" i="9"/>
  <c r="P580" i="9"/>
  <c r="P581" i="9"/>
  <c r="P582" i="9"/>
  <c r="P583" i="9"/>
  <c r="P584" i="9"/>
  <c r="P585" i="9"/>
  <c r="P586" i="9"/>
  <c r="P587" i="9"/>
  <c r="P588" i="9"/>
  <c r="P589" i="9"/>
  <c r="P590" i="9"/>
  <c r="P591" i="9"/>
  <c r="P592" i="9"/>
  <c r="P593" i="9"/>
  <c r="P594" i="9"/>
  <c r="P595" i="9"/>
  <c r="P596" i="9"/>
  <c r="P597" i="9"/>
  <c r="P598" i="9"/>
  <c r="P599" i="9"/>
  <c r="P600" i="9"/>
  <c r="P601" i="9"/>
  <c r="P602" i="9"/>
  <c r="P603" i="9"/>
  <c r="P604" i="9"/>
  <c r="P605" i="9"/>
  <c r="P606" i="9"/>
  <c r="P607" i="9"/>
  <c r="P608" i="9"/>
  <c r="P609" i="9"/>
  <c r="P610" i="9"/>
  <c r="P611" i="9"/>
  <c r="P612" i="9"/>
  <c r="P613" i="9"/>
  <c r="P614" i="9"/>
  <c r="P615" i="9"/>
  <c r="P616" i="9"/>
  <c r="P617" i="9"/>
  <c r="P618" i="9"/>
  <c r="P619" i="9"/>
  <c r="P620" i="9"/>
  <c r="P621" i="9"/>
  <c r="P622" i="9"/>
  <c r="P623" i="9"/>
  <c r="P624" i="9"/>
  <c r="P625" i="9"/>
  <c r="P626" i="9"/>
  <c r="P627" i="9"/>
  <c r="P628" i="9"/>
  <c r="P629" i="9"/>
  <c r="P630" i="9"/>
  <c r="P631" i="9"/>
  <c r="P632" i="9"/>
  <c r="P633" i="9"/>
  <c r="P634" i="9"/>
  <c r="P635" i="9"/>
  <c r="P636" i="9"/>
  <c r="P637" i="9"/>
  <c r="P638" i="9"/>
  <c r="P639" i="9"/>
  <c r="P640" i="9"/>
  <c r="P641" i="9"/>
  <c r="P642" i="9"/>
  <c r="P643" i="9"/>
  <c r="P644" i="9"/>
  <c r="P645" i="9"/>
  <c r="P646" i="9"/>
  <c r="P647" i="9"/>
  <c r="P648" i="9"/>
  <c r="P649" i="9"/>
  <c r="P650" i="9"/>
  <c r="P651" i="9"/>
  <c r="P652" i="9"/>
  <c r="P653" i="9"/>
  <c r="P654" i="9"/>
  <c r="P655" i="9"/>
  <c r="P656" i="9"/>
  <c r="P657" i="9"/>
  <c r="P658" i="9"/>
  <c r="P659" i="9"/>
  <c r="P660" i="9"/>
  <c r="P661" i="9"/>
  <c r="P662" i="9"/>
  <c r="P663" i="9"/>
  <c r="P664" i="9"/>
  <c r="P665" i="9"/>
  <c r="P666" i="9"/>
  <c r="P667" i="9"/>
  <c r="P668" i="9"/>
  <c r="P669" i="9"/>
  <c r="P670" i="9"/>
  <c r="P671" i="9"/>
  <c r="P672" i="9"/>
  <c r="P673" i="9"/>
  <c r="P674" i="9"/>
  <c r="P675" i="9"/>
  <c r="P676" i="9"/>
  <c r="P677" i="9"/>
  <c r="P678" i="9"/>
  <c r="P679" i="9"/>
  <c r="P680" i="9"/>
  <c r="P681" i="9"/>
  <c r="P682" i="9"/>
  <c r="P683" i="9"/>
  <c r="P684" i="9"/>
  <c r="P685" i="9"/>
  <c r="P686" i="9"/>
  <c r="P687" i="9"/>
  <c r="P688" i="9"/>
  <c r="P689" i="9"/>
  <c r="P690" i="9"/>
  <c r="P691" i="9"/>
  <c r="P692" i="9"/>
  <c r="P693" i="9"/>
  <c r="P694" i="9"/>
  <c r="P695" i="9"/>
  <c r="P696" i="9"/>
  <c r="P697" i="9"/>
  <c r="P698" i="9"/>
  <c r="P699" i="9"/>
  <c r="P700" i="9"/>
  <c r="P701" i="9"/>
  <c r="P702" i="9"/>
  <c r="P703" i="9"/>
  <c r="P704" i="9"/>
  <c r="P705" i="9"/>
  <c r="P706" i="9"/>
  <c r="P707" i="9"/>
  <c r="P708" i="9"/>
  <c r="P709" i="9"/>
  <c r="P710" i="9"/>
  <c r="P711" i="9"/>
  <c r="P712" i="9"/>
  <c r="P713" i="9"/>
  <c r="P714" i="9"/>
  <c r="P715" i="9"/>
  <c r="P716" i="9"/>
  <c r="P717" i="9"/>
  <c r="P718" i="9"/>
  <c r="P719" i="9"/>
  <c r="P720" i="9"/>
  <c r="P721" i="9"/>
  <c r="P722" i="9"/>
  <c r="P723" i="9"/>
  <c r="P724" i="9"/>
  <c r="P725" i="9"/>
  <c r="P726" i="9"/>
  <c r="P727" i="9"/>
  <c r="P728" i="9"/>
  <c r="P729" i="9"/>
  <c r="P730" i="9"/>
  <c r="P731" i="9"/>
  <c r="P732" i="9"/>
  <c r="P733" i="9"/>
  <c r="P734" i="9"/>
  <c r="P735" i="9"/>
  <c r="P736" i="9"/>
  <c r="P737" i="9"/>
  <c r="P738" i="9"/>
  <c r="P744" i="9"/>
  <c r="P745" i="9"/>
  <c r="P746" i="9"/>
  <c r="P748" i="9"/>
  <c r="P750" i="9"/>
  <c r="P758" i="9"/>
  <c r="P759" i="9"/>
  <c r="P761" i="9"/>
  <c r="P762" i="9"/>
  <c r="P763" i="9"/>
  <c r="P764" i="9"/>
  <c r="P765" i="9"/>
  <c r="P766" i="9"/>
  <c r="P767" i="9"/>
  <c r="P768" i="9"/>
  <c r="P769" i="9"/>
  <c r="P770" i="9"/>
  <c r="P771" i="9"/>
  <c r="P772" i="9"/>
  <c r="P773" i="9"/>
  <c r="P774" i="9"/>
  <c r="P775" i="9"/>
  <c r="P776" i="9"/>
  <c r="P777" i="9"/>
  <c r="P778" i="9"/>
  <c r="P779" i="9"/>
  <c r="P780" i="9"/>
  <c r="P781" i="9"/>
  <c r="P782" i="9"/>
  <c r="P783" i="9"/>
  <c r="P784" i="9"/>
  <c r="P785" i="9"/>
  <c r="P786" i="9"/>
  <c r="P787" i="9"/>
  <c r="P788" i="9"/>
  <c r="P789" i="9"/>
  <c r="P790" i="9"/>
  <c r="P791" i="9"/>
  <c r="P792" i="9"/>
  <c r="P793" i="9"/>
  <c r="P794" i="9"/>
  <c r="P795" i="9"/>
  <c r="P796" i="9"/>
  <c r="P797" i="9"/>
  <c r="P798" i="9"/>
  <c r="P799" i="9"/>
  <c r="P800" i="9"/>
  <c r="P801" i="9"/>
  <c r="P802" i="9"/>
  <c r="P803" i="9"/>
  <c r="P804" i="9"/>
  <c r="P805" i="9"/>
  <c r="P806" i="9"/>
  <c r="P807" i="9"/>
  <c r="P808" i="9"/>
  <c r="P809" i="9"/>
  <c r="P810" i="9"/>
  <c r="P811" i="9"/>
  <c r="P812" i="9"/>
  <c r="P813" i="9"/>
  <c r="P814" i="9"/>
  <c r="P815" i="9"/>
  <c r="P816" i="9"/>
  <c r="P817" i="9"/>
  <c r="P818" i="9"/>
  <c r="P819" i="9"/>
  <c r="P820" i="9"/>
  <c r="P821" i="9"/>
  <c r="P822" i="9"/>
  <c r="P823" i="9"/>
  <c r="P824" i="9"/>
  <c r="P825" i="9"/>
  <c r="P826" i="9"/>
  <c r="P827" i="9"/>
  <c r="P828" i="9"/>
  <c r="P829" i="9"/>
  <c r="P830" i="9"/>
  <c r="P831" i="9"/>
  <c r="P832" i="9"/>
  <c r="P833" i="9"/>
  <c r="P834" i="9"/>
  <c r="P835" i="9"/>
  <c r="P836" i="9"/>
  <c r="P837" i="9"/>
  <c r="P838" i="9"/>
  <c r="P839" i="9"/>
  <c r="P840" i="9"/>
  <c r="P841" i="9"/>
  <c r="P842" i="9"/>
  <c r="P843" i="9"/>
  <c r="P844" i="9"/>
  <c r="P845" i="9"/>
  <c r="P846" i="9"/>
  <c r="P847" i="9"/>
  <c r="P848" i="9"/>
  <c r="P849" i="9"/>
  <c r="P850" i="9"/>
  <c r="P851" i="9"/>
  <c r="P852" i="9"/>
  <c r="P853" i="9"/>
  <c r="P854" i="9"/>
  <c r="P855" i="9"/>
  <c r="P857" i="9"/>
  <c r="P862" i="9"/>
  <c r="P863" i="9"/>
  <c r="P864" i="9"/>
  <c r="P865" i="9"/>
  <c r="P866" i="9"/>
  <c r="P918" i="9"/>
  <c r="P921" i="9"/>
  <c r="P927" i="9"/>
  <c r="P928" i="9"/>
  <c r="P929" i="9"/>
  <c r="P930" i="9"/>
  <c r="P931" i="9"/>
  <c r="P932" i="9"/>
  <c r="P933" i="9"/>
  <c r="P934" i="9"/>
  <c r="P935" i="9"/>
  <c r="P936" i="9"/>
  <c r="P937" i="9"/>
  <c r="P938" i="9"/>
  <c r="P939" i="9"/>
  <c r="P940" i="9"/>
  <c r="P941" i="9"/>
  <c r="P942" i="9"/>
  <c r="P943" i="9"/>
  <c r="P944" i="9"/>
  <c r="P945" i="9"/>
  <c r="P946" i="9"/>
  <c r="P947" i="9"/>
  <c r="P948" i="9"/>
  <c r="P949" i="9"/>
  <c r="P950" i="9"/>
  <c r="P951" i="9"/>
  <c r="P952" i="9"/>
  <c r="P953" i="9"/>
  <c r="P954" i="9"/>
  <c r="P955" i="9"/>
  <c r="P956" i="9"/>
  <c r="P957" i="9"/>
  <c r="P958" i="9"/>
  <c r="P959" i="9"/>
  <c r="P960" i="9"/>
  <c r="P961" i="9"/>
  <c r="P962" i="9"/>
  <c r="P963" i="9"/>
  <c r="P964" i="9"/>
  <c r="P965" i="9"/>
  <c r="P966" i="9"/>
  <c r="P967" i="9"/>
  <c r="P968" i="9"/>
  <c r="P973" i="9"/>
  <c r="P978" i="9"/>
  <c r="P981" i="9"/>
  <c r="P982" i="9"/>
  <c r="P984" i="9"/>
  <c r="P985" i="9"/>
  <c r="P986" i="9"/>
  <c r="P987" i="9"/>
  <c r="P988" i="9"/>
  <c r="P989" i="9"/>
  <c r="P990" i="9"/>
  <c r="P991" i="9"/>
  <c r="P992" i="9"/>
  <c r="P993" i="9"/>
  <c r="P994" i="9"/>
  <c r="P995" i="9"/>
  <c r="P996" i="9"/>
  <c r="P997" i="9"/>
  <c r="P998" i="9"/>
  <c r="P999" i="9"/>
  <c r="P1000" i="9"/>
  <c r="P1001" i="9"/>
  <c r="P1002" i="9"/>
  <c r="P1003" i="9"/>
  <c r="P1004" i="9"/>
  <c r="P1005" i="9"/>
  <c r="P1006" i="9"/>
  <c r="P1007" i="9"/>
  <c r="P1008" i="9"/>
  <c r="P1009" i="9"/>
  <c r="P1010" i="9"/>
  <c r="P1011" i="9"/>
  <c r="P1012" i="9"/>
  <c r="P1013" i="9"/>
  <c r="P1014" i="9"/>
  <c r="P1015" i="9"/>
  <c r="P1016" i="9"/>
  <c r="P1017" i="9"/>
  <c r="P1018" i="9"/>
  <c r="P1019" i="9"/>
  <c r="P1020" i="9"/>
  <c r="P1021" i="9"/>
  <c r="P1022" i="9"/>
  <c r="P1023" i="9"/>
  <c r="P1024" i="9"/>
  <c r="P1025" i="9"/>
  <c r="P1026" i="9"/>
  <c r="P1027" i="9"/>
  <c r="P1028" i="9"/>
  <c r="P1029" i="9"/>
  <c r="P1030" i="9"/>
  <c r="P1031" i="9"/>
  <c r="P1032" i="9"/>
  <c r="P1033" i="9"/>
  <c r="P1034" i="9"/>
  <c r="P1035" i="9"/>
  <c r="P1036" i="9"/>
  <c r="P1037" i="9"/>
  <c r="P1038" i="9"/>
  <c r="P1039" i="9"/>
  <c r="P1040" i="9"/>
  <c r="P1041" i="9"/>
  <c r="P1042" i="9"/>
  <c r="P1043" i="9"/>
  <c r="P1044" i="9"/>
  <c r="P1045" i="9"/>
  <c r="P1046" i="9"/>
  <c r="P1047" i="9"/>
  <c r="P1048" i="9"/>
  <c r="P1049" i="9"/>
  <c r="P1050" i="9"/>
  <c r="P1051" i="9"/>
  <c r="P1052" i="9"/>
  <c r="P1053" i="9"/>
  <c r="P1054" i="9"/>
  <c r="P1055" i="9"/>
  <c r="P1056" i="9"/>
  <c r="P1057" i="9"/>
  <c r="P1058" i="9"/>
  <c r="P1059" i="9"/>
  <c r="P1060" i="9"/>
  <c r="P1068" i="9"/>
  <c r="P1130" i="9"/>
  <c r="P1136" i="9"/>
  <c r="P1138" i="9"/>
  <c r="P1139" i="9"/>
  <c r="P1142" i="9"/>
  <c r="P1145" i="9"/>
  <c r="P1146" i="9"/>
  <c r="P1148" i="9"/>
  <c r="P1149" i="9"/>
  <c r="P1150" i="9"/>
  <c r="P1151" i="9"/>
  <c r="P1152" i="9"/>
  <c r="P1153" i="9"/>
  <c r="P1154" i="9"/>
  <c r="P1157" i="9"/>
  <c r="P1158" i="9"/>
  <c r="P1159" i="9"/>
  <c r="P1160" i="9"/>
  <c r="P1161" i="9"/>
  <c r="P1162" i="9"/>
  <c r="P1163" i="9"/>
  <c r="P1165" i="9"/>
  <c r="P1166" i="9"/>
  <c r="P1167" i="9"/>
  <c r="P1168" i="9"/>
  <c r="P1169" i="9"/>
  <c r="P1170" i="9"/>
  <c r="P1171" i="9"/>
  <c r="P1172" i="9"/>
  <c r="P1173" i="9"/>
  <c r="P1174" i="9"/>
  <c r="P1175" i="9"/>
  <c r="P1176" i="9"/>
  <c r="P1177" i="9"/>
  <c r="P1178" i="9"/>
  <c r="P1179" i="9"/>
  <c r="P1180" i="9"/>
  <c r="P1181" i="9"/>
  <c r="P1182" i="9"/>
  <c r="P1183" i="9"/>
  <c r="P1184" i="9"/>
  <c r="P1185" i="9"/>
  <c r="P1186" i="9"/>
  <c r="P1187" i="9"/>
  <c r="P1188" i="9"/>
  <c r="P1189" i="9"/>
  <c r="P1190" i="9"/>
  <c r="P1191" i="9"/>
  <c r="P1192" i="9"/>
  <c r="P1193" i="9"/>
  <c r="P1194" i="9"/>
  <c r="P1195" i="9"/>
  <c r="P1196" i="9"/>
  <c r="P1197" i="9"/>
  <c r="P1198" i="9"/>
  <c r="P1199" i="9"/>
  <c r="P1200" i="9"/>
  <c r="P1206" i="9"/>
  <c r="P1208" i="9"/>
  <c r="P1209" i="9"/>
  <c r="P1220" i="9"/>
  <c r="P1222" i="9"/>
  <c r="P1224" i="9"/>
  <c r="P1225" i="9"/>
  <c r="P1227" i="9"/>
  <c r="P1228" i="9"/>
  <c r="P1229" i="9"/>
  <c r="P1230" i="9"/>
  <c r="P1231" i="9"/>
  <c r="P1232" i="9"/>
  <c r="P1233" i="9"/>
  <c r="P1234" i="9"/>
  <c r="P1235" i="9"/>
  <c r="P1236" i="9"/>
  <c r="P1237" i="9"/>
  <c r="P1238" i="9"/>
  <c r="P1239" i="9"/>
  <c r="P1253" i="9"/>
  <c r="P1260" i="9"/>
  <c r="P1263" i="9"/>
  <c r="P1264" i="9"/>
  <c r="P1265" i="9"/>
  <c r="P1266" i="9"/>
  <c r="P1267" i="9"/>
  <c r="P1268" i="9"/>
  <c r="P1269" i="9"/>
  <c r="P1270" i="9"/>
  <c r="P1271" i="9"/>
  <c r="P1272" i="9"/>
  <c r="P1273" i="9"/>
  <c r="P1274" i="9"/>
  <c r="P1275" i="9"/>
  <c r="P1276" i="9"/>
  <c r="P1277" i="9"/>
  <c r="P1278" i="9"/>
  <c r="P1279" i="9"/>
  <c r="P1280" i="9"/>
  <c r="P1281" i="9"/>
  <c r="P1282" i="9"/>
  <c r="P1283" i="9"/>
  <c r="P1284" i="9"/>
  <c r="P1285" i="9"/>
  <c r="P1286" i="9"/>
  <c r="P1287" i="9"/>
  <c r="P1288" i="9"/>
  <c r="P1289" i="9"/>
  <c r="P1290" i="9"/>
  <c r="P1291" i="9"/>
  <c r="P1292" i="9"/>
  <c r="P1293" i="9"/>
  <c r="P1294" i="9"/>
  <c r="P1295" i="9"/>
  <c r="P1296" i="9"/>
  <c r="P1297" i="9"/>
  <c r="P1298" i="9"/>
  <c r="P1299" i="9"/>
  <c r="P1300" i="9"/>
  <c r="P1301" i="9"/>
  <c r="P1302" i="9"/>
  <c r="P1303" i="9"/>
  <c r="P1304" i="9"/>
  <c r="P1305" i="9"/>
  <c r="P1306" i="9"/>
  <c r="P1307" i="9"/>
  <c r="P1308" i="9"/>
  <c r="P1309" i="9"/>
  <c r="P1310" i="9"/>
  <c r="P1311" i="9"/>
  <c r="P1312" i="9"/>
  <c r="P1313" i="9"/>
  <c r="P1314" i="9"/>
  <c r="P1315" i="9"/>
  <c r="P1316" i="9"/>
  <c r="P1317" i="9"/>
  <c r="P1318" i="9"/>
  <c r="P1319" i="9"/>
  <c r="P1320" i="9"/>
  <c r="P1321" i="9"/>
  <c r="P1322" i="9"/>
  <c r="P1323" i="9"/>
  <c r="P1324" i="9"/>
  <c r="P1325" i="9"/>
  <c r="P1326" i="9"/>
  <c r="P1327" i="9"/>
  <c r="P1328" i="9"/>
  <c r="P1329" i="9"/>
  <c r="P1330" i="9"/>
  <c r="P1331" i="9"/>
  <c r="P1332" i="9"/>
  <c r="P1333" i="9"/>
  <c r="P1334" i="9"/>
  <c r="P1335" i="9"/>
  <c r="P1336" i="9"/>
  <c r="P1337" i="9"/>
  <c r="P1338" i="9"/>
  <c r="P1339" i="9"/>
  <c r="P1340" i="9"/>
  <c r="P1341" i="9"/>
  <c r="P1342" i="9"/>
  <c r="P1343" i="9"/>
  <c r="P1344" i="9"/>
  <c r="P1345" i="9"/>
  <c r="P1346" i="9"/>
  <c r="P1347" i="9"/>
  <c r="P1348" i="9"/>
  <c r="P1349" i="9"/>
  <c r="P1350" i="9"/>
  <c r="P1351" i="9"/>
  <c r="P1352" i="9"/>
  <c r="P1353" i="9"/>
  <c r="P1354" i="9"/>
  <c r="P1355" i="9"/>
  <c r="P1356" i="9"/>
  <c r="P1357" i="9"/>
  <c r="P1358" i="9"/>
  <c r="P1359" i="9"/>
  <c r="P1360" i="9"/>
  <c r="P1361" i="9"/>
  <c r="P1362" i="9"/>
  <c r="P1363" i="9"/>
  <c r="P1364" i="9"/>
  <c r="P1365" i="9"/>
  <c r="P1366" i="9"/>
  <c r="P1367" i="9"/>
  <c r="P1368" i="9"/>
  <c r="P1369" i="9"/>
  <c r="P1370" i="9"/>
  <c r="P1371" i="9"/>
  <c r="P1372" i="9"/>
  <c r="P1373" i="9"/>
  <c r="P1374" i="9"/>
  <c r="P1375" i="9"/>
  <c r="P1376" i="9"/>
  <c r="P1377" i="9"/>
  <c r="P1378" i="9"/>
  <c r="P1379" i="9"/>
  <c r="P1380" i="9"/>
  <c r="P1381" i="9"/>
  <c r="P1382" i="9"/>
  <c r="P1383" i="9"/>
  <c r="P1384" i="9"/>
  <c r="P1385" i="9"/>
  <c r="P1386" i="9"/>
  <c r="P1387" i="9"/>
  <c r="P1388" i="9"/>
  <c r="P1389" i="9"/>
  <c r="P1390" i="9"/>
  <c r="P1391" i="9"/>
  <c r="P1392" i="9"/>
  <c r="P1393" i="9"/>
  <c r="P1394" i="9"/>
  <c r="P1395" i="9"/>
  <c r="P1396" i="9"/>
  <c r="P1397" i="9"/>
  <c r="P1398" i="9"/>
  <c r="P1399" i="9"/>
  <c r="P1400" i="9"/>
  <c r="P1401" i="9"/>
  <c r="P1402" i="9"/>
  <c r="P1403" i="9"/>
  <c r="P1404" i="9"/>
  <c r="P1405" i="9"/>
  <c r="P1406" i="9"/>
  <c r="P1407" i="9"/>
  <c r="P1408" i="9"/>
  <c r="P1409" i="9"/>
  <c r="P1410" i="9"/>
  <c r="P1411" i="9"/>
  <c r="P1412" i="9"/>
  <c r="P1413" i="9"/>
  <c r="P1414" i="9"/>
  <c r="P1415" i="9"/>
  <c r="P1416" i="9"/>
  <c r="P1417" i="9"/>
  <c r="P1418" i="9"/>
  <c r="P1419" i="9"/>
  <c r="P1420" i="9"/>
  <c r="P1421" i="9"/>
  <c r="P1422" i="9"/>
  <c r="P1423" i="9"/>
  <c r="P1424" i="9"/>
  <c r="P1425" i="9"/>
  <c r="P1426" i="9"/>
  <c r="P1427" i="9"/>
  <c r="P1428" i="9"/>
  <c r="P1429" i="9"/>
  <c r="P1430" i="9"/>
  <c r="P1431" i="9"/>
  <c r="P1432" i="9"/>
  <c r="P1433" i="9"/>
  <c r="P1434" i="9"/>
  <c r="P1435" i="9"/>
  <c r="P1436" i="9"/>
  <c r="P1437" i="9"/>
  <c r="P1438" i="9"/>
  <c r="P1439" i="9"/>
  <c r="P1440" i="9"/>
  <c r="P1441" i="9"/>
  <c r="P1442" i="9"/>
  <c r="P1443" i="9"/>
  <c r="P1444" i="9"/>
  <c r="P1445" i="9"/>
  <c r="P1446" i="9"/>
  <c r="P1447" i="9"/>
  <c r="P1448" i="9"/>
  <c r="P1449" i="9"/>
  <c r="P1450" i="9"/>
  <c r="P1451" i="9"/>
  <c r="P1452" i="9"/>
  <c r="P1453" i="9"/>
  <c r="P1454" i="9"/>
  <c r="P1455" i="9"/>
  <c r="P1456" i="9"/>
  <c r="P1457" i="9"/>
  <c r="P1458" i="9"/>
  <c r="P1459" i="9"/>
  <c r="P1460" i="9"/>
  <c r="P1461" i="9"/>
  <c r="P1462" i="9"/>
  <c r="P1463" i="9"/>
  <c r="P1464" i="9"/>
  <c r="P1465" i="9"/>
  <c r="P1466" i="9"/>
  <c r="P1467" i="9"/>
  <c r="P1468" i="9"/>
  <c r="P1469" i="9"/>
  <c r="P1470" i="9"/>
  <c r="P1471" i="9"/>
  <c r="P1472" i="9"/>
  <c r="P1473" i="9"/>
  <c r="P1474" i="9"/>
  <c r="P1475" i="9"/>
  <c r="P1476" i="9"/>
  <c r="P1477" i="9"/>
  <c r="P1478" i="9"/>
  <c r="P1479" i="9"/>
  <c r="P1480" i="9"/>
  <c r="P1481" i="9"/>
  <c r="P1482" i="9"/>
  <c r="P1483" i="9"/>
  <c r="P1484" i="9"/>
  <c r="P1485" i="9"/>
  <c r="P1486" i="9"/>
  <c r="P1487" i="9"/>
  <c r="P1488" i="9"/>
  <c r="P1489" i="9"/>
  <c r="P1490" i="9"/>
  <c r="P1491" i="9"/>
  <c r="P1492" i="9"/>
  <c r="P1493" i="9"/>
  <c r="P1494" i="9"/>
  <c r="P1495" i="9"/>
  <c r="P1496" i="9"/>
  <c r="P1497" i="9"/>
  <c r="P1498" i="9"/>
  <c r="P1499" i="9"/>
  <c r="P1500" i="9"/>
  <c r="P1501" i="9"/>
  <c r="P1502" i="9"/>
  <c r="P1503" i="9"/>
  <c r="P1504" i="9"/>
  <c r="P1505" i="9"/>
  <c r="P1506" i="9"/>
  <c r="P1507" i="9"/>
  <c r="P1508" i="9"/>
  <c r="P1509" i="9"/>
  <c r="P1510" i="9"/>
  <c r="P1511" i="9"/>
  <c r="P1512" i="9"/>
  <c r="P1513" i="9"/>
  <c r="P1514" i="9"/>
  <c r="P1515" i="9"/>
  <c r="P1516" i="9"/>
  <c r="P1517" i="9"/>
  <c r="P1518" i="9"/>
  <c r="P1519" i="9"/>
  <c r="P1520" i="9"/>
  <c r="P1521" i="9"/>
  <c r="P1522" i="9"/>
  <c r="P1523" i="9"/>
  <c r="P1524" i="9"/>
  <c r="P1525" i="9"/>
  <c r="P1526" i="9"/>
  <c r="P1527" i="9"/>
  <c r="P1528" i="9"/>
  <c r="P1529" i="9"/>
  <c r="P1530" i="9"/>
  <c r="P1531" i="9"/>
  <c r="P1532" i="9"/>
  <c r="P1533" i="9"/>
  <c r="P1534" i="9"/>
  <c r="P1535" i="9"/>
  <c r="P1536" i="9"/>
  <c r="P1537" i="9"/>
  <c r="P1538" i="9"/>
  <c r="P1539" i="9"/>
  <c r="P1540" i="9"/>
  <c r="P1541" i="9"/>
  <c r="P1542" i="9"/>
  <c r="P1543" i="9"/>
  <c r="P1544" i="9"/>
  <c r="P1545" i="9"/>
  <c r="P1546" i="9"/>
  <c r="P1547" i="9"/>
  <c r="P1548" i="9"/>
  <c r="P1549" i="9"/>
  <c r="P1550" i="9"/>
  <c r="P1551" i="9"/>
  <c r="P1552" i="9"/>
  <c r="P1553" i="9"/>
  <c r="P1554" i="9"/>
  <c r="P1555" i="9"/>
  <c r="P1556" i="9"/>
  <c r="P1557" i="9"/>
  <c r="P1558" i="9"/>
  <c r="P1559" i="9"/>
  <c r="P1560" i="9"/>
  <c r="P1561" i="9"/>
  <c r="P1562" i="9"/>
  <c r="P1563" i="9"/>
  <c r="P1564" i="9"/>
  <c r="P1565" i="9"/>
  <c r="P1566" i="9"/>
  <c r="P1567" i="9"/>
  <c r="P1568" i="9"/>
  <c r="P1569" i="9"/>
  <c r="P1570" i="9"/>
  <c r="P1571" i="9"/>
  <c r="P1572" i="9"/>
  <c r="P1573" i="9"/>
  <c r="P1574" i="9"/>
  <c r="P1575" i="9"/>
  <c r="P1576" i="9"/>
  <c r="P1577" i="9"/>
  <c r="P1578" i="9"/>
  <c r="P1579" i="9"/>
  <c r="P1580" i="9"/>
  <c r="P1581" i="9"/>
  <c r="P1582" i="9"/>
  <c r="P1583" i="9"/>
  <c r="P1584" i="9"/>
  <c r="P1585" i="9"/>
  <c r="P1586" i="9"/>
  <c r="P1587" i="9"/>
  <c r="P1588" i="9"/>
  <c r="P1589" i="9"/>
  <c r="P1590" i="9"/>
  <c r="P1591" i="9"/>
  <c r="P1592" i="9"/>
  <c r="P1593" i="9"/>
  <c r="P1594" i="9"/>
  <c r="P1595" i="9"/>
  <c r="P1596" i="9"/>
  <c r="P1597" i="9"/>
  <c r="P1598" i="9"/>
  <c r="P1599" i="9"/>
  <c r="P1600" i="9"/>
  <c r="P1601" i="9"/>
  <c r="P1602" i="9"/>
  <c r="P1603" i="9"/>
  <c r="P1604" i="9"/>
  <c r="P1605" i="9"/>
  <c r="P1606" i="9"/>
  <c r="P1607" i="9"/>
  <c r="P1608" i="9"/>
  <c r="P1609" i="9"/>
  <c r="P1610" i="9"/>
  <c r="P1611" i="9"/>
  <c r="P1612" i="9"/>
  <c r="P1613" i="9"/>
  <c r="P1614" i="9"/>
  <c r="P1615" i="9"/>
  <c r="P1616" i="9"/>
  <c r="P1617" i="9"/>
  <c r="P1618" i="9"/>
  <c r="P1619" i="9"/>
  <c r="P1620" i="9"/>
  <c r="P1621" i="9"/>
  <c r="P1622" i="9"/>
  <c r="P1623" i="9"/>
  <c r="P1624" i="9"/>
  <c r="P1625" i="9"/>
  <c r="P1626" i="9"/>
  <c r="P1627" i="9"/>
  <c r="P1628" i="9"/>
  <c r="P1629" i="9"/>
  <c r="P1630" i="9"/>
  <c r="P1631" i="9"/>
  <c r="P1632" i="9"/>
  <c r="P1633" i="9"/>
  <c r="P1634" i="9"/>
  <c r="P1635" i="9"/>
  <c r="P1636" i="9"/>
  <c r="P1637" i="9"/>
  <c r="P1638" i="9"/>
  <c r="P1639" i="9"/>
  <c r="P1640" i="9"/>
  <c r="P1641" i="9"/>
  <c r="P1642" i="9"/>
  <c r="P1643" i="9"/>
  <c r="P1644" i="9"/>
  <c r="P1645" i="9"/>
  <c r="P1646" i="9"/>
  <c r="P1647" i="9"/>
  <c r="P1648" i="9"/>
  <c r="P1649" i="9"/>
  <c r="P1650" i="9"/>
  <c r="P1651" i="9"/>
  <c r="P1652" i="9"/>
  <c r="P1653" i="9"/>
  <c r="P1654" i="9"/>
  <c r="P1655" i="9"/>
  <c r="P1656" i="9"/>
  <c r="P1657" i="9"/>
  <c r="P1658" i="9"/>
  <c r="P1659" i="9"/>
  <c r="P1660" i="9"/>
  <c r="P1661" i="9"/>
  <c r="P1662" i="9"/>
  <c r="P1663" i="9"/>
  <c r="P1664" i="9"/>
  <c r="P1665" i="9"/>
  <c r="P1666" i="9"/>
  <c r="P1667" i="9"/>
  <c r="P1668" i="9"/>
  <c r="P1669" i="9"/>
  <c r="P1670" i="9"/>
  <c r="P1671" i="9"/>
  <c r="P1672" i="9"/>
  <c r="P1673" i="9"/>
  <c r="P1674" i="9"/>
  <c r="P1675" i="9"/>
  <c r="P1676" i="9"/>
  <c r="P1677" i="9"/>
  <c r="P1678" i="9"/>
  <c r="P1679" i="9"/>
  <c r="P1680" i="9"/>
  <c r="P1681" i="9"/>
  <c r="P1682" i="9"/>
  <c r="P1683" i="9"/>
  <c r="P1684" i="9"/>
  <c r="P1685" i="9"/>
  <c r="P1686" i="9"/>
  <c r="P1687" i="9"/>
  <c r="P1688" i="9"/>
  <c r="P1689" i="9"/>
  <c r="P1690" i="9"/>
  <c r="P1691" i="9"/>
  <c r="P1692" i="9"/>
  <c r="P1693" i="9"/>
  <c r="P1694" i="9"/>
  <c r="P1695" i="9"/>
  <c r="P1696" i="9"/>
  <c r="P1697" i="9"/>
  <c r="P1698" i="9"/>
  <c r="P1699" i="9"/>
  <c r="P1700" i="9"/>
  <c r="P1701" i="9"/>
  <c r="P1702" i="9"/>
  <c r="P1703" i="9"/>
  <c r="P1704" i="9"/>
  <c r="P1705" i="9"/>
  <c r="P1706" i="9"/>
  <c r="P1707" i="9"/>
  <c r="P1708" i="9"/>
  <c r="P1709" i="9"/>
  <c r="P1710" i="9"/>
  <c r="P1711" i="9"/>
  <c r="P1712" i="9"/>
  <c r="P1713" i="9"/>
  <c r="P1714" i="9"/>
  <c r="P1715" i="9"/>
  <c r="P1716" i="9"/>
  <c r="P1717" i="9"/>
  <c r="P1718" i="9"/>
  <c r="P1719" i="9"/>
  <c r="P1720" i="9"/>
  <c r="P1721" i="9"/>
  <c r="P1722" i="9"/>
  <c r="P1723" i="9"/>
  <c r="P1724" i="9"/>
  <c r="P1725" i="9"/>
  <c r="P1726" i="9"/>
  <c r="P1727" i="9"/>
  <c r="P1728" i="9"/>
  <c r="P1729" i="9"/>
  <c r="P1730" i="9"/>
  <c r="P1731" i="9"/>
  <c r="P1732" i="9"/>
  <c r="P1733" i="9"/>
  <c r="P1734" i="9"/>
  <c r="P1735" i="9"/>
  <c r="P1736" i="9"/>
  <c r="P1737" i="9"/>
  <c r="P1738" i="9"/>
  <c r="P1739" i="9"/>
  <c r="P1740" i="9"/>
  <c r="P1741" i="9"/>
  <c r="P1742" i="9"/>
  <c r="P1743" i="9"/>
  <c r="P1744" i="9"/>
  <c r="P1745" i="9"/>
  <c r="P1746" i="9"/>
  <c r="P1747" i="9"/>
  <c r="P1748" i="9"/>
  <c r="P1749" i="9"/>
  <c r="P1750" i="9"/>
  <c r="P1751" i="9"/>
  <c r="P1752" i="9"/>
  <c r="P1753" i="9"/>
  <c r="P1754" i="9"/>
  <c r="P1755" i="9"/>
  <c r="P1756" i="9"/>
  <c r="P1757" i="9"/>
  <c r="P1758" i="9"/>
  <c r="P1759" i="9"/>
  <c r="P1760" i="9"/>
  <c r="P1761" i="9"/>
  <c r="P1762" i="9"/>
  <c r="P1763" i="9"/>
  <c r="P1764" i="9"/>
  <c r="P1765" i="9"/>
  <c r="P1766" i="9"/>
  <c r="P1767" i="9"/>
  <c r="P1768" i="9"/>
  <c r="P1769" i="9"/>
  <c r="P1770" i="9"/>
  <c r="P1771" i="9"/>
  <c r="P1772" i="9"/>
  <c r="P1773" i="9"/>
  <c r="P1774" i="9"/>
  <c r="P1775" i="9"/>
  <c r="P1776" i="9"/>
  <c r="P1777" i="9"/>
  <c r="P1778" i="9"/>
  <c r="P1779" i="9"/>
  <c r="P1780" i="9"/>
  <c r="P1781" i="9"/>
  <c r="P1782" i="9"/>
  <c r="P1783" i="9"/>
  <c r="P1784" i="9"/>
  <c r="P1785" i="9"/>
  <c r="P1786" i="9"/>
  <c r="P1787" i="9"/>
  <c r="P1788" i="9"/>
  <c r="P1789" i="9"/>
  <c r="P1790" i="9"/>
  <c r="P1791" i="9"/>
  <c r="P1792" i="9"/>
  <c r="P1793" i="9"/>
  <c r="P1794" i="9"/>
  <c r="P1795" i="9"/>
  <c r="P1796" i="9"/>
  <c r="P1797" i="9"/>
  <c r="P1798" i="9"/>
  <c r="P1799" i="9"/>
  <c r="P1800" i="9"/>
  <c r="P1801" i="9"/>
  <c r="P1802" i="9"/>
  <c r="P1803" i="9"/>
  <c r="P1804" i="9"/>
  <c r="P1805" i="9"/>
  <c r="P1806" i="9"/>
  <c r="P1807" i="9"/>
  <c r="P1808" i="9"/>
  <c r="P1809" i="9"/>
  <c r="P1810" i="9"/>
  <c r="P1811" i="9"/>
  <c r="P1812" i="9"/>
  <c r="P1813" i="9"/>
  <c r="P1814" i="9"/>
  <c r="P1815" i="9"/>
  <c r="P1816" i="9"/>
  <c r="P1817" i="9"/>
  <c r="P1818" i="9"/>
  <c r="P1819" i="9"/>
  <c r="P1820" i="9"/>
  <c r="P1821" i="9"/>
  <c r="P1822" i="9"/>
  <c r="P1823" i="9"/>
  <c r="P1824" i="9"/>
  <c r="P1825" i="9"/>
  <c r="P1826" i="9"/>
  <c r="P1827" i="9"/>
  <c r="P1828" i="9"/>
  <c r="P1829" i="9"/>
  <c r="P1830" i="9"/>
  <c r="P1831" i="9"/>
  <c r="P1832" i="9"/>
  <c r="P1833" i="9"/>
  <c r="P1834" i="9"/>
  <c r="P1835" i="9"/>
  <c r="P1836" i="9"/>
  <c r="P1837" i="9"/>
  <c r="P1838" i="9"/>
  <c r="P1839" i="9"/>
  <c r="P1840" i="9"/>
  <c r="P1841" i="9"/>
  <c r="P1842" i="9"/>
  <c r="P1843" i="9"/>
  <c r="P1844" i="9"/>
  <c r="P1845" i="9"/>
  <c r="P1846" i="9"/>
  <c r="P1847" i="9"/>
  <c r="P1848" i="9"/>
  <c r="P1849" i="9"/>
  <c r="P1850" i="9"/>
  <c r="P1851" i="9"/>
  <c r="P1852" i="9"/>
  <c r="P1853" i="9"/>
  <c r="P1854" i="9"/>
  <c r="P1855" i="9"/>
  <c r="P1856" i="9"/>
  <c r="P1857" i="9"/>
  <c r="P1858" i="9"/>
  <c r="P1859" i="9"/>
  <c r="P1860" i="9"/>
  <c r="P1861" i="9"/>
  <c r="P1862" i="9"/>
  <c r="P1863" i="9"/>
  <c r="P1864" i="9"/>
  <c r="P1865" i="9"/>
  <c r="P1866" i="9"/>
  <c r="P1867" i="9"/>
  <c r="P1868" i="9"/>
  <c r="P1869" i="9"/>
  <c r="P1870" i="9"/>
  <c r="P1871" i="9"/>
  <c r="P1872" i="9"/>
  <c r="P1873" i="9"/>
  <c r="P1874" i="9"/>
  <c r="P1875" i="9"/>
  <c r="P1876" i="9"/>
  <c r="P1877" i="9"/>
  <c r="P1878" i="9"/>
  <c r="P1879" i="9"/>
  <c r="P1880" i="9"/>
  <c r="P1881" i="9"/>
  <c r="P1882" i="9"/>
  <c r="P1883" i="9"/>
  <c r="P1884" i="9"/>
  <c r="P1885" i="9"/>
  <c r="P1886" i="9"/>
  <c r="P1887" i="9"/>
  <c r="P1888" i="9"/>
  <c r="P1889" i="9"/>
  <c r="P1890" i="9"/>
  <c r="P1891" i="9"/>
  <c r="P1892" i="9"/>
  <c r="P1893" i="9"/>
  <c r="P1894" i="9"/>
  <c r="P1895" i="9"/>
  <c r="P1896" i="9"/>
  <c r="P1897" i="9"/>
  <c r="P1898" i="9"/>
  <c r="P1899" i="9"/>
  <c r="P1900" i="9"/>
  <c r="P1901" i="9"/>
  <c r="P1902" i="9"/>
  <c r="P1903" i="9"/>
  <c r="P1904" i="9"/>
  <c r="P1905" i="9"/>
  <c r="P1906" i="9"/>
  <c r="P1907" i="9"/>
  <c r="P1908" i="9"/>
  <c r="P1909" i="9"/>
  <c r="P1910" i="9"/>
  <c r="P1911" i="9"/>
  <c r="P1912" i="9"/>
  <c r="P1913" i="9"/>
  <c r="P1914" i="9"/>
  <c r="P1915" i="9"/>
  <c r="P1916" i="9"/>
  <c r="P1917" i="9"/>
  <c r="P1918" i="9"/>
  <c r="P1919" i="9"/>
  <c r="P1920" i="9"/>
  <c r="P1921" i="9"/>
  <c r="P1922" i="9"/>
  <c r="P1923" i="9"/>
  <c r="P1924" i="9"/>
  <c r="P1925" i="9"/>
  <c r="P1926" i="9"/>
  <c r="P1927" i="9"/>
  <c r="P1928" i="9"/>
  <c r="P1929" i="9"/>
  <c r="P1930" i="9"/>
  <c r="P1931" i="9"/>
  <c r="P1932" i="9"/>
  <c r="P1933" i="9"/>
  <c r="P1934" i="9"/>
  <c r="P1935" i="9"/>
  <c r="P1936" i="9"/>
  <c r="P1937" i="9"/>
  <c r="P1938" i="9"/>
  <c r="P1939" i="9"/>
  <c r="P1940" i="9"/>
  <c r="P1941" i="9"/>
  <c r="P1942" i="9"/>
  <c r="P1943" i="9"/>
  <c r="P1944" i="9"/>
  <c r="P1945" i="9"/>
  <c r="P1946" i="9"/>
  <c r="P1947" i="9"/>
  <c r="P1948" i="9"/>
  <c r="P1949" i="9"/>
  <c r="P1950" i="9"/>
  <c r="P1951" i="9"/>
  <c r="P1952" i="9"/>
  <c r="P1953" i="9"/>
  <c r="P1954" i="9"/>
  <c r="P1955" i="9"/>
  <c r="P1956" i="9"/>
  <c r="P1957" i="9"/>
  <c r="P1958" i="9"/>
  <c r="P1959" i="9"/>
  <c r="P1960" i="9"/>
  <c r="P1961" i="9"/>
  <c r="P1962" i="9"/>
  <c r="P1963" i="9"/>
  <c r="P1964" i="9"/>
  <c r="P1965" i="9"/>
  <c r="P1966" i="9"/>
  <c r="P1967" i="9"/>
  <c r="P1968" i="9"/>
  <c r="P1969" i="9"/>
  <c r="P1970" i="9"/>
  <c r="P1971" i="9"/>
  <c r="P1972" i="9"/>
  <c r="P1973" i="9"/>
  <c r="P1974" i="9"/>
  <c r="P1975" i="9"/>
  <c r="P1976" i="9"/>
  <c r="P1977" i="9"/>
  <c r="P1978" i="9"/>
  <c r="P1979" i="9"/>
  <c r="P1980" i="9"/>
  <c r="P1981" i="9"/>
  <c r="P1982" i="9"/>
  <c r="P1983" i="9"/>
  <c r="P1984" i="9"/>
  <c r="P1985" i="9"/>
  <c r="P1986" i="9"/>
  <c r="P1987" i="9"/>
  <c r="P1988" i="9"/>
  <c r="P1989" i="9"/>
  <c r="P1990" i="9"/>
  <c r="P1991" i="9"/>
  <c r="P1992" i="9"/>
  <c r="P1993" i="9"/>
  <c r="P1994" i="9"/>
  <c r="P1995" i="9"/>
  <c r="P1996" i="9"/>
  <c r="P1997" i="9"/>
  <c r="P1998" i="9"/>
  <c r="P1999" i="9"/>
  <c r="P2000" i="9"/>
  <c r="P2001" i="9"/>
  <c r="P2" i="9"/>
  <c r="O2" i="9"/>
  <c r="N2" i="9"/>
  <c r="O3" i="9"/>
  <c r="O4" i="9"/>
  <c r="O5" i="9"/>
  <c r="O6" i="9"/>
  <c r="O7" i="9"/>
  <c r="O8" i="9"/>
  <c r="O9" i="9"/>
  <c r="O10" i="9"/>
  <c r="O11" i="9"/>
  <c r="O12" i="9"/>
  <c r="O13" i="9"/>
  <c r="O14" i="9"/>
  <c r="O15" i="9"/>
  <c r="O16" i="9"/>
  <c r="O17" i="9"/>
  <c r="O18" i="9"/>
  <c r="O19" i="9"/>
  <c r="O20" i="9"/>
  <c r="O21" i="9"/>
  <c r="O22" i="9"/>
  <c r="O23" i="9"/>
  <c r="O24" i="9"/>
  <c r="O25" i="9"/>
  <c r="O26" i="9"/>
  <c r="O27" i="9"/>
  <c r="O28" i="9"/>
  <c r="O29" i="9"/>
  <c r="O30" i="9"/>
  <c r="O31" i="9"/>
  <c r="O32" i="9"/>
  <c r="O33" i="9"/>
  <c r="O34" i="9"/>
  <c r="O35" i="9"/>
  <c r="O36" i="9"/>
  <c r="O37" i="9"/>
  <c r="O38" i="9"/>
  <c r="O39" i="9"/>
  <c r="O40" i="9"/>
  <c r="O41" i="9"/>
  <c r="O42" i="9"/>
  <c r="O43" i="9"/>
  <c r="O44" i="9"/>
  <c r="O45" i="9"/>
  <c r="O46" i="9"/>
  <c r="O47" i="9"/>
  <c r="O48" i="9"/>
  <c r="O49" i="9"/>
  <c r="O50" i="9"/>
  <c r="O51" i="9"/>
  <c r="O52" i="9"/>
  <c r="O53" i="9"/>
  <c r="O54" i="9"/>
  <c r="O55" i="9"/>
  <c r="O56" i="9"/>
  <c r="O57" i="9"/>
  <c r="O58" i="9"/>
  <c r="O59" i="9"/>
  <c r="O60" i="9"/>
  <c r="O61" i="9"/>
  <c r="O62" i="9"/>
  <c r="O63" i="9"/>
  <c r="O64" i="9"/>
  <c r="O65" i="9"/>
  <c r="O66" i="9"/>
  <c r="O67" i="9"/>
  <c r="O68" i="9"/>
  <c r="O69" i="9"/>
  <c r="O70" i="9"/>
  <c r="O71" i="9"/>
  <c r="O72" i="9"/>
  <c r="O73" i="9"/>
  <c r="O74" i="9"/>
  <c r="O75" i="9"/>
  <c r="O76" i="9"/>
  <c r="O77" i="9"/>
  <c r="O78" i="9"/>
  <c r="O79" i="9"/>
  <c r="O80" i="9"/>
  <c r="O81" i="9"/>
  <c r="O82" i="9"/>
  <c r="O83" i="9"/>
  <c r="O84" i="9"/>
  <c r="O85" i="9"/>
  <c r="O86" i="9"/>
  <c r="O87" i="9"/>
  <c r="O88" i="9"/>
  <c r="O89" i="9"/>
  <c r="O90" i="9"/>
  <c r="O91" i="9"/>
  <c r="O92" i="9"/>
  <c r="O93" i="9"/>
  <c r="O94" i="9"/>
  <c r="O95" i="9"/>
  <c r="O96" i="9"/>
  <c r="O97" i="9"/>
  <c r="O98" i="9"/>
  <c r="O99" i="9"/>
  <c r="O100" i="9"/>
  <c r="O101" i="9"/>
  <c r="O102" i="9"/>
  <c r="O103" i="9"/>
  <c r="O104" i="9"/>
  <c r="O105" i="9"/>
  <c r="O106" i="9"/>
  <c r="O107" i="9"/>
  <c r="O108" i="9"/>
  <c r="O109" i="9"/>
  <c r="O110" i="9"/>
  <c r="O111" i="9"/>
  <c r="O112" i="9"/>
  <c r="O113" i="9"/>
  <c r="O114" i="9"/>
  <c r="O115" i="9"/>
  <c r="O116" i="9"/>
  <c r="O117" i="9"/>
  <c r="O118" i="9"/>
  <c r="O119" i="9"/>
  <c r="O120" i="9"/>
  <c r="O121" i="9"/>
  <c r="O122" i="9"/>
  <c r="O123" i="9"/>
  <c r="O124" i="9"/>
  <c r="O125" i="9"/>
  <c r="O126" i="9"/>
  <c r="O127" i="9"/>
  <c r="O128" i="9"/>
  <c r="O129" i="9"/>
  <c r="O130" i="9"/>
  <c r="O131" i="9"/>
  <c r="O132" i="9"/>
  <c r="O133" i="9"/>
  <c r="O134" i="9"/>
  <c r="O135" i="9"/>
  <c r="O136" i="9"/>
  <c r="O137" i="9"/>
  <c r="O138" i="9"/>
  <c r="O139" i="9"/>
  <c r="O140" i="9"/>
  <c r="O141" i="9"/>
  <c r="O142" i="9"/>
  <c r="O143" i="9"/>
  <c r="O144" i="9"/>
  <c r="O145" i="9"/>
  <c r="O146" i="9"/>
  <c r="O147" i="9"/>
  <c r="O148" i="9"/>
  <c r="O149" i="9"/>
  <c r="O150" i="9"/>
  <c r="O151" i="9"/>
  <c r="O152" i="9"/>
  <c r="O153" i="9"/>
  <c r="O154" i="9"/>
  <c r="O155" i="9"/>
  <c r="O156" i="9"/>
  <c r="O157" i="9"/>
  <c r="O158" i="9"/>
  <c r="O159" i="9"/>
  <c r="O160" i="9"/>
  <c r="O161" i="9"/>
  <c r="O162" i="9"/>
  <c r="O163" i="9"/>
  <c r="O164" i="9"/>
  <c r="O165" i="9"/>
  <c r="O166" i="9"/>
  <c r="O167" i="9"/>
  <c r="O168" i="9"/>
  <c r="O169" i="9"/>
  <c r="O170" i="9"/>
  <c r="O171" i="9"/>
  <c r="O172" i="9"/>
  <c r="O173" i="9"/>
  <c r="O174" i="9"/>
  <c r="O175" i="9"/>
  <c r="O176" i="9"/>
  <c r="O177" i="9"/>
  <c r="O178" i="9"/>
  <c r="O179" i="9"/>
  <c r="O180" i="9"/>
  <c r="O181" i="9"/>
  <c r="O182" i="9"/>
  <c r="O183" i="9"/>
  <c r="O184" i="9"/>
  <c r="O185" i="9"/>
  <c r="O186" i="9"/>
  <c r="O187" i="9"/>
  <c r="O188" i="9"/>
  <c r="O189" i="9"/>
  <c r="O190" i="9"/>
  <c r="O191" i="9"/>
  <c r="O192" i="9"/>
  <c r="O193" i="9"/>
  <c r="O194" i="9"/>
  <c r="O195" i="9"/>
  <c r="O196" i="9"/>
  <c r="O197" i="9"/>
  <c r="O198" i="9"/>
  <c r="O199" i="9"/>
  <c r="O200" i="9"/>
  <c r="O201" i="9"/>
  <c r="O202" i="9"/>
  <c r="O203" i="9"/>
  <c r="O204" i="9"/>
  <c r="O205" i="9"/>
  <c r="O206" i="9"/>
  <c r="O207" i="9"/>
  <c r="O208" i="9"/>
  <c r="O209" i="9"/>
  <c r="O210" i="9"/>
  <c r="O211" i="9"/>
  <c r="O212" i="9"/>
  <c r="O213" i="9"/>
  <c r="O214" i="9"/>
  <c r="O215" i="9"/>
  <c r="O216" i="9"/>
  <c r="O217" i="9"/>
  <c r="O218" i="9"/>
  <c r="O219" i="9"/>
  <c r="O220" i="9"/>
  <c r="O221" i="9"/>
  <c r="O222" i="9"/>
  <c r="O223" i="9"/>
  <c r="O224" i="9"/>
  <c r="O225" i="9"/>
  <c r="O226" i="9"/>
  <c r="O227" i="9"/>
  <c r="O228" i="9"/>
  <c r="O229" i="9"/>
  <c r="O230" i="9"/>
  <c r="O231" i="9"/>
  <c r="O232" i="9"/>
  <c r="O233" i="9"/>
  <c r="O234" i="9"/>
  <c r="O235" i="9"/>
  <c r="O236" i="9"/>
  <c r="O237" i="9"/>
  <c r="O238" i="9"/>
  <c r="O239" i="9"/>
  <c r="O240" i="9"/>
  <c r="O241" i="9"/>
  <c r="O242" i="9"/>
  <c r="O243" i="9"/>
  <c r="O244" i="9"/>
  <c r="O245" i="9"/>
  <c r="O246" i="9"/>
  <c r="O247" i="9"/>
  <c r="O248" i="9"/>
  <c r="O249" i="9"/>
  <c r="O250" i="9"/>
  <c r="O251" i="9"/>
  <c r="O252" i="9"/>
  <c r="O253" i="9"/>
  <c r="O254" i="9"/>
  <c r="O255" i="9"/>
  <c r="O256" i="9"/>
  <c r="O257" i="9"/>
  <c r="O258" i="9"/>
  <c r="O259" i="9"/>
  <c r="O260" i="9"/>
  <c r="O261" i="9"/>
  <c r="O262" i="9"/>
  <c r="O263" i="9"/>
  <c r="O264" i="9"/>
  <c r="O265" i="9"/>
  <c r="O266" i="9"/>
  <c r="O267" i="9"/>
  <c r="O268" i="9"/>
  <c r="O269" i="9"/>
  <c r="O270" i="9"/>
  <c r="O271" i="9"/>
  <c r="O272" i="9"/>
  <c r="O273" i="9"/>
  <c r="O274" i="9"/>
  <c r="O275" i="9"/>
  <c r="O276" i="9"/>
  <c r="O277" i="9"/>
  <c r="O278" i="9"/>
  <c r="O279" i="9"/>
  <c r="O280" i="9"/>
  <c r="O281" i="9"/>
  <c r="O282" i="9"/>
  <c r="O283" i="9"/>
  <c r="O284" i="9"/>
  <c r="O285" i="9"/>
  <c r="O286" i="9"/>
  <c r="O287" i="9"/>
  <c r="O288" i="9"/>
  <c r="O289" i="9"/>
  <c r="O290" i="9"/>
  <c r="O291" i="9"/>
  <c r="O292" i="9"/>
  <c r="O293" i="9"/>
  <c r="O294" i="9"/>
  <c r="O295" i="9"/>
  <c r="O296" i="9"/>
  <c r="O297" i="9"/>
  <c r="O298" i="9"/>
  <c r="O299" i="9"/>
  <c r="O300" i="9"/>
  <c r="O301" i="9"/>
  <c r="O302" i="9"/>
  <c r="O303" i="9"/>
  <c r="O304" i="9"/>
  <c r="O305" i="9"/>
  <c r="O306" i="9"/>
  <c r="O307" i="9"/>
  <c r="O308" i="9"/>
  <c r="O309" i="9"/>
  <c r="O310" i="9"/>
  <c r="O311" i="9"/>
  <c r="O312" i="9"/>
  <c r="O313" i="9"/>
  <c r="O314" i="9"/>
  <c r="O315" i="9"/>
  <c r="O316" i="9"/>
  <c r="O317" i="9"/>
  <c r="O318" i="9"/>
  <c r="O319" i="9"/>
  <c r="O320" i="9"/>
  <c r="O321" i="9"/>
  <c r="O322" i="9"/>
  <c r="O323" i="9"/>
  <c r="O324" i="9"/>
  <c r="O325" i="9"/>
  <c r="O326" i="9"/>
  <c r="O327" i="9"/>
  <c r="O328" i="9"/>
  <c r="O329" i="9"/>
  <c r="O330" i="9"/>
  <c r="O331" i="9"/>
  <c r="O332" i="9"/>
  <c r="O333" i="9"/>
  <c r="O334" i="9"/>
  <c r="O335" i="9"/>
  <c r="O336" i="9"/>
  <c r="O337" i="9"/>
  <c r="O338" i="9"/>
  <c r="O339" i="9"/>
  <c r="O340" i="9"/>
  <c r="O341" i="9"/>
  <c r="O342" i="9"/>
  <c r="O343" i="9"/>
  <c r="O344" i="9"/>
  <c r="O345" i="9"/>
  <c r="O346" i="9"/>
  <c r="O347" i="9"/>
  <c r="O348" i="9"/>
  <c r="O349" i="9"/>
  <c r="O350" i="9"/>
  <c r="O351" i="9"/>
  <c r="O352" i="9"/>
  <c r="O353" i="9"/>
  <c r="O354" i="9"/>
  <c r="O355" i="9"/>
  <c r="O356" i="9"/>
  <c r="O357" i="9"/>
  <c r="O358" i="9"/>
  <c r="O359" i="9"/>
  <c r="O360" i="9"/>
  <c r="O361" i="9"/>
  <c r="O362" i="9"/>
  <c r="O363" i="9"/>
  <c r="O364" i="9"/>
  <c r="O365" i="9"/>
  <c r="O366" i="9"/>
  <c r="O367" i="9"/>
  <c r="O368" i="9"/>
  <c r="O369" i="9"/>
  <c r="O370" i="9"/>
  <c r="O371" i="9"/>
  <c r="O372" i="9"/>
  <c r="O373" i="9"/>
  <c r="O374" i="9"/>
  <c r="O375" i="9"/>
  <c r="O376" i="9"/>
  <c r="O377" i="9"/>
  <c r="O378" i="9"/>
  <c r="O379" i="9"/>
  <c r="O380" i="9"/>
  <c r="O381" i="9"/>
  <c r="O382" i="9"/>
  <c r="O383" i="9"/>
  <c r="O384" i="9"/>
  <c r="O385" i="9"/>
  <c r="O386" i="9"/>
  <c r="O387" i="9"/>
  <c r="O388" i="9"/>
  <c r="O389" i="9"/>
  <c r="O390" i="9"/>
  <c r="O391" i="9"/>
  <c r="O392" i="9"/>
  <c r="O393" i="9"/>
  <c r="O394" i="9"/>
  <c r="O395" i="9"/>
  <c r="O396" i="9"/>
  <c r="O397" i="9"/>
  <c r="O398" i="9"/>
  <c r="O399" i="9"/>
  <c r="O400" i="9"/>
  <c r="O401" i="9"/>
  <c r="O402" i="9"/>
  <c r="O403" i="9"/>
  <c r="O404" i="9"/>
  <c r="O405" i="9"/>
  <c r="O406" i="9"/>
  <c r="O407" i="9"/>
  <c r="O408" i="9"/>
  <c r="O409" i="9"/>
  <c r="O410" i="9"/>
  <c r="O411" i="9"/>
  <c r="O412" i="9"/>
  <c r="O413" i="9"/>
  <c r="O414" i="9"/>
  <c r="O415" i="9"/>
  <c r="O416" i="9"/>
  <c r="O417" i="9"/>
  <c r="O418" i="9"/>
  <c r="O419" i="9"/>
  <c r="O420" i="9"/>
  <c r="O421" i="9"/>
  <c r="O422" i="9"/>
  <c r="O423" i="9"/>
  <c r="O424" i="9"/>
  <c r="O425" i="9"/>
  <c r="O426" i="9"/>
  <c r="O427" i="9"/>
  <c r="O428" i="9"/>
  <c r="O429" i="9"/>
  <c r="O430" i="9"/>
  <c r="O431" i="9"/>
  <c r="O432" i="9"/>
  <c r="O433" i="9"/>
  <c r="O434" i="9"/>
  <c r="O435" i="9"/>
  <c r="O436" i="9"/>
  <c r="O437" i="9"/>
  <c r="O438" i="9"/>
  <c r="O439" i="9"/>
  <c r="O440" i="9"/>
  <c r="O441" i="9"/>
  <c r="O442" i="9"/>
  <c r="O443" i="9"/>
  <c r="O444" i="9"/>
  <c r="O445" i="9"/>
  <c r="O446" i="9"/>
  <c r="O447" i="9"/>
  <c r="O448" i="9"/>
  <c r="O449" i="9"/>
  <c r="O450" i="9"/>
  <c r="O451" i="9"/>
  <c r="O452" i="9"/>
  <c r="O453" i="9"/>
  <c r="O454" i="9"/>
  <c r="O455" i="9"/>
  <c r="O456" i="9"/>
  <c r="O457" i="9"/>
  <c r="O458" i="9"/>
  <c r="O459" i="9"/>
  <c r="O460" i="9"/>
  <c r="O461" i="9"/>
  <c r="O462" i="9"/>
  <c r="O463" i="9"/>
  <c r="O464" i="9"/>
  <c r="O465" i="9"/>
  <c r="O466" i="9"/>
  <c r="O467" i="9"/>
  <c r="O468" i="9"/>
  <c r="O469" i="9"/>
  <c r="O470" i="9"/>
  <c r="O471" i="9"/>
  <c r="O472" i="9"/>
  <c r="O473" i="9"/>
  <c r="O474" i="9"/>
  <c r="O475" i="9"/>
  <c r="O476" i="9"/>
  <c r="O477" i="9"/>
  <c r="O478" i="9"/>
  <c r="O479" i="9"/>
  <c r="O480" i="9"/>
  <c r="O481" i="9"/>
  <c r="O482" i="9"/>
  <c r="O483" i="9"/>
  <c r="O484" i="9"/>
  <c r="O485" i="9"/>
  <c r="O486" i="9"/>
  <c r="O487" i="9"/>
  <c r="O488" i="9"/>
  <c r="O489" i="9"/>
  <c r="O490" i="9"/>
  <c r="O491" i="9"/>
  <c r="O492" i="9"/>
  <c r="O493" i="9"/>
  <c r="O494" i="9"/>
  <c r="O495" i="9"/>
  <c r="O496" i="9"/>
  <c r="O497" i="9"/>
  <c r="O498" i="9"/>
  <c r="O499" i="9"/>
  <c r="O500" i="9"/>
  <c r="O501" i="9"/>
  <c r="O502" i="9"/>
  <c r="O503" i="9"/>
  <c r="O504" i="9"/>
  <c r="O505" i="9"/>
  <c r="O506" i="9"/>
  <c r="O507" i="9"/>
  <c r="O508" i="9"/>
  <c r="O509" i="9"/>
  <c r="O510" i="9"/>
  <c r="O511" i="9"/>
  <c r="O512" i="9"/>
  <c r="O513" i="9"/>
  <c r="O514" i="9"/>
  <c r="O515" i="9"/>
  <c r="O516" i="9"/>
  <c r="O517" i="9"/>
  <c r="O518" i="9"/>
  <c r="O519" i="9"/>
  <c r="O520" i="9"/>
  <c r="O521" i="9"/>
  <c r="O522" i="9"/>
  <c r="O523" i="9"/>
  <c r="O524" i="9"/>
  <c r="O525" i="9"/>
  <c r="O526" i="9"/>
  <c r="O527" i="9"/>
  <c r="O528" i="9"/>
  <c r="O529" i="9"/>
  <c r="O530" i="9"/>
  <c r="O531" i="9"/>
  <c r="O532" i="9"/>
  <c r="O533" i="9"/>
  <c r="O534" i="9"/>
  <c r="O535" i="9"/>
  <c r="O536" i="9"/>
  <c r="O537" i="9"/>
  <c r="O538" i="9"/>
  <c r="O539" i="9"/>
  <c r="O540" i="9"/>
  <c r="O541" i="9"/>
  <c r="O542" i="9"/>
  <c r="O543" i="9"/>
  <c r="O544" i="9"/>
  <c r="O545" i="9"/>
  <c r="O546" i="9"/>
  <c r="O547" i="9"/>
  <c r="O548" i="9"/>
  <c r="O549" i="9"/>
  <c r="O550" i="9"/>
  <c r="O551" i="9"/>
  <c r="O552" i="9"/>
  <c r="O553" i="9"/>
  <c r="O554" i="9"/>
  <c r="O555" i="9"/>
  <c r="O556" i="9"/>
  <c r="O557" i="9"/>
  <c r="O558" i="9"/>
  <c r="O559" i="9"/>
  <c r="O560" i="9"/>
  <c r="O561" i="9"/>
  <c r="O562" i="9"/>
  <c r="O563" i="9"/>
  <c r="O564" i="9"/>
  <c r="O565" i="9"/>
  <c r="O566" i="9"/>
  <c r="O567" i="9"/>
  <c r="O568" i="9"/>
  <c r="O569" i="9"/>
  <c r="O570" i="9"/>
  <c r="O571" i="9"/>
  <c r="O572" i="9"/>
  <c r="O573" i="9"/>
  <c r="O574" i="9"/>
  <c r="O575" i="9"/>
  <c r="O576" i="9"/>
  <c r="O577" i="9"/>
  <c r="O578" i="9"/>
  <c r="O579" i="9"/>
  <c r="O580" i="9"/>
  <c r="O581" i="9"/>
  <c r="O582" i="9"/>
  <c r="O583" i="9"/>
  <c r="O584" i="9"/>
  <c r="O585" i="9"/>
  <c r="O586" i="9"/>
  <c r="O587" i="9"/>
  <c r="O588" i="9"/>
  <c r="O589" i="9"/>
  <c r="O590" i="9"/>
  <c r="O591" i="9"/>
  <c r="O592" i="9"/>
  <c r="O593" i="9"/>
  <c r="O594" i="9"/>
  <c r="O595" i="9"/>
  <c r="O596" i="9"/>
  <c r="O597" i="9"/>
  <c r="O598" i="9"/>
  <c r="O599" i="9"/>
  <c r="O600" i="9"/>
  <c r="O601" i="9"/>
  <c r="O602" i="9"/>
  <c r="O603" i="9"/>
  <c r="O604" i="9"/>
  <c r="O605" i="9"/>
  <c r="O606" i="9"/>
  <c r="O607" i="9"/>
  <c r="O608" i="9"/>
  <c r="O609" i="9"/>
  <c r="O610" i="9"/>
  <c r="O611" i="9"/>
  <c r="O612" i="9"/>
  <c r="O613" i="9"/>
  <c r="O614" i="9"/>
  <c r="O615" i="9"/>
  <c r="O616" i="9"/>
  <c r="O617" i="9"/>
  <c r="O618" i="9"/>
  <c r="O619" i="9"/>
  <c r="O620" i="9"/>
  <c r="O621" i="9"/>
  <c r="O622" i="9"/>
  <c r="O623" i="9"/>
  <c r="O624" i="9"/>
  <c r="O625" i="9"/>
  <c r="O626" i="9"/>
  <c r="O627" i="9"/>
  <c r="O628" i="9"/>
  <c r="O629" i="9"/>
  <c r="O630" i="9"/>
  <c r="O631" i="9"/>
  <c r="O632" i="9"/>
  <c r="O633" i="9"/>
  <c r="O634" i="9"/>
  <c r="O635" i="9"/>
  <c r="O636" i="9"/>
  <c r="O637" i="9"/>
  <c r="O638" i="9"/>
  <c r="O639" i="9"/>
  <c r="O640" i="9"/>
  <c r="O641" i="9"/>
  <c r="O642" i="9"/>
  <c r="O643" i="9"/>
  <c r="O644" i="9"/>
  <c r="O645" i="9"/>
  <c r="O646" i="9"/>
  <c r="O647" i="9"/>
  <c r="O648" i="9"/>
  <c r="O649" i="9"/>
  <c r="O650" i="9"/>
  <c r="O651" i="9"/>
  <c r="O652" i="9"/>
  <c r="O653" i="9"/>
  <c r="O654" i="9"/>
  <c r="O655" i="9"/>
  <c r="O656" i="9"/>
  <c r="O657" i="9"/>
  <c r="O658" i="9"/>
  <c r="O659" i="9"/>
  <c r="O660" i="9"/>
  <c r="O661" i="9"/>
  <c r="O662" i="9"/>
  <c r="O663" i="9"/>
  <c r="O664" i="9"/>
  <c r="O665" i="9"/>
  <c r="O666" i="9"/>
  <c r="O667" i="9"/>
  <c r="O668" i="9"/>
  <c r="O669" i="9"/>
  <c r="O670" i="9"/>
  <c r="O671" i="9"/>
  <c r="O672" i="9"/>
  <c r="O673" i="9"/>
  <c r="O674" i="9"/>
  <c r="O675" i="9"/>
  <c r="O676" i="9"/>
  <c r="O677" i="9"/>
  <c r="O678" i="9"/>
  <c r="O679" i="9"/>
  <c r="O680" i="9"/>
  <c r="O681" i="9"/>
  <c r="O682" i="9"/>
  <c r="O683" i="9"/>
  <c r="O684" i="9"/>
  <c r="O685" i="9"/>
  <c r="O686" i="9"/>
  <c r="O687" i="9"/>
  <c r="O688" i="9"/>
  <c r="O689" i="9"/>
  <c r="O690" i="9"/>
  <c r="O691" i="9"/>
  <c r="O692" i="9"/>
  <c r="O693" i="9"/>
  <c r="O694" i="9"/>
  <c r="O695" i="9"/>
  <c r="O696" i="9"/>
  <c r="O697" i="9"/>
  <c r="O698" i="9"/>
  <c r="O699" i="9"/>
  <c r="O700" i="9"/>
  <c r="O701" i="9"/>
  <c r="O702" i="9"/>
  <c r="O703" i="9"/>
  <c r="O704" i="9"/>
  <c r="O705" i="9"/>
  <c r="O706" i="9"/>
  <c r="O707" i="9"/>
  <c r="O708" i="9"/>
  <c r="O709" i="9"/>
  <c r="O710" i="9"/>
  <c r="O711" i="9"/>
  <c r="O712" i="9"/>
  <c r="O713" i="9"/>
  <c r="O714" i="9"/>
  <c r="O715" i="9"/>
  <c r="O716" i="9"/>
  <c r="O717" i="9"/>
  <c r="O718" i="9"/>
  <c r="O719" i="9"/>
  <c r="O720" i="9"/>
  <c r="O721" i="9"/>
  <c r="O722" i="9"/>
  <c r="O723" i="9"/>
  <c r="O724" i="9"/>
  <c r="O725" i="9"/>
  <c r="O726" i="9"/>
  <c r="O727" i="9"/>
  <c r="O728" i="9"/>
  <c r="O729" i="9"/>
  <c r="O730" i="9"/>
  <c r="O731" i="9"/>
  <c r="O732" i="9"/>
  <c r="O733" i="9"/>
  <c r="O734" i="9"/>
  <c r="O735" i="9"/>
  <c r="O736" i="9"/>
  <c r="O737" i="9"/>
  <c r="O738" i="9"/>
  <c r="O739" i="9"/>
  <c r="O740" i="9"/>
  <c r="O741" i="9"/>
  <c r="O742" i="9"/>
  <c r="O743" i="9"/>
  <c r="O744" i="9"/>
  <c r="O745" i="9"/>
  <c r="O746" i="9"/>
  <c r="O747" i="9"/>
  <c r="O748" i="9"/>
  <c r="O749" i="9"/>
  <c r="O750" i="9"/>
  <c r="O751" i="9"/>
  <c r="O752" i="9"/>
  <c r="O753" i="9"/>
  <c r="O754" i="9"/>
  <c r="O755" i="9"/>
  <c r="O756" i="9"/>
  <c r="O757" i="9"/>
  <c r="O758" i="9"/>
  <c r="O759" i="9"/>
  <c r="O760" i="9"/>
  <c r="O761" i="9"/>
  <c r="O762" i="9"/>
  <c r="O763" i="9"/>
  <c r="O764" i="9"/>
  <c r="O765" i="9"/>
  <c r="O766" i="9"/>
  <c r="O767" i="9"/>
  <c r="O768" i="9"/>
  <c r="O769" i="9"/>
  <c r="O770" i="9"/>
  <c r="O771" i="9"/>
  <c r="O772" i="9"/>
  <c r="O773" i="9"/>
  <c r="O774" i="9"/>
  <c r="O775" i="9"/>
  <c r="O776" i="9"/>
  <c r="O777" i="9"/>
  <c r="O778" i="9"/>
  <c r="O779" i="9"/>
  <c r="O780" i="9"/>
  <c r="O781" i="9"/>
  <c r="O782" i="9"/>
  <c r="O783" i="9"/>
  <c r="O784" i="9"/>
  <c r="O785" i="9"/>
  <c r="O786" i="9"/>
  <c r="O787" i="9"/>
  <c r="O788" i="9"/>
  <c r="O789" i="9"/>
  <c r="O790" i="9"/>
  <c r="O791" i="9"/>
  <c r="O792" i="9"/>
  <c r="O793" i="9"/>
  <c r="O794" i="9"/>
  <c r="O795" i="9"/>
  <c r="O796" i="9"/>
  <c r="O797" i="9"/>
  <c r="O798" i="9"/>
  <c r="O799" i="9"/>
  <c r="O800" i="9"/>
  <c r="O801" i="9"/>
  <c r="O802" i="9"/>
  <c r="O803" i="9"/>
  <c r="O804" i="9"/>
  <c r="O805" i="9"/>
  <c r="O806" i="9"/>
  <c r="O807" i="9"/>
  <c r="O808" i="9"/>
  <c r="O809" i="9"/>
  <c r="O810" i="9"/>
  <c r="O811" i="9"/>
  <c r="O812" i="9"/>
  <c r="O813" i="9"/>
  <c r="O814" i="9"/>
  <c r="O815" i="9"/>
  <c r="O816" i="9"/>
  <c r="O817" i="9"/>
  <c r="O818" i="9"/>
  <c r="O819" i="9"/>
  <c r="O820" i="9"/>
  <c r="O821" i="9"/>
  <c r="O822" i="9"/>
  <c r="O823" i="9"/>
  <c r="O824" i="9"/>
  <c r="O825" i="9"/>
  <c r="O826" i="9"/>
  <c r="O827" i="9"/>
  <c r="O828" i="9"/>
  <c r="O829" i="9"/>
  <c r="O830" i="9"/>
  <c r="O831" i="9"/>
  <c r="O832" i="9"/>
  <c r="O833" i="9"/>
  <c r="O834" i="9"/>
  <c r="O835" i="9"/>
  <c r="O836" i="9"/>
  <c r="O837" i="9"/>
  <c r="O838" i="9"/>
  <c r="O839" i="9"/>
  <c r="O840" i="9"/>
  <c r="O841" i="9"/>
  <c r="O842" i="9"/>
  <c r="O843" i="9"/>
  <c r="O844" i="9"/>
  <c r="O845" i="9"/>
  <c r="O846" i="9"/>
  <c r="O847" i="9"/>
  <c r="O848" i="9"/>
  <c r="O849" i="9"/>
  <c r="O850" i="9"/>
  <c r="O851" i="9"/>
  <c r="O852" i="9"/>
  <c r="O853" i="9"/>
  <c r="O854" i="9"/>
  <c r="O855" i="9"/>
  <c r="O856" i="9"/>
  <c r="O857" i="9"/>
  <c r="O858" i="9"/>
  <c r="O859" i="9"/>
  <c r="O860" i="9"/>
  <c r="O861" i="9"/>
  <c r="O862" i="9"/>
  <c r="O863" i="9"/>
  <c r="O864" i="9"/>
  <c r="O865" i="9"/>
  <c r="O866" i="9"/>
  <c r="O867" i="9"/>
  <c r="O868" i="9"/>
  <c r="O869" i="9"/>
  <c r="O870" i="9"/>
  <c r="O871" i="9"/>
  <c r="O872" i="9"/>
  <c r="O873" i="9"/>
  <c r="O874" i="9"/>
  <c r="O875" i="9"/>
  <c r="O876" i="9"/>
  <c r="O877" i="9"/>
  <c r="O878" i="9"/>
  <c r="O879" i="9"/>
  <c r="O880" i="9"/>
  <c r="O881" i="9"/>
  <c r="O882" i="9"/>
  <c r="O883" i="9"/>
  <c r="O884" i="9"/>
  <c r="O885" i="9"/>
  <c r="O886" i="9"/>
  <c r="O887" i="9"/>
  <c r="O888" i="9"/>
  <c r="O889" i="9"/>
  <c r="O890" i="9"/>
  <c r="O891" i="9"/>
  <c r="O892" i="9"/>
  <c r="O893" i="9"/>
  <c r="O894" i="9"/>
  <c r="O895" i="9"/>
  <c r="O896" i="9"/>
  <c r="O897" i="9"/>
  <c r="O898" i="9"/>
  <c r="O899" i="9"/>
  <c r="O900" i="9"/>
  <c r="O901" i="9"/>
  <c r="O902" i="9"/>
  <c r="O903" i="9"/>
  <c r="O904" i="9"/>
  <c r="O905" i="9"/>
  <c r="O906" i="9"/>
  <c r="O907" i="9"/>
  <c r="O908" i="9"/>
  <c r="O909" i="9"/>
  <c r="O910" i="9"/>
  <c r="O911" i="9"/>
  <c r="O912" i="9"/>
  <c r="O913" i="9"/>
  <c r="O914" i="9"/>
  <c r="O915" i="9"/>
  <c r="O916" i="9"/>
  <c r="O917" i="9"/>
  <c r="O918" i="9"/>
  <c r="O919" i="9"/>
  <c r="O920" i="9"/>
  <c r="O921" i="9"/>
  <c r="O922" i="9"/>
  <c r="O923" i="9"/>
  <c r="O924" i="9"/>
  <c r="O925" i="9"/>
  <c r="O926" i="9"/>
  <c r="O927" i="9"/>
  <c r="O928" i="9"/>
  <c r="O929" i="9"/>
  <c r="O930" i="9"/>
  <c r="O931" i="9"/>
  <c r="O932" i="9"/>
  <c r="O933" i="9"/>
  <c r="O934" i="9"/>
  <c r="O935" i="9"/>
  <c r="O936" i="9"/>
  <c r="O937" i="9"/>
  <c r="O938" i="9"/>
  <c r="O939" i="9"/>
  <c r="O940" i="9"/>
  <c r="O941" i="9"/>
  <c r="O942" i="9"/>
  <c r="O943" i="9"/>
  <c r="O944" i="9"/>
  <c r="O945" i="9"/>
  <c r="O946" i="9"/>
  <c r="O947" i="9"/>
  <c r="O948" i="9"/>
  <c r="O949" i="9"/>
  <c r="O950" i="9"/>
  <c r="O951" i="9"/>
  <c r="O952" i="9"/>
  <c r="O953" i="9"/>
  <c r="O954" i="9"/>
  <c r="O955" i="9"/>
  <c r="O956" i="9"/>
  <c r="O957" i="9"/>
  <c r="O958" i="9"/>
  <c r="O959" i="9"/>
  <c r="O960" i="9"/>
  <c r="O961" i="9"/>
  <c r="O962" i="9"/>
  <c r="O963" i="9"/>
  <c r="O964" i="9"/>
  <c r="O965" i="9"/>
  <c r="O966" i="9"/>
  <c r="O967" i="9"/>
  <c r="O968" i="9"/>
  <c r="O969" i="9"/>
  <c r="O970" i="9"/>
  <c r="O971" i="9"/>
  <c r="O972" i="9"/>
  <c r="O973" i="9"/>
  <c r="O974" i="9"/>
  <c r="O975" i="9"/>
  <c r="O976" i="9"/>
  <c r="O977" i="9"/>
  <c r="O978" i="9"/>
  <c r="O979" i="9"/>
  <c r="O980" i="9"/>
  <c r="O981" i="9"/>
  <c r="O982" i="9"/>
  <c r="O983" i="9"/>
  <c r="O984" i="9"/>
  <c r="O985" i="9"/>
  <c r="O986" i="9"/>
  <c r="O987" i="9"/>
  <c r="O988" i="9"/>
  <c r="O989" i="9"/>
  <c r="O990" i="9"/>
  <c r="O991" i="9"/>
  <c r="O992" i="9"/>
  <c r="O993" i="9"/>
  <c r="O994" i="9"/>
  <c r="O995" i="9"/>
  <c r="O996" i="9"/>
  <c r="O997" i="9"/>
  <c r="O998" i="9"/>
  <c r="O999" i="9"/>
  <c r="O1000" i="9"/>
  <c r="O1001" i="9"/>
  <c r="O1002" i="9"/>
  <c r="O1003" i="9"/>
  <c r="O1004" i="9"/>
  <c r="O1005" i="9"/>
  <c r="O1006" i="9"/>
  <c r="O1007" i="9"/>
  <c r="O1008" i="9"/>
  <c r="O1009" i="9"/>
  <c r="O1010" i="9"/>
  <c r="O1011" i="9"/>
  <c r="O1012" i="9"/>
  <c r="O1013" i="9"/>
  <c r="O1014" i="9"/>
  <c r="O1015" i="9"/>
  <c r="O1016" i="9"/>
  <c r="O1017" i="9"/>
  <c r="O1018" i="9"/>
  <c r="O1019" i="9"/>
  <c r="O1020" i="9"/>
  <c r="O1021" i="9"/>
  <c r="O1022" i="9"/>
  <c r="O1023" i="9"/>
  <c r="O1024" i="9"/>
  <c r="O1025" i="9"/>
  <c r="O1026" i="9"/>
  <c r="O1027" i="9"/>
  <c r="O1028" i="9"/>
  <c r="O1029" i="9"/>
  <c r="O1030" i="9"/>
  <c r="O1031" i="9"/>
  <c r="O1032" i="9"/>
  <c r="O1033" i="9"/>
  <c r="O1034" i="9"/>
  <c r="O1035" i="9"/>
  <c r="O1036" i="9"/>
  <c r="O1037" i="9"/>
  <c r="O1038" i="9"/>
  <c r="O1039" i="9"/>
  <c r="O1040" i="9"/>
  <c r="O1041" i="9"/>
  <c r="O1042" i="9"/>
  <c r="O1043" i="9"/>
  <c r="O1044" i="9"/>
  <c r="O1045" i="9"/>
  <c r="O1046" i="9"/>
  <c r="O1047" i="9"/>
  <c r="O1048" i="9"/>
  <c r="O1049" i="9"/>
  <c r="O1050" i="9"/>
  <c r="O1051" i="9"/>
  <c r="O1052" i="9"/>
  <c r="O1053" i="9"/>
  <c r="O1054" i="9"/>
  <c r="O1055" i="9"/>
  <c r="O1056" i="9"/>
  <c r="O1057" i="9"/>
  <c r="O1058" i="9"/>
  <c r="O1059" i="9"/>
  <c r="O1060" i="9"/>
  <c r="O1061" i="9"/>
  <c r="O1062" i="9"/>
  <c r="O1063" i="9"/>
  <c r="O1064" i="9"/>
  <c r="O1065" i="9"/>
  <c r="O1066" i="9"/>
  <c r="O1067" i="9"/>
  <c r="O1068" i="9"/>
  <c r="O1069" i="9"/>
  <c r="O1070" i="9"/>
  <c r="O1071" i="9"/>
  <c r="O1072" i="9"/>
  <c r="O1073" i="9"/>
  <c r="O1074" i="9"/>
  <c r="O1075" i="9"/>
  <c r="O1076" i="9"/>
  <c r="O1077" i="9"/>
  <c r="O1078" i="9"/>
  <c r="O1079" i="9"/>
  <c r="O1080" i="9"/>
  <c r="O1081" i="9"/>
  <c r="O1082" i="9"/>
  <c r="O1083" i="9"/>
  <c r="O1084" i="9"/>
  <c r="O1085" i="9"/>
  <c r="O1086" i="9"/>
  <c r="O1087" i="9"/>
  <c r="O1088" i="9"/>
  <c r="O1089" i="9"/>
  <c r="O1090" i="9"/>
  <c r="O1091" i="9"/>
  <c r="O1092" i="9"/>
  <c r="O1093" i="9"/>
  <c r="O1094" i="9"/>
  <c r="O1095" i="9"/>
  <c r="O1096" i="9"/>
  <c r="O1097" i="9"/>
  <c r="O1098" i="9"/>
  <c r="O1099" i="9"/>
  <c r="O1100" i="9"/>
  <c r="O1101" i="9"/>
  <c r="O1102" i="9"/>
  <c r="O1103" i="9"/>
  <c r="O1104" i="9"/>
  <c r="O1105" i="9"/>
  <c r="O1106" i="9"/>
  <c r="O1107" i="9"/>
  <c r="O1108" i="9"/>
  <c r="O1109" i="9"/>
  <c r="O1110" i="9"/>
  <c r="O1111" i="9"/>
  <c r="O1112" i="9"/>
  <c r="O1113" i="9"/>
  <c r="O1114" i="9"/>
  <c r="O1115" i="9"/>
  <c r="O1116" i="9"/>
  <c r="O1117" i="9"/>
  <c r="O1118" i="9"/>
  <c r="O1119" i="9"/>
  <c r="O1120" i="9"/>
  <c r="O1121" i="9"/>
  <c r="O1122" i="9"/>
  <c r="O1123" i="9"/>
  <c r="O1124" i="9"/>
  <c r="O1125" i="9"/>
  <c r="O1126" i="9"/>
  <c r="O1127" i="9"/>
  <c r="O1128" i="9"/>
  <c r="O1129" i="9"/>
  <c r="O1130" i="9"/>
  <c r="O1131" i="9"/>
  <c r="O1132" i="9"/>
  <c r="O1133" i="9"/>
  <c r="O1134" i="9"/>
  <c r="O1135" i="9"/>
  <c r="O1136" i="9"/>
  <c r="O1137" i="9"/>
  <c r="O1138" i="9"/>
  <c r="O1139" i="9"/>
  <c r="O1140" i="9"/>
  <c r="O1141" i="9"/>
  <c r="O1142" i="9"/>
  <c r="O1143" i="9"/>
  <c r="O1144" i="9"/>
  <c r="O1145" i="9"/>
  <c r="O1146" i="9"/>
  <c r="O1147" i="9"/>
  <c r="O1148" i="9"/>
  <c r="O1149" i="9"/>
  <c r="O1150" i="9"/>
  <c r="O1151" i="9"/>
  <c r="O1152" i="9"/>
  <c r="O1153" i="9"/>
  <c r="O1154" i="9"/>
  <c r="O1155" i="9"/>
  <c r="O1156" i="9"/>
  <c r="O1157" i="9"/>
  <c r="O1158" i="9"/>
  <c r="O1159" i="9"/>
  <c r="O1160" i="9"/>
  <c r="O1161" i="9"/>
  <c r="O1162" i="9"/>
  <c r="O1163" i="9"/>
  <c r="O1164" i="9"/>
  <c r="O1165" i="9"/>
  <c r="O1166" i="9"/>
  <c r="O1167" i="9"/>
  <c r="O1168" i="9"/>
  <c r="O1169" i="9"/>
  <c r="O1170" i="9"/>
  <c r="O1171" i="9"/>
  <c r="O1172" i="9"/>
  <c r="O1173" i="9"/>
  <c r="O1174" i="9"/>
  <c r="O1175" i="9"/>
  <c r="O1176" i="9"/>
  <c r="O1177" i="9"/>
  <c r="O1178" i="9"/>
  <c r="O1179" i="9"/>
  <c r="O1180" i="9"/>
  <c r="O1181" i="9"/>
  <c r="O1182" i="9"/>
  <c r="O1183" i="9"/>
  <c r="O1184" i="9"/>
  <c r="O1185" i="9"/>
  <c r="O1186" i="9"/>
  <c r="O1187" i="9"/>
  <c r="O1188" i="9"/>
  <c r="O1189" i="9"/>
  <c r="O1190" i="9"/>
  <c r="O1191" i="9"/>
  <c r="O1192" i="9"/>
  <c r="O1193" i="9"/>
  <c r="O1194" i="9"/>
  <c r="O1195" i="9"/>
  <c r="O1196" i="9"/>
  <c r="O1197" i="9"/>
  <c r="O1198" i="9"/>
  <c r="O1199" i="9"/>
  <c r="O1200" i="9"/>
  <c r="O1201" i="9"/>
  <c r="O1202" i="9"/>
  <c r="O1203" i="9"/>
  <c r="O1204" i="9"/>
  <c r="O1205" i="9"/>
  <c r="O1206" i="9"/>
  <c r="O1207" i="9"/>
  <c r="O1208" i="9"/>
  <c r="O1209" i="9"/>
  <c r="O1210" i="9"/>
  <c r="O1211" i="9"/>
  <c r="O1212" i="9"/>
  <c r="O1213" i="9"/>
  <c r="O1214" i="9"/>
  <c r="O1215" i="9"/>
  <c r="O1216" i="9"/>
  <c r="O1217" i="9"/>
  <c r="O1218" i="9"/>
  <c r="O1219" i="9"/>
  <c r="O1220" i="9"/>
  <c r="O1221" i="9"/>
  <c r="O1222" i="9"/>
  <c r="O1223" i="9"/>
  <c r="O1224" i="9"/>
  <c r="O1225" i="9"/>
  <c r="O1226" i="9"/>
  <c r="O1227" i="9"/>
  <c r="O1228" i="9"/>
  <c r="O1229" i="9"/>
  <c r="O1230" i="9"/>
  <c r="O1231" i="9"/>
  <c r="O1232" i="9"/>
  <c r="O1233" i="9"/>
  <c r="O1234" i="9"/>
  <c r="O1235" i="9"/>
  <c r="O1236" i="9"/>
  <c r="O1237" i="9"/>
  <c r="O1238" i="9"/>
  <c r="O1239" i="9"/>
  <c r="O1240" i="9"/>
  <c r="O1241" i="9"/>
  <c r="O1242" i="9"/>
  <c r="O1243" i="9"/>
  <c r="O1244" i="9"/>
  <c r="O1245" i="9"/>
  <c r="O1246" i="9"/>
  <c r="O1247" i="9"/>
  <c r="O1248" i="9"/>
  <c r="O1249" i="9"/>
  <c r="O1250" i="9"/>
  <c r="O1251" i="9"/>
  <c r="O1252" i="9"/>
  <c r="O1253" i="9"/>
  <c r="O1254" i="9"/>
  <c r="O1255" i="9"/>
  <c r="O1256" i="9"/>
  <c r="O1257" i="9"/>
  <c r="O1258" i="9"/>
  <c r="O1259" i="9"/>
  <c r="O1260" i="9"/>
  <c r="O1261" i="9"/>
  <c r="O1262" i="9"/>
  <c r="O1263" i="9"/>
  <c r="O1264" i="9"/>
  <c r="O1265" i="9"/>
  <c r="O1266" i="9"/>
  <c r="O1267" i="9"/>
  <c r="O1268" i="9"/>
  <c r="O1269" i="9"/>
  <c r="O1270" i="9"/>
  <c r="O1271" i="9"/>
  <c r="O1272" i="9"/>
  <c r="O1273" i="9"/>
  <c r="O1274" i="9"/>
  <c r="O1275" i="9"/>
  <c r="O1276" i="9"/>
  <c r="O1277" i="9"/>
  <c r="O1278" i="9"/>
  <c r="O1279" i="9"/>
  <c r="O1280" i="9"/>
  <c r="O1281" i="9"/>
  <c r="O1282" i="9"/>
  <c r="O1283" i="9"/>
  <c r="O1284" i="9"/>
  <c r="O1285" i="9"/>
  <c r="O1286" i="9"/>
  <c r="O1287" i="9"/>
  <c r="O1288" i="9"/>
  <c r="O1289" i="9"/>
  <c r="O1290" i="9"/>
  <c r="O1291" i="9"/>
  <c r="O1292" i="9"/>
  <c r="O1293" i="9"/>
  <c r="O1294" i="9"/>
  <c r="O1295" i="9"/>
  <c r="O1296" i="9"/>
  <c r="O1297" i="9"/>
  <c r="O1298" i="9"/>
  <c r="O1299" i="9"/>
  <c r="O1300" i="9"/>
  <c r="O1301" i="9"/>
  <c r="O1302" i="9"/>
  <c r="O1303" i="9"/>
  <c r="O1304" i="9"/>
  <c r="O1305" i="9"/>
  <c r="O1306" i="9"/>
  <c r="O1307" i="9"/>
  <c r="O1308" i="9"/>
  <c r="O1309" i="9"/>
  <c r="O1310" i="9"/>
  <c r="O1311" i="9"/>
  <c r="O1312" i="9"/>
  <c r="O1313" i="9"/>
  <c r="O1314" i="9"/>
  <c r="O1315" i="9"/>
  <c r="O1316" i="9"/>
  <c r="O1317" i="9"/>
  <c r="O1318" i="9"/>
  <c r="O1319" i="9"/>
  <c r="O1320" i="9"/>
  <c r="O1321" i="9"/>
  <c r="O1322" i="9"/>
  <c r="O1323" i="9"/>
  <c r="O1324" i="9"/>
  <c r="O1325" i="9"/>
  <c r="O1326" i="9"/>
  <c r="O1327" i="9"/>
  <c r="O1328" i="9"/>
  <c r="O1329" i="9"/>
  <c r="O1330" i="9"/>
  <c r="O1331" i="9"/>
  <c r="O1332" i="9"/>
  <c r="O1333" i="9"/>
  <c r="O1334" i="9"/>
  <c r="O1335" i="9"/>
  <c r="O1336" i="9"/>
  <c r="O1337" i="9"/>
  <c r="O1338" i="9"/>
  <c r="O1339" i="9"/>
  <c r="O1340" i="9"/>
  <c r="O1341" i="9"/>
  <c r="O1342" i="9"/>
  <c r="O1343" i="9"/>
  <c r="O1344" i="9"/>
  <c r="O1345" i="9"/>
  <c r="O1346" i="9"/>
  <c r="O1347" i="9"/>
  <c r="O1348" i="9"/>
  <c r="O1349" i="9"/>
  <c r="O1350" i="9"/>
  <c r="O1351" i="9"/>
  <c r="O1352" i="9"/>
  <c r="O1353" i="9"/>
  <c r="O1354" i="9"/>
  <c r="O1355" i="9"/>
  <c r="O1356" i="9"/>
  <c r="O1357" i="9"/>
  <c r="O1358" i="9"/>
  <c r="O1359" i="9"/>
  <c r="O1360" i="9"/>
  <c r="O1361" i="9"/>
  <c r="O1362" i="9"/>
  <c r="O1363" i="9"/>
  <c r="O1364" i="9"/>
  <c r="O1365" i="9"/>
  <c r="O1366" i="9"/>
  <c r="O1367" i="9"/>
  <c r="O1368" i="9"/>
  <c r="O1369" i="9"/>
  <c r="O1370" i="9"/>
  <c r="O1371" i="9"/>
  <c r="O1372" i="9"/>
  <c r="O1373" i="9"/>
  <c r="O1374" i="9"/>
  <c r="O1375" i="9"/>
  <c r="O1376" i="9"/>
  <c r="O1377" i="9"/>
  <c r="O1378" i="9"/>
  <c r="O1379" i="9"/>
  <c r="O1380" i="9"/>
  <c r="O1381" i="9"/>
  <c r="O1382" i="9"/>
  <c r="O1383" i="9"/>
  <c r="O1384" i="9"/>
  <c r="O1385" i="9"/>
  <c r="O1386" i="9"/>
  <c r="O1387" i="9"/>
  <c r="O1388" i="9"/>
  <c r="O1389" i="9"/>
  <c r="O1390" i="9"/>
  <c r="O1391" i="9"/>
  <c r="O1392" i="9"/>
  <c r="O1393" i="9"/>
  <c r="O1394" i="9"/>
  <c r="O1395" i="9"/>
  <c r="O1396" i="9"/>
  <c r="O1397" i="9"/>
  <c r="O1398" i="9"/>
  <c r="O1399" i="9"/>
  <c r="O1400" i="9"/>
  <c r="O1401" i="9"/>
  <c r="O1402" i="9"/>
  <c r="O1403" i="9"/>
  <c r="O1404" i="9"/>
  <c r="O1405" i="9"/>
  <c r="O1406" i="9"/>
  <c r="O1407" i="9"/>
  <c r="O1408" i="9"/>
  <c r="O1409" i="9"/>
  <c r="O1410" i="9"/>
  <c r="O1411" i="9"/>
  <c r="O1412" i="9"/>
  <c r="O1413" i="9"/>
  <c r="O1414" i="9"/>
  <c r="O1415" i="9"/>
  <c r="O1416" i="9"/>
  <c r="O1417" i="9"/>
  <c r="O1418" i="9"/>
  <c r="O1419" i="9"/>
  <c r="O1420" i="9"/>
  <c r="O1421" i="9"/>
  <c r="O1422" i="9"/>
  <c r="O1423" i="9"/>
  <c r="O1424" i="9"/>
  <c r="O1425" i="9"/>
  <c r="O1426" i="9"/>
  <c r="O1427" i="9"/>
  <c r="O1428" i="9"/>
  <c r="O1429" i="9"/>
  <c r="O1430" i="9"/>
  <c r="O1431" i="9"/>
  <c r="O1432" i="9"/>
  <c r="O1433" i="9"/>
  <c r="O1434" i="9"/>
  <c r="O1435" i="9"/>
  <c r="O1436" i="9"/>
  <c r="O1437" i="9"/>
  <c r="O1438" i="9"/>
  <c r="O1439" i="9"/>
  <c r="O1440" i="9"/>
  <c r="O1441" i="9"/>
  <c r="O1442" i="9"/>
  <c r="O1443" i="9"/>
  <c r="O1444" i="9"/>
  <c r="O1445" i="9"/>
  <c r="O1446" i="9"/>
  <c r="O1447" i="9"/>
  <c r="O1448" i="9"/>
  <c r="O1449" i="9"/>
  <c r="O1450" i="9"/>
  <c r="O1451" i="9"/>
  <c r="O1452" i="9"/>
  <c r="O1453" i="9"/>
  <c r="O1454" i="9"/>
  <c r="O1455" i="9"/>
  <c r="O1456" i="9"/>
  <c r="O1457" i="9"/>
  <c r="O1458" i="9"/>
  <c r="O1459" i="9"/>
  <c r="O1460" i="9"/>
  <c r="O1461" i="9"/>
  <c r="O1462" i="9"/>
  <c r="O1463" i="9"/>
  <c r="O1464" i="9"/>
  <c r="O1465" i="9"/>
  <c r="O1466" i="9"/>
  <c r="O1467" i="9"/>
  <c r="O1468" i="9"/>
  <c r="O1469" i="9"/>
  <c r="O1470" i="9"/>
  <c r="O1471" i="9"/>
  <c r="O1472" i="9"/>
  <c r="O1473" i="9"/>
  <c r="O1474" i="9"/>
  <c r="O1475" i="9"/>
  <c r="O1476" i="9"/>
  <c r="O1477" i="9"/>
  <c r="O1478" i="9"/>
  <c r="O1479" i="9"/>
  <c r="O1480" i="9"/>
  <c r="O1481" i="9"/>
  <c r="O1482" i="9"/>
  <c r="O1483" i="9"/>
  <c r="O1484" i="9"/>
  <c r="O1485" i="9"/>
  <c r="O1486" i="9"/>
  <c r="O1487" i="9"/>
  <c r="O1488" i="9"/>
  <c r="O1489" i="9"/>
  <c r="O1490" i="9"/>
  <c r="O1491" i="9"/>
  <c r="O1492" i="9"/>
  <c r="O1493" i="9"/>
  <c r="O1494" i="9"/>
  <c r="O1495" i="9"/>
  <c r="O1496" i="9"/>
  <c r="O1497" i="9"/>
  <c r="O1498" i="9"/>
  <c r="O1499" i="9"/>
  <c r="O1500" i="9"/>
  <c r="O1501" i="9"/>
  <c r="O1502" i="9"/>
  <c r="O1503" i="9"/>
  <c r="O1504" i="9"/>
  <c r="O1505" i="9"/>
  <c r="O1506" i="9"/>
  <c r="O1507" i="9"/>
  <c r="O1508" i="9"/>
  <c r="O1509" i="9"/>
  <c r="O1510" i="9"/>
  <c r="O1511" i="9"/>
  <c r="O1512" i="9"/>
  <c r="O1513" i="9"/>
  <c r="O1514" i="9"/>
  <c r="O1515" i="9"/>
  <c r="O1516" i="9"/>
  <c r="O1517" i="9"/>
  <c r="O1518" i="9"/>
  <c r="O1519" i="9"/>
  <c r="O1520" i="9"/>
  <c r="O1521" i="9"/>
  <c r="O1522" i="9"/>
  <c r="O1523" i="9"/>
  <c r="O1524" i="9"/>
  <c r="O1525" i="9"/>
  <c r="O1526" i="9"/>
  <c r="O1527" i="9"/>
  <c r="O1528" i="9"/>
  <c r="O1529" i="9"/>
  <c r="O1530" i="9"/>
  <c r="O1531" i="9"/>
  <c r="O1532" i="9"/>
  <c r="O1533" i="9"/>
  <c r="O1534" i="9"/>
  <c r="O1535" i="9"/>
  <c r="O1536" i="9"/>
  <c r="O1537" i="9"/>
  <c r="O1538" i="9"/>
  <c r="O1539" i="9"/>
  <c r="O1540" i="9"/>
  <c r="O1541" i="9"/>
  <c r="O1542" i="9"/>
  <c r="O1543" i="9"/>
  <c r="O1544" i="9"/>
  <c r="O1545" i="9"/>
  <c r="O1546" i="9"/>
  <c r="O1547" i="9"/>
  <c r="O1548" i="9"/>
  <c r="O1549" i="9"/>
  <c r="O1550" i="9"/>
  <c r="O1551" i="9"/>
  <c r="O1552" i="9"/>
  <c r="O1553" i="9"/>
  <c r="O1554" i="9"/>
  <c r="O1555" i="9"/>
  <c r="O1556" i="9"/>
  <c r="O1557" i="9"/>
  <c r="O1558" i="9"/>
  <c r="O1559" i="9"/>
  <c r="O1560" i="9"/>
  <c r="O1561" i="9"/>
  <c r="O1562" i="9"/>
  <c r="O1563" i="9"/>
  <c r="O1564" i="9"/>
  <c r="O1565" i="9"/>
  <c r="O1566" i="9"/>
  <c r="O1567" i="9"/>
  <c r="O1568" i="9"/>
  <c r="O1569" i="9"/>
  <c r="O1570" i="9"/>
  <c r="O1571" i="9"/>
  <c r="O1572" i="9"/>
  <c r="O1573" i="9"/>
  <c r="O1574" i="9"/>
  <c r="O1575" i="9"/>
  <c r="O1576" i="9"/>
  <c r="O1577" i="9"/>
  <c r="O1578" i="9"/>
  <c r="O1579" i="9"/>
  <c r="O1580" i="9"/>
  <c r="O1581" i="9"/>
  <c r="O1582" i="9"/>
  <c r="O1583" i="9"/>
  <c r="O1584" i="9"/>
  <c r="O1585" i="9"/>
  <c r="O1586" i="9"/>
  <c r="O1587" i="9"/>
  <c r="O1588" i="9"/>
  <c r="O1589" i="9"/>
  <c r="O1590" i="9"/>
  <c r="O1591" i="9"/>
  <c r="O1592" i="9"/>
  <c r="O1593" i="9"/>
  <c r="O1594" i="9"/>
  <c r="O1595" i="9"/>
  <c r="O1596" i="9"/>
  <c r="O1597" i="9"/>
  <c r="O1598" i="9"/>
  <c r="O1599" i="9"/>
  <c r="O1600" i="9"/>
  <c r="O1601" i="9"/>
  <c r="O1602" i="9"/>
  <c r="O1603" i="9"/>
  <c r="O1604" i="9"/>
  <c r="O1605" i="9"/>
  <c r="O1606" i="9"/>
  <c r="O1607" i="9"/>
  <c r="O1608" i="9"/>
  <c r="O1609" i="9"/>
  <c r="O1610" i="9"/>
  <c r="O1611" i="9"/>
  <c r="O1612" i="9"/>
  <c r="O1613" i="9"/>
  <c r="O1614" i="9"/>
  <c r="O1615" i="9"/>
  <c r="O1616" i="9"/>
  <c r="O1617" i="9"/>
  <c r="O1618" i="9"/>
  <c r="O1619" i="9"/>
  <c r="O1620" i="9"/>
  <c r="O1621" i="9"/>
  <c r="O1622" i="9"/>
  <c r="O1623" i="9"/>
  <c r="O1624" i="9"/>
  <c r="O1625" i="9"/>
  <c r="O1626" i="9"/>
  <c r="O1627" i="9"/>
  <c r="O1628" i="9"/>
  <c r="O1629" i="9"/>
  <c r="O1630" i="9"/>
  <c r="O1631" i="9"/>
  <c r="O1632" i="9"/>
  <c r="O1633" i="9"/>
  <c r="O1634" i="9"/>
  <c r="O1635" i="9"/>
  <c r="O1636" i="9"/>
  <c r="O1637" i="9"/>
  <c r="O1638" i="9"/>
  <c r="O1639" i="9"/>
  <c r="O1640" i="9"/>
  <c r="O1641" i="9"/>
  <c r="O1642" i="9"/>
  <c r="O1643" i="9"/>
  <c r="O1644" i="9"/>
  <c r="O1645" i="9"/>
  <c r="O1646" i="9"/>
  <c r="O1647" i="9"/>
  <c r="O1648" i="9"/>
  <c r="O1649" i="9"/>
  <c r="O1650" i="9"/>
  <c r="O1651" i="9"/>
  <c r="O1652" i="9"/>
  <c r="O1653" i="9"/>
  <c r="O1654" i="9"/>
  <c r="O1655" i="9"/>
  <c r="O1656" i="9"/>
  <c r="O1657" i="9"/>
  <c r="O1658" i="9"/>
  <c r="O1659" i="9"/>
  <c r="O1660" i="9"/>
  <c r="O1661" i="9"/>
  <c r="O1662" i="9"/>
  <c r="O1663" i="9"/>
  <c r="O1664" i="9"/>
  <c r="O1665" i="9"/>
  <c r="O1666" i="9"/>
  <c r="O1667" i="9"/>
  <c r="O1668" i="9"/>
  <c r="O1669" i="9"/>
  <c r="O1670" i="9"/>
  <c r="O1671" i="9"/>
  <c r="O1672" i="9"/>
  <c r="O1673" i="9"/>
  <c r="O1674" i="9"/>
  <c r="O1675" i="9"/>
  <c r="O1676" i="9"/>
  <c r="O1677" i="9"/>
  <c r="O1678" i="9"/>
  <c r="O1679" i="9"/>
  <c r="O1680" i="9"/>
  <c r="O1681" i="9"/>
  <c r="O1682" i="9"/>
  <c r="O1683" i="9"/>
  <c r="O1684" i="9"/>
  <c r="O1685" i="9"/>
  <c r="O1686" i="9"/>
  <c r="O1687" i="9"/>
  <c r="O1688" i="9"/>
  <c r="O1689" i="9"/>
  <c r="O1690" i="9"/>
  <c r="O1691" i="9"/>
  <c r="O1692" i="9"/>
  <c r="O1693" i="9"/>
  <c r="O1694" i="9"/>
  <c r="O1695" i="9"/>
  <c r="O1696" i="9"/>
  <c r="O1697" i="9"/>
  <c r="O1698" i="9"/>
  <c r="O1699" i="9"/>
  <c r="O1700" i="9"/>
  <c r="O1701" i="9"/>
  <c r="O1702" i="9"/>
  <c r="O1703" i="9"/>
  <c r="O1704" i="9"/>
  <c r="O1705" i="9"/>
  <c r="O1706" i="9"/>
  <c r="O1707" i="9"/>
  <c r="O1708" i="9"/>
  <c r="O1709" i="9"/>
  <c r="O1710" i="9"/>
  <c r="O1711" i="9"/>
  <c r="O1712" i="9"/>
  <c r="O1713" i="9"/>
  <c r="O1714" i="9"/>
  <c r="O1715" i="9"/>
  <c r="O1716" i="9"/>
  <c r="O1717" i="9"/>
  <c r="O1718" i="9"/>
  <c r="O1719" i="9"/>
  <c r="O1720" i="9"/>
  <c r="O1721" i="9"/>
  <c r="O1722" i="9"/>
  <c r="O1723" i="9"/>
  <c r="O1724" i="9"/>
  <c r="O1725" i="9"/>
  <c r="O1726" i="9"/>
  <c r="O1727" i="9"/>
  <c r="O1728" i="9"/>
  <c r="O1729" i="9"/>
  <c r="O1730" i="9"/>
  <c r="O1731" i="9"/>
  <c r="O1732" i="9"/>
  <c r="O1733" i="9"/>
  <c r="O1734" i="9"/>
  <c r="O1735" i="9"/>
  <c r="O1736" i="9"/>
  <c r="O1737" i="9"/>
  <c r="O1738" i="9"/>
  <c r="O1739" i="9"/>
  <c r="O1740" i="9"/>
  <c r="O1741" i="9"/>
  <c r="O1742" i="9"/>
  <c r="O1743" i="9"/>
  <c r="O1744" i="9"/>
  <c r="O1745" i="9"/>
  <c r="O1746" i="9"/>
  <c r="O1747" i="9"/>
  <c r="O1748" i="9"/>
  <c r="O1749" i="9"/>
  <c r="O1750" i="9"/>
  <c r="O1751" i="9"/>
  <c r="O1752" i="9"/>
  <c r="O1753" i="9"/>
  <c r="O1754" i="9"/>
  <c r="O1755" i="9"/>
  <c r="O1756" i="9"/>
  <c r="O1757" i="9"/>
  <c r="O1758" i="9"/>
  <c r="O1759" i="9"/>
  <c r="O1760" i="9"/>
  <c r="O1761" i="9"/>
  <c r="O1762" i="9"/>
  <c r="O1763" i="9"/>
  <c r="O1764" i="9"/>
  <c r="O1765" i="9"/>
  <c r="O1766" i="9"/>
  <c r="O1767" i="9"/>
  <c r="O1768" i="9"/>
  <c r="O1769" i="9"/>
  <c r="O1770" i="9"/>
  <c r="O1771" i="9"/>
  <c r="O1772" i="9"/>
  <c r="O1773" i="9"/>
  <c r="O1774" i="9"/>
  <c r="O1775" i="9"/>
  <c r="O1776" i="9"/>
  <c r="O1777" i="9"/>
  <c r="O1778" i="9"/>
  <c r="O1779" i="9"/>
  <c r="O1780" i="9"/>
  <c r="O1781" i="9"/>
  <c r="O1782" i="9"/>
  <c r="O1783" i="9"/>
  <c r="O1784" i="9"/>
  <c r="O1785" i="9"/>
  <c r="O1786" i="9"/>
  <c r="O1787" i="9"/>
  <c r="O1788" i="9"/>
  <c r="O1789" i="9"/>
  <c r="O1790" i="9"/>
  <c r="O1791" i="9"/>
  <c r="O1792" i="9"/>
  <c r="O1793" i="9"/>
  <c r="O1794" i="9"/>
  <c r="O1795" i="9"/>
  <c r="O1796" i="9"/>
  <c r="O1797" i="9"/>
  <c r="O1798" i="9"/>
  <c r="O1799" i="9"/>
  <c r="O1800" i="9"/>
  <c r="O1801" i="9"/>
  <c r="O1802" i="9"/>
  <c r="O1803" i="9"/>
  <c r="O1804" i="9"/>
  <c r="O1805" i="9"/>
  <c r="O1806" i="9"/>
  <c r="O1807" i="9"/>
  <c r="O1808" i="9"/>
  <c r="O1809" i="9"/>
  <c r="O1810" i="9"/>
  <c r="O1811" i="9"/>
  <c r="O1812" i="9"/>
  <c r="O1813" i="9"/>
  <c r="O1814" i="9"/>
  <c r="O1815" i="9"/>
  <c r="O1816" i="9"/>
  <c r="O1817" i="9"/>
  <c r="O1818" i="9"/>
  <c r="O1819" i="9"/>
  <c r="O1820" i="9"/>
  <c r="O1821" i="9"/>
  <c r="O1822" i="9"/>
  <c r="O1823" i="9"/>
  <c r="O1824" i="9"/>
  <c r="O1825" i="9"/>
  <c r="O1826" i="9"/>
  <c r="O1827" i="9"/>
  <c r="O1828" i="9"/>
  <c r="O1829" i="9"/>
  <c r="O1830" i="9"/>
  <c r="O1831" i="9"/>
  <c r="O1832" i="9"/>
  <c r="O1833" i="9"/>
  <c r="O1834" i="9"/>
  <c r="O1835" i="9"/>
  <c r="O1836" i="9"/>
  <c r="O1837" i="9"/>
  <c r="O1838" i="9"/>
  <c r="O1839" i="9"/>
  <c r="O1840" i="9"/>
  <c r="O1841" i="9"/>
  <c r="O1842" i="9"/>
  <c r="O1843" i="9"/>
  <c r="O1844" i="9"/>
  <c r="O1845" i="9"/>
  <c r="O1846" i="9"/>
  <c r="O1847" i="9"/>
  <c r="O1848" i="9"/>
  <c r="O1849" i="9"/>
  <c r="O1850" i="9"/>
  <c r="O1851" i="9"/>
  <c r="O1852" i="9"/>
  <c r="O1853" i="9"/>
  <c r="O1854" i="9"/>
  <c r="O1855" i="9"/>
  <c r="O1856" i="9"/>
  <c r="O1857" i="9"/>
  <c r="O1858" i="9"/>
  <c r="O1859" i="9"/>
  <c r="O1860" i="9"/>
  <c r="O1861" i="9"/>
  <c r="O1862" i="9"/>
  <c r="O1863" i="9"/>
  <c r="O1864" i="9"/>
  <c r="O1865" i="9"/>
  <c r="O1866" i="9"/>
  <c r="O1867" i="9"/>
  <c r="O1868" i="9"/>
  <c r="O1869" i="9"/>
  <c r="O1870" i="9"/>
  <c r="O1871" i="9"/>
  <c r="O1872" i="9"/>
  <c r="O1873" i="9"/>
  <c r="O1874" i="9"/>
  <c r="O1875" i="9"/>
  <c r="O1876" i="9"/>
  <c r="O1877" i="9"/>
  <c r="O1878" i="9"/>
  <c r="O1879" i="9"/>
  <c r="O1880" i="9"/>
  <c r="O1881" i="9"/>
  <c r="O1882" i="9"/>
  <c r="O1883" i="9"/>
  <c r="O1884" i="9"/>
  <c r="O1885" i="9"/>
  <c r="O1886" i="9"/>
  <c r="O1887" i="9"/>
  <c r="O1888" i="9"/>
  <c r="O1889" i="9"/>
  <c r="O1890" i="9"/>
  <c r="O1891" i="9"/>
  <c r="O1892" i="9"/>
  <c r="O1893" i="9"/>
  <c r="O1894" i="9"/>
  <c r="O1895" i="9"/>
  <c r="O1896" i="9"/>
  <c r="O1897" i="9"/>
  <c r="O1898" i="9"/>
  <c r="O1899" i="9"/>
  <c r="O1900" i="9"/>
  <c r="O1901" i="9"/>
  <c r="O1902" i="9"/>
  <c r="O1903" i="9"/>
  <c r="O1904" i="9"/>
  <c r="O1905" i="9"/>
  <c r="O1906" i="9"/>
  <c r="O1907" i="9"/>
  <c r="O1908" i="9"/>
  <c r="O1909" i="9"/>
  <c r="O1910" i="9"/>
  <c r="O1911" i="9"/>
  <c r="O1912" i="9"/>
  <c r="O1913" i="9"/>
  <c r="O1914" i="9"/>
  <c r="O1915" i="9"/>
  <c r="O1916" i="9"/>
  <c r="O1917" i="9"/>
  <c r="O1918" i="9"/>
  <c r="O1919" i="9"/>
  <c r="O1920" i="9"/>
  <c r="O1921" i="9"/>
  <c r="O1922" i="9"/>
  <c r="O1923" i="9"/>
  <c r="O1924" i="9"/>
  <c r="O1925" i="9"/>
  <c r="O1926" i="9"/>
  <c r="O1927" i="9"/>
  <c r="O1928" i="9"/>
  <c r="O1929" i="9"/>
  <c r="O1930" i="9"/>
  <c r="O1931" i="9"/>
  <c r="O1932" i="9"/>
  <c r="O1933" i="9"/>
  <c r="O1934" i="9"/>
  <c r="O1935" i="9"/>
  <c r="O1936" i="9"/>
  <c r="O1937" i="9"/>
  <c r="O1938" i="9"/>
  <c r="O1939" i="9"/>
  <c r="O1940" i="9"/>
  <c r="O1941" i="9"/>
  <c r="O1942" i="9"/>
  <c r="O1943" i="9"/>
  <c r="O1944" i="9"/>
  <c r="O1945" i="9"/>
  <c r="O1946" i="9"/>
  <c r="O1947" i="9"/>
  <c r="O1948" i="9"/>
  <c r="O1949" i="9"/>
  <c r="O1950" i="9"/>
  <c r="O1951" i="9"/>
  <c r="O1952" i="9"/>
  <c r="O1953" i="9"/>
  <c r="O1954" i="9"/>
  <c r="O1955" i="9"/>
  <c r="O1956" i="9"/>
  <c r="O1957" i="9"/>
  <c r="O1958" i="9"/>
  <c r="O1959" i="9"/>
  <c r="O1960" i="9"/>
  <c r="O1961" i="9"/>
  <c r="O1962" i="9"/>
  <c r="O1963" i="9"/>
  <c r="O1964" i="9"/>
  <c r="O1965" i="9"/>
  <c r="O1966" i="9"/>
  <c r="O1967" i="9"/>
  <c r="O1968" i="9"/>
  <c r="O1969" i="9"/>
  <c r="O1970" i="9"/>
  <c r="O1971" i="9"/>
  <c r="O1972" i="9"/>
  <c r="O1973" i="9"/>
  <c r="O1974" i="9"/>
  <c r="O1975" i="9"/>
  <c r="O1976" i="9"/>
  <c r="O1977" i="9"/>
  <c r="O1978" i="9"/>
  <c r="O1979" i="9"/>
  <c r="O1980" i="9"/>
  <c r="O1981" i="9"/>
  <c r="O1982" i="9"/>
  <c r="O1983" i="9"/>
  <c r="O1984" i="9"/>
  <c r="O1985" i="9"/>
  <c r="O1986" i="9"/>
  <c r="O1987" i="9"/>
  <c r="O1988" i="9"/>
  <c r="O1989" i="9"/>
  <c r="O1990" i="9"/>
  <c r="O1991" i="9"/>
  <c r="O1992" i="9"/>
  <c r="O1993" i="9"/>
  <c r="O1994" i="9"/>
  <c r="O1995" i="9"/>
  <c r="O1996" i="9"/>
  <c r="O1997" i="9"/>
  <c r="O1998" i="9"/>
  <c r="O1999" i="9"/>
  <c r="O2000" i="9"/>
  <c r="O2001" i="9"/>
  <c r="N3" i="9"/>
  <c r="N4" i="9"/>
  <c r="N5" i="9"/>
  <c r="N6" i="9"/>
  <c r="N7" i="9"/>
  <c r="N8" i="9"/>
  <c r="N9" i="9"/>
  <c r="N10" i="9"/>
  <c r="N11" i="9"/>
  <c r="N12" i="9"/>
  <c r="N13" i="9"/>
  <c r="N14" i="9"/>
  <c r="N15" i="9"/>
  <c r="N16" i="9"/>
  <c r="N17" i="9"/>
  <c r="N18" i="9"/>
  <c r="N19" i="9"/>
  <c r="N20" i="9"/>
  <c r="N21" i="9"/>
  <c r="N22" i="9"/>
  <c r="N23" i="9"/>
  <c r="N24" i="9"/>
  <c r="N25" i="9"/>
  <c r="N26" i="9"/>
  <c r="N27" i="9"/>
  <c r="N28" i="9"/>
  <c r="N29" i="9"/>
  <c r="N30" i="9"/>
  <c r="N31" i="9"/>
  <c r="N32" i="9"/>
  <c r="N33" i="9"/>
  <c r="N34" i="9"/>
  <c r="N35" i="9"/>
  <c r="N36" i="9"/>
  <c r="N37" i="9"/>
  <c r="N38" i="9"/>
  <c r="N39" i="9"/>
  <c r="N40" i="9"/>
  <c r="N41" i="9"/>
  <c r="N42" i="9"/>
  <c r="N43" i="9"/>
  <c r="N44" i="9"/>
  <c r="N45" i="9"/>
  <c r="N46" i="9"/>
  <c r="N47" i="9"/>
  <c r="N48" i="9"/>
  <c r="N49" i="9"/>
  <c r="N50" i="9"/>
  <c r="N51" i="9"/>
  <c r="N52" i="9"/>
  <c r="N53" i="9"/>
  <c r="N54" i="9"/>
  <c r="N55" i="9"/>
  <c r="N56" i="9"/>
  <c r="N57" i="9"/>
  <c r="N58" i="9"/>
  <c r="N59" i="9"/>
  <c r="N60" i="9"/>
  <c r="N61" i="9"/>
  <c r="N62" i="9"/>
  <c r="N63" i="9"/>
  <c r="N64" i="9"/>
  <c r="N65" i="9"/>
  <c r="N66" i="9"/>
  <c r="N67" i="9"/>
  <c r="N68" i="9"/>
  <c r="N69" i="9"/>
  <c r="N70" i="9"/>
  <c r="N71" i="9"/>
  <c r="N72" i="9"/>
  <c r="N73" i="9"/>
  <c r="N74" i="9"/>
  <c r="N75" i="9"/>
  <c r="N76" i="9"/>
  <c r="N77" i="9"/>
  <c r="N78" i="9"/>
  <c r="N79" i="9"/>
  <c r="N80" i="9"/>
  <c r="N81" i="9"/>
  <c r="N82" i="9"/>
  <c r="N83" i="9"/>
  <c r="N84" i="9"/>
  <c r="N85" i="9"/>
  <c r="N86" i="9"/>
  <c r="N87" i="9"/>
  <c r="N88" i="9"/>
  <c r="N89" i="9"/>
  <c r="N90" i="9"/>
  <c r="N91" i="9"/>
  <c r="N92" i="9"/>
  <c r="N93" i="9"/>
  <c r="N94" i="9"/>
  <c r="N95" i="9"/>
  <c r="N96" i="9"/>
  <c r="N97" i="9"/>
  <c r="N98" i="9"/>
  <c r="N99" i="9"/>
  <c r="N100" i="9"/>
  <c r="N101" i="9"/>
  <c r="N102" i="9"/>
  <c r="N103" i="9"/>
  <c r="N104" i="9"/>
  <c r="N105" i="9"/>
  <c r="N106" i="9"/>
  <c r="N107" i="9"/>
  <c r="N108" i="9"/>
  <c r="N109" i="9"/>
  <c r="N110" i="9"/>
  <c r="N111" i="9"/>
  <c r="N112" i="9"/>
  <c r="N113" i="9"/>
  <c r="N114" i="9"/>
  <c r="N115" i="9"/>
  <c r="N116" i="9"/>
  <c r="N117" i="9"/>
  <c r="N118" i="9"/>
  <c r="N119" i="9"/>
  <c r="N120" i="9"/>
  <c r="N121" i="9"/>
  <c r="N122" i="9"/>
  <c r="N123" i="9"/>
  <c r="N124" i="9"/>
  <c r="N125" i="9"/>
  <c r="N126" i="9"/>
  <c r="N127" i="9"/>
  <c r="N128" i="9"/>
  <c r="N129" i="9"/>
  <c r="N130" i="9"/>
  <c r="N131" i="9"/>
  <c r="N132" i="9"/>
  <c r="N133" i="9"/>
  <c r="N134" i="9"/>
  <c r="N135" i="9"/>
  <c r="N136" i="9"/>
  <c r="N137" i="9"/>
  <c r="N138" i="9"/>
  <c r="N139" i="9"/>
  <c r="N140" i="9"/>
  <c r="N141" i="9"/>
  <c r="N142" i="9"/>
  <c r="N143" i="9"/>
  <c r="N144" i="9"/>
  <c r="N145" i="9"/>
  <c r="N146" i="9"/>
  <c r="N147" i="9"/>
  <c r="N148" i="9"/>
  <c r="N149" i="9"/>
  <c r="N150" i="9"/>
  <c r="N151" i="9"/>
  <c r="N152" i="9"/>
  <c r="N153" i="9"/>
  <c r="N154" i="9"/>
  <c r="N155" i="9"/>
  <c r="N156" i="9"/>
  <c r="N157" i="9"/>
  <c r="N158" i="9"/>
  <c r="N159" i="9"/>
  <c r="N160" i="9"/>
  <c r="N161" i="9"/>
  <c r="N162" i="9"/>
  <c r="N163" i="9"/>
  <c r="N164" i="9"/>
  <c r="N165" i="9"/>
  <c r="N166" i="9"/>
  <c r="N167" i="9"/>
  <c r="N168" i="9"/>
  <c r="N169" i="9"/>
  <c r="N170" i="9"/>
  <c r="N171" i="9"/>
  <c r="N172" i="9"/>
  <c r="N173" i="9"/>
  <c r="N174" i="9"/>
  <c r="N175" i="9"/>
  <c r="N176" i="9"/>
  <c r="N177" i="9"/>
  <c r="N178" i="9"/>
  <c r="N179" i="9"/>
  <c r="N180" i="9"/>
  <c r="N181" i="9"/>
  <c r="N182" i="9"/>
  <c r="N183" i="9"/>
  <c r="N184" i="9"/>
  <c r="N185" i="9"/>
  <c r="N186" i="9"/>
  <c r="N187" i="9"/>
  <c r="N188" i="9"/>
  <c r="N189" i="9"/>
  <c r="N190" i="9"/>
  <c r="N191" i="9"/>
  <c r="N192" i="9"/>
  <c r="N193" i="9"/>
  <c r="N194" i="9"/>
  <c r="N195" i="9"/>
  <c r="N196" i="9"/>
  <c r="N197" i="9"/>
  <c r="N198" i="9"/>
  <c r="N199" i="9"/>
  <c r="N200" i="9"/>
  <c r="N201" i="9"/>
  <c r="N202" i="9"/>
  <c r="N203" i="9"/>
  <c r="N204" i="9"/>
  <c r="N205" i="9"/>
  <c r="N206" i="9"/>
  <c r="N207" i="9"/>
  <c r="N208" i="9"/>
  <c r="N209" i="9"/>
  <c r="N210" i="9"/>
  <c r="N211" i="9"/>
  <c r="N212" i="9"/>
  <c r="N213" i="9"/>
  <c r="N214" i="9"/>
  <c r="N215" i="9"/>
  <c r="N216" i="9"/>
  <c r="N217" i="9"/>
  <c r="N218" i="9"/>
  <c r="N219" i="9"/>
  <c r="N220" i="9"/>
  <c r="N221" i="9"/>
  <c r="N222" i="9"/>
  <c r="N223" i="9"/>
  <c r="N224" i="9"/>
  <c r="N225" i="9"/>
  <c r="N226" i="9"/>
  <c r="N227" i="9"/>
  <c r="N228" i="9"/>
  <c r="N229" i="9"/>
  <c r="N230" i="9"/>
  <c r="N231" i="9"/>
  <c r="N232" i="9"/>
  <c r="N233" i="9"/>
  <c r="N234" i="9"/>
  <c r="N235" i="9"/>
  <c r="N236" i="9"/>
  <c r="N237" i="9"/>
  <c r="N238" i="9"/>
  <c r="N239" i="9"/>
  <c r="N240" i="9"/>
  <c r="N241" i="9"/>
  <c r="N242" i="9"/>
  <c r="N243" i="9"/>
  <c r="N244" i="9"/>
  <c r="N245" i="9"/>
  <c r="N246" i="9"/>
  <c r="N247" i="9"/>
  <c r="N248" i="9"/>
  <c r="N249" i="9"/>
  <c r="N250" i="9"/>
  <c r="N251" i="9"/>
  <c r="N252" i="9"/>
  <c r="N253" i="9"/>
  <c r="N254" i="9"/>
  <c r="N255" i="9"/>
  <c r="N256" i="9"/>
  <c r="N257" i="9"/>
  <c r="N258" i="9"/>
  <c r="N259" i="9"/>
  <c r="N260" i="9"/>
  <c r="N261" i="9"/>
  <c r="N262" i="9"/>
  <c r="N263" i="9"/>
  <c r="N264" i="9"/>
  <c r="N265" i="9"/>
  <c r="N266" i="9"/>
  <c r="N267" i="9"/>
  <c r="N268" i="9"/>
  <c r="N269" i="9"/>
  <c r="N270" i="9"/>
  <c r="N271" i="9"/>
  <c r="N272" i="9"/>
  <c r="N273" i="9"/>
  <c r="N274" i="9"/>
  <c r="N275" i="9"/>
  <c r="N276" i="9"/>
  <c r="N277" i="9"/>
  <c r="N278" i="9"/>
  <c r="N279" i="9"/>
  <c r="N280" i="9"/>
  <c r="N281" i="9"/>
  <c r="N282" i="9"/>
  <c r="N283" i="9"/>
  <c r="N284" i="9"/>
  <c r="N285" i="9"/>
  <c r="N286" i="9"/>
  <c r="N287" i="9"/>
  <c r="N288" i="9"/>
  <c r="N289" i="9"/>
  <c r="N290" i="9"/>
  <c r="N291" i="9"/>
  <c r="N292" i="9"/>
  <c r="N293" i="9"/>
  <c r="N294" i="9"/>
  <c r="N295" i="9"/>
  <c r="N296" i="9"/>
  <c r="N297" i="9"/>
  <c r="N298" i="9"/>
  <c r="N299" i="9"/>
  <c r="N300" i="9"/>
  <c r="N301" i="9"/>
  <c r="N302" i="9"/>
  <c r="N303" i="9"/>
  <c r="N304" i="9"/>
  <c r="N305" i="9"/>
  <c r="N306" i="9"/>
  <c r="N307" i="9"/>
  <c r="N308" i="9"/>
  <c r="N309" i="9"/>
  <c r="N310" i="9"/>
  <c r="N311" i="9"/>
  <c r="N312" i="9"/>
  <c r="N313" i="9"/>
  <c r="N314" i="9"/>
  <c r="N315" i="9"/>
  <c r="N316" i="9"/>
  <c r="N317" i="9"/>
  <c r="N318" i="9"/>
  <c r="N319" i="9"/>
  <c r="N320" i="9"/>
  <c r="N321" i="9"/>
  <c r="N322" i="9"/>
  <c r="N323" i="9"/>
  <c r="N324" i="9"/>
  <c r="N325" i="9"/>
  <c r="N326" i="9"/>
  <c r="N327" i="9"/>
  <c r="N328" i="9"/>
  <c r="N329" i="9"/>
  <c r="N330" i="9"/>
  <c r="N331" i="9"/>
  <c r="N332" i="9"/>
  <c r="N333" i="9"/>
  <c r="N334" i="9"/>
  <c r="N335" i="9"/>
  <c r="N336" i="9"/>
  <c r="N337" i="9"/>
  <c r="N338" i="9"/>
  <c r="N339" i="9"/>
  <c r="N340" i="9"/>
  <c r="N341" i="9"/>
  <c r="N342" i="9"/>
  <c r="N343" i="9"/>
  <c r="N344" i="9"/>
  <c r="N345" i="9"/>
  <c r="N346" i="9"/>
  <c r="N347" i="9"/>
  <c r="N348" i="9"/>
  <c r="N349" i="9"/>
  <c r="N350" i="9"/>
  <c r="N351" i="9"/>
  <c r="N352" i="9"/>
  <c r="N353" i="9"/>
  <c r="N354" i="9"/>
  <c r="N355" i="9"/>
  <c r="N356" i="9"/>
  <c r="N357" i="9"/>
  <c r="N358" i="9"/>
  <c r="N359" i="9"/>
  <c r="N360" i="9"/>
  <c r="N361" i="9"/>
  <c r="N362" i="9"/>
  <c r="N363" i="9"/>
  <c r="N364" i="9"/>
  <c r="N365" i="9"/>
  <c r="N366" i="9"/>
  <c r="N367" i="9"/>
  <c r="N368" i="9"/>
  <c r="N369" i="9"/>
  <c r="N370" i="9"/>
  <c r="N371" i="9"/>
  <c r="N372" i="9"/>
  <c r="N373" i="9"/>
  <c r="N374" i="9"/>
  <c r="N375" i="9"/>
  <c r="N376" i="9"/>
  <c r="N377" i="9"/>
  <c r="N378" i="9"/>
  <c r="N379" i="9"/>
  <c r="N380" i="9"/>
  <c r="N381" i="9"/>
  <c r="N382" i="9"/>
  <c r="N383" i="9"/>
  <c r="N384" i="9"/>
  <c r="N385" i="9"/>
  <c r="N386" i="9"/>
  <c r="N387" i="9"/>
  <c r="N388" i="9"/>
  <c r="N389" i="9"/>
  <c r="N390" i="9"/>
  <c r="N391" i="9"/>
  <c r="N392" i="9"/>
  <c r="N393" i="9"/>
  <c r="N394" i="9"/>
  <c r="N395" i="9"/>
  <c r="N396" i="9"/>
  <c r="N397" i="9"/>
  <c r="N398" i="9"/>
  <c r="N399" i="9"/>
  <c r="N400" i="9"/>
  <c r="N401" i="9"/>
  <c r="N402" i="9"/>
  <c r="N403" i="9"/>
  <c r="N404" i="9"/>
  <c r="N405" i="9"/>
  <c r="N406" i="9"/>
  <c r="N407" i="9"/>
  <c r="N408" i="9"/>
  <c r="N409" i="9"/>
  <c r="N410" i="9"/>
  <c r="N411" i="9"/>
  <c r="N412" i="9"/>
  <c r="N413" i="9"/>
  <c r="N414" i="9"/>
  <c r="N415" i="9"/>
  <c r="N416" i="9"/>
  <c r="N417" i="9"/>
  <c r="N418" i="9"/>
  <c r="N419" i="9"/>
  <c r="N420" i="9"/>
  <c r="N421" i="9"/>
  <c r="N422" i="9"/>
  <c r="N423" i="9"/>
  <c r="N424" i="9"/>
  <c r="N425" i="9"/>
  <c r="N426" i="9"/>
  <c r="N427" i="9"/>
  <c r="N428" i="9"/>
  <c r="N429" i="9"/>
  <c r="N430" i="9"/>
  <c r="N431" i="9"/>
  <c r="N432" i="9"/>
  <c r="N433" i="9"/>
  <c r="N434" i="9"/>
  <c r="N435" i="9"/>
  <c r="N436" i="9"/>
  <c r="N437" i="9"/>
  <c r="N438" i="9"/>
  <c r="N439" i="9"/>
  <c r="N440" i="9"/>
  <c r="N441" i="9"/>
  <c r="N442" i="9"/>
  <c r="N443" i="9"/>
  <c r="N444" i="9"/>
  <c r="N445" i="9"/>
  <c r="N446" i="9"/>
  <c r="N447" i="9"/>
  <c r="N448" i="9"/>
  <c r="N449" i="9"/>
  <c r="N450" i="9"/>
  <c r="N451" i="9"/>
  <c r="N452" i="9"/>
  <c r="N453" i="9"/>
  <c r="N454" i="9"/>
  <c r="N455" i="9"/>
  <c r="N456" i="9"/>
  <c r="N457" i="9"/>
  <c r="N458" i="9"/>
  <c r="N459" i="9"/>
  <c r="N460" i="9"/>
  <c r="N461" i="9"/>
  <c r="N462" i="9"/>
  <c r="N463" i="9"/>
  <c r="N464" i="9"/>
  <c r="N465" i="9"/>
  <c r="N466" i="9"/>
  <c r="N467" i="9"/>
  <c r="N468" i="9"/>
  <c r="N469" i="9"/>
  <c r="N470" i="9"/>
  <c r="N471" i="9"/>
  <c r="N472" i="9"/>
  <c r="N473" i="9"/>
  <c r="N474" i="9"/>
  <c r="N475" i="9"/>
  <c r="N476" i="9"/>
  <c r="N477" i="9"/>
  <c r="N478" i="9"/>
  <c r="N479" i="9"/>
  <c r="N480" i="9"/>
  <c r="N481" i="9"/>
  <c r="N482" i="9"/>
  <c r="N483" i="9"/>
  <c r="N484" i="9"/>
  <c r="N485" i="9"/>
  <c r="N486" i="9"/>
  <c r="N487" i="9"/>
  <c r="N488" i="9"/>
  <c r="N489" i="9"/>
  <c r="N490" i="9"/>
  <c r="N491" i="9"/>
  <c r="N492" i="9"/>
  <c r="N493" i="9"/>
  <c r="N494" i="9"/>
  <c r="N495" i="9"/>
  <c r="N496" i="9"/>
  <c r="N497" i="9"/>
  <c r="N498" i="9"/>
  <c r="N499" i="9"/>
  <c r="N500" i="9"/>
  <c r="N501" i="9"/>
  <c r="N502" i="9"/>
  <c r="N503" i="9"/>
  <c r="N504" i="9"/>
  <c r="N505" i="9"/>
  <c r="N506" i="9"/>
  <c r="N507" i="9"/>
  <c r="N508" i="9"/>
  <c r="N509" i="9"/>
  <c r="N510" i="9"/>
  <c r="N511" i="9"/>
  <c r="N512" i="9"/>
  <c r="N513" i="9"/>
  <c r="N514" i="9"/>
  <c r="N515" i="9"/>
  <c r="N516" i="9"/>
  <c r="N517" i="9"/>
  <c r="N518" i="9"/>
  <c r="N519" i="9"/>
  <c r="N520" i="9"/>
  <c r="N521" i="9"/>
  <c r="N522" i="9"/>
  <c r="N523" i="9"/>
  <c r="N524" i="9"/>
  <c r="N525" i="9"/>
  <c r="N526" i="9"/>
  <c r="N527" i="9"/>
  <c r="N528" i="9"/>
  <c r="N529" i="9"/>
  <c r="N530" i="9"/>
  <c r="N531" i="9"/>
  <c r="N532" i="9"/>
  <c r="N533" i="9"/>
  <c r="N534" i="9"/>
  <c r="N535" i="9"/>
  <c r="N536" i="9"/>
  <c r="N537" i="9"/>
  <c r="N538" i="9"/>
  <c r="N539" i="9"/>
  <c r="N540" i="9"/>
  <c r="N541" i="9"/>
  <c r="N542" i="9"/>
  <c r="N543" i="9"/>
  <c r="N544" i="9"/>
  <c r="N545" i="9"/>
  <c r="N546" i="9"/>
  <c r="N547" i="9"/>
  <c r="N548" i="9"/>
  <c r="N549" i="9"/>
  <c r="N550" i="9"/>
  <c r="N551" i="9"/>
  <c r="N552" i="9"/>
  <c r="N553" i="9"/>
  <c r="N554" i="9"/>
  <c r="N555" i="9"/>
  <c r="N556" i="9"/>
  <c r="N557" i="9"/>
  <c r="N558" i="9"/>
  <c r="N559" i="9"/>
  <c r="N560" i="9"/>
  <c r="N561" i="9"/>
  <c r="N562" i="9"/>
  <c r="N563" i="9"/>
  <c r="N564" i="9"/>
  <c r="N565" i="9"/>
  <c r="N566" i="9"/>
  <c r="N567" i="9"/>
  <c r="N568" i="9"/>
  <c r="N569" i="9"/>
  <c r="N570" i="9"/>
  <c r="N571" i="9"/>
  <c r="N572" i="9"/>
  <c r="N573" i="9"/>
  <c r="N574" i="9"/>
  <c r="N575" i="9"/>
  <c r="N576" i="9"/>
  <c r="N577" i="9"/>
  <c r="N578" i="9"/>
  <c r="N579" i="9"/>
  <c r="N580" i="9"/>
  <c r="N581" i="9"/>
  <c r="N582" i="9"/>
  <c r="N583" i="9"/>
  <c r="N584" i="9"/>
  <c r="N585" i="9"/>
  <c r="N586" i="9"/>
  <c r="N587" i="9"/>
  <c r="N588" i="9"/>
  <c r="N589" i="9"/>
  <c r="N590" i="9"/>
  <c r="N591" i="9"/>
  <c r="N592" i="9"/>
  <c r="N593" i="9"/>
  <c r="N594" i="9"/>
  <c r="N595" i="9"/>
  <c r="N596" i="9"/>
  <c r="N597" i="9"/>
  <c r="N598" i="9"/>
  <c r="N599" i="9"/>
  <c r="N600" i="9"/>
  <c r="N601" i="9"/>
  <c r="N602" i="9"/>
  <c r="N603" i="9"/>
  <c r="N604" i="9"/>
  <c r="N605" i="9"/>
  <c r="N606" i="9"/>
  <c r="N607" i="9"/>
  <c r="N608" i="9"/>
  <c r="N609" i="9"/>
  <c r="N610" i="9"/>
  <c r="N611" i="9"/>
  <c r="N612" i="9"/>
  <c r="N613" i="9"/>
  <c r="N614" i="9"/>
  <c r="N615" i="9"/>
  <c r="N616" i="9"/>
  <c r="N617" i="9"/>
  <c r="N618" i="9"/>
  <c r="N619" i="9"/>
  <c r="N620" i="9"/>
  <c r="N621" i="9"/>
  <c r="N622" i="9"/>
  <c r="N623" i="9"/>
  <c r="N624" i="9"/>
  <c r="N625" i="9"/>
  <c r="N626" i="9"/>
  <c r="N627" i="9"/>
  <c r="N628" i="9"/>
  <c r="N629" i="9"/>
  <c r="N630" i="9"/>
  <c r="N631" i="9"/>
  <c r="N632" i="9"/>
  <c r="N633" i="9"/>
  <c r="N634" i="9"/>
  <c r="N635" i="9"/>
  <c r="N636" i="9"/>
  <c r="N637" i="9"/>
  <c r="N638" i="9"/>
  <c r="N639" i="9"/>
  <c r="N640" i="9"/>
  <c r="N641" i="9"/>
  <c r="N642" i="9"/>
  <c r="N643" i="9"/>
  <c r="N644" i="9"/>
  <c r="N645" i="9"/>
  <c r="N646" i="9"/>
  <c r="N647" i="9"/>
  <c r="N648" i="9"/>
  <c r="N649" i="9"/>
  <c r="N650" i="9"/>
  <c r="N651" i="9"/>
  <c r="N652" i="9"/>
  <c r="N653" i="9"/>
  <c r="N654" i="9"/>
  <c r="N655" i="9"/>
  <c r="N656" i="9"/>
  <c r="N657" i="9"/>
  <c r="N658" i="9"/>
  <c r="N659" i="9"/>
  <c r="N660" i="9"/>
  <c r="N661" i="9"/>
  <c r="N662" i="9"/>
  <c r="N663" i="9"/>
  <c r="N664" i="9"/>
  <c r="N665" i="9"/>
  <c r="N666" i="9"/>
  <c r="N667" i="9"/>
  <c r="N668" i="9"/>
  <c r="N669" i="9"/>
  <c r="N670" i="9"/>
  <c r="N671" i="9"/>
  <c r="N672" i="9"/>
  <c r="N673" i="9"/>
  <c r="N674" i="9"/>
  <c r="N675" i="9"/>
  <c r="N676" i="9"/>
  <c r="N677" i="9"/>
  <c r="N678" i="9"/>
  <c r="N679" i="9"/>
  <c r="N680" i="9"/>
  <c r="N681" i="9"/>
  <c r="N682" i="9"/>
  <c r="N683" i="9"/>
  <c r="N684" i="9"/>
  <c r="N685" i="9"/>
  <c r="N686" i="9"/>
  <c r="N687" i="9"/>
  <c r="N688" i="9"/>
  <c r="N689" i="9"/>
  <c r="N690" i="9"/>
  <c r="N691" i="9"/>
  <c r="N692" i="9"/>
  <c r="N693" i="9"/>
  <c r="N694" i="9"/>
  <c r="N695" i="9"/>
  <c r="N696" i="9"/>
  <c r="N697" i="9"/>
  <c r="N698" i="9"/>
  <c r="N699" i="9"/>
  <c r="N700" i="9"/>
  <c r="N701" i="9"/>
  <c r="N702" i="9"/>
  <c r="N703" i="9"/>
  <c r="N704" i="9"/>
  <c r="N705" i="9"/>
  <c r="N706" i="9"/>
  <c r="N707" i="9"/>
  <c r="N708" i="9"/>
  <c r="N709" i="9"/>
  <c r="N710" i="9"/>
  <c r="N711" i="9"/>
  <c r="N712" i="9"/>
  <c r="N713" i="9"/>
  <c r="N714" i="9"/>
  <c r="N715" i="9"/>
  <c r="N716" i="9"/>
  <c r="N717" i="9"/>
  <c r="N718" i="9"/>
  <c r="N719" i="9"/>
  <c r="N720" i="9"/>
  <c r="N721" i="9"/>
  <c r="N722" i="9"/>
  <c r="N723" i="9"/>
  <c r="N724" i="9"/>
  <c r="N725" i="9"/>
  <c r="N726" i="9"/>
  <c r="N727" i="9"/>
  <c r="N728" i="9"/>
  <c r="N729" i="9"/>
  <c r="N730" i="9"/>
  <c r="N731" i="9"/>
  <c r="N732" i="9"/>
  <c r="N733" i="9"/>
  <c r="N734" i="9"/>
  <c r="N735" i="9"/>
  <c r="N736" i="9"/>
  <c r="N737" i="9"/>
  <c r="N738" i="9"/>
  <c r="N739" i="9"/>
  <c r="N740" i="9"/>
  <c r="N741" i="9"/>
  <c r="N742" i="9"/>
  <c r="N743" i="9"/>
  <c r="N744" i="9"/>
  <c r="N745" i="9"/>
  <c r="N746" i="9"/>
  <c r="N747" i="9"/>
  <c r="N748" i="9"/>
  <c r="N749" i="9"/>
  <c r="N750" i="9"/>
  <c r="N751" i="9"/>
  <c r="N752" i="9"/>
  <c r="N753" i="9"/>
  <c r="N754" i="9"/>
  <c r="N755" i="9"/>
  <c r="N756" i="9"/>
  <c r="N757" i="9"/>
  <c r="N758" i="9"/>
  <c r="N759" i="9"/>
  <c r="N760" i="9"/>
  <c r="N761" i="9"/>
  <c r="N762" i="9"/>
  <c r="N763" i="9"/>
  <c r="N764" i="9"/>
  <c r="N765" i="9"/>
  <c r="N766" i="9"/>
  <c r="N767" i="9"/>
  <c r="N768" i="9"/>
  <c r="N769" i="9"/>
  <c r="N770" i="9"/>
  <c r="N771" i="9"/>
  <c r="N772" i="9"/>
  <c r="N773" i="9"/>
  <c r="N774" i="9"/>
  <c r="N775" i="9"/>
  <c r="N776" i="9"/>
  <c r="N777" i="9"/>
  <c r="N778" i="9"/>
  <c r="N779" i="9"/>
  <c r="N780" i="9"/>
  <c r="N781" i="9"/>
  <c r="N782" i="9"/>
  <c r="N783" i="9"/>
  <c r="N784" i="9"/>
  <c r="N785" i="9"/>
  <c r="N786" i="9"/>
  <c r="N787" i="9"/>
  <c r="N788" i="9"/>
  <c r="N789" i="9"/>
  <c r="N790" i="9"/>
  <c r="N791" i="9"/>
  <c r="N792" i="9"/>
  <c r="N793" i="9"/>
  <c r="N794" i="9"/>
  <c r="N795" i="9"/>
  <c r="N796" i="9"/>
  <c r="N797" i="9"/>
  <c r="N798" i="9"/>
  <c r="N799" i="9"/>
  <c r="N800" i="9"/>
  <c r="N801" i="9"/>
  <c r="N802" i="9"/>
  <c r="N803" i="9"/>
  <c r="N804" i="9"/>
  <c r="N805" i="9"/>
  <c r="N806" i="9"/>
  <c r="N807" i="9"/>
  <c r="N808" i="9"/>
  <c r="N809" i="9"/>
  <c r="N810" i="9"/>
  <c r="N811" i="9"/>
  <c r="N812" i="9"/>
  <c r="N813" i="9"/>
  <c r="N814" i="9"/>
  <c r="N815" i="9"/>
  <c r="N816" i="9"/>
  <c r="N817" i="9"/>
  <c r="N818" i="9"/>
  <c r="N819" i="9"/>
  <c r="N820" i="9"/>
  <c r="N821" i="9"/>
  <c r="N822" i="9"/>
  <c r="N823" i="9"/>
  <c r="N824" i="9"/>
  <c r="N825" i="9"/>
  <c r="N826" i="9"/>
  <c r="N827" i="9"/>
  <c r="N828" i="9"/>
  <c r="N829" i="9"/>
  <c r="N830" i="9"/>
  <c r="N831" i="9"/>
  <c r="N832" i="9"/>
  <c r="N833" i="9"/>
  <c r="N834" i="9"/>
  <c r="N835" i="9"/>
  <c r="N836" i="9"/>
  <c r="N837" i="9"/>
  <c r="N838" i="9"/>
  <c r="N839" i="9"/>
  <c r="N840" i="9"/>
  <c r="N841" i="9"/>
  <c r="N842" i="9"/>
  <c r="N843" i="9"/>
  <c r="N844" i="9"/>
  <c r="N845" i="9"/>
  <c r="N846" i="9"/>
  <c r="N847" i="9"/>
  <c r="N848" i="9"/>
  <c r="N849" i="9"/>
  <c r="N850" i="9"/>
  <c r="N851" i="9"/>
  <c r="N852" i="9"/>
  <c r="N853" i="9"/>
  <c r="N854" i="9"/>
  <c r="N855" i="9"/>
  <c r="N856" i="9"/>
  <c r="N857" i="9"/>
  <c r="N858" i="9"/>
  <c r="N859" i="9"/>
  <c r="N860" i="9"/>
  <c r="N861" i="9"/>
  <c r="N862" i="9"/>
  <c r="N863" i="9"/>
  <c r="N864" i="9"/>
  <c r="N865" i="9"/>
  <c r="N866" i="9"/>
  <c r="N867" i="9"/>
  <c r="N868" i="9"/>
  <c r="N869" i="9"/>
  <c r="N870" i="9"/>
  <c r="N871" i="9"/>
  <c r="N872" i="9"/>
  <c r="N873" i="9"/>
  <c r="N874" i="9"/>
  <c r="N875" i="9"/>
  <c r="N876" i="9"/>
  <c r="N877" i="9"/>
  <c r="N878" i="9"/>
  <c r="N879" i="9"/>
  <c r="N880" i="9"/>
  <c r="N881" i="9"/>
  <c r="N882" i="9"/>
  <c r="N883" i="9"/>
  <c r="N884" i="9"/>
  <c r="N885" i="9"/>
  <c r="N886" i="9"/>
  <c r="N887" i="9"/>
  <c r="N888" i="9"/>
  <c r="N889" i="9"/>
  <c r="N890" i="9"/>
  <c r="N891" i="9"/>
  <c r="N892" i="9"/>
  <c r="N893" i="9"/>
  <c r="N894" i="9"/>
  <c r="N895" i="9"/>
  <c r="N896" i="9"/>
  <c r="N897" i="9"/>
  <c r="N898" i="9"/>
  <c r="N899" i="9"/>
  <c r="N900" i="9"/>
  <c r="N901" i="9"/>
  <c r="N902" i="9"/>
  <c r="N903" i="9"/>
  <c r="N904" i="9"/>
  <c r="N905" i="9"/>
  <c r="N906" i="9"/>
  <c r="N907" i="9"/>
  <c r="N908" i="9"/>
  <c r="N909" i="9"/>
  <c r="N910" i="9"/>
  <c r="N911" i="9"/>
  <c r="N912" i="9"/>
  <c r="N913" i="9"/>
  <c r="N914" i="9"/>
  <c r="N915" i="9"/>
  <c r="N916" i="9"/>
  <c r="N917" i="9"/>
  <c r="N918" i="9"/>
  <c r="N919" i="9"/>
  <c r="N920" i="9"/>
  <c r="N921" i="9"/>
  <c r="N922" i="9"/>
  <c r="N923" i="9"/>
  <c r="N924" i="9"/>
  <c r="N925" i="9"/>
  <c r="N926" i="9"/>
  <c r="N927" i="9"/>
  <c r="N928" i="9"/>
  <c r="N929" i="9"/>
  <c r="N930" i="9"/>
  <c r="N931" i="9"/>
  <c r="N932" i="9"/>
  <c r="N933" i="9"/>
  <c r="N934" i="9"/>
  <c r="N935" i="9"/>
  <c r="N936" i="9"/>
  <c r="N937" i="9"/>
  <c r="N938" i="9"/>
  <c r="N939" i="9"/>
  <c r="N940" i="9"/>
  <c r="N941" i="9"/>
  <c r="N942" i="9"/>
  <c r="N943" i="9"/>
  <c r="N944" i="9"/>
  <c r="N945" i="9"/>
  <c r="N946" i="9"/>
  <c r="N947" i="9"/>
  <c r="N948" i="9"/>
  <c r="N949" i="9"/>
  <c r="N950" i="9"/>
  <c r="N951" i="9"/>
  <c r="N952" i="9"/>
  <c r="N953" i="9"/>
  <c r="N954" i="9"/>
  <c r="N955" i="9"/>
  <c r="N956" i="9"/>
  <c r="N957" i="9"/>
  <c r="N958" i="9"/>
  <c r="N959" i="9"/>
  <c r="N960" i="9"/>
  <c r="N961" i="9"/>
  <c r="N962" i="9"/>
  <c r="N963" i="9"/>
  <c r="N964" i="9"/>
  <c r="N965" i="9"/>
  <c r="N966" i="9"/>
  <c r="N967" i="9"/>
  <c r="N968" i="9"/>
  <c r="N969" i="9"/>
  <c r="N970" i="9"/>
  <c r="N971" i="9"/>
  <c r="N972" i="9"/>
  <c r="N973" i="9"/>
  <c r="N974" i="9"/>
  <c r="N975" i="9"/>
  <c r="N976" i="9"/>
  <c r="N977" i="9"/>
  <c r="N978" i="9"/>
  <c r="N979" i="9"/>
  <c r="N980" i="9"/>
  <c r="N981" i="9"/>
  <c r="N982" i="9"/>
  <c r="N983" i="9"/>
  <c r="N984" i="9"/>
  <c r="N985" i="9"/>
  <c r="N986" i="9"/>
  <c r="N987" i="9"/>
  <c r="N988" i="9"/>
  <c r="N989" i="9"/>
  <c r="N990" i="9"/>
  <c r="N991" i="9"/>
  <c r="N992" i="9"/>
  <c r="N993" i="9"/>
  <c r="N994" i="9"/>
  <c r="N995" i="9"/>
  <c r="N996" i="9"/>
  <c r="N997" i="9"/>
  <c r="N998" i="9"/>
  <c r="N999" i="9"/>
  <c r="N1000" i="9"/>
  <c r="N1001" i="9"/>
  <c r="N1002" i="9"/>
  <c r="N1003" i="9"/>
  <c r="N1004" i="9"/>
  <c r="N1005" i="9"/>
  <c r="N1006" i="9"/>
  <c r="N1007" i="9"/>
  <c r="N1008" i="9"/>
  <c r="N1009" i="9"/>
  <c r="N1010" i="9"/>
  <c r="N1011" i="9"/>
  <c r="N1012" i="9"/>
  <c r="N1013" i="9"/>
  <c r="N1014" i="9"/>
  <c r="N1015" i="9"/>
  <c r="N1016" i="9"/>
  <c r="N1017" i="9"/>
  <c r="N1018" i="9"/>
  <c r="N1019" i="9"/>
  <c r="N1020" i="9"/>
  <c r="N1021" i="9"/>
  <c r="N1022" i="9"/>
  <c r="N1023" i="9"/>
  <c r="N1024" i="9"/>
  <c r="N1025" i="9"/>
  <c r="N1026" i="9"/>
  <c r="N1027" i="9"/>
  <c r="N1028" i="9"/>
  <c r="N1029" i="9"/>
  <c r="N1030" i="9"/>
  <c r="N1031" i="9"/>
  <c r="N1032" i="9"/>
  <c r="N1033" i="9"/>
  <c r="N1034" i="9"/>
  <c r="N1035" i="9"/>
  <c r="N1036" i="9"/>
  <c r="N1037" i="9"/>
  <c r="N1038" i="9"/>
  <c r="N1039" i="9"/>
  <c r="N1040" i="9"/>
  <c r="N1041" i="9"/>
  <c r="N1042" i="9"/>
  <c r="N1043" i="9"/>
  <c r="N1044" i="9"/>
  <c r="N1045" i="9"/>
  <c r="N1046" i="9"/>
  <c r="N1047" i="9"/>
  <c r="N1048" i="9"/>
  <c r="N1049" i="9"/>
  <c r="N1050" i="9"/>
  <c r="N1051" i="9"/>
  <c r="N1052" i="9"/>
  <c r="N1053" i="9"/>
  <c r="N1054" i="9"/>
  <c r="N1055" i="9"/>
  <c r="N1056" i="9"/>
  <c r="N1057" i="9"/>
  <c r="N1058" i="9"/>
  <c r="N1059" i="9"/>
  <c r="N1060" i="9"/>
  <c r="N1061" i="9"/>
  <c r="N1062" i="9"/>
  <c r="N1063" i="9"/>
  <c r="N1064" i="9"/>
  <c r="N1065" i="9"/>
  <c r="N1066" i="9"/>
  <c r="N1067" i="9"/>
  <c r="N1068" i="9"/>
  <c r="N1069" i="9"/>
  <c r="N1070" i="9"/>
  <c r="N1071" i="9"/>
  <c r="N1072" i="9"/>
  <c r="N1073" i="9"/>
  <c r="N1074" i="9"/>
  <c r="N1075" i="9"/>
  <c r="N1076" i="9"/>
  <c r="N1077" i="9"/>
  <c r="N1078" i="9"/>
  <c r="N1079" i="9"/>
  <c r="N1080" i="9"/>
  <c r="N1081" i="9"/>
  <c r="N1082" i="9"/>
  <c r="N1083" i="9"/>
  <c r="N1084" i="9"/>
  <c r="N1085" i="9"/>
  <c r="N1086" i="9"/>
  <c r="N1087" i="9"/>
  <c r="N1088" i="9"/>
  <c r="N1089" i="9"/>
  <c r="N1090" i="9"/>
  <c r="N1091" i="9"/>
  <c r="N1092" i="9"/>
  <c r="N1093" i="9"/>
  <c r="N1094" i="9"/>
  <c r="N1095" i="9"/>
  <c r="N1096" i="9"/>
  <c r="N1097" i="9"/>
  <c r="N1098" i="9"/>
  <c r="N1099" i="9"/>
  <c r="N1100" i="9"/>
  <c r="N1101" i="9"/>
  <c r="N1102" i="9"/>
  <c r="N1103" i="9"/>
  <c r="N1104" i="9"/>
  <c r="N1105" i="9"/>
  <c r="N1106" i="9"/>
  <c r="N1107" i="9"/>
  <c r="N1108" i="9"/>
  <c r="N1109" i="9"/>
  <c r="N1110" i="9"/>
  <c r="N1111" i="9"/>
  <c r="N1112" i="9"/>
  <c r="N1113" i="9"/>
  <c r="N1114" i="9"/>
  <c r="N1115" i="9"/>
  <c r="N1116" i="9"/>
  <c r="N1117" i="9"/>
  <c r="N1118" i="9"/>
  <c r="N1119" i="9"/>
  <c r="N1120" i="9"/>
  <c r="N1121" i="9"/>
  <c r="N1122" i="9"/>
  <c r="N1123" i="9"/>
  <c r="N1124" i="9"/>
  <c r="N1125" i="9"/>
  <c r="N1126" i="9"/>
  <c r="N1127" i="9"/>
  <c r="N1128" i="9"/>
  <c r="N1129" i="9"/>
  <c r="N1130" i="9"/>
  <c r="N1131" i="9"/>
  <c r="N1132" i="9"/>
  <c r="N1133" i="9"/>
  <c r="N1134" i="9"/>
  <c r="N1135" i="9"/>
  <c r="N1136" i="9"/>
  <c r="N1137" i="9"/>
  <c r="N1138" i="9"/>
  <c r="N1139" i="9"/>
  <c r="N1140" i="9"/>
  <c r="N1141" i="9"/>
  <c r="N1142" i="9"/>
  <c r="N1143" i="9"/>
  <c r="N1144" i="9"/>
  <c r="N1145" i="9"/>
  <c r="N1146" i="9"/>
  <c r="N1147" i="9"/>
  <c r="N1148" i="9"/>
  <c r="N1149" i="9"/>
  <c r="N1150" i="9"/>
  <c r="N1151" i="9"/>
  <c r="N1152" i="9"/>
  <c r="N1153" i="9"/>
  <c r="N1154" i="9"/>
  <c r="N1155" i="9"/>
  <c r="N1156" i="9"/>
  <c r="N1157" i="9"/>
  <c r="N1158" i="9"/>
  <c r="N1159" i="9"/>
  <c r="N1160" i="9"/>
  <c r="N1161" i="9"/>
  <c r="N1162" i="9"/>
  <c r="N1163" i="9"/>
  <c r="N1164" i="9"/>
  <c r="N1165" i="9"/>
  <c r="N1166" i="9"/>
  <c r="N1167" i="9"/>
  <c r="N1168" i="9"/>
  <c r="N1169" i="9"/>
  <c r="N1170" i="9"/>
  <c r="N1171" i="9"/>
  <c r="N1172" i="9"/>
  <c r="N1173" i="9"/>
  <c r="N1174" i="9"/>
  <c r="N1175" i="9"/>
  <c r="N1176" i="9"/>
  <c r="N1177" i="9"/>
  <c r="N1178" i="9"/>
  <c r="N1179" i="9"/>
  <c r="N1180" i="9"/>
  <c r="N1181" i="9"/>
  <c r="N1182" i="9"/>
  <c r="N1183" i="9"/>
  <c r="N1184" i="9"/>
  <c r="N1185" i="9"/>
  <c r="N1186" i="9"/>
  <c r="N1187" i="9"/>
  <c r="N1188" i="9"/>
  <c r="N1189" i="9"/>
  <c r="N1190" i="9"/>
  <c r="N1191" i="9"/>
  <c r="N1192" i="9"/>
  <c r="N1193" i="9"/>
  <c r="N1194" i="9"/>
  <c r="N1195" i="9"/>
  <c r="N1196" i="9"/>
  <c r="N1197" i="9"/>
  <c r="N1198" i="9"/>
  <c r="N1199" i="9"/>
  <c r="N1200" i="9"/>
  <c r="N1201" i="9"/>
  <c r="N1202" i="9"/>
  <c r="N1203" i="9"/>
  <c r="N1204" i="9"/>
  <c r="N1205" i="9"/>
  <c r="N1206" i="9"/>
  <c r="N1207" i="9"/>
  <c r="N1208" i="9"/>
  <c r="N1209" i="9"/>
  <c r="N1210" i="9"/>
  <c r="N1211" i="9"/>
  <c r="N1212" i="9"/>
  <c r="N1213" i="9"/>
  <c r="N1214" i="9"/>
  <c r="N1215" i="9"/>
  <c r="N1216" i="9"/>
  <c r="N1217" i="9"/>
  <c r="N1218" i="9"/>
  <c r="N1219" i="9"/>
  <c r="N1220" i="9"/>
  <c r="N1221" i="9"/>
  <c r="N1222" i="9"/>
  <c r="N1223" i="9"/>
  <c r="N1224" i="9"/>
  <c r="N1225" i="9"/>
  <c r="N1226" i="9"/>
  <c r="N1227" i="9"/>
  <c r="N1228" i="9"/>
  <c r="N1229" i="9"/>
  <c r="N1230" i="9"/>
  <c r="N1231" i="9"/>
  <c r="N1232" i="9"/>
  <c r="N1233" i="9"/>
  <c r="N1234" i="9"/>
  <c r="N1235" i="9"/>
  <c r="N1236" i="9"/>
  <c r="N1237" i="9"/>
  <c r="N1238" i="9"/>
  <c r="N1239" i="9"/>
  <c r="N1240" i="9"/>
  <c r="N1241" i="9"/>
  <c r="N1242" i="9"/>
  <c r="N1243" i="9"/>
  <c r="N1244" i="9"/>
  <c r="N1245" i="9"/>
  <c r="N1246" i="9"/>
  <c r="N1247" i="9"/>
  <c r="N1248" i="9"/>
  <c r="N1249" i="9"/>
  <c r="N1250" i="9"/>
  <c r="N1251" i="9"/>
  <c r="N1252" i="9"/>
  <c r="N1253" i="9"/>
  <c r="N1254" i="9"/>
  <c r="N1255" i="9"/>
  <c r="N1256" i="9"/>
  <c r="N1257" i="9"/>
  <c r="N1258" i="9"/>
  <c r="N1259" i="9"/>
  <c r="N1260" i="9"/>
  <c r="N1261" i="9"/>
  <c r="N1262" i="9"/>
  <c r="N1263" i="9"/>
  <c r="N1264" i="9"/>
  <c r="N1265" i="9"/>
  <c r="N1266" i="9"/>
  <c r="N1267" i="9"/>
  <c r="N1268" i="9"/>
  <c r="N1269" i="9"/>
  <c r="N1270" i="9"/>
  <c r="N1271" i="9"/>
  <c r="N1272" i="9"/>
  <c r="N1273" i="9"/>
  <c r="N1274" i="9"/>
  <c r="N1275" i="9"/>
  <c r="N1276" i="9"/>
  <c r="N1277" i="9"/>
  <c r="N1278" i="9"/>
  <c r="N1279" i="9"/>
  <c r="N1280" i="9"/>
  <c r="N1281" i="9"/>
  <c r="N1282" i="9"/>
  <c r="N1283" i="9"/>
  <c r="N1284" i="9"/>
  <c r="N1285" i="9"/>
  <c r="N1286" i="9"/>
  <c r="N1287" i="9"/>
  <c r="N1288" i="9"/>
  <c r="N1289" i="9"/>
  <c r="N1290" i="9"/>
  <c r="N1291" i="9"/>
  <c r="N1292" i="9"/>
  <c r="N1293" i="9"/>
  <c r="N1294" i="9"/>
  <c r="N1295" i="9"/>
  <c r="N1296" i="9"/>
  <c r="N1297" i="9"/>
  <c r="N1298" i="9"/>
  <c r="N1299" i="9"/>
  <c r="N1300" i="9"/>
  <c r="N1301" i="9"/>
  <c r="N1302" i="9"/>
  <c r="N1303" i="9"/>
  <c r="N1304" i="9"/>
  <c r="N1305" i="9"/>
  <c r="N1306" i="9"/>
  <c r="N1307" i="9"/>
  <c r="N1308" i="9"/>
  <c r="N1309" i="9"/>
  <c r="N1310" i="9"/>
  <c r="N1311" i="9"/>
  <c r="N1312" i="9"/>
  <c r="N1313" i="9"/>
  <c r="N1314" i="9"/>
  <c r="N1315" i="9"/>
  <c r="N1316" i="9"/>
  <c r="N1317" i="9"/>
  <c r="N1318" i="9"/>
  <c r="N1319" i="9"/>
  <c r="N1320" i="9"/>
  <c r="N1321" i="9"/>
  <c r="N1322" i="9"/>
  <c r="N1323" i="9"/>
  <c r="N1324" i="9"/>
  <c r="N1325" i="9"/>
  <c r="N1326" i="9"/>
  <c r="N1327" i="9"/>
  <c r="N1328" i="9"/>
  <c r="N1329" i="9"/>
  <c r="N1330" i="9"/>
  <c r="N1331" i="9"/>
  <c r="N1332" i="9"/>
  <c r="N1333" i="9"/>
  <c r="N1334" i="9"/>
  <c r="N1335" i="9"/>
  <c r="N1336" i="9"/>
  <c r="N1337" i="9"/>
  <c r="N1338" i="9"/>
  <c r="N1339" i="9"/>
  <c r="N1340" i="9"/>
  <c r="N1341" i="9"/>
  <c r="N1342" i="9"/>
  <c r="N1343" i="9"/>
  <c r="N1344" i="9"/>
  <c r="N1345" i="9"/>
  <c r="N1346" i="9"/>
  <c r="N1347" i="9"/>
  <c r="N1348" i="9"/>
  <c r="N1349" i="9"/>
  <c r="N1350" i="9"/>
  <c r="N1351" i="9"/>
  <c r="N1352" i="9"/>
  <c r="N1353" i="9"/>
  <c r="N1354" i="9"/>
  <c r="N1355" i="9"/>
  <c r="N1356" i="9"/>
  <c r="N1357" i="9"/>
  <c r="N1358" i="9"/>
  <c r="N1359" i="9"/>
  <c r="N1360" i="9"/>
  <c r="N1361" i="9"/>
  <c r="N1362" i="9"/>
  <c r="N1363" i="9"/>
  <c r="N1364" i="9"/>
  <c r="N1365" i="9"/>
  <c r="N1366" i="9"/>
  <c r="N1367" i="9"/>
  <c r="N1368" i="9"/>
  <c r="N1369" i="9"/>
  <c r="N1370" i="9"/>
  <c r="N1371" i="9"/>
  <c r="N1372" i="9"/>
  <c r="N1373" i="9"/>
  <c r="N1374" i="9"/>
  <c r="N1375" i="9"/>
  <c r="N1376" i="9"/>
  <c r="N1377" i="9"/>
  <c r="N1378" i="9"/>
  <c r="N1379" i="9"/>
  <c r="N1380" i="9"/>
  <c r="N1381" i="9"/>
  <c r="N1382" i="9"/>
  <c r="N1383" i="9"/>
  <c r="N1384" i="9"/>
  <c r="N1385" i="9"/>
  <c r="N1386" i="9"/>
  <c r="N1387" i="9"/>
  <c r="N1388" i="9"/>
  <c r="N1389" i="9"/>
  <c r="N1390" i="9"/>
  <c r="N1391" i="9"/>
  <c r="N1392" i="9"/>
  <c r="N1393" i="9"/>
  <c r="N1394" i="9"/>
  <c r="N1395" i="9"/>
  <c r="N1396" i="9"/>
  <c r="N1397" i="9"/>
  <c r="N1398" i="9"/>
  <c r="N1399" i="9"/>
  <c r="N1400" i="9"/>
  <c r="N1401" i="9"/>
  <c r="N1402" i="9"/>
  <c r="N1403" i="9"/>
  <c r="N1404" i="9"/>
  <c r="N1405" i="9"/>
  <c r="N1406" i="9"/>
  <c r="N1407" i="9"/>
  <c r="N1408" i="9"/>
  <c r="N1409" i="9"/>
  <c r="N1410" i="9"/>
  <c r="N1411" i="9"/>
  <c r="N1412" i="9"/>
  <c r="N1413" i="9"/>
  <c r="N1414" i="9"/>
  <c r="N1415" i="9"/>
  <c r="N1416" i="9"/>
  <c r="N1417" i="9"/>
  <c r="N1418" i="9"/>
  <c r="N1419" i="9"/>
  <c r="N1420" i="9"/>
  <c r="N1421" i="9"/>
  <c r="N1422" i="9"/>
  <c r="N1423" i="9"/>
  <c r="N1424" i="9"/>
  <c r="N1425" i="9"/>
  <c r="N1426" i="9"/>
  <c r="N1427" i="9"/>
  <c r="N1428" i="9"/>
  <c r="N1429" i="9"/>
  <c r="N1430" i="9"/>
  <c r="N1431" i="9"/>
  <c r="N1432" i="9"/>
  <c r="N1433" i="9"/>
  <c r="N1434" i="9"/>
  <c r="N1435" i="9"/>
  <c r="N1436" i="9"/>
  <c r="N1437" i="9"/>
  <c r="N1438" i="9"/>
  <c r="N1439" i="9"/>
  <c r="N1440" i="9"/>
  <c r="N1441" i="9"/>
  <c r="N1442" i="9"/>
  <c r="N1443" i="9"/>
  <c r="N1444" i="9"/>
  <c r="N1445" i="9"/>
  <c r="N1446" i="9"/>
  <c r="N1447" i="9"/>
  <c r="N1448" i="9"/>
  <c r="N1449" i="9"/>
  <c r="N1450" i="9"/>
  <c r="N1451" i="9"/>
  <c r="N1452" i="9"/>
  <c r="N1453" i="9"/>
  <c r="N1454" i="9"/>
  <c r="N1455" i="9"/>
  <c r="N1456" i="9"/>
  <c r="N1457" i="9"/>
  <c r="N1458" i="9"/>
  <c r="N1459" i="9"/>
  <c r="N1460" i="9"/>
  <c r="N1461" i="9"/>
  <c r="N1462" i="9"/>
  <c r="N1463" i="9"/>
  <c r="N1464" i="9"/>
  <c r="N1465" i="9"/>
  <c r="N1466" i="9"/>
  <c r="N1467" i="9"/>
  <c r="N1468" i="9"/>
  <c r="N1469" i="9"/>
  <c r="N1470" i="9"/>
  <c r="N1471" i="9"/>
  <c r="N1472" i="9"/>
  <c r="N1473" i="9"/>
  <c r="N1474" i="9"/>
  <c r="N1475" i="9"/>
  <c r="N1476" i="9"/>
  <c r="N1477" i="9"/>
  <c r="N1478" i="9"/>
  <c r="N1479" i="9"/>
  <c r="N1480" i="9"/>
  <c r="N1481" i="9"/>
  <c r="N1482" i="9"/>
  <c r="N1483" i="9"/>
  <c r="N1484" i="9"/>
  <c r="N1485" i="9"/>
  <c r="N1486" i="9"/>
  <c r="N1487" i="9"/>
  <c r="N1488" i="9"/>
  <c r="N1489" i="9"/>
  <c r="N1490" i="9"/>
  <c r="N1491" i="9"/>
  <c r="N1492" i="9"/>
  <c r="N1493" i="9"/>
  <c r="N1494" i="9"/>
  <c r="N1495" i="9"/>
  <c r="N1496" i="9"/>
  <c r="N1497" i="9"/>
  <c r="N1498" i="9"/>
  <c r="N1499" i="9"/>
  <c r="N1500" i="9"/>
  <c r="N1501" i="9"/>
  <c r="N1502" i="9"/>
  <c r="N1503" i="9"/>
  <c r="N1504" i="9"/>
  <c r="N1505" i="9"/>
  <c r="N1506" i="9"/>
  <c r="N1507" i="9"/>
  <c r="N1508" i="9"/>
  <c r="N1509" i="9"/>
  <c r="N1510" i="9"/>
  <c r="N1511" i="9"/>
  <c r="N1512" i="9"/>
  <c r="N1513" i="9"/>
  <c r="N1514" i="9"/>
  <c r="N1515" i="9"/>
  <c r="N1516" i="9"/>
  <c r="N1517" i="9"/>
  <c r="N1518" i="9"/>
  <c r="N1519" i="9"/>
  <c r="N1520" i="9"/>
  <c r="N1521" i="9"/>
  <c r="N1522" i="9"/>
  <c r="N1523" i="9"/>
  <c r="N1524" i="9"/>
  <c r="N1525" i="9"/>
  <c r="N1526" i="9"/>
  <c r="N1527" i="9"/>
  <c r="N1528" i="9"/>
  <c r="N1529" i="9"/>
  <c r="N1530" i="9"/>
  <c r="N1531" i="9"/>
  <c r="N1532" i="9"/>
  <c r="N1533" i="9"/>
  <c r="N1534" i="9"/>
  <c r="N1535" i="9"/>
  <c r="N1536" i="9"/>
  <c r="N1537" i="9"/>
  <c r="N1538" i="9"/>
  <c r="N1539" i="9"/>
  <c r="N1540" i="9"/>
  <c r="N1541" i="9"/>
  <c r="N1542" i="9"/>
  <c r="N1543" i="9"/>
  <c r="N1544" i="9"/>
  <c r="N1545" i="9"/>
  <c r="N1546" i="9"/>
  <c r="N1547" i="9"/>
  <c r="N1548" i="9"/>
  <c r="N1549" i="9"/>
  <c r="N1550" i="9"/>
  <c r="N1551" i="9"/>
  <c r="N1552" i="9"/>
  <c r="N1553" i="9"/>
  <c r="N1554" i="9"/>
  <c r="N1555" i="9"/>
  <c r="N1556" i="9"/>
  <c r="N1557" i="9"/>
  <c r="N1558" i="9"/>
  <c r="N1559" i="9"/>
  <c r="N1560" i="9"/>
  <c r="N1561" i="9"/>
  <c r="N1562" i="9"/>
  <c r="N1563" i="9"/>
  <c r="N1564" i="9"/>
  <c r="N1565" i="9"/>
  <c r="N1566" i="9"/>
  <c r="N1567" i="9"/>
  <c r="N1568" i="9"/>
  <c r="N1569" i="9"/>
  <c r="N1570" i="9"/>
  <c r="N1571" i="9"/>
  <c r="N1572" i="9"/>
  <c r="N1573" i="9"/>
  <c r="N1574" i="9"/>
  <c r="N1575" i="9"/>
  <c r="N1576" i="9"/>
  <c r="N1577" i="9"/>
  <c r="N1578" i="9"/>
  <c r="N1579" i="9"/>
  <c r="N1580" i="9"/>
  <c r="N1581" i="9"/>
  <c r="N1582" i="9"/>
  <c r="N1583" i="9"/>
  <c r="N1584" i="9"/>
  <c r="N1585" i="9"/>
  <c r="N1586" i="9"/>
  <c r="N1587" i="9"/>
  <c r="N1588" i="9"/>
  <c r="N1589" i="9"/>
  <c r="N1590" i="9"/>
  <c r="N1591" i="9"/>
  <c r="N1592" i="9"/>
  <c r="N1593" i="9"/>
  <c r="N1594" i="9"/>
  <c r="N1595" i="9"/>
  <c r="N1596" i="9"/>
  <c r="N1597" i="9"/>
  <c r="N1598" i="9"/>
  <c r="N1599" i="9"/>
  <c r="N1600" i="9"/>
  <c r="N1601" i="9"/>
  <c r="N1602" i="9"/>
  <c r="N1603" i="9"/>
  <c r="N1604" i="9"/>
  <c r="N1605" i="9"/>
  <c r="N1606" i="9"/>
  <c r="N1607" i="9"/>
  <c r="N1608" i="9"/>
  <c r="N1609" i="9"/>
  <c r="N1610" i="9"/>
  <c r="N1611" i="9"/>
  <c r="N1612" i="9"/>
  <c r="N1613" i="9"/>
  <c r="N1614" i="9"/>
  <c r="N1615" i="9"/>
  <c r="N1616" i="9"/>
  <c r="N1617" i="9"/>
  <c r="N1618" i="9"/>
  <c r="N1619" i="9"/>
  <c r="N1620" i="9"/>
  <c r="N1621" i="9"/>
  <c r="N1622" i="9"/>
  <c r="N1623" i="9"/>
  <c r="N1624" i="9"/>
  <c r="N1625" i="9"/>
  <c r="N1626" i="9"/>
  <c r="N1627" i="9"/>
  <c r="N1628" i="9"/>
  <c r="N1629" i="9"/>
  <c r="N1630" i="9"/>
  <c r="N1631" i="9"/>
  <c r="N1632" i="9"/>
  <c r="N1633" i="9"/>
  <c r="N1634" i="9"/>
  <c r="N1635" i="9"/>
  <c r="N1636" i="9"/>
  <c r="N1637" i="9"/>
  <c r="N1638" i="9"/>
  <c r="N1639" i="9"/>
  <c r="N1640" i="9"/>
  <c r="N1641" i="9"/>
  <c r="N1642" i="9"/>
  <c r="N1643" i="9"/>
  <c r="N1644" i="9"/>
  <c r="N1645" i="9"/>
  <c r="N1646" i="9"/>
  <c r="N1647" i="9"/>
  <c r="N1648" i="9"/>
  <c r="N1649" i="9"/>
  <c r="N1650" i="9"/>
  <c r="N1651" i="9"/>
  <c r="N1652" i="9"/>
  <c r="N1653" i="9"/>
  <c r="N1654" i="9"/>
  <c r="N1655" i="9"/>
  <c r="N1656" i="9"/>
  <c r="N1657" i="9"/>
  <c r="N1658" i="9"/>
  <c r="N1659" i="9"/>
  <c r="N1660" i="9"/>
  <c r="N1661" i="9"/>
  <c r="N1662" i="9"/>
  <c r="N1663" i="9"/>
  <c r="N1664" i="9"/>
  <c r="N1665" i="9"/>
  <c r="N1666" i="9"/>
  <c r="N1667" i="9"/>
  <c r="N1668" i="9"/>
  <c r="N1669" i="9"/>
  <c r="N1670" i="9"/>
  <c r="N1671" i="9"/>
  <c r="N1672" i="9"/>
  <c r="N1673" i="9"/>
  <c r="N1674" i="9"/>
  <c r="N1675" i="9"/>
  <c r="N1676" i="9"/>
  <c r="N1677" i="9"/>
  <c r="N1678" i="9"/>
  <c r="N1679" i="9"/>
  <c r="N1680" i="9"/>
  <c r="N1681" i="9"/>
  <c r="N1682" i="9"/>
  <c r="N1683" i="9"/>
  <c r="N1684" i="9"/>
  <c r="N1685" i="9"/>
  <c r="N1686" i="9"/>
  <c r="N1687" i="9"/>
  <c r="N1688" i="9"/>
  <c r="N1689" i="9"/>
  <c r="N1690" i="9"/>
  <c r="N1691" i="9"/>
  <c r="N1692" i="9"/>
  <c r="N1693" i="9"/>
  <c r="N1694" i="9"/>
  <c r="N1695" i="9"/>
  <c r="N1696" i="9"/>
  <c r="N1697" i="9"/>
  <c r="N1698" i="9"/>
  <c r="N1699" i="9"/>
  <c r="N1700" i="9"/>
  <c r="N1701" i="9"/>
  <c r="N1702" i="9"/>
  <c r="N1703" i="9"/>
  <c r="N1704" i="9"/>
  <c r="N1705" i="9"/>
  <c r="N1706" i="9"/>
  <c r="N1707" i="9"/>
  <c r="N1708" i="9"/>
  <c r="N1709" i="9"/>
  <c r="N1710" i="9"/>
  <c r="N1711" i="9"/>
  <c r="N1712" i="9"/>
  <c r="N1713" i="9"/>
  <c r="N1714" i="9"/>
  <c r="N1715" i="9"/>
  <c r="N1716" i="9"/>
  <c r="N1717" i="9"/>
  <c r="N1718" i="9"/>
  <c r="N1719" i="9"/>
  <c r="N1720" i="9"/>
  <c r="N1721" i="9"/>
  <c r="N1722" i="9"/>
  <c r="N1723" i="9"/>
  <c r="N1724" i="9"/>
  <c r="N1725" i="9"/>
  <c r="N1726" i="9"/>
  <c r="N1727" i="9"/>
  <c r="N1728" i="9"/>
  <c r="N1729" i="9"/>
  <c r="N1730" i="9"/>
  <c r="N1731" i="9"/>
  <c r="N1732" i="9"/>
  <c r="N1733" i="9"/>
  <c r="N1734" i="9"/>
  <c r="N1735" i="9"/>
  <c r="N1736" i="9"/>
  <c r="N1737" i="9"/>
  <c r="N1738" i="9"/>
  <c r="N1739" i="9"/>
  <c r="N1740" i="9"/>
  <c r="N1741" i="9"/>
  <c r="N1742" i="9"/>
  <c r="N1743" i="9"/>
  <c r="N1744" i="9"/>
  <c r="N1745" i="9"/>
  <c r="N1746" i="9"/>
  <c r="N1747" i="9"/>
  <c r="N1748" i="9"/>
  <c r="N1749" i="9"/>
  <c r="N1750" i="9"/>
  <c r="N1751" i="9"/>
  <c r="N1752" i="9"/>
  <c r="N1753" i="9"/>
  <c r="N1754" i="9"/>
  <c r="N1755" i="9"/>
  <c r="N1756" i="9"/>
  <c r="N1757" i="9"/>
  <c r="N1758" i="9"/>
  <c r="N1759" i="9"/>
  <c r="N1760" i="9"/>
  <c r="N1761" i="9"/>
  <c r="N1762" i="9"/>
  <c r="N1763" i="9"/>
  <c r="N1764" i="9"/>
  <c r="N1765" i="9"/>
  <c r="N1766" i="9"/>
  <c r="N1767" i="9"/>
  <c r="N1768" i="9"/>
  <c r="N1769" i="9"/>
  <c r="N1770" i="9"/>
  <c r="N1771" i="9"/>
  <c r="N1772" i="9"/>
  <c r="N1773" i="9"/>
  <c r="N1774" i="9"/>
  <c r="N1775" i="9"/>
  <c r="N1776" i="9"/>
  <c r="N1777" i="9"/>
  <c r="N1778" i="9"/>
  <c r="N1779" i="9"/>
  <c r="N1780" i="9"/>
  <c r="N1781" i="9"/>
  <c r="N1782" i="9"/>
  <c r="N1783" i="9"/>
  <c r="N1784" i="9"/>
  <c r="N1785" i="9"/>
  <c r="N1786" i="9"/>
  <c r="N1787" i="9"/>
  <c r="N1788" i="9"/>
  <c r="N1789" i="9"/>
  <c r="N1790" i="9"/>
  <c r="N1791" i="9"/>
  <c r="N1792" i="9"/>
  <c r="N1793" i="9"/>
  <c r="N1794" i="9"/>
  <c r="N1795" i="9"/>
  <c r="N1796" i="9"/>
  <c r="N1797" i="9"/>
  <c r="N1798" i="9"/>
  <c r="N1799" i="9"/>
  <c r="N1800" i="9"/>
  <c r="N1801" i="9"/>
  <c r="N1802" i="9"/>
  <c r="N1803" i="9"/>
  <c r="N1804" i="9"/>
  <c r="N1805" i="9"/>
  <c r="N1806" i="9"/>
  <c r="N1807" i="9"/>
  <c r="N1808" i="9"/>
  <c r="N1809" i="9"/>
  <c r="N1810" i="9"/>
  <c r="N1811" i="9"/>
  <c r="N1812" i="9"/>
  <c r="N1813" i="9"/>
  <c r="N1814" i="9"/>
  <c r="N1815" i="9"/>
  <c r="N1816" i="9"/>
  <c r="N1817" i="9"/>
  <c r="N1818" i="9"/>
  <c r="N1819" i="9"/>
  <c r="N1820" i="9"/>
  <c r="N1821" i="9"/>
  <c r="N1822" i="9"/>
  <c r="N1823" i="9"/>
  <c r="N1824" i="9"/>
  <c r="N1825" i="9"/>
  <c r="N1826" i="9"/>
  <c r="N1827" i="9"/>
  <c r="N1828" i="9"/>
  <c r="N1829" i="9"/>
  <c r="N1830" i="9"/>
  <c r="N1831" i="9"/>
  <c r="N1832" i="9"/>
  <c r="N1833" i="9"/>
  <c r="N1834" i="9"/>
  <c r="N1835" i="9"/>
  <c r="N1836" i="9"/>
  <c r="N1837" i="9"/>
  <c r="N1838" i="9"/>
  <c r="N1839" i="9"/>
  <c r="N1840" i="9"/>
  <c r="N1841" i="9"/>
  <c r="N1842" i="9"/>
  <c r="N1843" i="9"/>
  <c r="N1844" i="9"/>
  <c r="N1845" i="9"/>
  <c r="N1846" i="9"/>
  <c r="N1847" i="9"/>
  <c r="N1848" i="9"/>
  <c r="N1849" i="9"/>
  <c r="N1850" i="9"/>
  <c r="N1851" i="9"/>
  <c r="N1852" i="9"/>
  <c r="N1853" i="9"/>
  <c r="N1854" i="9"/>
  <c r="N1855" i="9"/>
  <c r="N1856" i="9"/>
  <c r="N1857" i="9"/>
  <c r="N1858" i="9"/>
  <c r="N1859" i="9"/>
  <c r="N1860" i="9"/>
  <c r="N1861" i="9"/>
  <c r="N1862" i="9"/>
  <c r="N1863" i="9"/>
  <c r="N1864" i="9"/>
  <c r="N1865" i="9"/>
  <c r="N1866" i="9"/>
  <c r="N1867" i="9"/>
  <c r="N1868" i="9"/>
  <c r="N1869" i="9"/>
  <c r="N1870" i="9"/>
  <c r="N1871" i="9"/>
  <c r="N1872" i="9"/>
  <c r="N1873" i="9"/>
  <c r="N1874" i="9"/>
  <c r="N1875" i="9"/>
  <c r="N1876" i="9"/>
  <c r="N1877" i="9"/>
  <c r="N1878" i="9"/>
  <c r="N1879" i="9"/>
  <c r="N1880" i="9"/>
  <c r="N1881" i="9"/>
  <c r="N1882" i="9"/>
  <c r="N1883" i="9"/>
  <c r="N1884" i="9"/>
  <c r="N1885" i="9"/>
  <c r="N1886" i="9"/>
  <c r="N1887" i="9"/>
  <c r="N1888" i="9"/>
  <c r="N1889" i="9"/>
  <c r="N1890" i="9"/>
  <c r="N1891" i="9"/>
  <c r="N1892" i="9"/>
  <c r="N1893" i="9"/>
  <c r="N1894" i="9"/>
  <c r="N1895" i="9"/>
  <c r="N1896" i="9"/>
  <c r="N1897" i="9"/>
  <c r="N1898" i="9"/>
  <c r="N1899" i="9"/>
  <c r="N1900" i="9"/>
  <c r="N1901" i="9"/>
  <c r="N1902" i="9"/>
  <c r="N1903" i="9"/>
  <c r="N1904" i="9"/>
  <c r="N1905" i="9"/>
  <c r="N1906" i="9"/>
  <c r="N1907" i="9"/>
  <c r="N1908" i="9"/>
  <c r="N1909" i="9"/>
  <c r="N1910" i="9"/>
  <c r="N1911" i="9"/>
  <c r="N1912" i="9"/>
  <c r="N1913" i="9"/>
  <c r="N1914" i="9"/>
  <c r="N1915" i="9"/>
  <c r="N1916" i="9"/>
  <c r="N1917" i="9"/>
  <c r="N1918" i="9"/>
  <c r="N1919" i="9"/>
  <c r="N1920" i="9"/>
  <c r="N1921" i="9"/>
  <c r="N1922" i="9"/>
  <c r="N1923" i="9"/>
  <c r="N1924" i="9"/>
  <c r="N1925" i="9"/>
  <c r="N1926" i="9"/>
  <c r="N1927" i="9"/>
  <c r="N1928" i="9"/>
  <c r="N1929" i="9"/>
  <c r="N1930" i="9"/>
  <c r="N1931" i="9"/>
  <c r="N1932" i="9"/>
  <c r="N1933" i="9"/>
  <c r="N1934" i="9"/>
  <c r="N1935" i="9"/>
  <c r="N1936" i="9"/>
  <c r="N1937" i="9"/>
  <c r="N1938" i="9"/>
  <c r="N1939" i="9"/>
  <c r="N1940" i="9"/>
  <c r="N1941" i="9"/>
  <c r="N1942" i="9"/>
  <c r="N1943" i="9"/>
  <c r="N1944" i="9"/>
  <c r="N1945" i="9"/>
  <c r="N1946" i="9"/>
  <c r="N1947" i="9"/>
  <c r="N1948" i="9"/>
  <c r="N1949" i="9"/>
  <c r="N1950" i="9"/>
  <c r="N1951" i="9"/>
  <c r="N1952" i="9"/>
  <c r="N1953" i="9"/>
  <c r="N1954" i="9"/>
  <c r="N1955" i="9"/>
  <c r="N1956" i="9"/>
  <c r="N1957" i="9"/>
  <c r="N1958" i="9"/>
  <c r="N1959" i="9"/>
  <c r="N1960" i="9"/>
  <c r="N1961" i="9"/>
  <c r="N1962" i="9"/>
  <c r="N1963" i="9"/>
  <c r="N1964" i="9"/>
  <c r="N1965" i="9"/>
  <c r="N1966" i="9"/>
  <c r="N1967" i="9"/>
  <c r="N1968" i="9"/>
  <c r="N1969" i="9"/>
  <c r="N1970" i="9"/>
  <c r="N1971" i="9"/>
  <c r="N1972" i="9"/>
  <c r="N1973" i="9"/>
  <c r="N1974" i="9"/>
  <c r="N1975" i="9"/>
  <c r="N1976" i="9"/>
  <c r="N1977" i="9"/>
  <c r="N1978" i="9"/>
  <c r="N1979" i="9"/>
  <c r="N1980" i="9"/>
  <c r="N1981" i="9"/>
  <c r="N1982" i="9"/>
  <c r="N1983" i="9"/>
  <c r="N1984" i="9"/>
  <c r="N1985" i="9"/>
  <c r="N1986" i="9"/>
  <c r="N1987" i="9"/>
  <c r="N1988" i="9"/>
  <c r="N1989" i="9"/>
  <c r="N1990" i="9"/>
  <c r="N1991" i="9"/>
  <c r="N1992" i="9"/>
  <c r="N1993" i="9"/>
  <c r="N1994" i="9"/>
  <c r="N1995" i="9"/>
  <c r="N1996" i="9"/>
  <c r="N1997" i="9"/>
  <c r="N1998" i="9"/>
  <c r="N1999" i="9"/>
  <c r="N2000" i="9"/>
  <c r="N2001" i="9"/>
  <c r="U2" i="9"/>
  <c r="U3" i="9"/>
  <c r="U4" i="9"/>
  <c r="U5" i="9"/>
  <c r="U6" i="9"/>
  <c r="U7" i="9"/>
  <c r="U8" i="9"/>
  <c r="U9" i="9"/>
  <c r="U10" i="9"/>
  <c r="U11" i="9"/>
  <c r="U12" i="9"/>
  <c r="U13" i="9"/>
  <c r="U14" i="9"/>
  <c r="U15" i="9"/>
  <c r="U16" i="9"/>
  <c r="U17" i="9"/>
  <c r="U18" i="9"/>
  <c r="U19" i="9"/>
  <c r="U20" i="9"/>
  <c r="U21" i="9"/>
  <c r="U22" i="9"/>
  <c r="U23" i="9"/>
  <c r="U24" i="9"/>
  <c r="U25" i="9"/>
  <c r="U26" i="9"/>
  <c r="U27" i="9"/>
  <c r="U28" i="9"/>
  <c r="U29" i="9"/>
  <c r="U30" i="9"/>
  <c r="U31" i="9"/>
  <c r="U32" i="9"/>
  <c r="U33" i="9"/>
  <c r="U34" i="9"/>
  <c r="U35" i="9"/>
  <c r="U36" i="9"/>
  <c r="U37" i="9"/>
  <c r="U38" i="9"/>
  <c r="U39" i="9"/>
  <c r="U40" i="9"/>
  <c r="U41" i="9"/>
  <c r="U42" i="9"/>
  <c r="U43" i="9"/>
  <c r="U44" i="9"/>
  <c r="U45" i="9"/>
  <c r="U46" i="9"/>
  <c r="U47" i="9"/>
  <c r="U48" i="9"/>
  <c r="U49" i="9"/>
  <c r="U50" i="9"/>
  <c r="U51" i="9"/>
  <c r="U52" i="9"/>
  <c r="U53" i="9"/>
  <c r="U54" i="9"/>
  <c r="U55" i="9"/>
  <c r="U56" i="9"/>
  <c r="U57" i="9"/>
  <c r="U58" i="9"/>
  <c r="U59" i="9"/>
  <c r="U60" i="9"/>
  <c r="U61" i="9"/>
  <c r="U62" i="9"/>
  <c r="U63" i="9"/>
  <c r="U64" i="9"/>
  <c r="U65" i="9"/>
  <c r="U66" i="9"/>
  <c r="U67" i="9"/>
  <c r="U68" i="9"/>
  <c r="U69" i="9"/>
  <c r="U70" i="9"/>
  <c r="U71" i="9"/>
  <c r="U72" i="9"/>
  <c r="U73" i="9"/>
  <c r="U74" i="9"/>
  <c r="U75" i="9"/>
  <c r="U76" i="9"/>
  <c r="U77" i="9"/>
  <c r="U78" i="9"/>
  <c r="U79" i="9"/>
  <c r="U80" i="9"/>
  <c r="U81" i="9"/>
  <c r="U82" i="9"/>
  <c r="U83" i="9"/>
  <c r="U84" i="9"/>
  <c r="U85" i="9"/>
  <c r="U86" i="9"/>
  <c r="U87" i="9"/>
  <c r="U88" i="9"/>
  <c r="U89" i="9"/>
  <c r="U90" i="9"/>
  <c r="U91" i="9"/>
  <c r="U92" i="9"/>
  <c r="U93" i="9"/>
  <c r="U94" i="9"/>
  <c r="U95" i="9"/>
  <c r="U96" i="9"/>
  <c r="U97" i="9"/>
  <c r="U98" i="9"/>
  <c r="U99" i="9"/>
  <c r="U100" i="9"/>
  <c r="U101" i="9"/>
  <c r="U102" i="9"/>
  <c r="U103" i="9"/>
  <c r="U104" i="9"/>
  <c r="U105" i="9"/>
  <c r="U106" i="9"/>
  <c r="U107" i="9"/>
  <c r="U108" i="9"/>
  <c r="U109" i="9"/>
  <c r="U110" i="9"/>
  <c r="U111" i="9"/>
  <c r="U112" i="9"/>
  <c r="U113" i="9"/>
  <c r="U114" i="9"/>
  <c r="U115" i="9"/>
  <c r="U116" i="9"/>
  <c r="U117" i="9"/>
  <c r="U118" i="9"/>
  <c r="U119" i="9"/>
  <c r="U120" i="9"/>
  <c r="U121" i="9"/>
  <c r="U122" i="9"/>
  <c r="U123" i="9"/>
  <c r="U124" i="9"/>
  <c r="U125" i="9"/>
  <c r="U126" i="9"/>
  <c r="U127" i="9"/>
  <c r="U128" i="9"/>
  <c r="U129" i="9"/>
  <c r="U130" i="9"/>
  <c r="U131" i="9"/>
  <c r="U132" i="9"/>
  <c r="U133" i="9"/>
  <c r="U134" i="9"/>
  <c r="U135" i="9"/>
  <c r="U136" i="9"/>
  <c r="U137" i="9"/>
  <c r="U138" i="9"/>
  <c r="U139" i="9"/>
  <c r="U140" i="9"/>
  <c r="U141" i="9"/>
  <c r="U142" i="9"/>
  <c r="U143" i="9"/>
  <c r="U144" i="9"/>
  <c r="U145" i="9"/>
  <c r="U146" i="9"/>
  <c r="U147" i="9"/>
  <c r="U148" i="9"/>
  <c r="U149" i="9"/>
  <c r="U150" i="9"/>
  <c r="U151" i="9"/>
  <c r="U152" i="9"/>
  <c r="U153" i="9"/>
  <c r="U154" i="9"/>
  <c r="U155" i="9"/>
  <c r="U156" i="9"/>
  <c r="U157" i="9"/>
  <c r="U158" i="9"/>
  <c r="U159" i="9"/>
  <c r="U160" i="9"/>
  <c r="U161" i="9"/>
  <c r="U162" i="9"/>
  <c r="U163" i="9"/>
  <c r="U164" i="9"/>
  <c r="U165" i="9"/>
  <c r="U166" i="9"/>
  <c r="U167" i="9"/>
  <c r="U168" i="9"/>
  <c r="U169" i="9"/>
  <c r="U170" i="9"/>
  <c r="U171" i="9"/>
  <c r="U172" i="9"/>
  <c r="U173" i="9"/>
  <c r="U174" i="9"/>
  <c r="U175" i="9"/>
  <c r="U176" i="9"/>
  <c r="U177" i="9"/>
  <c r="U178" i="9"/>
  <c r="U179" i="9"/>
  <c r="U180" i="9"/>
  <c r="U181" i="9"/>
  <c r="U182" i="9"/>
  <c r="U183" i="9"/>
  <c r="U184" i="9"/>
  <c r="U185" i="9"/>
  <c r="U186" i="9"/>
  <c r="U187" i="9"/>
  <c r="U188" i="9"/>
  <c r="U189" i="9"/>
  <c r="U190" i="9"/>
  <c r="U191" i="9"/>
  <c r="U192" i="9"/>
  <c r="U193" i="9"/>
  <c r="U194" i="9"/>
  <c r="U195" i="9"/>
  <c r="U196" i="9"/>
  <c r="U197" i="9"/>
  <c r="U198" i="9"/>
  <c r="U199" i="9"/>
  <c r="U200" i="9"/>
  <c r="U201" i="9"/>
  <c r="U202" i="9"/>
  <c r="U203" i="9"/>
  <c r="U204" i="9"/>
  <c r="U205" i="9"/>
  <c r="U206" i="9"/>
  <c r="U207" i="9"/>
  <c r="U208" i="9"/>
  <c r="U209" i="9"/>
  <c r="U210" i="9"/>
  <c r="U211" i="9"/>
  <c r="U212" i="9"/>
  <c r="U213" i="9"/>
  <c r="U214" i="9"/>
  <c r="U215" i="9"/>
  <c r="U216" i="9"/>
  <c r="U217" i="9"/>
  <c r="U218" i="9"/>
  <c r="U219" i="9"/>
  <c r="U220" i="9"/>
  <c r="U221" i="9"/>
  <c r="U222" i="9"/>
  <c r="U223" i="9"/>
  <c r="U224" i="9"/>
  <c r="U225" i="9"/>
  <c r="U226" i="9"/>
  <c r="U227" i="9"/>
  <c r="U228" i="9"/>
  <c r="U229" i="9"/>
  <c r="U230" i="9"/>
  <c r="U231" i="9"/>
  <c r="U232" i="9"/>
  <c r="U233" i="9"/>
  <c r="U234" i="9"/>
  <c r="U235" i="9"/>
  <c r="U236" i="9"/>
  <c r="U237" i="9"/>
  <c r="U238" i="9"/>
  <c r="U239" i="9"/>
  <c r="U240" i="9"/>
  <c r="U241" i="9"/>
  <c r="U242" i="9"/>
  <c r="U243" i="9"/>
  <c r="U244" i="9"/>
  <c r="U245" i="9"/>
  <c r="U246" i="9"/>
  <c r="U247" i="9"/>
  <c r="U248" i="9"/>
  <c r="U249" i="9"/>
  <c r="U250" i="9"/>
  <c r="U251" i="9"/>
  <c r="U252" i="9"/>
  <c r="U253" i="9"/>
  <c r="U254" i="9"/>
  <c r="U255" i="9"/>
  <c r="U256" i="9"/>
  <c r="U257" i="9"/>
  <c r="U258" i="9"/>
  <c r="U259" i="9"/>
  <c r="U260" i="9"/>
  <c r="U261" i="9"/>
  <c r="U262" i="9"/>
  <c r="U263" i="9"/>
  <c r="U264" i="9"/>
  <c r="U265" i="9"/>
  <c r="U266" i="9"/>
  <c r="U267" i="9"/>
  <c r="U268" i="9"/>
  <c r="U269" i="9"/>
  <c r="U270" i="9"/>
  <c r="U271" i="9"/>
  <c r="U272" i="9"/>
  <c r="U273" i="9"/>
  <c r="U274" i="9"/>
  <c r="U275" i="9"/>
  <c r="U276" i="9"/>
  <c r="U277" i="9"/>
  <c r="U278" i="9"/>
  <c r="U279" i="9"/>
  <c r="U280" i="9"/>
  <c r="U281" i="9"/>
  <c r="U282" i="9"/>
  <c r="U283" i="9"/>
  <c r="U284" i="9"/>
  <c r="U285" i="9"/>
  <c r="U286" i="9"/>
  <c r="U287" i="9"/>
  <c r="U288" i="9"/>
  <c r="U289" i="9"/>
  <c r="U290" i="9"/>
  <c r="U291" i="9"/>
  <c r="U292" i="9"/>
  <c r="U293" i="9"/>
  <c r="U294" i="9"/>
  <c r="U295" i="9"/>
  <c r="U296" i="9"/>
  <c r="U297" i="9"/>
  <c r="U298" i="9"/>
  <c r="U299" i="9"/>
  <c r="U300" i="9"/>
  <c r="U301" i="9"/>
  <c r="U302" i="9"/>
  <c r="U303" i="9"/>
  <c r="U304" i="9"/>
  <c r="U305" i="9"/>
  <c r="U306" i="9"/>
  <c r="U307" i="9"/>
  <c r="U308" i="9"/>
  <c r="U309" i="9"/>
  <c r="U310" i="9"/>
  <c r="U311" i="9"/>
  <c r="U312" i="9"/>
  <c r="U313" i="9"/>
  <c r="U314" i="9"/>
  <c r="U315" i="9"/>
  <c r="U316" i="9"/>
  <c r="U317" i="9"/>
  <c r="U318" i="9"/>
  <c r="U319" i="9"/>
  <c r="U320" i="9"/>
  <c r="U321" i="9"/>
  <c r="U322" i="9"/>
  <c r="U323" i="9"/>
  <c r="U324" i="9"/>
  <c r="U325" i="9"/>
  <c r="U326" i="9"/>
  <c r="U327" i="9"/>
  <c r="U328" i="9"/>
  <c r="U329" i="9"/>
  <c r="U330" i="9"/>
  <c r="U331" i="9"/>
  <c r="U332" i="9"/>
  <c r="U333" i="9"/>
  <c r="U334" i="9"/>
  <c r="U335" i="9"/>
  <c r="U336" i="9"/>
  <c r="U337" i="9"/>
  <c r="U338" i="9"/>
  <c r="U339" i="9"/>
  <c r="U340" i="9"/>
  <c r="U341" i="9"/>
  <c r="U342" i="9"/>
  <c r="U343" i="9"/>
  <c r="U344" i="9"/>
  <c r="U345" i="9"/>
  <c r="U346" i="9"/>
  <c r="U347" i="9"/>
  <c r="U348" i="9"/>
  <c r="U349" i="9"/>
  <c r="U350" i="9"/>
  <c r="U351" i="9"/>
  <c r="U352" i="9"/>
  <c r="U353" i="9"/>
  <c r="U354" i="9"/>
  <c r="U355" i="9"/>
  <c r="U356" i="9"/>
  <c r="U357" i="9"/>
  <c r="U358" i="9"/>
  <c r="U359" i="9"/>
  <c r="U360" i="9"/>
  <c r="U361" i="9"/>
  <c r="U362" i="9"/>
  <c r="U363" i="9"/>
  <c r="U364" i="9"/>
  <c r="U365" i="9"/>
  <c r="U366" i="9"/>
  <c r="U367" i="9"/>
  <c r="U368" i="9"/>
  <c r="U369" i="9"/>
  <c r="U370" i="9"/>
  <c r="U371" i="9"/>
  <c r="U372" i="9"/>
  <c r="U373" i="9"/>
  <c r="U374" i="9"/>
  <c r="U375" i="9"/>
  <c r="U376" i="9"/>
  <c r="U377" i="9"/>
  <c r="U378" i="9"/>
  <c r="U379" i="9"/>
  <c r="U380" i="9"/>
  <c r="U381" i="9"/>
  <c r="U382" i="9"/>
  <c r="U383" i="9"/>
  <c r="U384" i="9"/>
  <c r="U385" i="9"/>
  <c r="U386" i="9"/>
  <c r="U387" i="9"/>
  <c r="U388" i="9"/>
  <c r="U389" i="9"/>
  <c r="U390" i="9"/>
  <c r="U391" i="9"/>
  <c r="U392" i="9"/>
  <c r="U393" i="9"/>
  <c r="U394" i="9"/>
  <c r="U395" i="9"/>
  <c r="U396" i="9"/>
  <c r="U397" i="9"/>
  <c r="U398" i="9"/>
  <c r="U399" i="9"/>
  <c r="U400" i="9"/>
  <c r="U401" i="9"/>
  <c r="U402" i="9"/>
  <c r="U403" i="9"/>
  <c r="U404" i="9"/>
  <c r="U405" i="9"/>
  <c r="U406" i="9"/>
  <c r="U407" i="9"/>
  <c r="U408" i="9"/>
  <c r="U409" i="9"/>
  <c r="U410" i="9"/>
  <c r="U411" i="9"/>
  <c r="U412" i="9"/>
  <c r="U413" i="9"/>
  <c r="U414" i="9"/>
  <c r="U415" i="9"/>
  <c r="U416" i="9"/>
  <c r="U417" i="9"/>
  <c r="U418" i="9"/>
  <c r="U419" i="9"/>
  <c r="U420" i="9"/>
  <c r="U421" i="9"/>
  <c r="U422" i="9"/>
  <c r="U423" i="9"/>
  <c r="U424" i="9"/>
  <c r="U425" i="9"/>
  <c r="U426" i="9"/>
  <c r="U427" i="9"/>
  <c r="U428" i="9"/>
  <c r="U429" i="9"/>
  <c r="U430" i="9"/>
  <c r="U431" i="9"/>
  <c r="U432" i="9"/>
  <c r="U433" i="9"/>
  <c r="U434" i="9"/>
  <c r="U435" i="9"/>
  <c r="U436" i="9"/>
  <c r="U437" i="9"/>
  <c r="U438" i="9"/>
  <c r="U439" i="9"/>
  <c r="U440" i="9"/>
  <c r="U441" i="9"/>
  <c r="U442" i="9"/>
  <c r="U443" i="9"/>
  <c r="U444" i="9"/>
  <c r="U445" i="9"/>
  <c r="U446" i="9"/>
  <c r="U447" i="9"/>
  <c r="U448" i="9"/>
  <c r="U449" i="9"/>
  <c r="U450" i="9"/>
  <c r="U451" i="9"/>
  <c r="U452" i="9"/>
  <c r="U453" i="9"/>
  <c r="U454" i="9"/>
  <c r="U455" i="9"/>
  <c r="U456" i="9"/>
  <c r="U457" i="9"/>
  <c r="U458" i="9"/>
  <c r="U459" i="9"/>
  <c r="U460" i="9"/>
  <c r="U461" i="9"/>
  <c r="U462" i="9"/>
  <c r="U463" i="9"/>
  <c r="U464" i="9"/>
  <c r="U465" i="9"/>
  <c r="U466" i="9"/>
  <c r="U467" i="9"/>
  <c r="U468" i="9"/>
  <c r="U469" i="9"/>
  <c r="U470" i="9"/>
  <c r="U471" i="9"/>
  <c r="U472" i="9"/>
  <c r="U473" i="9"/>
  <c r="U474" i="9"/>
  <c r="U475" i="9"/>
  <c r="U476" i="9"/>
  <c r="U477" i="9"/>
  <c r="U478" i="9"/>
  <c r="U479" i="9"/>
  <c r="U480" i="9"/>
  <c r="U481" i="9"/>
  <c r="U482" i="9"/>
  <c r="U483" i="9"/>
  <c r="U484" i="9"/>
  <c r="U485" i="9"/>
  <c r="U486" i="9"/>
  <c r="U487" i="9"/>
  <c r="U488" i="9"/>
  <c r="U489" i="9"/>
  <c r="U490" i="9"/>
  <c r="U491" i="9"/>
  <c r="U492" i="9"/>
  <c r="U493" i="9"/>
  <c r="U494" i="9"/>
  <c r="U495" i="9"/>
  <c r="U496" i="9"/>
  <c r="U497" i="9"/>
  <c r="U498" i="9"/>
  <c r="U499" i="9"/>
  <c r="U500" i="9"/>
  <c r="U501" i="9"/>
  <c r="U502" i="9"/>
  <c r="U503" i="9"/>
  <c r="U504" i="9"/>
  <c r="U505" i="9"/>
  <c r="U506" i="9"/>
  <c r="U507" i="9"/>
  <c r="U508" i="9"/>
  <c r="U509" i="9"/>
  <c r="U510" i="9"/>
  <c r="U511" i="9"/>
  <c r="U512" i="9"/>
  <c r="U513" i="9"/>
  <c r="U514" i="9"/>
  <c r="U515" i="9"/>
  <c r="U516" i="9"/>
  <c r="U517" i="9"/>
  <c r="U518" i="9"/>
  <c r="U519" i="9"/>
  <c r="U520" i="9"/>
  <c r="U521" i="9"/>
  <c r="U522" i="9"/>
  <c r="U523" i="9"/>
  <c r="U524" i="9"/>
  <c r="U525" i="9"/>
  <c r="U526" i="9"/>
  <c r="U527" i="9"/>
  <c r="U528" i="9"/>
  <c r="U529" i="9"/>
  <c r="U530" i="9"/>
  <c r="U531" i="9"/>
  <c r="U532" i="9"/>
  <c r="U533" i="9"/>
  <c r="U534" i="9"/>
  <c r="U535" i="9"/>
  <c r="U536" i="9"/>
  <c r="U537" i="9"/>
  <c r="U538" i="9"/>
  <c r="U539" i="9"/>
  <c r="U540" i="9"/>
  <c r="U541" i="9"/>
  <c r="U542" i="9"/>
  <c r="U543" i="9"/>
  <c r="U544" i="9"/>
  <c r="U545" i="9"/>
  <c r="U546" i="9"/>
  <c r="U547" i="9"/>
  <c r="U548" i="9"/>
  <c r="U549" i="9"/>
  <c r="U550" i="9"/>
  <c r="U551" i="9"/>
  <c r="U552" i="9"/>
  <c r="U553" i="9"/>
  <c r="U554" i="9"/>
  <c r="U555" i="9"/>
  <c r="U556" i="9"/>
  <c r="U557" i="9"/>
  <c r="U558" i="9"/>
  <c r="U559" i="9"/>
  <c r="U560" i="9"/>
  <c r="U561" i="9"/>
  <c r="U562" i="9"/>
  <c r="U563" i="9"/>
  <c r="U564" i="9"/>
  <c r="U565" i="9"/>
  <c r="U566" i="9"/>
  <c r="U567" i="9"/>
  <c r="U568" i="9"/>
  <c r="U569" i="9"/>
  <c r="U570" i="9"/>
  <c r="U571" i="9"/>
  <c r="U572" i="9"/>
  <c r="U573" i="9"/>
  <c r="U574" i="9"/>
  <c r="U575" i="9"/>
  <c r="U576" i="9"/>
  <c r="U577" i="9"/>
  <c r="U578" i="9"/>
  <c r="U579" i="9"/>
  <c r="U580" i="9"/>
  <c r="U581" i="9"/>
  <c r="U582" i="9"/>
  <c r="U583" i="9"/>
  <c r="U584" i="9"/>
  <c r="U585" i="9"/>
  <c r="U586" i="9"/>
  <c r="U587" i="9"/>
  <c r="U588" i="9"/>
  <c r="U589" i="9"/>
  <c r="U590" i="9"/>
  <c r="U591" i="9"/>
  <c r="U592" i="9"/>
  <c r="U593" i="9"/>
  <c r="U594" i="9"/>
  <c r="U595" i="9"/>
  <c r="U596" i="9"/>
  <c r="U597" i="9"/>
  <c r="U598" i="9"/>
  <c r="U599" i="9"/>
  <c r="U600" i="9"/>
  <c r="U601" i="9"/>
  <c r="U602" i="9"/>
  <c r="U603" i="9"/>
  <c r="U604" i="9"/>
  <c r="U605" i="9"/>
  <c r="U606" i="9"/>
  <c r="U607" i="9"/>
  <c r="U608" i="9"/>
  <c r="U609" i="9"/>
  <c r="U610" i="9"/>
  <c r="U611" i="9"/>
  <c r="U612" i="9"/>
  <c r="U613" i="9"/>
  <c r="U614" i="9"/>
  <c r="U615" i="9"/>
  <c r="U616" i="9"/>
  <c r="U617" i="9"/>
  <c r="U618" i="9"/>
  <c r="U619" i="9"/>
  <c r="U620" i="9"/>
  <c r="U621" i="9"/>
  <c r="U622" i="9"/>
  <c r="U623" i="9"/>
  <c r="U624" i="9"/>
  <c r="U625" i="9"/>
  <c r="U626" i="9"/>
  <c r="U627" i="9"/>
  <c r="U628" i="9"/>
  <c r="U629" i="9"/>
  <c r="U630" i="9"/>
  <c r="U631" i="9"/>
  <c r="U632" i="9"/>
  <c r="U633" i="9"/>
  <c r="U634" i="9"/>
  <c r="U635" i="9"/>
  <c r="U636" i="9"/>
  <c r="U637" i="9"/>
  <c r="U638" i="9"/>
  <c r="U639" i="9"/>
  <c r="U640" i="9"/>
  <c r="U641" i="9"/>
  <c r="U642" i="9"/>
  <c r="U643" i="9"/>
  <c r="U644" i="9"/>
  <c r="U645" i="9"/>
  <c r="U646" i="9"/>
  <c r="U647" i="9"/>
  <c r="U648" i="9"/>
  <c r="U649" i="9"/>
  <c r="U650" i="9"/>
  <c r="U651" i="9"/>
  <c r="U652" i="9"/>
  <c r="U653" i="9"/>
  <c r="U654" i="9"/>
  <c r="U655" i="9"/>
  <c r="U656" i="9"/>
  <c r="U657" i="9"/>
  <c r="U658" i="9"/>
  <c r="U659" i="9"/>
  <c r="U660" i="9"/>
  <c r="U661" i="9"/>
  <c r="U662" i="9"/>
  <c r="U663" i="9"/>
  <c r="U664" i="9"/>
  <c r="U665" i="9"/>
  <c r="U666" i="9"/>
  <c r="U667" i="9"/>
  <c r="U668" i="9"/>
  <c r="U669" i="9"/>
  <c r="U670" i="9"/>
  <c r="U671" i="9"/>
  <c r="U672" i="9"/>
  <c r="U673" i="9"/>
  <c r="U674" i="9"/>
  <c r="U675" i="9"/>
  <c r="U676" i="9"/>
  <c r="U677" i="9"/>
  <c r="U678" i="9"/>
  <c r="U679" i="9"/>
  <c r="U680" i="9"/>
  <c r="U681" i="9"/>
  <c r="U682" i="9"/>
  <c r="U683" i="9"/>
  <c r="U684" i="9"/>
  <c r="U685" i="9"/>
  <c r="U686" i="9"/>
  <c r="U687" i="9"/>
  <c r="U688" i="9"/>
  <c r="U689" i="9"/>
  <c r="U690" i="9"/>
  <c r="U691" i="9"/>
  <c r="U692" i="9"/>
  <c r="U693" i="9"/>
  <c r="U694" i="9"/>
  <c r="U695" i="9"/>
  <c r="U696" i="9"/>
  <c r="U697" i="9"/>
  <c r="U698" i="9"/>
  <c r="U699" i="9"/>
  <c r="U700" i="9"/>
  <c r="U701" i="9"/>
  <c r="U702" i="9"/>
  <c r="U703" i="9"/>
  <c r="U704" i="9"/>
  <c r="U705" i="9"/>
  <c r="U706" i="9"/>
  <c r="U707" i="9"/>
  <c r="U708" i="9"/>
  <c r="U709" i="9"/>
  <c r="U710" i="9"/>
  <c r="U711" i="9"/>
  <c r="U712" i="9"/>
  <c r="U713" i="9"/>
  <c r="U714" i="9"/>
  <c r="U715" i="9"/>
  <c r="U716" i="9"/>
  <c r="U717" i="9"/>
  <c r="U718" i="9"/>
  <c r="U719" i="9"/>
  <c r="U720" i="9"/>
  <c r="U721" i="9"/>
  <c r="U722" i="9"/>
  <c r="U723" i="9"/>
  <c r="U724" i="9"/>
  <c r="U725" i="9"/>
  <c r="U726" i="9"/>
  <c r="U727" i="9"/>
  <c r="U728" i="9"/>
  <c r="U729" i="9"/>
  <c r="U730" i="9"/>
  <c r="U731" i="9"/>
  <c r="U732" i="9"/>
  <c r="U733" i="9"/>
  <c r="U734" i="9"/>
  <c r="U735" i="9"/>
  <c r="U736" i="9"/>
  <c r="U737" i="9"/>
  <c r="U738" i="9"/>
  <c r="U739" i="9"/>
  <c r="U740" i="9"/>
  <c r="U741" i="9"/>
  <c r="U742" i="9"/>
  <c r="U743" i="9"/>
  <c r="U744" i="9"/>
  <c r="U745" i="9"/>
  <c r="U746" i="9"/>
  <c r="U747" i="9"/>
  <c r="U748" i="9"/>
  <c r="U749" i="9"/>
  <c r="U750" i="9"/>
  <c r="U751" i="9"/>
  <c r="U752" i="9"/>
  <c r="U753" i="9"/>
  <c r="U754" i="9"/>
  <c r="U755" i="9"/>
  <c r="U756" i="9"/>
  <c r="U757" i="9"/>
  <c r="U758" i="9"/>
  <c r="U759" i="9"/>
  <c r="U760" i="9"/>
  <c r="U761" i="9"/>
  <c r="U762" i="9"/>
  <c r="U763" i="9"/>
  <c r="U764" i="9"/>
  <c r="U765" i="9"/>
  <c r="U766" i="9"/>
  <c r="U767" i="9"/>
  <c r="U768" i="9"/>
  <c r="U769" i="9"/>
  <c r="U770" i="9"/>
  <c r="U771" i="9"/>
  <c r="U772" i="9"/>
  <c r="U773" i="9"/>
  <c r="U774" i="9"/>
  <c r="U775" i="9"/>
  <c r="U776" i="9"/>
  <c r="U777" i="9"/>
  <c r="U778" i="9"/>
  <c r="U779" i="9"/>
  <c r="U780" i="9"/>
  <c r="U781" i="9"/>
  <c r="U782" i="9"/>
  <c r="U783" i="9"/>
  <c r="U784" i="9"/>
  <c r="U785" i="9"/>
  <c r="U786" i="9"/>
  <c r="U787" i="9"/>
  <c r="U788" i="9"/>
  <c r="U789" i="9"/>
  <c r="U790" i="9"/>
  <c r="U791" i="9"/>
  <c r="U792" i="9"/>
  <c r="U793" i="9"/>
  <c r="U794" i="9"/>
  <c r="U795" i="9"/>
  <c r="U796" i="9"/>
  <c r="U797" i="9"/>
  <c r="U798" i="9"/>
  <c r="U799" i="9"/>
  <c r="U800" i="9"/>
  <c r="U801" i="9"/>
  <c r="U802" i="9"/>
  <c r="U803" i="9"/>
  <c r="U804" i="9"/>
  <c r="U805" i="9"/>
  <c r="U806" i="9"/>
  <c r="U807" i="9"/>
  <c r="U808" i="9"/>
  <c r="U809" i="9"/>
  <c r="U810" i="9"/>
  <c r="U811" i="9"/>
  <c r="U812" i="9"/>
  <c r="U813" i="9"/>
  <c r="U814" i="9"/>
  <c r="U815" i="9"/>
  <c r="U816" i="9"/>
  <c r="U817" i="9"/>
  <c r="U818" i="9"/>
  <c r="U819" i="9"/>
  <c r="U820" i="9"/>
  <c r="U821" i="9"/>
  <c r="U822" i="9"/>
  <c r="U823" i="9"/>
  <c r="U824" i="9"/>
  <c r="U825" i="9"/>
  <c r="U826" i="9"/>
  <c r="U827" i="9"/>
  <c r="U828" i="9"/>
  <c r="U829" i="9"/>
  <c r="U830" i="9"/>
  <c r="U831" i="9"/>
  <c r="U832" i="9"/>
  <c r="U833" i="9"/>
  <c r="U834" i="9"/>
  <c r="U835" i="9"/>
  <c r="U836" i="9"/>
  <c r="U837" i="9"/>
  <c r="U838" i="9"/>
  <c r="U839" i="9"/>
  <c r="U840" i="9"/>
  <c r="U841" i="9"/>
  <c r="U842" i="9"/>
  <c r="U843" i="9"/>
  <c r="U844" i="9"/>
  <c r="U845" i="9"/>
  <c r="U846" i="9"/>
  <c r="U847" i="9"/>
  <c r="U848" i="9"/>
  <c r="U849" i="9"/>
  <c r="U850" i="9"/>
  <c r="U851" i="9"/>
  <c r="U852" i="9"/>
  <c r="U853" i="9"/>
  <c r="U854" i="9"/>
  <c r="U855" i="9"/>
  <c r="U856" i="9"/>
  <c r="U857" i="9"/>
  <c r="U858" i="9"/>
  <c r="U859" i="9"/>
  <c r="U860" i="9"/>
  <c r="U861" i="9"/>
  <c r="U862" i="9"/>
  <c r="U863" i="9"/>
  <c r="U864" i="9"/>
  <c r="U865" i="9"/>
  <c r="U866" i="9"/>
  <c r="U867" i="9"/>
  <c r="U868" i="9"/>
  <c r="U869" i="9"/>
  <c r="U870" i="9"/>
  <c r="U871" i="9"/>
  <c r="U872" i="9"/>
  <c r="U873" i="9"/>
  <c r="U874" i="9"/>
  <c r="U875" i="9"/>
  <c r="U876" i="9"/>
  <c r="U877" i="9"/>
  <c r="U878" i="9"/>
  <c r="U879" i="9"/>
  <c r="U880" i="9"/>
  <c r="U881" i="9"/>
  <c r="U882" i="9"/>
  <c r="U883" i="9"/>
  <c r="U884" i="9"/>
  <c r="U885" i="9"/>
  <c r="U886" i="9"/>
  <c r="U887" i="9"/>
  <c r="U888" i="9"/>
  <c r="U889" i="9"/>
  <c r="U890" i="9"/>
  <c r="U891" i="9"/>
  <c r="U892" i="9"/>
  <c r="U893" i="9"/>
  <c r="U894" i="9"/>
  <c r="U895" i="9"/>
  <c r="U896" i="9"/>
  <c r="U897" i="9"/>
  <c r="U898" i="9"/>
  <c r="U899" i="9"/>
  <c r="U900" i="9"/>
  <c r="U901" i="9"/>
  <c r="U902" i="9"/>
  <c r="U903" i="9"/>
  <c r="U904" i="9"/>
  <c r="U905" i="9"/>
  <c r="U906" i="9"/>
  <c r="U907" i="9"/>
  <c r="U908" i="9"/>
  <c r="U909" i="9"/>
  <c r="U910" i="9"/>
  <c r="U911" i="9"/>
  <c r="U912" i="9"/>
  <c r="U913" i="9"/>
  <c r="U914" i="9"/>
  <c r="U915" i="9"/>
  <c r="U916" i="9"/>
  <c r="U917" i="9"/>
  <c r="U918" i="9"/>
  <c r="U919" i="9"/>
  <c r="U920" i="9"/>
  <c r="U921" i="9"/>
  <c r="U922" i="9"/>
  <c r="U923" i="9"/>
  <c r="U924" i="9"/>
  <c r="U925" i="9"/>
  <c r="U926" i="9"/>
  <c r="U927" i="9"/>
  <c r="U928" i="9"/>
  <c r="U929" i="9"/>
  <c r="U930" i="9"/>
  <c r="U931" i="9"/>
  <c r="U932" i="9"/>
  <c r="U933" i="9"/>
  <c r="U934" i="9"/>
  <c r="U935" i="9"/>
  <c r="U936" i="9"/>
  <c r="U937" i="9"/>
  <c r="U938" i="9"/>
  <c r="U939" i="9"/>
  <c r="U940" i="9"/>
  <c r="U941" i="9"/>
  <c r="U942" i="9"/>
  <c r="U943" i="9"/>
  <c r="U944" i="9"/>
  <c r="U945" i="9"/>
  <c r="U946" i="9"/>
  <c r="U947" i="9"/>
  <c r="U948" i="9"/>
  <c r="U949" i="9"/>
  <c r="U950" i="9"/>
  <c r="U951" i="9"/>
  <c r="U952" i="9"/>
  <c r="U953" i="9"/>
  <c r="U954" i="9"/>
  <c r="U955" i="9"/>
  <c r="U956" i="9"/>
  <c r="U957" i="9"/>
  <c r="U958" i="9"/>
  <c r="U959" i="9"/>
  <c r="U960" i="9"/>
  <c r="U961" i="9"/>
  <c r="U962" i="9"/>
  <c r="U963" i="9"/>
  <c r="U964" i="9"/>
  <c r="U965" i="9"/>
  <c r="U966" i="9"/>
  <c r="U967" i="9"/>
  <c r="U968" i="9"/>
  <c r="U969" i="9"/>
  <c r="U970" i="9"/>
  <c r="U971" i="9"/>
  <c r="U972" i="9"/>
  <c r="U973" i="9"/>
  <c r="U974" i="9"/>
  <c r="U975" i="9"/>
  <c r="U976" i="9"/>
  <c r="U977" i="9"/>
  <c r="U978" i="9"/>
  <c r="U979" i="9"/>
  <c r="U980" i="9"/>
  <c r="U981" i="9"/>
  <c r="U982" i="9"/>
  <c r="U983" i="9"/>
  <c r="U984" i="9"/>
  <c r="U985" i="9"/>
  <c r="U986" i="9"/>
  <c r="U987" i="9"/>
  <c r="U988" i="9"/>
  <c r="U989" i="9"/>
  <c r="U990" i="9"/>
  <c r="U991" i="9"/>
  <c r="U992" i="9"/>
  <c r="U993" i="9"/>
  <c r="U994" i="9"/>
  <c r="U995" i="9"/>
  <c r="U996" i="9"/>
  <c r="U997" i="9"/>
  <c r="U998" i="9"/>
  <c r="U999" i="9"/>
  <c r="U1000" i="9"/>
  <c r="U1001" i="9"/>
  <c r="U1002" i="9"/>
  <c r="U1003" i="9"/>
  <c r="U1004" i="9"/>
  <c r="U1005" i="9"/>
  <c r="U1006" i="9"/>
  <c r="U1007" i="9"/>
  <c r="U1008" i="9"/>
  <c r="U1009" i="9"/>
  <c r="U1010" i="9"/>
  <c r="U1011" i="9"/>
  <c r="U1012" i="9"/>
  <c r="U1013" i="9"/>
  <c r="U1014" i="9"/>
  <c r="U1015" i="9"/>
  <c r="U1016" i="9"/>
  <c r="U1017" i="9"/>
  <c r="U1018" i="9"/>
  <c r="U1019" i="9"/>
  <c r="U1020" i="9"/>
  <c r="U1021" i="9"/>
  <c r="U1022" i="9"/>
  <c r="U1023" i="9"/>
  <c r="U1024" i="9"/>
  <c r="U1025" i="9"/>
  <c r="U1026" i="9"/>
  <c r="U1027" i="9"/>
  <c r="U1028" i="9"/>
  <c r="U1029" i="9"/>
  <c r="U1030" i="9"/>
  <c r="U1031" i="9"/>
  <c r="U1032" i="9"/>
  <c r="U1033" i="9"/>
  <c r="U1034" i="9"/>
  <c r="U1035" i="9"/>
  <c r="U1036" i="9"/>
  <c r="U1037" i="9"/>
  <c r="U1038" i="9"/>
  <c r="U1039" i="9"/>
  <c r="U1040" i="9"/>
  <c r="U1041" i="9"/>
  <c r="U1042" i="9"/>
  <c r="U1043" i="9"/>
  <c r="U1044" i="9"/>
  <c r="U1045" i="9"/>
  <c r="U1046" i="9"/>
  <c r="U1047" i="9"/>
  <c r="U1048" i="9"/>
  <c r="U1049" i="9"/>
  <c r="U1050" i="9"/>
  <c r="U1051" i="9"/>
  <c r="U1052" i="9"/>
  <c r="U1053" i="9"/>
  <c r="U1054" i="9"/>
  <c r="U1055" i="9"/>
  <c r="U1056" i="9"/>
  <c r="U1057" i="9"/>
  <c r="U1058" i="9"/>
  <c r="U1059" i="9"/>
  <c r="U1060" i="9"/>
  <c r="U1061" i="9"/>
  <c r="U1062" i="9"/>
  <c r="U1063" i="9"/>
  <c r="U1064" i="9"/>
  <c r="U1065" i="9"/>
  <c r="U1066" i="9"/>
  <c r="U1067" i="9"/>
  <c r="U1068" i="9"/>
  <c r="U1069" i="9"/>
  <c r="U1070" i="9"/>
  <c r="U1071" i="9"/>
  <c r="U1072" i="9"/>
  <c r="U1073" i="9"/>
  <c r="U1074" i="9"/>
  <c r="U1075" i="9"/>
  <c r="U1076" i="9"/>
  <c r="U1077" i="9"/>
  <c r="U1078" i="9"/>
  <c r="U1079" i="9"/>
  <c r="U1080" i="9"/>
  <c r="U1081" i="9"/>
  <c r="U1082" i="9"/>
  <c r="U1083" i="9"/>
  <c r="U1084" i="9"/>
  <c r="U1085" i="9"/>
  <c r="U1086" i="9"/>
  <c r="U1087" i="9"/>
  <c r="U1088" i="9"/>
  <c r="U1089" i="9"/>
  <c r="U1090" i="9"/>
  <c r="U1091" i="9"/>
  <c r="U1092" i="9"/>
  <c r="U1093" i="9"/>
  <c r="U1094" i="9"/>
  <c r="U1095" i="9"/>
  <c r="U1096" i="9"/>
  <c r="U1097" i="9"/>
  <c r="U1098" i="9"/>
  <c r="U1099" i="9"/>
  <c r="U1100" i="9"/>
  <c r="U1101" i="9"/>
  <c r="U1102" i="9"/>
  <c r="U1103" i="9"/>
  <c r="U1104" i="9"/>
  <c r="U1105" i="9"/>
  <c r="U1106" i="9"/>
  <c r="U1107" i="9"/>
  <c r="U1108" i="9"/>
  <c r="U1109" i="9"/>
  <c r="U1110" i="9"/>
  <c r="U1111" i="9"/>
  <c r="U1112" i="9"/>
  <c r="U1113" i="9"/>
  <c r="U1114" i="9"/>
  <c r="U1115" i="9"/>
  <c r="U1116" i="9"/>
  <c r="U1117" i="9"/>
  <c r="U1118" i="9"/>
  <c r="U1119" i="9"/>
  <c r="U1120" i="9"/>
  <c r="U1121" i="9"/>
  <c r="U1122" i="9"/>
  <c r="U1123" i="9"/>
  <c r="U1124" i="9"/>
  <c r="U1125" i="9"/>
  <c r="U1126" i="9"/>
  <c r="U1127" i="9"/>
  <c r="U1128" i="9"/>
  <c r="U1129" i="9"/>
  <c r="U1130" i="9"/>
  <c r="U1131" i="9"/>
  <c r="U1132" i="9"/>
  <c r="U1133" i="9"/>
  <c r="U1134" i="9"/>
  <c r="U1135" i="9"/>
  <c r="U1136" i="9"/>
  <c r="U1137" i="9"/>
  <c r="U1138" i="9"/>
  <c r="U1139" i="9"/>
  <c r="U1140" i="9"/>
  <c r="U1141" i="9"/>
  <c r="U1142" i="9"/>
  <c r="U1143" i="9"/>
  <c r="U1144" i="9"/>
  <c r="U1145" i="9"/>
  <c r="U1146" i="9"/>
  <c r="U1147" i="9"/>
  <c r="U1148" i="9"/>
  <c r="U1149" i="9"/>
  <c r="U1150" i="9"/>
  <c r="U1151" i="9"/>
  <c r="U1152" i="9"/>
  <c r="U1153" i="9"/>
  <c r="U1154" i="9"/>
  <c r="U1155" i="9"/>
  <c r="U1156" i="9"/>
  <c r="U1157" i="9"/>
  <c r="U1158" i="9"/>
  <c r="U1159" i="9"/>
  <c r="U1160" i="9"/>
  <c r="U1161" i="9"/>
  <c r="U1162" i="9"/>
  <c r="U1163" i="9"/>
  <c r="U1164" i="9"/>
  <c r="U1165" i="9"/>
  <c r="U1166" i="9"/>
  <c r="U1167" i="9"/>
  <c r="U1168" i="9"/>
  <c r="U1169" i="9"/>
  <c r="U1170" i="9"/>
  <c r="U1171" i="9"/>
  <c r="U1172" i="9"/>
  <c r="U1173" i="9"/>
  <c r="U1174" i="9"/>
  <c r="U1175" i="9"/>
  <c r="U1176" i="9"/>
  <c r="U1177" i="9"/>
  <c r="U1178" i="9"/>
  <c r="U1179" i="9"/>
  <c r="U1180" i="9"/>
  <c r="U1181" i="9"/>
  <c r="U1182" i="9"/>
  <c r="U1183" i="9"/>
  <c r="U1184" i="9"/>
  <c r="U1185" i="9"/>
  <c r="U1186" i="9"/>
  <c r="U1187" i="9"/>
  <c r="U1188" i="9"/>
  <c r="U1189" i="9"/>
  <c r="U1190" i="9"/>
  <c r="U1191" i="9"/>
  <c r="U1192" i="9"/>
  <c r="U1193" i="9"/>
  <c r="U1194" i="9"/>
  <c r="U1195" i="9"/>
  <c r="U1196" i="9"/>
  <c r="U1197" i="9"/>
  <c r="U1198" i="9"/>
  <c r="U1199" i="9"/>
  <c r="U1200" i="9"/>
  <c r="U1201" i="9"/>
  <c r="U1202" i="9"/>
  <c r="U1203" i="9"/>
  <c r="U1204" i="9"/>
  <c r="U1205" i="9"/>
  <c r="U1206" i="9"/>
  <c r="U1207" i="9"/>
  <c r="U1208" i="9"/>
  <c r="U1209" i="9"/>
  <c r="U1210" i="9"/>
  <c r="U1211" i="9"/>
  <c r="U1212" i="9"/>
  <c r="U1213" i="9"/>
  <c r="U1214" i="9"/>
  <c r="U1215" i="9"/>
  <c r="U1216" i="9"/>
  <c r="U1217" i="9"/>
  <c r="U1218" i="9"/>
  <c r="U1219" i="9"/>
  <c r="U1220" i="9"/>
  <c r="U1221" i="9"/>
  <c r="U1222" i="9"/>
  <c r="U1223" i="9"/>
  <c r="U1224" i="9"/>
  <c r="U1225" i="9"/>
  <c r="U1226" i="9"/>
  <c r="U1227" i="9"/>
  <c r="U1228" i="9"/>
  <c r="U1229" i="9"/>
  <c r="U1230" i="9"/>
  <c r="U1231" i="9"/>
  <c r="U1232" i="9"/>
  <c r="U1233" i="9"/>
  <c r="U1234" i="9"/>
  <c r="U1235" i="9"/>
  <c r="U1236" i="9"/>
  <c r="U1237" i="9"/>
  <c r="U1238" i="9"/>
  <c r="U1239" i="9"/>
  <c r="U1240" i="9"/>
  <c r="U1241" i="9"/>
  <c r="U1242" i="9"/>
  <c r="U1243" i="9"/>
  <c r="U1244" i="9"/>
  <c r="U1245" i="9"/>
  <c r="U1246" i="9"/>
  <c r="U1247" i="9"/>
  <c r="U1248" i="9"/>
  <c r="U1249" i="9"/>
  <c r="U1250" i="9"/>
  <c r="U1251" i="9"/>
  <c r="U1252" i="9"/>
  <c r="U1253" i="9"/>
  <c r="U1254" i="9"/>
  <c r="U1255" i="9"/>
  <c r="U1256" i="9"/>
  <c r="U1257" i="9"/>
  <c r="U1258" i="9"/>
  <c r="U1259" i="9"/>
  <c r="U1260" i="9"/>
  <c r="U1261" i="9"/>
  <c r="U1262" i="9"/>
  <c r="U1263" i="9"/>
  <c r="U1264" i="9"/>
  <c r="U1265" i="9"/>
  <c r="U1266" i="9"/>
  <c r="U1267" i="9"/>
  <c r="U1268" i="9"/>
  <c r="U1269" i="9"/>
  <c r="U1270" i="9"/>
  <c r="U1271" i="9"/>
  <c r="U1272" i="9"/>
  <c r="U1273" i="9"/>
  <c r="U1274" i="9"/>
  <c r="U1275" i="9"/>
  <c r="U1276" i="9"/>
  <c r="U1277" i="9"/>
  <c r="U1278" i="9"/>
  <c r="U1279" i="9"/>
  <c r="U1280" i="9"/>
  <c r="U1281" i="9"/>
  <c r="U1282" i="9"/>
  <c r="U1283" i="9"/>
  <c r="U1284" i="9"/>
  <c r="U1285" i="9"/>
  <c r="U1286" i="9"/>
  <c r="U1287" i="9"/>
  <c r="U1288" i="9"/>
  <c r="U1289" i="9"/>
  <c r="U1290" i="9"/>
  <c r="U1291" i="9"/>
  <c r="U1292" i="9"/>
  <c r="U1293" i="9"/>
  <c r="U1294" i="9"/>
  <c r="U1295" i="9"/>
  <c r="U1296" i="9"/>
  <c r="U1297" i="9"/>
  <c r="U1298" i="9"/>
  <c r="U1299" i="9"/>
  <c r="U1300" i="9"/>
  <c r="U1301" i="9"/>
  <c r="U1302" i="9"/>
  <c r="U1303" i="9"/>
  <c r="U1304" i="9"/>
  <c r="U1305" i="9"/>
  <c r="U1306" i="9"/>
  <c r="U1307" i="9"/>
  <c r="U1308" i="9"/>
  <c r="U1309" i="9"/>
  <c r="U1310" i="9"/>
  <c r="U1311" i="9"/>
  <c r="U1312" i="9"/>
  <c r="U1313" i="9"/>
  <c r="U1314" i="9"/>
  <c r="U1315" i="9"/>
  <c r="U1316" i="9"/>
  <c r="U1317" i="9"/>
  <c r="U1318" i="9"/>
  <c r="U1319" i="9"/>
  <c r="U1320" i="9"/>
  <c r="U1321" i="9"/>
  <c r="U1322" i="9"/>
  <c r="U1323" i="9"/>
  <c r="U1324" i="9"/>
  <c r="U1325" i="9"/>
  <c r="U1326" i="9"/>
  <c r="U1327" i="9"/>
  <c r="U1328" i="9"/>
  <c r="U1329" i="9"/>
  <c r="U1330" i="9"/>
  <c r="U1331" i="9"/>
  <c r="U1332" i="9"/>
  <c r="U1333" i="9"/>
  <c r="U1334" i="9"/>
  <c r="U1335" i="9"/>
  <c r="U1336" i="9"/>
  <c r="U1337" i="9"/>
  <c r="U1338" i="9"/>
  <c r="U1339" i="9"/>
  <c r="U1340" i="9"/>
  <c r="U1341" i="9"/>
  <c r="U1342" i="9"/>
  <c r="U1343" i="9"/>
  <c r="U1344" i="9"/>
  <c r="U1345" i="9"/>
  <c r="U1346" i="9"/>
  <c r="U1347" i="9"/>
  <c r="U1348" i="9"/>
  <c r="U1349" i="9"/>
  <c r="U1350" i="9"/>
  <c r="U1351" i="9"/>
  <c r="U1352" i="9"/>
  <c r="U1353" i="9"/>
  <c r="U1354" i="9"/>
  <c r="U1355" i="9"/>
  <c r="U1356" i="9"/>
  <c r="U1357" i="9"/>
  <c r="U1358" i="9"/>
  <c r="U1359" i="9"/>
  <c r="U1360" i="9"/>
  <c r="U1361" i="9"/>
  <c r="U1362" i="9"/>
  <c r="U1363" i="9"/>
  <c r="U1364" i="9"/>
  <c r="U1365" i="9"/>
  <c r="U1366" i="9"/>
  <c r="U1367" i="9"/>
  <c r="U1368" i="9"/>
  <c r="U1369" i="9"/>
  <c r="U1370" i="9"/>
  <c r="U1371" i="9"/>
  <c r="U1372" i="9"/>
  <c r="U1373" i="9"/>
  <c r="U1374" i="9"/>
  <c r="U1375" i="9"/>
  <c r="U1376" i="9"/>
  <c r="U1377" i="9"/>
  <c r="U1378" i="9"/>
  <c r="U1379" i="9"/>
  <c r="U1380" i="9"/>
  <c r="U1381" i="9"/>
  <c r="U1382" i="9"/>
  <c r="U1383" i="9"/>
  <c r="U1384" i="9"/>
  <c r="U1385" i="9"/>
  <c r="U1386" i="9"/>
  <c r="U1387" i="9"/>
  <c r="U1388" i="9"/>
  <c r="U1389" i="9"/>
  <c r="U1390" i="9"/>
  <c r="U1391" i="9"/>
  <c r="U1392" i="9"/>
  <c r="U1393" i="9"/>
  <c r="U1394" i="9"/>
  <c r="U1395" i="9"/>
  <c r="U1396" i="9"/>
  <c r="U1397" i="9"/>
  <c r="U1398" i="9"/>
  <c r="U1399" i="9"/>
  <c r="U1400" i="9"/>
  <c r="U1401" i="9"/>
  <c r="U1402" i="9"/>
  <c r="U1403" i="9"/>
  <c r="U1404" i="9"/>
  <c r="U1405" i="9"/>
  <c r="U1406" i="9"/>
  <c r="U1407" i="9"/>
  <c r="U1408" i="9"/>
  <c r="U1409" i="9"/>
  <c r="U1410" i="9"/>
  <c r="U1411" i="9"/>
  <c r="U1412" i="9"/>
  <c r="U1413" i="9"/>
  <c r="U1414" i="9"/>
  <c r="U1415" i="9"/>
  <c r="U1416" i="9"/>
  <c r="U1417" i="9"/>
  <c r="U1418" i="9"/>
  <c r="U1419" i="9"/>
  <c r="U1420" i="9"/>
  <c r="U1421" i="9"/>
  <c r="U1422" i="9"/>
  <c r="U1423" i="9"/>
  <c r="U1424" i="9"/>
  <c r="U1425" i="9"/>
  <c r="U1426" i="9"/>
  <c r="U1427" i="9"/>
  <c r="U1428" i="9"/>
  <c r="U1429" i="9"/>
  <c r="U1430" i="9"/>
  <c r="U1431" i="9"/>
  <c r="U1432" i="9"/>
  <c r="U1433" i="9"/>
  <c r="U1434" i="9"/>
  <c r="U1435" i="9"/>
  <c r="U1436" i="9"/>
  <c r="U1437" i="9"/>
  <c r="U1438" i="9"/>
  <c r="U1439" i="9"/>
  <c r="U1440" i="9"/>
  <c r="U1441" i="9"/>
  <c r="U1442" i="9"/>
  <c r="U1443" i="9"/>
  <c r="U1444" i="9"/>
  <c r="U1445" i="9"/>
  <c r="U1446" i="9"/>
  <c r="U1447" i="9"/>
  <c r="U1448" i="9"/>
  <c r="U1449" i="9"/>
  <c r="U1450" i="9"/>
  <c r="U1451" i="9"/>
  <c r="U1452" i="9"/>
  <c r="U1453" i="9"/>
  <c r="U1454" i="9"/>
  <c r="U1455" i="9"/>
  <c r="U1456" i="9"/>
  <c r="U1457" i="9"/>
  <c r="U1458" i="9"/>
  <c r="U1459" i="9"/>
  <c r="U1460" i="9"/>
  <c r="U1461" i="9"/>
  <c r="U1462" i="9"/>
  <c r="U1463" i="9"/>
  <c r="U1464" i="9"/>
  <c r="U1465" i="9"/>
  <c r="U1466" i="9"/>
  <c r="U1467" i="9"/>
  <c r="U1468" i="9"/>
  <c r="U1469" i="9"/>
  <c r="U1470" i="9"/>
  <c r="U1471" i="9"/>
  <c r="U1472" i="9"/>
  <c r="U1473" i="9"/>
  <c r="U1474" i="9"/>
  <c r="U1475" i="9"/>
  <c r="U1476" i="9"/>
  <c r="U1477" i="9"/>
  <c r="U1478" i="9"/>
  <c r="U1479" i="9"/>
  <c r="U1480" i="9"/>
  <c r="U1481" i="9"/>
  <c r="U1482" i="9"/>
  <c r="U1483" i="9"/>
  <c r="U1484" i="9"/>
  <c r="U1485" i="9"/>
  <c r="U1486" i="9"/>
  <c r="U1487" i="9"/>
  <c r="U1488" i="9"/>
  <c r="U1489" i="9"/>
  <c r="U1490" i="9"/>
  <c r="U1491" i="9"/>
  <c r="U1492" i="9"/>
  <c r="U1493" i="9"/>
  <c r="U1494" i="9"/>
  <c r="U1495" i="9"/>
  <c r="U1496" i="9"/>
  <c r="U1497" i="9"/>
  <c r="U1498" i="9"/>
  <c r="U1499" i="9"/>
  <c r="U1500" i="9"/>
  <c r="U1501" i="9"/>
  <c r="U1502" i="9"/>
  <c r="U1503" i="9"/>
  <c r="U1504" i="9"/>
  <c r="U1505" i="9"/>
  <c r="U1506" i="9"/>
  <c r="U1507" i="9"/>
  <c r="U1508" i="9"/>
  <c r="U1509" i="9"/>
  <c r="U1510" i="9"/>
  <c r="U1511" i="9"/>
  <c r="U1512" i="9"/>
  <c r="U1513" i="9"/>
  <c r="U1514" i="9"/>
  <c r="U1515" i="9"/>
  <c r="U1516" i="9"/>
  <c r="U1517" i="9"/>
  <c r="U1518" i="9"/>
  <c r="U1519" i="9"/>
  <c r="U1520" i="9"/>
  <c r="U1521" i="9"/>
  <c r="U1522" i="9"/>
  <c r="U1523" i="9"/>
  <c r="U1524" i="9"/>
  <c r="U1525" i="9"/>
  <c r="U1526" i="9"/>
  <c r="U1527" i="9"/>
  <c r="U1528" i="9"/>
  <c r="U1529" i="9"/>
  <c r="U1530" i="9"/>
  <c r="U1531" i="9"/>
  <c r="U1532" i="9"/>
  <c r="U1533" i="9"/>
  <c r="U1534" i="9"/>
  <c r="U1535" i="9"/>
  <c r="U1536" i="9"/>
  <c r="U1537" i="9"/>
  <c r="U1538" i="9"/>
  <c r="U1539" i="9"/>
  <c r="U1540" i="9"/>
  <c r="U1541" i="9"/>
  <c r="U1542" i="9"/>
  <c r="U1543" i="9"/>
  <c r="U1544" i="9"/>
  <c r="U1545" i="9"/>
  <c r="U1546" i="9"/>
  <c r="U1547" i="9"/>
  <c r="U1548" i="9"/>
  <c r="U1549" i="9"/>
  <c r="U1550" i="9"/>
  <c r="U1551" i="9"/>
  <c r="U1552" i="9"/>
  <c r="U1553" i="9"/>
  <c r="U1554" i="9"/>
  <c r="U1555" i="9"/>
  <c r="U1556" i="9"/>
  <c r="U1557" i="9"/>
  <c r="U1558" i="9"/>
  <c r="U1559" i="9"/>
  <c r="U1560" i="9"/>
  <c r="U1561" i="9"/>
  <c r="U1562" i="9"/>
  <c r="U1563" i="9"/>
  <c r="U1564" i="9"/>
  <c r="U1565" i="9"/>
  <c r="U1566" i="9"/>
  <c r="U1567" i="9"/>
  <c r="U1568" i="9"/>
  <c r="U1569" i="9"/>
  <c r="U1570" i="9"/>
  <c r="U1571" i="9"/>
  <c r="U1572" i="9"/>
  <c r="U1573" i="9"/>
  <c r="U1574" i="9"/>
  <c r="U1575" i="9"/>
  <c r="U1576" i="9"/>
  <c r="U1577" i="9"/>
  <c r="U1578" i="9"/>
  <c r="U1579" i="9"/>
  <c r="U1580" i="9"/>
  <c r="U1581" i="9"/>
  <c r="U1582" i="9"/>
  <c r="U1583" i="9"/>
  <c r="U1584" i="9"/>
  <c r="U1585" i="9"/>
  <c r="U1586" i="9"/>
  <c r="U1587" i="9"/>
  <c r="U1588" i="9"/>
  <c r="U1589" i="9"/>
  <c r="U1590" i="9"/>
  <c r="U1591" i="9"/>
  <c r="U1592" i="9"/>
  <c r="U1593" i="9"/>
  <c r="U1594" i="9"/>
  <c r="U1595" i="9"/>
  <c r="U1596" i="9"/>
  <c r="U1597" i="9"/>
  <c r="U1598" i="9"/>
  <c r="U1599" i="9"/>
  <c r="U1600" i="9"/>
  <c r="U1601" i="9"/>
  <c r="U1602" i="9"/>
  <c r="U1603" i="9"/>
  <c r="U1604" i="9"/>
  <c r="U1605" i="9"/>
  <c r="U1606" i="9"/>
  <c r="U1607" i="9"/>
  <c r="U1608" i="9"/>
  <c r="U1609" i="9"/>
  <c r="U1610" i="9"/>
  <c r="U1611" i="9"/>
  <c r="U1612" i="9"/>
  <c r="U1613" i="9"/>
  <c r="U1614" i="9"/>
  <c r="U1615" i="9"/>
  <c r="U1616" i="9"/>
  <c r="U1617" i="9"/>
  <c r="U1618" i="9"/>
  <c r="U1619" i="9"/>
  <c r="U1620" i="9"/>
  <c r="U1621" i="9"/>
  <c r="U1622" i="9"/>
  <c r="U1623" i="9"/>
  <c r="U1624" i="9"/>
  <c r="U1625" i="9"/>
  <c r="U1626" i="9"/>
  <c r="U1627" i="9"/>
  <c r="U1628" i="9"/>
  <c r="U1629" i="9"/>
  <c r="U1630" i="9"/>
  <c r="U1631" i="9"/>
  <c r="U1632" i="9"/>
  <c r="U1633" i="9"/>
  <c r="U1634" i="9"/>
  <c r="U1635" i="9"/>
  <c r="U1636" i="9"/>
  <c r="U1637" i="9"/>
  <c r="U1638" i="9"/>
  <c r="U1639" i="9"/>
  <c r="U1640" i="9"/>
  <c r="U1641" i="9"/>
  <c r="U1642" i="9"/>
  <c r="U1643" i="9"/>
  <c r="U1644" i="9"/>
  <c r="U1645" i="9"/>
  <c r="U1646" i="9"/>
  <c r="U1647" i="9"/>
  <c r="U1648" i="9"/>
  <c r="U1649" i="9"/>
  <c r="U1650" i="9"/>
  <c r="U1651" i="9"/>
  <c r="U1652" i="9"/>
  <c r="U1653" i="9"/>
  <c r="U1654" i="9"/>
  <c r="U1655" i="9"/>
  <c r="U1656" i="9"/>
  <c r="U1657" i="9"/>
  <c r="U1658" i="9"/>
  <c r="U1659" i="9"/>
  <c r="U1660" i="9"/>
  <c r="U1661" i="9"/>
  <c r="U1662" i="9"/>
  <c r="U1663" i="9"/>
  <c r="U1664" i="9"/>
  <c r="U1665" i="9"/>
  <c r="U1666" i="9"/>
  <c r="U1667" i="9"/>
  <c r="U1668" i="9"/>
  <c r="U1669" i="9"/>
  <c r="U1670" i="9"/>
  <c r="U1671" i="9"/>
  <c r="U1672" i="9"/>
  <c r="U1673" i="9"/>
  <c r="U1674" i="9"/>
  <c r="U1675" i="9"/>
  <c r="U1676" i="9"/>
  <c r="U1677" i="9"/>
  <c r="U1678" i="9"/>
  <c r="U1679" i="9"/>
  <c r="U1680" i="9"/>
  <c r="U1681" i="9"/>
  <c r="U1682" i="9"/>
  <c r="U1683" i="9"/>
  <c r="U1684" i="9"/>
  <c r="U1685" i="9"/>
  <c r="U1686" i="9"/>
  <c r="U1687" i="9"/>
  <c r="U1688" i="9"/>
  <c r="U1689" i="9"/>
  <c r="U1690" i="9"/>
  <c r="U1691" i="9"/>
  <c r="U1692" i="9"/>
  <c r="U1693" i="9"/>
  <c r="U1694" i="9"/>
  <c r="U1695" i="9"/>
  <c r="U1696" i="9"/>
  <c r="U1697" i="9"/>
  <c r="U1698" i="9"/>
  <c r="U1699" i="9"/>
  <c r="U1700" i="9"/>
  <c r="U1701" i="9"/>
  <c r="U1702" i="9"/>
  <c r="U1703" i="9"/>
  <c r="U1704" i="9"/>
  <c r="U1705" i="9"/>
  <c r="U1706" i="9"/>
  <c r="U1707" i="9"/>
  <c r="U1708" i="9"/>
  <c r="U1709" i="9"/>
  <c r="U1710" i="9"/>
  <c r="U1711" i="9"/>
  <c r="U1712" i="9"/>
  <c r="U1713" i="9"/>
  <c r="U1714" i="9"/>
  <c r="U1715" i="9"/>
  <c r="U1716" i="9"/>
  <c r="U1717" i="9"/>
  <c r="U1718" i="9"/>
  <c r="U1719" i="9"/>
  <c r="U1720" i="9"/>
  <c r="U1721" i="9"/>
  <c r="U1722" i="9"/>
  <c r="U1723" i="9"/>
  <c r="U1724" i="9"/>
  <c r="U1725" i="9"/>
  <c r="U1726" i="9"/>
  <c r="U1727" i="9"/>
  <c r="U1728" i="9"/>
  <c r="U1729" i="9"/>
  <c r="U1730" i="9"/>
  <c r="U1731" i="9"/>
  <c r="U1732" i="9"/>
  <c r="U1733" i="9"/>
  <c r="U1734" i="9"/>
  <c r="U1735" i="9"/>
  <c r="U1736" i="9"/>
  <c r="U1737" i="9"/>
  <c r="U1738" i="9"/>
  <c r="U1739" i="9"/>
  <c r="U1740" i="9"/>
  <c r="U1741" i="9"/>
  <c r="U1742" i="9"/>
  <c r="U1743" i="9"/>
  <c r="U1744" i="9"/>
  <c r="U1745" i="9"/>
  <c r="U1746" i="9"/>
  <c r="U1747" i="9"/>
  <c r="U1748" i="9"/>
  <c r="U1749" i="9"/>
  <c r="U1750" i="9"/>
  <c r="U1751" i="9"/>
  <c r="U1752" i="9"/>
  <c r="U1753" i="9"/>
  <c r="U1754" i="9"/>
  <c r="U1755" i="9"/>
  <c r="U1756" i="9"/>
  <c r="U1757" i="9"/>
  <c r="U1758" i="9"/>
  <c r="U1759" i="9"/>
  <c r="U1760" i="9"/>
  <c r="U1761" i="9"/>
  <c r="U1762" i="9"/>
  <c r="U1763" i="9"/>
  <c r="U1764" i="9"/>
  <c r="U1765" i="9"/>
  <c r="U1766" i="9"/>
  <c r="U1767" i="9"/>
  <c r="U1768" i="9"/>
  <c r="U1769" i="9"/>
  <c r="U1770" i="9"/>
  <c r="U1771" i="9"/>
  <c r="U1772" i="9"/>
  <c r="U1773" i="9"/>
  <c r="U1774" i="9"/>
  <c r="U1775" i="9"/>
  <c r="U1776" i="9"/>
  <c r="U1777" i="9"/>
  <c r="U1778" i="9"/>
  <c r="U1779" i="9"/>
  <c r="U1780" i="9"/>
  <c r="U1781" i="9"/>
  <c r="U1782" i="9"/>
  <c r="U1783" i="9"/>
  <c r="U1784" i="9"/>
  <c r="U1785" i="9"/>
  <c r="U1786" i="9"/>
  <c r="U1787" i="9"/>
  <c r="U1788" i="9"/>
  <c r="U1789" i="9"/>
  <c r="U1790" i="9"/>
  <c r="U1791" i="9"/>
  <c r="U1792" i="9"/>
  <c r="U1793" i="9"/>
  <c r="U1794" i="9"/>
  <c r="U1795" i="9"/>
  <c r="U1796" i="9"/>
  <c r="U1797" i="9"/>
  <c r="U1798" i="9"/>
  <c r="U1799" i="9"/>
  <c r="U1800" i="9"/>
  <c r="U1801" i="9"/>
  <c r="U1802" i="9"/>
  <c r="U1803" i="9"/>
  <c r="U1804" i="9"/>
  <c r="U1805" i="9"/>
  <c r="U1806" i="9"/>
  <c r="U1807" i="9"/>
  <c r="U1808" i="9"/>
  <c r="U1809" i="9"/>
  <c r="U1810" i="9"/>
  <c r="U1811" i="9"/>
  <c r="U1812" i="9"/>
  <c r="U1813" i="9"/>
  <c r="U1814" i="9"/>
  <c r="U1815" i="9"/>
  <c r="U1816" i="9"/>
  <c r="U1817" i="9"/>
  <c r="U1818" i="9"/>
  <c r="U1819" i="9"/>
  <c r="U1820" i="9"/>
  <c r="U1821" i="9"/>
  <c r="U1822" i="9"/>
  <c r="U1823" i="9"/>
  <c r="U1824" i="9"/>
  <c r="U1825" i="9"/>
  <c r="U1826" i="9"/>
  <c r="U1827" i="9"/>
  <c r="U1828" i="9"/>
  <c r="U1829" i="9"/>
  <c r="U1830" i="9"/>
  <c r="U1831" i="9"/>
  <c r="U1832" i="9"/>
  <c r="U1833" i="9"/>
  <c r="U1834" i="9"/>
  <c r="U1835" i="9"/>
  <c r="U1836" i="9"/>
  <c r="U1837" i="9"/>
  <c r="U1838" i="9"/>
  <c r="U1839" i="9"/>
  <c r="U1840" i="9"/>
  <c r="U1841" i="9"/>
  <c r="U1842" i="9"/>
  <c r="U1843" i="9"/>
  <c r="U1844" i="9"/>
  <c r="U1845" i="9"/>
  <c r="U1846" i="9"/>
  <c r="U1847" i="9"/>
  <c r="U1848" i="9"/>
  <c r="U1849" i="9"/>
  <c r="U1850" i="9"/>
  <c r="U1851" i="9"/>
  <c r="U1852" i="9"/>
  <c r="U1853" i="9"/>
  <c r="U1854" i="9"/>
  <c r="U1855" i="9"/>
  <c r="U1856" i="9"/>
  <c r="U1857" i="9"/>
  <c r="U1858" i="9"/>
  <c r="U1859" i="9"/>
  <c r="U1860" i="9"/>
  <c r="U1861" i="9"/>
  <c r="U1862" i="9"/>
  <c r="U1863" i="9"/>
  <c r="U1864" i="9"/>
  <c r="U1865" i="9"/>
  <c r="U1866" i="9"/>
  <c r="U1867" i="9"/>
  <c r="U1868" i="9"/>
  <c r="U1869" i="9"/>
  <c r="U1870" i="9"/>
  <c r="U1871" i="9"/>
  <c r="U1872" i="9"/>
  <c r="U1873" i="9"/>
  <c r="U1874" i="9"/>
  <c r="U1875" i="9"/>
  <c r="U1876" i="9"/>
  <c r="U1877" i="9"/>
  <c r="U1878" i="9"/>
  <c r="U1879" i="9"/>
  <c r="U1880" i="9"/>
  <c r="U1881" i="9"/>
  <c r="U1882" i="9"/>
  <c r="U1883" i="9"/>
  <c r="U1884" i="9"/>
  <c r="U1885" i="9"/>
  <c r="U1886" i="9"/>
  <c r="U1887" i="9"/>
  <c r="U1888" i="9"/>
  <c r="U1889" i="9"/>
  <c r="U1890" i="9"/>
  <c r="U1891" i="9"/>
  <c r="U1892" i="9"/>
  <c r="U1893" i="9"/>
  <c r="U1894" i="9"/>
  <c r="U1895" i="9"/>
  <c r="U1896" i="9"/>
  <c r="U1897" i="9"/>
  <c r="U1898" i="9"/>
  <c r="U1899" i="9"/>
  <c r="U1900" i="9"/>
  <c r="U1901" i="9"/>
  <c r="U1902" i="9"/>
  <c r="U1903" i="9"/>
  <c r="U1904" i="9"/>
  <c r="U1905" i="9"/>
  <c r="U1906" i="9"/>
  <c r="U1907" i="9"/>
  <c r="U1908" i="9"/>
  <c r="U1909" i="9"/>
  <c r="U1910" i="9"/>
  <c r="U1911" i="9"/>
  <c r="U1912" i="9"/>
  <c r="U1913" i="9"/>
  <c r="U1914" i="9"/>
  <c r="U1915" i="9"/>
  <c r="U1916" i="9"/>
  <c r="U1917" i="9"/>
  <c r="U1918" i="9"/>
  <c r="U1919" i="9"/>
  <c r="U1920" i="9"/>
  <c r="U1921" i="9"/>
  <c r="U1922" i="9"/>
  <c r="U1923" i="9"/>
  <c r="U1924" i="9"/>
  <c r="U1925" i="9"/>
  <c r="U1926" i="9"/>
  <c r="U1927" i="9"/>
  <c r="U1928" i="9"/>
  <c r="U1929" i="9"/>
  <c r="U1930" i="9"/>
  <c r="U1931" i="9"/>
  <c r="U1932" i="9"/>
  <c r="U1933" i="9"/>
  <c r="U1934" i="9"/>
  <c r="U1935" i="9"/>
  <c r="U1936" i="9"/>
  <c r="U1937" i="9"/>
  <c r="U1938" i="9"/>
  <c r="U1939" i="9"/>
  <c r="U1940" i="9"/>
  <c r="U1941" i="9"/>
  <c r="U1942" i="9"/>
  <c r="U1943" i="9"/>
  <c r="U1944" i="9"/>
  <c r="U1945" i="9"/>
  <c r="U1946" i="9"/>
  <c r="U1947" i="9"/>
  <c r="U1948" i="9"/>
  <c r="U1949" i="9"/>
  <c r="U1950" i="9"/>
  <c r="U1951" i="9"/>
  <c r="U1952" i="9"/>
  <c r="U1953" i="9"/>
  <c r="U1954" i="9"/>
  <c r="U1955" i="9"/>
  <c r="U1956" i="9"/>
  <c r="U1957" i="9"/>
  <c r="U1958" i="9"/>
  <c r="U1959" i="9"/>
  <c r="U1960" i="9"/>
  <c r="U1961" i="9"/>
  <c r="U1962" i="9"/>
  <c r="U1963" i="9"/>
  <c r="U1964" i="9"/>
  <c r="U1965" i="9"/>
  <c r="U1966" i="9"/>
  <c r="U1967" i="9"/>
  <c r="U1968" i="9"/>
  <c r="U1969" i="9"/>
  <c r="U1970" i="9"/>
  <c r="U1971" i="9"/>
  <c r="U1972" i="9"/>
  <c r="U1973" i="9"/>
  <c r="U1974" i="9"/>
  <c r="U1975" i="9"/>
  <c r="U1976" i="9"/>
  <c r="U1977" i="9"/>
  <c r="U1978" i="9"/>
  <c r="U1979" i="9"/>
  <c r="U1980" i="9"/>
  <c r="U1981" i="9"/>
  <c r="U1982" i="9"/>
  <c r="U1983" i="9"/>
  <c r="U1984" i="9"/>
  <c r="U1985" i="9"/>
  <c r="U1986" i="9"/>
  <c r="U1987" i="9"/>
  <c r="U1988" i="9"/>
  <c r="U1989" i="9"/>
  <c r="U1990" i="9"/>
  <c r="U1991" i="9"/>
  <c r="U1992" i="9"/>
  <c r="U1993" i="9"/>
  <c r="U1994" i="9"/>
  <c r="U1995" i="9"/>
  <c r="U1996" i="9"/>
  <c r="U1997" i="9"/>
  <c r="U1998" i="9"/>
  <c r="U1999" i="9"/>
  <c r="U2000" i="9"/>
  <c r="U2001" i="9"/>
  <c r="T2" i="9"/>
  <c r="K2" i="4"/>
  <c r="H2001" i="9"/>
  <c r="G2001" i="9"/>
  <c r="F2001" i="9"/>
  <c r="H2000" i="9"/>
  <c r="G2000" i="9"/>
  <c r="F2000" i="9"/>
  <c r="H1999" i="9"/>
  <c r="G1999" i="9"/>
  <c r="F1999" i="9"/>
  <c r="H1998" i="9"/>
  <c r="G1998" i="9"/>
  <c r="F1998" i="9"/>
  <c r="H1997" i="9"/>
  <c r="G1997" i="9"/>
  <c r="F1997" i="9"/>
  <c r="H1996" i="9"/>
  <c r="G1996" i="9"/>
  <c r="F1996" i="9"/>
  <c r="H1995" i="9"/>
  <c r="G1995" i="9"/>
  <c r="F1995" i="9"/>
  <c r="H1994" i="9"/>
  <c r="G1994" i="9"/>
  <c r="F1994" i="9"/>
  <c r="H1993" i="9"/>
  <c r="G1993" i="9"/>
  <c r="F1993" i="9"/>
  <c r="H1992" i="9"/>
  <c r="G1992" i="9"/>
  <c r="F1992" i="9"/>
  <c r="H1991" i="9"/>
  <c r="G1991" i="9"/>
  <c r="F1991" i="9"/>
  <c r="H1990" i="9"/>
  <c r="G1990" i="9"/>
  <c r="F1990" i="9"/>
  <c r="H1989" i="9"/>
  <c r="G1989" i="9"/>
  <c r="F1989" i="9"/>
  <c r="H1988" i="9"/>
  <c r="G1988" i="9"/>
  <c r="F1988" i="9"/>
  <c r="H1987" i="9"/>
  <c r="G1987" i="9"/>
  <c r="F1987" i="9"/>
  <c r="H1986" i="9"/>
  <c r="G1986" i="9"/>
  <c r="F1986" i="9"/>
  <c r="H1985" i="9"/>
  <c r="G1985" i="9"/>
  <c r="F1985" i="9"/>
  <c r="H1984" i="9"/>
  <c r="G1984" i="9"/>
  <c r="F1984" i="9"/>
  <c r="H1983" i="9"/>
  <c r="G1983" i="9"/>
  <c r="F1983" i="9"/>
  <c r="H1982" i="9"/>
  <c r="G1982" i="9"/>
  <c r="F1982" i="9"/>
  <c r="H1981" i="9"/>
  <c r="G1981" i="9"/>
  <c r="F1981" i="9"/>
  <c r="H1980" i="9"/>
  <c r="G1980" i="9"/>
  <c r="F1980" i="9"/>
  <c r="H1979" i="9"/>
  <c r="G1979" i="9"/>
  <c r="F1979" i="9"/>
  <c r="H1978" i="9"/>
  <c r="G1978" i="9"/>
  <c r="F1978" i="9"/>
  <c r="H1977" i="9"/>
  <c r="G1977" i="9"/>
  <c r="F1977" i="9"/>
  <c r="H1976" i="9"/>
  <c r="G1976" i="9"/>
  <c r="F1976" i="9"/>
  <c r="H1975" i="9"/>
  <c r="G1975" i="9"/>
  <c r="F1975" i="9"/>
  <c r="H1974" i="9"/>
  <c r="G1974" i="9"/>
  <c r="F1974" i="9"/>
  <c r="H1973" i="9"/>
  <c r="G1973" i="9"/>
  <c r="F1973" i="9"/>
  <c r="H1972" i="9"/>
  <c r="G1972" i="9"/>
  <c r="F1972" i="9"/>
  <c r="H1971" i="9"/>
  <c r="G1971" i="9"/>
  <c r="F1971" i="9"/>
  <c r="H1970" i="9"/>
  <c r="G1970" i="9"/>
  <c r="F1970" i="9"/>
  <c r="H1969" i="9"/>
  <c r="G1969" i="9"/>
  <c r="F1969" i="9"/>
  <c r="H1968" i="9"/>
  <c r="G1968" i="9"/>
  <c r="F1968" i="9"/>
  <c r="H1967" i="9"/>
  <c r="G1967" i="9"/>
  <c r="F1967" i="9"/>
  <c r="H1966" i="9"/>
  <c r="G1966" i="9"/>
  <c r="F1966" i="9"/>
  <c r="H1965" i="9"/>
  <c r="G1965" i="9"/>
  <c r="F1965" i="9"/>
  <c r="H1964" i="9"/>
  <c r="G1964" i="9"/>
  <c r="F1964" i="9"/>
  <c r="H1963" i="9"/>
  <c r="G1963" i="9"/>
  <c r="F1963" i="9"/>
  <c r="H1962" i="9"/>
  <c r="G1962" i="9"/>
  <c r="F1962" i="9"/>
  <c r="H1961" i="9"/>
  <c r="G1961" i="9"/>
  <c r="F1961" i="9"/>
  <c r="H1960" i="9"/>
  <c r="G1960" i="9"/>
  <c r="F1960" i="9"/>
  <c r="H1959" i="9"/>
  <c r="G1959" i="9"/>
  <c r="F1959" i="9"/>
  <c r="H1958" i="9"/>
  <c r="G1958" i="9"/>
  <c r="F1958" i="9"/>
  <c r="H1957" i="9"/>
  <c r="G1957" i="9"/>
  <c r="F1957" i="9"/>
  <c r="H1956" i="9"/>
  <c r="G1956" i="9"/>
  <c r="F1956" i="9"/>
  <c r="H1955" i="9"/>
  <c r="G1955" i="9"/>
  <c r="F1955" i="9"/>
  <c r="H1954" i="9"/>
  <c r="G1954" i="9"/>
  <c r="F1954" i="9"/>
  <c r="H1953" i="9"/>
  <c r="G1953" i="9"/>
  <c r="F1953" i="9"/>
  <c r="H1952" i="9"/>
  <c r="G1952" i="9"/>
  <c r="F1952" i="9"/>
  <c r="H1951" i="9"/>
  <c r="G1951" i="9"/>
  <c r="F1951" i="9"/>
  <c r="H1950" i="9"/>
  <c r="G1950" i="9"/>
  <c r="F1950" i="9"/>
  <c r="H1949" i="9"/>
  <c r="G1949" i="9"/>
  <c r="F1949" i="9"/>
  <c r="H1948" i="9"/>
  <c r="G1948" i="9"/>
  <c r="F1948" i="9"/>
  <c r="H1947" i="9"/>
  <c r="G1947" i="9"/>
  <c r="F1947" i="9"/>
  <c r="H1946" i="9"/>
  <c r="G1946" i="9"/>
  <c r="F1946" i="9"/>
  <c r="H1945" i="9"/>
  <c r="G1945" i="9"/>
  <c r="F1945" i="9"/>
  <c r="H1944" i="9"/>
  <c r="G1944" i="9"/>
  <c r="F1944" i="9"/>
  <c r="H1943" i="9"/>
  <c r="G1943" i="9"/>
  <c r="F1943" i="9"/>
  <c r="H1942" i="9"/>
  <c r="G1942" i="9"/>
  <c r="F1942" i="9"/>
  <c r="H1941" i="9"/>
  <c r="G1941" i="9"/>
  <c r="F1941" i="9"/>
  <c r="H1940" i="9"/>
  <c r="G1940" i="9"/>
  <c r="F1940" i="9"/>
  <c r="H1939" i="9"/>
  <c r="G1939" i="9"/>
  <c r="F1939" i="9"/>
  <c r="H1938" i="9"/>
  <c r="G1938" i="9"/>
  <c r="F1938" i="9"/>
  <c r="H1937" i="9"/>
  <c r="G1937" i="9"/>
  <c r="F1937" i="9"/>
  <c r="H1936" i="9"/>
  <c r="G1936" i="9"/>
  <c r="F1936" i="9"/>
  <c r="H1935" i="9"/>
  <c r="G1935" i="9"/>
  <c r="F1935" i="9"/>
  <c r="H1934" i="9"/>
  <c r="G1934" i="9"/>
  <c r="F1934" i="9"/>
  <c r="H1933" i="9"/>
  <c r="G1933" i="9"/>
  <c r="F1933" i="9"/>
  <c r="H1932" i="9"/>
  <c r="G1932" i="9"/>
  <c r="F1932" i="9"/>
  <c r="H1931" i="9"/>
  <c r="G1931" i="9"/>
  <c r="F1931" i="9"/>
  <c r="H1930" i="9"/>
  <c r="G1930" i="9"/>
  <c r="F1930" i="9"/>
  <c r="H1929" i="9"/>
  <c r="G1929" i="9"/>
  <c r="F1929" i="9"/>
  <c r="H1928" i="9"/>
  <c r="G1928" i="9"/>
  <c r="F1928" i="9"/>
  <c r="H1927" i="9"/>
  <c r="G1927" i="9"/>
  <c r="F1927" i="9"/>
  <c r="H1926" i="9"/>
  <c r="G1926" i="9"/>
  <c r="F1926" i="9"/>
  <c r="H1925" i="9"/>
  <c r="G1925" i="9"/>
  <c r="F1925" i="9"/>
  <c r="H1924" i="9"/>
  <c r="G1924" i="9"/>
  <c r="F1924" i="9"/>
  <c r="H1923" i="9"/>
  <c r="G1923" i="9"/>
  <c r="F1923" i="9"/>
  <c r="H1922" i="9"/>
  <c r="G1922" i="9"/>
  <c r="F1922" i="9"/>
  <c r="H1921" i="9"/>
  <c r="G1921" i="9"/>
  <c r="F1921" i="9"/>
  <c r="H1920" i="9"/>
  <c r="G1920" i="9"/>
  <c r="F1920" i="9"/>
  <c r="H1919" i="9"/>
  <c r="G1919" i="9"/>
  <c r="F1919" i="9"/>
  <c r="H1918" i="9"/>
  <c r="G1918" i="9"/>
  <c r="F1918" i="9"/>
  <c r="H1917" i="9"/>
  <c r="G1917" i="9"/>
  <c r="F1917" i="9"/>
  <c r="H1916" i="9"/>
  <c r="G1916" i="9"/>
  <c r="F1916" i="9"/>
  <c r="H1915" i="9"/>
  <c r="G1915" i="9"/>
  <c r="F1915" i="9"/>
  <c r="H1914" i="9"/>
  <c r="G1914" i="9"/>
  <c r="F1914" i="9"/>
  <c r="H1913" i="9"/>
  <c r="G1913" i="9"/>
  <c r="F1913" i="9"/>
  <c r="H1912" i="9"/>
  <c r="G1912" i="9"/>
  <c r="F1912" i="9"/>
  <c r="H1911" i="9"/>
  <c r="G1911" i="9"/>
  <c r="F1911" i="9"/>
  <c r="H1910" i="9"/>
  <c r="G1910" i="9"/>
  <c r="F1910" i="9"/>
  <c r="H1909" i="9"/>
  <c r="G1909" i="9"/>
  <c r="F1909" i="9"/>
  <c r="H1908" i="9"/>
  <c r="G1908" i="9"/>
  <c r="F1908" i="9"/>
  <c r="H1907" i="9"/>
  <c r="G1907" i="9"/>
  <c r="F1907" i="9"/>
  <c r="H1906" i="9"/>
  <c r="G1906" i="9"/>
  <c r="F1906" i="9"/>
  <c r="H1905" i="9"/>
  <c r="G1905" i="9"/>
  <c r="F1905" i="9"/>
  <c r="H1904" i="9"/>
  <c r="G1904" i="9"/>
  <c r="F1904" i="9"/>
  <c r="H1903" i="9"/>
  <c r="G1903" i="9"/>
  <c r="F1903" i="9"/>
  <c r="H1902" i="9"/>
  <c r="G1902" i="9"/>
  <c r="F1902" i="9"/>
  <c r="H1901" i="9"/>
  <c r="G1901" i="9"/>
  <c r="F1901" i="9"/>
  <c r="H1900" i="9"/>
  <c r="G1900" i="9"/>
  <c r="F1900" i="9"/>
  <c r="H1899" i="9"/>
  <c r="G1899" i="9"/>
  <c r="F1899" i="9"/>
  <c r="H1898" i="9"/>
  <c r="G1898" i="9"/>
  <c r="F1898" i="9"/>
  <c r="H1897" i="9"/>
  <c r="G1897" i="9"/>
  <c r="F1897" i="9"/>
  <c r="H1896" i="9"/>
  <c r="G1896" i="9"/>
  <c r="F1896" i="9"/>
  <c r="H1895" i="9"/>
  <c r="G1895" i="9"/>
  <c r="F1895" i="9"/>
  <c r="H1894" i="9"/>
  <c r="G1894" i="9"/>
  <c r="F1894" i="9"/>
  <c r="H1893" i="9"/>
  <c r="G1893" i="9"/>
  <c r="F1893" i="9"/>
  <c r="H1892" i="9"/>
  <c r="G1892" i="9"/>
  <c r="F1892" i="9"/>
  <c r="H1891" i="9"/>
  <c r="G1891" i="9"/>
  <c r="F1891" i="9"/>
  <c r="H1890" i="9"/>
  <c r="G1890" i="9"/>
  <c r="F1890" i="9"/>
  <c r="H1889" i="9"/>
  <c r="G1889" i="9"/>
  <c r="F1889" i="9"/>
  <c r="H1888" i="9"/>
  <c r="G1888" i="9"/>
  <c r="F1888" i="9"/>
  <c r="H1887" i="9"/>
  <c r="G1887" i="9"/>
  <c r="F1887" i="9"/>
  <c r="H1886" i="9"/>
  <c r="G1886" i="9"/>
  <c r="F1886" i="9"/>
  <c r="H1885" i="9"/>
  <c r="G1885" i="9"/>
  <c r="F1885" i="9"/>
  <c r="H1884" i="9"/>
  <c r="G1884" i="9"/>
  <c r="F1884" i="9"/>
  <c r="H1883" i="9"/>
  <c r="G1883" i="9"/>
  <c r="F1883" i="9"/>
  <c r="H1882" i="9"/>
  <c r="G1882" i="9"/>
  <c r="F1882" i="9"/>
  <c r="H1881" i="9"/>
  <c r="G1881" i="9"/>
  <c r="F1881" i="9"/>
  <c r="H1880" i="9"/>
  <c r="G1880" i="9"/>
  <c r="F1880" i="9"/>
  <c r="H1879" i="9"/>
  <c r="G1879" i="9"/>
  <c r="F1879" i="9"/>
  <c r="H1878" i="9"/>
  <c r="G1878" i="9"/>
  <c r="F1878" i="9"/>
  <c r="H1877" i="9"/>
  <c r="G1877" i="9"/>
  <c r="F1877" i="9"/>
  <c r="H1876" i="9"/>
  <c r="G1876" i="9"/>
  <c r="F1876" i="9"/>
  <c r="H1875" i="9"/>
  <c r="G1875" i="9"/>
  <c r="F1875" i="9"/>
  <c r="H1874" i="9"/>
  <c r="G1874" i="9"/>
  <c r="F1874" i="9"/>
  <c r="H1873" i="9"/>
  <c r="G1873" i="9"/>
  <c r="F1873" i="9"/>
  <c r="H1872" i="9"/>
  <c r="G1872" i="9"/>
  <c r="F1872" i="9"/>
  <c r="H1871" i="9"/>
  <c r="G1871" i="9"/>
  <c r="F1871" i="9"/>
  <c r="H1870" i="9"/>
  <c r="G1870" i="9"/>
  <c r="F1870" i="9"/>
  <c r="H1869" i="9"/>
  <c r="G1869" i="9"/>
  <c r="F1869" i="9"/>
  <c r="H1868" i="9"/>
  <c r="G1868" i="9"/>
  <c r="F1868" i="9"/>
  <c r="H1867" i="9"/>
  <c r="G1867" i="9"/>
  <c r="F1867" i="9"/>
  <c r="H1866" i="9"/>
  <c r="G1866" i="9"/>
  <c r="F1866" i="9"/>
  <c r="H1865" i="9"/>
  <c r="G1865" i="9"/>
  <c r="F1865" i="9"/>
  <c r="H1864" i="9"/>
  <c r="G1864" i="9"/>
  <c r="F1864" i="9"/>
  <c r="H1863" i="9"/>
  <c r="G1863" i="9"/>
  <c r="F1863" i="9"/>
  <c r="H1862" i="9"/>
  <c r="G1862" i="9"/>
  <c r="F1862" i="9"/>
  <c r="H1861" i="9"/>
  <c r="G1861" i="9"/>
  <c r="F1861" i="9"/>
  <c r="H1860" i="9"/>
  <c r="G1860" i="9"/>
  <c r="F1860" i="9"/>
  <c r="H1859" i="9"/>
  <c r="G1859" i="9"/>
  <c r="F1859" i="9"/>
  <c r="H1858" i="9"/>
  <c r="G1858" i="9"/>
  <c r="F1858" i="9"/>
  <c r="H1857" i="9"/>
  <c r="G1857" i="9"/>
  <c r="F1857" i="9"/>
  <c r="H1856" i="9"/>
  <c r="G1856" i="9"/>
  <c r="F1856" i="9"/>
  <c r="H1855" i="9"/>
  <c r="G1855" i="9"/>
  <c r="F1855" i="9"/>
  <c r="H1854" i="9"/>
  <c r="G1854" i="9"/>
  <c r="F1854" i="9"/>
  <c r="H1853" i="9"/>
  <c r="G1853" i="9"/>
  <c r="F1853" i="9"/>
  <c r="H1852" i="9"/>
  <c r="G1852" i="9"/>
  <c r="F1852" i="9"/>
  <c r="H1851" i="9"/>
  <c r="G1851" i="9"/>
  <c r="F1851" i="9"/>
  <c r="H1850" i="9"/>
  <c r="G1850" i="9"/>
  <c r="F1850" i="9"/>
  <c r="H1849" i="9"/>
  <c r="G1849" i="9"/>
  <c r="F1849" i="9"/>
  <c r="H1848" i="9"/>
  <c r="G1848" i="9"/>
  <c r="F1848" i="9"/>
  <c r="H1847" i="9"/>
  <c r="G1847" i="9"/>
  <c r="F1847" i="9"/>
  <c r="H1846" i="9"/>
  <c r="G1846" i="9"/>
  <c r="F1846" i="9"/>
  <c r="H1845" i="9"/>
  <c r="G1845" i="9"/>
  <c r="F1845" i="9"/>
  <c r="H1844" i="9"/>
  <c r="G1844" i="9"/>
  <c r="F1844" i="9"/>
  <c r="H1843" i="9"/>
  <c r="G1843" i="9"/>
  <c r="F1843" i="9"/>
  <c r="H1842" i="9"/>
  <c r="G1842" i="9"/>
  <c r="F1842" i="9"/>
  <c r="H1841" i="9"/>
  <c r="G1841" i="9"/>
  <c r="F1841" i="9"/>
  <c r="H1840" i="9"/>
  <c r="G1840" i="9"/>
  <c r="F1840" i="9"/>
  <c r="H1839" i="9"/>
  <c r="G1839" i="9"/>
  <c r="F1839" i="9"/>
  <c r="H1838" i="9"/>
  <c r="G1838" i="9"/>
  <c r="F1838" i="9"/>
  <c r="H1837" i="9"/>
  <c r="G1837" i="9"/>
  <c r="F1837" i="9"/>
  <c r="H1836" i="9"/>
  <c r="G1836" i="9"/>
  <c r="F1836" i="9"/>
  <c r="H1835" i="9"/>
  <c r="G1835" i="9"/>
  <c r="F1835" i="9"/>
  <c r="H1834" i="9"/>
  <c r="G1834" i="9"/>
  <c r="F1834" i="9"/>
  <c r="H1833" i="9"/>
  <c r="G1833" i="9"/>
  <c r="F1833" i="9"/>
  <c r="H1832" i="9"/>
  <c r="G1832" i="9"/>
  <c r="F1832" i="9"/>
  <c r="H1831" i="9"/>
  <c r="G1831" i="9"/>
  <c r="F1831" i="9"/>
  <c r="H1830" i="9"/>
  <c r="G1830" i="9"/>
  <c r="F1830" i="9"/>
  <c r="H1829" i="9"/>
  <c r="G1829" i="9"/>
  <c r="F1829" i="9"/>
  <c r="H1828" i="9"/>
  <c r="G1828" i="9"/>
  <c r="F1828" i="9"/>
  <c r="H1827" i="9"/>
  <c r="G1827" i="9"/>
  <c r="F1827" i="9"/>
  <c r="H1826" i="9"/>
  <c r="G1826" i="9"/>
  <c r="F1826" i="9"/>
  <c r="H1825" i="9"/>
  <c r="G1825" i="9"/>
  <c r="F1825" i="9"/>
  <c r="H1824" i="9"/>
  <c r="G1824" i="9"/>
  <c r="F1824" i="9"/>
  <c r="H1823" i="9"/>
  <c r="G1823" i="9"/>
  <c r="F1823" i="9"/>
  <c r="H1822" i="9"/>
  <c r="G1822" i="9"/>
  <c r="F1822" i="9"/>
  <c r="H1821" i="9"/>
  <c r="G1821" i="9"/>
  <c r="F1821" i="9"/>
  <c r="H1820" i="9"/>
  <c r="G1820" i="9"/>
  <c r="F1820" i="9"/>
  <c r="H1819" i="9"/>
  <c r="G1819" i="9"/>
  <c r="F1819" i="9"/>
  <c r="H1818" i="9"/>
  <c r="G1818" i="9"/>
  <c r="F1818" i="9"/>
  <c r="H1817" i="9"/>
  <c r="G1817" i="9"/>
  <c r="F1817" i="9"/>
  <c r="H1816" i="9"/>
  <c r="G1816" i="9"/>
  <c r="F1816" i="9"/>
  <c r="H1815" i="9"/>
  <c r="G1815" i="9"/>
  <c r="F1815" i="9"/>
  <c r="H1814" i="9"/>
  <c r="G1814" i="9"/>
  <c r="F1814" i="9"/>
  <c r="H1813" i="9"/>
  <c r="G1813" i="9"/>
  <c r="F1813" i="9"/>
  <c r="H1812" i="9"/>
  <c r="G1812" i="9"/>
  <c r="F1812" i="9"/>
  <c r="H1811" i="9"/>
  <c r="G1811" i="9"/>
  <c r="F1811" i="9"/>
  <c r="H1810" i="9"/>
  <c r="G1810" i="9"/>
  <c r="F1810" i="9"/>
  <c r="H1809" i="9"/>
  <c r="G1809" i="9"/>
  <c r="F1809" i="9"/>
  <c r="H1808" i="9"/>
  <c r="G1808" i="9"/>
  <c r="F1808" i="9"/>
  <c r="H1807" i="9"/>
  <c r="G1807" i="9"/>
  <c r="F1807" i="9"/>
  <c r="H1806" i="9"/>
  <c r="G1806" i="9"/>
  <c r="F1806" i="9"/>
  <c r="H1805" i="9"/>
  <c r="G1805" i="9"/>
  <c r="F1805" i="9"/>
  <c r="H1804" i="9"/>
  <c r="G1804" i="9"/>
  <c r="F1804" i="9"/>
  <c r="H1803" i="9"/>
  <c r="G1803" i="9"/>
  <c r="F1803" i="9"/>
  <c r="H1802" i="9"/>
  <c r="G1802" i="9"/>
  <c r="F1802" i="9"/>
  <c r="H1801" i="9"/>
  <c r="G1801" i="9"/>
  <c r="F1801" i="9"/>
  <c r="H1800" i="9"/>
  <c r="G1800" i="9"/>
  <c r="F1800" i="9"/>
  <c r="H1799" i="9"/>
  <c r="G1799" i="9"/>
  <c r="F1799" i="9"/>
  <c r="H1798" i="9"/>
  <c r="G1798" i="9"/>
  <c r="F1798" i="9"/>
  <c r="H1797" i="9"/>
  <c r="G1797" i="9"/>
  <c r="F1797" i="9"/>
  <c r="H1796" i="9"/>
  <c r="G1796" i="9"/>
  <c r="F1796" i="9"/>
  <c r="H1795" i="9"/>
  <c r="G1795" i="9"/>
  <c r="F1795" i="9"/>
  <c r="H1794" i="9"/>
  <c r="G1794" i="9"/>
  <c r="F1794" i="9"/>
  <c r="H1793" i="9"/>
  <c r="G1793" i="9"/>
  <c r="F1793" i="9"/>
  <c r="H1792" i="9"/>
  <c r="G1792" i="9"/>
  <c r="F1792" i="9"/>
  <c r="H1791" i="9"/>
  <c r="G1791" i="9"/>
  <c r="F1791" i="9"/>
  <c r="H1790" i="9"/>
  <c r="G1790" i="9"/>
  <c r="F1790" i="9"/>
  <c r="H1789" i="9"/>
  <c r="G1789" i="9"/>
  <c r="F1789" i="9"/>
  <c r="H1788" i="9"/>
  <c r="G1788" i="9"/>
  <c r="F1788" i="9"/>
  <c r="H1787" i="9"/>
  <c r="G1787" i="9"/>
  <c r="F1787" i="9"/>
  <c r="H1786" i="9"/>
  <c r="G1786" i="9"/>
  <c r="F1786" i="9"/>
  <c r="H1785" i="9"/>
  <c r="G1785" i="9"/>
  <c r="F1785" i="9"/>
  <c r="H1784" i="9"/>
  <c r="G1784" i="9"/>
  <c r="F1784" i="9"/>
  <c r="H1783" i="9"/>
  <c r="G1783" i="9"/>
  <c r="F1783" i="9"/>
  <c r="H1782" i="9"/>
  <c r="G1782" i="9"/>
  <c r="F1782" i="9"/>
  <c r="H1781" i="9"/>
  <c r="G1781" i="9"/>
  <c r="F1781" i="9"/>
  <c r="H1780" i="9"/>
  <c r="G1780" i="9"/>
  <c r="F1780" i="9"/>
  <c r="H1779" i="9"/>
  <c r="G1779" i="9"/>
  <c r="F1779" i="9"/>
  <c r="H1778" i="9"/>
  <c r="G1778" i="9"/>
  <c r="F1778" i="9"/>
  <c r="H1777" i="9"/>
  <c r="G1777" i="9"/>
  <c r="F1777" i="9"/>
  <c r="H1776" i="9"/>
  <c r="G1776" i="9"/>
  <c r="F1776" i="9"/>
  <c r="H1775" i="9"/>
  <c r="G1775" i="9"/>
  <c r="F1775" i="9"/>
  <c r="H1774" i="9"/>
  <c r="G1774" i="9"/>
  <c r="F1774" i="9"/>
  <c r="H1773" i="9"/>
  <c r="G1773" i="9"/>
  <c r="F1773" i="9"/>
  <c r="H1772" i="9"/>
  <c r="G1772" i="9"/>
  <c r="F1772" i="9"/>
  <c r="H1771" i="9"/>
  <c r="G1771" i="9"/>
  <c r="F1771" i="9"/>
  <c r="H1770" i="9"/>
  <c r="G1770" i="9"/>
  <c r="F1770" i="9"/>
  <c r="H1769" i="9"/>
  <c r="G1769" i="9"/>
  <c r="F1769" i="9"/>
  <c r="H1768" i="9"/>
  <c r="G1768" i="9"/>
  <c r="F1768" i="9"/>
  <c r="H1767" i="9"/>
  <c r="G1767" i="9"/>
  <c r="F1767" i="9"/>
  <c r="H1766" i="9"/>
  <c r="G1766" i="9"/>
  <c r="F1766" i="9"/>
  <c r="H1765" i="9"/>
  <c r="G1765" i="9"/>
  <c r="F1765" i="9"/>
  <c r="H1764" i="9"/>
  <c r="G1764" i="9"/>
  <c r="F1764" i="9"/>
  <c r="H1763" i="9"/>
  <c r="G1763" i="9"/>
  <c r="F1763" i="9"/>
  <c r="H1762" i="9"/>
  <c r="G1762" i="9"/>
  <c r="F1762" i="9"/>
  <c r="H1761" i="9"/>
  <c r="G1761" i="9"/>
  <c r="F1761" i="9"/>
  <c r="H1760" i="9"/>
  <c r="G1760" i="9"/>
  <c r="F1760" i="9"/>
  <c r="H1759" i="9"/>
  <c r="G1759" i="9"/>
  <c r="F1759" i="9"/>
  <c r="H1758" i="9"/>
  <c r="G1758" i="9"/>
  <c r="F1758" i="9"/>
  <c r="H1757" i="9"/>
  <c r="G1757" i="9"/>
  <c r="F1757" i="9"/>
  <c r="H1756" i="9"/>
  <c r="G1756" i="9"/>
  <c r="F1756" i="9"/>
  <c r="H1755" i="9"/>
  <c r="G1755" i="9"/>
  <c r="F1755" i="9"/>
  <c r="H1754" i="9"/>
  <c r="G1754" i="9"/>
  <c r="F1754" i="9"/>
  <c r="H1753" i="9"/>
  <c r="G1753" i="9"/>
  <c r="F1753" i="9"/>
  <c r="H1752" i="9"/>
  <c r="G1752" i="9"/>
  <c r="F1752" i="9"/>
  <c r="H1751" i="9"/>
  <c r="G1751" i="9"/>
  <c r="F1751" i="9"/>
  <c r="H1750" i="9"/>
  <c r="G1750" i="9"/>
  <c r="F1750" i="9"/>
  <c r="H1749" i="9"/>
  <c r="G1749" i="9"/>
  <c r="F1749" i="9"/>
  <c r="H1748" i="9"/>
  <c r="G1748" i="9"/>
  <c r="F1748" i="9"/>
  <c r="H1747" i="9"/>
  <c r="G1747" i="9"/>
  <c r="F1747" i="9"/>
  <c r="H1746" i="9"/>
  <c r="G1746" i="9"/>
  <c r="F1746" i="9"/>
  <c r="H1745" i="9"/>
  <c r="G1745" i="9"/>
  <c r="F1745" i="9"/>
  <c r="H1744" i="9"/>
  <c r="G1744" i="9"/>
  <c r="F1744" i="9"/>
  <c r="H1743" i="9"/>
  <c r="G1743" i="9"/>
  <c r="F1743" i="9"/>
  <c r="H1742" i="9"/>
  <c r="G1742" i="9"/>
  <c r="F1742" i="9"/>
  <c r="H1741" i="9"/>
  <c r="G1741" i="9"/>
  <c r="F1741" i="9"/>
  <c r="H1740" i="9"/>
  <c r="G1740" i="9"/>
  <c r="F1740" i="9"/>
  <c r="H1739" i="9"/>
  <c r="G1739" i="9"/>
  <c r="F1739" i="9"/>
  <c r="H1738" i="9"/>
  <c r="G1738" i="9"/>
  <c r="F1738" i="9"/>
  <c r="H1737" i="9"/>
  <c r="G1737" i="9"/>
  <c r="F1737" i="9"/>
  <c r="H1736" i="9"/>
  <c r="G1736" i="9"/>
  <c r="F1736" i="9"/>
  <c r="H1735" i="9"/>
  <c r="G1735" i="9"/>
  <c r="F1735" i="9"/>
  <c r="H1734" i="9"/>
  <c r="G1734" i="9"/>
  <c r="F1734" i="9"/>
  <c r="H1733" i="9"/>
  <c r="G1733" i="9"/>
  <c r="F1733" i="9"/>
  <c r="H1732" i="9"/>
  <c r="G1732" i="9"/>
  <c r="F1732" i="9"/>
  <c r="H1731" i="9"/>
  <c r="G1731" i="9"/>
  <c r="F1731" i="9"/>
  <c r="H1730" i="9"/>
  <c r="G1730" i="9"/>
  <c r="F1730" i="9"/>
  <c r="H1729" i="9"/>
  <c r="G1729" i="9"/>
  <c r="F1729" i="9"/>
  <c r="H1728" i="9"/>
  <c r="G1728" i="9"/>
  <c r="F1728" i="9"/>
  <c r="H1727" i="9"/>
  <c r="G1727" i="9"/>
  <c r="F1727" i="9"/>
  <c r="H1726" i="9"/>
  <c r="G1726" i="9"/>
  <c r="F1726" i="9"/>
  <c r="H1725" i="9"/>
  <c r="G1725" i="9"/>
  <c r="F1725" i="9"/>
  <c r="H1724" i="9"/>
  <c r="G1724" i="9"/>
  <c r="F1724" i="9"/>
  <c r="H1723" i="9"/>
  <c r="G1723" i="9"/>
  <c r="F1723" i="9"/>
  <c r="H1722" i="9"/>
  <c r="G1722" i="9"/>
  <c r="F1722" i="9"/>
  <c r="H1721" i="9"/>
  <c r="G1721" i="9"/>
  <c r="F1721" i="9"/>
  <c r="H1720" i="9"/>
  <c r="G1720" i="9"/>
  <c r="F1720" i="9"/>
  <c r="H1719" i="9"/>
  <c r="G1719" i="9"/>
  <c r="F1719" i="9"/>
  <c r="H1718" i="9"/>
  <c r="G1718" i="9"/>
  <c r="F1718" i="9"/>
  <c r="H1717" i="9"/>
  <c r="G1717" i="9"/>
  <c r="F1717" i="9"/>
  <c r="H1716" i="9"/>
  <c r="G1716" i="9"/>
  <c r="F1716" i="9"/>
  <c r="H1715" i="9"/>
  <c r="G1715" i="9"/>
  <c r="F1715" i="9"/>
  <c r="H1714" i="9"/>
  <c r="G1714" i="9"/>
  <c r="F1714" i="9"/>
  <c r="H1713" i="9"/>
  <c r="G1713" i="9"/>
  <c r="F1713" i="9"/>
  <c r="H1712" i="9"/>
  <c r="G1712" i="9"/>
  <c r="F1712" i="9"/>
  <c r="H1711" i="9"/>
  <c r="G1711" i="9"/>
  <c r="F1711" i="9"/>
  <c r="H1710" i="9"/>
  <c r="G1710" i="9"/>
  <c r="F1710" i="9"/>
  <c r="H1709" i="9"/>
  <c r="G1709" i="9"/>
  <c r="F1709" i="9"/>
  <c r="H1708" i="9"/>
  <c r="G1708" i="9"/>
  <c r="F1708" i="9"/>
  <c r="H1707" i="9"/>
  <c r="G1707" i="9"/>
  <c r="F1707" i="9"/>
  <c r="H1706" i="9"/>
  <c r="G1706" i="9"/>
  <c r="F1706" i="9"/>
  <c r="H1705" i="9"/>
  <c r="G1705" i="9"/>
  <c r="F1705" i="9"/>
  <c r="H1704" i="9"/>
  <c r="G1704" i="9"/>
  <c r="F1704" i="9"/>
  <c r="H1703" i="9"/>
  <c r="G1703" i="9"/>
  <c r="F1703" i="9"/>
  <c r="H1702" i="9"/>
  <c r="G1702" i="9"/>
  <c r="F1702" i="9"/>
  <c r="H1701" i="9"/>
  <c r="G1701" i="9"/>
  <c r="F1701" i="9"/>
  <c r="H1700" i="9"/>
  <c r="G1700" i="9"/>
  <c r="F1700" i="9"/>
  <c r="H1699" i="9"/>
  <c r="G1699" i="9"/>
  <c r="F1699" i="9"/>
  <c r="H1698" i="9"/>
  <c r="G1698" i="9"/>
  <c r="F1698" i="9"/>
  <c r="H1697" i="9"/>
  <c r="G1697" i="9"/>
  <c r="F1697" i="9"/>
  <c r="H1696" i="9"/>
  <c r="G1696" i="9"/>
  <c r="F1696" i="9"/>
  <c r="H1695" i="9"/>
  <c r="G1695" i="9"/>
  <c r="F1695" i="9"/>
  <c r="H1694" i="9"/>
  <c r="G1694" i="9"/>
  <c r="F1694" i="9"/>
  <c r="H1693" i="9"/>
  <c r="G1693" i="9"/>
  <c r="F1693" i="9"/>
  <c r="H1692" i="9"/>
  <c r="G1692" i="9"/>
  <c r="F1692" i="9"/>
  <c r="H1691" i="9"/>
  <c r="G1691" i="9"/>
  <c r="F1691" i="9"/>
  <c r="H1690" i="9"/>
  <c r="G1690" i="9"/>
  <c r="F1690" i="9"/>
  <c r="H1689" i="9"/>
  <c r="G1689" i="9"/>
  <c r="F1689" i="9"/>
  <c r="H1688" i="9"/>
  <c r="G1688" i="9"/>
  <c r="F1688" i="9"/>
  <c r="H1687" i="9"/>
  <c r="G1687" i="9"/>
  <c r="F1687" i="9"/>
  <c r="H1686" i="9"/>
  <c r="G1686" i="9"/>
  <c r="F1686" i="9"/>
  <c r="H1685" i="9"/>
  <c r="G1685" i="9"/>
  <c r="F1685" i="9"/>
  <c r="H1684" i="9"/>
  <c r="G1684" i="9"/>
  <c r="F1684" i="9"/>
  <c r="H1683" i="9"/>
  <c r="G1683" i="9"/>
  <c r="F1683" i="9"/>
  <c r="H1682" i="9"/>
  <c r="G1682" i="9"/>
  <c r="F1682" i="9"/>
  <c r="H1681" i="9"/>
  <c r="G1681" i="9"/>
  <c r="F1681" i="9"/>
  <c r="H1680" i="9"/>
  <c r="G1680" i="9"/>
  <c r="F1680" i="9"/>
  <c r="H1679" i="9"/>
  <c r="G1679" i="9"/>
  <c r="F1679" i="9"/>
  <c r="H1678" i="9"/>
  <c r="G1678" i="9"/>
  <c r="F1678" i="9"/>
  <c r="H1677" i="9"/>
  <c r="G1677" i="9"/>
  <c r="F1677" i="9"/>
  <c r="H1676" i="9"/>
  <c r="G1676" i="9"/>
  <c r="F1676" i="9"/>
  <c r="H1675" i="9"/>
  <c r="G1675" i="9"/>
  <c r="F1675" i="9"/>
  <c r="H1674" i="9"/>
  <c r="G1674" i="9"/>
  <c r="F1674" i="9"/>
  <c r="H1673" i="9"/>
  <c r="G1673" i="9"/>
  <c r="F1673" i="9"/>
  <c r="H1672" i="9"/>
  <c r="G1672" i="9"/>
  <c r="F1672" i="9"/>
  <c r="H1671" i="9"/>
  <c r="G1671" i="9"/>
  <c r="F1671" i="9"/>
  <c r="H1670" i="9"/>
  <c r="G1670" i="9"/>
  <c r="F1670" i="9"/>
  <c r="H1669" i="9"/>
  <c r="G1669" i="9"/>
  <c r="F1669" i="9"/>
  <c r="H1668" i="9"/>
  <c r="G1668" i="9"/>
  <c r="F1668" i="9"/>
  <c r="H1667" i="9"/>
  <c r="G1667" i="9"/>
  <c r="F1667" i="9"/>
  <c r="H1666" i="9"/>
  <c r="G1666" i="9"/>
  <c r="F1666" i="9"/>
  <c r="H1665" i="9"/>
  <c r="G1665" i="9"/>
  <c r="F1665" i="9"/>
  <c r="H1664" i="9"/>
  <c r="G1664" i="9"/>
  <c r="F1664" i="9"/>
  <c r="H1663" i="9"/>
  <c r="G1663" i="9"/>
  <c r="F1663" i="9"/>
  <c r="H1662" i="9"/>
  <c r="G1662" i="9"/>
  <c r="F1662" i="9"/>
  <c r="H1661" i="9"/>
  <c r="G1661" i="9"/>
  <c r="F1661" i="9"/>
  <c r="H1660" i="9"/>
  <c r="G1660" i="9"/>
  <c r="F1660" i="9"/>
  <c r="H1659" i="9"/>
  <c r="G1659" i="9"/>
  <c r="F1659" i="9"/>
  <c r="H1658" i="9"/>
  <c r="G1658" i="9"/>
  <c r="F1658" i="9"/>
  <c r="H1657" i="9"/>
  <c r="G1657" i="9"/>
  <c r="F1657" i="9"/>
  <c r="H1656" i="9"/>
  <c r="G1656" i="9"/>
  <c r="F1656" i="9"/>
  <c r="H1655" i="9"/>
  <c r="G1655" i="9"/>
  <c r="F1655" i="9"/>
  <c r="H1654" i="9"/>
  <c r="G1654" i="9"/>
  <c r="F1654" i="9"/>
  <c r="H1653" i="9"/>
  <c r="G1653" i="9"/>
  <c r="F1653" i="9"/>
  <c r="H1652" i="9"/>
  <c r="G1652" i="9"/>
  <c r="F1652" i="9"/>
  <c r="H1651" i="9"/>
  <c r="G1651" i="9"/>
  <c r="F1651" i="9"/>
  <c r="H1650" i="9"/>
  <c r="G1650" i="9"/>
  <c r="F1650" i="9"/>
  <c r="H1649" i="9"/>
  <c r="G1649" i="9"/>
  <c r="F1649" i="9"/>
  <c r="H1648" i="9"/>
  <c r="G1648" i="9"/>
  <c r="F1648" i="9"/>
  <c r="H1647" i="9"/>
  <c r="G1647" i="9"/>
  <c r="F1647" i="9"/>
  <c r="H1646" i="9"/>
  <c r="G1646" i="9"/>
  <c r="F1646" i="9"/>
  <c r="H1645" i="9"/>
  <c r="G1645" i="9"/>
  <c r="F1645" i="9"/>
  <c r="H1644" i="9"/>
  <c r="G1644" i="9"/>
  <c r="F1644" i="9"/>
  <c r="H1643" i="9"/>
  <c r="G1643" i="9"/>
  <c r="F1643" i="9"/>
  <c r="H1642" i="9"/>
  <c r="G1642" i="9"/>
  <c r="F1642" i="9"/>
  <c r="H1641" i="9"/>
  <c r="G1641" i="9"/>
  <c r="F1641" i="9"/>
  <c r="H1640" i="9"/>
  <c r="G1640" i="9"/>
  <c r="F1640" i="9"/>
  <c r="H1639" i="9"/>
  <c r="G1639" i="9"/>
  <c r="F1639" i="9"/>
  <c r="H1638" i="9"/>
  <c r="G1638" i="9"/>
  <c r="F1638" i="9"/>
  <c r="H1637" i="9"/>
  <c r="G1637" i="9"/>
  <c r="F1637" i="9"/>
  <c r="H1636" i="9"/>
  <c r="G1636" i="9"/>
  <c r="F1636" i="9"/>
  <c r="H1635" i="9"/>
  <c r="G1635" i="9"/>
  <c r="F1635" i="9"/>
  <c r="H1634" i="9"/>
  <c r="G1634" i="9"/>
  <c r="F1634" i="9"/>
  <c r="H1633" i="9"/>
  <c r="G1633" i="9"/>
  <c r="F1633" i="9"/>
  <c r="H1632" i="9"/>
  <c r="G1632" i="9"/>
  <c r="F1632" i="9"/>
  <c r="H1631" i="9"/>
  <c r="G1631" i="9"/>
  <c r="F1631" i="9"/>
  <c r="H1630" i="9"/>
  <c r="G1630" i="9"/>
  <c r="F1630" i="9"/>
  <c r="H1629" i="9"/>
  <c r="G1629" i="9"/>
  <c r="F1629" i="9"/>
  <c r="H1628" i="9"/>
  <c r="G1628" i="9"/>
  <c r="F1628" i="9"/>
  <c r="H1627" i="9"/>
  <c r="G1627" i="9"/>
  <c r="F1627" i="9"/>
  <c r="H1626" i="9"/>
  <c r="G1626" i="9"/>
  <c r="F1626" i="9"/>
  <c r="H1625" i="9"/>
  <c r="G1625" i="9"/>
  <c r="F1625" i="9"/>
  <c r="H1624" i="9"/>
  <c r="G1624" i="9"/>
  <c r="F1624" i="9"/>
  <c r="H1623" i="9"/>
  <c r="G1623" i="9"/>
  <c r="F1623" i="9"/>
  <c r="H1622" i="9"/>
  <c r="G1622" i="9"/>
  <c r="F1622" i="9"/>
  <c r="H1621" i="9"/>
  <c r="G1621" i="9"/>
  <c r="F1621" i="9"/>
  <c r="H1620" i="9"/>
  <c r="G1620" i="9"/>
  <c r="F1620" i="9"/>
  <c r="H1619" i="9"/>
  <c r="G1619" i="9"/>
  <c r="F1619" i="9"/>
  <c r="H1618" i="9"/>
  <c r="G1618" i="9"/>
  <c r="F1618" i="9"/>
  <c r="H1617" i="9"/>
  <c r="G1617" i="9"/>
  <c r="F1617" i="9"/>
  <c r="H1616" i="9"/>
  <c r="G1616" i="9"/>
  <c r="F1616" i="9"/>
  <c r="H1615" i="9"/>
  <c r="G1615" i="9"/>
  <c r="F1615" i="9"/>
  <c r="H1614" i="9"/>
  <c r="G1614" i="9"/>
  <c r="F1614" i="9"/>
  <c r="H1613" i="9"/>
  <c r="G1613" i="9"/>
  <c r="F1613" i="9"/>
  <c r="H1612" i="9"/>
  <c r="G1612" i="9"/>
  <c r="F1612" i="9"/>
  <c r="H1611" i="9"/>
  <c r="G1611" i="9"/>
  <c r="F1611" i="9"/>
  <c r="H1610" i="9"/>
  <c r="G1610" i="9"/>
  <c r="F1610" i="9"/>
  <c r="H1609" i="9"/>
  <c r="G1609" i="9"/>
  <c r="F1609" i="9"/>
  <c r="H1608" i="9"/>
  <c r="G1608" i="9"/>
  <c r="F1608" i="9"/>
  <c r="H1607" i="9"/>
  <c r="G1607" i="9"/>
  <c r="F1607" i="9"/>
  <c r="H1606" i="9"/>
  <c r="G1606" i="9"/>
  <c r="F1606" i="9"/>
  <c r="H1605" i="9"/>
  <c r="G1605" i="9"/>
  <c r="F1605" i="9"/>
  <c r="H1604" i="9"/>
  <c r="G1604" i="9"/>
  <c r="F1604" i="9"/>
  <c r="H1603" i="9"/>
  <c r="G1603" i="9"/>
  <c r="F1603" i="9"/>
  <c r="H1602" i="9"/>
  <c r="G1602" i="9"/>
  <c r="F1602" i="9"/>
  <c r="H1601" i="9"/>
  <c r="G1601" i="9"/>
  <c r="F1601" i="9"/>
  <c r="H1600" i="9"/>
  <c r="G1600" i="9"/>
  <c r="F1600" i="9"/>
  <c r="H1599" i="9"/>
  <c r="G1599" i="9"/>
  <c r="F1599" i="9"/>
  <c r="H1598" i="9"/>
  <c r="G1598" i="9"/>
  <c r="F1598" i="9"/>
  <c r="H1597" i="9"/>
  <c r="G1597" i="9"/>
  <c r="F1597" i="9"/>
  <c r="H1596" i="9"/>
  <c r="G1596" i="9"/>
  <c r="F1596" i="9"/>
  <c r="H1595" i="9"/>
  <c r="G1595" i="9"/>
  <c r="F1595" i="9"/>
  <c r="H1594" i="9"/>
  <c r="G1594" i="9"/>
  <c r="F1594" i="9"/>
  <c r="H1593" i="9"/>
  <c r="G1593" i="9"/>
  <c r="F1593" i="9"/>
  <c r="H1592" i="9"/>
  <c r="G1592" i="9"/>
  <c r="F1592" i="9"/>
  <c r="H1591" i="9"/>
  <c r="G1591" i="9"/>
  <c r="F1591" i="9"/>
  <c r="H1590" i="9"/>
  <c r="G1590" i="9"/>
  <c r="F1590" i="9"/>
  <c r="H1589" i="9"/>
  <c r="G1589" i="9"/>
  <c r="F1589" i="9"/>
  <c r="H1588" i="9"/>
  <c r="G1588" i="9"/>
  <c r="F1588" i="9"/>
  <c r="H1587" i="9"/>
  <c r="G1587" i="9"/>
  <c r="F1587" i="9"/>
  <c r="H1586" i="9"/>
  <c r="G1586" i="9"/>
  <c r="F1586" i="9"/>
  <c r="H1585" i="9"/>
  <c r="G1585" i="9"/>
  <c r="F1585" i="9"/>
  <c r="H1584" i="9"/>
  <c r="G1584" i="9"/>
  <c r="F1584" i="9"/>
  <c r="H1583" i="9"/>
  <c r="G1583" i="9"/>
  <c r="F1583" i="9"/>
  <c r="H1582" i="9"/>
  <c r="G1582" i="9"/>
  <c r="F1582" i="9"/>
  <c r="H1581" i="9"/>
  <c r="G1581" i="9"/>
  <c r="F1581" i="9"/>
  <c r="H1580" i="9"/>
  <c r="G1580" i="9"/>
  <c r="F1580" i="9"/>
  <c r="H1579" i="9"/>
  <c r="G1579" i="9"/>
  <c r="F1579" i="9"/>
  <c r="H1578" i="9"/>
  <c r="G1578" i="9"/>
  <c r="F1578" i="9"/>
  <c r="H1577" i="9"/>
  <c r="G1577" i="9"/>
  <c r="F1577" i="9"/>
  <c r="H1576" i="9"/>
  <c r="G1576" i="9"/>
  <c r="F1576" i="9"/>
  <c r="H1575" i="9"/>
  <c r="G1575" i="9"/>
  <c r="F1575" i="9"/>
  <c r="H1574" i="9"/>
  <c r="G1574" i="9"/>
  <c r="F1574" i="9"/>
  <c r="H1573" i="9"/>
  <c r="G1573" i="9"/>
  <c r="F1573" i="9"/>
  <c r="H1572" i="9"/>
  <c r="G1572" i="9"/>
  <c r="F1572" i="9"/>
  <c r="H1571" i="9"/>
  <c r="G1571" i="9"/>
  <c r="F1571" i="9"/>
  <c r="H1570" i="9"/>
  <c r="G1570" i="9"/>
  <c r="F1570" i="9"/>
  <c r="H1569" i="9"/>
  <c r="G1569" i="9"/>
  <c r="F1569" i="9"/>
  <c r="H1568" i="9"/>
  <c r="G1568" i="9"/>
  <c r="F1568" i="9"/>
  <c r="H1567" i="9"/>
  <c r="G1567" i="9"/>
  <c r="F1567" i="9"/>
  <c r="H1566" i="9"/>
  <c r="G1566" i="9"/>
  <c r="F1566" i="9"/>
  <c r="H1565" i="9"/>
  <c r="G1565" i="9"/>
  <c r="F1565" i="9"/>
  <c r="H1564" i="9"/>
  <c r="G1564" i="9"/>
  <c r="F1564" i="9"/>
  <c r="H1563" i="9"/>
  <c r="G1563" i="9"/>
  <c r="F1563" i="9"/>
  <c r="H1562" i="9"/>
  <c r="G1562" i="9"/>
  <c r="F1562" i="9"/>
  <c r="H1561" i="9"/>
  <c r="G1561" i="9"/>
  <c r="F1561" i="9"/>
  <c r="H1560" i="9"/>
  <c r="G1560" i="9"/>
  <c r="F1560" i="9"/>
  <c r="H1559" i="9"/>
  <c r="G1559" i="9"/>
  <c r="F1559" i="9"/>
  <c r="H1558" i="9"/>
  <c r="G1558" i="9"/>
  <c r="F1558" i="9"/>
  <c r="H1557" i="9"/>
  <c r="G1557" i="9"/>
  <c r="F1557" i="9"/>
  <c r="H1556" i="9"/>
  <c r="G1556" i="9"/>
  <c r="F1556" i="9"/>
  <c r="H1555" i="9"/>
  <c r="G1555" i="9"/>
  <c r="F1555" i="9"/>
  <c r="H1554" i="9"/>
  <c r="G1554" i="9"/>
  <c r="F1554" i="9"/>
  <c r="H1553" i="9"/>
  <c r="G1553" i="9"/>
  <c r="F1553" i="9"/>
  <c r="H1552" i="9"/>
  <c r="G1552" i="9"/>
  <c r="F1552" i="9"/>
  <c r="H1551" i="9"/>
  <c r="G1551" i="9"/>
  <c r="F1551" i="9"/>
  <c r="H1550" i="9"/>
  <c r="G1550" i="9"/>
  <c r="F1550" i="9"/>
  <c r="H1549" i="9"/>
  <c r="G1549" i="9"/>
  <c r="F1549" i="9"/>
  <c r="H1548" i="9"/>
  <c r="G1548" i="9"/>
  <c r="F1548" i="9"/>
  <c r="H1547" i="9"/>
  <c r="G1547" i="9"/>
  <c r="F1547" i="9"/>
  <c r="H1546" i="9"/>
  <c r="G1546" i="9"/>
  <c r="F1546" i="9"/>
  <c r="H1545" i="9"/>
  <c r="G1545" i="9"/>
  <c r="F1545" i="9"/>
  <c r="H1544" i="9"/>
  <c r="G1544" i="9"/>
  <c r="F1544" i="9"/>
  <c r="H1543" i="9"/>
  <c r="G1543" i="9"/>
  <c r="F1543" i="9"/>
  <c r="H1542" i="9"/>
  <c r="G1542" i="9"/>
  <c r="F1542" i="9"/>
  <c r="H1541" i="9"/>
  <c r="G1541" i="9"/>
  <c r="F1541" i="9"/>
  <c r="H1540" i="9"/>
  <c r="G1540" i="9"/>
  <c r="F1540" i="9"/>
  <c r="H1539" i="9"/>
  <c r="G1539" i="9"/>
  <c r="F1539" i="9"/>
  <c r="H1538" i="9"/>
  <c r="G1538" i="9"/>
  <c r="F1538" i="9"/>
  <c r="H1537" i="9"/>
  <c r="G1537" i="9"/>
  <c r="F1537" i="9"/>
  <c r="H1536" i="9"/>
  <c r="G1536" i="9"/>
  <c r="F1536" i="9"/>
  <c r="H1535" i="9"/>
  <c r="G1535" i="9"/>
  <c r="F1535" i="9"/>
  <c r="H1534" i="9"/>
  <c r="G1534" i="9"/>
  <c r="F1534" i="9"/>
  <c r="H1533" i="9"/>
  <c r="G1533" i="9"/>
  <c r="F1533" i="9"/>
  <c r="H1532" i="9"/>
  <c r="G1532" i="9"/>
  <c r="F1532" i="9"/>
  <c r="H1531" i="9"/>
  <c r="G1531" i="9"/>
  <c r="F1531" i="9"/>
  <c r="H1530" i="9"/>
  <c r="G1530" i="9"/>
  <c r="F1530" i="9"/>
  <c r="H1529" i="9"/>
  <c r="G1529" i="9"/>
  <c r="F1529" i="9"/>
  <c r="H1528" i="9"/>
  <c r="G1528" i="9"/>
  <c r="F1528" i="9"/>
  <c r="H1527" i="9"/>
  <c r="G1527" i="9"/>
  <c r="F1527" i="9"/>
  <c r="H1526" i="9"/>
  <c r="G1526" i="9"/>
  <c r="F1526" i="9"/>
  <c r="H1525" i="9"/>
  <c r="G1525" i="9"/>
  <c r="F1525" i="9"/>
  <c r="H1524" i="9"/>
  <c r="G1524" i="9"/>
  <c r="F1524" i="9"/>
  <c r="H1523" i="9"/>
  <c r="G1523" i="9"/>
  <c r="F1523" i="9"/>
  <c r="H1522" i="9"/>
  <c r="G1522" i="9"/>
  <c r="F1522" i="9"/>
  <c r="H1521" i="9"/>
  <c r="G1521" i="9"/>
  <c r="F1521" i="9"/>
  <c r="H1520" i="9"/>
  <c r="G1520" i="9"/>
  <c r="F1520" i="9"/>
  <c r="H1519" i="9"/>
  <c r="G1519" i="9"/>
  <c r="F1519" i="9"/>
  <c r="H1518" i="9"/>
  <c r="G1518" i="9"/>
  <c r="F1518" i="9"/>
  <c r="H1517" i="9"/>
  <c r="G1517" i="9"/>
  <c r="F1517" i="9"/>
  <c r="H1516" i="9"/>
  <c r="G1516" i="9"/>
  <c r="F1516" i="9"/>
  <c r="H1515" i="9"/>
  <c r="G1515" i="9"/>
  <c r="F1515" i="9"/>
  <c r="H1514" i="9"/>
  <c r="G1514" i="9"/>
  <c r="F1514" i="9"/>
  <c r="H1513" i="9"/>
  <c r="G1513" i="9"/>
  <c r="F1513" i="9"/>
  <c r="H1512" i="9"/>
  <c r="G1512" i="9"/>
  <c r="F1512" i="9"/>
  <c r="H1511" i="9"/>
  <c r="G1511" i="9"/>
  <c r="F1511" i="9"/>
  <c r="H1510" i="9"/>
  <c r="G1510" i="9"/>
  <c r="F1510" i="9"/>
  <c r="H1509" i="9"/>
  <c r="G1509" i="9"/>
  <c r="F1509" i="9"/>
  <c r="H1508" i="9"/>
  <c r="G1508" i="9"/>
  <c r="F1508" i="9"/>
  <c r="H1507" i="9"/>
  <c r="G1507" i="9"/>
  <c r="F1507" i="9"/>
  <c r="H1506" i="9"/>
  <c r="G1506" i="9"/>
  <c r="F1506" i="9"/>
  <c r="H1505" i="9"/>
  <c r="G1505" i="9"/>
  <c r="F1505" i="9"/>
  <c r="H1504" i="9"/>
  <c r="G1504" i="9"/>
  <c r="F1504" i="9"/>
  <c r="H1503" i="9"/>
  <c r="G1503" i="9"/>
  <c r="F1503" i="9"/>
  <c r="H1502" i="9"/>
  <c r="G1502" i="9"/>
  <c r="F1502" i="9"/>
  <c r="H1501" i="9"/>
  <c r="G1501" i="9"/>
  <c r="F1501" i="9"/>
  <c r="H1500" i="9"/>
  <c r="G1500" i="9"/>
  <c r="F1500" i="9"/>
  <c r="H1499" i="9"/>
  <c r="G1499" i="9"/>
  <c r="F1499" i="9"/>
  <c r="H1498" i="9"/>
  <c r="G1498" i="9"/>
  <c r="F1498" i="9"/>
  <c r="H1497" i="9"/>
  <c r="G1497" i="9"/>
  <c r="F1497" i="9"/>
  <c r="H1496" i="9"/>
  <c r="G1496" i="9"/>
  <c r="F1496" i="9"/>
  <c r="H1495" i="9"/>
  <c r="G1495" i="9"/>
  <c r="F1495" i="9"/>
  <c r="H1494" i="9"/>
  <c r="G1494" i="9"/>
  <c r="F1494" i="9"/>
  <c r="H1493" i="9"/>
  <c r="G1493" i="9"/>
  <c r="F1493" i="9"/>
  <c r="H1492" i="9"/>
  <c r="G1492" i="9"/>
  <c r="F1492" i="9"/>
  <c r="H1491" i="9"/>
  <c r="G1491" i="9"/>
  <c r="F1491" i="9"/>
  <c r="H1490" i="9"/>
  <c r="G1490" i="9"/>
  <c r="F1490" i="9"/>
  <c r="H1489" i="9"/>
  <c r="G1489" i="9"/>
  <c r="F1489" i="9"/>
  <c r="H1488" i="9"/>
  <c r="G1488" i="9"/>
  <c r="F1488" i="9"/>
  <c r="H1487" i="9"/>
  <c r="G1487" i="9"/>
  <c r="F1487" i="9"/>
  <c r="H1486" i="9"/>
  <c r="G1486" i="9"/>
  <c r="F1486" i="9"/>
  <c r="H1485" i="9"/>
  <c r="G1485" i="9"/>
  <c r="F1485" i="9"/>
  <c r="H1484" i="9"/>
  <c r="G1484" i="9"/>
  <c r="F1484" i="9"/>
  <c r="H1483" i="9"/>
  <c r="G1483" i="9"/>
  <c r="F1483" i="9"/>
  <c r="H1482" i="9"/>
  <c r="G1482" i="9"/>
  <c r="F1482" i="9"/>
  <c r="H1481" i="9"/>
  <c r="G1481" i="9"/>
  <c r="F1481" i="9"/>
  <c r="H1480" i="9"/>
  <c r="G1480" i="9"/>
  <c r="F1480" i="9"/>
  <c r="H1479" i="9"/>
  <c r="G1479" i="9"/>
  <c r="F1479" i="9"/>
  <c r="H1478" i="9"/>
  <c r="G1478" i="9"/>
  <c r="F1478" i="9"/>
  <c r="H1477" i="9"/>
  <c r="G1477" i="9"/>
  <c r="F1477" i="9"/>
  <c r="H1476" i="9"/>
  <c r="G1476" i="9"/>
  <c r="F1476" i="9"/>
  <c r="H1475" i="9"/>
  <c r="G1475" i="9"/>
  <c r="F1475" i="9"/>
  <c r="H1474" i="9"/>
  <c r="G1474" i="9"/>
  <c r="F1474" i="9"/>
  <c r="H1473" i="9"/>
  <c r="G1473" i="9"/>
  <c r="F1473" i="9"/>
  <c r="H1472" i="9"/>
  <c r="G1472" i="9"/>
  <c r="F1472" i="9"/>
  <c r="H1471" i="9"/>
  <c r="G1471" i="9"/>
  <c r="F1471" i="9"/>
  <c r="H1470" i="9"/>
  <c r="G1470" i="9"/>
  <c r="F1470" i="9"/>
  <c r="H1469" i="9"/>
  <c r="G1469" i="9"/>
  <c r="F1469" i="9"/>
  <c r="H1468" i="9"/>
  <c r="G1468" i="9"/>
  <c r="F1468" i="9"/>
  <c r="H1467" i="9"/>
  <c r="G1467" i="9"/>
  <c r="F1467" i="9"/>
  <c r="H1466" i="9"/>
  <c r="G1466" i="9"/>
  <c r="F1466" i="9"/>
  <c r="H1465" i="9"/>
  <c r="G1465" i="9"/>
  <c r="F1465" i="9"/>
  <c r="H1464" i="9"/>
  <c r="G1464" i="9"/>
  <c r="F1464" i="9"/>
  <c r="H1463" i="9"/>
  <c r="G1463" i="9"/>
  <c r="F1463" i="9"/>
  <c r="H1462" i="9"/>
  <c r="G1462" i="9"/>
  <c r="F1462" i="9"/>
  <c r="H1461" i="9"/>
  <c r="G1461" i="9"/>
  <c r="F1461" i="9"/>
  <c r="H1460" i="9"/>
  <c r="G1460" i="9"/>
  <c r="F1460" i="9"/>
  <c r="H1459" i="9"/>
  <c r="G1459" i="9"/>
  <c r="F1459" i="9"/>
  <c r="H1458" i="9"/>
  <c r="G1458" i="9"/>
  <c r="F1458" i="9"/>
  <c r="H1457" i="9"/>
  <c r="G1457" i="9"/>
  <c r="F1457" i="9"/>
  <c r="H1456" i="9"/>
  <c r="G1456" i="9"/>
  <c r="F1456" i="9"/>
  <c r="H1455" i="9"/>
  <c r="G1455" i="9"/>
  <c r="F1455" i="9"/>
  <c r="H1454" i="9"/>
  <c r="G1454" i="9"/>
  <c r="F1454" i="9"/>
  <c r="H1453" i="9"/>
  <c r="G1453" i="9"/>
  <c r="F1453" i="9"/>
  <c r="H1452" i="9"/>
  <c r="G1452" i="9"/>
  <c r="F1452" i="9"/>
  <c r="H1451" i="9"/>
  <c r="G1451" i="9"/>
  <c r="F1451" i="9"/>
  <c r="H1450" i="9"/>
  <c r="G1450" i="9"/>
  <c r="F1450" i="9"/>
  <c r="H1449" i="9"/>
  <c r="G1449" i="9"/>
  <c r="F1449" i="9"/>
  <c r="H1448" i="9"/>
  <c r="G1448" i="9"/>
  <c r="F1448" i="9"/>
  <c r="H1447" i="9"/>
  <c r="G1447" i="9"/>
  <c r="F1447" i="9"/>
  <c r="H1446" i="9"/>
  <c r="G1446" i="9"/>
  <c r="F1446" i="9"/>
  <c r="H1445" i="9"/>
  <c r="G1445" i="9"/>
  <c r="F1445" i="9"/>
  <c r="H1444" i="9"/>
  <c r="G1444" i="9"/>
  <c r="F1444" i="9"/>
  <c r="H1443" i="9"/>
  <c r="G1443" i="9"/>
  <c r="F1443" i="9"/>
  <c r="H1442" i="9"/>
  <c r="G1442" i="9"/>
  <c r="F1442" i="9"/>
  <c r="H1441" i="9"/>
  <c r="G1441" i="9"/>
  <c r="F1441" i="9"/>
  <c r="H1440" i="9"/>
  <c r="G1440" i="9"/>
  <c r="F1440" i="9"/>
  <c r="H1439" i="9"/>
  <c r="G1439" i="9"/>
  <c r="F1439" i="9"/>
  <c r="H1438" i="9"/>
  <c r="G1438" i="9"/>
  <c r="F1438" i="9"/>
  <c r="H1437" i="9"/>
  <c r="G1437" i="9"/>
  <c r="F1437" i="9"/>
  <c r="H1436" i="9"/>
  <c r="G1436" i="9"/>
  <c r="F1436" i="9"/>
  <c r="H1435" i="9"/>
  <c r="G1435" i="9"/>
  <c r="F1435" i="9"/>
  <c r="H1434" i="9"/>
  <c r="G1434" i="9"/>
  <c r="F1434" i="9"/>
  <c r="H1433" i="9"/>
  <c r="G1433" i="9"/>
  <c r="F1433" i="9"/>
  <c r="H1432" i="9"/>
  <c r="G1432" i="9"/>
  <c r="F1432" i="9"/>
  <c r="H1431" i="9"/>
  <c r="G1431" i="9"/>
  <c r="F1431" i="9"/>
  <c r="H1430" i="9"/>
  <c r="G1430" i="9"/>
  <c r="F1430" i="9"/>
  <c r="H1429" i="9"/>
  <c r="G1429" i="9"/>
  <c r="F1429" i="9"/>
  <c r="H1428" i="9"/>
  <c r="G1428" i="9"/>
  <c r="F1428" i="9"/>
  <c r="H1427" i="9"/>
  <c r="G1427" i="9"/>
  <c r="F1427" i="9"/>
  <c r="H1426" i="9"/>
  <c r="G1426" i="9"/>
  <c r="F1426" i="9"/>
  <c r="H1425" i="9"/>
  <c r="G1425" i="9"/>
  <c r="F1425" i="9"/>
  <c r="H1424" i="9"/>
  <c r="G1424" i="9"/>
  <c r="F1424" i="9"/>
  <c r="H1423" i="9"/>
  <c r="G1423" i="9"/>
  <c r="F1423" i="9"/>
  <c r="H1422" i="9"/>
  <c r="G1422" i="9"/>
  <c r="F1422" i="9"/>
  <c r="H1421" i="9"/>
  <c r="G1421" i="9"/>
  <c r="F1421" i="9"/>
  <c r="H1420" i="9"/>
  <c r="G1420" i="9"/>
  <c r="F1420" i="9"/>
  <c r="H1419" i="9"/>
  <c r="G1419" i="9"/>
  <c r="F1419" i="9"/>
  <c r="H1418" i="9"/>
  <c r="G1418" i="9"/>
  <c r="F1418" i="9"/>
  <c r="H1417" i="9"/>
  <c r="G1417" i="9"/>
  <c r="F1417" i="9"/>
  <c r="H1416" i="9"/>
  <c r="G1416" i="9"/>
  <c r="F1416" i="9"/>
  <c r="H1415" i="9"/>
  <c r="G1415" i="9"/>
  <c r="F1415" i="9"/>
  <c r="H1414" i="9"/>
  <c r="G1414" i="9"/>
  <c r="F1414" i="9"/>
  <c r="H1413" i="9"/>
  <c r="G1413" i="9"/>
  <c r="F1413" i="9"/>
  <c r="H1412" i="9"/>
  <c r="G1412" i="9"/>
  <c r="F1412" i="9"/>
  <c r="H1411" i="9"/>
  <c r="G1411" i="9"/>
  <c r="F1411" i="9"/>
  <c r="H1410" i="9"/>
  <c r="G1410" i="9"/>
  <c r="F1410" i="9"/>
  <c r="H1409" i="9"/>
  <c r="G1409" i="9"/>
  <c r="F1409" i="9"/>
  <c r="H1408" i="9"/>
  <c r="G1408" i="9"/>
  <c r="F1408" i="9"/>
  <c r="H1407" i="9"/>
  <c r="G1407" i="9"/>
  <c r="F1407" i="9"/>
  <c r="H1406" i="9"/>
  <c r="G1406" i="9"/>
  <c r="F1406" i="9"/>
  <c r="H1405" i="9"/>
  <c r="G1405" i="9"/>
  <c r="F1405" i="9"/>
  <c r="H1404" i="9"/>
  <c r="G1404" i="9"/>
  <c r="F1404" i="9"/>
  <c r="H1403" i="9"/>
  <c r="G1403" i="9"/>
  <c r="F1403" i="9"/>
  <c r="H1402" i="9"/>
  <c r="G1402" i="9"/>
  <c r="F1402" i="9"/>
  <c r="H1401" i="9"/>
  <c r="G1401" i="9"/>
  <c r="F1401" i="9"/>
  <c r="H1400" i="9"/>
  <c r="G1400" i="9"/>
  <c r="F1400" i="9"/>
  <c r="H1399" i="9"/>
  <c r="G1399" i="9"/>
  <c r="F1399" i="9"/>
  <c r="H1398" i="9"/>
  <c r="G1398" i="9"/>
  <c r="F1398" i="9"/>
  <c r="H1397" i="9"/>
  <c r="G1397" i="9"/>
  <c r="F1397" i="9"/>
  <c r="H1396" i="9"/>
  <c r="G1396" i="9"/>
  <c r="F1396" i="9"/>
  <c r="H1395" i="9"/>
  <c r="G1395" i="9"/>
  <c r="F1395" i="9"/>
  <c r="H1394" i="9"/>
  <c r="G1394" i="9"/>
  <c r="F1394" i="9"/>
  <c r="H1393" i="9"/>
  <c r="G1393" i="9"/>
  <c r="F1393" i="9"/>
  <c r="H1392" i="9"/>
  <c r="G1392" i="9"/>
  <c r="F1392" i="9"/>
  <c r="H1391" i="9"/>
  <c r="G1391" i="9"/>
  <c r="F1391" i="9"/>
  <c r="H1390" i="9"/>
  <c r="G1390" i="9"/>
  <c r="F1390" i="9"/>
  <c r="H1389" i="9"/>
  <c r="G1389" i="9"/>
  <c r="F1389" i="9"/>
  <c r="H1388" i="9"/>
  <c r="G1388" i="9"/>
  <c r="F1388" i="9"/>
  <c r="H1387" i="9"/>
  <c r="G1387" i="9"/>
  <c r="F1387" i="9"/>
  <c r="H1386" i="9"/>
  <c r="G1386" i="9"/>
  <c r="F1386" i="9"/>
  <c r="H1385" i="9"/>
  <c r="G1385" i="9"/>
  <c r="F1385" i="9"/>
  <c r="H1384" i="9"/>
  <c r="G1384" i="9"/>
  <c r="F1384" i="9"/>
  <c r="H1383" i="9"/>
  <c r="G1383" i="9"/>
  <c r="F1383" i="9"/>
  <c r="H1382" i="9"/>
  <c r="G1382" i="9"/>
  <c r="F1382" i="9"/>
  <c r="H1381" i="9"/>
  <c r="G1381" i="9"/>
  <c r="F1381" i="9"/>
  <c r="H1380" i="9"/>
  <c r="G1380" i="9"/>
  <c r="F1380" i="9"/>
  <c r="H1379" i="9"/>
  <c r="G1379" i="9"/>
  <c r="F1379" i="9"/>
  <c r="H1378" i="9"/>
  <c r="G1378" i="9"/>
  <c r="F1378" i="9"/>
  <c r="H1377" i="9"/>
  <c r="G1377" i="9"/>
  <c r="F1377" i="9"/>
  <c r="H1376" i="9"/>
  <c r="G1376" i="9"/>
  <c r="F1376" i="9"/>
  <c r="H1375" i="9"/>
  <c r="G1375" i="9"/>
  <c r="F1375" i="9"/>
  <c r="H1374" i="9"/>
  <c r="G1374" i="9"/>
  <c r="F1374" i="9"/>
  <c r="H1373" i="9"/>
  <c r="G1373" i="9"/>
  <c r="F1373" i="9"/>
  <c r="H1372" i="9"/>
  <c r="G1372" i="9"/>
  <c r="F1372" i="9"/>
  <c r="H1371" i="9"/>
  <c r="G1371" i="9"/>
  <c r="F1371" i="9"/>
  <c r="H1370" i="9"/>
  <c r="G1370" i="9"/>
  <c r="F1370" i="9"/>
  <c r="H1369" i="9"/>
  <c r="G1369" i="9"/>
  <c r="F1369" i="9"/>
  <c r="H1368" i="9"/>
  <c r="G1368" i="9"/>
  <c r="F1368" i="9"/>
  <c r="H1367" i="9"/>
  <c r="G1367" i="9"/>
  <c r="F1367" i="9"/>
  <c r="H1366" i="9"/>
  <c r="G1366" i="9"/>
  <c r="F1366" i="9"/>
  <c r="H1365" i="9"/>
  <c r="G1365" i="9"/>
  <c r="F1365" i="9"/>
  <c r="H1364" i="9"/>
  <c r="G1364" i="9"/>
  <c r="F1364" i="9"/>
  <c r="H1363" i="9"/>
  <c r="G1363" i="9"/>
  <c r="F1363" i="9"/>
  <c r="H1362" i="9"/>
  <c r="G1362" i="9"/>
  <c r="F1362" i="9"/>
  <c r="H1361" i="9"/>
  <c r="G1361" i="9"/>
  <c r="F1361" i="9"/>
  <c r="H1360" i="9"/>
  <c r="G1360" i="9"/>
  <c r="F1360" i="9"/>
  <c r="H1359" i="9"/>
  <c r="G1359" i="9"/>
  <c r="F1359" i="9"/>
  <c r="H1358" i="9"/>
  <c r="G1358" i="9"/>
  <c r="F1358" i="9"/>
  <c r="H1357" i="9"/>
  <c r="G1357" i="9"/>
  <c r="F1357" i="9"/>
  <c r="H1356" i="9"/>
  <c r="G1356" i="9"/>
  <c r="F1356" i="9"/>
  <c r="H1355" i="9"/>
  <c r="G1355" i="9"/>
  <c r="F1355" i="9"/>
  <c r="H1354" i="9"/>
  <c r="G1354" i="9"/>
  <c r="F1354" i="9"/>
  <c r="H1353" i="9"/>
  <c r="G1353" i="9"/>
  <c r="F1353" i="9"/>
  <c r="H1352" i="9"/>
  <c r="G1352" i="9"/>
  <c r="F1352" i="9"/>
  <c r="H1351" i="9"/>
  <c r="G1351" i="9"/>
  <c r="F1351" i="9"/>
  <c r="H1350" i="9"/>
  <c r="G1350" i="9"/>
  <c r="F1350" i="9"/>
  <c r="H1349" i="9"/>
  <c r="G1349" i="9"/>
  <c r="F1349" i="9"/>
  <c r="H1348" i="9"/>
  <c r="G1348" i="9"/>
  <c r="F1348" i="9"/>
  <c r="H1347" i="9"/>
  <c r="G1347" i="9"/>
  <c r="F1347" i="9"/>
  <c r="H1346" i="9"/>
  <c r="G1346" i="9"/>
  <c r="F1346" i="9"/>
  <c r="H1345" i="9"/>
  <c r="G1345" i="9"/>
  <c r="F1345" i="9"/>
  <c r="H1344" i="9"/>
  <c r="G1344" i="9"/>
  <c r="F1344" i="9"/>
  <c r="H1343" i="9"/>
  <c r="G1343" i="9"/>
  <c r="F1343" i="9"/>
  <c r="H1342" i="9"/>
  <c r="G1342" i="9"/>
  <c r="F1342" i="9"/>
  <c r="H1341" i="9"/>
  <c r="G1341" i="9"/>
  <c r="F1341" i="9"/>
  <c r="H1340" i="9"/>
  <c r="G1340" i="9"/>
  <c r="F1340" i="9"/>
  <c r="H1339" i="9"/>
  <c r="G1339" i="9"/>
  <c r="F1339" i="9"/>
  <c r="H1338" i="9"/>
  <c r="G1338" i="9"/>
  <c r="F1338" i="9"/>
  <c r="H1337" i="9"/>
  <c r="G1337" i="9"/>
  <c r="F1337" i="9"/>
  <c r="H1336" i="9"/>
  <c r="G1336" i="9"/>
  <c r="F1336" i="9"/>
  <c r="H1335" i="9"/>
  <c r="G1335" i="9"/>
  <c r="F1335" i="9"/>
  <c r="H1334" i="9"/>
  <c r="G1334" i="9"/>
  <c r="F1334" i="9"/>
  <c r="H1333" i="9"/>
  <c r="G1333" i="9"/>
  <c r="F1333" i="9"/>
  <c r="H1332" i="9"/>
  <c r="G1332" i="9"/>
  <c r="F1332" i="9"/>
  <c r="H1331" i="9"/>
  <c r="G1331" i="9"/>
  <c r="F1331" i="9"/>
  <c r="H1330" i="9"/>
  <c r="G1330" i="9"/>
  <c r="F1330" i="9"/>
  <c r="H1329" i="9"/>
  <c r="G1329" i="9"/>
  <c r="F1329" i="9"/>
  <c r="H1328" i="9"/>
  <c r="G1328" i="9"/>
  <c r="F1328" i="9"/>
  <c r="H1327" i="9"/>
  <c r="G1327" i="9"/>
  <c r="F1327" i="9"/>
  <c r="H1326" i="9"/>
  <c r="G1326" i="9"/>
  <c r="F1326" i="9"/>
  <c r="H1325" i="9"/>
  <c r="G1325" i="9"/>
  <c r="F1325" i="9"/>
  <c r="H1324" i="9"/>
  <c r="G1324" i="9"/>
  <c r="F1324" i="9"/>
  <c r="H1323" i="9"/>
  <c r="G1323" i="9"/>
  <c r="F1323" i="9"/>
  <c r="H1322" i="9"/>
  <c r="G1322" i="9"/>
  <c r="F1322" i="9"/>
  <c r="H1321" i="9"/>
  <c r="G1321" i="9"/>
  <c r="F1321" i="9"/>
  <c r="H1320" i="9"/>
  <c r="G1320" i="9"/>
  <c r="F1320" i="9"/>
  <c r="H1319" i="9"/>
  <c r="G1319" i="9"/>
  <c r="F1319" i="9"/>
  <c r="H1318" i="9"/>
  <c r="G1318" i="9"/>
  <c r="F1318" i="9"/>
  <c r="H1317" i="9"/>
  <c r="G1317" i="9"/>
  <c r="F1317" i="9"/>
  <c r="H1316" i="9"/>
  <c r="G1316" i="9"/>
  <c r="F1316" i="9"/>
  <c r="H1315" i="9"/>
  <c r="G1315" i="9"/>
  <c r="F1315" i="9"/>
  <c r="H1314" i="9"/>
  <c r="G1314" i="9"/>
  <c r="F1314" i="9"/>
  <c r="H1313" i="9"/>
  <c r="G1313" i="9"/>
  <c r="F1313" i="9"/>
  <c r="H1312" i="9"/>
  <c r="G1312" i="9"/>
  <c r="F1312" i="9"/>
  <c r="H1311" i="9"/>
  <c r="G1311" i="9"/>
  <c r="F1311" i="9"/>
  <c r="H1310" i="9"/>
  <c r="G1310" i="9"/>
  <c r="F1310" i="9"/>
  <c r="H1309" i="9"/>
  <c r="G1309" i="9"/>
  <c r="F1309" i="9"/>
  <c r="H1308" i="9"/>
  <c r="G1308" i="9"/>
  <c r="F1308" i="9"/>
  <c r="H1307" i="9"/>
  <c r="G1307" i="9"/>
  <c r="F1307" i="9"/>
  <c r="H1306" i="9"/>
  <c r="G1306" i="9"/>
  <c r="F1306" i="9"/>
  <c r="H1305" i="9"/>
  <c r="G1305" i="9"/>
  <c r="F1305" i="9"/>
  <c r="H1304" i="9"/>
  <c r="G1304" i="9"/>
  <c r="F1304" i="9"/>
  <c r="H1303" i="9"/>
  <c r="G1303" i="9"/>
  <c r="F1303" i="9"/>
  <c r="H1302" i="9"/>
  <c r="G1302" i="9"/>
  <c r="F1302" i="9"/>
  <c r="H1301" i="9"/>
  <c r="G1301" i="9"/>
  <c r="F1301" i="9"/>
  <c r="H1300" i="9"/>
  <c r="G1300" i="9"/>
  <c r="F1300" i="9"/>
  <c r="H1299" i="9"/>
  <c r="G1299" i="9"/>
  <c r="F1299" i="9"/>
  <c r="H1298" i="9"/>
  <c r="G1298" i="9"/>
  <c r="F1298" i="9"/>
  <c r="H1297" i="9"/>
  <c r="G1297" i="9"/>
  <c r="F1297" i="9"/>
  <c r="H1296" i="9"/>
  <c r="G1296" i="9"/>
  <c r="F1296" i="9"/>
  <c r="H1295" i="9"/>
  <c r="G1295" i="9"/>
  <c r="F1295" i="9"/>
  <c r="H1294" i="9"/>
  <c r="G1294" i="9"/>
  <c r="F1294" i="9"/>
  <c r="H1293" i="9"/>
  <c r="G1293" i="9"/>
  <c r="F1293" i="9"/>
  <c r="H1292" i="9"/>
  <c r="G1292" i="9"/>
  <c r="F1292" i="9"/>
  <c r="H1291" i="9"/>
  <c r="G1291" i="9"/>
  <c r="F1291" i="9"/>
  <c r="H1290" i="9"/>
  <c r="G1290" i="9"/>
  <c r="F1290" i="9"/>
  <c r="H1289" i="9"/>
  <c r="G1289" i="9"/>
  <c r="F1289" i="9"/>
  <c r="H1288" i="9"/>
  <c r="G1288" i="9"/>
  <c r="F1288" i="9"/>
  <c r="H1287" i="9"/>
  <c r="G1287" i="9"/>
  <c r="F1287" i="9"/>
  <c r="H1286" i="9"/>
  <c r="G1286" i="9"/>
  <c r="F1286" i="9"/>
  <c r="H1285" i="9"/>
  <c r="G1285" i="9"/>
  <c r="F1285" i="9"/>
  <c r="H1284" i="9"/>
  <c r="G1284" i="9"/>
  <c r="F1284" i="9"/>
  <c r="H1283" i="9"/>
  <c r="G1283" i="9"/>
  <c r="F1283" i="9"/>
  <c r="H1282" i="9"/>
  <c r="G1282" i="9"/>
  <c r="F1282" i="9"/>
  <c r="H1281" i="9"/>
  <c r="G1281" i="9"/>
  <c r="F1281" i="9"/>
  <c r="H1280" i="9"/>
  <c r="G1280" i="9"/>
  <c r="F1280" i="9"/>
  <c r="H1279" i="9"/>
  <c r="G1279" i="9"/>
  <c r="F1279" i="9"/>
  <c r="H1278" i="9"/>
  <c r="G1278" i="9"/>
  <c r="F1278" i="9"/>
  <c r="H1277" i="9"/>
  <c r="G1277" i="9"/>
  <c r="F1277" i="9"/>
  <c r="H1276" i="9"/>
  <c r="G1276" i="9"/>
  <c r="F1276" i="9"/>
  <c r="H1275" i="9"/>
  <c r="G1275" i="9"/>
  <c r="F1275" i="9"/>
  <c r="H1274" i="9"/>
  <c r="G1274" i="9"/>
  <c r="F1274" i="9"/>
  <c r="H1273" i="9"/>
  <c r="G1273" i="9"/>
  <c r="F1273" i="9"/>
  <c r="H1272" i="9"/>
  <c r="G1272" i="9"/>
  <c r="F1272" i="9"/>
  <c r="H1271" i="9"/>
  <c r="G1271" i="9"/>
  <c r="F1271" i="9"/>
  <c r="H1270" i="9"/>
  <c r="G1270" i="9"/>
  <c r="F1270" i="9"/>
  <c r="H1269" i="9"/>
  <c r="G1269" i="9"/>
  <c r="F1269" i="9"/>
  <c r="H1268" i="9"/>
  <c r="G1268" i="9"/>
  <c r="F1268" i="9"/>
  <c r="H1267" i="9"/>
  <c r="G1267" i="9"/>
  <c r="F1267" i="9"/>
  <c r="H1266" i="9"/>
  <c r="G1266" i="9"/>
  <c r="F1266" i="9"/>
  <c r="H1265" i="9"/>
  <c r="G1265" i="9"/>
  <c r="F1265" i="9"/>
  <c r="H1264" i="9"/>
  <c r="G1264" i="9"/>
  <c r="F1264" i="9"/>
  <c r="H1263" i="9"/>
  <c r="G1263" i="9"/>
  <c r="F1263" i="9"/>
  <c r="H1262" i="9"/>
  <c r="G1262" i="9"/>
  <c r="F1262" i="9"/>
  <c r="H1261" i="9"/>
  <c r="G1261" i="9"/>
  <c r="F1261" i="9"/>
  <c r="H1260" i="9"/>
  <c r="G1260" i="9"/>
  <c r="F1260" i="9"/>
  <c r="H1259" i="9"/>
  <c r="G1259" i="9"/>
  <c r="F1259" i="9"/>
  <c r="H1258" i="9"/>
  <c r="G1258" i="9"/>
  <c r="F1258" i="9"/>
  <c r="H1257" i="9"/>
  <c r="G1257" i="9"/>
  <c r="F1257" i="9"/>
  <c r="H1256" i="9"/>
  <c r="G1256" i="9"/>
  <c r="F1256" i="9"/>
  <c r="H1255" i="9"/>
  <c r="G1255" i="9"/>
  <c r="F1255" i="9"/>
  <c r="H1254" i="9"/>
  <c r="G1254" i="9"/>
  <c r="F1254" i="9"/>
  <c r="H1253" i="9"/>
  <c r="G1253" i="9"/>
  <c r="F1253" i="9"/>
  <c r="H1252" i="9"/>
  <c r="G1252" i="9"/>
  <c r="F1252" i="9"/>
  <c r="H1251" i="9"/>
  <c r="G1251" i="9"/>
  <c r="F1251" i="9"/>
  <c r="H1250" i="9"/>
  <c r="G1250" i="9"/>
  <c r="F1250" i="9"/>
  <c r="H1249" i="9"/>
  <c r="G1249" i="9"/>
  <c r="F1249" i="9"/>
  <c r="H1248" i="9"/>
  <c r="G1248" i="9"/>
  <c r="F1248" i="9"/>
  <c r="H1247" i="9"/>
  <c r="G1247" i="9"/>
  <c r="F1247" i="9"/>
  <c r="H1246" i="9"/>
  <c r="G1246" i="9"/>
  <c r="F1246" i="9"/>
  <c r="H1245" i="9"/>
  <c r="G1245" i="9"/>
  <c r="F1245" i="9"/>
  <c r="H1244" i="9"/>
  <c r="G1244" i="9"/>
  <c r="F1244" i="9"/>
  <c r="H1243" i="9"/>
  <c r="G1243" i="9"/>
  <c r="F1243" i="9"/>
  <c r="H1242" i="9"/>
  <c r="G1242" i="9"/>
  <c r="F1242" i="9"/>
  <c r="H1241" i="9"/>
  <c r="G1241" i="9"/>
  <c r="F1241" i="9"/>
  <c r="H1240" i="9"/>
  <c r="G1240" i="9"/>
  <c r="F1240" i="9"/>
  <c r="H1239" i="9"/>
  <c r="G1239" i="9"/>
  <c r="F1239" i="9"/>
  <c r="H1238" i="9"/>
  <c r="G1238" i="9"/>
  <c r="F1238" i="9"/>
  <c r="H1237" i="9"/>
  <c r="G1237" i="9"/>
  <c r="F1237" i="9"/>
  <c r="H1236" i="9"/>
  <c r="G1236" i="9"/>
  <c r="F1236" i="9"/>
  <c r="H1235" i="9"/>
  <c r="G1235" i="9"/>
  <c r="F1235" i="9"/>
  <c r="H1234" i="9"/>
  <c r="G1234" i="9"/>
  <c r="F1234" i="9"/>
  <c r="H1233" i="9"/>
  <c r="G1233" i="9"/>
  <c r="F1233" i="9"/>
  <c r="H1232" i="9"/>
  <c r="G1232" i="9"/>
  <c r="F1232" i="9"/>
  <c r="H1231" i="9"/>
  <c r="G1231" i="9"/>
  <c r="F1231" i="9"/>
  <c r="H1230" i="9"/>
  <c r="G1230" i="9"/>
  <c r="F1230" i="9"/>
  <c r="H1229" i="9"/>
  <c r="G1229" i="9"/>
  <c r="F1229" i="9"/>
  <c r="H1228" i="9"/>
  <c r="G1228" i="9"/>
  <c r="F1228" i="9"/>
  <c r="H1227" i="9"/>
  <c r="G1227" i="9"/>
  <c r="F1227" i="9"/>
  <c r="H1226" i="9"/>
  <c r="G1226" i="9"/>
  <c r="F1226" i="9"/>
  <c r="H1225" i="9"/>
  <c r="G1225" i="9"/>
  <c r="F1225" i="9"/>
  <c r="H1224" i="9"/>
  <c r="G1224" i="9"/>
  <c r="F1224" i="9"/>
  <c r="H1223" i="9"/>
  <c r="G1223" i="9"/>
  <c r="F1223" i="9"/>
  <c r="H1222" i="9"/>
  <c r="G1222" i="9"/>
  <c r="F1222" i="9"/>
  <c r="H1221" i="9"/>
  <c r="G1221" i="9"/>
  <c r="F1221" i="9"/>
  <c r="H1220" i="9"/>
  <c r="G1220" i="9"/>
  <c r="F1220" i="9"/>
  <c r="H1219" i="9"/>
  <c r="G1219" i="9"/>
  <c r="F1219" i="9"/>
  <c r="H1218" i="9"/>
  <c r="G1218" i="9"/>
  <c r="F1218" i="9"/>
  <c r="H1217" i="9"/>
  <c r="G1217" i="9"/>
  <c r="F1217" i="9"/>
  <c r="H1216" i="9"/>
  <c r="G1216" i="9"/>
  <c r="F1216" i="9"/>
  <c r="H1215" i="9"/>
  <c r="G1215" i="9"/>
  <c r="F1215" i="9"/>
  <c r="H1214" i="9"/>
  <c r="G1214" i="9"/>
  <c r="F1214" i="9"/>
  <c r="H1213" i="9"/>
  <c r="G1213" i="9"/>
  <c r="F1213" i="9"/>
  <c r="H1212" i="9"/>
  <c r="G1212" i="9"/>
  <c r="F1212" i="9"/>
  <c r="H1211" i="9"/>
  <c r="G1211" i="9"/>
  <c r="F1211" i="9"/>
  <c r="H1210" i="9"/>
  <c r="G1210" i="9"/>
  <c r="F1210" i="9"/>
  <c r="H1209" i="9"/>
  <c r="G1209" i="9"/>
  <c r="F1209" i="9"/>
  <c r="H1208" i="9"/>
  <c r="G1208" i="9"/>
  <c r="F1208" i="9"/>
  <c r="H1207" i="9"/>
  <c r="G1207" i="9"/>
  <c r="F1207" i="9"/>
  <c r="H1206" i="9"/>
  <c r="G1206" i="9"/>
  <c r="F1206" i="9"/>
  <c r="H1205" i="9"/>
  <c r="G1205" i="9"/>
  <c r="F1205" i="9"/>
  <c r="H1204" i="9"/>
  <c r="G1204" i="9"/>
  <c r="F1204" i="9"/>
  <c r="H1203" i="9"/>
  <c r="G1203" i="9"/>
  <c r="F1203" i="9"/>
  <c r="H1202" i="9"/>
  <c r="G1202" i="9"/>
  <c r="F1202" i="9"/>
  <c r="H1201" i="9"/>
  <c r="G1201" i="9"/>
  <c r="F1201" i="9"/>
  <c r="H1200" i="9"/>
  <c r="G1200" i="9"/>
  <c r="F1200" i="9"/>
  <c r="H1199" i="9"/>
  <c r="G1199" i="9"/>
  <c r="F1199" i="9"/>
  <c r="H1198" i="9"/>
  <c r="G1198" i="9"/>
  <c r="F1198" i="9"/>
  <c r="H1197" i="9"/>
  <c r="G1197" i="9"/>
  <c r="F1197" i="9"/>
  <c r="H1196" i="9"/>
  <c r="G1196" i="9"/>
  <c r="F1196" i="9"/>
  <c r="H1195" i="9"/>
  <c r="G1195" i="9"/>
  <c r="F1195" i="9"/>
  <c r="H1194" i="9"/>
  <c r="G1194" i="9"/>
  <c r="F1194" i="9"/>
  <c r="H1193" i="9"/>
  <c r="G1193" i="9"/>
  <c r="F1193" i="9"/>
  <c r="H1192" i="9"/>
  <c r="G1192" i="9"/>
  <c r="F1192" i="9"/>
  <c r="H1191" i="9"/>
  <c r="G1191" i="9"/>
  <c r="F1191" i="9"/>
  <c r="H1190" i="9"/>
  <c r="G1190" i="9"/>
  <c r="F1190" i="9"/>
  <c r="H1189" i="9"/>
  <c r="G1189" i="9"/>
  <c r="F1189" i="9"/>
  <c r="H1188" i="9"/>
  <c r="G1188" i="9"/>
  <c r="F1188" i="9"/>
  <c r="H1187" i="9"/>
  <c r="G1187" i="9"/>
  <c r="F1187" i="9"/>
  <c r="H1186" i="9"/>
  <c r="G1186" i="9"/>
  <c r="F1186" i="9"/>
  <c r="H1185" i="9"/>
  <c r="G1185" i="9"/>
  <c r="F1185" i="9"/>
  <c r="H1184" i="9"/>
  <c r="G1184" i="9"/>
  <c r="F1184" i="9"/>
  <c r="H1183" i="9"/>
  <c r="G1183" i="9"/>
  <c r="F1183" i="9"/>
  <c r="H1182" i="9"/>
  <c r="G1182" i="9"/>
  <c r="F1182" i="9"/>
  <c r="H1181" i="9"/>
  <c r="G1181" i="9"/>
  <c r="F1181" i="9"/>
  <c r="H1180" i="9"/>
  <c r="G1180" i="9"/>
  <c r="F1180" i="9"/>
  <c r="H1179" i="9"/>
  <c r="G1179" i="9"/>
  <c r="F1179" i="9"/>
  <c r="H1178" i="9"/>
  <c r="G1178" i="9"/>
  <c r="F1178" i="9"/>
  <c r="H1177" i="9"/>
  <c r="G1177" i="9"/>
  <c r="F1177" i="9"/>
  <c r="H1176" i="9"/>
  <c r="G1176" i="9"/>
  <c r="F1176" i="9"/>
  <c r="H1175" i="9"/>
  <c r="G1175" i="9"/>
  <c r="F1175" i="9"/>
  <c r="H1174" i="9"/>
  <c r="G1174" i="9"/>
  <c r="F1174" i="9"/>
  <c r="H1173" i="9"/>
  <c r="G1173" i="9"/>
  <c r="F1173" i="9"/>
  <c r="H1172" i="9"/>
  <c r="G1172" i="9"/>
  <c r="F1172" i="9"/>
  <c r="H1171" i="9"/>
  <c r="G1171" i="9"/>
  <c r="F1171" i="9"/>
  <c r="H1170" i="9"/>
  <c r="G1170" i="9"/>
  <c r="F1170" i="9"/>
  <c r="H1169" i="9"/>
  <c r="G1169" i="9"/>
  <c r="F1169" i="9"/>
  <c r="H1168" i="9"/>
  <c r="G1168" i="9"/>
  <c r="F1168" i="9"/>
  <c r="H1167" i="9"/>
  <c r="G1167" i="9"/>
  <c r="F1167" i="9"/>
  <c r="H1166" i="9"/>
  <c r="G1166" i="9"/>
  <c r="F1166" i="9"/>
  <c r="H1165" i="9"/>
  <c r="G1165" i="9"/>
  <c r="F1165" i="9"/>
  <c r="H1164" i="9"/>
  <c r="G1164" i="9"/>
  <c r="F1164" i="9"/>
  <c r="H1163" i="9"/>
  <c r="G1163" i="9"/>
  <c r="F1163" i="9"/>
  <c r="H1162" i="9"/>
  <c r="G1162" i="9"/>
  <c r="F1162" i="9"/>
  <c r="H1161" i="9"/>
  <c r="G1161" i="9"/>
  <c r="F1161" i="9"/>
  <c r="H1160" i="9"/>
  <c r="G1160" i="9"/>
  <c r="F1160" i="9"/>
  <c r="H1159" i="9"/>
  <c r="G1159" i="9"/>
  <c r="F1159" i="9"/>
  <c r="H1158" i="9"/>
  <c r="G1158" i="9"/>
  <c r="F1158" i="9"/>
  <c r="H1157" i="9"/>
  <c r="G1157" i="9"/>
  <c r="F1157" i="9"/>
  <c r="H1156" i="9"/>
  <c r="G1156" i="9"/>
  <c r="F1156" i="9"/>
  <c r="H1155" i="9"/>
  <c r="G1155" i="9"/>
  <c r="F1155" i="9"/>
  <c r="H1154" i="9"/>
  <c r="G1154" i="9"/>
  <c r="F1154" i="9"/>
  <c r="H1153" i="9"/>
  <c r="G1153" i="9"/>
  <c r="F1153" i="9"/>
  <c r="H1152" i="9"/>
  <c r="G1152" i="9"/>
  <c r="F1152" i="9"/>
  <c r="H1151" i="9"/>
  <c r="G1151" i="9"/>
  <c r="F1151" i="9"/>
  <c r="H1150" i="9"/>
  <c r="G1150" i="9"/>
  <c r="F1150" i="9"/>
  <c r="H1149" i="9"/>
  <c r="G1149" i="9"/>
  <c r="F1149" i="9"/>
  <c r="H1148" i="9"/>
  <c r="G1148" i="9"/>
  <c r="F1148" i="9"/>
  <c r="H1147" i="9"/>
  <c r="G1147" i="9"/>
  <c r="F1147" i="9"/>
  <c r="H1146" i="9"/>
  <c r="G1146" i="9"/>
  <c r="F1146" i="9"/>
  <c r="H1145" i="9"/>
  <c r="G1145" i="9"/>
  <c r="F1145" i="9"/>
  <c r="H1144" i="9"/>
  <c r="G1144" i="9"/>
  <c r="F1144" i="9"/>
  <c r="H1143" i="9"/>
  <c r="G1143" i="9"/>
  <c r="F1143" i="9"/>
  <c r="H1142" i="9"/>
  <c r="G1142" i="9"/>
  <c r="F1142" i="9"/>
  <c r="H1141" i="9"/>
  <c r="G1141" i="9"/>
  <c r="F1141" i="9"/>
  <c r="H1140" i="9"/>
  <c r="G1140" i="9"/>
  <c r="F1140" i="9"/>
  <c r="H1139" i="9"/>
  <c r="G1139" i="9"/>
  <c r="F1139" i="9"/>
  <c r="H1138" i="9"/>
  <c r="G1138" i="9"/>
  <c r="F1138" i="9"/>
  <c r="H1137" i="9"/>
  <c r="G1137" i="9"/>
  <c r="F1137" i="9"/>
  <c r="H1136" i="9"/>
  <c r="G1136" i="9"/>
  <c r="F1136" i="9"/>
  <c r="H1135" i="9"/>
  <c r="G1135" i="9"/>
  <c r="F1135" i="9"/>
  <c r="H1134" i="9"/>
  <c r="G1134" i="9"/>
  <c r="F1134" i="9"/>
  <c r="H1133" i="9"/>
  <c r="G1133" i="9"/>
  <c r="F1133" i="9"/>
  <c r="H1132" i="9"/>
  <c r="G1132" i="9"/>
  <c r="F1132" i="9"/>
  <c r="H1131" i="9"/>
  <c r="G1131" i="9"/>
  <c r="F1131" i="9"/>
  <c r="H1130" i="9"/>
  <c r="G1130" i="9"/>
  <c r="F1130" i="9"/>
  <c r="H1129" i="9"/>
  <c r="G1129" i="9"/>
  <c r="F1129" i="9"/>
  <c r="H1128" i="9"/>
  <c r="G1128" i="9"/>
  <c r="F1128" i="9"/>
  <c r="H1127" i="9"/>
  <c r="G1127" i="9"/>
  <c r="F1127" i="9"/>
  <c r="H1126" i="9"/>
  <c r="G1126" i="9"/>
  <c r="F1126" i="9"/>
  <c r="H1125" i="9"/>
  <c r="G1125" i="9"/>
  <c r="F1125" i="9"/>
  <c r="H1124" i="9"/>
  <c r="G1124" i="9"/>
  <c r="F1124" i="9"/>
  <c r="H1123" i="9"/>
  <c r="G1123" i="9"/>
  <c r="F1123" i="9"/>
  <c r="H1122" i="9"/>
  <c r="G1122" i="9"/>
  <c r="F1122" i="9"/>
  <c r="H1121" i="9"/>
  <c r="G1121" i="9"/>
  <c r="F1121" i="9"/>
  <c r="H1120" i="9"/>
  <c r="G1120" i="9"/>
  <c r="F1120" i="9"/>
  <c r="H1119" i="9"/>
  <c r="G1119" i="9"/>
  <c r="F1119" i="9"/>
  <c r="H1118" i="9"/>
  <c r="G1118" i="9"/>
  <c r="F1118" i="9"/>
  <c r="H1117" i="9"/>
  <c r="G1117" i="9"/>
  <c r="F1117" i="9"/>
  <c r="H1116" i="9"/>
  <c r="G1116" i="9"/>
  <c r="F1116" i="9"/>
  <c r="H1115" i="9"/>
  <c r="G1115" i="9"/>
  <c r="F1115" i="9"/>
  <c r="H1114" i="9"/>
  <c r="G1114" i="9"/>
  <c r="F1114" i="9"/>
  <c r="H1113" i="9"/>
  <c r="G1113" i="9"/>
  <c r="F1113" i="9"/>
  <c r="H1112" i="9"/>
  <c r="G1112" i="9"/>
  <c r="F1112" i="9"/>
  <c r="H1111" i="9"/>
  <c r="G1111" i="9"/>
  <c r="F1111" i="9"/>
  <c r="H1110" i="9"/>
  <c r="G1110" i="9"/>
  <c r="F1110" i="9"/>
  <c r="H1109" i="9"/>
  <c r="G1109" i="9"/>
  <c r="F1109" i="9"/>
  <c r="H1108" i="9"/>
  <c r="G1108" i="9"/>
  <c r="F1108" i="9"/>
  <c r="H1107" i="9"/>
  <c r="G1107" i="9"/>
  <c r="F1107" i="9"/>
  <c r="H1106" i="9"/>
  <c r="G1106" i="9"/>
  <c r="F1106" i="9"/>
  <c r="H1105" i="9"/>
  <c r="G1105" i="9"/>
  <c r="F1105" i="9"/>
  <c r="H1104" i="9"/>
  <c r="G1104" i="9"/>
  <c r="F1104" i="9"/>
  <c r="H1103" i="9"/>
  <c r="G1103" i="9"/>
  <c r="F1103" i="9"/>
  <c r="H1102" i="9"/>
  <c r="G1102" i="9"/>
  <c r="F1102" i="9"/>
  <c r="H1101" i="9"/>
  <c r="G1101" i="9"/>
  <c r="F1101" i="9"/>
  <c r="H1100" i="9"/>
  <c r="G1100" i="9"/>
  <c r="F1100" i="9"/>
  <c r="H1099" i="9"/>
  <c r="G1099" i="9"/>
  <c r="F1099" i="9"/>
  <c r="H1098" i="9"/>
  <c r="G1098" i="9"/>
  <c r="F1098" i="9"/>
  <c r="H1097" i="9"/>
  <c r="G1097" i="9"/>
  <c r="F1097" i="9"/>
  <c r="H1096" i="9"/>
  <c r="G1096" i="9"/>
  <c r="F1096" i="9"/>
  <c r="H1095" i="9"/>
  <c r="G1095" i="9"/>
  <c r="F1095" i="9"/>
  <c r="H1094" i="9"/>
  <c r="G1094" i="9"/>
  <c r="F1094" i="9"/>
  <c r="H1093" i="9"/>
  <c r="G1093" i="9"/>
  <c r="F1093" i="9"/>
  <c r="H1092" i="9"/>
  <c r="G1092" i="9"/>
  <c r="F1092" i="9"/>
  <c r="H1091" i="9"/>
  <c r="G1091" i="9"/>
  <c r="F1091" i="9"/>
  <c r="H1090" i="9"/>
  <c r="G1090" i="9"/>
  <c r="F1090" i="9"/>
  <c r="H1089" i="9"/>
  <c r="G1089" i="9"/>
  <c r="F1089" i="9"/>
  <c r="H1088" i="9"/>
  <c r="G1088" i="9"/>
  <c r="F1088" i="9"/>
  <c r="H1087" i="9"/>
  <c r="G1087" i="9"/>
  <c r="F1087" i="9"/>
  <c r="H1086" i="9"/>
  <c r="G1086" i="9"/>
  <c r="F1086" i="9"/>
  <c r="H1085" i="9"/>
  <c r="G1085" i="9"/>
  <c r="F1085" i="9"/>
  <c r="H1084" i="9"/>
  <c r="G1084" i="9"/>
  <c r="F1084" i="9"/>
  <c r="H1083" i="9"/>
  <c r="G1083" i="9"/>
  <c r="F1083" i="9"/>
  <c r="H1082" i="9"/>
  <c r="G1082" i="9"/>
  <c r="F1082" i="9"/>
  <c r="H1081" i="9"/>
  <c r="G1081" i="9"/>
  <c r="F1081" i="9"/>
  <c r="H1080" i="9"/>
  <c r="G1080" i="9"/>
  <c r="F1080" i="9"/>
  <c r="H1079" i="9"/>
  <c r="G1079" i="9"/>
  <c r="F1079" i="9"/>
  <c r="H1078" i="9"/>
  <c r="G1078" i="9"/>
  <c r="F1078" i="9"/>
  <c r="H1077" i="9"/>
  <c r="G1077" i="9"/>
  <c r="F1077" i="9"/>
  <c r="H1076" i="9"/>
  <c r="G1076" i="9"/>
  <c r="F1076" i="9"/>
  <c r="H1075" i="9"/>
  <c r="G1075" i="9"/>
  <c r="F1075" i="9"/>
  <c r="H1074" i="9"/>
  <c r="G1074" i="9"/>
  <c r="F1074" i="9"/>
  <c r="H1073" i="9"/>
  <c r="G1073" i="9"/>
  <c r="F1073" i="9"/>
  <c r="H1072" i="9"/>
  <c r="G1072" i="9"/>
  <c r="F1072" i="9"/>
  <c r="H1071" i="9"/>
  <c r="G1071" i="9"/>
  <c r="F1071" i="9"/>
  <c r="H1070" i="9"/>
  <c r="G1070" i="9"/>
  <c r="F1070" i="9"/>
  <c r="H1069" i="9"/>
  <c r="G1069" i="9"/>
  <c r="F1069" i="9"/>
  <c r="H1068" i="9"/>
  <c r="G1068" i="9"/>
  <c r="F1068" i="9"/>
  <c r="H1067" i="9"/>
  <c r="G1067" i="9"/>
  <c r="F1067" i="9"/>
  <c r="H1066" i="9"/>
  <c r="G1066" i="9"/>
  <c r="F1066" i="9"/>
  <c r="H1065" i="9"/>
  <c r="G1065" i="9"/>
  <c r="F1065" i="9"/>
  <c r="H1064" i="9"/>
  <c r="G1064" i="9"/>
  <c r="F1064" i="9"/>
  <c r="H1063" i="9"/>
  <c r="G1063" i="9"/>
  <c r="F1063" i="9"/>
  <c r="H1062" i="9"/>
  <c r="G1062" i="9"/>
  <c r="F1062" i="9"/>
  <c r="H1061" i="9"/>
  <c r="G1061" i="9"/>
  <c r="F1061" i="9"/>
  <c r="H1060" i="9"/>
  <c r="G1060" i="9"/>
  <c r="F1060" i="9"/>
  <c r="H1059" i="9"/>
  <c r="G1059" i="9"/>
  <c r="F1059" i="9"/>
  <c r="H1058" i="9"/>
  <c r="G1058" i="9"/>
  <c r="F1058" i="9"/>
  <c r="H1057" i="9"/>
  <c r="G1057" i="9"/>
  <c r="F1057" i="9"/>
  <c r="H1056" i="9"/>
  <c r="G1056" i="9"/>
  <c r="F1056" i="9"/>
  <c r="H1055" i="9"/>
  <c r="G1055" i="9"/>
  <c r="F1055" i="9"/>
  <c r="H1054" i="9"/>
  <c r="G1054" i="9"/>
  <c r="F1054" i="9"/>
  <c r="H1053" i="9"/>
  <c r="G1053" i="9"/>
  <c r="F1053" i="9"/>
  <c r="H1052" i="9"/>
  <c r="G1052" i="9"/>
  <c r="F1052" i="9"/>
  <c r="H1051" i="9"/>
  <c r="G1051" i="9"/>
  <c r="F1051" i="9"/>
  <c r="H1050" i="9"/>
  <c r="G1050" i="9"/>
  <c r="F1050" i="9"/>
  <c r="H1049" i="9"/>
  <c r="G1049" i="9"/>
  <c r="F1049" i="9"/>
  <c r="H1048" i="9"/>
  <c r="G1048" i="9"/>
  <c r="F1048" i="9"/>
  <c r="H1047" i="9"/>
  <c r="G1047" i="9"/>
  <c r="F1047" i="9"/>
  <c r="H1046" i="9"/>
  <c r="G1046" i="9"/>
  <c r="F1046" i="9"/>
  <c r="H1045" i="9"/>
  <c r="G1045" i="9"/>
  <c r="F1045" i="9"/>
  <c r="H1044" i="9"/>
  <c r="G1044" i="9"/>
  <c r="F1044" i="9"/>
  <c r="H1043" i="9"/>
  <c r="G1043" i="9"/>
  <c r="F1043" i="9"/>
  <c r="H1042" i="9"/>
  <c r="G1042" i="9"/>
  <c r="F1042" i="9"/>
  <c r="H1041" i="9"/>
  <c r="G1041" i="9"/>
  <c r="F1041" i="9"/>
  <c r="H1040" i="9"/>
  <c r="G1040" i="9"/>
  <c r="F1040" i="9"/>
  <c r="H1039" i="9"/>
  <c r="G1039" i="9"/>
  <c r="F1039" i="9"/>
  <c r="H1038" i="9"/>
  <c r="G1038" i="9"/>
  <c r="F1038" i="9"/>
  <c r="H1037" i="9"/>
  <c r="G1037" i="9"/>
  <c r="F1037" i="9"/>
  <c r="H1036" i="9"/>
  <c r="G1036" i="9"/>
  <c r="F1036" i="9"/>
  <c r="H1035" i="9"/>
  <c r="G1035" i="9"/>
  <c r="F1035" i="9"/>
  <c r="H1034" i="9"/>
  <c r="G1034" i="9"/>
  <c r="F1034" i="9"/>
  <c r="H1033" i="9"/>
  <c r="G1033" i="9"/>
  <c r="F1033" i="9"/>
  <c r="H1032" i="9"/>
  <c r="G1032" i="9"/>
  <c r="F1032" i="9"/>
  <c r="H1031" i="9"/>
  <c r="G1031" i="9"/>
  <c r="F1031" i="9"/>
  <c r="H1030" i="9"/>
  <c r="G1030" i="9"/>
  <c r="F1030" i="9"/>
  <c r="H1029" i="9"/>
  <c r="G1029" i="9"/>
  <c r="F1029" i="9"/>
  <c r="H1028" i="9"/>
  <c r="G1028" i="9"/>
  <c r="F1028" i="9"/>
  <c r="H1027" i="9"/>
  <c r="G1027" i="9"/>
  <c r="F1027" i="9"/>
  <c r="H1026" i="9"/>
  <c r="G1026" i="9"/>
  <c r="F1026" i="9"/>
  <c r="H1025" i="9"/>
  <c r="G1025" i="9"/>
  <c r="F1025" i="9"/>
  <c r="H1024" i="9"/>
  <c r="G1024" i="9"/>
  <c r="F1024" i="9"/>
  <c r="H1023" i="9"/>
  <c r="G1023" i="9"/>
  <c r="F1023" i="9"/>
  <c r="H1022" i="9"/>
  <c r="G1022" i="9"/>
  <c r="F1022" i="9"/>
  <c r="H1021" i="9"/>
  <c r="G1021" i="9"/>
  <c r="F1021" i="9"/>
  <c r="H1020" i="9"/>
  <c r="G1020" i="9"/>
  <c r="F1020" i="9"/>
  <c r="H1019" i="9"/>
  <c r="G1019" i="9"/>
  <c r="F1019" i="9"/>
  <c r="H1018" i="9"/>
  <c r="G1018" i="9"/>
  <c r="F1018" i="9"/>
  <c r="H1017" i="9"/>
  <c r="G1017" i="9"/>
  <c r="F1017" i="9"/>
  <c r="H1016" i="9"/>
  <c r="G1016" i="9"/>
  <c r="F1016" i="9"/>
  <c r="H1015" i="9"/>
  <c r="G1015" i="9"/>
  <c r="F1015" i="9"/>
  <c r="H1014" i="9"/>
  <c r="G1014" i="9"/>
  <c r="F1014" i="9"/>
  <c r="H1013" i="9"/>
  <c r="G1013" i="9"/>
  <c r="F1013" i="9"/>
  <c r="H1012" i="9"/>
  <c r="G1012" i="9"/>
  <c r="F1012" i="9"/>
  <c r="H1011" i="9"/>
  <c r="G1011" i="9"/>
  <c r="F1011" i="9"/>
  <c r="H1010" i="9"/>
  <c r="G1010" i="9"/>
  <c r="F1010" i="9"/>
  <c r="H1009" i="9"/>
  <c r="G1009" i="9"/>
  <c r="F1009" i="9"/>
  <c r="H1008" i="9"/>
  <c r="G1008" i="9"/>
  <c r="F1008" i="9"/>
  <c r="H1007" i="9"/>
  <c r="G1007" i="9"/>
  <c r="F1007" i="9"/>
  <c r="H1006" i="9"/>
  <c r="G1006" i="9"/>
  <c r="F1006" i="9"/>
  <c r="H1005" i="9"/>
  <c r="G1005" i="9"/>
  <c r="F1005" i="9"/>
  <c r="H1004" i="9"/>
  <c r="G1004" i="9"/>
  <c r="F1004" i="9"/>
  <c r="H1003" i="9"/>
  <c r="G1003" i="9"/>
  <c r="F1003" i="9"/>
  <c r="H1002" i="9"/>
  <c r="G1002" i="9"/>
  <c r="F1002" i="9"/>
  <c r="H1001" i="9"/>
  <c r="G1001" i="9"/>
  <c r="F1001" i="9"/>
  <c r="H1000" i="9"/>
  <c r="G1000" i="9"/>
  <c r="F1000" i="9"/>
  <c r="H999" i="9"/>
  <c r="G999" i="9"/>
  <c r="F999" i="9"/>
  <c r="H998" i="9"/>
  <c r="G998" i="9"/>
  <c r="F998" i="9"/>
  <c r="H997" i="9"/>
  <c r="G997" i="9"/>
  <c r="F997" i="9"/>
  <c r="H996" i="9"/>
  <c r="G996" i="9"/>
  <c r="F996" i="9"/>
  <c r="H995" i="9"/>
  <c r="G995" i="9"/>
  <c r="F995" i="9"/>
  <c r="H994" i="9"/>
  <c r="G994" i="9"/>
  <c r="F994" i="9"/>
  <c r="H993" i="9"/>
  <c r="G993" i="9"/>
  <c r="F993" i="9"/>
  <c r="H992" i="9"/>
  <c r="G992" i="9"/>
  <c r="F992" i="9"/>
  <c r="H991" i="9"/>
  <c r="G991" i="9"/>
  <c r="F991" i="9"/>
  <c r="H990" i="9"/>
  <c r="G990" i="9"/>
  <c r="F990" i="9"/>
  <c r="H989" i="9"/>
  <c r="G989" i="9"/>
  <c r="F989" i="9"/>
  <c r="H988" i="9"/>
  <c r="G988" i="9"/>
  <c r="F988" i="9"/>
  <c r="H987" i="9"/>
  <c r="G987" i="9"/>
  <c r="F987" i="9"/>
  <c r="H986" i="9"/>
  <c r="G986" i="9"/>
  <c r="F986" i="9"/>
  <c r="H985" i="9"/>
  <c r="G985" i="9"/>
  <c r="F985" i="9"/>
  <c r="H984" i="9"/>
  <c r="G984" i="9"/>
  <c r="F984" i="9"/>
  <c r="H983" i="9"/>
  <c r="G983" i="9"/>
  <c r="F983" i="9"/>
  <c r="H982" i="9"/>
  <c r="G982" i="9"/>
  <c r="F982" i="9"/>
  <c r="H981" i="9"/>
  <c r="G981" i="9"/>
  <c r="F981" i="9"/>
  <c r="H980" i="9"/>
  <c r="G980" i="9"/>
  <c r="F980" i="9"/>
  <c r="H979" i="9"/>
  <c r="G979" i="9"/>
  <c r="F979" i="9"/>
  <c r="H978" i="9"/>
  <c r="G978" i="9"/>
  <c r="F978" i="9"/>
  <c r="H977" i="9"/>
  <c r="G977" i="9"/>
  <c r="F977" i="9"/>
  <c r="H976" i="9"/>
  <c r="G976" i="9"/>
  <c r="F976" i="9"/>
  <c r="H975" i="9"/>
  <c r="G975" i="9"/>
  <c r="F975" i="9"/>
  <c r="H974" i="9"/>
  <c r="G974" i="9"/>
  <c r="F974" i="9"/>
  <c r="H973" i="9"/>
  <c r="G973" i="9"/>
  <c r="F973" i="9"/>
  <c r="H972" i="9"/>
  <c r="G972" i="9"/>
  <c r="F972" i="9"/>
  <c r="H971" i="9"/>
  <c r="G971" i="9"/>
  <c r="F971" i="9"/>
  <c r="H970" i="9"/>
  <c r="G970" i="9"/>
  <c r="F970" i="9"/>
  <c r="H969" i="9"/>
  <c r="G969" i="9"/>
  <c r="F969" i="9"/>
  <c r="H968" i="9"/>
  <c r="G968" i="9"/>
  <c r="F968" i="9"/>
  <c r="H967" i="9"/>
  <c r="G967" i="9"/>
  <c r="F967" i="9"/>
  <c r="H966" i="9"/>
  <c r="G966" i="9"/>
  <c r="F966" i="9"/>
  <c r="H965" i="9"/>
  <c r="G965" i="9"/>
  <c r="F965" i="9"/>
  <c r="H964" i="9"/>
  <c r="G964" i="9"/>
  <c r="F964" i="9"/>
  <c r="H963" i="9"/>
  <c r="G963" i="9"/>
  <c r="F963" i="9"/>
  <c r="H962" i="9"/>
  <c r="G962" i="9"/>
  <c r="F962" i="9"/>
  <c r="H961" i="9"/>
  <c r="G961" i="9"/>
  <c r="F961" i="9"/>
  <c r="H960" i="9"/>
  <c r="G960" i="9"/>
  <c r="F960" i="9"/>
  <c r="H959" i="9"/>
  <c r="G959" i="9"/>
  <c r="F959" i="9"/>
  <c r="H958" i="9"/>
  <c r="G958" i="9"/>
  <c r="F958" i="9"/>
  <c r="H957" i="9"/>
  <c r="G957" i="9"/>
  <c r="F957" i="9"/>
  <c r="H956" i="9"/>
  <c r="G956" i="9"/>
  <c r="F956" i="9"/>
  <c r="H955" i="9"/>
  <c r="G955" i="9"/>
  <c r="F955" i="9"/>
  <c r="H954" i="9"/>
  <c r="G954" i="9"/>
  <c r="F954" i="9"/>
  <c r="H953" i="9"/>
  <c r="G953" i="9"/>
  <c r="F953" i="9"/>
  <c r="H952" i="9"/>
  <c r="G952" i="9"/>
  <c r="F952" i="9"/>
  <c r="H951" i="9"/>
  <c r="G951" i="9"/>
  <c r="F951" i="9"/>
  <c r="H950" i="9"/>
  <c r="G950" i="9"/>
  <c r="F950" i="9"/>
  <c r="H949" i="9"/>
  <c r="G949" i="9"/>
  <c r="F949" i="9"/>
  <c r="H948" i="9"/>
  <c r="G948" i="9"/>
  <c r="F948" i="9"/>
  <c r="H947" i="9"/>
  <c r="G947" i="9"/>
  <c r="F947" i="9"/>
  <c r="H946" i="9"/>
  <c r="G946" i="9"/>
  <c r="F946" i="9"/>
  <c r="H945" i="9"/>
  <c r="G945" i="9"/>
  <c r="F945" i="9"/>
  <c r="H944" i="9"/>
  <c r="G944" i="9"/>
  <c r="F944" i="9"/>
  <c r="H943" i="9"/>
  <c r="G943" i="9"/>
  <c r="F943" i="9"/>
  <c r="H942" i="9"/>
  <c r="G942" i="9"/>
  <c r="F942" i="9"/>
  <c r="H941" i="9"/>
  <c r="G941" i="9"/>
  <c r="F941" i="9"/>
  <c r="H940" i="9"/>
  <c r="G940" i="9"/>
  <c r="F940" i="9"/>
  <c r="H939" i="9"/>
  <c r="G939" i="9"/>
  <c r="F939" i="9"/>
  <c r="H938" i="9"/>
  <c r="G938" i="9"/>
  <c r="F938" i="9"/>
  <c r="H937" i="9"/>
  <c r="G937" i="9"/>
  <c r="F937" i="9"/>
  <c r="H936" i="9"/>
  <c r="G936" i="9"/>
  <c r="F936" i="9"/>
  <c r="H935" i="9"/>
  <c r="G935" i="9"/>
  <c r="F935" i="9"/>
  <c r="H934" i="9"/>
  <c r="G934" i="9"/>
  <c r="F934" i="9"/>
  <c r="H933" i="9"/>
  <c r="G933" i="9"/>
  <c r="F933" i="9"/>
  <c r="H932" i="9"/>
  <c r="G932" i="9"/>
  <c r="F932" i="9"/>
  <c r="H931" i="9"/>
  <c r="G931" i="9"/>
  <c r="F931" i="9"/>
  <c r="H930" i="9"/>
  <c r="G930" i="9"/>
  <c r="F930" i="9"/>
  <c r="H929" i="9"/>
  <c r="G929" i="9"/>
  <c r="F929" i="9"/>
  <c r="H928" i="9"/>
  <c r="G928" i="9"/>
  <c r="F928" i="9"/>
  <c r="H927" i="9"/>
  <c r="G927" i="9"/>
  <c r="F927" i="9"/>
  <c r="H926" i="9"/>
  <c r="G926" i="9"/>
  <c r="F926" i="9"/>
  <c r="H925" i="9"/>
  <c r="G925" i="9"/>
  <c r="F925" i="9"/>
  <c r="H924" i="9"/>
  <c r="G924" i="9"/>
  <c r="F924" i="9"/>
  <c r="H923" i="9"/>
  <c r="G923" i="9"/>
  <c r="F923" i="9"/>
  <c r="H922" i="9"/>
  <c r="G922" i="9"/>
  <c r="F922" i="9"/>
  <c r="H921" i="9"/>
  <c r="G921" i="9"/>
  <c r="F921" i="9"/>
  <c r="H920" i="9"/>
  <c r="G920" i="9"/>
  <c r="F920" i="9"/>
  <c r="H919" i="9"/>
  <c r="G919" i="9"/>
  <c r="F919" i="9"/>
  <c r="H918" i="9"/>
  <c r="G918" i="9"/>
  <c r="F918" i="9"/>
  <c r="H917" i="9"/>
  <c r="G917" i="9"/>
  <c r="F917" i="9"/>
  <c r="H916" i="9"/>
  <c r="G916" i="9"/>
  <c r="F916" i="9"/>
  <c r="H915" i="9"/>
  <c r="G915" i="9"/>
  <c r="F915" i="9"/>
  <c r="H914" i="9"/>
  <c r="G914" i="9"/>
  <c r="F914" i="9"/>
  <c r="H913" i="9"/>
  <c r="G913" i="9"/>
  <c r="F913" i="9"/>
  <c r="H912" i="9"/>
  <c r="G912" i="9"/>
  <c r="F912" i="9"/>
  <c r="H911" i="9"/>
  <c r="G911" i="9"/>
  <c r="F911" i="9"/>
  <c r="H910" i="9"/>
  <c r="G910" i="9"/>
  <c r="F910" i="9"/>
  <c r="H909" i="9"/>
  <c r="G909" i="9"/>
  <c r="F909" i="9"/>
  <c r="H908" i="9"/>
  <c r="G908" i="9"/>
  <c r="F908" i="9"/>
  <c r="H907" i="9"/>
  <c r="G907" i="9"/>
  <c r="F907" i="9"/>
  <c r="H906" i="9"/>
  <c r="G906" i="9"/>
  <c r="F906" i="9"/>
  <c r="H905" i="9"/>
  <c r="G905" i="9"/>
  <c r="F905" i="9"/>
  <c r="H904" i="9"/>
  <c r="G904" i="9"/>
  <c r="F904" i="9"/>
  <c r="H903" i="9"/>
  <c r="G903" i="9"/>
  <c r="F903" i="9"/>
  <c r="H902" i="9"/>
  <c r="G902" i="9"/>
  <c r="F902" i="9"/>
  <c r="H901" i="9"/>
  <c r="G901" i="9"/>
  <c r="F901" i="9"/>
  <c r="H900" i="9"/>
  <c r="G900" i="9"/>
  <c r="F900" i="9"/>
  <c r="H899" i="9"/>
  <c r="G899" i="9"/>
  <c r="F899" i="9"/>
  <c r="H898" i="9"/>
  <c r="G898" i="9"/>
  <c r="F898" i="9"/>
  <c r="H897" i="9"/>
  <c r="G897" i="9"/>
  <c r="F897" i="9"/>
  <c r="H896" i="9"/>
  <c r="G896" i="9"/>
  <c r="F896" i="9"/>
  <c r="H895" i="9"/>
  <c r="G895" i="9"/>
  <c r="F895" i="9"/>
  <c r="H894" i="9"/>
  <c r="G894" i="9"/>
  <c r="F894" i="9"/>
  <c r="H893" i="9"/>
  <c r="G893" i="9"/>
  <c r="F893" i="9"/>
  <c r="H892" i="9"/>
  <c r="G892" i="9"/>
  <c r="F892" i="9"/>
  <c r="H891" i="9"/>
  <c r="G891" i="9"/>
  <c r="F891" i="9"/>
  <c r="H890" i="9"/>
  <c r="G890" i="9"/>
  <c r="F890" i="9"/>
  <c r="H889" i="9"/>
  <c r="G889" i="9"/>
  <c r="F889" i="9"/>
  <c r="H888" i="9"/>
  <c r="G888" i="9"/>
  <c r="F888" i="9"/>
  <c r="H887" i="9"/>
  <c r="G887" i="9"/>
  <c r="F887" i="9"/>
  <c r="H886" i="9"/>
  <c r="G886" i="9"/>
  <c r="F886" i="9"/>
  <c r="H885" i="9"/>
  <c r="G885" i="9"/>
  <c r="F885" i="9"/>
  <c r="H884" i="9"/>
  <c r="G884" i="9"/>
  <c r="F884" i="9"/>
  <c r="H883" i="9"/>
  <c r="G883" i="9"/>
  <c r="F883" i="9"/>
  <c r="H882" i="9"/>
  <c r="G882" i="9"/>
  <c r="F882" i="9"/>
  <c r="H881" i="9"/>
  <c r="G881" i="9"/>
  <c r="F881" i="9"/>
  <c r="H880" i="9"/>
  <c r="G880" i="9"/>
  <c r="F880" i="9"/>
  <c r="H879" i="9"/>
  <c r="G879" i="9"/>
  <c r="F879" i="9"/>
  <c r="H878" i="9"/>
  <c r="G878" i="9"/>
  <c r="F878" i="9"/>
  <c r="H877" i="9"/>
  <c r="G877" i="9"/>
  <c r="F877" i="9"/>
  <c r="H876" i="9"/>
  <c r="G876" i="9"/>
  <c r="F876" i="9"/>
  <c r="H875" i="9"/>
  <c r="G875" i="9"/>
  <c r="F875" i="9"/>
  <c r="H874" i="9"/>
  <c r="G874" i="9"/>
  <c r="F874" i="9"/>
  <c r="H873" i="9"/>
  <c r="G873" i="9"/>
  <c r="F873" i="9"/>
  <c r="H872" i="9"/>
  <c r="G872" i="9"/>
  <c r="F872" i="9"/>
  <c r="H871" i="9"/>
  <c r="G871" i="9"/>
  <c r="F871" i="9"/>
  <c r="H870" i="9"/>
  <c r="G870" i="9"/>
  <c r="F870" i="9"/>
  <c r="H869" i="9"/>
  <c r="G869" i="9"/>
  <c r="F869" i="9"/>
  <c r="H868" i="9"/>
  <c r="G868" i="9"/>
  <c r="F868" i="9"/>
  <c r="H867" i="9"/>
  <c r="G867" i="9"/>
  <c r="F867" i="9"/>
  <c r="H866" i="9"/>
  <c r="G866" i="9"/>
  <c r="F866" i="9"/>
  <c r="H865" i="9"/>
  <c r="G865" i="9"/>
  <c r="F865" i="9"/>
  <c r="H864" i="9"/>
  <c r="G864" i="9"/>
  <c r="F864" i="9"/>
  <c r="H863" i="9"/>
  <c r="G863" i="9"/>
  <c r="F863" i="9"/>
  <c r="H862" i="9"/>
  <c r="G862" i="9"/>
  <c r="F862" i="9"/>
  <c r="H861" i="9"/>
  <c r="G861" i="9"/>
  <c r="F861" i="9"/>
  <c r="H860" i="9"/>
  <c r="G860" i="9"/>
  <c r="F860" i="9"/>
  <c r="H859" i="9"/>
  <c r="G859" i="9"/>
  <c r="F859" i="9"/>
  <c r="H858" i="9"/>
  <c r="G858" i="9"/>
  <c r="F858" i="9"/>
  <c r="H857" i="9"/>
  <c r="G857" i="9"/>
  <c r="F857" i="9"/>
  <c r="H856" i="9"/>
  <c r="G856" i="9"/>
  <c r="F856" i="9"/>
  <c r="H855" i="9"/>
  <c r="G855" i="9"/>
  <c r="F855" i="9"/>
  <c r="H854" i="9"/>
  <c r="G854" i="9"/>
  <c r="F854" i="9"/>
  <c r="H853" i="9"/>
  <c r="G853" i="9"/>
  <c r="F853" i="9"/>
  <c r="H852" i="9"/>
  <c r="G852" i="9"/>
  <c r="F852" i="9"/>
  <c r="H851" i="9"/>
  <c r="G851" i="9"/>
  <c r="F851" i="9"/>
  <c r="H850" i="9"/>
  <c r="G850" i="9"/>
  <c r="F850" i="9"/>
  <c r="H849" i="9"/>
  <c r="G849" i="9"/>
  <c r="F849" i="9"/>
  <c r="H848" i="9"/>
  <c r="G848" i="9"/>
  <c r="F848" i="9"/>
  <c r="H847" i="9"/>
  <c r="G847" i="9"/>
  <c r="F847" i="9"/>
  <c r="H846" i="9"/>
  <c r="G846" i="9"/>
  <c r="F846" i="9"/>
  <c r="H845" i="9"/>
  <c r="G845" i="9"/>
  <c r="F845" i="9"/>
  <c r="H844" i="9"/>
  <c r="G844" i="9"/>
  <c r="F844" i="9"/>
  <c r="H843" i="9"/>
  <c r="G843" i="9"/>
  <c r="F843" i="9"/>
  <c r="H842" i="9"/>
  <c r="G842" i="9"/>
  <c r="F842" i="9"/>
  <c r="H841" i="9"/>
  <c r="G841" i="9"/>
  <c r="F841" i="9"/>
  <c r="H840" i="9"/>
  <c r="G840" i="9"/>
  <c r="F840" i="9"/>
  <c r="H839" i="9"/>
  <c r="G839" i="9"/>
  <c r="F839" i="9"/>
  <c r="H838" i="9"/>
  <c r="G838" i="9"/>
  <c r="F838" i="9"/>
  <c r="H837" i="9"/>
  <c r="G837" i="9"/>
  <c r="F837" i="9"/>
  <c r="H836" i="9"/>
  <c r="G836" i="9"/>
  <c r="F836" i="9"/>
  <c r="H835" i="9"/>
  <c r="G835" i="9"/>
  <c r="F835" i="9"/>
  <c r="H834" i="9"/>
  <c r="G834" i="9"/>
  <c r="F834" i="9"/>
  <c r="H833" i="9"/>
  <c r="G833" i="9"/>
  <c r="F833" i="9"/>
  <c r="H832" i="9"/>
  <c r="G832" i="9"/>
  <c r="F832" i="9"/>
  <c r="H831" i="9"/>
  <c r="G831" i="9"/>
  <c r="F831" i="9"/>
  <c r="H830" i="9"/>
  <c r="G830" i="9"/>
  <c r="F830" i="9"/>
  <c r="H829" i="9"/>
  <c r="G829" i="9"/>
  <c r="F829" i="9"/>
  <c r="H828" i="9"/>
  <c r="G828" i="9"/>
  <c r="F828" i="9"/>
  <c r="H827" i="9"/>
  <c r="G827" i="9"/>
  <c r="F827" i="9"/>
  <c r="H826" i="9"/>
  <c r="G826" i="9"/>
  <c r="F826" i="9"/>
  <c r="H825" i="9"/>
  <c r="G825" i="9"/>
  <c r="F825" i="9"/>
  <c r="H824" i="9"/>
  <c r="G824" i="9"/>
  <c r="F824" i="9"/>
  <c r="H823" i="9"/>
  <c r="G823" i="9"/>
  <c r="F823" i="9"/>
  <c r="H822" i="9"/>
  <c r="G822" i="9"/>
  <c r="F822" i="9"/>
  <c r="H821" i="9"/>
  <c r="G821" i="9"/>
  <c r="F821" i="9"/>
  <c r="H820" i="9"/>
  <c r="G820" i="9"/>
  <c r="F820" i="9"/>
  <c r="H819" i="9"/>
  <c r="G819" i="9"/>
  <c r="F819" i="9"/>
  <c r="H818" i="9"/>
  <c r="G818" i="9"/>
  <c r="F818" i="9"/>
  <c r="H817" i="9"/>
  <c r="G817" i="9"/>
  <c r="F817" i="9"/>
  <c r="H816" i="9"/>
  <c r="G816" i="9"/>
  <c r="F816" i="9"/>
  <c r="H815" i="9"/>
  <c r="G815" i="9"/>
  <c r="F815" i="9"/>
  <c r="H814" i="9"/>
  <c r="G814" i="9"/>
  <c r="F814" i="9"/>
  <c r="H813" i="9"/>
  <c r="G813" i="9"/>
  <c r="F813" i="9"/>
  <c r="H812" i="9"/>
  <c r="G812" i="9"/>
  <c r="F812" i="9"/>
  <c r="H811" i="9"/>
  <c r="G811" i="9"/>
  <c r="F811" i="9"/>
  <c r="H810" i="9"/>
  <c r="G810" i="9"/>
  <c r="F810" i="9"/>
  <c r="H809" i="9"/>
  <c r="G809" i="9"/>
  <c r="F809" i="9"/>
  <c r="H808" i="9"/>
  <c r="G808" i="9"/>
  <c r="F808" i="9"/>
  <c r="H807" i="9"/>
  <c r="G807" i="9"/>
  <c r="F807" i="9"/>
  <c r="H806" i="9"/>
  <c r="G806" i="9"/>
  <c r="F806" i="9"/>
  <c r="H805" i="9"/>
  <c r="G805" i="9"/>
  <c r="F805" i="9"/>
  <c r="H804" i="9"/>
  <c r="G804" i="9"/>
  <c r="F804" i="9"/>
  <c r="H803" i="9"/>
  <c r="G803" i="9"/>
  <c r="F803" i="9"/>
  <c r="H802" i="9"/>
  <c r="G802" i="9"/>
  <c r="F802" i="9"/>
  <c r="H801" i="9"/>
  <c r="G801" i="9"/>
  <c r="F801" i="9"/>
  <c r="H800" i="9"/>
  <c r="G800" i="9"/>
  <c r="F800" i="9"/>
  <c r="H799" i="9"/>
  <c r="G799" i="9"/>
  <c r="F799" i="9"/>
  <c r="H798" i="9"/>
  <c r="G798" i="9"/>
  <c r="F798" i="9"/>
  <c r="H797" i="9"/>
  <c r="G797" i="9"/>
  <c r="F797" i="9"/>
  <c r="H796" i="9"/>
  <c r="G796" i="9"/>
  <c r="F796" i="9"/>
  <c r="H795" i="9"/>
  <c r="G795" i="9"/>
  <c r="F795" i="9"/>
  <c r="H794" i="9"/>
  <c r="G794" i="9"/>
  <c r="F794" i="9"/>
  <c r="H793" i="9"/>
  <c r="G793" i="9"/>
  <c r="F793" i="9"/>
  <c r="H792" i="9"/>
  <c r="G792" i="9"/>
  <c r="F792" i="9"/>
  <c r="H791" i="9"/>
  <c r="G791" i="9"/>
  <c r="F791" i="9"/>
  <c r="H790" i="9"/>
  <c r="G790" i="9"/>
  <c r="F790" i="9"/>
  <c r="H789" i="9"/>
  <c r="G789" i="9"/>
  <c r="F789" i="9"/>
  <c r="H788" i="9"/>
  <c r="G788" i="9"/>
  <c r="F788" i="9"/>
  <c r="H787" i="9"/>
  <c r="G787" i="9"/>
  <c r="F787" i="9"/>
  <c r="H786" i="9"/>
  <c r="G786" i="9"/>
  <c r="F786" i="9"/>
  <c r="H785" i="9"/>
  <c r="G785" i="9"/>
  <c r="F785" i="9"/>
  <c r="H784" i="9"/>
  <c r="G784" i="9"/>
  <c r="F784" i="9"/>
  <c r="H783" i="9"/>
  <c r="G783" i="9"/>
  <c r="F783" i="9"/>
  <c r="H782" i="9"/>
  <c r="G782" i="9"/>
  <c r="F782" i="9"/>
  <c r="H781" i="9"/>
  <c r="G781" i="9"/>
  <c r="F781" i="9"/>
  <c r="H780" i="9"/>
  <c r="G780" i="9"/>
  <c r="F780" i="9"/>
  <c r="H779" i="9"/>
  <c r="G779" i="9"/>
  <c r="F779" i="9"/>
  <c r="H778" i="9"/>
  <c r="G778" i="9"/>
  <c r="F778" i="9"/>
  <c r="H777" i="9"/>
  <c r="G777" i="9"/>
  <c r="F777" i="9"/>
  <c r="H776" i="9"/>
  <c r="G776" i="9"/>
  <c r="F776" i="9"/>
  <c r="H775" i="9"/>
  <c r="G775" i="9"/>
  <c r="F775" i="9"/>
  <c r="H774" i="9"/>
  <c r="G774" i="9"/>
  <c r="F774" i="9"/>
  <c r="H773" i="9"/>
  <c r="G773" i="9"/>
  <c r="F773" i="9"/>
  <c r="H772" i="9"/>
  <c r="G772" i="9"/>
  <c r="F772" i="9"/>
  <c r="H771" i="9"/>
  <c r="G771" i="9"/>
  <c r="F771" i="9"/>
  <c r="H770" i="9"/>
  <c r="G770" i="9"/>
  <c r="F770" i="9"/>
  <c r="H769" i="9"/>
  <c r="G769" i="9"/>
  <c r="F769" i="9"/>
  <c r="H768" i="9"/>
  <c r="G768" i="9"/>
  <c r="F768" i="9"/>
  <c r="H767" i="9"/>
  <c r="G767" i="9"/>
  <c r="F767" i="9"/>
  <c r="H766" i="9"/>
  <c r="G766" i="9"/>
  <c r="F766" i="9"/>
  <c r="H765" i="9"/>
  <c r="G765" i="9"/>
  <c r="F765" i="9"/>
  <c r="H764" i="9"/>
  <c r="G764" i="9"/>
  <c r="F764" i="9"/>
  <c r="H763" i="9"/>
  <c r="G763" i="9"/>
  <c r="F763" i="9"/>
  <c r="H762" i="9"/>
  <c r="G762" i="9"/>
  <c r="F762" i="9"/>
  <c r="H761" i="9"/>
  <c r="G761" i="9"/>
  <c r="F761" i="9"/>
  <c r="H760" i="9"/>
  <c r="G760" i="9"/>
  <c r="F760" i="9"/>
  <c r="H759" i="9"/>
  <c r="G759" i="9"/>
  <c r="F759" i="9"/>
  <c r="H758" i="9"/>
  <c r="G758" i="9"/>
  <c r="F758" i="9"/>
  <c r="H757" i="9"/>
  <c r="G757" i="9"/>
  <c r="F757" i="9"/>
  <c r="H756" i="9"/>
  <c r="G756" i="9"/>
  <c r="F756" i="9"/>
  <c r="H755" i="9"/>
  <c r="G755" i="9"/>
  <c r="F755" i="9"/>
  <c r="H754" i="9"/>
  <c r="G754" i="9"/>
  <c r="F754" i="9"/>
  <c r="H753" i="9"/>
  <c r="G753" i="9"/>
  <c r="F753" i="9"/>
  <c r="H752" i="9"/>
  <c r="G752" i="9"/>
  <c r="F752" i="9"/>
  <c r="H751" i="9"/>
  <c r="G751" i="9"/>
  <c r="F751" i="9"/>
  <c r="H750" i="9"/>
  <c r="G750" i="9"/>
  <c r="F750" i="9"/>
  <c r="H749" i="9"/>
  <c r="G749" i="9"/>
  <c r="F749" i="9"/>
  <c r="H748" i="9"/>
  <c r="G748" i="9"/>
  <c r="F748" i="9"/>
  <c r="H747" i="9"/>
  <c r="G747" i="9"/>
  <c r="F747" i="9"/>
  <c r="H746" i="9"/>
  <c r="G746" i="9"/>
  <c r="F746" i="9"/>
  <c r="H745" i="9"/>
  <c r="G745" i="9"/>
  <c r="F745" i="9"/>
  <c r="H744" i="9"/>
  <c r="G744" i="9"/>
  <c r="F744" i="9"/>
  <c r="H743" i="9"/>
  <c r="G743" i="9"/>
  <c r="F743" i="9"/>
  <c r="H742" i="9"/>
  <c r="G742" i="9"/>
  <c r="F742" i="9"/>
  <c r="H741" i="9"/>
  <c r="G741" i="9"/>
  <c r="F741" i="9"/>
  <c r="H740" i="9"/>
  <c r="G740" i="9"/>
  <c r="F740" i="9"/>
  <c r="H739" i="9"/>
  <c r="G739" i="9"/>
  <c r="F739" i="9"/>
  <c r="H738" i="9"/>
  <c r="G738" i="9"/>
  <c r="F738" i="9"/>
  <c r="H737" i="9"/>
  <c r="G737" i="9"/>
  <c r="F737" i="9"/>
  <c r="H736" i="9"/>
  <c r="G736" i="9"/>
  <c r="F736" i="9"/>
  <c r="H735" i="9"/>
  <c r="G735" i="9"/>
  <c r="F735" i="9"/>
  <c r="H734" i="9"/>
  <c r="G734" i="9"/>
  <c r="F734" i="9"/>
  <c r="H733" i="9"/>
  <c r="G733" i="9"/>
  <c r="F733" i="9"/>
  <c r="H732" i="9"/>
  <c r="G732" i="9"/>
  <c r="F732" i="9"/>
  <c r="H731" i="9"/>
  <c r="G731" i="9"/>
  <c r="F731" i="9"/>
  <c r="H730" i="9"/>
  <c r="G730" i="9"/>
  <c r="F730" i="9"/>
  <c r="H729" i="9"/>
  <c r="G729" i="9"/>
  <c r="F729" i="9"/>
  <c r="H728" i="9"/>
  <c r="G728" i="9"/>
  <c r="F728" i="9"/>
  <c r="H727" i="9"/>
  <c r="G727" i="9"/>
  <c r="F727" i="9"/>
  <c r="H726" i="9"/>
  <c r="G726" i="9"/>
  <c r="F726" i="9"/>
  <c r="H725" i="9"/>
  <c r="G725" i="9"/>
  <c r="F725" i="9"/>
  <c r="H724" i="9"/>
  <c r="G724" i="9"/>
  <c r="F724" i="9"/>
  <c r="H723" i="9"/>
  <c r="G723" i="9"/>
  <c r="F723" i="9"/>
  <c r="H722" i="9"/>
  <c r="G722" i="9"/>
  <c r="F722" i="9"/>
  <c r="H721" i="9"/>
  <c r="G721" i="9"/>
  <c r="F721" i="9"/>
  <c r="H720" i="9"/>
  <c r="G720" i="9"/>
  <c r="F720" i="9"/>
  <c r="H719" i="9"/>
  <c r="G719" i="9"/>
  <c r="F719" i="9"/>
  <c r="H718" i="9"/>
  <c r="G718" i="9"/>
  <c r="F718" i="9"/>
  <c r="H717" i="9"/>
  <c r="G717" i="9"/>
  <c r="F717" i="9"/>
  <c r="H716" i="9"/>
  <c r="G716" i="9"/>
  <c r="F716" i="9"/>
  <c r="H715" i="9"/>
  <c r="G715" i="9"/>
  <c r="F715" i="9"/>
  <c r="H714" i="9"/>
  <c r="G714" i="9"/>
  <c r="F714" i="9"/>
  <c r="H713" i="9"/>
  <c r="G713" i="9"/>
  <c r="F713" i="9"/>
  <c r="H712" i="9"/>
  <c r="G712" i="9"/>
  <c r="F712" i="9"/>
  <c r="H711" i="9"/>
  <c r="G711" i="9"/>
  <c r="F711" i="9"/>
  <c r="H710" i="9"/>
  <c r="G710" i="9"/>
  <c r="F710" i="9"/>
  <c r="H709" i="9"/>
  <c r="G709" i="9"/>
  <c r="F709" i="9"/>
  <c r="H708" i="9"/>
  <c r="G708" i="9"/>
  <c r="F708" i="9"/>
  <c r="H707" i="9"/>
  <c r="G707" i="9"/>
  <c r="F707" i="9"/>
  <c r="H706" i="9"/>
  <c r="G706" i="9"/>
  <c r="F706" i="9"/>
  <c r="H705" i="9"/>
  <c r="G705" i="9"/>
  <c r="F705" i="9"/>
  <c r="H704" i="9"/>
  <c r="G704" i="9"/>
  <c r="F704" i="9"/>
  <c r="H703" i="9"/>
  <c r="G703" i="9"/>
  <c r="F703" i="9"/>
  <c r="H702" i="9"/>
  <c r="G702" i="9"/>
  <c r="F702" i="9"/>
  <c r="H701" i="9"/>
  <c r="G701" i="9"/>
  <c r="F701" i="9"/>
  <c r="H700" i="9"/>
  <c r="G700" i="9"/>
  <c r="F700" i="9"/>
  <c r="H699" i="9"/>
  <c r="G699" i="9"/>
  <c r="F699" i="9"/>
  <c r="H698" i="9"/>
  <c r="G698" i="9"/>
  <c r="F698" i="9"/>
  <c r="H697" i="9"/>
  <c r="G697" i="9"/>
  <c r="F697" i="9"/>
  <c r="H696" i="9"/>
  <c r="G696" i="9"/>
  <c r="F696" i="9"/>
  <c r="H695" i="9"/>
  <c r="G695" i="9"/>
  <c r="F695" i="9"/>
  <c r="H694" i="9"/>
  <c r="G694" i="9"/>
  <c r="F694" i="9"/>
  <c r="H693" i="9"/>
  <c r="G693" i="9"/>
  <c r="F693" i="9"/>
  <c r="H692" i="9"/>
  <c r="G692" i="9"/>
  <c r="F692" i="9"/>
  <c r="H691" i="9"/>
  <c r="G691" i="9"/>
  <c r="F691" i="9"/>
  <c r="H690" i="9"/>
  <c r="G690" i="9"/>
  <c r="F690" i="9"/>
  <c r="H689" i="9"/>
  <c r="G689" i="9"/>
  <c r="F689" i="9"/>
  <c r="H688" i="9"/>
  <c r="G688" i="9"/>
  <c r="F688" i="9"/>
  <c r="H687" i="9"/>
  <c r="G687" i="9"/>
  <c r="F687" i="9"/>
  <c r="H686" i="9"/>
  <c r="G686" i="9"/>
  <c r="F686" i="9"/>
  <c r="H685" i="9"/>
  <c r="G685" i="9"/>
  <c r="F685" i="9"/>
  <c r="H684" i="9"/>
  <c r="G684" i="9"/>
  <c r="F684" i="9"/>
  <c r="H683" i="9"/>
  <c r="G683" i="9"/>
  <c r="F683" i="9"/>
  <c r="H682" i="9"/>
  <c r="G682" i="9"/>
  <c r="F682" i="9"/>
  <c r="H681" i="9"/>
  <c r="G681" i="9"/>
  <c r="F681" i="9"/>
  <c r="H680" i="9"/>
  <c r="G680" i="9"/>
  <c r="F680" i="9"/>
  <c r="H679" i="9"/>
  <c r="G679" i="9"/>
  <c r="F679" i="9"/>
  <c r="H678" i="9"/>
  <c r="G678" i="9"/>
  <c r="F678" i="9"/>
  <c r="H677" i="9"/>
  <c r="G677" i="9"/>
  <c r="F677" i="9"/>
  <c r="H676" i="9"/>
  <c r="G676" i="9"/>
  <c r="F676" i="9"/>
  <c r="H675" i="9"/>
  <c r="G675" i="9"/>
  <c r="F675" i="9"/>
  <c r="H674" i="9"/>
  <c r="G674" i="9"/>
  <c r="F674" i="9"/>
  <c r="H673" i="9"/>
  <c r="G673" i="9"/>
  <c r="F673" i="9"/>
  <c r="H672" i="9"/>
  <c r="G672" i="9"/>
  <c r="F672" i="9"/>
  <c r="H671" i="9"/>
  <c r="G671" i="9"/>
  <c r="F671" i="9"/>
  <c r="H670" i="9"/>
  <c r="G670" i="9"/>
  <c r="F670" i="9"/>
  <c r="H669" i="9"/>
  <c r="G669" i="9"/>
  <c r="F669" i="9"/>
  <c r="H668" i="9"/>
  <c r="G668" i="9"/>
  <c r="F668" i="9"/>
  <c r="H667" i="9"/>
  <c r="G667" i="9"/>
  <c r="F667" i="9"/>
  <c r="H666" i="9"/>
  <c r="G666" i="9"/>
  <c r="F666" i="9"/>
  <c r="H665" i="9"/>
  <c r="G665" i="9"/>
  <c r="F665" i="9"/>
  <c r="H664" i="9"/>
  <c r="G664" i="9"/>
  <c r="F664" i="9"/>
  <c r="H663" i="9"/>
  <c r="G663" i="9"/>
  <c r="F663" i="9"/>
  <c r="H662" i="9"/>
  <c r="G662" i="9"/>
  <c r="F662" i="9"/>
  <c r="H661" i="9"/>
  <c r="G661" i="9"/>
  <c r="F661" i="9"/>
  <c r="H660" i="9"/>
  <c r="G660" i="9"/>
  <c r="F660" i="9"/>
  <c r="H659" i="9"/>
  <c r="G659" i="9"/>
  <c r="F659" i="9"/>
  <c r="H658" i="9"/>
  <c r="G658" i="9"/>
  <c r="F658" i="9"/>
  <c r="H657" i="9"/>
  <c r="G657" i="9"/>
  <c r="F657" i="9"/>
  <c r="H656" i="9"/>
  <c r="G656" i="9"/>
  <c r="F656" i="9"/>
  <c r="H655" i="9"/>
  <c r="G655" i="9"/>
  <c r="F655" i="9"/>
  <c r="H654" i="9"/>
  <c r="G654" i="9"/>
  <c r="F654" i="9"/>
  <c r="H653" i="9"/>
  <c r="G653" i="9"/>
  <c r="F653" i="9"/>
  <c r="H652" i="9"/>
  <c r="G652" i="9"/>
  <c r="F652" i="9"/>
  <c r="H651" i="9"/>
  <c r="G651" i="9"/>
  <c r="F651" i="9"/>
  <c r="H650" i="9"/>
  <c r="G650" i="9"/>
  <c r="F650" i="9"/>
  <c r="H649" i="9"/>
  <c r="G649" i="9"/>
  <c r="F649" i="9"/>
  <c r="H648" i="9"/>
  <c r="G648" i="9"/>
  <c r="F648" i="9"/>
  <c r="H647" i="9"/>
  <c r="G647" i="9"/>
  <c r="F647" i="9"/>
  <c r="H646" i="9"/>
  <c r="G646" i="9"/>
  <c r="F646" i="9"/>
  <c r="H645" i="9"/>
  <c r="G645" i="9"/>
  <c r="F645" i="9"/>
  <c r="H644" i="9"/>
  <c r="G644" i="9"/>
  <c r="F644" i="9"/>
  <c r="H643" i="9"/>
  <c r="G643" i="9"/>
  <c r="F643" i="9"/>
  <c r="H642" i="9"/>
  <c r="G642" i="9"/>
  <c r="F642" i="9"/>
  <c r="H641" i="9"/>
  <c r="G641" i="9"/>
  <c r="F641" i="9"/>
  <c r="H640" i="9"/>
  <c r="G640" i="9"/>
  <c r="F640" i="9"/>
  <c r="H639" i="9"/>
  <c r="G639" i="9"/>
  <c r="F639" i="9"/>
  <c r="H638" i="9"/>
  <c r="G638" i="9"/>
  <c r="F638" i="9"/>
  <c r="H637" i="9"/>
  <c r="G637" i="9"/>
  <c r="F637" i="9"/>
  <c r="H636" i="9"/>
  <c r="G636" i="9"/>
  <c r="F636" i="9"/>
  <c r="H635" i="9"/>
  <c r="G635" i="9"/>
  <c r="F635" i="9"/>
  <c r="H634" i="9"/>
  <c r="G634" i="9"/>
  <c r="F634" i="9"/>
  <c r="H633" i="9"/>
  <c r="G633" i="9"/>
  <c r="F633" i="9"/>
  <c r="H632" i="9"/>
  <c r="G632" i="9"/>
  <c r="F632" i="9"/>
  <c r="H631" i="9"/>
  <c r="G631" i="9"/>
  <c r="F631" i="9"/>
  <c r="H630" i="9"/>
  <c r="G630" i="9"/>
  <c r="F630" i="9"/>
  <c r="H629" i="9"/>
  <c r="G629" i="9"/>
  <c r="F629" i="9"/>
  <c r="H628" i="9"/>
  <c r="G628" i="9"/>
  <c r="F628" i="9"/>
  <c r="H627" i="9"/>
  <c r="G627" i="9"/>
  <c r="F627" i="9"/>
  <c r="H626" i="9"/>
  <c r="G626" i="9"/>
  <c r="F626" i="9"/>
  <c r="H625" i="9"/>
  <c r="G625" i="9"/>
  <c r="F625" i="9"/>
  <c r="H624" i="9"/>
  <c r="G624" i="9"/>
  <c r="F624" i="9"/>
  <c r="H623" i="9"/>
  <c r="G623" i="9"/>
  <c r="F623" i="9"/>
  <c r="H622" i="9"/>
  <c r="G622" i="9"/>
  <c r="F622" i="9"/>
  <c r="H621" i="9"/>
  <c r="G621" i="9"/>
  <c r="F621" i="9"/>
  <c r="H620" i="9"/>
  <c r="G620" i="9"/>
  <c r="F620" i="9"/>
  <c r="H619" i="9"/>
  <c r="G619" i="9"/>
  <c r="F619" i="9"/>
  <c r="H618" i="9"/>
  <c r="G618" i="9"/>
  <c r="F618" i="9"/>
  <c r="H617" i="9"/>
  <c r="G617" i="9"/>
  <c r="F617" i="9"/>
  <c r="H616" i="9"/>
  <c r="G616" i="9"/>
  <c r="F616" i="9"/>
  <c r="H615" i="9"/>
  <c r="G615" i="9"/>
  <c r="F615" i="9"/>
  <c r="H614" i="9"/>
  <c r="G614" i="9"/>
  <c r="F614" i="9"/>
  <c r="H613" i="9"/>
  <c r="G613" i="9"/>
  <c r="F613" i="9"/>
  <c r="H612" i="9"/>
  <c r="G612" i="9"/>
  <c r="F612" i="9"/>
  <c r="H611" i="9"/>
  <c r="G611" i="9"/>
  <c r="F611" i="9"/>
  <c r="H610" i="9"/>
  <c r="G610" i="9"/>
  <c r="F610" i="9"/>
  <c r="H609" i="9"/>
  <c r="G609" i="9"/>
  <c r="F609" i="9"/>
  <c r="H608" i="9"/>
  <c r="G608" i="9"/>
  <c r="F608" i="9"/>
  <c r="H607" i="9"/>
  <c r="G607" i="9"/>
  <c r="F607" i="9"/>
  <c r="H606" i="9"/>
  <c r="G606" i="9"/>
  <c r="F606" i="9"/>
  <c r="H605" i="9"/>
  <c r="G605" i="9"/>
  <c r="F605" i="9"/>
  <c r="H604" i="9"/>
  <c r="G604" i="9"/>
  <c r="F604" i="9"/>
  <c r="H603" i="9"/>
  <c r="G603" i="9"/>
  <c r="F603" i="9"/>
  <c r="H602" i="9"/>
  <c r="G602" i="9"/>
  <c r="F602" i="9"/>
  <c r="H601" i="9"/>
  <c r="G601" i="9"/>
  <c r="F601" i="9"/>
  <c r="H600" i="9"/>
  <c r="G600" i="9"/>
  <c r="F600" i="9"/>
  <c r="H599" i="9"/>
  <c r="G599" i="9"/>
  <c r="F599" i="9"/>
  <c r="H598" i="9"/>
  <c r="G598" i="9"/>
  <c r="F598" i="9"/>
  <c r="H597" i="9"/>
  <c r="G597" i="9"/>
  <c r="F597" i="9"/>
  <c r="H596" i="9"/>
  <c r="G596" i="9"/>
  <c r="F596" i="9"/>
  <c r="H595" i="9"/>
  <c r="G595" i="9"/>
  <c r="F595" i="9"/>
  <c r="H594" i="9"/>
  <c r="G594" i="9"/>
  <c r="F594" i="9"/>
  <c r="H593" i="9"/>
  <c r="G593" i="9"/>
  <c r="F593" i="9"/>
  <c r="H592" i="9"/>
  <c r="G592" i="9"/>
  <c r="F592" i="9"/>
  <c r="H591" i="9"/>
  <c r="G591" i="9"/>
  <c r="F591" i="9"/>
  <c r="H590" i="9"/>
  <c r="G590" i="9"/>
  <c r="F590" i="9"/>
  <c r="H589" i="9"/>
  <c r="G589" i="9"/>
  <c r="F589" i="9"/>
  <c r="H588" i="9"/>
  <c r="G588" i="9"/>
  <c r="F588" i="9"/>
  <c r="H587" i="9"/>
  <c r="G587" i="9"/>
  <c r="F587" i="9"/>
  <c r="H586" i="9"/>
  <c r="G586" i="9"/>
  <c r="F586" i="9"/>
  <c r="H585" i="9"/>
  <c r="G585" i="9"/>
  <c r="F585" i="9"/>
  <c r="H584" i="9"/>
  <c r="G584" i="9"/>
  <c r="F584" i="9"/>
  <c r="H583" i="9"/>
  <c r="G583" i="9"/>
  <c r="F583" i="9"/>
  <c r="H582" i="9"/>
  <c r="G582" i="9"/>
  <c r="F582" i="9"/>
  <c r="H581" i="9"/>
  <c r="G581" i="9"/>
  <c r="F581" i="9"/>
  <c r="H580" i="9"/>
  <c r="G580" i="9"/>
  <c r="F580" i="9"/>
  <c r="H579" i="9"/>
  <c r="G579" i="9"/>
  <c r="F579" i="9"/>
  <c r="H578" i="9"/>
  <c r="G578" i="9"/>
  <c r="F578" i="9"/>
  <c r="H577" i="9"/>
  <c r="G577" i="9"/>
  <c r="F577" i="9"/>
  <c r="H576" i="9"/>
  <c r="G576" i="9"/>
  <c r="F576" i="9"/>
  <c r="H575" i="9"/>
  <c r="G575" i="9"/>
  <c r="F575" i="9"/>
  <c r="H574" i="9"/>
  <c r="G574" i="9"/>
  <c r="F574" i="9"/>
  <c r="H573" i="9"/>
  <c r="G573" i="9"/>
  <c r="F573" i="9"/>
  <c r="H572" i="9"/>
  <c r="G572" i="9"/>
  <c r="F572" i="9"/>
  <c r="H571" i="9"/>
  <c r="G571" i="9"/>
  <c r="F571" i="9"/>
  <c r="H570" i="9"/>
  <c r="G570" i="9"/>
  <c r="F570" i="9"/>
  <c r="H569" i="9"/>
  <c r="G569" i="9"/>
  <c r="F569" i="9"/>
  <c r="H568" i="9"/>
  <c r="G568" i="9"/>
  <c r="F568" i="9"/>
  <c r="H567" i="9"/>
  <c r="G567" i="9"/>
  <c r="F567" i="9"/>
  <c r="H566" i="9"/>
  <c r="G566" i="9"/>
  <c r="F566" i="9"/>
  <c r="H565" i="9"/>
  <c r="G565" i="9"/>
  <c r="F565" i="9"/>
  <c r="H564" i="9"/>
  <c r="G564" i="9"/>
  <c r="F564" i="9"/>
  <c r="H563" i="9"/>
  <c r="G563" i="9"/>
  <c r="F563" i="9"/>
  <c r="H562" i="9"/>
  <c r="G562" i="9"/>
  <c r="F562" i="9"/>
  <c r="H561" i="9"/>
  <c r="G561" i="9"/>
  <c r="F561" i="9"/>
  <c r="H560" i="9"/>
  <c r="G560" i="9"/>
  <c r="F560" i="9"/>
  <c r="H559" i="9"/>
  <c r="G559" i="9"/>
  <c r="F559" i="9"/>
  <c r="H558" i="9"/>
  <c r="G558" i="9"/>
  <c r="F558" i="9"/>
  <c r="H557" i="9"/>
  <c r="G557" i="9"/>
  <c r="F557" i="9"/>
  <c r="H556" i="9"/>
  <c r="G556" i="9"/>
  <c r="F556" i="9"/>
  <c r="H555" i="9"/>
  <c r="G555" i="9"/>
  <c r="F555" i="9"/>
  <c r="H554" i="9"/>
  <c r="G554" i="9"/>
  <c r="F554" i="9"/>
  <c r="H553" i="9"/>
  <c r="G553" i="9"/>
  <c r="F553" i="9"/>
  <c r="H552" i="9"/>
  <c r="G552" i="9"/>
  <c r="F552" i="9"/>
  <c r="H551" i="9"/>
  <c r="G551" i="9"/>
  <c r="F551" i="9"/>
  <c r="H550" i="9"/>
  <c r="G550" i="9"/>
  <c r="F550" i="9"/>
  <c r="H549" i="9"/>
  <c r="G549" i="9"/>
  <c r="F549" i="9"/>
  <c r="H548" i="9"/>
  <c r="G548" i="9"/>
  <c r="F548" i="9"/>
  <c r="H547" i="9"/>
  <c r="G547" i="9"/>
  <c r="F547" i="9"/>
  <c r="H546" i="9"/>
  <c r="G546" i="9"/>
  <c r="F546" i="9"/>
  <c r="H545" i="9"/>
  <c r="G545" i="9"/>
  <c r="F545" i="9"/>
  <c r="H544" i="9"/>
  <c r="G544" i="9"/>
  <c r="F544" i="9"/>
  <c r="H543" i="9"/>
  <c r="G543" i="9"/>
  <c r="F543" i="9"/>
  <c r="H542" i="9"/>
  <c r="G542" i="9"/>
  <c r="F542" i="9"/>
  <c r="H541" i="9"/>
  <c r="G541" i="9"/>
  <c r="F541" i="9"/>
  <c r="H540" i="9"/>
  <c r="G540" i="9"/>
  <c r="F540" i="9"/>
  <c r="H539" i="9"/>
  <c r="G539" i="9"/>
  <c r="F539" i="9"/>
  <c r="H538" i="9"/>
  <c r="G538" i="9"/>
  <c r="F538" i="9"/>
  <c r="H537" i="9"/>
  <c r="G537" i="9"/>
  <c r="F537" i="9"/>
  <c r="H536" i="9"/>
  <c r="G536" i="9"/>
  <c r="F536" i="9"/>
  <c r="H535" i="9"/>
  <c r="G535" i="9"/>
  <c r="F535" i="9"/>
  <c r="H534" i="9"/>
  <c r="G534" i="9"/>
  <c r="F534" i="9"/>
  <c r="H533" i="9"/>
  <c r="G533" i="9"/>
  <c r="F533" i="9"/>
  <c r="H532" i="9"/>
  <c r="G532" i="9"/>
  <c r="F532" i="9"/>
  <c r="H531" i="9"/>
  <c r="G531" i="9"/>
  <c r="F531" i="9"/>
  <c r="H530" i="9"/>
  <c r="G530" i="9"/>
  <c r="F530" i="9"/>
  <c r="H529" i="9"/>
  <c r="G529" i="9"/>
  <c r="F529" i="9"/>
  <c r="H528" i="9"/>
  <c r="G528" i="9"/>
  <c r="F528" i="9"/>
  <c r="H527" i="9"/>
  <c r="G527" i="9"/>
  <c r="F527" i="9"/>
  <c r="H526" i="9"/>
  <c r="G526" i="9"/>
  <c r="F526" i="9"/>
  <c r="H525" i="9"/>
  <c r="G525" i="9"/>
  <c r="F525" i="9"/>
  <c r="H524" i="9"/>
  <c r="G524" i="9"/>
  <c r="F524" i="9"/>
  <c r="H523" i="9"/>
  <c r="G523" i="9"/>
  <c r="F523" i="9"/>
  <c r="H522" i="9"/>
  <c r="G522" i="9"/>
  <c r="F522" i="9"/>
  <c r="H521" i="9"/>
  <c r="G521" i="9"/>
  <c r="F521" i="9"/>
  <c r="H520" i="9"/>
  <c r="G520" i="9"/>
  <c r="F520" i="9"/>
  <c r="H519" i="9"/>
  <c r="G519" i="9"/>
  <c r="F519" i="9"/>
  <c r="H518" i="9"/>
  <c r="G518" i="9"/>
  <c r="F518" i="9"/>
  <c r="H517" i="9"/>
  <c r="G517" i="9"/>
  <c r="F517" i="9"/>
  <c r="H516" i="9"/>
  <c r="G516" i="9"/>
  <c r="F516" i="9"/>
  <c r="H515" i="9"/>
  <c r="G515" i="9"/>
  <c r="F515" i="9"/>
  <c r="H514" i="9"/>
  <c r="G514" i="9"/>
  <c r="F514" i="9"/>
  <c r="H513" i="9"/>
  <c r="G513" i="9"/>
  <c r="F513" i="9"/>
  <c r="H512" i="9"/>
  <c r="G512" i="9"/>
  <c r="F512" i="9"/>
  <c r="H511" i="9"/>
  <c r="G511" i="9"/>
  <c r="F511" i="9"/>
  <c r="H510" i="9"/>
  <c r="G510" i="9"/>
  <c r="F510" i="9"/>
  <c r="H509" i="9"/>
  <c r="G509" i="9"/>
  <c r="F509" i="9"/>
  <c r="H508" i="9"/>
  <c r="G508" i="9"/>
  <c r="F508" i="9"/>
  <c r="H507" i="9"/>
  <c r="G507" i="9"/>
  <c r="F507" i="9"/>
  <c r="H506" i="9"/>
  <c r="G506" i="9"/>
  <c r="F506" i="9"/>
  <c r="H505" i="9"/>
  <c r="G505" i="9"/>
  <c r="F505" i="9"/>
  <c r="H504" i="9"/>
  <c r="G504" i="9"/>
  <c r="F504" i="9"/>
  <c r="H503" i="9"/>
  <c r="G503" i="9"/>
  <c r="F503" i="9"/>
  <c r="H502" i="9"/>
  <c r="G502" i="9"/>
  <c r="F502" i="9"/>
  <c r="H501" i="9"/>
  <c r="G501" i="9"/>
  <c r="F501" i="9"/>
  <c r="H500" i="9"/>
  <c r="G500" i="9"/>
  <c r="F500" i="9"/>
  <c r="H499" i="9"/>
  <c r="G499" i="9"/>
  <c r="F499" i="9"/>
  <c r="H498" i="9"/>
  <c r="G498" i="9"/>
  <c r="F498" i="9"/>
  <c r="H497" i="9"/>
  <c r="G497" i="9"/>
  <c r="F497" i="9"/>
  <c r="H496" i="9"/>
  <c r="G496" i="9"/>
  <c r="F496" i="9"/>
  <c r="H495" i="9"/>
  <c r="G495" i="9"/>
  <c r="F495" i="9"/>
  <c r="H494" i="9"/>
  <c r="G494" i="9"/>
  <c r="F494" i="9"/>
  <c r="H493" i="9"/>
  <c r="G493" i="9"/>
  <c r="F493" i="9"/>
  <c r="H492" i="9"/>
  <c r="G492" i="9"/>
  <c r="F492" i="9"/>
  <c r="H491" i="9"/>
  <c r="G491" i="9"/>
  <c r="F491" i="9"/>
  <c r="H490" i="9"/>
  <c r="G490" i="9"/>
  <c r="F490" i="9"/>
  <c r="H489" i="9"/>
  <c r="G489" i="9"/>
  <c r="F489" i="9"/>
  <c r="H488" i="9"/>
  <c r="G488" i="9"/>
  <c r="F488" i="9"/>
  <c r="H487" i="9"/>
  <c r="G487" i="9"/>
  <c r="F487" i="9"/>
  <c r="H486" i="9"/>
  <c r="G486" i="9"/>
  <c r="F486" i="9"/>
  <c r="H485" i="9"/>
  <c r="G485" i="9"/>
  <c r="F485" i="9"/>
  <c r="H484" i="9"/>
  <c r="G484" i="9"/>
  <c r="F484" i="9"/>
  <c r="H483" i="9"/>
  <c r="G483" i="9"/>
  <c r="F483" i="9"/>
  <c r="H482" i="9"/>
  <c r="G482" i="9"/>
  <c r="F482" i="9"/>
  <c r="H481" i="9"/>
  <c r="G481" i="9"/>
  <c r="F481" i="9"/>
  <c r="H480" i="9"/>
  <c r="G480" i="9"/>
  <c r="F480" i="9"/>
  <c r="H479" i="9"/>
  <c r="G479" i="9"/>
  <c r="F479" i="9"/>
  <c r="H478" i="9"/>
  <c r="G478" i="9"/>
  <c r="F478" i="9"/>
  <c r="H477" i="9"/>
  <c r="G477" i="9"/>
  <c r="F477" i="9"/>
  <c r="H476" i="9"/>
  <c r="G476" i="9"/>
  <c r="F476" i="9"/>
  <c r="H475" i="9"/>
  <c r="G475" i="9"/>
  <c r="F475" i="9"/>
  <c r="H474" i="9"/>
  <c r="G474" i="9"/>
  <c r="F474" i="9"/>
  <c r="H473" i="9"/>
  <c r="G473" i="9"/>
  <c r="F473" i="9"/>
  <c r="H472" i="9"/>
  <c r="G472" i="9"/>
  <c r="F472" i="9"/>
  <c r="H471" i="9"/>
  <c r="G471" i="9"/>
  <c r="F471" i="9"/>
  <c r="H470" i="9"/>
  <c r="G470" i="9"/>
  <c r="F470" i="9"/>
  <c r="H469" i="9"/>
  <c r="G469" i="9"/>
  <c r="F469" i="9"/>
  <c r="H468" i="9"/>
  <c r="G468" i="9"/>
  <c r="F468" i="9"/>
  <c r="H467" i="9"/>
  <c r="G467" i="9"/>
  <c r="F467" i="9"/>
  <c r="H466" i="9"/>
  <c r="G466" i="9"/>
  <c r="F466" i="9"/>
  <c r="H465" i="9"/>
  <c r="G465" i="9"/>
  <c r="F465" i="9"/>
  <c r="H464" i="9"/>
  <c r="G464" i="9"/>
  <c r="F464" i="9"/>
  <c r="H463" i="9"/>
  <c r="G463" i="9"/>
  <c r="F463" i="9"/>
  <c r="H462" i="9"/>
  <c r="G462" i="9"/>
  <c r="F462" i="9"/>
  <c r="H461" i="9"/>
  <c r="G461" i="9"/>
  <c r="F461" i="9"/>
  <c r="H460" i="9"/>
  <c r="G460" i="9"/>
  <c r="F460" i="9"/>
  <c r="H459" i="9"/>
  <c r="G459" i="9"/>
  <c r="F459" i="9"/>
  <c r="H458" i="9"/>
  <c r="G458" i="9"/>
  <c r="F458" i="9"/>
  <c r="H457" i="9"/>
  <c r="G457" i="9"/>
  <c r="F457" i="9"/>
  <c r="H456" i="9"/>
  <c r="G456" i="9"/>
  <c r="F456" i="9"/>
  <c r="H455" i="9"/>
  <c r="G455" i="9"/>
  <c r="F455" i="9"/>
  <c r="H454" i="9"/>
  <c r="G454" i="9"/>
  <c r="F454" i="9"/>
  <c r="H453" i="9"/>
  <c r="G453" i="9"/>
  <c r="F453" i="9"/>
  <c r="H452" i="9"/>
  <c r="G452" i="9"/>
  <c r="F452" i="9"/>
  <c r="H451" i="9"/>
  <c r="G451" i="9"/>
  <c r="F451" i="9"/>
  <c r="H450" i="9"/>
  <c r="G450" i="9"/>
  <c r="F450" i="9"/>
  <c r="H449" i="9"/>
  <c r="G449" i="9"/>
  <c r="F449" i="9"/>
  <c r="H448" i="9"/>
  <c r="G448" i="9"/>
  <c r="F448" i="9"/>
  <c r="H447" i="9"/>
  <c r="G447" i="9"/>
  <c r="F447" i="9"/>
  <c r="H446" i="9"/>
  <c r="G446" i="9"/>
  <c r="F446" i="9"/>
  <c r="H445" i="9"/>
  <c r="G445" i="9"/>
  <c r="F445" i="9"/>
  <c r="H444" i="9"/>
  <c r="G444" i="9"/>
  <c r="F444" i="9"/>
  <c r="H443" i="9"/>
  <c r="G443" i="9"/>
  <c r="F443" i="9"/>
  <c r="H442" i="9"/>
  <c r="G442" i="9"/>
  <c r="F442" i="9"/>
  <c r="H441" i="9"/>
  <c r="G441" i="9"/>
  <c r="F441" i="9"/>
  <c r="H440" i="9"/>
  <c r="G440" i="9"/>
  <c r="F440" i="9"/>
  <c r="H439" i="9"/>
  <c r="G439" i="9"/>
  <c r="F439" i="9"/>
  <c r="H438" i="9"/>
  <c r="G438" i="9"/>
  <c r="F438" i="9"/>
  <c r="H437" i="9"/>
  <c r="G437" i="9"/>
  <c r="F437" i="9"/>
  <c r="H436" i="9"/>
  <c r="G436" i="9"/>
  <c r="F436" i="9"/>
  <c r="H435" i="9"/>
  <c r="G435" i="9"/>
  <c r="F435" i="9"/>
  <c r="H434" i="9"/>
  <c r="G434" i="9"/>
  <c r="F434" i="9"/>
  <c r="H433" i="9"/>
  <c r="G433" i="9"/>
  <c r="F433" i="9"/>
  <c r="H432" i="9"/>
  <c r="G432" i="9"/>
  <c r="F432" i="9"/>
  <c r="H431" i="9"/>
  <c r="G431" i="9"/>
  <c r="F431" i="9"/>
  <c r="H430" i="9"/>
  <c r="G430" i="9"/>
  <c r="F430" i="9"/>
  <c r="H429" i="9"/>
  <c r="G429" i="9"/>
  <c r="F429" i="9"/>
  <c r="H428" i="9"/>
  <c r="G428" i="9"/>
  <c r="F428" i="9"/>
  <c r="H427" i="9"/>
  <c r="G427" i="9"/>
  <c r="F427" i="9"/>
  <c r="H426" i="9"/>
  <c r="G426" i="9"/>
  <c r="F426" i="9"/>
  <c r="H425" i="9"/>
  <c r="G425" i="9"/>
  <c r="F425" i="9"/>
  <c r="H424" i="9"/>
  <c r="G424" i="9"/>
  <c r="F424" i="9"/>
  <c r="H423" i="9"/>
  <c r="G423" i="9"/>
  <c r="F423" i="9"/>
  <c r="H422" i="9"/>
  <c r="G422" i="9"/>
  <c r="F422" i="9"/>
  <c r="H421" i="9"/>
  <c r="G421" i="9"/>
  <c r="F421" i="9"/>
  <c r="H420" i="9"/>
  <c r="G420" i="9"/>
  <c r="F420" i="9"/>
  <c r="H419" i="9"/>
  <c r="G419" i="9"/>
  <c r="F419" i="9"/>
  <c r="H418" i="9"/>
  <c r="G418" i="9"/>
  <c r="F418" i="9"/>
  <c r="H417" i="9"/>
  <c r="G417" i="9"/>
  <c r="F417" i="9"/>
  <c r="H416" i="9"/>
  <c r="G416" i="9"/>
  <c r="F416" i="9"/>
  <c r="H415" i="9"/>
  <c r="G415" i="9"/>
  <c r="F415" i="9"/>
  <c r="H414" i="9"/>
  <c r="G414" i="9"/>
  <c r="F414" i="9"/>
  <c r="H413" i="9"/>
  <c r="G413" i="9"/>
  <c r="F413" i="9"/>
  <c r="H412" i="9"/>
  <c r="G412" i="9"/>
  <c r="F412" i="9"/>
  <c r="H411" i="9"/>
  <c r="G411" i="9"/>
  <c r="F411" i="9"/>
  <c r="H410" i="9"/>
  <c r="G410" i="9"/>
  <c r="F410" i="9"/>
  <c r="H409" i="9"/>
  <c r="G409" i="9"/>
  <c r="F409" i="9"/>
  <c r="H408" i="9"/>
  <c r="G408" i="9"/>
  <c r="F408" i="9"/>
  <c r="H407" i="9"/>
  <c r="G407" i="9"/>
  <c r="F407" i="9"/>
  <c r="H406" i="9"/>
  <c r="G406" i="9"/>
  <c r="F406" i="9"/>
  <c r="H405" i="9"/>
  <c r="G405" i="9"/>
  <c r="F405" i="9"/>
  <c r="H404" i="9"/>
  <c r="G404" i="9"/>
  <c r="F404" i="9"/>
  <c r="H403" i="9"/>
  <c r="G403" i="9"/>
  <c r="F403" i="9"/>
  <c r="H402" i="9"/>
  <c r="G402" i="9"/>
  <c r="F402" i="9"/>
  <c r="H401" i="9"/>
  <c r="G401" i="9"/>
  <c r="F401" i="9"/>
  <c r="H400" i="9"/>
  <c r="G400" i="9"/>
  <c r="F400" i="9"/>
  <c r="H399" i="9"/>
  <c r="G399" i="9"/>
  <c r="F399" i="9"/>
  <c r="H398" i="9"/>
  <c r="G398" i="9"/>
  <c r="F398" i="9"/>
  <c r="H397" i="9"/>
  <c r="G397" i="9"/>
  <c r="F397" i="9"/>
  <c r="H396" i="9"/>
  <c r="G396" i="9"/>
  <c r="F396" i="9"/>
  <c r="H395" i="9"/>
  <c r="G395" i="9"/>
  <c r="F395" i="9"/>
  <c r="H394" i="9"/>
  <c r="G394" i="9"/>
  <c r="F394" i="9"/>
  <c r="H393" i="9"/>
  <c r="G393" i="9"/>
  <c r="F393" i="9"/>
  <c r="H392" i="9"/>
  <c r="G392" i="9"/>
  <c r="F392" i="9"/>
  <c r="H391" i="9"/>
  <c r="G391" i="9"/>
  <c r="F391" i="9"/>
  <c r="H390" i="9"/>
  <c r="G390" i="9"/>
  <c r="F390" i="9"/>
  <c r="H389" i="9"/>
  <c r="G389" i="9"/>
  <c r="F389" i="9"/>
  <c r="H388" i="9"/>
  <c r="G388" i="9"/>
  <c r="F388" i="9"/>
  <c r="H387" i="9"/>
  <c r="G387" i="9"/>
  <c r="F387" i="9"/>
  <c r="H386" i="9"/>
  <c r="G386" i="9"/>
  <c r="F386" i="9"/>
  <c r="H385" i="9"/>
  <c r="G385" i="9"/>
  <c r="F385" i="9"/>
  <c r="H384" i="9"/>
  <c r="G384" i="9"/>
  <c r="F384" i="9"/>
  <c r="H383" i="9"/>
  <c r="G383" i="9"/>
  <c r="F383" i="9"/>
  <c r="H382" i="9"/>
  <c r="G382" i="9"/>
  <c r="F382" i="9"/>
  <c r="H381" i="9"/>
  <c r="G381" i="9"/>
  <c r="F381" i="9"/>
  <c r="H380" i="9"/>
  <c r="G380" i="9"/>
  <c r="F380" i="9"/>
  <c r="H379" i="9"/>
  <c r="G379" i="9"/>
  <c r="F379" i="9"/>
  <c r="H378" i="9"/>
  <c r="G378" i="9"/>
  <c r="F378" i="9"/>
  <c r="H377" i="9"/>
  <c r="G377" i="9"/>
  <c r="F377" i="9"/>
  <c r="H376" i="9"/>
  <c r="G376" i="9"/>
  <c r="F376" i="9"/>
  <c r="H375" i="9"/>
  <c r="G375" i="9"/>
  <c r="F375" i="9"/>
  <c r="H374" i="9"/>
  <c r="G374" i="9"/>
  <c r="F374" i="9"/>
  <c r="H373" i="9"/>
  <c r="G373" i="9"/>
  <c r="F373" i="9"/>
  <c r="H372" i="9"/>
  <c r="G372" i="9"/>
  <c r="F372" i="9"/>
  <c r="H371" i="9"/>
  <c r="G371" i="9"/>
  <c r="F371" i="9"/>
  <c r="H370" i="9"/>
  <c r="G370" i="9"/>
  <c r="F370" i="9"/>
  <c r="H369" i="9"/>
  <c r="G369" i="9"/>
  <c r="F369" i="9"/>
  <c r="H368" i="9"/>
  <c r="G368" i="9"/>
  <c r="F368" i="9"/>
  <c r="H367" i="9"/>
  <c r="G367" i="9"/>
  <c r="F367" i="9"/>
  <c r="H366" i="9"/>
  <c r="G366" i="9"/>
  <c r="F366" i="9"/>
  <c r="H365" i="9"/>
  <c r="G365" i="9"/>
  <c r="F365" i="9"/>
  <c r="H364" i="9"/>
  <c r="G364" i="9"/>
  <c r="F364" i="9"/>
  <c r="H363" i="9"/>
  <c r="G363" i="9"/>
  <c r="F363" i="9"/>
  <c r="H362" i="9"/>
  <c r="G362" i="9"/>
  <c r="F362" i="9"/>
  <c r="H361" i="9"/>
  <c r="G361" i="9"/>
  <c r="F361" i="9"/>
  <c r="H360" i="9"/>
  <c r="G360" i="9"/>
  <c r="F360" i="9"/>
  <c r="H359" i="9"/>
  <c r="G359" i="9"/>
  <c r="F359" i="9"/>
  <c r="H358" i="9"/>
  <c r="G358" i="9"/>
  <c r="F358" i="9"/>
  <c r="H357" i="9"/>
  <c r="G357" i="9"/>
  <c r="F357" i="9"/>
  <c r="H356" i="9"/>
  <c r="G356" i="9"/>
  <c r="F356" i="9"/>
  <c r="H355" i="9"/>
  <c r="G355" i="9"/>
  <c r="F355" i="9"/>
  <c r="H354" i="9"/>
  <c r="G354" i="9"/>
  <c r="F354" i="9"/>
  <c r="H353" i="9"/>
  <c r="G353" i="9"/>
  <c r="F353" i="9"/>
  <c r="H352" i="9"/>
  <c r="G352" i="9"/>
  <c r="F352" i="9"/>
  <c r="H351" i="9"/>
  <c r="G351" i="9"/>
  <c r="F351" i="9"/>
  <c r="H350" i="9"/>
  <c r="G350" i="9"/>
  <c r="F350" i="9"/>
  <c r="H349" i="9"/>
  <c r="G349" i="9"/>
  <c r="F349" i="9"/>
  <c r="H348" i="9"/>
  <c r="G348" i="9"/>
  <c r="F348" i="9"/>
  <c r="H347" i="9"/>
  <c r="G347" i="9"/>
  <c r="F347" i="9"/>
  <c r="H346" i="9"/>
  <c r="G346" i="9"/>
  <c r="F346" i="9"/>
  <c r="H345" i="9"/>
  <c r="G345" i="9"/>
  <c r="F345" i="9"/>
  <c r="H344" i="9"/>
  <c r="G344" i="9"/>
  <c r="F344" i="9"/>
  <c r="H343" i="9"/>
  <c r="G343" i="9"/>
  <c r="F343" i="9"/>
  <c r="H342" i="9"/>
  <c r="G342" i="9"/>
  <c r="F342" i="9"/>
  <c r="H341" i="9"/>
  <c r="G341" i="9"/>
  <c r="F341" i="9"/>
  <c r="H340" i="9"/>
  <c r="G340" i="9"/>
  <c r="F340" i="9"/>
  <c r="H339" i="9"/>
  <c r="G339" i="9"/>
  <c r="F339" i="9"/>
  <c r="H338" i="9"/>
  <c r="G338" i="9"/>
  <c r="F338" i="9"/>
  <c r="H337" i="9"/>
  <c r="G337" i="9"/>
  <c r="F337" i="9"/>
  <c r="H336" i="9"/>
  <c r="G336" i="9"/>
  <c r="F336" i="9"/>
  <c r="H335" i="9"/>
  <c r="G335" i="9"/>
  <c r="F335" i="9"/>
  <c r="H334" i="9"/>
  <c r="G334" i="9"/>
  <c r="F334" i="9"/>
  <c r="H333" i="9"/>
  <c r="G333" i="9"/>
  <c r="F333" i="9"/>
  <c r="H332" i="9"/>
  <c r="G332" i="9"/>
  <c r="F332" i="9"/>
  <c r="H331" i="9"/>
  <c r="G331" i="9"/>
  <c r="F331" i="9"/>
  <c r="H330" i="9"/>
  <c r="G330" i="9"/>
  <c r="F330" i="9"/>
  <c r="H329" i="9"/>
  <c r="G329" i="9"/>
  <c r="F329" i="9"/>
  <c r="H328" i="9"/>
  <c r="G328" i="9"/>
  <c r="F328" i="9"/>
  <c r="H327" i="9"/>
  <c r="G327" i="9"/>
  <c r="F327" i="9"/>
  <c r="H326" i="9"/>
  <c r="G326" i="9"/>
  <c r="F326" i="9"/>
  <c r="H325" i="9"/>
  <c r="G325" i="9"/>
  <c r="F325" i="9"/>
  <c r="H324" i="9"/>
  <c r="G324" i="9"/>
  <c r="F324" i="9"/>
  <c r="H323" i="9"/>
  <c r="G323" i="9"/>
  <c r="F323" i="9"/>
  <c r="H322" i="9"/>
  <c r="G322" i="9"/>
  <c r="F322" i="9"/>
  <c r="H321" i="9"/>
  <c r="G321" i="9"/>
  <c r="F321" i="9"/>
  <c r="H320" i="9"/>
  <c r="G320" i="9"/>
  <c r="F320" i="9"/>
  <c r="H319" i="9"/>
  <c r="G319" i="9"/>
  <c r="F319" i="9"/>
  <c r="H318" i="9"/>
  <c r="G318" i="9"/>
  <c r="F318" i="9"/>
  <c r="H317" i="9"/>
  <c r="G317" i="9"/>
  <c r="F317" i="9"/>
  <c r="H316" i="9"/>
  <c r="G316" i="9"/>
  <c r="F316" i="9"/>
  <c r="H315" i="9"/>
  <c r="G315" i="9"/>
  <c r="F315" i="9"/>
  <c r="H314" i="9"/>
  <c r="G314" i="9"/>
  <c r="F314" i="9"/>
  <c r="H313" i="9"/>
  <c r="G313" i="9"/>
  <c r="F313" i="9"/>
  <c r="H312" i="9"/>
  <c r="G312" i="9"/>
  <c r="F312" i="9"/>
  <c r="H311" i="9"/>
  <c r="G311" i="9"/>
  <c r="F311" i="9"/>
  <c r="H310" i="9"/>
  <c r="G310" i="9"/>
  <c r="F310" i="9"/>
  <c r="H309" i="9"/>
  <c r="G309" i="9"/>
  <c r="F309" i="9"/>
  <c r="H308" i="9"/>
  <c r="G308" i="9"/>
  <c r="F308" i="9"/>
  <c r="H307" i="9"/>
  <c r="G307" i="9"/>
  <c r="F307" i="9"/>
  <c r="H306" i="9"/>
  <c r="G306" i="9"/>
  <c r="F306" i="9"/>
  <c r="H305" i="9"/>
  <c r="G305" i="9"/>
  <c r="F305" i="9"/>
  <c r="H304" i="9"/>
  <c r="G304" i="9"/>
  <c r="F304" i="9"/>
  <c r="H303" i="9"/>
  <c r="G303" i="9"/>
  <c r="F303" i="9"/>
  <c r="H302" i="9"/>
  <c r="G302" i="9"/>
  <c r="F302" i="9"/>
  <c r="H301" i="9"/>
  <c r="G301" i="9"/>
  <c r="F301" i="9"/>
  <c r="H300" i="9"/>
  <c r="G300" i="9"/>
  <c r="F300" i="9"/>
  <c r="H299" i="9"/>
  <c r="G299" i="9"/>
  <c r="F299" i="9"/>
  <c r="H298" i="9"/>
  <c r="G298" i="9"/>
  <c r="F298" i="9"/>
  <c r="H297" i="9"/>
  <c r="G297" i="9"/>
  <c r="F297" i="9"/>
  <c r="H296" i="9"/>
  <c r="G296" i="9"/>
  <c r="F296" i="9"/>
  <c r="H295" i="9"/>
  <c r="G295" i="9"/>
  <c r="F295" i="9"/>
  <c r="H294" i="9"/>
  <c r="G294" i="9"/>
  <c r="F294" i="9"/>
  <c r="H293" i="9"/>
  <c r="G293" i="9"/>
  <c r="F293" i="9"/>
  <c r="H292" i="9"/>
  <c r="G292" i="9"/>
  <c r="F292" i="9"/>
  <c r="H291" i="9"/>
  <c r="G291" i="9"/>
  <c r="F291" i="9"/>
  <c r="H290" i="9"/>
  <c r="G290" i="9"/>
  <c r="F290" i="9"/>
  <c r="H289" i="9"/>
  <c r="G289" i="9"/>
  <c r="F289" i="9"/>
  <c r="H288" i="9"/>
  <c r="G288" i="9"/>
  <c r="F288" i="9"/>
  <c r="H287" i="9"/>
  <c r="G287" i="9"/>
  <c r="F287" i="9"/>
  <c r="H286" i="9"/>
  <c r="G286" i="9"/>
  <c r="F286" i="9"/>
  <c r="H285" i="9"/>
  <c r="G285" i="9"/>
  <c r="F285" i="9"/>
  <c r="H284" i="9"/>
  <c r="G284" i="9"/>
  <c r="F284" i="9"/>
  <c r="H283" i="9"/>
  <c r="G283" i="9"/>
  <c r="F283" i="9"/>
  <c r="H282" i="9"/>
  <c r="G282" i="9"/>
  <c r="F282" i="9"/>
  <c r="H281" i="9"/>
  <c r="G281" i="9"/>
  <c r="F281" i="9"/>
  <c r="H280" i="9"/>
  <c r="G280" i="9"/>
  <c r="F280" i="9"/>
  <c r="H279" i="9"/>
  <c r="G279" i="9"/>
  <c r="F279" i="9"/>
  <c r="H278" i="9"/>
  <c r="G278" i="9"/>
  <c r="F278" i="9"/>
  <c r="H277" i="9"/>
  <c r="G277" i="9"/>
  <c r="F277" i="9"/>
  <c r="H276" i="9"/>
  <c r="G276" i="9"/>
  <c r="F276" i="9"/>
  <c r="H275" i="9"/>
  <c r="G275" i="9"/>
  <c r="F275" i="9"/>
  <c r="H274" i="9"/>
  <c r="G274" i="9"/>
  <c r="F274" i="9"/>
  <c r="H273" i="9"/>
  <c r="G273" i="9"/>
  <c r="F273" i="9"/>
  <c r="H272" i="9"/>
  <c r="G272" i="9"/>
  <c r="F272" i="9"/>
  <c r="H271" i="9"/>
  <c r="G271" i="9"/>
  <c r="F271" i="9"/>
  <c r="H270" i="9"/>
  <c r="G270" i="9"/>
  <c r="F270" i="9"/>
  <c r="H269" i="9"/>
  <c r="G269" i="9"/>
  <c r="F269" i="9"/>
  <c r="H268" i="9"/>
  <c r="G268" i="9"/>
  <c r="F268" i="9"/>
  <c r="H267" i="9"/>
  <c r="G267" i="9"/>
  <c r="F267" i="9"/>
  <c r="H266" i="9"/>
  <c r="G266" i="9"/>
  <c r="F266" i="9"/>
  <c r="H265" i="9"/>
  <c r="G265" i="9"/>
  <c r="F265" i="9"/>
  <c r="H264" i="9"/>
  <c r="G264" i="9"/>
  <c r="F264" i="9"/>
  <c r="H263" i="9"/>
  <c r="G263" i="9"/>
  <c r="F263" i="9"/>
  <c r="H262" i="9"/>
  <c r="G262" i="9"/>
  <c r="F262" i="9"/>
  <c r="H261" i="9"/>
  <c r="G261" i="9"/>
  <c r="F261" i="9"/>
  <c r="H260" i="9"/>
  <c r="G260" i="9"/>
  <c r="F260" i="9"/>
  <c r="H259" i="9"/>
  <c r="G259" i="9"/>
  <c r="F259" i="9"/>
  <c r="H258" i="9"/>
  <c r="G258" i="9"/>
  <c r="F258" i="9"/>
  <c r="H257" i="9"/>
  <c r="G257" i="9"/>
  <c r="F257" i="9"/>
  <c r="H256" i="9"/>
  <c r="G256" i="9"/>
  <c r="F256" i="9"/>
  <c r="H255" i="9"/>
  <c r="G255" i="9"/>
  <c r="F255" i="9"/>
  <c r="H254" i="9"/>
  <c r="G254" i="9"/>
  <c r="F254" i="9"/>
  <c r="H253" i="9"/>
  <c r="G253" i="9"/>
  <c r="F253" i="9"/>
  <c r="H252" i="9"/>
  <c r="G252" i="9"/>
  <c r="F252" i="9"/>
  <c r="H251" i="9"/>
  <c r="G251" i="9"/>
  <c r="F251" i="9"/>
  <c r="H250" i="9"/>
  <c r="G250" i="9"/>
  <c r="F250" i="9"/>
  <c r="H249" i="9"/>
  <c r="G249" i="9"/>
  <c r="F249" i="9"/>
  <c r="H248" i="9"/>
  <c r="G248" i="9"/>
  <c r="F248" i="9"/>
  <c r="H247" i="9"/>
  <c r="G247" i="9"/>
  <c r="F247" i="9"/>
  <c r="H246" i="9"/>
  <c r="G246" i="9"/>
  <c r="F246" i="9"/>
  <c r="H245" i="9"/>
  <c r="G245" i="9"/>
  <c r="F245" i="9"/>
  <c r="H244" i="9"/>
  <c r="G244" i="9"/>
  <c r="F244" i="9"/>
  <c r="H243" i="9"/>
  <c r="G243" i="9"/>
  <c r="F243" i="9"/>
  <c r="H242" i="9"/>
  <c r="G242" i="9"/>
  <c r="F242" i="9"/>
  <c r="H241" i="9"/>
  <c r="G241" i="9"/>
  <c r="F241" i="9"/>
  <c r="H240" i="9"/>
  <c r="G240" i="9"/>
  <c r="F240" i="9"/>
  <c r="H239" i="9"/>
  <c r="G239" i="9"/>
  <c r="F239" i="9"/>
  <c r="H238" i="9"/>
  <c r="G238" i="9"/>
  <c r="F238" i="9"/>
  <c r="H237" i="9"/>
  <c r="G237" i="9"/>
  <c r="F237" i="9"/>
  <c r="H236" i="9"/>
  <c r="G236" i="9"/>
  <c r="F236" i="9"/>
  <c r="H235" i="9"/>
  <c r="G235" i="9"/>
  <c r="F235" i="9"/>
  <c r="H234" i="9"/>
  <c r="G234" i="9"/>
  <c r="F234" i="9"/>
  <c r="H233" i="9"/>
  <c r="G233" i="9"/>
  <c r="F233" i="9"/>
  <c r="H232" i="9"/>
  <c r="G232" i="9"/>
  <c r="F232" i="9"/>
  <c r="H231" i="9"/>
  <c r="G231" i="9"/>
  <c r="F231" i="9"/>
  <c r="H230" i="9"/>
  <c r="G230" i="9"/>
  <c r="F230" i="9"/>
  <c r="H229" i="9"/>
  <c r="G229" i="9"/>
  <c r="F229" i="9"/>
  <c r="H228" i="9"/>
  <c r="G228" i="9"/>
  <c r="F228" i="9"/>
  <c r="H227" i="9"/>
  <c r="G227" i="9"/>
  <c r="F227" i="9"/>
  <c r="H226" i="9"/>
  <c r="G226" i="9"/>
  <c r="F226" i="9"/>
  <c r="H225" i="9"/>
  <c r="G225" i="9"/>
  <c r="F225" i="9"/>
  <c r="H224" i="9"/>
  <c r="G224" i="9"/>
  <c r="F224" i="9"/>
  <c r="H223" i="9"/>
  <c r="G223" i="9"/>
  <c r="F223" i="9"/>
  <c r="H222" i="9"/>
  <c r="G222" i="9"/>
  <c r="F222" i="9"/>
  <c r="H221" i="9"/>
  <c r="G221" i="9"/>
  <c r="F221" i="9"/>
  <c r="H220" i="9"/>
  <c r="G220" i="9"/>
  <c r="F220" i="9"/>
  <c r="H219" i="9"/>
  <c r="G219" i="9"/>
  <c r="F219" i="9"/>
  <c r="H218" i="9"/>
  <c r="G218" i="9"/>
  <c r="F218" i="9"/>
  <c r="H217" i="9"/>
  <c r="G217" i="9"/>
  <c r="F217" i="9"/>
  <c r="H216" i="9"/>
  <c r="G216" i="9"/>
  <c r="F216" i="9"/>
  <c r="H215" i="9"/>
  <c r="G215" i="9"/>
  <c r="F215" i="9"/>
  <c r="H214" i="9"/>
  <c r="G214" i="9"/>
  <c r="F214" i="9"/>
  <c r="H213" i="9"/>
  <c r="G213" i="9"/>
  <c r="F213" i="9"/>
  <c r="H212" i="9"/>
  <c r="G212" i="9"/>
  <c r="F212" i="9"/>
  <c r="H211" i="9"/>
  <c r="G211" i="9"/>
  <c r="F211" i="9"/>
  <c r="H210" i="9"/>
  <c r="G210" i="9"/>
  <c r="F210" i="9"/>
  <c r="H209" i="9"/>
  <c r="G209" i="9"/>
  <c r="F209" i="9"/>
  <c r="H208" i="9"/>
  <c r="G208" i="9"/>
  <c r="F208" i="9"/>
  <c r="H207" i="9"/>
  <c r="G207" i="9"/>
  <c r="F207" i="9"/>
  <c r="H206" i="9"/>
  <c r="G206" i="9"/>
  <c r="F206" i="9"/>
  <c r="H205" i="9"/>
  <c r="G205" i="9"/>
  <c r="F205" i="9"/>
  <c r="H204" i="9"/>
  <c r="G204" i="9"/>
  <c r="F204" i="9"/>
  <c r="H203" i="9"/>
  <c r="G203" i="9"/>
  <c r="F203" i="9"/>
  <c r="H202" i="9"/>
  <c r="G202" i="9"/>
  <c r="F202" i="9"/>
  <c r="H201" i="9"/>
  <c r="G201" i="9"/>
  <c r="F201" i="9"/>
  <c r="H200" i="9"/>
  <c r="G200" i="9"/>
  <c r="F200" i="9"/>
  <c r="H199" i="9"/>
  <c r="G199" i="9"/>
  <c r="F199" i="9"/>
  <c r="H198" i="9"/>
  <c r="G198" i="9"/>
  <c r="F198" i="9"/>
  <c r="H197" i="9"/>
  <c r="G197" i="9"/>
  <c r="F197" i="9"/>
  <c r="H196" i="9"/>
  <c r="G196" i="9"/>
  <c r="F196" i="9"/>
  <c r="H195" i="9"/>
  <c r="G195" i="9"/>
  <c r="F195" i="9"/>
  <c r="H194" i="9"/>
  <c r="G194" i="9"/>
  <c r="F194" i="9"/>
  <c r="H193" i="9"/>
  <c r="G193" i="9"/>
  <c r="F193" i="9"/>
  <c r="H192" i="9"/>
  <c r="G192" i="9"/>
  <c r="F192" i="9"/>
  <c r="H191" i="9"/>
  <c r="G191" i="9"/>
  <c r="F191" i="9"/>
  <c r="H190" i="9"/>
  <c r="G190" i="9"/>
  <c r="F190" i="9"/>
  <c r="H189" i="9"/>
  <c r="G189" i="9"/>
  <c r="F189" i="9"/>
  <c r="H188" i="9"/>
  <c r="G188" i="9"/>
  <c r="F188" i="9"/>
  <c r="H187" i="9"/>
  <c r="G187" i="9"/>
  <c r="F187" i="9"/>
  <c r="H186" i="9"/>
  <c r="G186" i="9"/>
  <c r="F186" i="9"/>
  <c r="H185" i="9"/>
  <c r="G185" i="9"/>
  <c r="F185" i="9"/>
  <c r="H184" i="9"/>
  <c r="G184" i="9"/>
  <c r="F184" i="9"/>
  <c r="H183" i="9"/>
  <c r="G183" i="9"/>
  <c r="F183" i="9"/>
  <c r="H182" i="9"/>
  <c r="G182" i="9"/>
  <c r="F182" i="9"/>
  <c r="H181" i="9"/>
  <c r="G181" i="9"/>
  <c r="F181" i="9"/>
  <c r="H180" i="9"/>
  <c r="G180" i="9"/>
  <c r="F180" i="9"/>
  <c r="H179" i="9"/>
  <c r="G179" i="9"/>
  <c r="F179" i="9"/>
  <c r="H178" i="9"/>
  <c r="G178" i="9"/>
  <c r="F178" i="9"/>
  <c r="H177" i="9"/>
  <c r="G177" i="9"/>
  <c r="F177" i="9"/>
  <c r="H176" i="9"/>
  <c r="G176" i="9"/>
  <c r="F176" i="9"/>
  <c r="H175" i="9"/>
  <c r="G175" i="9"/>
  <c r="F175" i="9"/>
  <c r="H174" i="9"/>
  <c r="G174" i="9"/>
  <c r="F174" i="9"/>
  <c r="H173" i="9"/>
  <c r="G173" i="9"/>
  <c r="F173" i="9"/>
  <c r="H172" i="9"/>
  <c r="G172" i="9"/>
  <c r="F172" i="9"/>
  <c r="H171" i="9"/>
  <c r="G171" i="9"/>
  <c r="F171" i="9"/>
  <c r="H170" i="9"/>
  <c r="G170" i="9"/>
  <c r="F170" i="9"/>
  <c r="H169" i="9"/>
  <c r="G169" i="9"/>
  <c r="F169" i="9"/>
  <c r="H168" i="9"/>
  <c r="G168" i="9"/>
  <c r="F168" i="9"/>
  <c r="H167" i="9"/>
  <c r="G167" i="9"/>
  <c r="F167" i="9"/>
  <c r="H166" i="9"/>
  <c r="G166" i="9"/>
  <c r="F166" i="9"/>
  <c r="H165" i="9"/>
  <c r="G165" i="9"/>
  <c r="F165" i="9"/>
  <c r="H164" i="9"/>
  <c r="G164" i="9"/>
  <c r="F164" i="9"/>
  <c r="H163" i="9"/>
  <c r="G163" i="9"/>
  <c r="F163" i="9"/>
  <c r="H162" i="9"/>
  <c r="G162" i="9"/>
  <c r="F162" i="9"/>
  <c r="H161" i="9"/>
  <c r="G161" i="9"/>
  <c r="F161" i="9"/>
  <c r="H160" i="9"/>
  <c r="G160" i="9"/>
  <c r="F160" i="9"/>
  <c r="H159" i="9"/>
  <c r="G159" i="9"/>
  <c r="F159" i="9"/>
  <c r="H158" i="9"/>
  <c r="G158" i="9"/>
  <c r="F158" i="9"/>
  <c r="H157" i="9"/>
  <c r="G157" i="9"/>
  <c r="F157" i="9"/>
  <c r="H156" i="9"/>
  <c r="G156" i="9"/>
  <c r="F156" i="9"/>
  <c r="H155" i="9"/>
  <c r="G155" i="9"/>
  <c r="F155" i="9"/>
  <c r="H154" i="9"/>
  <c r="G154" i="9"/>
  <c r="F154" i="9"/>
  <c r="H153" i="9"/>
  <c r="G153" i="9"/>
  <c r="F153" i="9"/>
  <c r="H152" i="9"/>
  <c r="G152" i="9"/>
  <c r="F152" i="9"/>
  <c r="H151" i="9"/>
  <c r="G151" i="9"/>
  <c r="F151" i="9"/>
  <c r="H150" i="9"/>
  <c r="G150" i="9"/>
  <c r="F150" i="9"/>
  <c r="H149" i="9"/>
  <c r="G149" i="9"/>
  <c r="F149" i="9"/>
  <c r="H148" i="9"/>
  <c r="G148" i="9"/>
  <c r="F148" i="9"/>
  <c r="H147" i="9"/>
  <c r="G147" i="9"/>
  <c r="F147" i="9"/>
  <c r="H146" i="9"/>
  <c r="G146" i="9"/>
  <c r="F146" i="9"/>
  <c r="H145" i="9"/>
  <c r="G145" i="9"/>
  <c r="F145" i="9"/>
  <c r="H144" i="9"/>
  <c r="G144" i="9"/>
  <c r="F144" i="9"/>
  <c r="H143" i="9"/>
  <c r="G143" i="9"/>
  <c r="F143" i="9"/>
  <c r="H142" i="9"/>
  <c r="G142" i="9"/>
  <c r="F142" i="9"/>
  <c r="H141" i="9"/>
  <c r="G141" i="9"/>
  <c r="F141" i="9"/>
  <c r="H140" i="9"/>
  <c r="G140" i="9"/>
  <c r="F140" i="9"/>
  <c r="H139" i="9"/>
  <c r="G139" i="9"/>
  <c r="F139" i="9"/>
  <c r="H138" i="9"/>
  <c r="G138" i="9"/>
  <c r="F138" i="9"/>
  <c r="H137" i="9"/>
  <c r="G137" i="9"/>
  <c r="F137" i="9"/>
  <c r="H136" i="9"/>
  <c r="G136" i="9"/>
  <c r="F136" i="9"/>
  <c r="H135" i="9"/>
  <c r="G135" i="9"/>
  <c r="F135" i="9"/>
  <c r="H134" i="9"/>
  <c r="G134" i="9"/>
  <c r="F134" i="9"/>
  <c r="H133" i="9"/>
  <c r="G133" i="9"/>
  <c r="F133" i="9"/>
  <c r="H132" i="9"/>
  <c r="G132" i="9"/>
  <c r="F132" i="9"/>
  <c r="H131" i="9"/>
  <c r="G131" i="9"/>
  <c r="F131" i="9"/>
  <c r="H130" i="9"/>
  <c r="G130" i="9"/>
  <c r="F130" i="9"/>
  <c r="H129" i="9"/>
  <c r="G129" i="9"/>
  <c r="F129" i="9"/>
  <c r="H128" i="9"/>
  <c r="G128" i="9"/>
  <c r="F128" i="9"/>
  <c r="H127" i="9"/>
  <c r="G127" i="9"/>
  <c r="F127" i="9"/>
  <c r="H126" i="9"/>
  <c r="G126" i="9"/>
  <c r="F126" i="9"/>
  <c r="H125" i="9"/>
  <c r="G125" i="9"/>
  <c r="F125" i="9"/>
  <c r="H124" i="9"/>
  <c r="G124" i="9"/>
  <c r="F124" i="9"/>
  <c r="H123" i="9"/>
  <c r="G123" i="9"/>
  <c r="F123" i="9"/>
  <c r="H122" i="9"/>
  <c r="G122" i="9"/>
  <c r="F122" i="9"/>
  <c r="H121" i="9"/>
  <c r="G121" i="9"/>
  <c r="F121" i="9"/>
  <c r="H120" i="9"/>
  <c r="G120" i="9"/>
  <c r="F120" i="9"/>
  <c r="H119" i="9"/>
  <c r="G119" i="9"/>
  <c r="F119" i="9"/>
  <c r="H118" i="9"/>
  <c r="G118" i="9"/>
  <c r="F118" i="9"/>
  <c r="H117" i="9"/>
  <c r="G117" i="9"/>
  <c r="F117" i="9"/>
  <c r="H116" i="9"/>
  <c r="G116" i="9"/>
  <c r="F116" i="9"/>
  <c r="H115" i="9"/>
  <c r="G115" i="9"/>
  <c r="F115" i="9"/>
  <c r="H114" i="9"/>
  <c r="G114" i="9"/>
  <c r="F114" i="9"/>
  <c r="H113" i="9"/>
  <c r="G113" i="9"/>
  <c r="F113" i="9"/>
  <c r="H112" i="9"/>
  <c r="G112" i="9"/>
  <c r="F112" i="9"/>
  <c r="H111" i="9"/>
  <c r="G111" i="9"/>
  <c r="F111" i="9"/>
  <c r="H110" i="9"/>
  <c r="G110" i="9"/>
  <c r="F110" i="9"/>
  <c r="H109" i="9"/>
  <c r="G109" i="9"/>
  <c r="F109" i="9"/>
  <c r="H108" i="9"/>
  <c r="G108" i="9"/>
  <c r="F108" i="9"/>
  <c r="H107" i="9"/>
  <c r="G107" i="9"/>
  <c r="F107" i="9"/>
  <c r="H106" i="9"/>
  <c r="G106" i="9"/>
  <c r="F106" i="9"/>
  <c r="H105" i="9"/>
  <c r="G105" i="9"/>
  <c r="F105" i="9"/>
  <c r="H104" i="9"/>
  <c r="G104" i="9"/>
  <c r="F104" i="9"/>
  <c r="H103" i="9"/>
  <c r="G103" i="9"/>
  <c r="F103" i="9"/>
  <c r="H102" i="9"/>
  <c r="G102" i="9"/>
  <c r="F102" i="9"/>
  <c r="H101" i="9"/>
  <c r="G101" i="9"/>
  <c r="F101" i="9"/>
  <c r="H100" i="9"/>
  <c r="G100" i="9"/>
  <c r="F100" i="9"/>
  <c r="H99" i="9"/>
  <c r="G99" i="9"/>
  <c r="F99" i="9"/>
  <c r="H98" i="9"/>
  <c r="G98" i="9"/>
  <c r="F98" i="9"/>
  <c r="H97" i="9"/>
  <c r="G97" i="9"/>
  <c r="F97" i="9"/>
  <c r="H96" i="9"/>
  <c r="G96" i="9"/>
  <c r="F96" i="9"/>
  <c r="H95" i="9"/>
  <c r="G95" i="9"/>
  <c r="F95" i="9"/>
  <c r="H94" i="9"/>
  <c r="G94" i="9"/>
  <c r="F94" i="9"/>
  <c r="H93" i="9"/>
  <c r="G93" i="9"/>
  <c r="F93" i="9"/>
  <c r="H92" i="9"/>
  <c r="G92" i="9"/>
  <c r="F92" i="9"/>
  <c r="H91" i="9"/>
  <c r="G91" i="9"/>
  <c r="F91" i="9"/>
  <c r="H90" i="9"/>
  <c r="G90" i="9"/>
  <c r="F90" i="9"/>
  <c r="H89" i="9"/>
  <c r="G89" i="9"/>
  <c r="F89" i="9"/>
  <c r="H88" i="9"/>
  <c r="G88" i="9"/>
  <c r="F88" i="9"/>
  <c r="H87" i="9"/>
  <c r="G87" i="9"/>
  <c r="F87" i="9"/>
  <c r="H86" i="9"/>
  <c r="G86" i="9"/>
  <c r="F86" i="9"/>
  <c r="H85" i="9"/>
  <c r="G85" i="9"/>
  <c r="F85" i="9"/>
  <c r="H84" i="9"/>
  <c r="G84" i="9"/>
  <c r="F84" i="9"/>
  <c r="H83" i="9"/>
  <c r="G83" i="9"/>
  <c r="F83" i="9"/>
  <c r="H82" i="9"/>
  <c r="G82" i="9"/>
  <c r="F82" i="9"/>
  <c r="H81" i="9"/>
  <c r="G81" i="9"/>
  <c r="F81" i="9"/>
  <c r="H80" i="9"/>
  <c r="G80" i="9"/>
  <c r="F80" i="9"/>
  <c r="H79" i="9"/>
  <c r="G79" i="9"/>
  <c r="F79" i="9"/>
  <c r="H78" i="9"/>
  <c r="G78" i="9"/>
  <c r="F78" i="9"/>
  <c r="H77" i="9"/>
  <c r="G77" i="9"/>
  <c r="F77" i="9"/>
  <c r="H76" i="9"/>
  <c r="G76" i="9"/>
  <c r="F76" i="9"/>
  <c r="H75" i="9"/>
  <c r="G75" i="9"/>
  <c r="F75" i="9"/>
  <c r="H74" i="9"/>
  <c r="G74" i="9"/>
  <c r="F74" i="9"/>
  <c r="H73" i="9"/>
  <c r="G73" i="9"/>
  <c r="F73" i="9"/>
  <c r="H72" i="9"/>
  <c r="G72" i="9"/>
  <c r="F72" i="9"/>
  <c r="H71" i="9"/>
  <c r="G71" i="9"/>
  <c r="F71" i="9"/>
  <c r="H70" i="9"/>
  <c r="G70" i="9"/>
  <c r="F70" i="9"/>
  <c r="H69" i="9"/>
  <c r="G69" i="9"/>
  <c r="F69" i="9"/>
  <c r="H68" i="9"/>
  <c r="G68" i="9"/>
  <c r="F68" i="9"/>
  <c r="H67" i="9"/>
  <c r="G67" i="9"/>
  <c r="F67" i="9"/>
  <c r="H66" i="9"/>
  <c r="G66" i="9"/>
  <c r="F66" i="9"/>
  <c r="H65" i="9"/>
  <c r="G65" i="9"/>
  <c r="F65" i="9"/>
  <c r="H64" i="9"/>
  <c r="G64" i="9"/>
  <c r="F64" i="9"/>
  <c r="H63" i="9"/>
  <c r="G63" i="9"/>
  <c r="F63" i="9"/>
  <c r="H62" i="9"/>
  <c r="G62" i="9"/>
  <c r="F62" i="9"/>
  <c r="H61" i="9"/>
  <c r="G61" i="9"/>
  <c r="F61" i="9"/>
  <c r="H60" i="9"/>
  <c r="G60" i="9"/>
  <c r="F60" i="9"/>
  <c r="H59" i="9"/>
  <c r="G59" i="9"/>
  <c r="F59" i="9"/>
  <c r="H58" i="9"/>
  <c r="G58" i="9"/>
  <c r="F58" i="9"/>
  <c r="H57" i="9"/>
  <c r="G57" i="9"/>
  <c r="F57" i="9"/>
  <c r="H56" i="9"/>
  <c r="G56" i="9"/>
  <c r="F56" i="9"/>
  <c r="H55" i="9"/>
  <c r="G55" i="9"/>
  <c r="F55" i="9"/>
  <c r="H54" i="9"/>
  <c r="G54" i="9"/>
  <c r="F54" i="9"/>
  <c r="H53" i="9"/>
  <c r="G53" i="9"/>
  <c r="F53" i="9"/>
  <c r="H52" i="9"/>
  <c r="G52" i="9"/>
  <c r="F52" i="9"/>
  <c r="H51" i="9"/>
  <c r="G51" i="9"/>
  <c r="F51" i="9"/>
  <c r="H50" i="9"/>
  <c r="G50" i="9"/>
  <c r="F50" i="9"/>
  <c r="H49" i="9"/>
  <c r="G49" i="9"/>
  <c r="F49" i="9"/>
  <c r="H48" i="9"/>
  <c r="G48" i="9"/>
  <c r="F48" i="9"/>
  <c r="H47" i="9"/>
  <c r="G47" i="9"/>
  <c r="F47" i="9"/>
  <c r="H46" i="9"/>
  <c r="G46" i="9"/>
  <c r="F46" i="9"/>
  <c r="H45" i="9"/>
  <c r="G45" i="9"/>
  <c r="F45" i="9"/>
  <c r="H44" i="9"/>
  <c r="G44" i="9"/>
  <c r="F44" i="9"/>
  <c r="H43" i="9"/>
  <c r="G43" i="9"/>
  <c r="F43" i="9"/>
  <c r="H42" i="9"/>
  <c r="G42" i="9"/>
  <c r="F42" i="9"/>
  <c r="H41" i="9"/>
  <c r="G41" i="9"/>
  <c r="F41" i="9"/>
  <c r="H40" i="9"/>
  <c r="G40" i="9"/>
  <c r="F40" i="9"/>
  <c r="H39" i="9"/>
  <c r="G39" i="9"/>
  <c r="F39" i="9"/>
  <c r="H38" i="9"/>
  <c r="G38" i="9"/>
  <c r="F38" i="9"/>
  <c r="H37" i="9"/>
  <c r="G37" i="9"/>
  <c r="F37" i="9"/>
  <c r="H36" i="9"/>
  <c r="G36" i="9"/>
  <c r="F36" i="9"/>
  <c r="H35" i="9"/>
  <c r="G35" i="9"/>
  <c r="F35" i="9"/>
  <c r="H34" i="9"/>
  <c r="G34" i="9"/>
  <c r="F34" i="9"/>
  <c r="H33" i="9"/>
  <c r="G33" i="9"/>
  <c r="F33" i="9"/>
  <c r="H32" i="9"/>
  <c r="G32" i="9"/>
  <c r="F32" i="9"/>
  <c r="H31" i="9"/>
  <c r="G31" i="9"/>
  <c r="F31" i="9"/>
  <c r="H30" i="9"/>
  <c r="G30" i="9"/>
  <c r="F30" i="9"/>
  <c r="H29" i="9"/>
  <c r="G29" i="9"/>
  <c r="F29" i="9"/>
  <c r="H28" i="9"/>
  <c r="G28" i="9"/>
  <c r="F28" i="9"/>
  <c r="H27" i="9"/>
  <c r="G27" i="9"/>
  <c r="F27" i="9"/>
  <c r="H26" i="9"/>
  <c r="G26" i="9"/>
  <c r="F26" i="9"/>
  <c r="H25" i="9"/>
  <c r="G25" i="9"/>
  <c r="F25" i="9"/>
  <c r="H24" i="9"/>
  <c r="G24" i="9"/>
  <c r="F24" i="9"/>
  <c r="H23" i="9"/>
  <c r="G23" i="9"/>
  <c r="F23" i="9"/>
  <c r="H22" i="9"/>
  <c r="G22" i="9"/>
  <c r="F22" i="9"/>
  <c r="H21" i="9"/>
  <c r="G21" i="9"/>
  <c r="F21" i="9"/>
  <c r="H20" i="9"/>
  <c r="G20" i="9"/>
  <c r="F20" i="9"/>
  <c r="H19" i="9"/>
  <c r="G19" i="9"/>
  <c r="F19" i="9"/>
  <c r="H18" i="9"/>
  <c r="G18" i="9"/>
  <c r="F18" i="9"/>
  <c r="H17" i="9"/>
  <c r="G17" i="9"/>
  <c r="F17" i="9"/>
  <c r="H16" i="9"/>
  <c r="G16" i="9"/>
  <c r="F16" i="9"/>
  <c r="H15" i="9"/>
  <c r="G15" i="9"/>
  <c r="F15" i="9"/>
  <c r="H14" i="9"/>
  <c r="G14" i="9"/>
  <c r="F14" i="9"/>
  <c r="H13" i="9"/>
  <c r="G13" i="9"/>
  <c r="F13" i="9"/>
  <c r="H12" i="9"/>
  <c r="G12" i="9"/>
  <c r="F12" i="9"/>
  <c r="H11" i="9"/>
  <c r="G11" i="9"/>
  <c r="F11" i="9"/>
  <c r="H10" i="9"/>
  <c r="G10" i="9"/>
  <c r="F10" i="9"/>
  <c r="H9" i="9"/>
  <c r="G9" i="9"/>
  <c r="F9" i="9"/>
  <c r="H8" i="9"/>
  <c r="G8" i="9"/>
  <c r="F8" i="9"/>
  <c r="H7" i="9"/>
  <c r="G7" i="9"/>
  <c r="F7" i="9"/>
  <c r="H6" i="9"/>
  <c r="G6" i="9"/>
  <c r="F6" i="9"/>
  <c r="H5" i="9"/>
  <c r="G5" i="9"/>
  <c r="F5" i="9"/>
  <c r="H4" i="9"/>
  <c r="G4" i="9"/>
  <c r="F4" i="9"/>
  <c r="H3" i="9"/>
  <c r="G3" i="9"/>
  <c r="F3" i="9"/>
  <c r="H2" i="9"/>
  <c r="G2" i="9"/>
  <c r="F2" i="9"/>
  <c r="B8" i="6"/>
  <c r="B16" i="6"/>
  <c r="B15" i="6"/>
  <c r="B14" i="6"/>
  <c r="B13" i="6"/>
  <c r="B12" i="6"/>
  <c r="B11" i="6"/>
  <c r="B10" i="6"/>
  <c r="B9" i="6"/>
  <c r="B5" i="6"/>
  <c r="B7" i="6"/>
  <c r="B6" i="6"/>
  <c r="B4" i="6"/>
  <c r="M1653" i="4"/>
  <c r="M1858" i="4"/>
  <c r="M267" i="4"/>
  <c r="M1409" i="4"/>
  <c r="M1975" i="4"/>
  <c r="M526" i="4"/>
  <c r="M84" i="4"/>
  <c r="M667" i="4"/>
  <c r="M814" i="4"/>
  <c r="M1847" i="4"/>
  <c r="M300" i="4"/>
  <c r="M1300" i="4"/>
  <c r="M1013" i="4"/>
  <c r="M1762" i="4"/>
  <c r="M1420" i="4"/>
  <c r="M1739" i="4"/>
  <c r="M1158" i="4"/>
  <c r="M363" i="4"/>
  <c r="M421" i="4"/>
  <c r="M1020" i="4"/>
  <c r="M636" i="4"/>
  <c r="M1603" i="4"/>
  <c r="M1907" i="4"/>
  <c r="M1495" i="4"/>
  <c r="M808" i="4"/>
  <c r="M1559" i="4"/>
  <c r="M920" i="4"/>
  <c r="M859" i="4"/>
  <c r="M652" i="4"/>
  <c r="M1418" i="4"/>
  <c r="M131" i="4"/>
  <c r="M1661" i="4"/>
  <c r="M1609" i="4"/>
  <c r="M1800" i="4"/>
  <c r="M1402" i="4"/>
  <c r="M936" i="4"/>
  <c r="M390" i="4"/>
  <c r="M1964" i="4"/>
  <c r="M821" i="4"/>
  <c r="M1723" i="4"/>
  <c r="M340" i="4"/>
  <c r="M1240" i="4"/>
  <c r="M1365" i="4"/>
  <c r="M383" i="4"/>
  <c r="M870" i="4"/>
  <c r="M1877" i="4"/>
  <c r="M331" i="4"/>
  <c r="M46" i="4"/>
  <c r="M871" i="4"/>
  <c r="M1688" i="4"/>
  <c r="M329" i="4"/>
  <c r="M626" i="4"/>
  <c r="M654" i="4"/>
  <c r="M1316" i="4"/>
  <c r="M430" i="4"/>
  <c r="M1670" i="4"/>
  <c r="M364" i="4"/>
  <c r="M1860" i="4"/>
  <c r="M1635" i="4"/>
  <c r="M1491" i="4"/>
  <c r="M1650" i="4"/>
  <c r="M1015" i="4"/>
  <c r="M1841" i="4"/>
  <c r="M564" i="4"/>
  <c r="M1088" i="4"/>
  <c r="M711" i="4"/>
  <c r="M1137" i="4"/>
  <c r="M1933" i="4"/>
  <c r="M1518" i="4"/>
  <c r="M1701" i="4"/>
  <c r="M276" i="4"/>
  <c r="M738" i="4"/>
  <c r="M1655" i="4"/>
  <c r="M178" i="4"/>
  <c r="M1146" i="4"/>
  <c r="M168" i="4"/>
  <c r="M96" i="4"/>
  <c r="M38" i="4"/>
  <c r="M960" i="4"/>
  <c r="M521" i="4"/>
  <c r="M772" i="4"/>
  <c r="M1076" i="4"/>
  <c r="M1540" i="4"/>
  <c r="M1627" i="4"/>
  <c r="M1700" i="4"/>
  <c r="M251" i="4"/>
  <c r="M1243" i="4"/>
  <c r="M1336" i="4"/>
  <c r="M799" i="4"/>
  <c r="M630" i="4"/>
  <c r="M54" i="4"/>
  <c r="M1645" i="4"/>
  <c r="M39" i="4"/>
  <c r="M301" i="4"/>
  <c r="M1226" i="4"/>
  <c r="M1302" i="4"/>
  <c r="M1038" i="4"/>
  <c r="M1200" i="4"/>
  <c r="M583" i="4"/>
  <c r="M1322" i="4"/>
  <c r="M1498" i="4"/>
  <c r="M380" i="4"/>
  <c r="M438" i="4"/>
  <c r="M798" i="4"/>
  <c r="M135" i="4"/>
  <c r="M10" i="4"/>
  <c r="M1136" i="4"/>
  <c r="M1377" i="4"/>
  <c r="M193" i="4"/>
  <c r="M925" i="4"/>
  <c r="M42" i="4"/>
  <c r="M541" i="4"/>
  <c r="M396" i="4"/>
  <c r="M1857" i="4"/>
  <c r="M668" i="4"/>
  <c r="M1098" i="4"/>
  <c r="M1684" i="4"/>
  <c r="M316" i="4"/>
  <c r="M475" i="4"/>
  <c r="M691" i="4"/>
  <c r="M993" i="4"/>
  <c r="M1121" i="4"/>
  <c r="M1376" i="4"/>
  <c r="M1905" i="4"/>
  <c r="M391" i="4"/>
  <c r="M1996" i="4"/>
  <c r="M582" i="4"/>
  <c r="M1166" i="4"/>
  <c r="M1608" i="4"/>
  <c r="M1283" i="4"/>
  <c r="M1393" i="4"/>
  <c r="M1985" i="4"/>
  <c r="M725" i="4"/>
  <c r="M1342" i="4"/>
  <c r="M860" i="4"/>
  <c r="M1712" i="4"/>
  <c r="M1428" i="4"/>
  <c r="M1893" i="4"/>
  <c r="M781" i="4"/>
  <c r="M1373" i="4"/>
  <c r="M753" i="4"/>
  <c r="M512" i="4"/>
  <c r="M1613" i="4"/>
  <c r="M1620" i="4"/>
  <c r="M1737" i="4"/>
  <c r="M1822" i="4"/>
  <c r="M1766" i="4"/>
  <c r="M1214" i="4"/>
  <c r="M1971" i="4"/>
  <c r="M417" i="4"/>
  <c r="M322" i="4"/>
  <c r="M108" i="4"/>
  <c r="M1033" i="4"/>
  <c r="M1281" i="4"/>
  <c r="M1639" i="4"/>
  <c r="M1259" i="4"/>
  <c r="M1296" i="4"/>
  <c r="M436" i="4"/>
  <c r="M1497" i="4"/>
  <c r="M1599" i="4"/>
  <c r="M100" i="4"/>
  <c r="M277" i="4"/>
  <c r="M1225" i="4"/>
  <c r="M351" i="4"/>
  <c r="M1157" i="4"/>
  <c r="M343" i="4"/>
  <c r="M1218" i="4"/>
  <c r="M1667" i="4"/>
  <c r="M490" i="4"/>
  <c r="M1522" i="4"/>
  <c r="M1090" i="4"/>
  <c r="M768" i="4"/>
  <c r="M1401" i="4"/>
  <c r="M1942" i="4"/>
  <c r="M1213" i="4"/>
  <c r="M1537" i="4"/>
  <c r="M571" i="4"/>
  <c r="M1997" i="4"/>
  <c r="M310" i="4"/>
  <c r="M370" i="4"/>
  <c r="M1918" i="4"/>
  <c r="M1829" i="4"/>
  <c r="M1606" i="4"/>
  <c r="M154" i="4"/>
  <c r="M1956" i="4"/>
  <c r="M1718" i="4"/>
  <c r="M1798" i="4"/>
  <c r="M1144" i="4"/>
  <c r="M1564" i="4"/>
  <c r="M405" i="4"/>
  <c r="M1362" i="4"/>
  <c r="M610" i="4"/>
  <c r="M1703" i="4"/>
  <c r="M709" i="4"/>
  <c r="M1314" i="4"/>
  <c r="M1711" i="4"/>
  <c r="M1848" i="4"/>
  <c r="M599" i="4"/>
  <c r="M1779" i="4"/>
  <c r="M181" i="4"/>
  <c r="M749" i="4"/>
  <c r="M634" i="4"/>
  <c r="M492" i="4"/>
  <c r="M1891" i="4"/>
  <c r="M109" i="4"/>
  <c r="M1744" i="4"/>
  <c r="M1036" i="4"/>
  <c r="M806" i="4"/>
  <c r="M804" i="4"/>
  <c r="M1511" i="4"/>
  <c r="M420" i="4"/>
  <c r="M63" i="4"/>
  <c r="M1757" i="4"/>
  <c r="M1256" i="4"/>
  <c r="M855" i="4"/>
  <c r="M1765" i="4"/>
  <c r="M670" i="4"/>
  <c r="M1126" i="4"/>
  <c r="M1049" i="4"/>
  <c r="M869" i="4"/>
  <c r="M350" i="4"/>
  <c r="M450" i="4"/>
  <c r="M1133" i="4"/>
  <c r="M1982" i="4"/>
  <c r="M433" i="4"/>
  <c r="M328" i="4"/>
  <c r="M1129" i="4"/>
  <c r="M2000" i="4"/>
  <c r="M486" i="4"/>
  <c r="M628" i="4"/>
  <c r="M219" i="4"/>
  <c r="M1155" i="4"/>
  <c r="M655" i="4"/>
  <c r="M56" i="4"/>
  <c r="M1364" i="4"/>
  <c r="M47" i="4"/>
  <c r="M745" i="4"/>
  <c r="M1978" i="4"/>
  <c r="M598" i="4"/>
  <c r="M932" i="4"/>
  <c r="M149" i="4"/>
  <c r="M1904" i="4"/>
  <c r="M1318" i="4"/>
  <c r="M1481" i="4"/>
  <c r="M857" i="4"/>
  <c r="M1838" i="4"/>
  <c r="M1398" i="4"/>
  <c r="M1738" i="4"/>
  <c r="M379" i="4"/>
  <c r="M115" i="4"/>
  <c r="M585" i="4"/>
  <c r="M1946" i="4"/>
  <c r="M1784" i="4"/>
  <c r="M1021" i="4"/>
  <c r="M376" i="4"/>
  <c r="M205" i="4"/>
  <c r="M1885" i="4"/>
  <c r="M69" i="4"/>
  <c r="M604" i="4"/>
  <c r="M1056" i="4"/>
  <c r="M466" i="4"/>
  <c r="M1354" i="4"/>
  <c r="M899" i="4"/>
  <c r="M1184" i="4"/>
  <c r="M1919" i="4"/>
  <c r="M621" i="4"/>
  <c r="M1734" i="4"/>
  <c r="M533" i="4"/>
  <c r="M1646" i="4"/>
  <c r="M948" i="4"/>
  <c r="M457" i="4"/>
  <c r="M592" i="4"/>
  <c r="M159" i="4"/>
  <c r="M1273" i="4"/>
  <c r="M1730" i="4"/>
  <c r="M1519" i="4"/>
  <c r="M1426" i="4"/>
  <c r="M1938" i="4"/>
  <c r="M1287" i="4"/>
  <c r="M1329" i="4"/>
  <c r="M538" i="4"/>
  <c r="M1959" i="4"/>
  <c r="M1113" i="4"/>
  <c r="M105" i="4"/>
  <c r="M1107" i="4"/>
  <c r="M973" i="4"/>
  <c r="M1854" i="4"/>
  <c r="M1366" i="4"/>
  <c r="M796" i="4"/>
  <c r="M1115" i="4"/>
  <c r="M1677" i="4"/>
  <c r="M87" i="4"/>
  <c r="M539" i="4"/>
  <c r="M971" i="4"/>
  <c r="M1162" i="4"/>
  <c r="M911" i="4"/>
  <c r="M373" i="4"/>
  <c r="M828" i="4"/>
  <c r="M299" i="4"/>
  <c r="M933" i="4"/>
  <c r="M852" i="4"/>
  <c r="M132" i="4"/>
  <c r="M1866" i="4"/>
  <c r="M439" i="4"/>
  <c r="M197" i="4"/>
  <c r="M912" i="4"/>
  <c r="M1927" i="4"/>
  <c r="M1789" i="4"/>
  <c r="M1922" i="4"/>
  <c r="M951" i="4"/>
  <c r="M211" i="4"/>
  <c r="M567" i="4"/>
  <c r="M114" i="4"/>
  <c r="M1244" i="4"/>
  <c r="M532" i="4"/>
  <c r="M528" i="4"/>
  <c r="M1114" i="4"/>
  <c r="M1407" i="4"/>
  <c r="M398" i="4"/>
  <c r="M1458" i="4"/>
  <c r="M1351" i="4"/>
  <c r="M1223" i="4"/>
  <c r="M429" i="4"/>
  <c r="M1750" i="4"/>
  <c r="M1004" i="4"/>
  <c r="M68" i="4"/>
  <c r="M815" i="4"/>
  <c r="M1356" i="4"/>
  <c r="M1751" i="4"/>
  <c r="M1305" i="4"/>
  <c r="M1068" i="4"/>
  <c r="M1093" i="4"/>
  <c r="M589" i="4"/>
  <c r="M388" i="4"/>
  <c r="M1425" i="4"/>
  <c r="M1818" i="4"/>
  <c r="M163" i="4"/>
  <c r="M392" i="4"/>
  <c r="M570" i="4"/>
  <c r="M964" i="4"/>
  <c r="M216" i="4"/>
  <c r="M661" i="4"/>
  <c r="M959" i="4"/>
  <c r="M129" i="4"/>
  <c r="M74" i="4"/>
  <c r="M1198" i="4"/>
  <c r="M290" i="4"/>
  <c r="M252" i="4"/>
  <c r="M1517" i="4"/>
  <c r="M1274" i="4"/>
  <c r="M160" i="4"/>
  <c r="M927" i="4"/>
  <c r="M1095" i="4"/>
  <c r="M471" i="4"/>
  <c r="M1057" i="4"/>
  <c r="M1028" i="4"/>
  <c r="M303" i="4"/>
  <c r="M727" i="4"/>
  <c r="M906" i="4"/>
  <c r="M1678" i="4"/>
  <c r="M495" i="4"/>
  <c r="M462" i="4"/>
  <c r="M1466" i="4"/>
  <c r="M1359" i="4"/>
  <c r="M931" i="4"/>
  <c r="M357" i="4"/>
  <c r="M1502" i="4"/>
  <c r="M389" i="4"/>
  <c r="M1886" i="4"/>
  <c r="M1780" i="4"/>
  <c r="M445" i="4"/>
  <c r="M992" i="4"/>
  <c r="M176" i="4"/>
  <c r="M704" i="4"/>
  <c r="M1871" i="4"/>
  <c r="M201" i="4"/>
  <c r="M547" i="4"/>
  <c r="M1805" i="4"/>
  <c r="M563" i="4"/>
  <c r="M1019" i="4"/>
  <c r="M434" i="4"/>
  <c r="M349" i="4"/>
  <c r="M889" i="4"/>
  <c r="M1355" i="4"/>
  <c r="M1936" i="4"/>
  <c r="M913" i="4"/>
  <c r="M1691" i="4"/>
  <c r="M311" i="4"/>
  <c r="M2" i="4"/>
  <c r="M1415" i="4"/>
  <c r="M403" i="4"/>
  <c r="M620" i="4"/>
  <c r="M671" i="4"/>
  <c r="M1890" i="4"/>
  <c r="M874" i="4"/>
  <c r="M922" i="4"/>
  <c r="M79" i="4"/>
  <c r="M743" i="4"/>
  <c r="M885" i="4"/>
  <c r="M180" i="4"/>
  <c r="M424" i="4"/>
  <c r="M1422" i="4"/>
  <c r="M1220" i="4"/>
  <c r="M865" i="4"/>
  <c r="M1547" i="4"/>
  <c r="M1902" i="4"/>
  <c r="M224" i="4"/>
  <c r="M1663" i="4"/>
  <c r="M183" i="4"/>
  <c r="M1333" i="4"/>
  <c r="M1595" i="4"/>
  <c r="M200" i="4"/>
  <c r="M1921" i="4"/>
  <c r="M805" i="4"/>
  <c r="M30" i="4"/>
  <c r="M210" i="4"/>
  <c r="M1414" i="4"/>
  <c r="M1567" i="4"/>
  <c r="M1610" i="4"/>
  <c r="M1676" i="4"/>
  <c r="M1788" i="4"/>
  <c r="M191" i="4"/>
  <c r="M1374" i="4"/>
  <c r="M638" i="4"/>
  <c r="M177" i="4"/>
  <c r="M1913" i="4"/>
  <c r="M770" i="4"/>
  <c r="M793" i="4"/>
  <c r="M382" i="4"/>
  <c r="M802" i="4"/>
  <c r="M7" i="4"/>
  <c r="M422" i="4"/>
  <c r="M83" i="4"/>
  <c r="M516" i="4"/>
  <c r="M653" i="4"/>
  <c r="M1203" i="4"/>
  <c r="M249" i="4"/>
  <c r="M1078" i="4"/>
  <c r="M695" i="4"/>
  <c r="M443" i="4"/>
  <c r="M36" i="4"/>
  <c r="M167" i="4"/>
  <c r="M1360" i="4"/>
  <c r="M696" i="4"/>
  <c r="M1952" i="4"/>
  <c r="M1404" i="4"/>
  <c r="M723" i="4"/>
  <c r="M1077" i="4"/>
  <c r="M1134" i="4"/>
  <c r="M336" i="4"/>
  <c r="M1910" i="4"/>
  <c r="M1699" i="4"/>
  <c r="M1633" i="4"/>
  <c r="M568" i="4"/>
  <c r="M384" i="4"/>
  <c r="M1148" i="4"/>
  <c r="M928" i="4"/>
  <c r="M985" i="4"/>
  <c r="M881" i="4"/>
  <c r="M1861" i="4"/>
  <c r="M128" i="4"/>
  <c r="M576" i="4"/>
  <c r="M1123" i="4"/>
  <c r="M715" i="4"/>
  <c r="M1234" i="4"/>
  <c r="M1636" i="4"/>
  <c r="M31" i="4"/>
  <c r="M1490" i="4"/>
  <c r="M886" i="4"/>
  <c r="M1911" i="4"/>
  <c r="M346" i="4"/>
  <c r="M1612" i="4"/>
  <c r="M846" i="4"/>
  <c r="M1571" i="4"/>
  <c r="M858" i="4"/>
  <c r="M731" i="4"/>
  <c r="M535" i="4"/>
  <c r="M1872" i="4"/>
  <c r="M1257" i="4"/>
  <c r="M1785" i="4"/>
  <c r="M1128" i="4"/>
  <c r="M801" i="4"/>
  <c r="M1683" i="4"/>
  <c r="M202" i="4"/>
  <c r="M1920" i="4"/>
  <c r="M213" i="4"/>
  <c r="M1389" i="4"/>
  <c r="M1419" i="4"/>
  <c r="M1643" i="4"/>
  <c r="M1154" i="4"/>
  <c r="M1679" i="4"/>
  <c r="M969" i="4"/>
  <c r="M685" i="4"/>
  <c r="M1790" i="4"/>
  <c r="M1022" i="4"/>
  <c r="M1315" i="4"/>
  <c r="M995" i="4"/>
  <c r="M827" i="4"/>
  <c r="M643" i="4"/>
  <c r="M58" i="4"/>
  <c r="M1771" i="4"/>
  <c r="M716" i="4"/>
  <c r="M1953" i="4"/>
  <c r="M40" i="4"/>
  <c r="M734" i="4"/>
  <c r="M712" i="4"/>
  <c r="M195" i="4"/>
  <c r="M916" i="4"/>
  <c r="M1493" i="4"/>
  <c r="M1271" i="4"/>
  <c r="M736" i="4"/>
  <c r="M1439" i="4"/>
  <c r="M1224" i="4"/>
  <c r="M1484" i="4"/>
  <c r="M577" i="4"/>
  <c r="M697" i="4"/>
  <c r="M767" i="4"/>
  <c r="M386" i="4"/>
  <c r="M1471" i="4"/>
  <c r="M1000" i="4"/>
  <c r="M1079" i="4"/>
  <c r="M1525" i="4"/>
  <c r="M1109" i="4"/>
  <c r="M1195" i="4"/>
  <c r="M452" i="4"/>
  <c r="M721" i="4"/>
  <c r="M981" i="4"/>
  <c r="M1802" i="4"/>
  <c r="M408" i="4"/>
  <c r="M1399" i="4"/>
  <c r="M360" i="4"/>
  <c r="M783" i="4"/>
  <c r="M757" i="4"/>
  <c r="M1319" i="4"/>
  <c r="M861" i="4"/>
  <c r="M151" i="4"/>
  <c r="M1282" i="4"/>
  <c r="M1086" i="4"/>
  <c r="M1586" i="4"/>
  <c r="M248" i="4"/>
  <c r="M1008" i="4"/>
  <c r="M1966" i="4"/>
  <c r="M876" i="4"/>
  <c r="M1352" i="4"/>
  <c r="M732" i="4"/>
  <c r="M463" i="4"/>
  <c r="M1542" i="4"/>
  <c r="M208" i="4"/>
  <c r="M556" i="4"/>
  <c r="M689" i="4"/>
  <c r="M1427" i="4"/>
  <c r="M811" i="4"/>
  <c r="M127" i="4"/>
  <c r="M270" i="4"/>
  <c r="M1139" i="4"/>
  <c r="M1171" i="4"/>
  <c r="M394" i="4"/>
  <c r="M294" i="4"/>
  <c r="M478" i="4"/>
  <c r="M1589" i="4"/>
  <c r="M817" i="4"/>
  <c r="M797" i="4"/>
  <c r="M123" i="4"/>
  <c r="M60" i="4"/>
  <c r="M1794" i="4"/>
  <c r="M660" i="4"/>
  <c r="M1878" i="4"/>
  <c r="M1793" i="4"/>
  <c r="M1337" i="4"/>
  <c r="M477" i="4"/>
  <c r="M1826" i="4"/>
  <c r="M1191" i="4"/>
  <c r="M189" i="4"/>
  <c r="M1562" i="4"/>
  <c r="M1395" i="4"/>
  <c r="M1012" i="4"/>
  <c r="M1197" i="4"/>
  <c r="M44" i="4"/>
  <c r="M966" i="4"/>
  <c r="M606" i="4"/>
  <c r="M1032" i="4"/>
  <c r="M90" i="4"/>
  <c r="M57" i="4"/>
  <c r="M625" i="4"/>
  <c r="M1535" i="4"/>
  <c r="M986" i="4"/>
  <c r="M1120" i="4"/>
  <c r="M651" i="4"/>
  <c r="M924" i="4"/>
  <c r="M1325" i="4"/>
  <c r="M613" i="4"/>
  <c r="M279" i="4"/>
  <c r="M1584" i="4"/>
  <c r="M258" i="4"/>
  <c r="M853" i="4"/>
  <c r="M764" i="4"/>
  <c r="M868" i="4"/>
  <c r="M1169" i="4"/>
  <c r="M1048" i="4"/>
  <c r="M1380" i="4"/>
  <c r="M1083" i="4"/>
  <c r="M469" i="4"/>
  <c r="M1543" i="4"/>
  <c r="M1212" i="4"/>
  <c r="M1839" i="4"/>
  <c r="M930" i="4"/>
  <c r="M136" i="4"/>
  <c r="M1720" i="4"/>
  <c r="M1289" i="4"/>
  <c r="M1880" i="4"/>
  <c r="M919" i="4"/>
  <c r="M1145" i="4"/>
  <c r="M1928" i="4"/>
  <c r="M1708" i="4"/>
  <c r="M1961" i="4"/>
  <c r="M982" i="4"/>
  <c r="M635" i="4"/>
  <c r="M134" i="4"/>
  <c r="M347" i="4"/>
  <c r="M1887" i="4"/>
  <c r="M530" i="4"/>
  <c r="M1443" i="4"/>
  <c r="M173" i="4"/>
  <c r="M341" i="4"/>
  <c r="M282" i="4"/>
  <c r="M597" i="4"/>
  <c r="M1605" i="4"/>
  <c r="M775" i="4"/>
  <c r="M1833" i="4"/>
  <c r="M1470" i="4"/>
  <c r="M1689" i="4"/>
  <c r="M365" i="4"/>
  <c r="M1908" i="4"/>
  <c r="M1783" i="4"/>
  <c r="M306" i="4"/>
  <c r="M1660" i="4"/>
  <c r="M1143" i="4"/>
  <c r="M747" i="4"/>
  <c r="M1591" i="4"/>
  <c r="M1369" i="4"/>
  <c r="M1659" i="4"/>
  <c r="M631" i="4"/>
  <c r="M644" i="4"/>
  <c r="M658" i="4"/>
  <c r="M826" i="4"/>
  <c r="M1859" i="4"/>
  <c r="M1828" i="4"/>
  <c r="M744" i="4"/>
  <c r="M1556" i="4"/>
  <c r="M1623" i="4"/>
  <c r="M897" i="4"/>
  <c r="M659" i="4"/>
  <c r="M29" i="4"/>
  <c r="M1754" i="4"/>
  <c r="M1534" i="4"/>
  <c r="M1923" i="4"/>
  <c r="M940" i="4"/>
  <c r="M75" i="4"/>
  <c r="M260" i="4"/>
  <c r="M215" i="4"/>
  <c r="M788" i="4"/>
  <c r="M266" i="4"/>
  <c r="M1444" i="4"/>
  <c r="M555" i="4"/>
  <c r="M1634" i="4"/>
  <c r="M217" i="4"/>
  <c r="M296" i="4"/>
  <c r="M227" i="4"/>
  <c r="M268" i="4"/>
  <c r="M418" i="4"/>
  <c r="M956" i="4"/>
  <c r="M71" i="4"/>
  <c r="M1949" i="4"/>
  <c r="M1002" i="4"/>
  <c r="M1894" i="4"/>
  <c r="M275" i="4"/>
  <c r="M569" i="4"/>
  <c r="M776" i="4"/>
  <c r="M1674" i="4"/>
  <c r="M1480" i="4"/>
  <c r="M1138" i="4"/>
  <c r="M198" i="4"/>
  <c r="M1182" i="4"/>
  <c r="M1456" i="4"/>
  <c r="M832" i="4"/>
  <c r="M1809" i="4"/>
  <c r="M1124" i="4"/>
  <c r="M873" i="4"/>
  <c r="M1844" i="4"/>
  <c r="M11" i="4"/>
  <c r="M714" i="4"/>
  <c r="M560" i="4"/>
  <c r="M1024" i="4"/>
  <c r="M5" i="4"/>
  <c r="M1202" i="4"/>
  <c r="M1437" i="4"/>
  <c r="M845" i="4"/>
  <c r="M615" i="4"/>
  <c r="M184" i="4"/>
  <c r="M283" i="4"/>
  <c r="M1193" i="4"/>
  <c r="M1375" i="4"/>
  <c r="M958" i="4"/>
  <c r="M842" i="4"/>
  <c r="M1929" i="4"/>
  <c r="M664" i="4"/>
  <c r="M88" i="4"/>
  <c r="M692" i="4"/>
  <c r="M1777" i="4"/>
  <c r="M1631" i="4"/>
  <c r="M565" i="4"/>
  <c r="M1488" i="4"/>
  <c r="M229" i="4"/>
  <c r="M118" i="4"/>
  <c r="M1552" i="4"/>
  <c r="M1150" i="4"/>
  <c r="M1164" i="4"/>
  <c r="M358" i="4"/>
  <c r="M1993" i="4"/>
  <c r="M1901" i="4"/>
  <c r="M1506" i="4"/>
  <c r="M777" i="4"/>
  <c r="M1025" i="4"/>
  <c r="M1383" i="4"/>
  <c r="M1072" i="4"/>
  <c r="M1582" i="4"/>
  <c r="M579" i="4"/>
  <c r="M1580" i="4"/>
  <c r="M1108" i="4"/>
  <c r="M683" i="4"/>
  <c r="M1577" i="4"/>
  <c r="M274" i="4"/>
  <c r="M972" i="4"/>
  <c r="M1347" i="4"/>
  <c r="M849" i="4"/>
  <c r="M1447" i="4"/>
  <c r="M1386" i="4"/>
  <c r="M1697" i="4"/>
  <c r="M1478" i="4"/>
  <c r="M304" i="4"/>
  <c r="M413" i="4"/>
  <c r="M8" i="4"/>
  <c r="M1641" i="4"/>
  <c r="M761" i="4"/>
  <c r="M1881" i="4"/>
  <c r="M830" i="4"/>
  <c r="M444" i="4"/>
  <c r="M551" i="4"/>
  <c r="M851" i="4"/>
  <c r="M1323" i="4"/>
  <c r="M1054" i="4"/>
  <c r="M1346" i="4"/>
  <c r="M402" i="4"/>
  <c r="M841" i="4"/>
  <c r="M780" i="4"/>
  <c r="M1311" i="4"/>
  <c r="M884" i="4"/>
  <c r="M879" i="4"/>
  <c r="M1284" i="4"/>
  <c r="M1140" i="4"/>
  <c r="M27" i="4"/>
  <c r="M729" i="4"/>
  <c r="M6" i="4"/>
  <c r="M456" i="4"/>
  <c r="M1638" i="4"/>
  <c r="M1903" i="4"/>
  <c r="M1222" i="4"/>
  <c r="M1745" i="4"/>
  <c r="M771" i="4"/>
  <c r="M472" i="4"/>
  <c r="M327" i="4"/>
  <c r="M1051" i="4"/>
  <c r="M1430" i="4"/>
  <c r="M220" i="4"/>
  <c r="M1652" i="4"/>
  <c r="M735" i="4"/>
  <c r="M1030" i="4"/>
  <c r="M1472" i="4"/>
  <c r="M179" i="4"/>
  <c r="M1018" i="4"/>
  <c r="M1983" i="4"/>
  <c r="M1980" i="4"/>
  <c r="M1668" i="4"/>
  <c r="M1897" i="4"/>
  <c r="M1536" i="4"/>
  <c r="M222" i="4"/>
  <c r="M1210" i="4"/>
  <c r="M779" i="4"/>
  <c r="M1900" i="4"/>
  <c r="M1503" i="4"/>
  <c r="M1834" i="4"/>
  <c r="M595" i="4"/>
  <c r="M1863" i="4"/>
  <c r="M893" i="4"/>
  <c r="M724" i="4"/>
  <c r="M1327" i="4"/>
  <c r="M235" i="4"/>
  <c r="M504" i="4"/>
  <c r="M437" i="4"/>
  <c r="M1006" i="4"/>
  <c r="M1558" i="4"/>
  <c r="M1412" i="4"/>
  <c r="M1379" i="4"/>
  <c r="M1353" i="4"/>
  <c r="M1253" i="4"/>
  <c r="M1215" i="4"/>
  <c r="M1156" i="4"/>
  <c r="M752" i="4"/>
  <c r="M963" i="4"/>
  <c r="M318" i="4"/>
  <c r="M72" i="4"/>
  <c r="M1870" i="4"/>
  <c r="M987" i="4"/>
  <c r="M1361" i="4"/>
  <c r="M1199" i="4"/>
  <c r="M309" i="4"/>
  <c r="M505" i="4"/>
  <c r="M825" i="4"/>
  <c r="M453" i="4"/>
  <c r="M1285" i="4"/>
  <c r="M28" i="4"/>
  <c r="M244" i="4"/>
  <c r="M76" i="4"/>
  <c r="M1756" i="4"/>
  <c r="M234" i="4"/>
  <c r="M1716" i="4"/>
  <c r="M1196" i="4"/>
  <c r="M467" i="4"/>
  <c r="M1452" i="4"/>
  <c r="M400" i="4"/>
  <c r="M1190" i="4"/>
  <c r="M65" i="4"/>
  <c r="M1968" i="4"/>
  <c r="M789" i="4"/>
  <c r="M1500" i="4"/>
  <c r="M1187" i="4"/>
  <c r="M1288" i="4"/>
  <c r="M369" i="4"/>
  <c r="M348" i="4"/>
  <c r="M923" i="4"/>
  <c r="M494" i="4"/>
  <c r="M502" i="4"/>
  <c r="M1092" i="4"/>
  <c r="M581" i="4"/>
  <c r="M1814" i="4"/>
  <c r="M1293" i="4"/>
  <c r="M1888" i="4"/>
  <c r="M908" i="4"/>
  <c r="M1994" i="4"/>
  <c r="M1003" i="4"/>
  <c r="M476" i="4"/>
  <c r="M1301" i="4"/>
  <c r="M1105" i="4"/>
  <c r="M1649" i="4"/>
  <c r="M1473" i="4"/>
  <c r="M362" i="4"/>
  <c r="M1666" i="4"/>
  <c r="M1280" i="4"/>
  <c r="M1459" i="4"/>
  <c r="M602" i="4"/>
  <c r="M285" i="4"/>
  <c r="M1550" i="4"/>
  <c r="M1185" i="4"/>
  <c r="M872" i="4"/>
  <c r="M1416" i="4"/>
  <c r="M1059" i="4"/>
  <c r="M1869" i="4"/>
  <c r="M550" i="4"/>
  <c r="M1624" i="4"/>
  <c r="M1172" i="4"/>
  <c r="M158" i="4"/>
  <c r="M307" i="4"/>
  <c r="M1545" i="4"/>
  <c r="M1804" i="4"/>
  <c r="M838" i="4"/>
  <c r="M194" i="4"/>
  <c r="M1977" i="4"/>
  <c r="M943" i="4"/>
  <c r="M150" i="4"/>
  <c r="M699" i="4"/>
  <c r="M552" i="4"/>
  <c r="M673" i="4"/>
  <c r="M1482" i="4"/>
  <c r="M542" i="4"/>
  <c r="M1704" i="4"/>
  <c r="M1981" i="4"/>
  <c r="M863" i="4"/>
  <c r="M1371" i="4"/>
  <c r="M1849" i="4"/>
  <c r="M1554" i="4"/>
  <c r="M513" i="4"/>
  <c r="M1279" i="4"/>
  <c r="M1016" i="4"/>
  <c r="M414" i="4"/>
  <c r="M1955" i="4"/>
  <c r="M474" i="4"/>
  <c r="M1722" i="4"/>
  <c r="M591" i="4"/>
  <c r="M1852" i="4"/>
  <c r="M1520" i="4"/>
  <c r="M488" i="4"/>
  <c r="M803" i="4"/>
  <c r="M3" i="4"/>
  <c r="M1119" i="4"/>
  <c r="M641" i="4"/>
  <c r="M1596" i="4"/>
  <c r="M497" i="4"/>
  <c r="M1131" i="4"/>
  <c r="M1179" i="4"/>
  <c r="M1840" i="4"/>
  <c r="M910" i="4"/>
  <c r="M794" i="4"/>
  <c r="M834" i="4"/>
  <c r="M496" i="4"/>
  <c r="M185" i="4"/>
  <c r="M1947" i="4"/>
  <c r="M580" i="4"/>
  <c r="M854" i="4"/>
  <c r="M326" i="4"/>
  <c r="M1656" i="4"/>
  <c r="M133" i="4"/>
  <c r="M612" i="4"/>
  <c r="M1889" i="4"/>
  <c r="M1583" i="4"/>
  <c r="M790" i="4"/>
  <c r="M1855" i="4"/>
  <c r="M929" i="4"/>
  <c r="M812" i="4"/>
  <c r="M1555" i="4"/>
  <c r="M694" i="4"/>
  <c r="M1630" i="4"/>
  <c r="M1309" i="4"/>
  <c r="M1813" i="4"/>
  <c r="M288" i="4"/>
  <c r="M1045" i="4"/>
  <c r="M537" i="4"/>
  <c r="M1570" i="4"/>
  <c r="M319" i="4"/>
  <c r="M1970" i="4"/>
  <c r="M1248" i="4"/>
  <c r="M1775" i="4"/>
  <c r="M368" i="4"/>
  <c r="M1895" i="4"/>
  <c r="M1799" i="4"/>
  <c r="M1568" i="4"/>
  <c r="M321" i="4"/>
  <c r="M616" i="4"/>
  <c r="M67" i="4"/>
  <c r="M1335" i="4"/>
  <c r="M1664" i="4"/>
  <c r="M1265" i="4"/>
  <c r="M677" i="4"/>
  <c r="M1173" i="4"/>
  <c r="M1875" i="4"/>
  <c r="M1992" i="4"/>
  <c r="M511" i="4"/>
  <c r="M1455" i="4"/>
  <c r="M813" i="4"/>
  <c r="M1719" i="4"/>
  <c r="M1563" i="4"/>
  <c r="M37" i="4"/>
  <c r="M1575" i="4"/>
  <c r="M431" i="4"/>
  <c r="M639" i="4"/>
  <c r="M499" i="4"/>
  <c r="M572" i="4"/>
  <c r="M675" i="4"/>
  <c r="M1058" i="4"/>
  <c r="M1957" i="4"/>
  <c r="M1308" i="4"/>
  <c r="M291" i="4"/>
  <c r="M1176" i="4"/>
  <c r="M1644" i="4"/>
  <c r="M1625" i="4"/>
  <c r="M1770" i="4"/>
  <c r="M1241" i="4"/>
  <c r="M1062" i="4"/>
  <c r="M449" i="4"/>
  <c r="M1228" i="4"/>
  <c r="M1339" i="4"/>
  <c r="M997" i="4"/>
  <c r="M1774" i="4"/>
  <c r="M730" i="4"/>
  <c r="M399" i="4"/>
  <c r="M1962" i="4"/>
  <c r="M262" i="4"/>
  <c r="M1935" i="4"/>
  <c r="M122" i="4"/>
  <c r="M19" i="4"/>
  <c r="M1761" i="4"/>
  <c r="M359" i="4"/>
  <c r="M1294" i="4"/>
  <c r="M4" i="4"/>
  <c r="M1476" i="4"/>
  <c r="M1343" i="4"/>
  <c r="M1602" i="4"/>
  <c r="M1587" i="4"/>
  <c r="M823" i="4"/>
  <c r="M1648" i="4"/>
  <c r="M1692" i="4"/>
  <c r="M824" i="4"/>
  <c r="M239" i="4"/>
  <c r="M500" i="4"/>
  <c r="M1614" i="4"/>
  <c r="M1233" i="4"/>
  <c r="M836" i="4"/>
  <c r="M395" i="4"/>
  <c r="M850" i="4"/>
  <c r="M1709" i="4"/>
  <c r="M451" i="4"/>
  <c r="M898" i="4"/>
  <c r="M20" i="4"/>
  <c r="M337" i="4"/>
  <c r="M807" i="4"/>
  <c r="M1262" i="4"/>
  <c r="M1055" i="4"/>
  <c r="M617" i="4"/>
  <c r="M1758" i="4"/>
  <c r="M553" i="4"/>
  <c r="M1442" i="4"/>
  <c r="M1843" i="4"/>
  <c r="M1207" i="4"/>
  <c r="M1812" i="4"/>
  <c r="M93" i="4"/>
  <c r="M1494" i="4"/>
  <c r="M286" i="4"/>
  <c r="M1290" i="4"/>
  <c r="M1740" i="4"/>
  <c r="M25" i="4"/>
  <c r="M578" i="4"/>
  <c r="M559" i="4"/>
  <c r="M1149" i="4"/>
  <c r="M480" i="4"/>
  <c r="M1047" i="4"/>
  <c r="M409" i="4"/>
  <c r="M1496" i="4"/>
  <c r="M1170" i="4"/>
  <c r="M693" i="4"/>
  <c r="M236" i="4"/>
  <c r="M680" i="4"/>
  <c r="M9" i="4"/>
  <c r="M1269" i="4"/>
  <c r="M756" i="4"/>
  <c r="M484" i="4"/>
  <c r="M247" i="4"/>
  <c r="M1999" i="4"/>
  <c r="M1117" i="4"/>
  <c r="M246" i="4"/>
  <c r="M1094" i="4"/>
  <c r="M1882" i="4"/>
  <c r="M544" i="4"/>
  <c r="M2001" i="4"/>
  <c r="M1505" i="4"/>
  <c r="M1548" i="4"/>
  <c r="M1748" i="4"/>
  <c r="M1845" i="4"/>
  <c r="M345" i="4"/>
  <c r="M320" i="4"/>
  <c r="M1759" i="4"/>
  <c r="M52" i="4"/>
  <c r="M837" i="4"/>
  <c r="M1549" i="4"/>
  <c r="M479" i="4"/>
  <c r="M953" i="4"/>
  <c r="M1504" i="4"/>
  <c r="M116" i="4"/>
  <c r="M1695" i="4"/>
  <c r="M1423" i="4"/>
  <c r="M293" i="4"/>
  <c r="M718" i="4"/>
  <c r="M663" i="4"/>
  <c r="M975" i="4"/>
  <c r="M843" i="4"/>
  <c r="M1372" i="4"/>
  <c r="M1475" i="4"/>
  <c r="M1239" i="4"/>
  <c r="M207" i="4"/>
  <c r="M611" i="4"/>
  <c r="M1665" i="4"/>
  <c r="M1341" i="4"/>
  <c r="M228" i="4"/>
  <c r="M1680" i="4"/>
  <c r="M1238" i="4"/>
  <c r="M1578" i="4"/>
  <c r="M1413" i="4"/>
  <c r="M1954" i="4"/>
  <c r="M1192" i="4"/>
  <c r="M1551" i="4"/>
  <c r="M1066" i="4"/>
  <c r="M182" i="4"/>
  <c r="M1324" i="4"/>
  <c r="M1087" i="4"/>
  <c r="M1142" i="4"/>
  <c r="M705" i="4"/>
  <c r="M1989" i="4"/>
  <c r="M1067" i="4"/>
  <c r="M1125" i="4"/>
  <c r="M335" i="4"/>
  <c r="M1926" i="4"/>
  <c r="M1864" i="4"/>
  <c r="M1101" i="4"/>
  <c r="M506" i="4"/>
  <c r="M623" i="4"/>
  <c r="M1529" i="4"/>
  <c r="M1572" i="4"/>
  <c r="M1569" i="4"/>
  <c r="M737" i="4"/>
  <c r="M1816" i="4"/>
  <c r="M1501" i="4"/>
  <c r="M1378" i="4"/>
  <c r="M816" i="4"/>
  <c r="M1151" i="4"/>
  <c r="M662" i="4"/>
  <c r="M423" i="4"/>
  <c r="M1850" i="4"/>
  <c r="M1619" i="4"/>
  <c r="M618" i="4"/>
  <c r="M1749" i="4"/>
  <c r="M880" i="4"/>
  <c r="M1807" i="4"/>
  <c r="M98" i="4"/>
  <c r="M1297" i="4"/>
  <c r="M1216" i="4"/>
  <c r="M622" i="4"/>
  <c r="M1467" i="4"/>
  <c r="M999" i="4"/>
  <c r="M1544" i="4"/>
  <c r="M1932" i="4"/>
  <c r="M1400" i="4"/>
  <c r="M1527" i="4"/>
  <c r="M1040" i="4"/>
  <c r="M710" i="4"/>
  <c r="M1263" i="4"/>
  <c r="M517" i="4"/>
  <c r="M719" i="4"/>
  <c r="M1707" i="4"/>
  <c r="M1460" i="4"/>
  <c r="M18" i="4"/>
  <c r="M117" i="4"/>
  <c r="M106" i="4"/>
  <c r="M785" i="4"/>
  <c r="M1521" i="4"/>
  <c r="M1221" i="4"/>
  <c r="M1998" i="4"/>
  <c r="M907" i="4"/>
  <c r="M1726" i="4"/>
  <c r="M231" i="4"/>
  <c r="M944" i="4"/>
  <c r="M593" i="4"/>
  <c r="M584" i="4"/>
  <c r="M1727" i="4"/>
  <c r="M32" i="4"/>
  <c r="M1924" i="4"/>
  <c r="M1277" i="4"/>
  <c r="M107" i="4"/>
  <c r="M1381" i="4"/>
  <c r="M113" i="4"/>
  <c r="M990" i="4"/>
  <c r="M212" i="4"/>
  <c r="M1405" i="4"/>
  <c r="M1487" i="4"/>
  <c r="M1178" i="4"/>
  <c r="M818" i="4"/>
  <c r="M1031" i="4"/>
  <c r="M1883" i="4"/>
  <c r="M1037" i="4"/>
  <c r="M1976" i="4"/>
  <c r="M287" i="4"/>
  <c r="M991" i="4"/>
  <c r="M909" i="4"/>
  <c r="M1390" i="4"/>
  <c r="M243" i="4"/>
  <c r="M97" i="4"/>
  <c r="M1189" i="4"/>
  <c r="M1856" i="4"/>
  <c r="M95" i="4"/>
  <c r="M1331" i="4"/>
  <c r="M1141" i="4"/>
  <c r="M523" i="4"/>
  <c r="M741" i="4"/>
  <c r="M1160" i="4"/>
  <c r="M265" i="4"/>
  <c r="M1796" i="4"/>
  <c r="M1820" i="4"/>
  <c r="M974" i="4"/>
  <c r="M1685" i="4"/>
  <c r="M397" i="4"/>
  <c r="M1509" i="4"/>
  <c r="M896" i="4"/>
  <c r="M1819" i="4"/>
  <c r="M1764" i="4"/>
  <c r="M1135" i="4"/>
  <c r="M124" i="4"/>
  <c r="M1103" i="4"/>
  <c r="M1492" i="4"/>
  <c r="M1963" i="4"/>
  <c r="M1251" i="4"/>
  <c r="M1349" i="4"/>
  <c r="M440" i="4"/>
  <c r="M1876" i="4"/>
  <c r="M1717" i="4"/>
  <c r="M458" i="4"/>
  <c r="M1122" i="4"/>
  <c r="M1539" i="4"/>
  <c r="M1387" i="4"/>
  <c r="M1617" i="4"/>
  <c r="M1001" i="4"/>
  <c r="M1440" i="4"/>
  <c r="M1291" i="4"/>
  <c r="M253" i="4"/>
  <c r="M371" i="4"/>
  <c r="M77" i="4"/>
  <c r="M1979" i="4"/>
  <c r="M1060" i="4"/>
  <c r="M726" i="4"/>
  <c r="M1406" i="4"/>
  <c r="M454" i="4"/>
  <c r="M702" i="4"/>
  <c r="M263" i="4"/>
  <c r="M142" i="4"/>
  <c r="M1278" i="4"/>
  <c r="M55" i="4"/>
  <c r="M375" i="4"/>
  <c r="M698" i="4"/>
  <c r="M1039" i="4"/>
  <c r="M938" i="4"/>
  <c r="M1313" i="4"/>
  <c r="M1651" i="4"/>
  <c r="M33" i="4"/>
  <c r="M361" i="4"/>
  <c r="M92" i="4"/>
  <c r="M1732" i="4"/>
  <c r="M1183" i="4"/>
  <c r="M1165" i="4"/>
  <c r="M1573" i="4"/>
  <c r="M1865" i="4"/>
  <c r="M1017" i="4"/>
  <c r="M594" i="4"/>
  <c r="M833" i="4"/>
  <c r="M387" i="4"/>
  <c r="M633" i="4"/>
  <c r="M330" i="4"/>
  <c r="M1746" i="4"/>
  <c r="M412" i="4"/>
  <c r="M1579" i="4"/>
  <c r="M1797" i="4"/>
  <c r="M23" i="4"/>
  <c r="M1772" i="4"/>
  <c r="M1516" i="4"/>
  <c r="M596" i="4"/>
  <c r="M170" i="4"/>
  <c r="M1069" i="4"/>
  <c r="M1249" i="4"/>
  <c r="M903" i="4"/>
  <c r="M914" i="4"/>
  <c r="M1990" i="4"/>
  <c r="M1787" i="4"/>
  <c r="M774" i="4"/>
  <c r="M574" i="4"/>
  <c r="M1266" i="4"/>
  <c r="M1477" i="4"/>
  <c r="M679" i="4"/>
  <c r="M1693" i="4"/>
  <c r="M1713" i="4"/>
  <c r="M1175" i="4"/>
  <c r="M1275" i="4"/>
  <c r="M393" i="4"/>
  <c r="M669" i="4"/>
  <c r="M354" i="4"/>
  <c r="M1159" i="4"/>
  <c r="M1622" i="4"/>
  <c r="M1449" i="4"/>
  <c r="M1662" i="4"/>
  <c r="M1174" i="4"/>
  <c r="M848" i="4"/>
  <c r="M952" i="4"/>
  <c r="M554" i="4"/>
  <c r="M15" i="4"/>
  <c r="M1435" i="4"/>
  <c r="M1842" i="4"/>
  <c r="M791" i="4"/>
  <c r="M1965" i="4"/>
  <c r="M1303" i="4"/>
  <c r="M278" i="4"/>
  <c r="M1541" i="4"/>
  <c r="M1320" i="4"/>
  <c r="M1485" i="4"/>
  <c r="M1130" i="4"/>
  <c r="M332" i="4"/>
  <c r="M778" i="4"/>
  <c r="M740" i="4"/>
  <c r="M491" i="4"/>
  <c r="M508" i="4"/>
  <c r="M1152" i="4"/>
  <c r="M996" i="4"/>
  <c r="M1052" i="4"/>
  <c r="M1317" i="4"/>
  <c r="M1029" i="4"/>
  <c r="M1581" i="4"/>
  <c r="M501" i="4"/>
  <c r="M647" i="4"/>
  <c r="M464" i="4"/>
  <c r="M1186" i="4"/>
  <c r="M147" i="4"/>
  <c r="M558" i="4"/>
  <c r="M13" i="4"/>
  <c r="M614" i="4"/>
  <c r="M130" i="4"/>
  <c r="M1629" i="4"/>
  <c r="M410" i="4"/>
  <c r="M1594" i="4"/>
  <c r="M1724" i="4"/>
  <c r="M1410" i="4"/>
  <c r="M102" i="4"/>
  <c r="M50" i="4"/>
  <c r="M1657" i="4"/>
  <c r="M1941" i="4"/>
  <c r="M531" i="4"/>
  <c r="M1091" i="4"/>
  <c r="M742" i="4"/>
  <c r="M1769" i="4"/>
  <c r="M1258" i="4"/>
  <c r="M1246" i="4"/>
  <c r="M1071" i="4"/>
  <c r="M1752" i="4"/>
  <c r="M1424" i="4"/>
  <c r="M1508" i="4"/>
  <c r="M640" i="4"/>
  <c r="M1357" i="4"/>
  <c r="M965" i="4"/>
  <c r="M1782" i="4"/>
  <c r="M17" i="4"/>
  <c r="M273" i="4"/>
  <c r="M1768" i="4"/>
  <c r="M221" i="4"/>
  <c r="M1825" i="4"/>
  <c r="M1590" i="4"/>
  <c r="M465" i="4"/>
  <c r="M406" i="4"/>
  <c r="M1576" i="4"/>
  <c r="M1753" i="4"/>
  <c r="M1767" i="4"/>
  <c r="M1469" i="4"/>
  <c r="M1647" i="4"/>
  <c r="M1227" i="4"/>
  <c r="M192" i="4"/>
  <c r="M1112" i="4"/>
  <c r="M407" i="4"/>
  <c r="M720" i="4"/>
  <c r="M305" i="4"/>
  <c r="M1592" i="4"/>
  <c r="M970" i="4"/>
  <c r="M1851" i="4"/>
  <c r="M1615" i="4"/>
  <c r="M16" i="4"/>
  <c r="M366" i="4"/>
  <c r="M839" i="4"/>
  <c r="M199" i="4"/>
  <c r="M557" i="4"/>
  <c r="M61" i="4"/>
  <c r="M62" i="4"/>
  <c r="M820" i="4"/>
  <c r="M1626" i="4"/>
  <c r="M676" i="4"/>
  <c r="M784" i="4"/>
  <c r="M269" i="4"/>
  <c r="M575" i="4"/>
  <c r="M1230" i="4"/>
  <c r="M169" i="4"/>
  <c r="M24" i="4"/>
  <c r="M546" i="4"/>
  <c r="M137" i="4"/>
  <c r="M1831" i="4"/>
  <c r="M1081" i="4"/>
  <c r="M915" i="4"/>
  <c r="M1043" i="4"/>
  <c r="M758" i="4"/>
  <c r="M1642" i="4"/>
  <c r="M298" i="4"/>
  <c r="M1538" i="4"/>
  <c r="M404" i="4"/>
  <c r="M264" i="4"/>
  <c r="M1698" i="4"/>
  <c r="M1403" i="4"/>
  <c r="M144" i="4"/>
  <c r="M979" i="4"/>
  <c r="M1801" i="4"/>
  <c r="M627" i="4"/>
  <c r="M99" i="4"/>
  <c r="M1245" i="4"/>
  <c r="M1474" i="4"/>
  <c r="M890" i="4"/>
  <c r="M525" i="4"/>
  <c r="M1715" i="4"/>
  <c r="M994" i="4"/>
  <c r="M1167" i="4"/>
  <c r="M1899" i="4"/>
  <c r="M1463" i="4"/>
  <c r="M590" i="4"/>
  <c r="M518" i="4"/>
  <c r="M1835" i="4"/>
  <c r="M1034" i="4"/>
  <c r="M1321" i="4"/>
  <c r="M690" i="4"/>
  <c r="M769" i="4"/>
  <c r="M1681" i="4"/>
  <c r="M686" i="4"/>
  <c r="M950" i="4"/>
  <c r="M600" i="4"/>
  <c r="M317" i="4"/>
  <c r="M632" i="4"/>
  <c r="M1429" i="4"/>
  <c r="M713" i="4"/>
  <c r="M1682" i="4"/>
  <c r="M1513" i="4"/>
  <c r="M642" i="4"/>
  <c r="M728" i="4"/>
  <c r="M281" i="4"/>
  <c r="M356" i="4"/>
  <c r="M188" i="4"/>
  <c r="M666" i="4"/>
  <c r="M1515" i="4"/>
  <c r="M1607" i="4"/>
  <c r="M1254" i="4"/>
  <c r="M34" i="4"/>
  <c r="M1431" i="4"/>
  <c r="M1821" i="4"/>
  <c r="M1585" i="4"/>
  <c r="M840" i="4"/>
  <c r="M1044" i="4"/>
  <c r="M962" i="4"/>
  <c r="M1778" i="4"/>
  <c r="M1565" i="4"/>
  <c r="M174" i="4"/>
  <c r="M1035" i="4"/>
  <c r="M1763" i="4"/>
  <c r="M765" i="4"/>
  <c r="M1824" i="4"/>
  <c r="M503" i="4"/>
  <c r="M1205" i="4"/>
  <c r="M1445" i="4"/>
  <c r="M1100" i="4"/>
  <c r="M688" i="4"/>
  <c r="M1943" i="4"/>
  <c r="M85" i="4"/>
  <c r="M139" i="4"/>
  <c r="M524" i="4"/>
  <c r="M325" i="4"/>
  <c r="M543" i="4"/>
  <c r="M957" i="4"/>
  <c r="M1792" i="4"/>
  <c r="M26" i="4"/>
  <c r="M498" i="4"/>
  <c r="M1879" i="4"/>
  <c r="M1436" i="4"/>
  <c r="M1011" i="4"/>
  <c r="M787" i="4"/>
  <c r="M1014" i="4"/>
  <c r="M1909" i="4"/>
  <c r="M1951" i="4"/>
  <c r="M1621" i="4"/>
  <c r="M1637" i="4"/>
  <c r="M1363" i="4"/>
  <c r="M746" i="4"/>
  <c r="M1510" i="4"/>
  <c r="M125" i="4"/>
  <c r="M977" i="4"/>
  <c r="M1654" i="4"/>
  <c r="M766" i="4"/>
  <c r="M1461" i="4"/>
  <c r="M945" i="4"/>
  <c r="M1984" i="4"/>
  <c r="M1116" i="4"/>
  <c r="M1640" i="4"/>
  <c r="M1898" i="4"/>
  <c r="M1106" i="4"/>
  <c r="M588" i="4"/>
  <c r="M1005" i="4"/>
  <c r="M367" i="4"/>
  <c r="M515" i="4"/>
  <c r="M1237" i="4"/>
  <c r="M112" i="4"/>
  <c r="M519" i="4"/>
  <c r="M203" i="4"/>
  <c r="M1945" i="4"/>
  <c r="M1104" i="4"/>
  <c r="M1830" i="4"/>
  <c r="M1832" i="4"/>
  <c r="M998" i="4"/>
  <c r="M1914" i="4"/>
  <c r="M94" i="4"/>
  <c r="M187" i="4"/>
  <c r="M949" i="4"/>
  <c r="M473" i="4"/>
  <c r="M984" i="4"/>
  <c r="M35" i="4"/>
  <c r="M1348" i="4"/>
  <c r="M1267" i="4"/>
  <c r="M894" i="4"/>
  <c r="M1846" i="4"/>
  <c r="M509" i="4"/>
  <c r="M1618" i="4"/>
  <c r="M209" i="4"/>
  <c r="M1102" i="4"/>
  <c r="M954" i="4"/>
  <c r="M1776" i="4"/>
  <c r="M1874" i="4"/>
  <c r="M1499" i="4"/>
  <c r="M722" i="4"/>
  <c r="M1041" i="4"/>
  <c r="M700" i="4"/>
  <c r="M1064" i="4"/>
  <c r="M435" i="4"/>
  <c r="M441" i="4"/>
  <c r="M1604" i="4"/>
  <c r="M1696" i="4"/>
  <c r="M141" i="4"/>
  <c r="M1344" i="4"/>
  <c r="M1217" i="4"/>
  <c r="M754" i="4"/>
  <c r="M483" i="4"/>
  <c r="M259" i="4"/>
  <c r="M82" i="4"/>
  <c r="M1367" i="4"/>
  <c r="M867" i="4"/>
  <c r="M1219" i="4"/>
  <c r="M800" i="4"/>
  <c r="M939" i="4"/>
  <c r="M377" i="4"/>
  <c r="M161" i="4"/>
  <c r="M1042" i="4"/>
  <c r="M411" i="4"/>
  <c r="M681" i="4"/>
  <c r="M1526" i="4"/>
  <c r="M1132" i="4"/>
  <c r="M186" i="4"/>
  <c r="M892" i="4"/>
  <c r="M1312" i="4"/>
  <c r="M43" i="4"/>
  <c r="M342" i="4"/>
  <c r="M1940" i="4"/>
  <c r="M750" i="4"/>
  <c r="M1063" i="4"/>
  <c r="M1450" i="4"/>
  <c r="M1868" i="4"/>
  <c r="M888" i="4"/>
  <c r="M426" i="4"/>
  <c r="M934" i="4"/>
  <c r="M489" i="4"/>
  <c r="M955" i="4"/>
  <c r="M1741" i="4"/>
  <c r="M1958" i="4"/>
  <c r="M45" i="4"/>
  <c r="M1546" i="4"/>
  <c r="M1099" i="4"/>
  <c r="M1299" i="4"/>
  <c r="M1973" i="4"/>
  <c r="M1276" i="4"/>
  <c r="M103" i="4"/>
  <c r="M1453" i="4"/>
  <c r="M895" i="4"/>
  <c r="M942" i="4"/>
  <c r="M1588" i="4"/>
  <c r="M214" i="4"/>
  <c r="M1669" i="4"/>
  <c r="M1533" i="4"/>
  <c r="M1368" i="4"/>
  <c r="M918" i="4"/>
  <c r="M1672" i="4"/>
  <c r="M514" i="4"/>
  <c r="M153" i="4"/>
  <c r="M1046" i="4"/>
  <c r="M143" i="4"/>
  <c r="M1733" i="4"/>
  <c r="M1147" i="4"/>
  <c r="M1370" i="4"/>
  <c r="M1917" i="4"/>
  <c r="M459" i="4"/>
  <c r="M468" i="4"/>
  <c r="M140" i="4"/>
  <c r="M442" i="4"/>
  <c r="M1255" i="4"/>
  <c r="M1328" i="4"/>
  <c r="M1755" i="4"/>
  <c r="M1292" i="4"/>
  <c r="M1306" i="4"/>
  <c r="M126" i="4"/>
  <c r="M961" i="4"/>
  <c r="M649" i="4"/>
  <c r="M162" i="4"/>
  <c r="M1658" i="4"/>
  <c r="M120" i="4"/>
  <c r="M1432" i="4"/>
  <c r="M629" i="4"/>
  <c r="M261" i="4"/>
  <c r="M1884" i="4"/>
  <c r="M428" i="4"/>
  <c r="M1948" i="4"/>
  <c r="M748" i="4"/>
  <c r="M1007" i="4"/>
  <c r="M1385" i="4"/>
  <c r="M313" i="4"/>
  <c r="M792" i="4"/>
  <c r="M549" i="4"/>
  <c r="M527" i="4"/>
  <c r="M1939" i="4"/>
  <c r="M900" i="4"/>
  <c r="M1873" i="4"/>
  <c r="M1566" i="4"/>
  <c r="M80" i="4"/>
  <c r="M847" i="4"/>
  <c r="M1250" i="4"/>
  <c r="M1687" i="4"/>
  <c r="M875" i="4"/>
  <c r="M225" i="4"/>
  <c r="M946" i="4"/>
  <c r="M314" i="4"/>
  <c r="M822" i="4"/>
  <c r="M1446" i="4"/>
  <c r="M344" i="4"/>
  <c r="M1434" i="4"/>
  <c r="M223" i="4"/>
  <c r="M1867" i="4"/>
  <c r="M1600" i="4"/>
  <c r="M1433" i="4"/>
  <c r="M1061" i="4"/>
  <c r="M795" i="4"/>
  <c r="M645" i="4"/>
  <c r="M334" i="4"/>
  <c r="M1561" i="4"/>
  <c r="M717" i="4"/>
  <c r="M1991" i="4"/>
  <c r="M1808" i="4"/>
  <c r="M545" i="4"/>
  <c r="M470" i="4"/>
  <c r="M1345" i="4"/>
  <c r="M218" i="4"/>
  <c r="M485" i="4"/>
  <c r="M333" i="4"/>
  <c r="M1023" i="4"/>
  <c r="M762" i="4"/>
  <c r="M1065" i="4"/>
  <c r="M1260" i="4"/>
  <c r="M89" i="4"/>
  <c r="M1967" i="4"/>
  <c r="M1391" i="4"/>
  <c r="M190" i="4"/>
  <c r="M586" i="4"/>
  <c r="M947" i="4"/>
  <c r="M242" i="4"/>
  <c r="M1448" i="4"/>
  <c r="M1574" i="4"/>
  <c r="M1710" i="4"/>
  <c r="M701" i="4"/>
  <c r="M1937" i="4"/>
  <c r="M152" i="4"/>
  <c r="M1823" i="4"/>
  <c r="M540" i="4"/>
  <c r="M165" i="4"/>
  <c r="M226" i="4"/>
  <c r="M1334" i="4"/>
  <c r="M1531" i="4"/>
  <c r="M755" i="4"/>
  <c r="M101" i="4"/>
  <c r="M665" i="4"/>
  <c r="M1242" i="4"/>
  <c r="M1486" i="4"/>
  <c r="M1272" i="4"/>
  <c r="M1304" i="4"/>
  <c r="M238" i="4"/>
  <c r="M1916" i="4"/>
  <c r="M917" i="4"/>
  <c r="M921" i="4"/>
  <c r="M1441" i="4"/>
  <c r="M1392" i="4"/>
  <c r="M81" i="4"/>
  <c r="M1070" i="4"/>
  <c r="M1388" i="4"/>
  <c r="M482" i="4"/>
  <c r="M1050" i="4"/>
  <c r="M91" i="4"/>
  <c r="M605" i="4"/>
  <c r="M1010" i="4"/>
  <c r="M461" i="4"/>
  <c r="M66" i="4"/>
  <c r="M1950" i="4"/>
  <c r="M1451" i="4"/>
  <c r="M271" i="4"/>
  <c r="M883" i="4"/>
  <c r="M164" i="4"/>
  <c r="M338" i="4"/>
  <c r="M1593" i="4"/>
  <c r="M1598" i="4"/>
  <c r="M250" i="4"/>
  <c r="M1729" i="4"/>
  <c r="M378" i="4"/>
  <c r="M1675" i="4"/>
  <c r="M175" i="4"/>
  <c r="M1671" i="4"/>
  <c r="M323" i="4"/>
  <c r="M648" i="4"/>
  <c r="M1836" i="4"/>
  <c r="M935" i="4"/>
  <c r="M810" i="4"/>
  <c r="M427" i="4"/>
  <c r="M1080" i="4"/>
  <c r="M272" i="4"/>
  <c r="M1747" i="4"/>
  <c r="M232" i="4"/>
  <c r="M967" i="4"/>
  <c r="M1161" i="4"/>
  <c r="M937" i="4"/>
  <c r="M355" i="4"/>
  <c r="M1862" i="4"/>
  <c r="M1944" i="4"/>
  <c r="M1728" i="4"/>
  <c r="M1611" i="4"/>
  <c r="M295" i="4"/>
  <c r="M308" i="4"/>
  <c r="M41" i="4"/>
  <c r="M1725" i="4"/>
  <c r="M1204" i="4"/>
  <c r="M1686" i="4"/>
  <c r="M1988" i="4"/>
  <c r="M1597" i="4"/>
  <c r="M51" i="4"/>
  <c r="M562" i="4"/>
  <c r="M110" i="4"/>
  <c r="M240" i="4"/>
  <c r="M1209" i="4"/>
  <c r="M1915" i="4"/>
  <c r="M941" i="4"/>
  <c r="M256" i="4"/>
  <c r="M14" i="4"/>
  <c r="M866" i="4"/>
  <c r="M257" i="4"/>
  <c r="M529" i="4"/>
  <c r="M1397" i="4"/>
  <c r="M829" i="4"/>
  <c r="M1286" i="4"/>
  <c r="M230" i="4"/>
  <c r="M53" i="4"/>
  <c r="M1211" i="4"/>
  <c r="M1479" i="4"/>
  <c r="M1930" i="4"/>
  <c r="M1201" i="4"/>
  <c r="M460" i="4"/>
  <c r="M196" i="4"/>
  <c r="M1837" i="4"/>
  <c r="M1523" i="4"/>
  <c r="M78" i="4"/>
  <c r="M1096" i="4"/>
  <c r="M233" i="4"/>
  <c r="M401" i="4"/>
  <c r="M763" i="4"/>
  <c r="M989" i="4"/>
  <c r="M1417" i="4"/>
  <c r="M64" i="4"/>
  <c r="M352" i="4"/>
  <c r="M73" i="4"/>
  <c r="M682" i="4"/>
  <c r="M1084" i="4"/>
  <c r="M254" i="4"/>
  <c r="M1188" i="4"/>
  <c r="M522" i="4"/>
  <c r="M206" i="4"/>
  <c r="M1742" i="4"/>
  <c r="M1075" i="4"/>
  <c r="M1974" i="4"/>
  <c r="M1628" i="4"/>
  <c r="M1396" i="4"/>
  <c r="M1632" i="4"/>
  <c r="M1454" i="4"/>
  <c r="M312" i="4"/>
  <c r="M1960" i="4"/>
  <c r="M1338" i="4"/>
  <c r="M1340" i="4"/>
  <c r="M739" i="4"/>
  <c r="M315" i="4"/>
  <c r="M1524" i="4"/>
  <c r="M672" i="4"/>
  <c r="M1811" i="4"/>
  <c r="M455" i="4"/>
  <c r="M674" i="4"/>
  <c r="M1457" i="4"/>
  <c r="M1326" i="4"/>
  <c r="M786" i="4"/>
  <c r="M1706" i="4"/>
  <c r="M902" i="4"/>
  <c r="M760" i="4"/>
  <c r="M353" i="4"/>
  <c r="M1553" i="4"/>
  <c r="M926" i="4"/>
  <c r="M1411" i="4"/>
  <c r="M988" i="4"/>
  <c r="M21" i="4"/>
  <c r="M878" i="4"/>
  <c r="M385" i="4"/>
  <c r="M1384" i="4"/>
  <c r="M980" i="4"/>
  <c r="M1180" i="4"/>
  <c r="M1673" i="4"/>
  <c r="M70" i="4"/>
  <c r="M157" i="4"/>
  <c r="M1026" i="4"/>
  <c r="M1489" i="4"/>
  <c r="M864" i="4"/>
  <c r="M637" i="4"/>
  <c r="M166" i="4"/>
  <c r="M425" i="4"/>
  <c r="M1252" i="4"/>
  <c r="M650" i="4"/>
  <c r="M284" i="4"/>
  <c r="M1791" i="4"/>
  <c r="M520" i="4"/>
  <c r="M877" i="4"/>
  <c r="M1616" i="4"/>
  <c r="M905" i="4"/>
  <c r="M609" i="4"/>
  <c r="M759" i="4"/>
  <c r="M204" i="4"/>
  <c r="M646" i="4"/>
  <c r="M607" i="4"/>
  <c r="M1350" i="4"/>
  <c r="M901" i="4"/>
  <c r="M782" i="4"/>
  <c r="M534" i="4"/>
  <c r="M687" i="4"/>
  <c r="M447" i="4"/>
  <c r="M1358" i="4"/>
  <c r="M1236" i="4"/>
  <c r="M12" i="4"/>
  <c r="M1731" i="4"/>
  <c r="M1177" i="4"/>
  <c r="M1464" i="4"/>
  <c r="M1127" i="4"/>
  <c r="M1110" i="4"/>
  <c r="M302" i="4"/>
  <c r="M1507" i="4"/>
  <c r="M1462" i="4"/>
  <c r="M1714" i="4"/>
  <c r="M566" i="4"/>
  <c r="M1421" i="4"/>
  <c r="M657" i="4"/>
  <c r="M862" i="4"/>
  <c r="M507" i="4"/>
  <c r="M1514" i="4"/>
  <c r="M1530" i="4"/>
  <c r="M976" i="4"/>
  <c r="M1231" i="4"/>
  <c r="M510" i="4"/>
  <c r="M487" i="4"/>
  <c r="M1512" i="4"/>
  <c r="M1247" i="4"/>
  <c r="M1097" i="4"/>
  <c r="M1270" i="4"/>
  <c r="M1332" i="4"/>
  <c r="M297" i="4"/>
  <c r="M1931" i="4"/>
  <c r="M891" i="4"/>
  <c r="M819" i="4"/>
  <c r="M904" i="4"/>
  <c r="M536" i="4"/>
  <c r="M22" i="4"/>
  <c r="M1382" i="4"/>
  <c r="M1925" i="4"/>
  <c r="M416" i="4"/>
  <c r="M656" i="4"/>
  <c r="M603" i="4"/>
  <c r="M1690" i="4"/>
  <c r="M1229" i="4"/>
  <c r="M1408" i="4"/>
  <c r="M1074" i="4"/>
  <c r="M172" i="4"/>
  <c r="M561" i="4"/>
  <c r="M145" i="4"/>
  <c r="M1795" i="4"/>
  <c r="M1082" i="4"/>
  <c r="M493" i="4"/>
  <c r="M1995" i="4"/>
  <c r="M548" i="4"/>
  <c r="M1298" i="4"/>
  <c r="M844" i="4"/>
  <c r="M155" i="4"/>
  <c r="M245" i="4"/>
  <c r="M446" i="4"/>
  <c r="M1557" i="4"/>
  <c r="M1438" i="4"/>
  <c r="M1206" i="4"/>
  <c r="M171" i="4"/>
  <c r="M1969" i="4"/>
  <c r="M1815" i="4"/>
  <c r="M280" i="4"/>
  <c r="M751" i="4"/>
  <c r="M1817" i="4"/>
  <c r="M119" i="4"/>
  <c r="M1736" i="4"/>
  <c r="M1694" i="4"/>
  <c r="M1827" i="4"/>
  <c r="M292" i="4"/>
  <c r="M1208" i="4"/>
  <c r="M1721" i="4"/>
  <c r="M1806" i="4"/>
  <c r="M733" i="4"/>
  <c r="M289" i="4"/>
  <c r="M773" i="4"/>
  <c r="M835" i="4"/>
  <c r="M1089" i="4"/>
  <c r="M1394" i="4"/>
  <c r="M1773" i="4"/>
  <c r="M146" i="4"/>
  <c r="M86" i="4"/>
  <c r="M1168" i="4"/>
  <c r="M49" i="4"/>
  <c r="M48" i="4"/>
  <c r="M1310" i="4"/>
  <c r="M381" i="4"/>
  <c r="M1853" i="4"/>
  <c r="M887" i="4"/>
  <c r="M448" i="4"/>
  <c r="M1181" i="4"/>
  <c r="M1987" i="4"/>
  <c r="M1053" i="4"/>
  <c r="M1906" i="4"/>
  <c r="M1735" i="4"/>
  <c r="M1465" i="4"/>
  <c r="M121" i="4"/>
  <c r="M1912" i="4"/>
  <c r="M703" i="4"/>
  <c r="M1268" i="4"/>
  <c r="M1235" i="4"/>
  <c r="M1702" i="4"/>
  <c r="M1986" i="4"/>
  <c r="M1009" i="4"/>
  <c r="M1786" i="4"/>
  <c r="M1743" i="4"/>
  <c r="M432" i="4"/>
  <c r="M1194" i="4"/>
  <c r="M1528" i="4"/>
  <c r="M684" i="4"/>
  <c r="M1972" i="4"/>
  <c r="M707" i="4"/>
  <c r="M1111" i="4"/>
  <c r="M1153" i="4"/>
  <c r="M415" i="4"/>
  <c r="M587" i="4"/>
  <c r="M1532" i="4"/>
  <c r="M983" i="4"/>
  <c r="M1705" i="4"/>
  <c r="M978" i="4"/>
  <c r="M419" i="4"/>
  <c r="M255" i="4"/>
  <c r="M1295" i="4"/>
  <c r="M372" i="4"/>
  <c r="M968" i="4"/>
  <c r="M59" i="4"/>
  <c r="M708" i="4"/>
  <c r="M1810" i="4"/>
  <c r="M339" i="4"/>
  <c r="M1073" i="4"/>
  <c r="M608" i="4"/>
  <c r="M481" i="4"/>
  <c r="M1468" i="4"/>
  <c r="M1760" i="4"/>
  <c r="M1560" i="4"/>
  <c r="M138" i="4"/>
  <c r="M156" i="4"/>
  <c r="M148" i="4"/>
  <c r="M104" i="4"/>
  <c r="M624" i="4"/>
  <c r="M1934" i="4"/>
  <c r="M1085" i="4"/>
  <c r="M1601" i="4"/>
  <c r="M678" i="4"/>
  <c r="M601" i="4"/>
  <c r="M1232" i="4"/>
  <c r="M831" i="4"/>
  <c r="M1483" i="4"/>
  <c r="M619" i="4"/>
  <c r="M1264" i="4"/>
  <c r="M1163" i="4"/>
  <c r="M1118" i="4"/>
  <c r="M882" i="4"/>
  <c r="M856" i="4"/>
  <c r="M237" i="4"/>
  <c r="M1803" i="4"/>
  <c r="M1261" i="4"/>
  <c r="M1781" i="4"/>
  <c r="M1307" i="4"/>
  <c r="M374" i="4"/>
  <c r="M1027" i="4"/>
  <c r="M1330" i="4"/>
  <c r="M324" i="4"/>
  <c r="M1892" i="4"/>
  <c r="M1896" i="4"/>
  <c r="M809" i="4"/>
  <c r="M706" i="4"/>
  <c r="M573" i="4"/>
  <c r="M241" i="4"/>
  <c r="M111" i="4"/>
  <c r="L1653" i="4"/>
  <c r="L1858" i="4"/>
  <c r="L267" i="4"/>
  <c r="L1409" i="4"/>
  <c r="L1975" i="4"/>
  <c r="L526" i="4"/>
  <c r="L84" i="4"/>
  <c r="L667" i="4"/>
  <c r="L814" i="4"/>
  <c r="L1847" i="4"/>
  <c r="L300" i="4"/>
  <c r="L1300" i="4"/>
  <c r="L1013" i="4"/>
  <c r="L1762" i="4"/>
  <c r="L1420" i="4"/>
  <c r="L1739" i="4"/>
  <c r="L1158" i="4"/>
  <c r="L363" i="4"/>
  <c r="L421" i="4"/>
  <c r="L1020" i="4"/>
  <c r="L636" i="4"/>
  <c r="L1603" i="4"/>
  <c r="L1907" i="4"/>
  <c r="L1495" i="4"/>
  <c r="L808" i="4"/>
  <c r="L1559" i="4"/>
  <c r="L920" i="4"/>
  <c r="L859" i="4"/>
  <c r="L652" i="4"/>
  <c r="L1418" i="4"/>
  <c r="L131" i="4"/>
  <c r="L1661" i="4"/>
  <c r="L1609" i="4"/>
  <c r="L1800" i="4"/>
  <c r="L1402" i="4"/>
  <c r="L936" i="4"/>
  <c r="L390" i="4"/>
  <c r="L1964" i="4"/>
  <c r="L821" i="4"/>
  <c r="L1723" i="4"/>
  <c r="L340" i="4"/>
  <c r="L1240" i="4"/>
  <c r="L1365" i="4"/>
  <c r="L383" i="4"/>
  <c r="L870" i="4"/>
  <c r="L1877" i="4"/>
  <c r="L331" i="4"/>
  <c r="L46" i="4"/>
  <c r="L871" i="4"/>
  <c r="L1688" i="4"/>
  <c r="L329" i="4"/>
  <c r="L626" i="4"/>
  <c r="L654" i="4"/>
  <c r="L1316" i="4"/>
  <c r="L430" i="4"/>
  <c r="L1670" i="4"/>
  <c r="L364" i="4"/>
  <c r="L1860" i="4"/>
  <c r="L1635" i="4"/>
  <c r="L1491" i="4"/>
  <c r="L1650" i="4"/>
  <c r="L1015" i="4"/>
  <c r="L1841" i="4"/>
  <c r="L564" i="4"/>
  <c r="L1088" i="4"/>
  <c r="L711" i="4"/>
  <c r="L1137" i="4"/>
  <c r="L1933" i="4"/>
  <c r="L1518" i="4"/>
  <c r="L1701" i="4"/>
  <c r="L276" i="4"/>
  <c r="L738" i="4"/>
  <c r="L1655" i="4"/>
  <c r="L178" i="4"/>
  <c r="L1146" i="4"/>
  <c r="L168" i="4"/>
  <c r="L96" i="4"/>
  <c r="L38" i="4"/>
  <c r="L960" i="4"/>
  <c r="L521" i="4"/>
  <c r="L772" i="4"/>
  <c r="L1076" i="4"/>
  <c r="L1540" i="4"/>
  <c r="L1627" i="4"/>
  <c r="L1700" i="4"/>
  <c r="L251" i="4"/>
  <c r="L1243" i="4"/>
  <c r="L1336" i="4"/>
  <c r="L799" i="4"/>
  <c r="L630" i="4"/>
  <c r="L54" i="4"/>
  <c r="L1645" i="4"/>
  <c r="L39" i="4"/>
  <c r="L301" i="4"/>
  <c r="L1226" i="4"/>
  <c r="L1302" i="4"/>
  <c r="L1038" i="4"/>
  <c r="L1200" i="4"/>
  <c r="L583" i="4"/>
  <c r="L1322" i="4"/>
  <c r="L1498" i="4"/>
  <c r="L380" i="4"/>
  <c r="L438" i="4"/>
  <c r="L798" i="4"/>
  <c r="L135" i="4"/>
  <c r="L10" i="4"/>
  <c r="L1136" i="4"/>
  <c r="L1377" i="4"/>
  <c r="L193" i="4"/>
  <c r="L925" i="4"/>
  <c r="L42" i="4"/>
  <c r="L541" i="4"/>
  <c r="L396" i="4"/>
  <c r="L1857" i="4"/>
  <c r="L668" i="4"/>
  <c r="L1098" i="4"/>
  <c r="L1684" i="4"/>
  <c r="L316" i="4"/>
  <c r="L475" i="4"/>
  <c r="L691" i="4"/>
  <c r="L993" i="4"/>
  <c r="L1121" i="4"/>
  <c r="L1376" i="4"/>
  <c r="L1905" i="4"/>
  <c r="L391" i="4"/>
  <c r="L1996" i="4"/>
  <c r="L582" i="4"/>
  <c r="L1166" i="4"/>
  <c r="L1608" i="4"/>
  <c r="L1283" i="4"/>
  <c r="L1393" i="4"/>
  <c r="L1985" i="4"/>
  <c r="L725" i="4"/>
  <c r="L1342" i="4"/>
  <c r="L860" i="4"/>
  <c r="L1712" i="4"/>
  <c r="L1428" i="4"/>
  <c r="L1893" i="4"/>
  <c r="L781" i="4"/>
  <c r="L1373" i="4"/>
  <c r="L753" i="4"/>
  <c r="L512" i="4"/>
  <c r="L1613" i="4"/>
  <c r="L1620" i="4"/>
  <c r="L1737" i="4"/>
  <c r="L1822" i="4"/>
  <c r="L1766" i="4"/>
  <c r="L1214" i="4"/>
  <c r="L1971" i="4"/>
  <c r="L417" i="4"/>
  <c r="L322" i="4"/>
  <c r="L108" i="4"/>
  <c r="L1033" i="4"/>
  <c r="L1281" i="4"/>
  <c r="L1639" i="4"/>
  <c r="L1259" i="4"/>
  <c r="L1296" i="4"/>
  <c r="L436" i="4"/>
  <c r="L1497" i="4"/>
  <c r="L1599" i="4"/>
  <c r="L100" i="4"/>
  <c r="L277" i="4"/>
  <c r="L1225" i="4"/>
  <c r="L351" i="4"/>
  <c r="L1157" i="4"/>
  <c r="L343" i="4"/>
  <c r="L1218" i="4"/>
  <c r="L1667" i="4"/>
  <c r="L490" i="4"/>
  <c r="L1522" i="4"/>
  <c r="L1090" i="4"/>
  <c r="L768" i="4"/>
  <c r="L1401" i="4"/>
  <c r="L1942" i="4"/>
  <c r="L1213" i="4"/>
  <c r="L1537" i="4"/>
  <c r="L571" i="4"/>
  <c r="L1997" i="4"/>
  <c r="L310" i="4"/>
  <c r="L370" i="4"/>
  <c r="L1918" i="4"/>
  <c r="L1829" i="4"/>
  <c r="L1606" i="4"/>
  <c r="L154" i="4"/>
  <c r="L1956" i="4"/>
  <c r="L1718" i="4"/>
  <c r="L1798" i="4"/>
  <c r="L1144" i="4"/>
  <c r="L1564" i="4"/>
  <c r="L405" i="4"/>
  <c r="L1362" i="4"/>
  <c r="L610" i="4"/>
  <c r="L1703" i="4"/>
  <c r="L709" i="4"/>
  <c r="L1314" i="4"/>
  <c r="L1711" i="4"/>
  <c r="L1848" i="4"/>
  <c r="L599" i="4"/>
  <c r="L1779" i="4"/>
  <c r="L181" i="4"/>
  <c r="L749" i="4"/>
  <c r="L634" i="4"/>
  <c r="L492" i="4"/>
  <c r="L1891" i="4"/>
  <c r="L109" i="4"/>
  <c r="L1744" i="4"/>
  <c r="L1036" i="4"/>
  <c r="L806" i="4"/>
  <c r="L804" i="4"/>
  <c r="L1511" i="4"/>
  <c r="L420" i="4"/>
  <c r="L63" i="4"/>
  <c r="L1757" i="4"/>
  <c r="L1256" i="4"/>
  <c r="L855" i="4"/>
  <c r="L1765" i="4"/>
  <c r="L670" i="4"/>
  <c r="L1126" i="4"/>
  <c r="L1049" i="4"/>
  <c r="L869" i="4"/>
  <c r="L350" i="4"/>
  <c r="L450" i="4"/>
  <c r="L1133" i="4"/>
  <c r="L1982" i="4"/>
  <c r="L433" i="4"/>
  <c r="L328" i="4"/>
  <c r="L1129" i="4"/>
  <c r="L2000" i="4"/>
  <c r="L486" i="4"/>
  <c r="L628" i="4"/>
  <c r="L219" i="4"/>
  <c r="L1155" i="4"/>
  <c r="L655" i="4"/>
  <c r="L56" i="4"/>
  <c r="L1364" i="4"/>
  <c r="L47" i="4"/>
  <c r="L745" i="4"/>
  <c r="L1978" i="4"/>
  <c r="L598" i="4"/>
  <c r="L932" i="4"/>
  <c r="L149" i="4"/>
  <c r="L1904" i="4"/>
  <c r="L1318" i="4"/>
  <c r="L1481" i="4"/>
  <c r="L857" i="4"/>
  <c r="L1838" i="4"/>
  <c r="L1398" i="4"/>
  <c r="L1738" i="4"/>
  <c r="L379" i="4"/>
  <c r="L115" i="4"/>
  <c r="L585" i="4"/>
  <c r="L1946" i="4"/>
  <c r="L1784" i="4"/>
  <c r="L1021" i="4"/>
  <c r="L376" i="4"/>
  <c r="L205" i="4"/>
  <c r="L1885" i="4"/>
  <c r="L69" i="4"/>
  <c r="L604" i="4"/>
  <c r="L1056" i="4"/>
  <c r="L466" i="4"/>
  <c r="L1354" i="4"/>
  <c r="L899" i="4"/>
  <c r="L1184" i="4"/>
  <c r="L1919" i="4"/>
  <c r="L621" i="4"/>
  <c r="L1734" i="4"/>
  <c r="L533" i="4"/>
  <c r="L1646" i="4"/>
  <c r="L948" i="4"/>
  <c r="L457" i="4"/>
  <c r="L592" i="4"/>
  <c r="L159" i="4"/>
  <c r="L1273" i="4"/>
  <c r="L1730" i="4"/>
  <c r="L1519" i="4"/>
  <c r="L1426" i="4"/>
  <c r="L1938" i="4"/>
  <c r="L1287" i="4"/>
  <c r="L1329" i="4"/>
  <c r="L538" i="4"/>
  <c r="L1959" i="4"/>
  <c r="L1113" i="4"/>
  <c r="L105" i="4"/>
  <c r="L1107" i="4"/>
  <c r="L973" i="4"/>
  <c r="L1854" i="4"/>
  <c r="L1366" i="4"/>
  <c r="L796" i="4"/>
  <c r="L1115" i="4"/>
  <c r="L1677" i="4"/>
  <c r="L87" i="4"/>
  <c r="L539" i="4"/>
  <c r="L971" i="4"/>
  <c r="L1162" i="4"/>
  <c r="L911" i="4"/>
  <c r="L373" i="4"/>
  <c r="L828" i="4"/>
  <c r="L299" i="4"/>
  <c r="L933" i="4"/>
  <c r="L852" i="4"/>
  <c r="L132" i="4"/>
  <c r="L1866" i="4"/>
  <c r="L439" i="4"/>
  <c r="L197" i="4"/>
  <c r="L912" i="4"/>
  <c r="L1927" i="4"/>
  <c r="L1789" i="4"/>
  <c r="L1922" i="4"/>
  <c r="L951" i="4"/>
  <c r="L211" i="4"/>
  <c r="L567" i="4"/>
  <c r="L114" i="4"/>
  <c r="L1244" i="4"/>
  <c r="L532" i="4"/>
  <c r="L528" i="4"/>
  <c r="L1114" i="4"/>
  <c r="L1407" i="4"/>
  <c r="L398" i="4"/>
  <c r="L1458" i="4"/>
  <c r="L1351" i="4"/>
  <c r="L1223" i="4"/>
  <c r="L429" i="4"/>
  <c r="L1750" i="4"/>
  <c r="L1004" i="4"/>
  <c r="L68" i="4"/>
  <c r="L815" i="4"/>
  <c r="L1356" i="4"/>
  <c r="L1751" i="4"/>
  <c r="L1305" i="4"/>
  <c r="L1068" i="4"/>
  <c r="L1093" i="4"/>
  <c r="L589" i="4"/>
  <c r="L388" i="4"/>
  <c r="L1425" i="4"/>
  <c r="L1818" i="4"/>
  <c r="L163" i="4"/>
  <c r="L392" i="4"/>
  <c r="L570" i="4"/>
  <c r="L964" i="4"/>
  <c r="L216" i="4"/>
  <c r="L661" i="4"/>
  <c r="L959" i="4"/>
  <c r="L129" i="4"/>
  <c r="L74" i="4"/>
  <c r="L1198" i="4"/>
  <c r="L290" i="4"/>
  <c r="L252" i="4"/>
  <c r="L1517" i="4"/>
  <c r="L1274" i="4"/>
  <c r="L160" i="4"/>
  <c r="L927" i="4"/>
  <c r="L1095" i="4"/>
  <c r="L471" i="4"/>
  <c r="L1057" i="4"/>
  <c r="L1028" i="4"/>
  <c r="L303" i="4"/>
  <c r="L727" i="4"/>
  <c r="L906" i="4"/>
  <c r="L1678" i="4"/>
  <c r="L495" i="4"/>
  <c r="L462" i="4"/>
  <c r="L1466" i="4"/>
  <c r="L1359" i="4"/>
  <c r="L931" i="4"/>
  <c r="L357" i="4"/>
  <c r="L1502" i="4"/>
  <c r="L389" i="4"/>
  <c r="L1886" i="4"/>
  <c r="L1780" i="4"/>
  <c r="L445" i="4"/>
  <c r="L992" i="4"/>
  <c r="L176" i="4"/>
  <c r="L704" i="4"/>
  <c r="L1871" i="4"/>
  <c r="L201" i="4"/>
  <c r="L547" i="4"/>
  <c r="L1805" i="4"/>
  <c r="L563" i="4"/>
  <c r="L1019" i="4"/>
  <c r="L434" i="4"/>
  <c r="L349" i="4"/>
  <c r="L889" i="4"/>
  <c r="L1355" i="4"/>
  <c r="L1936" i="4"/>
  <c r="L913" i="4"/>
  <c r="L1691" i="4"/>
  <c r="L311" i="4"/>
  <c r="L2" i="4"/>
  <c r="L1415" i="4"/>
  <c r="L403" i="4"/>
  <c r="L620" i="4"/>
  <c r="L671" i="4"/>
  <c r="L1890" i="4"/>
  <c r="L874" i="4"/>
  <c r="L922" i="4"/>
  <c r="L79" i="4"/>
  <c r="L743" i="4"/>
  <c r="L885" i="4"/>
  <c r="L180" i="4"/>
  <c r="L424" i="4"/>
  <c r="L1422" i="4"/>
  <c r="L1220" i="4"/>
  <c r="L865" i="4"/>
  <c r="L1547" i="4"/>
  <c r="L1902" i="4"/>
  <c r="L224" i="4"/>
  <c r="L1663" i="4"/>
  <c r="L183" i="4"/>
  <c r="L1333" i="4"/>
  <c r="L1595" i="4"/>
  <c r="L200" i="4"/>
  <c r="L1921" i="4"/>
  <c r="L805" i="4"/>
  <c r="L30" i="4"/>
  <c r="L210" i="4"/>
  <c r="L1414" i="4"/>
  <c r="L1567" i="4"/>
  <c r="L1610" i="4"/>
  <c r="L1676" i="4"/>
  <c r="L1788" i="4"/>
  <c r="L191" i="4"/>
  <c r="L1374" i="4"/>
  <c r="L638" i="4"/>
  <c r="L177" i="4"/>
  <c r="L1913" i="4"/>
  <c r="L770" i="4"/>
  <c r="L793" i="4"/>
  <c r="L382" i="4"/>
  <c r="L802" i="4"/>
  <c r="L7" i="4"/>
  <c r="L422" i="4"/>
  <c r="L83" i="4"/>
  <c r="L516" i="4"/>
  <c r="L653" i="4"/>
  <c r="L1203" i="4"/>
  <c r="L249" i="4"/>
  <c r="L1078" i="4"/>
  <c r="L695" i="4"/>
  <c r="L443" i="4"/>
  <c r="L36" i="4"/>
  <c r="L167" i="4"/>
  <c r="L1360" i="4"/>
  <c r="L696" i="4"/>
  <c r="L1952" i="4"/>
  <c r="L1404" i="4"/>
  <c r="L723" i="4"/>
  <c r="L1077" i="4"/>
  <c r="L1134" i="4"/>
  <c r="L336" i="4"/>
  <c r="L1910" i="4"/>
  <c r="L1699" i="4"/>
  <c r="L1633" i="4"/>
  <c r="L568" i="4"/>
  <c r="L384" i="4"/>
  <c r="L1148" i="4"/>
  <c r="L928" i="4"/>
  <c r="L985" i="4"/>
  <c r="L881" i="4"/>
  <c r="L1861" i="4"/>
  <c r="L128" i="4"/>
  <c r="L576" i="4"/>
  <c r="L1123" i="4"/>
  <c r="L715" i="4"/>
  <c r="L1234" i="4"/>
  <c r="L1636" i="4"/>
  <c r="L31" i="4"/>
  <c r="L1490" i="4"/>
  <c r="L886" i="4"/>
  <c r="L1911" i="4"/>
  <c r="L346" i="4"/>
  <c r="L1612" i="4"/>
  <c r="L846" i="4"/>
  <c r="L1571" i="4"/>
  <c r="L858" i="4"/>
  <c r="L731" i="4"/>
  <c r="L535" i="4"/>
  <c r="L1872" i="4"/>
  <c r="L1257" i="4"/>
  <c r="L1785" i="4"/>
  <c r="L1128" i="4"/>
  <c r="L801" i="4"/>
  <c r="L1683" i="4"/>
  <c r="L202" i="4"/>
  <c r="L1920" i="4"/>
  <c r="L213" i="4"/>
  <c r="L1389" i="4"/>
  <c r="L1419" i="4"/>
  <c r="L1643" i="4"/>
  <c r="L1154" i="4"/>
  <c r="L1679" i="4"/>
  <c r="L969" i="4"/>
  <c r="L685" i="4"/>
  <c r="L1790" i="4"/>
  <c r="L1022" i="4"/>
  <c r="L1315" i="4"/>
  <c r="L995" i="4"/>
  <c r="L827" i="4"/>
  <c r="L643" i="4"/>
  <c r="L58" i="4"/>
  <c r="L1771" i="4"/>
  <c r="L716" i="4"/>
  <c r="L1953" i="4"/>
  <c r="L40" i="4"/>
  <c r="L734" i="4"/>
  <c r="L712" i="4"/>
  <c r="L195" i="4"/>
  <c r="L916" i="4"/>
  <c r="L1493" i="4"/>
  <c r="L1271" i="4"/>
  <c r="L736" i="4"/>
  <c r="L1439" i="4"/>
  <c r="L1224" i="4"/>
  <c r="L1484" i="4"/>
  <c r="L577" i="4"/>
  <c r="L697" i="4"/>
  <c r="L767" i="4"/>
  <c r="L386" i="4"/>
  <c r="L1471" i="4"/>
  <c r="L1000" i="4"/>
  <c r="L1079" i="4"/>
  <c r="L1525" i="4"/>
  <c r="L1109" i="4"/>
  <c r="L1195" i="4"/>
  <c r="L452" i="4"/>
  <c r="L721" i="4"/>
  <c r="L981" i="4"/>
  <c r="L1802" i="4"/>
  <c r="L408" i="4"/>
  <c r="L1399" i="4"/>
  <c r="L360" i="4"/>
  <c r="L783" i="4"/>
  <c r="L757" i="4"/>
  <c r="L1319" i="4"/>
  <c r="L861" i="4"/>
  <c r="L151" i="4"/>
  <c r="L1282" i="4"/>
  <c r="L1086" i="4"/>
  <c r="L1586" i="4"/>
  <c r="L248" i="4"/>
  <c r="L1008" i="4"/>
  <c r="L1966" i="4"/>
  <c r="L876" i="4"/>
  <c r="L1352" i="4"/>
  <c r="L732" i="4"/>
  <c r="L463" i="4"/>
  <c r="L1542" i="4"/>
  <c r="L208" i="4"/>
  <c r="L556" i="4"/>
  <c r="L689" i="4"/>
  <c r="L1427" i="4"/>
  <c r="L811" i="4"/>
  <c r="L127" i="4"/>
  <c r="L270" i="4"/>
  <c r="L1139" i="4"/>
  <c r="L1171" i="4"/>
  <c r="L394" i="4"/>
  <c r="L294" i="4"/>
  <c r="L478" i="4"/>
  <c r="L1589" i="4"/>
  <c r="L817" i="4"/>
  <c r="L797" i="4"/>
  <c r="L123" i="4"/>
  <c r="L60" i="4"/>
  <c r="L1794" i="4"/>
  <c r="L660" i="4"/>
  <c r="L1878" i="4"/>
  <c r="L1793" i="4"/>
  <c r="L1337" i="4"/>
  <c r="L477" i="4"/>
  <c r="L1826" i="4"/>
  <c r="L1191" i="4"/>
  <c r="L189" i="4"/>
  <c r="L1562" i="4"/>
  <c r="L1395" i="4"/>
  <c r="L1012" i="4"/>
  <c r="L1197" i="4"/>
  <c r="L44" i="4"/>
  <c r="L966" i="4"/>
  <c r="L606" i="4"/>
  <c r="L1032" i="4"/>
  <c r="L90" i="4"/>
  <c r="L57" i="4"/>
  <c r="L625" i="4"/>
  <c r="L1535" i="4"/>
  <c r="L986" i="4"/>
  <c r="L1120" i="4"/>
  <c r="L651" i="4"/>
  <c r="L924" i="4"/>
  <c r="L1325" i="4"/>
  <c r="L613" i="4"/>
  <c r="L279" i="4"/>
  <c r="L1584" i="4"/>
  <c r="L258" i="4"/>
  <c r="L853" i="4"/>
  <c r="L764" i="4"/>
  <c r="L868" i="4"/>
  <c r="L1169" i="4"/>
  <c r="L1048" i="4"/>
  <c r="L1380" i="4"/>
  <c r="L1083" i="4"/>
  <c r="L469" i="4"/>
  <c r="L1543" i="4"/>
  <c r="L1212" i="4"/>
  <c r="L1839" i="4"/>
  <c r="L930" i="4"/>
  <c r="L136" i="4"/>
  <c r="L1720" i="4"/>
  <c r="L1289" i="4"/>
  <c r="L1880" i="4"/>
  <c r="L919" i="4"/>
  <c r="L1145" i="4"/>
  <c r="L1928" i="4"/>
  <c r="L1708" i="4"/>
  <c r="L1961" i="4"/>
  <c r="L982" i="4"/>
  <c r="L635" i="4"/>
  <c r="L134" i="4"/>
  <c r="L347" i="4"/>
  <c r="L1887" i="4"/>
  <c r="L530" i="4"/>
  <c r="L1443" i="4"/>
  <c r="L173" i="4"/>
  <c r="L341" i="4"/>
  <c r="L282" i="4"/>
  <c r="L597" i="4"/>
  <c r="L1605" i="4"/>
  <c r="L775" i="4"/>
  <c r="L1833" i="4"/>
  <c r="L1470" i="4"/>
  <c r="L1689" i="4"/>
  <c r="L365" i="4"/>
  <c r="L1908" i="4"/>
  <c r="L1783" i="4"/>
  <c r="L306" i="4"/>
  <c r="L1660" i="4"/>
  <c r="L1143" i="4"/>
  <c r="L747" i="4"/>
  <c r="L1591" i="4"/>
  <c r="L1369" i="4"/>
  <c r="L1659" i="4"/>
  <c r="L631" i="4"/>
  <c r="L644" i="4"/>
  <c r="L658" i="4"/>
  <c r="L826" i="4"/>
  <c r="L1859" i="4"/>
  <c r="L1828" i="4"/>
  <c r="L744" i="4"/>
  <c r="L1556" i="4"/>
  <c r="L1623" i="4"/>
  <c r="L897" i="4"/>
  <c r="L659" i="4"/>
  <c r="L29" i="4"/>
  <c r="L1754" i="4"/>
  <c r="L1534" i="4"/>
  <c r="L1923" i="4"/>
  <c r="L940" i="4"/>
  <c r="L75" i="4"/>
  <c r="L260" i="4"/>
  <c r="L215" i="4"/>
  <c r="L788" i="4"/>
  <c r="L266" i="4"/>
  <c r="L1444" i="4"/>
  <c r="L555" i="4"/>
  <c r="L1634" i="4"/>
  <c r="L217" i="4"/>
  <c r="L296" i="4"/>
  <c r="L227" i="4"/>
  <c r="L268" i="4"/>
  <c r="L418" i="4"/>
  <c r="L956" i="4"/>
  <c r="L71" i="4"/>
  <c r="L1949" i="4"/>
  <c r="L1002" i="4"/>
  <c r="L1894" i="4"/>
  <c r="L275" i="4"/>
  <c r="L569" i="4"/>
  <c r="L776" i="4"/>
  <c r="L1674" i="4"/>
  <c r="L1480" i="4"/>
  <c r="L1138" i="4"/>
  <c r="L198" i="4"/>
  <c r="L1182" i="4"/>
  <c r="L1456" i="4"/>
  <c r="L832" i="4"/>
  <c r="L1809" i="4"/>
  <c r="L1124" i="4"/>
  <c r="L873" i="4"/>
  <c r="L1844" i="4"/>
  <c r="L11" i="4"/>
  <c r="L714" i="4"/>
  <c r="L560" i="4"/>
  <c r="L1024" i="4"/>
  <c r="L5" i="4"/>
  <c r="L1202" i="4"/>
  <c r="L1437" i="4"/>
  <c r="L845" i="4"/>
  <c r="L615" i="4"/>
  <c r="L184" i="4"/>
  <c r="L283" i="4"/>
  <c r="L1193" i="4"/>
  <c r="L1375" i="4"/>
  <c r="L958" i="4"/>
  <c r="L842" i="4"/>
  <c r="L1929" i="4"/>
  <c r="L664" i="4"/>
  <c r="L88" i="4"/>
  <c r="L692" i="4"/>
  <c r="L1777" i="4"/>
  <c r="L1631" i="4"/>
  <c r="L565" i="4"/>
  <c r="L1488" i="4"/>
  <c r="L229" i="4"/>
  <c r="L118" i="4"/>
  <c r="L1552" i="4"/>
  <c r="L1150" i="4"/>
  <c r="L1164" i="4"/>
  <c r="L358" i="4"/>
  <c r="L1993" i="4"/>
  <c r="L1901" i="4"/>
  <c r="L1506" i="4"/>
  <c r="L777" i="4"/>
  <c r="L1025" i="4"/>
  <c r="L1383" i="4"/>
  <c r="L1072" i="4"/>
  <c r="L1582" i="4"/>
  <c r="L579" i="4"/>
  <c r="L1580" i="4"/>
  <c r="L1108" i="4"/>
  <c r="L683" i="4"/>
  <c r="L1577" i="4"/>
  <c r="L274" i="4"/>
  <c r="L972" i="4"/>
  <c r="L1347" i="4"/>
  <c r="L849" i="4"/>
  <c r="L1447" i="4"/>
  <c r="L1386" i="4"/>
  <c r="L1697" i="4"/>
  <c r="L1478" i="4"/>
  <c r="L304" i="4"/>
  <c r="L413" i="4"/>
  <c r="L8" i="4"/>
  <c r="L1641" i="4"/>
  <c r="L761" i="4"/>
  <c r="L1881" i="4"/>
  <c r="L830" i="4"/>
  <c r="L444" i="4"/>
  <c r="L551" i="4"/>
  <c r="L851" i="4"/>
  <c r="L1323" i="4"/>
  <c r="L1054" i="4"/>
  <c r="L1346" i="4"/>
  <c r="L402" i="4"/>
  <c r="L841" i="4"/>
  <c r="L780" i="4"/>
  <c r="L1311" i="4"/>
  <c r="L884" i="4"/>
  <c r="L879" i="4"/>
  <c r="L1284" i="4"/>
  <c r="L1140" i="4"/>
  <c r="L27" i="4"/>
  <c r="L729" i="4"/>
  <c r="L6" i="4"/>
  <c r="L456" i="4"/>
  <c r="L1638" i="4"/>
  <c r="L1903" i="4"/>
  <c r="L1222" i="4"/>
  <c r="L1745" i="4"/>
  <c r="L771" i="4"/>
  <c r="L472" i="4"/>
  <c r="L327" i="4"/>
  <c r="L1051" i="4"/>
  <c r="L1430" i="4"/>
  <c r="L220" i="4"/>
  <c r="L1652" i="4"/>
  <c r="L735" i="4"/>
  <c r="L1030" i="4"/>
  <c r="L1472" i="4"/>
  <c r="L179" i="4"/>
  <c r="L1018" i="4"/>
  <c r="L1983" i="4"/>
  <c r="L1980" i="4"/>
  <c r="L1668" i="4"/>
  <c r="L1897" i="4"/>
  <c r="L1536" i="4"/>
  <c r="L222" i="4"/>
  <c r="L1210" i="4"/>
  <c r="L779" i="4"/>
  <c r="L1900" i="4"/>
  <c r="L1503" i="4"/>
  <c r="L1834" i="4"/>
  <c r="L595" i="4"/>
  <c r="L1863" i="4"/>
  <c r="L893" i="4"/>
  <c r="L724" i="4"/>
  <c r="L1327" i="4"/>
  <c r="L235" i="4"/>
  <c r="L504" i="4"/>
  <c r="L437" i="4"/>
  <c r="L1006" i="4"/>
  <c r="L1558" i="4"/>
  <c r="L1412" i="4"/>
  <c r="L1379" i="4"/>
  <c r="L1353" i="4"/>
  <c r="L1253" i="4"/>
  <c r="L1215" i="4"/>
  <c r="L1156" i="4"/>
  <c r="L752" i="4"/>
  <c r="L963" i="4"/>
  <c r="L318" i="4"/>
  <c r="L72" i="4"/>
  <c r="L1870" i="4"/>
  <c r="L987" i="4"/>
  <c r="L1361" i="4"/>
  <c r="L1199" i="4"/>
  <c r="L309" i="4"/>
  <c r="L505" i="4"/>
  <c r="L825" i="4"/>
  <c r="L453" i="4"/>
  <c r="L1285" i="4"/>
  <c r="L28" i="4"/>
  <c r="L244" i="4"/>
  <c r="L76" i="4"/>
  <c r="L1756" i="4"/>
  <c r="L234" i="4"/>
  <c r="L1716" i="4"/>
  <c r="L1196" i="4"/>
  <c r="L467" i="4"/>
  <c r="L1452" i="4"/>
  <c r="L400" i="4"/>
  <c r="L1190" i="4"/>
  <c r="L65" i="4"/>
  <c r="L1968" i="4"/>
  <c r="L789" i="4"/>
  <c r="L1500" i="4"/>
  <c r="L1187" i="4"/>
  <c r="L1288" i="4"/>
  <c r="L369" i="4"/>
  <c r="L348" i="4"/>
  <c r="L923" i="4"/>
  <c r="L494" i="4"/>
  <c r="L502" i="4"/>
  <c r="L1092" i="4"/>
  <c r="L581" i="4"/>
  <c r="L1814" i="4"/>
  <c r="L1293" i="4"/>
  <c r="L1888" i="4"/>
  <c r="L908" i="4"/>
  <c r="L1994" i="4"/>
  <c r="L1003" i="4"/>
  <c r="L476" i="4"/>
  <c r="L1301" i="4"/>
  <c r="L1105" i="4"/>
  <c r="L1649" i="4"/>
  <c r="L1473" i="4"/>
  <c r="L362" i="4"/>
  <c r="L1666" i="4"/>
  <c r="L1280" i="4"/>
  <c r="L1459" i="4"/>
  <c r="L602" i="4"/>
  <c r="L285" i="4"/>
  <c r="L1550" i="4"/>
  <c r="L1185" i="4"/>
  <c r="L872" i="4"/>
  <c r="L1416" i="4"/>
  <c r="L1059" i="4"/>
  <c r="L1869" i="4"/>
  <c r="L550" i="4"/>
  <c r="L1624" i="4"/>
  <c r="L1172" i="4"/>
  <c r="L158" i="4"/>
  <c r="L307" i="4"/>
  <c r="L1545" i="4"/>
  <c r="L1804" i="4"/>
  <c r="L838" i="4"/>
  <c r="L194" i="4"/>
  <c r="L1977" i="4"/>
  <c r="L943" i="4"/>
  <c r="L150" i="4"/>
  <c r="L699" i="4"/>
  <c r="L552" i="4"/>
  <c r="L673" i="4"/>
  <c r="L1482" i="4"/>
  <c r="L542" i="4"/>
  <c r="L1704" i="4"/>
  <c r="L1981" i="4"/>
  <c r="L863" i="4"/>
  <c r="L1371" i="4"/>
  <c r="L1849" i="4"/>
  <c r="L1554" i="4"/>
  <c r="L513" i="4"/>
  <c r="L1279" i="4"/>
  <c r="L1016" i="4"/>
  <c r="L414" i="4"/>
  <c r="L1955" i="4"/>
  <c r="L474" i="4"/>
  <c r="L1722" i="4"/>
  <c r="L591" i="4"/>
  <c r="L1852" i="4"/>
  <c r="L1520" i="4"/>
  <c r="L488" i="4"/>
  <c r="L803" i="4"/>
  <c r="L3" i="4"/>
  <c r="L1119" i="4"/>
  <c r="L641" i="4"/>
  <c r="L1596" i="4"/>
  <c r="L497" i="4"/>
  <c r="L1131" i="4"/>
  <c r="L1179" i="4"/>
  <c r="L1840" i="4"/>
  <c r="L910" i="4"/>
  <c r="L794" i="4"/>
  <c r="L834" i="4"/>
  <c r="L496" i="4"/>
  <c r="L185" i="4"/>
  <c r="L1947" i="4"/>
  <c r="L580" i="4"/>
  <c r="L854" i="4"/>
  <c r="L326" i="4"/>
  <c r="L1656" i="4"/>
  <c r="L133" i="4"/>
  <c r="L612" i="4"/>
  <c r="L1889" i="4"/>
  <c r="L1583" i="4"/>
  <c r="L790" i="4"/>
  <c r="L1855" i="4"/>
  <c r="L929" i="4"/>
  <c r="L812" i="4"/>
  <c r="L1555" i="4"/>
  <c r="L694" i="4"/>
  <c r="L1630" i="4"/>
  <c r="L1309" i="4"/>
  <c r="L1813" i="4"/>
  <c r="L288" i="4"/>
  <c r="L1045" i="4"/>
  <c r="L537" i="4"/>
  <c r="L1570" i="4"/>
  <c r="L319" i="4"/>
  <c r="L1970" i="4"/>
  <c r="L1248" i="4"/>
  <c r="L1775" i="4"/>
  <c r="L368" i="4"/>
  <c r="L1895" i="4"/>
  <c r="L1799" i="4"/>
  <c r="L1568" i="4"/>
  <c r="L321" i="4"/>
  <c r="L616" i="4"/>
  <c r="L67" i="4"/>
  <c r="L1335" i="4"/>
  <c r="L1664" i="4"/>
  <c r="L1265" i="4"/>
  <c r="L677" i="4"/>
  <c r="L1173" i="4"/>
  <c r="L1875" i="4"/>
  <c r="L1992" i="4"/>
  <c r="L511" i="4"/>
  <c r="L1455" i="4"/>
  <c r="L813" i="4"/>
  <c r="L1719" i="4"/>
  <c r="L1563" i="4"/>
  <c r="L37" i="4"/>
  <c r="L1575" i="4"/>
  <c r="L431" i="4"/>
  <c r="L639" i="4"/>
  <c r="L499" i="4"/>
  <c r="L572" i="4"/>
  <c r="L675" i="4"/>
  <c r="L1058" i="4"/>
  <c r="L1957" i="4"/>
  <c r="L1308" i="4"/>
  <c r="L291" i="4"/>
  <c r="L1176" i="4"/>
  <c r="L1644" i="4"/>
  <c r="L1625" i="4"/>
  <c r="L1770" i="4"/>
  <c r="L1241" i="4"/>
  <c r="L1062" i="4"/>
  <c r="L449" i="4"/>
  <c r="L1228" i="4"/>
  <c r="L1339" i="4"/>
  <c r="L997" i="4"/>
  <c r="L1774" i="4"/>
  <c r="L730" i="4"/>
  <c r="L399" i="4"/>
  <c r="L1962" i="4"/>
  <c r="L262" i="4"/>
  <c r="L1935" i="4"/>
  <c r="L122" i="4"/>
  <c r="L19" i="4"/>
  <c r="L1761" i="4"/>
  <c r="L359" i="4"/>
  <c r="L1294" i="4"/>
  <c r="L4" i="4"/>
  <c r="L1476" i="4"/>
  <c r="L1343" i="4"/>
  <c r="L1602" i="4"/>
  <c r="L1587" i="4"/>
  <c r="L823" i="4"/>
  <c r="L1648" i="4"/>
  <c r="L1692" i="4"/>
  <c r="L824" i="4"/>
  <c r="L239" i="4"/>
  <c r="L500" i="4"/>
  <c r="L1614" i="4"/>
  <c r="L1233" i="4"/>
  <c r="L836" i="4"/>
  <c r="L395" i="4"/>
  <c r="L850" i="4"/>
  <c r="L1709" i="4"/>
  <c r="L451" i="4"/>
  <c r="L898" i="4"/>
  <c r="L20" i="4"/>
  <c r="L337" i="4"/>
  <c r="L807" i="4"/>
  <c r="L1262" i="4"/>
  <c r="L1055" i="4"/>
  <c r="L617" i="4"/>
  <c r="L1758" i="4"/>
  <c r="L553" i="4"/>
  <c r="L1442" i="4"/>
  <c r="L1843" i="4"/>
  <c r="L1207" i="4"/>
  <c r="L1812" i="4"/>
  <c r="L93" i="4"/>
  <c r="L1494" i="4"/>
  <c r="L286" i="4"/>
  <c r="L1290" i="4"/>
  <c r="L1740" i="4"/>
  <c r="L25" i="4"/>
  <c r="L578" i="4"/>
  <c r="L559" i="4"/>
  <c r="L1149" i="4"/>
  <c r="L480" i="4"/>
  <c r="L1047" i="4"/>
  <c r="L409" i="4"/>
  <c r="L1496" i="4"/>
  <c r="L1170" i="4"/>
  <c r="L693" i="4"/>
  <c r="L236" i="4"/>
  <c r="L680" i="4"/>
  <c r="L9" i="4"/>
  <c r="L1269" i="4"/>
  <c r="L756" i="4"/>
  <c r="L484" i="4"/>
  <c r="L247" i="4"/>
  <c r="L1999" i="4"/>
  <c r="L1117" i="4"/>
  <c r="L246" i="4"/>
  <c r="L1094" i="4"/>
  <c r="L1882" i="4"/>
  <c r="L544" i="4"/>
  <c r="L2001" i="4"/>
  <c r="L1505" i="4"/>
  <c r="L1548" i="4"/>
  <c r="L1748" i="4"/>
  <c r="L1845" i="4"/>
  <c r="L345" i="4"/>
  <c r="L320" i="4"/>
  <c r="L1759" i="4"/>
  <c r="L52" i="4"/>
  <c r="L837" i="4"/>
  <c r="L1549" i="4"/>
  <c r="L479" i="4"/>
  <c r="L953" i="4"/>
  <c r="L1504" i="4"/>
  <c r="L116" i="4"/>
  <c r="L1695" i="4"/>
  <c r="L1423" i="4"/>
  <c r="L293" i="4"/>
  <c r="L718" i="4"/>
  <c r="L663" i="4"/>
  <c r="L975" i="4"/>
  <c r="L843" i="4"/>
  <c r="L1372" i="4"/>
  <c r="L1475" i="4"/>
  <c r="L1239" i="4"/>
  <c r="L207" i="4"/>
  <c r="L611" i="4"/>
  <c r="L1665" i="4"/>
  <c r="L1341" i="4"/>
  <c r="L228" i="4"/>
  <c r="L1680" i="4"/>
  <c r="L1238" i="4"/>
  <c r="L1578" i="4"/>
  <c r="L1413" i="4"/>
  <c r="L1954" i="4"/>
  <c r="L1192" i="4"/>
  <c r="L1551" i="4"/>
  <c r="L1066" i="4"/>
  <c r="L182" i="4"/>
  <c r="L1324" i="4"/>
  <c r="L1087" i="4"/>
  <c r="L1142" i="4"/>
  <c r="L705" i="4"/>
  <c r="L1989" i="4"/>
  <c r="L1067" i="4"/>
  <c r="L1125" i="4"/>
  <c r="L335" i="4"/>
  <c r="L1926" i="4"/>
  <c r="L1864" i="4"/>
  <c r="L1101" i="4"/>
  <c r="L506" i="4"/>
  <c r="L623" i="4"/>
  <c r="L1529" i="4"/>
  <c r="L1572" i="4"/>
  <c r="L1569" i="4"/>
  <c r="L737" i="4"/>
  <c r="L1816" i="4"/>
  <c r="L1501" i="4"/>
  <c r="L1378" i="4"/>
  <c r="L816" i="4"/>
  <c r="L1151" i="4"/>
  <c r="L662" i="4"/>
  <c r="L423" i="4"/>
  <c r="L1850" i="4"/>
  <c r="L1619" i="4"/>
  <c r="L618" i="4"/>
  <c r="L1749" i="4"/>
  <c r="L880" i="4"/>
  <c r="L1807" i="4"/>
  <c r="L98" i="4"/>
  <c r="L1297" i="4"/>
  <c r="L1216" i="4"/>
  <c r="L622" i="4"/>
  <c r="L1467" i="4"/>
  <c r="L999" i="4"/>
  <c r="L1544" i="4"/>
  <c r="L1932" i="4"/>
  <c r="L1400" i="4"/>
  <c r="L1527" i="4"/>
  <c r="L1040" i="4"/>
  <c r="L710" i="4"/>
  <c r="L1263" i="4"/>
  <c r="L517" i="4"/>
  <c r="L719" i="4"/>
  <c r="L1707" i="4"/>
  <c r="L1460" i="4"/>
  <c r="L18" i="4"/>
  <c r="L117" i="4"/>
  <c r="L106" i="4"/>
  <c r="L785" i="4"/>
  <c r="L1521" i="4"/>
  <c r="L1221" i="4"/>
  <c r="L1998" i="4"/>
  <c r="L907" i="4"/>
  <c r="L1726" i="4"/>
  <c r="L231" i="4"/>
  <c r="L944" i="4"/>
  <c r="L593" i="4"/>
  <c r="L584" i="4"/>
  <c r="L1727" i="4"/>
  <c r="L32" i="4"/>
  <c r="L1924" i="4"/>
  <c r="L1277" i="4"/>
  <c r="L107" i="4"/>
  <c r="L1381" i="4"/>
  <c r="L113" i="4"/>
  <c r="L990" i="4"/>
  <c r="L212" i="4"/>
  <c r="L1405" i="4"/>
  <c r="L1487" i="4"/>
  <c r="L1178" i="4"/>
  <c r="L818" i="4"/>
  <c r="L1031" i="4"/>
  <c r="L1883" i="4"/>
  <c r="L1037" i="4"/>
  <c r="L1976" i="4"/>
  <c r="L287" i="4"/>
  <c r="L991" i="4"/>
  <c r="L909" i="4"/>
  <c r="L1390" i="4"/>
  <c r="L243" i="4"/>
  <c r="L97" i="4"/>
  <c r="L1189" i="4"/>
  <c r="L1856" i="4"/>
  <c r="L95" i="4"/>
  <c r="L1331" i="4"/>
  <c r="L1141" i="4"/>
  <c r="L523" i="4"/>
  <c r="L741" i="4"/>
  <c r="L1160" i="4"/>
  <c r="L265" i="4"/>
  <c r="L1796" i="4"/>
  <c r="L1820" i="4"/>
  <c r="L974" i="4"/>
  <c r="L1685" i="4"/>
  <c r="L397" i="4"/>
  <c r="L1509" i="4"/>
  <c r="L896" i="4"/>
  <c r="L1819" i="4"/>
  <c r="L1764" i="4"/>
  <c r="L1135" i="4"/>
  <c r="L124" i="4"/>
  <c r="L1103" i="4"/>
  <c r="L1492" i="4"/>
  <c r="L1963" i="4"/>
  <c r="L1251" i="4"/>
  <c r="L1349" i="4"/>
  <c r="L440" i="4"/>
  <c r="L1876" i="4"/>
  <c r="L1717" i="4"/>
  <c r="L458" i="4"/>
  <c r="L1122" i="4"/>
  <c r="L1539" i="4"/>
  <c r="L1387" i="4"/>
  <c r="L1617" i="4"/>
  <c r="L1001" i="4"/>
  <c r="L1440" i="4"/>
  <c r="L1291" i="4"/>
  <c r="L253" i="4"/>
  <c r="L371" i="4"/>
  <c r="L77" i="4"/>
  <c r="L1979" i="4"/>
  <c r="L1060" i="4"/>
  <c r="L726" i="4"/>
  <c r="L1406" i="4"/>
  <c r="L454" i="4"/>
  <c r="L702" i="4"/>
  <c r="L263" i="4"/>
  <c r="L142" i="4"/>
  <c r="L1278" i="4"/>
  <c r="L55" i="4"/>
  <c r="L375" i="4"/>
  <c r="L698" i="4"/>
  <c r="L1039" i="4"/>
  <c r="L938" i="4"/>
  <c r="L1313" i="4"/>
  <c r="L1651" i="4"/>
  <c r="L33" i="4"/>
  <c r="L361" i="4"/>
  <c r="L92" i="4"/>
  <c r="L1732" i="4"/>
  <c r="L1183" i="4"/>
  <c r="L1165" i="4"/>
  <c r="L1573" i="4"/>
  <c r="L1865" i="4"/>
  <c r="L1017" i="4"/>
  <c r="L594" i="4"/>
  <c r="L833" i="4"/>
  <c r="L387" i="4"/>
  <c r="L633" i="4"/>
  <c r="L330" i="4"/>
  <c r="L1746" i="4"/>
  <c r="L412" i="4"/>
  <c r="L1579" i="4"/>
  <c r="L1797" i="4"/>
  <c r="L23" i="4"/>
  <c r="L1772" i="4"/>
  <c r="L1516" i="4"/>
  <c r="L596" i="4"/>
  <c r="L170" i="4"/>
  <c r="L1069" i="4"/>
  <c r="L1249" i="4"/>
  <c r="L903" i="4"/>
  <c r="L914" i="4"/>
  <c r="L1990" i="4"/>
  <c r="L1787" i="4"/>
  <c r="L774" i="4"/>
  <c r="L574" i="4"/>
  <c r="L1266" i="4"/>
  <c r="L1477" i="4"/>
  <c r="L679" i="4"/>
  <c r="L1693" i="4"/>
  <c r="L1713" i="4"/>
  <c r="L1175" i="4"/>
  <c r="L1275" i="4"/>
  <c r="L393" i="4"/>
  <c r="L669" i="4"/>
  <c r="L354" i="4"/>
  <c r="L1159" i="4"/>
  <c r="L1622" i="4"/>
  <c r="L1449" i="4"/>
  <c r="L1662" i="4"/>
  <c r="L1174" i="4"/>
  <c r="L848" i="4"/>
  <c r="L952" i="4"/>
  <c r="L554" i="4"/>
  <c r="L15" i="4"/>
  <c r="L1435" i="4"/>
  <c r="L1842" i="4"/>
  <c r="L791" i="4"/>
  <c r="L1965" i="4"/>
  <c r="L1303" i="4"/>
  <c r="L278" i="4"/>
  <c r="L1541" i="4"/>
  <c r="L1320" i="4"/>
  <c r="L1485" i="4"/>
  <c r="L1130" i="4"/>
  <c r="L332" i="4"/>
  <c r="L778" i="4"/>
  <c r="L740" i="4"/>
  <c r="L491" i="4"/>
  <c r="L508" i="4"/>
  <c r="L1152" i="4"/>
  <c r="L996" i="4"/>
  <c r="L1052" i="4"/>
  <c r="L1317" i="4"/>
  <c r="L1029" i="4"/>
  <c r="L1581" i="4"/>
  <c r="L501" i="4"/>
  <c r="L647" i="4"/>
  <c r="L464" i="4"/>
  <c r="L1186" i="4"/>
  <c r="L147" i="4"/>
  <c r="L558" i="4"/>
  <c r="L13" i="4"/>
  <c r="L614" i="4"/>
  <c r="L130" i="4"/>
  <c r="L1629" i="4"/>
  <c r="L410" i="4"/>
  <c r="L1594" i="4"/>
  <c r="L1724" i="4"/>
  <c r="L1410" i="4"/>
  <c r="L102" i="4"/>
  <c r="L50" i="4"/>
  <c r="L1657" i="4"/>
  <c r="L1941" i="4"/>
  <c r="L531" i="4"/>
  <c r="L1091" i="4"/>
  <c r="L742" i="4"/>
  <c r="L1769" i="4"/>
  <c r="L1258" i="4"/>
  <c r="L1246" i="4"/>
  <c r="L1071" i="4"/>
  <c r="L1752" i="4"/>
  <c r="L1424" i="4"/>
  <c r="L1508" i="4"/>
  <c r="L640" i="4"/>
  <c r="L1357" i="4"/>
  <c r="L965" i="4"/>
  <c r="L1782" i="4"/>
  <c r="L17" i="4"/>
  <c r="L273" i="4"/>
  <c r="L1768" i="4"/>
  <c r="L221" i="4"/>
  <c r="L1825" i="4"/>
  <c r="L1590" i="4"/>
  <c r="L465" i="4"/>
  <c r="L406" i="4"/>
  <c r="L1576" i="4"/>
  <c r="L1753" i="4"/>
  <c r="L1767" i="4"/>
  <c r="L1469" i="4"/>
  <c r="L1647" i="4"/>
  <c r="L1227" i="4"/>
  <c r="L192" i="4"/>
  <c r="L1112" i="4"/>
  <c r="L407" i="4"/>
  <c r="L720" i="4"/>
  <c r="L305" i="4"/>
  <c r="L1592" i="4"/>
  <c r="L970" i="4"/>
  <c r="L1851" i="4"/>
  <c r="L1615" i="4"/>
  <c r="L16" i="4"/>
  <c r="L366" i="4"/>
  <c r="L839" i="4"/>
  <c r="L199" i="4"/>
  <c r="L557" i="4"/>
  <c r="L61" i="4"/>
  <c r="L62" i="4"/>
  <c r="L820" i="4"/>
  <c r="L1626" i="4"/>
  <c r="L676" i="4"/>
  <c r="L784" i="4"/>
  <c r="L269" i="4"/>
  <c r="L575" i="4"/>
  <c r="L1230" i="4"/>
  <c r="L169" i="4"/>
  <c r="L24" i="4"/>
  <c r="L546" i="4"/>
  <c r="L137" i="4"/>
  <c r="L1831" i="4"/>
  <c r="L1081" i="4"/>
  <c r="L915" i="4"/>
  <c r="L1043" i="4"/>
  <c r="L758" i="4"/>
  <c r="L1642" i="4"/>
  <c r="L298" i="4"/>
  <c r="L1538" i="4"/>
  <c r="L404" i="4"/>
  <c r="L264" i="4"/>
  <c r="L1698" i="4"/>
  <c r="L1403" i="4"/>
  <c r="L144" i="4"/>
  <c r="L979" i="4"/>
  <c r="L1801" i="4"/>
  <c r="L627" i="4"/>
  <c r="L99" i="4"/>
  <c r="L1245" i="4"/>
  <c r="L1474" i="4"/>
  <c r="L890" i="4"/>
  <c r="L525" i="4"/>
  <c r="L1715" i="4"/>
  <c r="L994" i="4"/>
  <c r="L1167" i="4"/>
  <c r="L1899" i="4"/>
  <c r="L1463" i="4"/>
  <c r="L590" i="4"/>
  <c r="L518" i="4"/>
  <c r="L1835" i="4"/>
  <c r="L1034" i="4"/>
  <c r="L1321" i="4"/>
  <c r="L690" i="4"/>
  <c r="L769" i="4"/>
  <c r="L1681" i="4"/>
  <c r="L686" i="4"/>
  <c r="L950" i="4"/>
  <c r="L600" i="4"/>
  <c r="L317" i="4"/>
  <c r="L632" i="4"/>
  <c r="L1429" i="4"/>
  <c r="L713" i="4"/>
  <c r="L1682" i="4"/>
  <c r="L1513" i="4"/>
  <c r="L642" i="4"/>
  <c r="L728" i="4"/>
  <c r="L281" i="4"/>
  <c r="L356" i="4"/>
  <c r="L188" i="4"/>
  <c r="L666" i="4"/>
  <c r="L1515" i="4"/>
  <c r="L1607" i="4"/>
  <c r="L1254" i="4"/>
  <c r="L34" i="4"/>
  <c r="L1431" i="4"/>
  <c r="L1821" i="4"/>
  <c r="L1585" i="4"/>
  <c r="L840" i="4"/>
  <c r="L1044" i="4"/>
  <c r="L962" i="4"/>
  <c r="L1778" i="4"/>
  <c r="L1565" i="4"/>
  <c r="L174" i="4"/>
  <c r="L1035" i="4"/>
  <c r="L1763" i="4"/>
  <c r="L765" i="4"/>
  <c r="L1824" i="4"/>
  <c r="L503" i="4"/>
  <c r="L1205" i="4"/>
  <c r="L1445" i="4"/>
  <c r="L1100" i="4"/>
  <c r="L688" i="4"/>
  <c r="L1943" i="4"/>
  <c r="L85" i="4"/>
  <c r="L139" i="4"/>
  <c r="L524" i="4"/>
  <c r="L325" i="4"/>
  <c r="L543" i="4"/>
  <c r="L957" i="4"/>
  <c r="L1792" i="4"/>
  <c r="L26" i="4"/>
  <c r="L498" i="4"/>
  <c r="L1879" i="4"/>
  <c r="L1436" i="4"/>
  <c r="L1011" i="4"/>
  <c r="L787" i="4"/>
  <c r="L1014" i="4"/>
  <c r="L1909" i="4"/>
  <c r="L1951" i="4"/>
  <c r="L1621" i="4"/>
  <c r="L1637" i="4"/>
  <c r="L1363" i="4"/>
  <c r="L746" i="4"/>
  <c r="L1510" i="4"/>
  <c r="L125" i="4"/>
  <c r="L977" i="4"/>
  <c r="L1654" i="4"/>
  <c r="L766" i="4"/>
  <c r="L1461" i="4"/>
  <c r="L945" i="4"/>
  <c r="L1984" i="4"/>
  <c r="L1116" i="4"/>
  <c r="L1640" i="4"/>
  <c r="L1898" i="4"/>
  <c r="L1106" i="4"/>
  <c r="L588" i="4"/>
  <c r="L1005" i="4"/>
  <c r="L367" i="4"/>
  <c r="L515" i="4"/>
  <c r="L1237" i="4"/>
  <c r="L112" i="4"/>
  <c r="L519" i="4"/>
  <c r="L203" i="4"/>
  <c r="L1945" i="4"/>
  <c r="L1104" i="4"/>
  <c r="L1830" i="4"/>
  <c r="L1832" i="4"/>
  <c r="L998" i="4"/>
  <c r="L1914" i="4"/>
  <c r="L94" i="4"/>
  <c r="L187" i="4"/>
  <c r="L949" i="4"/>
  <c r="L473" i="4"/>
  <c r="L984" i="4"/>
  <c r="L35" i="4"/>
  <c r="L1348" i="4"/>
  <c r="L1267" i="4"/>
  <c r="L894" i="4"/>
  <c r="L1846" i="4"/>
  <c r="L509" i="4"/>
  <c r="L1618" i="4"/>
  <c r="L209" i="4"/>
  <c r="L1102" i="4"/>
  <c r="L954" i="4"/>
  <c r="L1776" i="4"/>
  <c r="L1874" i="4"/>
  <c r="L1499" i="4"/>
  <c r="L722" i="4"/>
  <c r="L1041" i="4"/>
  <c r="L700" i="4"/>
  <c r="L1064" i="4"/>
  <c r="L435" i="4"/>
  <c r="L441" i="4"/>
  <c r="L1604" i="4"/>
  <c r="L1696" i="4"/>
  <c r="L141" i="4"/>
  <c r="L1344" i="4"/>
  <c r="L1217" i="4"/>
  <c r="L754" i="4"/>
  <c r="L483" i="4"/>
  <c r="L259" i="4"/>
  <c r="L82" i="4"/>
  <c r="L1367" i="4"/>
  <c r="L867" i="4"/>
  <c r="L1219" i="4"/>
  <c r="L800" i="4"/>
  <c r="L939" i="4"/>
  <c r="L377" i="4"/>
  <c r="L161" i="4"/>
  <c r="L1042" i="4"/>
  <c r="L411" i="4"/>
  <c r="L681" i="4"/>
  <c r="L1526" i="4"/>
  <c r="L1132" i="4"/>
  <c r="L186" i="4"/>
  <c r="L892" i="4"/>
  <c r="L1312" i="4"/>
  <c r="L43" i="4"/>
  <c r="L342" i="4"/>
  <c r="L1940" i="4"/>
  <c r="L750" i="4"/>
  <c r="L1063" i="4"/>
  <c r="L1450" i="4"/>
  <c r="L1868" i="4"/>
  <c r="L888" i="4"/>
  <c r="L426" i="4"/>
  <c r="L934" i="4"/>
  <c r="L489" i="4"/>
  <c r="L955" i="4"/>
  <c r="L1741" i="4"/>
  <c r="L1958" i="4"/>
  <c r="L45" i="4"/>
  <c r="L1546" i="4"/>
  <c r="L1099" i="4"/>
  <c r="L1299" i="4"/>
  <c r="L1973" i="4"/>
  <c r="L1276" i="4"/>
  <c r="L103" i="4"/>
  <c r="L1453" i="4"/>
  <c r="L895" i="4"/>
  <c r="L942" i="4"/>
  <c r="L1588" i="4"/>
  <c r="L214" i="4"/>
  <c r="L1669" i="4"/>
  <c r="L1533" i="4"/>
  <c r="L1368" i="4"/>
  <c r="L918" i="4"/>
  <c r="L1672" i="4"/>
  <c r="L514" i="4"/>
  <c r="L153" i="4"/>
  <c r="L1046" i="4"/>
  <c r="L143" i="4"/>
  <c r="L1733" i="4"/>
  <c r="L1147" i="4"/>
  <c r="L1370" i="4"/>
  <c r="L1917" i="4"/>
  <c r="L459" i="4"/>
  <c r="L468" i="4"/>
  <c r="L140" i="4"/>
  <c r="L442" i="4"/>
  <c r="L1255" i="4"/>
  <c r="L1328" i="4"/>
  <c r="L1755" i="4"/>
  <c r="L1292" i="4"/>
  <c r="L1306" i="4"/>
  <c r="L126" i="4"/>
  <c r="L961" i="4"/>
  <c r="L649" i="4"/>
  <c r="L162" i="4"/>
  <c r="L1658" i="4"/>
  <c r="L120" i="4"/>
  <c r="L1432" i="4"/>
  <c r="L629" i="4"/>
  <c r="L261" i="4"/>
  <c r="L1884" i="4"/>
  <c r="L428" i="4"/>
  <c r="L1948" i="4"/>
  <c r="L748" i="4"/>
  <c r="L1007" i="4"/>
  <c r="L1385" i="4"/>
  <c r="L313" i="4"/>
  <c r="L792" i="4"/>
  <c r="L549" i="4"/>
  <c r="L527" i="4"/>
  <c r="L1939" i="4"/>
  <c r="L900" i="4"/>
  <c r="L1873" i="4"/>
  <c r="L1566" i="4"/>
  <c r="L80" i="4"/>
  <c r="L847" i="4"/>
  <c r="L1250" i="4"/>
  <c r="L1687" i="4"/>
  <c r="L875" i="4"/>
  <c r="L225" i="4"/>
  <c r="L946" i="4"/>
  <c r="L314" i="4"/>
  <c r="L822" i="4"/>
  <c r="L1446" i="4"/>
  <c r="L344" i="4"/>
  <c r="L1434" i="4"/>
  <c r="L223" i="4"/>
  <c r="L1867" i="4"/>
  <c r="L1600" i="4"/>
  <c r="L1433" i="4"/>
  <c r="L1061" i="4"/>
  <c r="L795" i="4"/>
  <c r="L645" i="4"/>
  <c r="L334" i="4"/>
  <c r="L1561" i="4"/>
  <c r="L717" i="4"/>
  <c r="L1991" i="4"/>
  <c r="L1808" i="4"/>
  <c r="L545" i="4"/>
  <c r="L470" i="4"/>
  <c r="L1345" i="4"/>
  <c r="L218" i="4"/>
  <c r="L485" i="4"/>
  <c r="L333" i="4"/>
  <c r="L1023" i="4"/>
  <c r="L762" i="4"/>
  <c r="L1065" i="4"/>
  <c r="L1260" i="4"/>
  <c r="L89" i="4"/>
  <c r="L1967" i="4"/>
  <c r="L1391" i="4"/>
  <c r="L190" i="4"/>
  <c r="L586" i="4"/>
  <c r="L947" i="4"/>
  <c r="L242" i="4"/>
  <c r="L1448" i="4"/>
  <c r="L1574" i="4"/>
  <c r="L1710" i="4"/>
  <c r="L701" i="4"/>
  <c r="L1937" i="4"/>
  <c r="L152" i="4"/>
  <c r="L1823" i="4"/>
  <c r="L540" i="4"/>
  <c r="L165" i="4"/>
  <c r="L226" i="4"/>
  <c r="L1334" i="4"/>
  <c r="L1531" i="4"/>
  <c r="L755" i="4"/>
  <c r="L101" i="4"/>
  <c r="L665" i="4"/>
  <c r="L1242" i="4"/>
  <c r="L1486" i="4"/>
  <c r="L1272" i="4"/>
  <c r="L1304" i="4"/>
  <c r="L238" i="4"/>
  <c r="L1916" i="4"/>
  <c r="L917" i="4"/>
  <c r="L921" i="4"/>
  <c r="L1441" i="4"/>
  <c r="L1392" i="4"/>
  <c r="L81" i="4"/>
  <c r="L1070" i="4"/>
  <c r="L1388" i="4"/>
  <c r="L482" i="4"/>
  <c r="L1050" i="4"/>
  <c r="L91" i="4"/>
  <c r="L605" i="4"/>
  <c r="L1010" i="4"/>
  <c r="L461" i="4"/>
  <c r="L66" i="4"/>
  <c r="L1950" i="4"/>
  <c r="L1451" i="4"/>
  <c r="L271" i="4"/>
  <c r="L883" i="4"/>
  <c r="L164" i="4"/>
  <c r="L338" i="4"/>
  <c r="L1593" i="4"/>
  <c r="L1598" i="4"/>
  <c r="L250" i="4"/>
  <c r="L1729" i="4"/>
  <c r="L378" i="4"/>
  <c r="L1675" i="4"/>
  <c r="L175" i="4"/>
  <c r="L1671" i="4"/>
  <c r="L323" i="4"/>
  <c r="L648" i="4"/>
  <c r="L1836" i="4"/>
  <c r="L935" i="4"/>
  <c r="L810" i="4"/>
  <c r="L427" i="4"/>
  <c r="L1080" i="4"/>
  <c r="L272" i="4"/>
  <c r="L1747" i="4"/>
  <c r="L232" i="4"/>
  <c r="L967" i="4"/>
  <c r="L1161" i="4"/>
  <c r="L937" i="4"/>
  <c r="L355" i="4"/>
  <c r="L1862" i="4"/>
  <c r="L1944" i="4"/>
  <c r="L1728" i="4"/>
  <c r="L1611" i="4"/>
  <c r="L295" i="4"/>
  <c r="L308" i="4"/>
  <c r="L41" i="4"/>
  <c r="L1725" i="4"/>
  <c r="L1204" i="4"/>
  <c r="L1686" i="4"/>
  <c r="L1988" i="4"/>
  <c r="L1597" i="4"/>
  <c r="L51" i="4"/>
  <c r="L562" i="4"/>
  <c r="L110" i="4"/>
  <c r="L240" i="4"/>
  <c r="L1209" i="4"/>
  <c r="L1915" i="4"/>
  <c r="L941" i="4"/>
  <c r="L256" i="4"/>
  <c r="L14" i="4"/>
  <c r="L866" i="4"/>
  <c r="L257" i="4"/>
  <c r="L529" i="4"/>
  <c r="L1397" i="4"/>
  <c r="L829" i="4"/>
  <c r="L1286" i="4"/>
  <c r="L230" i="4"/>
  <c r="L53" i="4"/>
  <c r="L1211" i="4"/>
  <c r="L1479" i="4"/>
  <c r="L1930" i="4"/>
  <c r="L1201" i="4"/>
  <c r="L460" i="4"/>
  <c r="L196" i="4"/>
  <c r="L1837" i="4"/>
  <c r="L1523" i="4"/>
  <c r="L78" i="4"/>
  <c r="L1096" i="4"/>
  <c r="L233" i="4"/>
  <c r="L401" i="4"/>
  <c r="L763" i="4"/>
  <c r="L989" i="4"/>
  <c r="L1417" i="4"/>
  <c r="L64" i="4"/>
  <c r="L352" i="4"/>
  <c r="L73" i="4"/>
  <c r="L682" i="4"/>
  <c r="L1084" i="4"/>
  <c r="L254" i="4"/>
  <c r="L1188" i="4"/>
  <c r="L522" i="4"/>
  <c r="L206" i="4"/>
  <c r="L1742" i="4"/>
  <c r="L1075" i="4"/>
  <c r="L1974" i="4"/>
  <c r="L1628" i="4"/>
  <c r="L1396" i="4"/>
  <c r="L1632" i="4"/>
  <c r="L1454" i="4"/>
  <c r="L312" i="4"/>
  <c r="L1960" i="4"/>
  <c r="L1338" i="4"/>
  <c r="L1340" i="4"/>
  <c r="L739" i="4"/>
  <c r="L315" i="4"/>
  <c r="L1524" i="4"/>
  <c r="L672" i="4"/>
  <c r="L1811" i="4"/>
  <c r="L455" i="4"/>
  <c r="L674" i="4"/>
  <c r="L1457" i="4"/>
  <c r="L1326" i="4"/>
  <c r="L786" i="4"/>
  <c r="L1706" i="4"/>
  <c r="L902" i="4"/>
  <c r="L760" i="4"/>
  <c r="L353" i="4"/>
  <c r="L1553" i="4"/>
  <c r="L926" i="4"/>
  <c r="L1411" i="4"/>
  <c r="L988" i="4"/>
  <c r="L21" i="4"/>
  <c r="L878" i="4"/>
  <c r="L385" i="4"/>
  <c r="L1384" i="4"/>
  <c r="L980" i="4"/>
  <c r="L1180" i="4"/>
  <c r="L1673" i="4"/>
  <c r="L70" i="4"/>
  <c r="L157" i="4"/>
  <c r="L1026" i="4"/>
  <c r="L1489" i="4"/>
  <c r="L864" i="4"/>
  <c r="L637" i="4"/>
  <c r="L166" i="4"/>
  <c r="L425" i="4"/>
  <c r="L1252" i="4"/>
  <c r="L650" i="4"/>
  <c r="L284" i="4"/>
  <c r="L1791" i="4"/>
  <c r="L520" i="4"/>
  <c r="L877" i="4"/>
  <c r="L1616" i="4"/>
  <c r="L905" i="4"/>
  <c r="L609" i="4"/>
  <c r="L759" i="4"/>
  <c r="L204" i="4"/>
  <c r="L646" i="4"/>
  <c r="L607" i="4"/>
  <c r="L1350" i="4"/>
  <c r="L901" i="4"/>
  <c r="L782" i="4"/>
  <c r="L534" i="4"/>
  <c r="L687" i="4"/>
  <c r="L447" i="4"/>
  <c r="L1358" i="4"/>
  <c r="L1236" i="4"/>
  <c r="L12" i="4"/>
  <c r="L1731" i="4"/>
  <c r="L1177" i="4"/>
  <c r="L1464" i="4"/>
  <c r="L1127" i="4"/>
  <c r="L1110" i="4"/>
  <c r="L302" i="4"/>
  <c r="L1507" i="4"/>
  <c r="L1462" i="4"/>
  <c r="L1714" i="4"/>
  <c r="L566" i="4"/>
  <c r="L1421" i="4"/>
  <c r="L657" i="4"/>
  <c r="L862" i="4"/>
  <c r="L507" i="4"/>
  <c r="L1514" i="4"/>
  <c r="L1530" i="4"/>
  <c r="L976" i="4"/>
  <c r="L1231" i="4"/>
  <c r="L510" i="4"/>
  <c r="L487" i="4"/>
  <c r="L1512" i="4"/>
  <c r="L1247" i="4"/>
  <c r="L1097" i="4"/>
  <c r="L1270" i="4"/>
  <c r="L1332" i="4"/>
  <c r="L297" i="4"/>
  <c r="L1931" i="4"/>
  <c r="L891" i="4"/>
  <c r="L819" i="4"/>
  <c r="L904" i="4"/>
  <c r="L536" i="4"/>
  <c r="L22" i="4"/>
  <c r="L1382" i="4"/>
  <c r="L1925" i="4"/>
  <c r="L416" i="4"/>
  <c r="L656" i="4"/>
  <c r="L603" i="4"/>
  <c r="L1690" i="4"/>
  <c r="L1229" i="4"/>
  <c r="L1408" i="4"/>
  <c r="L1074" i="4"/>
  <c r="L172" i="4"/>
  <c r="L561" i="4"/>
  <c r="L145" i="4"/>
  <c r="L1795" i="4"/>
  <c r="L1082" i="4"/>
  <c r="L493" i="4"/>
  <c r="L1995" i="4"/>
  <c r="L548" i="4"/>
  <c r="L1298" i="4"/>
  <c r="L844" i="4"/>
  <c r="L155" i="4"/>
  <c r="L245" i="4"/>
  <c r="L446" i="4"/>
  <c r="L1557" i="4"/>
  <c r="L1438" i="4"/>
  <c r="L1206" i="4"/>
  <c r="L171" i="4"/>
  <c r="L1969" i="4"/>
  <c r="L1815" i="4"/>
  <c r="L280" i="4"/>
  <c r="L751" i="4"/>
  <c r="L1817" i="4"/>
  <c r="L119" i="4"/>
  <c r="L1736" i="4"/>
  <c r="L1694" i="4"/>
  <c r="L1827" i="4"/>
  <c r="L292" i="4"/>
  <c r="L1208" i="4"/>
  <c r="L1721" i="4"/>
  <c r="L1806" i="4"/>
  <c r="L733" i="4"/>
  <c r="L289" i="4"/>
  <c r="L773" i="4"/>
  <c r="L835" i="4"/>
  <c r="L1089" i="4"/>
  <c r="L1394" i="4"/>
  <c r="L1773" i="4"/>
  <c r="L146" i="4"/>
  <c r="L86" i="4"/>
  <c r="L1168" i="4"/>
  <c r="L49" i="4"/>
  <c r="L48" i="4"/>
  <c r="L1310" i="4"/>
  <c r="L381" i="4"/>
  <c r="L1853" i="4"/>
  <c r="L887" i="4"/>
  <c r="L448" i="4"/>
  <c r="L1181" i="4"/>
  <c r="L1987" i="4"/>
  <c r="L1053" i="4"/>
  <c r="L1906" i="4"/>
  <c r="L1735" i="4"/>
  <c r="L1465" i="4"/>
  <c r="L121" i="4"/>
  <c r="L1912" i="4"/>
  <c r="L703" i="4"/>
  <c r="L1268" i="4"/>
  <c r="L1235" i="4"/>
  <c r="L1702" i="4"/>
  <c r="L1986" i="4"/>
  <c r="L1009" i="4"/>
  <c r="L1786" i="4"/>
  <c r="L1743" i="4"/>
  <c r="L432" i="4"/>
  <c r="L1194" i="4"/>
  <c r="L1528" i="4"/>
  <c r="L684" i="4"/>
  <c r="L1972" i="4"/>
  <c r="L707" i="4"/>
  <c r="L1111" i="4"/>
  <c r="L1153" i="4"/>
  <c r="L415" i="4"/>
  <c r="L587" i="4"/>
  <c r="L1532" i="4"/>
  <c r="L983" i="4"/>
  <c r="L1705" i="4"/>
  <c r="L978" i="4"/>
  <c r="L419" i="4"/>
  <c r="L255" i="4"/>
  <c r="L1295" i="4"/>
  <c r="L372" i="4"/>
  <c r="L968" i="4"/>
  <c r="L59" i="4"/>
  <c r="L708" i="4"/>
  <c r="L1810" i="4"/>
  <c r="L339" i="4"/>
  <c r="L1073" i="4"/>
  <c r="L608" i="4"/>
  <c r="L481" i="4"/>
  <c r="L1468" i="4"/>
  <c r="L1760" i="4"/>
  <c r="L1560" i="4"/>
  <c r="L138" i="4"/>
  <c r="L156" i="4"/>
  <c r="L148" i="4"/>
  <c r="L104" i="4"/>
  <c r="L624" i="4"/>
  <c r="L1934" i="4"/>
  <c r="L1085" i="4"/>
  <c r="L1601" i="4"/>
  <c r="L678" i="4"/>
  <c r="L601" i="4"/>
  <c r="L1232" i="4"/>
  <c r="L831" i="4"/>
  <c r="L1483" i="4"/>
  <c r="L619" i="4"/>
  <c r="L1264" i="4"/>
  <c r="L1163" i="4"/>
  <c r="L1118" i="4"/>
  <c r="L882" i="4"/>
  <c r="L856" i="4"/>
  <c r="L237" i="4"/>
  <c r="L1803" i="4"/>
  <c r="L1261" i="4"/>
  <c r="L1781" i="4"/>
  <c r="L1307" i="4"/>
  <c r="L374" i="4"/>
  <c r="L1027" i="4"/>
  <c r="L1330" i="4"/>
  <c r="L324" i="4"/>
  <c r="L1892" i="4"/>
  <c r="L1896" i="4"/>
  <c r="L809" i="4"/>
  <c r="L706" i="4"/>
  <c r="L573" i="4"/>
  <c r="L241" i="4"/>
  <c r="L111" i="4"/>
  <c r="M2" i="2"/>
  <c r="M3" i="2"/>
  <c r="M4" i="2"/>
  <c r="M5" i="2"/>
  <c r="L2" i="3"/>
  <c r="L1" i="3"/>
  <c r="M1" i="2"/>
  <c r="P261" i="9" l="1"/>
  <c r="P1242" i="9"/>
  <c r="P253" i="9"/>
  <c r="P1257" i="9"/>
  <c r="P266" i="9"/>
  <c r="P1255" i="9"/>
  <c r="P276" i="9"/>
  <c r="P1262" i="9"/>
  <c r="P277" i="9"/>
  <c r="P280" i="9"/>
  <c r="P1246" i="9"/>
  <c r="P282" i="9"/>
  <c r="V282" i="9" s="1"/>
  <c r="P252" i="9"/>
  <c r="P260" i="9"/>
  <c r="V260" i="9" s="1"/>
  <c r="P258" i="9"/>
  <c r="V258" i="9" s="1"/>
  <c r="P1248" i="9"/>
  <c r="S871" i="9"/>
  <c r="S872" i="9"/>
  <c r="S873" i="9"/>
  <c r="S874" i="9"/>
  <c r="S875" i="9"/>
  <c r="S876" i="9"/>
  <c r="S877" i="9"/>
  <c r="S878" i="9"/>
  <c r="S879" i="9"/>
  <c r="S880" i="9"/>
  <c r="S881" i="9"/>
  <c r="S882" i="9"/>
  <c r="S883" i="9"/>
  <c r="S884" i="9"/>
  <c r="S885" i="9"/>
  <c r="S886" i="9"/>
  <c r="S887" i="9"/>
  <c r="S888" i="9"/>
  <c r="S889" i="9"/>
  <c r="S890" i="9"/>
  <c r="S891" i="9"/>
  <c r="S892" i="9"/>
  <c r="S893" i="9"/>
  <c r="S894" i="9"/>
  <c r="S841" i="9"/>
  <c r="S842" i="9"/>
  <c r="S843" i="9"/>
  <c r="S844" i="9"/>
  <c r="S845" i="9"/>
  <c r="S846" i="9"/>
  <c r="S847" i="9"/>
  <c r="S848" i="9"/>
  <c r="S849" i="9"/>
  <c r="S850" i="9"/>
  <c r="S851" i="9"/>
  <c r="S852" i="9"/>
  <c r="S853" i="9"/>
  <c r="S854" i="9"/>
  <c r="S855" i="9"/>
  <c r="S856" i="9"/>
  <c r="S857" i="9"/>
  <c r="S858" i="9"/>
  <c r="S859" i="9"/>
  <c r="S860" i="9"/>
  <c r="S861" i="9"/>
  <c r="S862" i="9"/>
  <c r="S863" i="9"/>
  <c r="S864" i="9"/>
  <c r="S865" i="9"/>
  <c r="S866" i="9"/>
  <c r="S867" i="9"/>
  <c r="S868" i="9"/>
  <c r="S869" i="9"/>
  <c r="S870" i="9"/>
  <c r="N2" i="4"/>
  <c r="Q2" i="4" s="1"/>
  <c r="O2" i="4"/>
  <c r="P2" i="4" s="1"/>
  <c r="P1213" i="9"/>
  <c r="V1213" i="9" s="1"/>
  <c r="P1217" i="9"/>
  <c r="V1217" i="9" s="1"/>
  <c r="P1215" i="9"/>
  <c r="V1215" i="9" s="1"/>
  <c r="P1216" i="9"/>
  <c r="V1216" i="9" s="1"/>
  <c r="P1218" i="9"/>
  <c r="V1218" i="9" s="1"/>
  <c r="P1223" i="9"/>
  <c r="V1223" i="9" s="1"/>
  <c r="P249" i="9"/>
  <c r="V249" i="9" s="1"/>
  <c r="P230" i="9"/>
  <c r="V230" i="9" s="1"/>
  <c r="P250" i="9"/>
  <c r="P1207" i="9"/>
  <c r="V1207" i="9" s="1"/>
  <c r="S817" i="9"/>
  <c r="S818" i="9"/>
  <c r="S819" i="9"/>
  <c r="S820" i="9"/>
  <c r="S822" i="9"/>
  <c r="S823" i="9"/>
  <c r="S824" i="9"/>
  <c r="S825" i="9"/>
  <c r="S826" i="9"/>
  <c r="S827" i="9"/>
  <c r="S828" i="9"/>
  <c r="S829" i="9"/>
  <c r="S830" i="9"/>
  <c r="S831" i="9"/>
  <c r="S832" i="9"/>
  <c r="S833" i="9"/>
  <c r="S834" i="9"/>
  <c r="S835" i="9"/>
  <c r="S836" i="9"/>
  <c r="S837" i="9"/>
  <c r="S838" i="9"/>
  <c r="S839" i="9"/>
  <c r="S781" i="9"/>
  <c r="S782" i="9"/>
  <c r="S783" i="9"/>
  <c r="S784" i="9"/>
  <c r="S785" i="9"/>
  <c r="S786" i="9"/>
  <c r="S787" i="9"/>
  <c r="S788" i="9"/>
  <c r="S789" i="9"/>
  <c r="S790" i="9"/>
  <c r="S791" i="9"/>
  <c r="S792" i="9"/>
  <c r="S793" i="9"/>
  <c r="S794" i="9"/>
  <c r="S795" i="9"/>
  <c r="S796" i="9"/>
  <c r="S797" i="9"/>
  <c r="S798" i="9"/>
  <c r="S799" i="9"/>
  <c r="S800" i="9"/>
  <c r="S801" i="9"/>
  <c r="S802" i="9"/>
  <c r="S803" i="9"/>
  <c r="S804" i="9"/>
  <c r="S805" i="9"/>
  <c r="S806" i="9"/>
  <c r="S807" i="9"/>
  <c r="S808" i="9"/>
  <c r="S809" i="9"/>
  <c r="S810" i="9"/>
  <c r="S811" i="9"/>
  <c r="S812" i="9"/>
  <c r="S813" i="9"/>
  <c r="S814" i="9"/>
  <c r="S815" i="9"/>
  <c r="P170" i="9"/>
  <c r="P180" i="9"/>
  <c r="P186" i="9"/>
  <c r="V186" i="9" s="1"/>
  <c r="P1113" i="9"/>
  <c r="P199" i="9"/>
  <c r="V199" i="9" s="1"/>
  <c r="P1127" i="9"/>
  <c r="P1126" i="9"/>
  <c r="P185" i="9"/>
  <c r="P164" i="9"/>
  <c r="P189" i="9"/>
  <c r="P1119" i="9"/>
  <c r="P204" i="9"/>
  <c r="P212" i="9"/>
  <c r="P175" i="9"/>
  <c r="P157" i="9"/>
  <c r="P202" i="9"/>
  <c r="P1121" i="9"/>
  <c r="P193" i="9"/>
  <c r="P1099" i="9"/>
  <c r="P206" i="9"/>
  <c r="P1071" i="9"/>
  <c r="P190" i="9"/>
  <c r="V190" i="9" s="1"/>
  <c r="P1097" i="9"/>
  <c r="P207" i="9"/>
  <c r="V207" i="9" s="1"/>
  <c r="P1090" i="9"/>
  <c r="P223" i="9"/>
  <c r="V223" i="9" s="1"/>
  <c r="P162" i="9"/>
  <c r="P1118" i="9"/>
  <c r="P231" i="9"/>
  <c r="P232" i="9"/>
  <c r="V232" i="9" s="1"/>
  <c r="P198" i="9"/>
  <c r="P197" i="9"/>
  <c r="V197" i="9" s="1"/>
  <c r="P235" i="9"/>
  <c r="P1088" i="9"/>
  <c r="P236" i="9"/>
  <c r="V236" i="9" s="1"/>
  <c r="P1074" i="9"/>
  <c r="P1131" i="9"/>
  <c r="P169" i="9"/>
  <c r="P1135" i="9"/>
  <c r="P203" i="9"/>
  <c r="V203" i="9" s="1"/>
  <c r="P1132" i="9"/>
  <c r="P241" i="9"/>
  <c r="P1129" i="9"/>
  <c r="P192" i="9"/>
  <c r="P245" i="9"/>
  <c r="V245" i="9" s="1"/>
  <c r="P211" i="9"/>
  <c r="V211" i="9" s="1"/>
  <c r="P196" i="9"/>
  <c r="P1147" i="9"/>
  <c r="P1093" i="9"/>
  <c r="P218" i="9"/>
  <c r="V218" i="9" s="1"/>
  <c r="P239" i="9"/>
  <c r="P1155" i="9"/>
  <c r="P225" i="9"/>
  <c r="P210" i="9"/>
  <c r="V210" i="9" s="1"/>
  <c r="P237" i="9"/>
  <c r="P222" i="9"/>
  <c r="V222" i="9" s="1"/>
  <c r="P1143" i="9"/>
  <c r="P183" i="9"/>
  <c r="V183" i="9" s="1"/>
  <c r="P1140" i="9"/>
  <c r="P1133" i="9"/>
  <c r="P220" i="9"/>
  <c r="V220" i="9" s="1"/>
  <c r="P214" i="9"/>
  <c r="V214" i="9" s="1"/>
  <c r="P156" i="9"/>
  <c r="P1137" i="9"/>
  <c r="P160" i="9"/>
  <c r="P246" i="9"/>
  <c r="V246" i="9" s="1"/>
  <c r="P254" i="9"/>
  <c r="V254" i="9" s="1"/>
  <c r="P1156" i="9"/>
  <c r="P263" i="9"/>
  <c r="V263" i="9" s="1"/>
  <c r="P251" i="9"/>
  <c r="V251" i="9" s="1"/>
  <c r="P1083" i="9"/>
  <c r="P215" i="9"/>
  <c r="V215" i="9" s="1"/>
  <c r="P1128" i="9"/>
  <c r="P257" i="9"/>
  <c r="V257" i="9" s="1"/>
  <c r="P176" i="9"/>
  <c r="V176" i="9" s="1"/>
  <c r="P1164" i="9"/>
  <c r="P165" i="9"/>
  <c r="P217" i="9"/>
  <c r="V217" i="9" s="1"/>
  <c r="P273" i="9"/>
  <c r="V273" i="9" s="1"/>
  <c r="P226" i="9"/>
  <c r="V226" i="9" s="1"/>
  <c r="P153" i="9"/>
  <c r="V153" i="9" s="1"/>
  <c r="P1092" i="9"/>
  <c r="P163" i="9"/>
  <c r="P1094" i="9"/>
  <c r="P1070" i="9"/>
  <c r="P178" i="9"/>
  <c r="V178" i="9" s="1"/>
  <c r="P1063" i="9"/>
  <c r="P182" i="9"/>
  <c r="V182" i="9" s="1"/>
  <c r="P1091" i="9"/>
  <c r="P181" i="9"/>
  <c r="P1122" i="9"/>
  <c r="P1089" i="9"/>
  <c r="P194" i="9"/>
  <c r="V194" i="9" s="1"/>
  <c r="P1061" i="9"/>
  <c r="P155" i="9"/>
  <c r="P151" i="9"/>
  <c r="P158" i="9"/>
  <c r="P126" i="9"/>
  <c r="V126" i="9" s="1"/>
  <c r="P1062" i="9"/>
  <c r="P159" i="9"/>
  <c r="V159" i="9" s="1"/>
  <c r="P1081" i="9"/>
  <c r="P1078" i="9"/>
  <c r="P174" i="9"/>
  <c r="V174" i="9" s="1"/>
  <c r="P171" i="9"/>
  <c r="P1077" i="9"/>
  <c r="P1087" i="9"/>
  <c r="P146" i="9"/>
  <c r="V146" i="9" s="1"/>
  <c r="P172" i="9"/>
  <c r="V172" i="9" s="1"/>
  <c r="P1076" i="9"/>
  <c r="P187" i="9"/>
  <c r="V187" i="9" s="1"/>
  <c r="P1079" i="9"/>
  <c r="P179" i="9"/>
  <c r="P1084" i="9"/>
  <c r="P167" i="9"/>
  <c r="P177" i="9"/>
  <c r="P191" i="9"/>
  <c r="V191" i="9" s="1"/>
  <c r="P1098" i="9"/>
  <c r="P195" i="9"/>
  <c r="V195" i="9" s="1"/>
  <c r="P188" i="9"/>
  <c r="V188" i="9" s="1"/>
  <c r="P168" i="9"/>
  <c r="V168" i="9" s="1"/>
  <c r="P1096" i="9"/>
  <c r="P139" i="9"/>
  <c r="P143" i="9"/>
  <c r="P1073" i="9"/>
  <c r="P1080" i="9"/>
  <c r="P145" i="9"/>
  <c r="P152" i="9"/>
  <c r="P121" i="9"/>
  <c r="P119" i="9"/>
  <c r="P116" i="9"/>
  <c r="V116" i="9" s="1"/>
  <c r="P138" i="9"/>
  <c r="V138" i="9" s="1"/>
  <c r="P1112" i="9"/>
  <c r="P1069" i="9"/>
  <c r="P1101" i="9"/>
  <c r="P141" i="9"/>
  <c r="P1107" i="9"/>
  <c r="P137" i="9"/>
  <c r="P1066" i="9"/>
  <c r="P1067" i="9"/>
  <c r="P114" i="9"/>
  <c r="P1111" i="9"/>
  <c r="P127" i="9"/>
  <c r="P1117" i="9"/>
  <c r="P1104" i="9"/>
  <c r="P134" i="9"/>
  <c r="V134" i="9" s="1"/>
  <c r="P104" i="9"/>
  <c r="V104" i="9" s="1"/>
  <c r="P110" i="9"/>
  <c r="P108" i="9"/>
  <c r="P1105" i="9"/>
  <c r="P1103" i="9"/>
  <c r="P1108" i="9"/>
  <c r="S722" i="9"/>
  <c r="S723" i="9"/>
  <c r="S724" i="9"/>
  <c r="S725" i="9"/>
  <c r="S726" i="9"/>
  <c r="S727" i="9"/>
  <c r="S728" i="9"/>
  <c r="S729" i="9"/>
  <c r="S730" i="9"/>
  <c r="S731" i="9"/>
  <c r="S732" i="9"/>
  <c r="S733" i="9"/>
  <c r="S734" i="9"/>
  <c r="S735" i="9"/>
  <c r="S736" i="9"/>
  <c r="S737" i="9"/>
  <c r="S738" i="9"/>
  <c r="S739" i="9"/>
  <c r="S740" i="9"/>
  <c r="S741" i="9"/>
  <c r="S742" i="9"/>
  <c r="S743" i="9"/>
  <c r="S744" i="9"/>
  <c r="S745" i="9"/>
  <c r="S746" i="9"/>
  <c r="S747" i="9"/>
  <c r="S748" i="9"/>
  <c r="S749" i="9"/>
  <c r="S750" i="9"/>
  <c r="S751" i="9"/>
  <c r="S752" i="9"/>
  <c r="S753" i="9"/>
  <c r="S754" i="9"/>
  <c r="S755" i="9"/>
  <c r="S756" i="9"/>
  <c r="S757" i="9"/>
  <c r="S758" i="9"/>
  <c r="S759" i="9"/>
  <c r="S760" i="9"/>
  <c r="S761" i="9"/>
  <c r="S762" i="9"/>
  <c r="S763" i="9"/>
  <c r="S764" i="9"/>
  <c r="S766" i="9"/>
  <c r="S767" i="9"/>
  <c r="S768" i="9"/>
  <c r="S769" i="9"/>
  <c r="S770" i="9"/>
  <c r="S771" i="9"/>
  <c r="S772" i="9"/>
  <c r="S773" i="9"/>
  <c r="S774" i="9"/>
  <c r="S775" i="9"/>
  <c r="S776" i="9"/>
  <c r="S777" i="9"/>
  <c r="S778" i="9"/>
  <c r="S779" i="9"/>
  <c r="S780" i="9"/>
  <c r="S686" i="9"/>
  <c r="S687" i="9"/>
  <c r="S688" i="9"/>
  <c r="S689" i="9"/>
  <c r="S690" i="9"/>
  <c r="S692" i="9"/>
  <c r="S693" i="9"/>
  <c r="S694" i="9"/>
  <c r="S695" i="9"/>
  <c r="S696" i="9"/>
  <c r="S697" i="9"/>
  <c r="S698" i="9"/>
  <c r="S699" i="9"/>
  <c r="S700" i="9"/>
  <c r="S701" i="9"/>
  <c r="S702" i="9"/>
  <c r="S703" i="9"/>
  <c r="S704" i="9"/>
  <c r="S705" i="9"/>
  <c r="S706" i="9"/>
  <c r="S707" i="9"/>
  <c r="S708" i="9"/>
  <c r="S709" i="9"/>
  <c r="S710" i="9"/>
  <c r="S711" i="9"/>
  <c r="S712" i="9"/>
  <c r="S713" i="9"/>
  <c r="S714" i="9"/>
  <c r="S715" i="9"/>
  <c r="S716" i="9"/>
  <c r="S717" i="9"/>
  <c r="S718" i="9"/>
  <c r="S719" i="9"/>
  <c r="S720" i="9"/>
  <c r="S721" i="9"/>
  <c r="S645" i="9"/>
  <c r="S646" i="9"/>
  <c r="S647" i="9"/>
  <c r="S648" i="9"/>
  <c r="S649" i="9"/>
  <c r="S650" i="9"/>
  <c r="S651" i="9"/>
  <c r="S652" i="9"/>
  <c r="S653" i="9"/>
  <c r="S654" i="9"/>
  <c r="S655" i="9"/>
  <c r="S656" i="9"/>
  <c r="S657" i="9"/>
  <c r="S658" i="9"/>
  <c r="S659" i="9"/>
  <c r="S660" i="9"/>
  <c r="S662" i="9"/>
  <c r="S663" i="9"/>
  <c r="S664" i="9"/>
  <c r="S665" i="9"/>
  <c r="S666" i="9"/>
  <c r="S667" i="9"/>
  <c r="S668" i="9"/>
  <c r="S669" i="9"/>
  <c r="S670" i="9"/>
  <c r="S671" i="9"/>
  <c r="S672" i="9"/>
  <c r="S673" i="9"/>
  <c r="S674" i="9"/>
  <c r="S675" i="9"/>
  <c r="S676" i="9"/>
  <c r="S677" i="9"/>
  <c r="S678" i="9"/>
  <c r="S679" i="9"/>
  <c r="S680" i="9"/>
  <c r="S681" i="9"/>
  <c r="S682" i="9"/>
  <c r="S683" i="9"/>
  <c r="S684" i="9"/>
  <c r="S685" i="9"/>
  <c r="S614" i="9"/>
  <c r="S615" i="9"/>
  <c r="S616" i="9"/>
  <c r="S617" i="9"/>
  <c r="S618" i="9"/>
  <c r="S619" i="9"/>
  <c r="S620" i="9"/>
  <c r="S621" i="9"/>
  <c r="S622" i="9"/>
  <c r="S623" i="9"/>
  <c r="S624" i="9"/>
  <c r="S625" i="9"/>
  <c r="S626" i="9"/>
  <c r="S627" i="9"/>
  <c r="S628" i="9"/>
  <c r="S629" i="9"/>
  <c r="S630" i="9"/>
  <c r="S631" i="9"/>
  <c r="S632" i="9"/>
  <c r="S633" i="9"/>
  <c r="S634" i="9"/>
  <c r="S635" i="9"/>
  <c r="S636" i="9"/>
  <c r="S637" i="9"/>
  <c r="S638" i="9"/>
  <c r="S639" i="9"/>
  <c r="S640" i="9"/>
  <c r="S641" i="9"/>
  <c r="S642" i="9"/>
  <c r="S643" i="9"/>
  <c r="S644" i="9"/>
  <c r="S573" i="9"/>
  <c r="S574" i="9"/>
  <c r="S575" i="9"/>
  <c r="S576" i="9"/>
  <c r="S577" i="9"/>
  <c r="S578" i="9"/>
  <c r="S579" i="9"/>
  <c r="S580" i="9"/>
  <c r="S581" i="9"/>
  <c r="S582" i="9"/>
  <c r="S583" i="9"/>
  <c r="S584" i="9"/>
  <c r="S585" i="9"/>
  <c r="S587" i="9"/>
  <c r="S588" i="9"/>
  <c r="S589" i="9"/>
  <c r="S590" i="9"/>
  <c r="S591" i="9"/>
  <c r="S592" i="9"/>
  <c r="S593" i="9"/>
  <c r="S594" i="9"/>
  <c r="S595" i="9"/>
  <c r="S596" i="9"/>
  <c r="S597" i="9"/>
  <c r="S598" i="9"/>
  <c r="S599" i="9"/>
  <c r="S600" i="9"/>
  <c r="S601" i="9"/>
  <c r="S602" i="9"/>
  <c r="S603" i="9"/>
  <c r="S604" i="9"/>
  <c r="S605" i="9"/>
  <c r="S606" i="9"/>
  <c r="S607" i="9"/>
  <c r="S608" i="9"/>
  <c r="S609" i="9"/>
  <c r="S610" i="9"/>
  <c r="S611" i="9"/>
  <c r="S612" i="9"/>
  <c r="S613" i="9"/>
  <c r="P94" i="9"/>
  <c r="V94" i="9" s="1"/>
  <c r="P101" i="9"/>
  <c r="V101" i="9" s="1"/>
  <c r="S534" i="9"/>
  <c r="S535" i="9"/>
  <c r="S536" i="9"/>
  <c r="S537" i="9"/>
  <c r="S538" i="9"/>
  <c r="S539" i="9"/>
  <c r="S540" i="9"/>
  <c r="S541" i="9"/>
  <c r="S542" i="9"/>
  <c r="S543" i="9"/>
  <c r="S544" i="9"/>
  <c r="S545" i="9"/>
  <c r="S546" i="9"/>
  <c r="S547" i="9"/>
  <c r="S548" i="9"/>
  <c r="S549" i="9"/>
  <c r="S550" i="9"/>
  <c r="S551" i="9"/>
  <c r="S552" i="9"/>
  <c r="S553" i="9"/>
  <c r="S554" i="9"/>
  <c r="S555" i="9"/>
  <c r="S556" i="9"/>
  <c r="S557" i="9"/>
  <c r="S558" i="9"/>
  <c r="S559" i="9"/>
  <c r="S560" i="9"/>
  <c r="S561" i="9"/>
  <c r="S562" i="9"/>
  <c r="S564" i="9"/>
  <c r="S565" i="9"/>
  <c r="S566" i="9"/>
  <c r="S567" i="9"/>
  <c r="S569" i="9"/>
  <c r="S570" i="9"/>
  <c r="S571" i="9"/>
  <c r="S572" i="9"/>
  <c r="S482" i="9"/>
  <c r="S483" i="9"/>
  <c r="S484" i="9"/>
  <c r="S485" i="9"/>
  <c r="S486" i="9"/>
  <c r="S487" i="9"/>
  <c r="S488" i="9"/>
  <c r="S489" i="9"/>
  <c r="S490" i="9"/>
  <c r="S491" i="9"/>
  <c r="S492" i="9"/>
  <c r="S493" i="9"/>
  <c r="S494" i="9"/>
  <c r="S495" i="9"/>
  <c r="S496" i="9"/>
  <c r="S497" i="9"/>
  <c r="S498" i="9"/>
  <c r="S499" i="9"/>
  <c r="S500" i="9"/>
  <c r="S501" i="9"/>
  <c r="S502" i="9"/>
  <c r="S503" i="9"/>
  <c r="S504" i="9"/>
  <c r="S505" i="9"/>
  <c r="S506" i="9"/>
  <c r="S508" i="9"/>
  <c r="S509" i="9"/>
  <c r="S510" i="9"/>
  <c r="S511" i="9"/>
  <c r="S512" i="9"/>
  <c r="S513" i="9"/>
  <c r="S514" i="9"/>
  <c r="S515" i="9"/>
  <c r="S516" i="9"/>
  <c r="S517" i="9"/>
  <c r="S518" i="9"/>
  <c r="S519" i="9"/>
  <c r="S520" i="9"/>
  <c r="S521" i="9"/>
  <c r="S522" i="9"/>
  <c r="S523" i="9"/>
  <c r="S524" i="9"/>
  <c r="S525" i="9"/>
  <c r="S526" i="9"/>
  <c r="S527" i="9"/>
  <c r="S528" i="9"/>
  <c r="S529" i="9"/>
  <c r="S530" i="9"/>
  <c r="S531" i="9"/>
  <c r="S532" i="9"/>
  <c r="S533" i="9"/>
  <c r="P916" i="9"/>
  <c r="V916" i="9" s="1"/>
  <c r="P75" i="9"/>
  <c r="V75" i="9" s="1"/>
  <c r="P71" i="9"/>
  <c r="V71" i="9" s="1"/>
  <c r="P83" i="9"/>
  <c r="V83" i="9" s="1"/>
  <c r="P87" i="9"/>
  <c r="V87" i="9" s="1"/>
  <c r="P85" i="9"/>
  <c r="V85" i="9" s="1"/>
  <c r="P88" i="9"/>
  <c r="V88" i="9" s="1"/>
  <c r="P92" i="9"/>
  <c r="V92" i="9" s="1"/>
  <c r="P923" i="9"/>
  <c r="V923" i="9" s="1"/>
  <c r="P860" i="9"/>
  <c r="V860" i="9" s="1"/>
  <c r="P861" i="9"/>
  <c r="V861" i="9" s="1"/>
  <c r="P81" i="9"/>
  <c r="V81" i="9" s="1"/>
  <c r="P78" i="9"/>
  <c r="V78" i="9" s="1"/>
  <c r="S461" i="9"/>
  <c r="S462" i="9"/>
  <c r="S463" i="9"/>
  <c r="S464" i="9"/>
  <c r="S465" i="9"/>
  <c r="S466" i="9"/>
  <c r="S467" i="9"/>
  <c r="S468" i="9"/>
  <c r="S469" i="9"/>
  <c r="S470" i="9"/>
  <c r="S471" i="9"/>
  <c r="S472" i="9"/>
  <c r="S473" i="9"/>
  <c r="S474" i="9"/>
  <c r="S475" i="9"/>
  <c r="S476" i="9"/>
  <c r="S477" i="9"/>
  <c r="S478" i="9"/>
  <c r="S479" i="9"/>
  <c r="S480" i="9"/>
  <c r="P912" i="9"/>
  <c r="V912" i="9" s="1"/>
  <c r="P913" i="9"/>
  <c r="V913" i="9" s="1"/>
  <c r="P35" i="9"/>
  <c r="V35" i="9" s="1"/>
  <c r="P34" i="9"/>
  <c r="V34" i="9" s="1"/>
  <c r="P54" i="9"/>
  <c r="V54" i="9" s="1"/>
  <c r="P61" i="9"/>
  <c r="V61" i="9" s="1"/>
  <c r="P899" i="9"/>
  <c r="V899" i="9" s="1"/>
  <c r="P900" i="9"/>
  <c r="V900" i="9" s="1"/>
  <c r="S447" i="9"/>
  <c r="S448" i="9"/>
  <c r="S449" i="9"/>
  <c r="S450" i="9"/>
  <c r="S451" i="9"/>
  <c r="S452" i="9"/>
  <c r="S453" i="9"/>
  <c r="S454" i="9"/>
  <c r="S455" i="9"/>
  <c r="S456" i="9"/>
  <c r="S457" i="9"/>
  <c r="S458" i="9"/>
  <c r="S459" i="9"/>
  <c r="S460" i="9"/>
  <c r="P868" i="9"/>
  <c r="V868" i="9" s="1"/>
  <c r="P892" i="9"/>
  <c r="V892" i="9" s="1"/>
  <c r="P881" i="9"/>
  <c r="V881" i="9" s="1"/>
  <c r="P887" i="9"/>
  <c r="V887" i="9" s="1"/>
  <c r="P53" i="9"/>
  <c r="V53" i="9" s="1"/>
  <c r="P888" i="9"/>
  <c r="V888" i="9" s="1"/>
  <c r="P26" i="9"/>
  <c r="V26" i="9" s="1"/>
  <c r="P24" i="9"/>
  <c r="V24" i="9" s="1"/>
  <c r="P40" i="9"/>
  <c r="V40" i="9" s="1"/>
  <c r="P43" i="9"/>
  <c r="V43" i="9" s="1"/>
  <c r="P31" i="9"/>
  <c r="V31" i="9" s="1"/>
  <c r="P44" i="9"/>
  <c r="V44" i="9" s="1"/>
  <c r="P47" i="9"/>
  <c r="V47" i="9" s="1"/>
  <c r="P885" i="9"/>
  <c r="V885" i="9" s="1"/>
  <c r="V2000" i="9"/>
  <c r="V2001" i="9"/>
  <c r="S391" i="9"/>
  <c r="S392" i="9"/>
  <c r="S393" i="9"/>
  <c r="S394" i="9"/>
  <c r="S395" i="9"/>
  <c r="S396" i="9"/>
  <c r="S397" i="9"/>
  <c r="S398" i="9"/>
  <c r="S399" i="9"/>
  <c r="S400" i="9"/>
  <c r="S401" i="9"/>
  <c r="S402" i="9"/>
  <c r="S403" i="9"/>
  <c r="S405" i="9"/>
  <c r="S406" i="9"/>
  <c r="S407" i="9"/>
  <c r="S408" i="9"/>
  <c r="S409" i="9"/>
  <c r="S410" i="9"/>
  <c r="S411" i="9"/>
  <c r="S412" i="9"/>
  <c r="S413" i="9"/>
  <c r="S414" i="9"/>
  <c r="S415" i="9"/>
  <c r="S416" i="9"/>
  <c r="S417" i="9"/>
  <c r="S418" i="9"/>
  <c r="S419" i="9"/>
  <c r="S420" i="9"/>
  <c r="S421" i="9"/>
  <c r="S422" i="9"/>
  <c r="S423" i="9"/>
  <c r="S424" i="9"/>
  <c r="S425" i="9"/>
  <c r="S426" i="9"/>
  <c r="S427" i="9"/>
  <c r="S428" i="9"/>
  <c r="S429" i="9"/>
  <c r="S430" i="9"/>
  <c r="S431" i="9"/>
  <c r="S432" i="9"/>
  <c r="S433" i="9"/>
  <c r="S434" i="9"/>
  <c r="S435" i="9"/>
  <c r="S436" i="9"/>
  <c r="S437" i="9"/>
  <c r="S438" i="9"/>
  <c r="S439" i="9"/>
  <c r="S440" i="9"/>
  <c r="S441" i="9"/>
  <c r="S442" i="9"/>
  <c r="S443" i="9"/>
  <c r="S444" i="9"/>
  <c r="S445" i="9"/>
  <c r="S446" i="9"/>
  <c r="S337" i="9"/>
  <c r="S338" i="9"/>
  <c r="S339" i="9"/>
  <c r="S340" i="9"/>
  <c r="S341" i="9"/>
  <c r="S342" i="9"/>
  <c r="S345" i="9"/>
  <c r="S346" i="9"/>
  <c r="S347" i="9"/>
  <c r="S348" i="9"/>
  <c r="S349" i="9"/>
  <c r="S350" i="9"/>
  <c r="S351" i="9"/>
  <c r="S352" i="9"/>
  <c r="S353" i="9"/>
  <c r="S354" i="9"/>
  <c r="S355" i="9"/>
  <c r="S356" i="9"/>
  <c r="S357" i="9"/>
  <c r="S358" i="9"/>
  <c r="S359" i="9"/>
  <c r="S360" i="9"/>
  <c r="S361" i="9"/>
  <c r="S362" i="9"/>
  <c r="S364" i="9"/>
  <c r="S365" i="9"/>
  <c r="S366" i="9"/>
  <c r="S367" i="9"/>
  <c r="S368" i="9"/>
  <c r="S369" i="9"/>
  <c r="S370" i="9"/>
  <c r="S371" i="9"/>
  <c r="S372" i="9"/>
  <c r="S373" i="9"/>
  <c r="S374" i="9"/>
  <c r="S375" i="9"/>
  <c r="S376" i="9"/>
  <c r="S377" i="9"/>
  <c r="S378" i="9"/>
  <c r="S379" i="9"/>
  <c r="S380" i="9"/>
  <c r="S381" i="9"/>
  <c r="S382" i="9"/>
  <c r="S383" i="9"/>
  <c r="S384" i="9"/>
  <c r="S385" i="9"/>
  <c r="S386" i="9"/>
  <c r="S387" i="9"/>
  <c r="S388" i="9"/>
  <c r="S389" i="9"/>
  <c r="S3" i="9"/>
  <c r="S4" i="9"/>
  <c r="S5" i="9"/>
  <c r="S6" i="9"/>
  <c r="S7" i="9"/>
  <c r="S8" i="9"/>
  <c r="S9" i="9"/>
  <c r="S10" i="9"/>
  <c r="S11" i="9"/>
  <c r="S12" i="9"/>
  <c r="S13" i="9"/>
  <c r="S14" i="9"/>
  <c r="S15" i="9"/>
  <c r="S16" i="9"/>
  <c r="S17" i="9"/>
  <c r="S18" i="9"/>
  <c r="S19" i="9"/>
  <c r="S20" i="9"/>
  <c r="S21" i="9"/>
  <c r="S22" i="9"/>
  <c r="S23" i="9"/>
  <c r="S24" i="9"/>
  <c r="S25" i="9"/>
  <c r="S26" i="9"/>
  <c r="S27" i="9"/>
  <c r="S28" i="9"/>
  <c r="S29" i="9"/>
  <c r="S30" i="9"/>
  <c r="S31" i="9"/>
  <c r="S32" i="9"/>
  <c r="S33" i="9"/>
  <c r="S34" i="9"/>
  <c r="S35" i="9"/>
  <c r="S36" i="9"/>
  <c r="S37" i="9"/>
  <c r="S38" i="9"/>
  <c r="S39" i="9"/>
  <c r="S40" i="9"/>
  <c r="S41" i="9"/>
  <c r="S42" i="9"/>
  <c r="S43" i="9"/>
  <c r="S44" i="9"/>
  <c r="S45" i="9"/>
  <c r="S46" i="9"/>
  <c r="S47" i="9"/>
  <c r="S48" i="9"/>
  <c r="S49" i="9"/>
  <c r="S50" i="9"/>
  <c r="S51" i="9"/>
  <c r="S52" i="9"/>
  <c r="S53" i="9"/>
  <c r="S54" i="9"/>
  <c r="S55" i="9"/>
  <c r="S56" i="9"/>
  <c r="S57" i="9"/>
  <c r="S58" i="9"/>
  <c r="S59" i="9"/>
  <c r="S60" i="9"/>
  <c r="S61" i="9"/>
  <c r="S62" i="9"/>
  <c r="S63" i="9"/>
  <c r="S64" i="9"/>
  <c r="S65" i="9"/>
  <c r="S66" i="9"/>
  <c r="S67" i="9"/>
  <c r="S68" i="9"/>
  <c r="S69" i="9"/>
  <c r="S70" i="9"/>
  <c r="S71" i="9"/>
  <c r="S72" i="9"/>
  <c r="S73" i="9"/>
  <c r="S74" i="9"/>
  <c r="S75" i="9"/>
  <c r="S79" i="9"/>
  <c r="S76" i="9"/>
  <c r="S77" i="9"/>
  <c r="S78" i="9"/>
  <c r="S286" i="9"/>
  <c r="S287" i="9"/>
  <c r="S288" i="9"/>
  <c r="S289" i="9"/>
  <c r="S290" i="9"/>
  <c r="S291" i="9"/>
  <c r="S292" i="9"/>
  <c r="S293" i="9"/>
  <c r="S294" i="9"/>
  <c r="S295" i="9"/>
  <c r="S296" i="9"/>
  <c r="S297" i="9"/>
  <c r="S298" i="9"/>
  <c r="S299" i="9"/>
  <c r="S300" i="9"/>
  <c r="S301" i="9"/>
  <c r="S302" i="9"/>
  <c r="S303" i="9"/>
  <c r="S304" i="9"/>
  <c r="S305" i="9"/>
  <c r="S306" i="9"/>
  <c r="S307" i="9"/>
  <c r="S308" i="9"/>
  <c r="S309" i="9"/>
  <c r="S310" i="9"/>
  <c r="S311" i="9"/>
  <c r="S312" i="9"/>
  <c r="S313" i="9"/>
  <c r="S314" i="9"/>
  <c r="S315" i="9"/>
  <c r="S316" i="9"/>
  <c r="S317" i="9"/>
  <c r="S318" i="9"/>
  <c r="S319" i="9"/>
  <c r="S320" i="9"/>
  <c r="S321" i="9"/>
  <c r="S322" i="9"/>
  <c r="S323" i="9"/>
  <c r="S324" i="9"/>
  <c r="S325" i="9"/>
  <c r="S326" i="9"/>
  <c r="S327" i="9"/>
  <c r="S328" i="9"/>
  <c r="S329" i="9"/>
  <c r="S330" i="9"/>
  <c r="S331" i="9"/>
  <c r="S332" i="9"/>
  <c r="S333" i="9"/>
  <c r="S334" i="9"/>
  <c r="S335" i="9"/>
  <c r="V1973" i="9"/>
  <c r="V1981" i="9"/>
  <c r="V1984" i="9"/>
  <c r="V1987" i="9"/>
  <c r="V1990" i="9"/>
  <c r="V1993" i="9"/>
  <c r="V1996" i="9"/>
  <c r="V1999" i="9"/>
  <c r="V1961" i="9"/>
  <c r="V1962" i="9"/>
  <c r="V1963" i="9"/>
  <c r="V1964" i="9"/>
  <c r="V1965" i="9"/>
  <c r="V1966" i="9"/>
  <c r="V1967" i="9"/>
  <c r="V1968" i="9"/>
  <c r="V1970" i="9"/>
  <c r="V1971" i="9"/>
  <c r="V1975" i="9"/>
  <c r="V1977" i="9"/>
  <c r="V1979" i="9"/>
  <c r="V1982" i="9"/>
  <c r="V1985" i="9"/>
  <c r="V1988" i="9"/>
  <c r="V1991" i="9"/>
  <c r="V1995" i="9"/>
  <c r="V1998" i="9"/>
  <c r="V1960" i="9"/>
  <c r="V1969" i="9"/>
  <c r="V1972" i="9"/>
  <c r="V1974" i="9"/>
  <c r="V1976" i="9"/>
  <c r="V1978" i="9"/>
  <c r="V1980" i="9"/>
  <c r="V1983" i="9"/>
  <c r="V1986" i="9"/>
  <c r="V1989" i="9"/>
  <c r="V1992" i="9"/>
  <c r="V1994" i="9"/>
  <c r="V1997" i="9"/>
  <c r="P32" i="9"/>
  <c r="V32" i="9" s="1"/>
  <c r="P749" i="9"/>
  <c r="V749" i="9" s="1"/>
  <c r="P752" i="9"/>
  <c r="V752" i="9" s="1"/>
  <c r="P760" i="9"/>
  <c r="V760" i="9" s="1"/>
  <c r="V538" i="9"/>
  <c r="V537" i="9"/>
  <c r="V536" i="9"/>
  <c r="V535" i="9"/>
  <c r="V534" i="9"/>
  <c r="V533" i="9"/>
  <c r="V532" i="9"/>
  <c r="V531" i="9"/>
  <c r="V530" i="9"/>
  <c r="V529" i="9"/>
  <c r="V528" i="9"/>
  <c r="V527" i="9"/>
  <c r="V526" i="9"/>
  <c r="V525" i="9"/>
  <c r="V524" i="9"/>
  <c r="V523" i="9"/>
  <c r="V522" i="9"/>
  <c r="V521" i="9"/>
  <c r="V520" i="9"/>
  <c r="V519" i="9"/>
  <c r="V518" i="9"/>
  <c r="V517" i="9"/>
  <c r="V516" i="9"/>
  <c r="V515" i="9"/>
  <c r="V514" i="9"/>
  <c r="V513" i="9"/>
  <c r="V512" i="9"/>
  <c r="P9" i="9"/>
  <c r="V9" i="9" s="1"/>
  <c r="P756" i="9"/>
  <c r="V756" i="9" s="1"/>
  <c r="P8" i="9"/>
  <c r="V8" i="9" s="1"/>
  <c r="P757" i="9"/>
  <c r="V757" i="9" s="1"/>
  <c r="V1726" i="9"/>
  <c r="V1732" i="9"/>
  <c r="V1735" i="9"/>
  <c r="V1739" i="9"/>
  <c r="V1743" i="9"/>
  <c r="V1747" i="9"/>
  <c r="V1751" i="9"/>
  <c r="V1753" i="9"/>
  <c r="V1757" i="9"/>
  <c r="V1761" i="9"/>
  <c r="V1765" i="9"/>
  <c r="V1769" i="9"/>
  <c r="V1773" i="9"/>
  <c r="V1777" i="9"/>
  <c r="V1781" i="9"/>
  <c r="V1785" i="9"/>
  <c r="V1809" i="9"/>
  <c r="V1813" i="9"/>
  <c r="V1817" i="9"/>
  <c r="V1821" i="9"/>
  <c r="V1825" i="9"/>
  <c r="V1829" i="9"/>
  <c r="V1833" i="9"/>
  <c r="V1837" i="9"/>
  <c r="V1841" i="9"/>
  <c r="V1846" i="9"/>
  <c r="V1851" i="9"/>
  <c r="V1854" i="9"/>
  <c r="V1859" i="9"/>
  <c r="V1864" i="9"/>
  <c r="V1866" i="9"/>
  <c r="V1870" i="9"/>
  <c r="V1875" i="9"/>
  <c r="V1879" i="9"/>
  <c r="V1884" i="9"/>
  <c r="V1888" i="9"/>
  <c r="V1891" i="9"/>
  <c r="V1894" i="9"/>
  <c r="V1897" i="9"/>
  <c r="V1900" i="9"/>
  <c r="V1903" i="9"/>
  <c r="V1906" i="9"/>
  <c r="V1910" i="9"/>
  <c r="V1914" i="9"/>
  <c r="V1918" i="9"/>
  <c r="V1922" i="9"/>
  <c r="V1925" i="9"/>
  <c r="V1928" i="9"/>
  <c r="V1932" i="9"/>
  <c r="V1610" i="9"/>
  <c r="V1624" i="9"/>
  <c r="V1627" i="9"/>
  <c r="V1630" i="9"/>
  <c r="V1633" i="9"/>
  <c r="V1636" i="9"/>
  <c r="V1639" i="9"/>
  <c r="V1640" i="9"/>
  <c r="V1643" i="9"/>
  <c r="V1646" i="9"/>
  <c r="V1649" i="9"/>
  <c r="V1652" i="9"/>
  <c r="V1655" i="9"/>
  <c r="V1658" i="9"/>
  <c r="V1661" i="9"/>
  <c r="V1664" i="9"/>
  <c r="V1668" i="9"/>
  <c r="V1671" i="9"/>
  <c r="V1674" i="9"/>
  <c r="V1677" i="9"/>
  <c r="V1681" i="9"/>
  <c r="V1684" i="9"/>
  <c r="V1687" i="9"/>
  <c r="V1690" i="9"/>
  <c r="V1693" i="9"/>
  <c r="V1696" i="9"/>
  <c r="V1699" i="9"/>
  <c r="V1703" i="9"/>
  <c r="V1708" i="9"/>
  <c r="V1711" i="9"/>
  <c r="V1714" i="9"/>
  <c r="V1717" i="9"/>
  <c r="V1721" i="9"/>
  <c r="V1724" i="9"/>
  <c r="V1728" i="9"/>
  <c r="V1731" i="9"/>
  <c r="V1736" i="9"/>
  <c r="V1740" i="9"/>
  <c r="V1744" i="9"/>
  <c r="V1748" i="9"/>
  <c r="V1752" i="9"/>
  <c r="V1756" i="9"/>
  <c r="V1760" i="9"/>
  <c r="V1764" i="9"/>
  <c r="V1768" i="9"/>
  <c r="V1772" i="9"/>
  <c r="V1776" i="9"/>
  <c r="V1780" i="9"/>
  <c r="V1784" i="9"/>
  <c r="V1810" i="9"/>
  <c r="V1814" i="9"/>
  <c r="V1818" i="9"/>
  <c r="V1822" i="9"/>
  <c r="V1826" i="9"/>
  <c r="V1830" i="9"/>
  <c r="V1834" i="9"/>
  <c r="V1838" i="9"/>
  <c r="V1844" i="9"/>
  <c r="V1848" i="9"/>
  <c r="V1852" i="9"/>
  <c r="V1856" i="9"/>
  <c r="V1858" i="9"/>
  <c r="V1862" i="9"/>
  <c r="V1865" i="9"/>
  <c r="V1869" i="9"/>
  <c r="V1873" i="9"/>
  <c r="V1877" i="9"/>
  <c r="V1881" i="9"/>
  <c r="V1885" i="9"/>
  <c r="V1889" i="9"/>
  <c r="V1893" i="9"/>
  <c r="V1896" i="9"/>
  <c r="V1899" i="9"/>
  <c r="V1902" i="9"/>
  <c r="V1905" i="9"/>
  <c r="V1909" i="9"/>
  <c r="V1913" i="9"/>
  <c r="V1917" i="9"/>
  <c r="V1921" i="9"/>
  <c r="V1924" i="9"/>
  <c r="V1927" i="9"/>
  <c r="V1933" i="9"/>
  <c r="V1937" i="9"/>
  <c r="V1940" i="9"/>
  <c r="V1943" i="9"/>
  <c r="V1946" i="9"/>
  <c r="V1957" i="9"/>
  <c r="V1606" i="9"/>
  <c r="V1611" i="9"/>
  <c r="V1614" i="9"/>
  <c r="V1616" i="9"/>
  <c r="V1618" i="9"/>
  <c r="V1620" i="9"/>
  <c r="V1622" i="9"/>
  <c r="V1625" i="9"/>
  <c r="V1628" i="9"/>
  <c r="V1631" i="9"/>
  <c r="V1634" i="9"/>
  <c r="V1637" i="9"/>
  <c r="V1642" i="9"/>
  <c r="V1645" i="9"/>
  <c r="V1648" i="9"/>
  <c r="V1651" i="9"/>
  <c r="V1654" i="9"/>
  <c r="V1657" i="9"/>
  <c r="V1662" i="9"/>
  <c r="V1665" i="9"/>
  <c r="V1667" i="9"/>
  <c r="V1670" i="9"/>
  <c r="V1673" i="9"/>
  <c r="V1676" i="9"/>
  <c r="V1679" i="9"/>
  <c r="V1682" i="9"/>
  <c r="V1685" i="9"/>
  <c r="V1688" i="9"/>
  <c r="V1691" i="9"/>
  <c r="V1694" i="9"/>
  <c r="V1697" i="9"/>
  <c r="V1700" i="9"/>
  <c r="V1702" i="9"/>
  <c r="V1705" i="9"/>
  <c r="V1707" i="9"/>
  <c r="V1710" i="9"/>
  <c r="V1713" i="9"/>
  <c r="V1716" i="9"/>
  <c r="V1719" i="9"/>
  <c r="V1722" i="9"/>
  <c r="V1725" i="9"/>
  <c r="V1729" i="9"/>
  <c r="V1733" i="9"/>
  <c r="V1737" i="9"/>
  <c r="V1741" i="9"/>
  <c r="V1745" i="9"/>
  <c r="V1749" i="9"/>
  <c r="V1755" i="9"/>
  <c r="V1759" i="9"/>
  <c r="V1763" i="9"/>
  <c r="V1767" i="9"/>
  <c r="V1771" i="9"/>
  <c r="V1775" i="9"/>
  <c r="V1779" i="9"/>
  <c r="V1783" i="9"/>
  <c r="V1808" i="9"/>
  <c r="V1811" i="9"/>
  <c r="V1815" i="9"/>
  <c r="V1819" i="9"/>
  <c r="V1823" i="9"/>
  <c r="V1827" i="9"/>
  <c r="V1832" i="9"/>
  <c r="V1836" i="9"/>
  <c r="V1840" i="9"/>
  <c r="V1842" i="9"/>
  <c r="V1845" i="9"/>
  <c r="V1849" i="9"/>
  <c r="V1853" i="9"/>
  <c r="V1857" i="9"/>
  <c r="V1861" i="9"/>
  <c r="V1868" i="9"/>
  <c r="V1872" i="9"/>
  <c r="V1876" i="9"/>
  <c r="V1880" i="9"/>
  <c r="V1883" i="9"/>
  <c r="V1887" i="9"/>
  <c r="V1890" i="9"/>
  <c r="V1892" i="9"/>
  <c r="V1895" i="9"/>
  <c r="V1898" i="9"/>
  <c r="V1901" i="9"/>
  <c r="V1904" i="9"/>
  <c r="V1907" i="9"/>
  <c r="V1911" i="9"/>
  <c r="V1915" i="9"/>
  <c r="V1919" i="9"/>
  <c r="V1930" i="9"/>
  <c r="V1934" i="9"/>
  <c r="V1936" i="9"/>
  <c r="V1939" i="9"/>
  <c r="V1942" i="9"/>
  <c r="V1945" i="9"/>
  <c r="V1948" i="9"/>
  <c r="V1950" i="9"/>
  <c r="V1952" i="9"/>
  <c r="V1954" i="9"/>
  <c r="V1956" i="9"/>
  <c r="V1959" i="9"/>
  <c r="V1601" i="9"/>
  <c r="V1602" i="9"/>
  <c r="V1603" i="9"/>
  <c r="V1604" i="9"/>
  <c r="V1605" i="9"/>
  <c r="V1607" i="9"/>
  <c r="V1608" i="9"/>
  <c r="V1609" i="9"/>
  <c r="V1612" i="9"/>
  <c r="V1613" i="9"/>
  <c r="V1615" i="9"/>
  <c r="V1617" i="9"/>
  <c r="V1619" i="9"/>
  <c r="V1621" i="9"/>
  <c r="V1623" i="9"/>
  <c r="V1626" i="9"/>
  <c r="V1629" i="9"/>
  <c r="V1632" i="9"/>
  <c r="V1635" i="9"/>
  <c r="V1638" i="9"/>
  <c r="V1641" i="9"/>
  <c r="V1644" i="9"/>
  <c r="V1647" i="9"/>
  <c r="V1650" i="9"/>
  <c r="V1653" i="9"/>
  <c r="V1656" i="9"/>
  <c r="V1659" i="9"/>
  <c r="V1660" i="9"/>
  <c r="V1663" i="9"/>
  <c r="V1666" i="9"/>
  <c r="V1669" i="9"/>
  <c r="V1672" i="9"/>
  <c r="V1675" i="9"/>
  <c r="V1678" i="9"/>
  <c r="V1680" i="9"/>
  <c r="V1683" i="9"/>
  <c r="V1686" i="9"/>
  <c r="V1689" i="9"/>
  <c r="V1692" i="9"/>
  <c r="V1695" i="9"/>
  <c r="V1698" i="9"/>
  <c r="V1701" i="9"/>
  <c r="V1704" i="9"/>
  <c r="V1706" i="9"/>
  <c r="V1709" i="9"/>
  <c r="V1712" i="9"/>
  <c r="V1715" i="9"/>
  <c r="V1718" i="9"/>
  <c r="V1720" i="9"/>
  <c r="V1723" i="9"/>
  <c r="V1727" i="9"/>
  <c r="V1730" i="9"/>
  <c r="V1734" i="9"/>
  <c r="V1738" i="9"/>
  <c r="V1742" i="9"/>
  <c r="V1746" i="9"/>
  <c r="V1750" i="9"/>
  <c r="V1754" i="9"/>
  <c r="V1758" i="9"/>
  <c r="V1762" i="9"/>
  <c r="V1766" i="9"/>
  <c r="V1770" i="9"/>
  <c r="V1774" i="9"/>
  <c r="V1778" i="9"/>
  <c r="V1782" i="9"/>
  <c r="V1807" i="9"/>
  <c r="V1812" i="9"/>
  <c r="V1816" i="9"/>
  <c r="V1820" i="9"/>
  <c r="V1824" i="9"/>
  <c r="V1828" i="9"/>
  <c r="V1831" i="9"/>
  <c r="V1835" i="9"/>
  <c r="V1839" i="9"/>
  <c r="V1843" i="9"/>
  <c r="V1847" i="9"/>
  <c r="V1850" i="9"/>
  <c r="V1855" i="9"/>
  <c r="V1860" i="9"/>
  <c r="V1863" i="9"/>
  <c r="V1867" i="9"/>
  <c r="V1871" i="9"/>
  <c r="V1874" i="9"/>
  <c r="V1878" i="9"/>
  <c r="V1882" i="9"/>
  <c r="V1886" i="9"/>
  <c r="V1908" i="9"/>
  <c r="V1912" i="9"/>
  <c r="V1916" i="9"/>
  <c r="V1920" i="9"/>
  <c r="V1923" i="9"/>
  <c r="V1926" i="9"/>
  <c r="V1929" i="9"/>
  <c r="V1931" i="9"/>
  <c r="V1935" i="9"/>
  <c r="V1938" i="9"/>
  <c r="V1941" i="9"/>
  <c r="V1944" i="9"/>
  <c r="V1947" i="9"/>
  <c r="V1949" i="9"/>
  <c r="V1951" i="9"/>
  <c r="V1953" i="9"/>
  <c r="V1955" i="9"/>
  <c r="V1958" i="9"/>
  <c r="V3" i="9"/>
  <c r="V4" i="9"/>
  <c r="V5" i="9"/>
  <c r="V6" i="9"/>
  <c r="V7" i="9"/>
  <c r="V10" i="9"/>
  <c r="V11" i="9"/>
  <c r="V12" i="9"/>
  <c r="V13" i="9"/>
  <c r="V14" i="9"/>
  <c r="V15" i="9"/>
  <c r="V16" i="9"/>
  <c r="V17" i="9"/>
  <c r="V18" i="9"/>
  <c r="V19" i="9"/>
  <c r="V21" i="9"/>
  <c r="V22" i="9"/>
  <c r="V23" i="9"/>
  <c r="V25" i="9"/>
  <c r="V27" i="9"/>
  <c r="V29" i="9"/>
  <c r="V36" i="9"/>
  <c r="V38" i="9"/>
  <c r="V42" i="9"/>
  <c r="V46" i="9"/>
  <c r="V48" i="9"/>
  <c r="V50" i="9"/>
  <c r="V52" i="9"/>
  <c r="V56" i="9"/>
  <c r="V58" i="9"/>
  <c r="V60" i="9"/>
  <c r="V62" i="9"/>
  <c r="V64" i="9"/>
  <c r="V66" i="9"/>
  <c r="V68" i="9"/>
  <c r="V70" i="9"/>
  <c r="V72" i="9"/>
  <c r="V74" i="9"/>
  <c r="V76" i="9"/>
  <c r="V80" i="9"/>
  <c r="V82" i="9"/>
  <c r="V84" i="9"/>
  <c r="V86" i="9"/>
  <c r="V90" i="9"/>
  <c r="V96" i="9"/>
  <c r="V98" i="9"/>
  <c r="V100" i="9"/>
  <c r="V102" i="9"/>
  <c r="V106" i="9"/>
  <c r="V107" i="9"/>
  <c r="V109" i="9"/>
  <c r="V111" i="9"/>
  <c r="V113" i="9"/>
  <c r="V115" i="9"/>
  <c r="V118" i="9"/>
  <c r="V120" i="9"/>
  <c r="V122" i="9"/>
  <c r="V124" i="9"/>
  <c r="V128" i="9"/>
  <c r="V130" i="9"/>
  <c r="V132" i="9"/>
  <c r="V136" i="9"/>
  <c r="V140" i="9"/>
  <c r="V142" i="9"/>
  <c r="V144" i="9"/>
  <c r="V148" i="9"/>
  <c r="V150" i="9"/>
  <c r="V162" i="9"/>
  <c r="V164" i="9"/>
  <c r="V166" i="9"/>
  <c r="V170" i="9"/>
  <c r="V180" i="9"/>
  <c r="V185" i="9"/>
  <c r="V189" i="9"/>
  <c r="V192" i="9"/>
  <c r="V193" i="9"/>
  <c r="V196" i="9"/>
  <c r="V198" i="9"/>
  <c r="V200" i="9"/>
  <c r="V202" i="9"/>
  <c r="V204" i="9"/>
  <c r="V206" i="9"/>
  <c r="V208" i="9"/>
  <c r="V212" i="9"/>
  <c r="V213" i="9"/>
  <c r="V219" i="9"/>
  <c r="V224" i="9"/>
  <c r="V225" i="9"/>
  <c r="V227" i="9"/>
  <c r="V229" i="9"/>
  <c r="V231" i="9"/>
  <c r="V233" i="9"/>
  <c r="V235" i="9"/>
  <c r="V237" i="9"/>
  <c r="V239" i="9"/>
  <c r="V241" i="9"/>
  <c r="V243" i="9"/>
  <c r="V248" i="9"/>
  <c r="V250" i="9"/>
  <c r="V252" i="9"/>
  <c r="V253" i="9"/>
  <c r="V255" i="9"/>
  <c r="V259" i="9"/>
  <c r="V261" i="9"/>
  <c r="V266" i="9"/>
  <c r="V267" i="9"/>
  <c r="V269" i="9"/>
  <c r="V271" i="9"/>
  <c r="V275" i="9"/>
  <c r="V277" i="9"/>
  <c r="V279" i="9"/>
  <c r="V281" i="9"/>
  <c r="V283" i="9"/>
  <c r="V285" i="9"/>
  <c r="V287" i="9"/>
  <c r="V289" i="9"/>
  <c r="V291" i="9"/>
  <c r="V292" i="9"/>
  <c r="V294" i="9"/>
  <c r="V296" i="9"/>
  <c r="V298" i="9"/>
  <c r="V300" i="9"/>
  <c r="V302" i="9"/>
  <c r="V304" i="9"/>
  <c r="V306" i="9"/>
  <c r="V309" i="9"/>
  <c r="V311" i="9"/>
  <c r="V313" i="9"/>
  <c r="V315" i="9"/>
  <c r="V317" i="9"/>
  <c r="V319" i="9"/>
  <c r="V321" i="9"/>
  <c r="V323" i="9"/>
  <c r="V329" i="9"/>
  <c r="V331" i="9"/>
  <c r="V334" i="9"/>
  <c r="V336" i="9"/>
  <c r="V338" i="9"/>
  <c r="V340" i="9"/>
  <c r="V342" i="9"/>
  <c r="V344" i="9"/>
  <c r="V346" i="9"/>
  <c r="V348" i="9"/>
  <c r="V350" i="9"/>
  <c r="V352" i="9"/>
  <c r="V354" i="9"/>
  <c r="V356" i="9"/>
  <c r="V358" i="9"/>
  <c r="V359" i="9"/>
  <c r="V361" i="9"/>
  <c r="V362" i="9"/>
  <c r="V363" i="9"/>
  <c r="V365" i="9"/>
  <c r="V367" i="9"/>
  <c r="V369" i="9"/>
  <c r="V372" i="9"/>
  <c r="V374" i="9"/>
  <c r="V375" i="9"/>
  <c r="V377" i="9"/>
  <c r="V379" i="9"/>
  <c r="V381" i="9"/>
  <c r="V383" i="9"/>
  <c r="V385" i="9"/>
  <c r="V387" i="9"/>
  <c r="V389" i="9"/>
  <c r="V391" i="9"/>
  <c r="V393" i="9"/>
  <c r="V395" i="9"/>
  <c r="V397" i="9"/>
  <c r="V399" i="9"/>
  <c r="V401" i="9"/>
  <c r="V403" i="9"/>
  <c r="V406" i="9"/>
  <c r="V408" i="9"/>
  <c r="V410" i="9"/>
  <c r="V412" i="9"/>
  <c r="V414" i="9"/>
  <c r="V416" i="9"/>
  <c r="V418" i="9"/>
  <c r="V420" i="9"/>
  <c r="V422" i="9"/>
  <c r="V423" i="9"/>
  <c r="V425" i="9"/>
  <c r="V427" i="9"/>
  <c r="V429" i="9"/>
  <c r="V431" i="9"/>
  <c r="V433" i="9"/>
  <c r="V435" i="9"/>
  <c r="V437" i="9"/>
  <c r="V439" i="9"/>
  <c r="V441" i="9"/>
  <c r="V443" i="9"/>
  <c r="V445" i="9"/>
  <c r="V447" i="9"/>
  <c r="V449" i="9"/>
  <c r="V451" i="9"/>
  <c r="V453" i="9"/>
  <c r="V455" i="9"/>
  <c r="V457" i="9"/>
  <c r="V459" i="9"/>
  <c r="V461" i="9"/>
  <c r="V463" i="9"/>
  <c r="V465" i="9"/>
  <c r="V467" i="9"/>
  <c r="V468" i="9"/>
  <c r="V470" i="9"/>
  <c r="V472" i="9"/>
  <c r="V474" i="9"/>
  <c r="V476" i="9"/>
  <c r="V478" i="9"/>
  <c r="V480" i="9"/>
  <c r="V482" i="9"/>
  <c r="V484" i="9"/>
  <c r="V486" i="9"/>
  <c r="V487" i="9"/>
  <c r="V490" i="9"/>
  <c r="V492" i="9"/>
  <c r="V494" i="9"/>
  <c r="V496" i="9"/>
  <c r="V498" i="9"/>
  <c r="V500" i="9"/>
  <c r="V501" i="9"/>
  <c r="V504" i="9"/>
  <c r="V506" i="9"/>
  <c r="V507" i="9"/>
  <c r="V509" i="9"/>
  <c r="V511" i="9"/>
  <c r="V540" i="9"/>
  <c r="V542" i="9"/>
  <c r="V545" i="9"/>
  <c r="V547" i="9"/>
  <c r="V549" i="9"/>
  <c r="V551" i="9"/>
  <c r="V553" i="9"/>
  <c r="V555" i="9"/>
  <c r="V557" i="9"/>
  <c r="V559" i="9"/>
  <c r="V561" i="9"/>
  <c r="V563" i="9"/>
  <c r="V565" i="9"/>
  <c r="V567" i="9"/>
  <c r="V569" i="9"/>
  <c r="V571" i="9"/>
  <c r="V573" i="9"/>
  <c r="V575" i="9"/>
  <c r="V577" i="9"/>
  <c r="V579" i="9"/>
  <c r="V581" i="9"/>
  <c r="V583" i="9"/>
  <c r="V585" i="9"/>
  <c r="V587" i="9"/>
  <c r="V589" i="9"/>
  <c r="V591" i="9"/>
  <c r="V594" i="9"/>
  <c r="V596" i="9"/>
  <c r="V598" i="9"/>
  <c r="V600" i="9"/>
  <c r="V602" i="9"/>
  <c r="V604" i="9"/>
  <c r="V606" i="9"/>
  <c r="V607" i="9"/>
  <c r="V609" i="9"/>
  <c r="V611" i="9"/>
  <c r="V613" i="9"/>
  <c r="V615" i="9"/>
  <c r="V617" i="9"/>
  <c r="V619" i="9"/>
  <c r="V621" i="9"/>
  <c r="V623" i="9"/>
  <c r="V625" i="9"/>
  <c r="V627" i="9"/>
  <c r="V629" i="9"/>
  <c r="V631" i="9"/>
  <c r="V633" i="9"/>
  <c r="V635" i="9"/>
  <c r="V637" i="9"/>
  <c r="V639" i="9"/>
  <c r="V641" i="9"/>
  <c r="V643" i="9"/>
  <c r="V644" i="9"/>
  <c r="V646" i="9"/>
  <c r="V648" i="9"/>
  <c r="V650" i="9"/>
  <c r="V652" i="9"/>
  <c r="V654" i="9"/>
  <c r="V656" i="9"/>
  <c r="V658" i="9"/>
  <c r="V660" i="9"/>
  <c r="V662" i="9"/>
  <c r="V664" i="9"/>
  <c r="V666" i="9"/>
  <c r="V668" i="9"/>
  <c r="V670" i="9"/>
  <c r="V672" i="9"/>
  <c r="V674" i="9"/>
  <c r="V676" i="9"/>
  <c r="V678" i="9"/>
  <c r="V680" i="9"/>
  <c r="V682" i="9"/>
  <c r="V684" i="9"/>
  <c r="V686" i="9"/>
  <c r="V688" i="9"/>
  <c r="V689" i="9"/>
  <c r="V691" i="9"/>
  <c r="V699" i="9"/>
  <c r="V701" i="9"/>
  <c r="V703" i="9"/>
  <c r="V706" i="9"/>
  <c r="V708" i="9"/>
  <c r="V709" i="9"/>
  <c r="V711" i="9"/>
  <c r="V713" i="9"/>
  <c r="V715" i="9"/>
  <c r="V717" i="9"/>
  <c r="V719" i="9"/>
  <c r="V722" i="9"/>
  <c r="V724" i="9"/>
  <c r="V726" i="9"/>
  <c r="V727" i="9"/>
  <c r="V729" i="9"/>
  <c r="V730" i="9"/>
  <c r="V731" i="9"/>
  <c r="V732" i="9"/>
  <c r="V733" i="9"/>
  <c r="V734" i="9"/>
  <c r="V735" i="9"/>
  <c r="V736" i="9"/>
  <c r="V738" i="9"/>
  <c r="V740" i="9"/>
  <c r="V742" i="9"/>
  <c r="V744" i="9"/>
  <c r="V746" i="9"/>
  <c r="V747" i="9"/>
  <c r="V750" i="9"/>
  <c r="V754" i="9"/>
  <c r="V758" i="9"/>
  <c r="V762" i="9"/>
  <c r="V763" i="9"/>
  <c r="V765" i="9"/>
  <c r="V768" i="9"/>
  <c r="V769" i="9"/>
  <c r="V771" i="9"/>
  <c r="V773" i="9"/>
  <c r="V775" i="9"/>
  <c r="V777" i="9"/>
  <c r="V779" i="9"/>
  <c r="V781" i="9"/>
  <c r="V783" i="9"/>
  <c r="V785" i="9"/>
  <c r="V787" i="9"/>
  <c r="V789" i="9"/>
  <c r="V791" i="9"/>
  <c r="V793" i="9"/>
  <c r="V795" i="9"/>
  <c r="V797" i="9"/>
  <c r="V799" i="9"/>
  <c r="V801" i="9"/>
  <c r="V803" i="9"/>
  <c r="V805" i="9"/>
  <c r="V806" i="9"/>
  <c r="V808" i="9"/>
  <c r="V810" i="9"/>
  <c r="V812" i="9"/>
  <c r="V814" i="9"/>
  <c r="V816" i="9"/>
  <c r="V818" i="9"/>
  <c r="V820" i="9"/>
  <c r="V823" i="9"/>
  <c r="V824" i="9"/>
  <c r="V826" i="9"/>
  <c r="V828" i="9"/>
  <c r="V830" i="9"/>
  <c r="V832" i="9"/>
  <c r="V834" i="9"/>
  <c r="V836" i="9"/>
  <c r="V838" i="9"/>
  <c r="V840" i="9"/>
  <c r="V842" i="9"/>
  <c r="V844" i="9"/>
  <c r="V846" i="9"/>
  <c r="V848" i="9"/>
  <c r="V849" i="9"/>
  <c r="V851" i="9"/>
  <c r="V853" i="9"/>
  <c r="V855" i="9"/>
  <c r="V857" i="9"/>
  <c r="V859" i="9"/>
  <c r="V863" i="9"/>
  <c r="V865" i="9"/>
  <c r="V867" i="9"/>
  <c r="V869" i="9"/>
  <c r="V871" i="9"/>
  <c r="V873" i="9"/>
  <c r="V874" i="9"/>
  <c r="V876" i="9"/>
  <c r="V878" i="9"/>
  <c r="V880" i="9"/>
  <c r="V882" i="9"/>
  <c r="V884" i="9"/>
  <c r="V886" i="9"/>
  <c r="V890" i="9"/>
  <c r="V894" i="9"/>
  <c r="V896" i="9"/>
  <c r="V902" i="9"/>
  <c r="V904" i="9"/>
  <c r="V906" i="9"/>
  <c r="V908" i="9"/>
  <c r="V910" i="9"/>
  <c r="V915" i="9"/>
  <c r="V917" i="9"/>
  <c r="V919" i="9"/>
  <c r="V921" i="9"/>
  <c r="V1498" i="9"/>
  <c r="V1501" i="9"/>
  <c r="V1505" i="9"/>
  <c r="V1508" i="9"/>
  <c r="V1511" i="9"/>
  <c r="V1514" i="9"/>
  <c r="V1517" i="9"/>
  <c r="V1520" i="9"/>
  <c r="V1523" i="9"/>
  <c r="V1527" i="9"/>
  <c r="V1530" i="9"/>
  <c r="V1532" i="9"/>
  <c r="V1535" i="9"/>
  <c r="V1538" i="9"/>
  <c r="V1541" i="9"/>
  <c r="V1544" i="9"/>
  <c r="V1547" i="9"/>
  <c r="V1550" i="9"/>
  <c r="V1553" i="9"/>
  <c r="V1556" i="9"/>
  <c r="V1559" i="9"/>
  <c r="V1562" i="9"/>
  <c r="V1566" i="9"/>
  <c r="V1569" i="9"/>
  <c r="V1572" i="9"/>
  <c r="V1575" i="9"/>
  <c r="V1578" i="9"/>
  <c r="V1581" i="9"/>
  <c r="V1584" i="9"/>
  <c r="V1587" i="9"/>
  <c r="V1590" i="9"/>
  <c r="V1594" i="9"/>
  <c r="V1597" i="9"/>
  <c r="V1600" i="9"/>
  <c r="V1788" i="9"/>
  <c r="V1792" i="9"/>
  <c r="V1795" i="9"/>
  <c r="V1797" i="9"/>
  <c r="V1800" i="9"/>
  <c r="V1803" i="9"/>
  <c r="V1806" i="9"/>
  <c r="V20" i="9"/>
  <c r="V28" i="9"/>
  <c r="V30" i="9"/>
  <c r="V33" i="9"/>
  <c r="V37" i="9"/>
  <c r="V39" i="9"/>
  <c r="V41" i="9"/>
  <c r="V45" i="9"/>
  <c r="V49" i="9"/>
  <c r="V51" i="9"/>
  <c r="V55" i="9"/>
  <c r="V57" i="9"/>
  <c r="V59" i="9"/>
  <c r="V63" i="9"/>
  <c r="V65" i="9"/>
  <c r="V67" i="9"/>
  <c r="V69" i="9"/>
  <c r="V73" i="9"/>
  <c r="V77" i="9"/>
  <c r="V79" i="9"/>
  <c r="V89" i="9"/>
  <c r="V91" i="9"/>
  <c r="V93" i="9"/>
  <c r="V95" i="9"/>
  <c r="V97" i="9"/>
  <c r="V99" i="9"/>
  <c r="V103" i="9"/>
  <c r="V105" i="9"/>
  <c r="V108" i="9"/>
  <c r="V110" i="9"/>
  <c r="V112" i="9"/>
  <c r="V114" i="9"/>
  <c r="V117" i="9"/>
  <c r="V119" i="9"/>
  <c r="V121" i="9"/>
  <c r="V123" i="9"/>
  <c r="V125" i="9"/>
  <c r="V127" i="9"/>
  <c r="V129" i="9"/>
  <c r="V131" i="9"/>
  <c r="V133" i="9"/>
  <c r="V135" i="9"/>
  <c r="V137" i="9"/>
  <c r="V139" i="9"/>
  <c r="V141" i="9"/>
  <c r="V143" i="9"/>
  <c r="V145" i="9"/>
  <c r="V147" i="9"/>
  <c r="V149" i="9"/>
  <c r="V151" i="9"/>
  <c r="V152" i="9"/>
  <c r="V154" i="9"/>
  <c r="V155" i="9"/>
  <c r="V156" i="9"/>
  <c r="V157" i="9"/>
  <c r="V158" i="9"/>
  <c r="V160" i="9"/>
  <c r="V161" i="9"/>
  <c r="V163" i="9"/>
  <c r="V165" i="9"/>
  <c r="V167" i="9"/>
  <c r="V169" i="9"/>
  <c r="V171" i="9"/>
  <c r="V173" i="9"/>
  <c r="V175" i="9"/>
  <c r="V177" i="9"/>
  <c r="V179" i="9"/>
  <c r="V181" i="9"/>
  <c r="V184" i="9"/>
  <c r="V201" i="9"/>
  <c r="V205" i="9"/>
  <c r="V209" i="9"/>
  <c r="V216" i="9"/>
  <c r="V221" i="9"/>
  <c r="V228" i="9"/>
  <c r="V234" i="9"/>
  <c r="V238" i="9"/>
  <c r="V240" i="9"/>
  <c r="V242" i="9"/>
  <c r="V244" i="9"/>
  <c r="V247" i="9"/>
  <c r="V256" i="9"/>
  <c r="V262" i="9"/>
  <c r="V264" i="9"/>
  <c r="V265" i="9"/>
  <c r="V268" i="9"/>
  <c r="V270" i="9"/>
  <c r="V272" i="9"/>
  <c r="V274" i="9"/>
  <c r="V276" i="9"/>
  <c r="V278" i="9"/>
  <c r="V280" i="9"/>
  <c r="V284" i="9"/>
  <c r="V286" i="9"/>
  <c r="V288" i="9"/>
  <c r="V290" i="9"/>
  <c r="V293" i="9"/>
  <c r="V295" i="9"/>
  <c r="V297" i="9"/>
  <c r="V299" i="9"/>
  <c r="V301" i="9"/>
  <c r="V303" i="9"/>
  <c r="V305" i="9"/>
  <c r="V307" i="9"/>
  <c r="V308" i="9"/>
  <c r="V310" i="9"/>
  <c r="V312" i="9"/>
  <c r="V314" i="9"/>
  <c r="V316" i="9"/>
  <c r="V318" i="9"/>
  <c r="V320" i="9"/>
  <c r="V322" i="9"/>
  <c r="V324" i="9"/>
  <c r="V325" i="9"/>
  <c r="V326" i="9"/>
  <c r="V327" i="9"/>
  <c r="V328" i="9"/>
  <c r="V330" i="9"/>
  <c r="V332" i="9"/>
  <c r="V333" i="9"/>
  <c r="V335" i="9"/>
  <c r="V337" i="9"/>
  <c r="V339" i="9"/>
  <c r="V341" i="9"/>
  <c r="V343" i="9"/>
  <c r="V345" i="9"/>
  <c r="V347" i="9"/>
  <c r="V349" i="9"/>
  <c r="V351" i="9"/>
  <c r="V353" i="9"/>
  <c r="V355" i="9"/>
  <c r="V357" i="9"/>
  <c r="V360" i="9"/>
  <c r="V364" i="9"/>
  <c r="V366" i="9"/>
  <c r="V368" i="9"/>
  <c r="V370" i="9"/>
  <c r="V371" i="9"/>
  <c r="V373" i="9"/>
  <c r="V376" i="9"/>
  <c r="V378" i="9"/>
  <c r="V380" i="9"/>
  <c r="V382" i="9"/>
  <c r="V384" i="9"/>
  <c r="V386" i="9"/>
  <c r="V388" i="9"/>
  <c r="V390" i="9"/>
  <c r="V392" i="9"/>
  <c r="V394" i="9"/>
  <c r="V396" i="9"/>
  <c r="V398" i="9"/>
  <c r="V400" i="9"/>
  <c r="V402" i="9"/>
  <c r="V404" i="9"/>
  <c r="V405" i="9"/>
  <c r="V407" i="9"/>
  <c r="V409" i="9"/>
  <c r="V411" i="9"/>
  <c r="V413" i="9"/>
  <c r="V415" i="9"/>
  <c r="V417" i="9"/>
  <c r="V419" i="9"/>
  <c r="V421" i="9"/>
  <c r="V424" i="9"/>
  <c r="V426" i="9"/>
  <c r="V428" i="9"/>
  <c r="V430" i="9"/>
  <c r="V432" i="9"/>
  <c r="V434" i="9"/>
  <c r="V436" i="9"/>
  <c r="V438" i="9"/>
  <c r="V440" i="9"/>
  <c r="V442" i="9"/>
  <c r="V444" i="9"/>
  <c r="V446" i="9"/>
  <c r="V448" i="9"/>
  <c r="V450" i="9"/>
  <c r="V452" i="9"/>
  <c r="V454" i="9"/>
  <c r="V456" i="9"/>
  <c r="V458" i="9"/>
  <c r="V460" i="9"/>
  <c r="V462" i="9"/>
  <c r="V464" i="9"/>
  <c r="V466" i="9"/>
  <c r="V469" i="9"/>
  <c r="V471" i="9"/>
  <c r="V473" i="9"/>
  <c r="V475" i="9"/>
  <c r="V477" i="9"/>
  <c r="V479" i="9"/>
  <c r="V481" i="9"/>
  <c r="V483" i="9"/>
  <c r="V485" i="9"/>
  <c r="V488" i="9"/>
  <c r="V489" i="9"/>
  <c r="V491" i="9"/>
  <c r="V493" i="9"/>
  <c r="V495" i="9"/>
  <c r="V497" i="9"/>
  <c r="V499" i="9"/>
  <c r="V502" i="9"/>
  <c r="V503" i="9"/>
  <c r="V505" i="9"/>
  <c r="V508" i="9"/>
  <c r="V510" i="9"/>
  <c r="V539" i="9"/>
  <c r="V541" i="9"/>
  <c r="V543" i="9"/>
  <c r="V544" i="9"/>
  <c r="V546" i="9"/>
  <c r="V548" i="9"/>
  <c r="V550" i="9"/>
  <c r="V552" i="9"/>
  <c r="V554" i="9"/>
  <c r="V556" i="9"/>
  <c r="V558" i="9"/>
  <c r="V560" i="9"/>
  <c r="V562" i="9"/>
  <c r="V564" i="9"/>
  <c r="V566" i="9"/>
  <c r="V568" i="9"/>
  <c r="V570" i="9"/>
  <c r="V572" i="9"/>
  <c r="V574" i="9"/>
  <c r="V576" i="9"/>
  <c r="V578" i="9"/>
  <c r="V580" i="9"/>
  <c r="V582" i="9"/>
  <c r="V584" i="9"/>
  <c r="V586" i="9"/>
  <c r="V588" i="9"/>
  <c r="V590" i="9"/>
  <c r="V592" i="9"/>
  <c r="V593" i="9"/>
  <c r="V595" i="9"/>
  <c r="V597" i="9"/>
  <c r="V599" i="9"/>
  <c r="V601" i="9"/>
  <c r="V603" i="9"/>
  <c r="V605" i="9"/>
  <c r="V608" i="9"/>
  <c r="V610" i="9"/>
  <c r="V612" i="9"/>
  <c r="V614" i="9"/>
  <c r="V616" i="9"/>
  <c r="V618" i="9"/>
  <c r="V620" i="9"/>
  <c r="V622" i="9"/>
  <c r="V624" i="9"/>
  <c r="V626" i="9"/>
  <c r="V628" i="9"/>
  <c r="V630" i="9"/>
  <c r="V632" i="9"/>
  <c r="V634" i="9"/>
  <c r="V636" i="9"/>
  <c r="V638" i="9"/>
  <c r="V640" i="9"/>
  <c r="V642" i="9"/>
  <c r="V645" i="9"/>
  <c r="V647" i="9"/>
  <c r="V649" i="9"/>
  <c r="V651" i="9"/>
  <c r="V653" i="9"/>
  <c r="V655" i="9"/>
  <c r="V657" i="9"/>
  <c r="V659" i="9"/>
  <c r="V661" i="9"/>
  <c r="V663" i="9"/>
  <c r="V665" i="9"/>
  <c r="V667" i="9"/>
  <c r="V669" i="9"/>
  <c r="V671" i="9"/>
  <c r="V673" i="9"/>
  <c r="V675" i="9"/>
  <c r="V677" i="9"/>
  <c r="V679" i="9"/>
  <c r="V681" i="9"/>
  <c r="V683" i="9"/>
  <c r="V685" i="9"/>
  <c r="V687" i="9"/>
  <c r="V690" i="9"/>
  <c r="V692" i="9"/>
  <c r="V693" i="9"/>
  <c r="V694" i="9"/>
  <c r="V695" i="9"/>
  <c r="V696" i="9"/>
  <c r="V697" i="9"/>
  <c r="V698" i="9"/>
  <c r="V700" i="9"/>
  <c r="V702" i="9"/>
  <c r="V704" i="9"/>
  <c r="V705" i="9"/>
  <c r="V707" i="9"/>
  <c r="V710" i="9"/>
  <c r="V712" i="9"/>
  <c r="V714" i="9"/>
  <c r="V716" i="9"/>
  <c r="V718" i="9"/>
  <c r="V720" i="9"/>
  <c r="V721" i="9"/>
  <c r="V723" i="9"/>
  <c r="V725" i="9"/>
  <c r="V728" i="9"/>
  <c r="V737" i="9"/>
  <c r="V739" i="9"/>
  <c r="V741" i="9"/>
  <c r="V743" i="9"/>
  <c r="V745" i="9"/>
  <c r="V748" i="9"/>
  <c r="V751" i="9"/>
  <c r="V753" i="9"/>
  <c r="V755" i="9"/>
  <c r="V759" i="9"/>
  <c r="V761" i="9"/>
  <c r="V764" i="9"/>
  <c r="V766" i="9"/>
  <c r="V767" i="9"/>
  <c r="V770" i="9"/>
  <c r="V772" i="9"/>
  <c r="V774" i="9"/>
  <c r="V776" i="9"/>
  <c r="V778" i="9"/>
  <c r="V780" i="9"/>
  <c r="V782" i="9"/>
  <c r="V784" i="9"/>
  <c r="V786" i="9"/>
  <c r="V788" i="9"/>
  <c r="V790" i="9"/>
  <c r="V792" i="9"/>
  <c r="V794" i="9"/>
  <c r="V796" i="9"/>
  <c r="V798" i="9"/>
  <c r="V800" i="9"/>
  <c r="V802" i="9"/>
  <c r="V804" i="9"/>
  <c r="V807" i="9"/>
  <c r="V809" i="9"/>
  <c r="V811" i="9"/>
  <c r="V813" i="9"/>
  <c r="V815" i="9"/>
  <c r="V817" i="9"/>
  <c r="V819" i="9"/>
  <c r="V821" i="9"/>
  <c r="V822" i="9"/>
  <c r="V825" i="9"/>
  <c r="V827" i="9"/>
  <c r="V829" i="9"/>
  <c r="V831" i="9"/>
  <c r="V833" i="9"/>
  <c r="V835" i="9"/>
  <c r="V837" i="9"/>
  <c r="V839" i="9"/>
  <c r="V841" i="9"/>
  <c r="V843" i="9"/>
  <c r="V845" i="9"/>
  <c r="V847" i="9"/>
  <c r="V850" i="9"/>
  <c r="V852" i="9"/>
  <c r="V854" i="9"/>
  <c r="V856" i="9"/>
  <c r="V858" i="9"/>
  <c r="V862" i="9"/>
  <c r="V864" i="9"/>
  <c r="V866" i="9"/>
  <c r="V870" i="9"/>
  <c r="V872" i="9"/>
  <c r="V875" i="9"/>
  <c r="V877" i="9"/>
  <c r="V879" i="9"/>
  <c r="V883" i="9"/>
  <c r="V889" i="9"/>
  <c r="V891" i="9"/>
  <c r="V893" i="9"/>
  <c r="V895" i="9"/>
  <c r="V897" i="9"/>
  <c r="V898" i="9"/>
  <c r="V901" i="9"/>
  <c r="V903" i="9"/>
  <c r="V905" i="9"/>
  <c r="V907" i="9"/>
  <c r="V909" i="9"/>
  <c r="V911" i="9"/>
  <c r="V914" i="9"/>
  <c r="V918" i="9"/>
  <c r="V920" i="9"/>
  <c r="V922" i="9"/>
  <c r="V924" i="9"/>
  <c r="V1500" i="9"/>
  <c r="V1503" i="9"/>
  <c r="V1506" i="9"/>
  <c r="V1509" i="9"/>
  <c r="V1513" i="9"/>
  <c r="V1516" i="9"/>
  <c r="V1519" i="9"/>
  <c r="V1522" i="9"/>
  <c r="V1526" i="9"/>
  <c r="V1529" i="9"/>
  <c r="V1534" i="9"/>
  <c r="V1536" i="9"/>
  <c r="V1539" i="9"/>
  <c r="V1542" i="9"/>
  <c r="V1545" i="9"/>
  <c r="V1548" i="9"/>
  <c r="V1551" i="9"/>
  <c r="V1554" i="9"/>
  <c r="V1557" i="9"/>
  <c r="V1561" i="9"/>
  <c r="V1564" i="9"/>
  <c r="V1567" i="9"/>
  <c r="V1570" i="9"/>
  <c r="V1573" i="9"/>
  <c r="V1577" i="9"/>
  <c r="V1580" i="9"/>
  <c r="V1583" i="9"/>
  <c r="V1586" i="9"/>
  <c r="V1589" i="9"/>
  <c r="V1592" i="9"/>
  <c r="V1595" i="9"/>
  <c r="V1598" i="9"/>
  <c r="V1787" i="9"/>
  <c r="V1790" i="9"/>
  <c r="V1793" i="9"/>
  <c r="V1796" i="9"/>
  <c r="V1799" i="9"/>
  <c r="V1802" i="9"/>
  <c r="V1805" i="9"/>
  <c r="V925" i="9"/>
  <c r="V926" i="9"/>
  <c r="V927" i="9"/>
  <c r="V928" i="9"/>
  <c r="V929" i="9"/>
  <c r="V930" i="9"/>
  <c r="V931" i="9"/>
  <c r="V932" i="9"/>
  <c r="V933" i="9"/>
  <c r="V934" i="9"/>
  <c r="V935" i="9"/>
  <c r="V936" i="9"/>
  <c r="V937" i="9"/>
  <c r="V938" i="9"/>
  <c r="V939" i="9"/>
  <c r="V940" i="9"/>
  <c r="V941" i="9"/>
  <c r="V942" i="9"/>
  <c r="V943" i="9"/>
  <c r="V944" i="9"/>
  <c r="V945" i="9"/>
  <c r="V946" i="9"/>
  <c r="V947" i="9"/>
  <c r="V948" i="9"/>
  <c r="V949" i="9"/>
  <c r="V950" i="9"/>
  <c r="V951" i="9"/>
  <c r="V952" i="9"/>
  <c r="V953" i="9"/>
  <c r="V954" i="9"/>
  <c r="V955" i="9"/>
  <c r="V956" i="9"/>
  <c r="V957" i="9"/>
  <c r="V958" i="9"/>
  <c r="V959" i="9"/>
  <c r="V960" i="9"/>
  <c r="V961" i="9"/>
  <c r="V962" i="9"/>
  <c r="V963" i="9"/>
  <c r="V964" i="9"/>
  <c r="V965" i="9"/>
  <c r="V966" i="9"/>
  <c r="V967" i="9"/>
  <c r="V968" i="9"/>
  <c r="V969" i="9"/>
  <c r="V970" i="9"/>
  <c r="V971" i="9"/>
  <c r="V972" i="9"/>
  <c r="V973" i="9"/>
  <c r="V974" i="9"/>
  <c r="V975" i="9"/>
  <c r="V976" i="9"/>
  <c r="V977" i="9"/>
  <c r="V978" i="9"/>
  <c r="V979" i="9"/>
  <c r="V980" i="9"/>
  <c r="V981" i="9"/>
  <c r="V982" i="9"/>
  <c r="V983" i="9"/>
  <c r="V984" i="9"/>
  <c r="V985" i="9"/>
  <c r="V986" i="9"/>
  <c r="V987" i="9"/>
  <c r="V988" i="9"/>
  <c r="V989" i="9"/>
  <c r="V990" i="9"/>
  <c r="V991" i="9"/>
  <c r="V992" i="9"/>
  <c r="V993" i="9"/>
  <c r="V994" i="9"/>
  <c r="V995" i="9"/>
  <c r="V996" i="9"/>
  <c r="V997" i="9"/>
  <c r="V998" i="9"/>
  <c r="V999" i="9"/>
  <c r="V1000" i="9"/>
  <c r="V1001" i="9"/>
  <c r="V1002" i="9"/>
  <c r="V1003" i="9"/>
  <c r="V1004" i="9"/>
  <c r="V1005" i="9"/>
  <c r="V1006" i="9"/>
  <c r="V1007" i="9"/>
  <c r="V1008" i="9"/>
  <c r="V1009" i="9"/>
  <c r="V1010" i="9"/>
  <c r="V1011" i="9"/>
  <c r="V1012" i="9"/>
  <c r="V1013" i="9"/>
  <c r="V1014" i="9"/>
  <c r="V1015" i="9"/>
  <c r="V1016" i="9"/>
  <c r="V1017" i="9"/>
  <c r="V1018" i="9"/>
  <c r="V1019" i="9"/>
  <c r="V1020" i="9"/>
  <c r="V1021" i="9"/>
  <c r="V1022" i="9"/>
  <c r="V1023" i="9"/>
  <c r="V1024" i="9"/>
  <c r="V1025" i="9"/>
  <c r="V1026" i="9"/>
  <c r="V1027" i="9"/>
  <c r="V1028" i="9"/>
  <c r="V1029" i="9"/>
  <c r="V1030" i="9"/>
  <c r="V1031" i="9"/>
  <c r="V1032" i="9"/>
  <c r="V1033" i="9"/>
  <c r="V1034" i="9"/>
  <c r="V1035" i="9"/>
  <c r="V1036" i="9"/>
  <c r="V1037" i="9"/>
  <c r="V1038" i="9"/>
  <c r="V1039" i="9"/>
  <c r="V1040" i="9"/>
  <c r="V1041" i="9"/>
  <c r="V1042" i="9"/>
  <c r="V1043" i="9"/>
  <c r="V1044" i="9"/>
  <c r="V1045" i="9"/>
  <c r="V1046" i="9"/>
  <c r="V1047" i="9"/>
  <c r="V1048" i="9"/>
  <c r="V1049" i="9"/>
  <c r="V1050" i="9"/>
  <c r="V1051" i="9"/>
  <c r="V1052" i="9"/>
  <c r="V1053" i="9"/>
  <c r="V1054" i="9"/>
  <c r="V1055" i="9"/>
  <c r="V1056" i="9"/>
  <c r="V1057" i="9"/>
  <c r="V1058" i="9"/>
  <c r="V1059" i="9"/>
  <c r="V1060" i="9"/>
  <c r="V1061" i="9"/>
  <c r="V1062" i="9"/>
  <c r="V1063" i="9"/>
  <c r="V1064" i="9"/>
  <c r="V1065" i="9"/>
  <c r="V1066" i="9"/>
  <c r="V1067" i="9"/>
  <c r="V1068" i="9"/>
  <c r="V1069" i="9"/>
  <c r="V1070" i="9"/>
  <c r="V1071" i="9"/>
  <c r="V1072" i="9"/>
  <c r="V1073" i="9"/>
  <c r="V1074" i="9"/>
  <c r="V1075" i="9"/>
  <c r="V1076" i="9"/>
  <c r="V1077" i="9"/>
  <c r="V1078" i="9"/>
  <c r="V1079" i="9"/>
  <c r="V1080" i="9"/>
  <c r="V1081" i="9"/>
  <c r="V1082" i="9"/>
  <c r="V1083" i="9"/>
  <c r="V1084" i="9"/>
  <c r="V1085" i="9"/>
  <c r="V1086" i="9"/>
  <c r="V1087" i="9"/>
  <c r="V1088" i="9"/>
  <c r="V1089" i="9"/>
  <c r="V1090" i="9"/>
  <c r="V1091" i="9"/>
  <c r="V1092" i="9"/>
  <c r="V1093" i="9"/>
  <c r="V1094" i="9"/>
  <c r="V1095" i="9"/>
  <c r="V1096" i="9"/>
  <c r="V1097" i="9"/>
  <c r="V1098" i="9"/>
  <c r="V1099" i="9"/>
  <c r="V1100" i="9"/>
  <c r="V1101" i="9"/>
  <c r="V1102" i="9"/>
  <c r="V1103" i="9"/>
  <c r="V1104" i="9"/>
  <c r="V1105" i="9"/>
  <c r="V1106" i="9"/>
  <c r="V1107" i="9"/>
  <c r="V1108" i="9"/>
  <c r="V1109" i="9"/>
  <c r="V1110" i="9"/>
  <c r="V1111" i="9"/>
  <c r="V1112" i="9"/>
  <c r="V1113" i="9"/>
  <c r="V1114" i="9"/>
  <c r="V1115" i="9"/>
  <c r="V1116" i="9"/>
  <c r="V1117" i="9"/>
  <c r="V1118" i="9"/>
  <c r="V1119" i="9"/>
  <c r="V1120" i="9"/>
  <c r="V1121" i="9"/>
  <c r="V1122" i="9"/>
  <c r="V1123" i="9"/>
  <c r="V1124" i="9"/>
  <c r="V1125" i="9"/>
  <c r="V1126" i="9"/>
  <c r="V1127" i="9"/>
  <c r="V1128" i="9"/>
  <c r="V1129" i="9"/>
  <c r="V1130" i="9"/>
  <c r="V1131" i="9"/>
  <c r="V1132" i="9"/>
  <c r="V1133" i="9"/>
  <c r="V1134" i="9"/>
  <c r="V1135" i="9"/>
  <c r="V1136" i="9"/>
  <c r="V1137" i="9"/>
  <c r="V1138" i="9"/>
  <c r="V1139" i="9"/>
  <c r="V1140" i="9"/>
  <c r="V1141" i="9"/>
  <c r="V1142" i="9"/>
  <c r="V1143" i="9"/>
  <c r="V1144" i="9"/>
  <c r="V1145" i="9"/>
  <c r="V1146" i="9"/>
  <c r="V1147" i="9"/>
  <c r="V1148" i="9"/>
  <c r="V1149" i="9"/>
  <c r="V1150" i="9"/>
  <c r="V1151" i="9"/>
  <c r="V1152" i="9"/>
  <c r="V1153" i="9"/>
  <c r="V1154" i="9"/>
  <c r="V1155" i="9"/>
  <c r="V1156" i="9"/>
  <c r="V1157" i="9"/>
  <c r="V1158" i="9"/>
  <c r="V1159" i="9"/>
  <c r="V1160" i="9"/>
  <c r="V1161" i="9"/>
  <c r="V1162" i="9"/>
  <c r="V1163" i="9"/>
  <c r="V1164" i="9"/>
  <c r="V1165" i="9"/>
  <c r="V1166" i="9"/>
  <c r="V1167" i="9"/>
  <c r="V1168" i="9"/>
  <c r="V1169" i="9"/>
  <c r="V1170" i="9"/>
  <c r="V1171" i="9"/>
  <c r="V1172" i="9"/>
  <c r="V1173" i="9"/>
  <c r="V1174" i="9"/>
  <c r="V1175" i="9"/>
  <c r="V1176" i="9"/>
  <c r="V1177" i="9"/>
  <c r="V1178" i="9"/>
  <c r="V1179" i="9"/>
  <c r="V1180" i="9"/>
  <c r="V1181" i="9"/>
  <c r="V1182" i="9"/>
  <c r="V1183" i="9"/>
  <c r="V1184" i="9"/>
  <c r="V1185" i="9"/>
  <c r="V1186" i="9"/>
  <c r="V1187" i="9"/>
  <c r="V1188" i="9"/>
  <c r="V1189" i="9"/>
  <c r="V1190" i="9"/>
  <c r="V1191" i="9"/>
  <c r="V1192" i="9"/>
  <c r="V1193" i="9"/>
  <c r="V1194" i="9"/>
  <c r="V1195" i="9"/>
  <c r="V1196" i="9"/>
  <c r="V1197" i="9"/>
  <c r="V1198" i="9"/>
  <c r="V1199" i="9"/>
  <c r="V1200" i="9"/>
  <c r="V1201" i="9"/>
  <c r="V1202" i="9"/>
  <c r="V1203" i="9"/>
  <c r="V1204" i="9"/>
  <c r="V1205" i="9"/>
  <c r="V1206" i="9"/>
  <c r="V1208" i="9"/>
  <c r="V1209" i="9"/>
  <c r="V1210" i="9"/>
  <c r="V1211" i="9"/>
  <c r="V1212" i="9"/>
  <c r="V1214" i="9"/>
  <c r="V1219" i="9"/>
  <c r="V1220" i="9"/>
  <c r="V1221" i="9"/>
  <c r="V1222" i="9"/>
  <c r="V1224" i="9"/>
  <c r="V1225" i="9"/>
  <c r="V1226" i="9"/>
  <c r="V1227" i="9"/>
  <c r="V1228" i="9"/>
  <c r="V1229" i="9"/>
  <c r="V1230" i="9"/>
  <c r="V1231" i="9"/>
  <c r="V1232" i="9"/>
  <c r="V1233" i="9"/>
  <c r="V1234" i="9"/>
  <c r="V1235" i="9"/>
  <c r="V1236" i="9"/>
  <c r="V1237" i="9"/>
  <c r="V1238" i="9"/>
  <c r="V1239" i="9"/>
  <c r="V1240" i="9"/>
  <c r="V1241" i="9"/>
  <c r="V1242" i="9"/>
  <c r="V1243" i="9"/>
  <c r="V1244" i="9"/>
  <c r="V1245" i="9"/>
  <c r="V1246" i="9"/>
  <c r="V1247" i="9"/>
  <c r="V1248" i="9"/>
  <c r="V1249" i="9"/>
  <c r="V1250" i="9"/>
  <c r="V1251" i="9"/>
  <c r="V1252" i="9"/>
  <c r="V1253" i="9"/>
  <c r="V1254" i="9"/>
  <c r="V1255" i="9"/>
  <c r="V1256" i="9"/>
  <c r="V1257" i="9"/>
  <c r="V1258" i="9"/>
  <c r="V1259" i="9"/>
  <c r="V1260" i="9"/>
  <c r="V1261" i="9"/>
  <c r="V1262" i="9"/>
  <c r="V1263" i="9"/>
  <c r="V1264" i="9"/>
  <c r="V1265" i="9"/>
  <c r="V1266" i="9"/>
  <c r="V1267" i="9"/>
  <c r="V1268" i="9"/>
  <c r="V1269" i="9"/>
  <c r="V1270" i="9"/>
  <c r="V1271" i="9"/>
  <c r="V1272" i="9"/>
  <c r="V1273" i="9"/>
  <c r="V1274" i="9"/>
  <c r="V1275" i="9"/>
  <c r="V1276" i="9"/>
  <c r="V1277" i="9"/>
  <c r="V1278" i="9"/>
  <c r="V1279" i="9"/>
  <c r="V1280" i="9"/>
  <c r="V1281" i="9"/>
  <c r="V1282" i="9"/>
  <c r="V1283" i="9"/>
  <c r="V1284" i="9"/>
  <c r="V1285" i="9"/>
  <c r="V1286" i="9"/>
  <c r="V1287" i="9"/>
  <c r="V1288" i="9"/>
  <c r="V1289" i="9"/>
  <c r="V1290" i="9"/>
  <c r="V1291" i="9"/>
  <c r="V1292" i="9"/>
  <c r="V1293" i="9"/>
  <c r="V1294" i="9"/>
  <c r="V1295" i="9"/>
  <c r="V1296" i="9"/>
  <c r="V1297" i="9"/>
  <c r="V1298" i="9"/>
  <c r="V1299" i="9"/>
  <c r="V1300" i="9"/>
  <c r="V1301" i="9"/>
  <c r="V1302" i="9"/>
  <c r="V1303" i="9"/>
  <c r="V1304" i="9"/>
  <c r="V1305" i="9"/>
  <c r="V1306" i="9"/>
  <c r="V1307" i="9"/>
  <c r="V1308" i="9"/>
  <c r="V1309" i="9"/>
  <c r="V1310" i="9"/>
  <c r="V1311" i="9"/>
  <c r="V1312" i="9"/>
  <c r="V1313" i="9"/>
  <c r="V1314" i="9"/>
  <c r="V1315" i="9"/>
  <c r="V1316" i="9"/>
  <c r="V1317" i="9"/>
  <c r="V1318" i="9"/>
  <c r="V1319" i="9"/>
  <c r="V1320" i="9"/>
  <c r="V1321" i="9"/>
  <c r="V1322" i="9"/>
  <c r="V1323" i="9"/>
  <c r="V1324" i="9"/>
  <c r="V1325" i="9"/>
  <c r="V1326" i="9"/>
  <c r="V1327" i="9"/>
  <c r="V1328" i="9"/>
  <c r="V1329" i="9"/>
  <c r="V1330" i="9"/>
  <c r="V1331" i="9"/>
  <c r="V1332" i="9"/>
  <c r="V1333" i="9"/>
  <c r="V1334" i="9"/>
  <c r="V1335" i="9"/>
  <c r="V1336" i="9"/>
  <c r="V1337" i="9"/>
  <c r="V1338" i="9"/>
  <c r="V1339" i="9"/>
  <c r="V1340" i="9"/>
  <c r="V1341" i="9"/>
  <c r="V1342" i="9"/>
  <c r="V1343" i="9"/>
  <c r="V1344" i="9"/>
  <c r="V1345" i="9"/>
  <c r="V1346" i="9"/>
  <c r="V1347" i="9"/>
  <c r="V1348" i="9"/>
  <c r="V1349" i="9"/>
  <c r="V1350" i="9"/>
  <c r="V1351" i="9"/>
  <c r="V1352" i="9"/>
  <c r="V1353" i="9"/>
  <c r="V1354" i="9"/>
  <c r="V1355" i="9"/>
  <c r="V1356" i="9"/>
  <c r="V1357" i="9"/>
  <c r="V1358" i="9"/>
  <c r="V1359" i="9"/>
  <c r="V1360" i="9"/>
  <c r="V1361" i="9"/>
  <c r="V1362" i="9"/>
  <c r="V1363" i="9"/>
  <c r="V1364" i="9"/>
  <c r="V1365" i="9"/>
  <c r="V1366" i="9"/>
  <c r="V1367" i="9"/>
  <c r="V1368" i="9"/>
  <c r="V1369" i="9"/>
  <c r="V1370" i="9"/>
  <c r="V1371" i="9"/>
  <c r="V1372" i="9"/>
  <c r="V1373" i="9"/>
  <c r="V1374" i="9"/>
  <c r="V1375" i="9"/>
  <c r="V1376" i="9"/>
  <c r="V1377" i="9"/>
  <c r="V1378" i="9"/>
  <c r="V1379" i="9"/>
  <c r="V1380" i="9"/>
  <c r="V1381" i="9"/>
  <c r="V1382" i="9"/>
  <c r="V1383" i="9"/>
  <c r="V1384" i="9"/>
  <c r="V1385" i="9"/>
  <c r="V1386" i="9"/>
  <c r="V1387" i="9"/>
  <c r="V1388" i="9"/>
  <c r="V1389" i="9"/>
  <c r="V1390" i="9"/>
  <c r="V1391" i="9"/>
  <c r="V1392" i="9"/>
  <c r="V1393" i="9"/>
  <c r="V1394" i="9"/>
  <c r="V1395" i="9"/>
  <c r="V1396" i="9"/>
  <c r="V1397" i="9"/>
  <c r="V1398" i="9"/>
  <c r="V1399" i="9"/>
  <c r="V1400" i="9"/>
  <c r="V1401" i="9"/>
  <c r="V1402" i="9"/>
  <c r="V1403" i="9"/>
  <c r="V1404" i="9"/>
  <c r="V1405" i="9"/>
  <c r="V1406" i="9"/>
  <c r="V1407" i="9"/>
  <c r="V1408" i="9"/>
  <c r="V1409" i="9"/>
  <c r="V1410" i="9"/>
  <c r="V1411" i="9"/>
  <c r="V1412" i="9"/>
  <c r="V1413" i="9"/>
  <c r="V1414" i="9"/>
  <c r="V1415" i="9"/>
  <c r="V1416" i="9"/>
  <c r="V1417" i="9"/>
  <c r="V1418" i="9"/>
  <c r="V1419" i="9"/>
  <c r="V1420" i="9"/>
  <c r="V1421" i="9"/>
  <c r="V1422" i="9"/>
  <c r="V1423" i="9"/>
  <c r="V1424" i="9"/>
  <c r="V1425" i="9"/>
  <c r="V1426" i="9"/>
  <c r="V1427" i="9"/>
  <c r="V1428" i="9"/>
  <c r="V1429" i="9"/>
  <c r="V1430" i="9"/>
  <c r="V1431" i="9"/>
  <c r="V1432" i="9"/>
  <c r="V1433" i="9"/>
  <c r="V1434" i="9"/>
  <c r="V1435" i="9"/>
  <c r="V1436" i="9"/>
  <c r="V1437" i="9"/>
  <c r="V1438" i="9"/>
  <c r="V1439" i="9"/>
  <c r="V1440" i="9"/>
  <c r="V1441" i="9"/>
  <c r="V1442" i="9"/>
  <c r="V1443" i="9"/>
  <c r="V1444" i="9"/>
  <c r="V1445" i="9"/>
  <c r="V1446" i="9"/>
  <c r="V1447" i="9"/>
  <c r="V1448" i="9"/>
  <c r="V1449" i="9"/>
  <c r="V1450" i="9"/>
  <c r="V1451" i="9"/>
  <c r="V1452" i="9"/>
  <c r="V1453" i="9"/>
  <c r="V1454" i="9"/>
  <c r="V1455" i="9"/>
  <c r="V1456" i="9"/>
  <c r="V1457" i="9"/>
  <c r="V1458" i="9"/>
  <c r="V1459" i="9"/>
  <c r="V1460" i="9"/>
  <c r="V1461" i="9"/>
  <c r="V1462" i="9"/>
  <c r="V1463" i="9"/>
  <c r="V1464" i="9"/>
  <c r="V1465" i="9"/>
  <c r="V1466" i="9"/>
  <c r="V1467" i="9"/>
  <c r="V1468" i="9"/>
  <c r="V1469" i="9"/>
  <c r="V1470" i="9"/>
  <c r="V1471" i="9"/>
  <c r="V1472" i="9"/>
  <c r="V1473" i="9"/>
  <c r="V1474" i="9"/>
  <c r="V1475" i="9"/>
  <c r="V1476" i="9"/>
  <c r="V1477" i="9"/>
  <c r="V1478" i="9"/>
  <c r="V1479" i="9"/>
  <c r="V1480" i="9"/>
  <c r="V1481" i="9"/>
  <c r="V1482" i="9"/>
  <c r="V1483" i="9"/>
  <c r="V1484" i="9"/>
  <c r="V1485" i="9"/>
  <c r="V1486" i="9"/>
  <c r="V1487" i="9"/>
  <c r="V1488" i="9"/>
  <c r="V1489" i="9"/>
  <c r="V1490" i="9"/>
  <c r="V1491" i="9"/>
  <c r="V1492" i="9"/>
  <c r="V1493" i="9"/>
  <c r="V1494" i="9"/>
  <c r="V1495" i="9"/>
  <c r="V1496" i="9"/>
  <c r="V1497" i="9"/>
  <c r="V1499" i="9"/>
  <c r="V1502" i="9"/>
  <c r="V1504" i="9"/>
  <c r="V1507" i="9"/>
  <c r="V1510" i="9"/>
  <c r="V1512" i="9"/>
  <c r="V1515" i="9"/>
  <c r="V1518" i="9"/>
  <c r="V1521" i="9"/>
  <c r="V1524" i="9"/>
  <c r="V1525" i="9"/>
  <c r="V1528" i="9"/>
  <c r="V1531" i="9"/>
  <c r="V1533" i="9"/>
  <c r="V1537" i="9"/>
  <c r="V1540" i="9"/>
  <c r="V1543" i="9"/>
  <c r="V1546" i="9"/>
  <c r="V1549" i="9"/>
  <c r="V1552" i="9"/>
  <c r="V1555" i="9"/>
  <c r="V1558" i="9"/>
  <c r="V1560" i="9"/>
  <c r="V1563" i="9"/>
  <c r="V1565" i="9"/>
  <c r="V1568" i="9"/>
  <c r="V1571" i="9"/>
  <c r="V1574" i="9"/>
  <c r="V1576" i="9"/>
  <c r="V1579" i="9"/>
  <c r="V1582" i="9"/>
  <c r="V1585" i="9"/>
  <c r="V1588" i="9"/>
  <c r="V1591" i="9"/>
  <c r="V1593" i="9"/>
  <c r="V1596" i="9"/>
  <c r="V1599" i="9"/>
  <c r="V1786" i="9"/>
  <c r="V1789" i="9"/>
  <c r="V1791" i="9"/>
  <c r="V1794" i="9"/>
  <c r="V1798" i="9"/>
  <c r="V1801" i="9"/>
  <c r="V1804" i="9"/>
  <c r="V2" i="9"/>
  <c r="Q366" i="9"/>
  <c r="Q365" i="9"/>
  <c r="Q364" i="9"/>
  <c r="Q370" i="9"/>
  <c r="Q368" i="9"/>
  <c r="Q367" i="9"/>
  <c r="Q369" i="9"/>
  <c r="S80" i="9"/>
  <c r="S81" i="9"/>
  <c r="S82" i="9"/>
  <c r="S83" i="9"/>
  <c r="S84" i="9"/>
  <c r="S85" i="9"/>
  <c r="S86" i="9"/>
  <c r="S87" i="9"/>
  <c r="S88" i="9"/>
  <c r="S89" i="9"/>
  <c r="S90" i="9"/>
  <c r="S91" i="9"/>
  <c r="S92" i="9"/>
  <c r="S93" i="9"/>
  <c r="S94" i="9"/>
  <c r="S95" i="9"/>
  <c r="S96" i="9"/>
  <c r="S97" i="9"/>
  <c r="S219" i="9"/>
  <c r="S222" i="9"/>
  <c r="S221" i="9"/>
  <c r="S220" i="9"/>
  <c r="S226" i="9"/>
  <c r="S224" i="9"/>
  <c r="S223" i="9"/>
  <c r="S225" i="9"/>
  <c r="S227" i="9"/>
  <c r="S228" i="9"/>
  <c r="S229" i="9"/>
  <c r="S230" i="9"/>
  <c r="S231" i="9"/>
  <c r="S232" i="9"/>
  <c r="S233" i="9"/>
  <c r="S234" i="9"/>
  <c r="S235" i="9"/>
  <c r="S238" i="9"/>
  <c r="S239" i="9"/>
  <c r="S240" i="9"/>
  <c r="S241" i="9"/>
  <c r="S236" i="9"/>
  <c r="S237" i="9"/>
  <c r="S242" i="9"/>
  <c r="S243" i="9"/>
  <c r="S244" i="9"/>
  <c r="S245" i="9"/>
  <c r="S246" i="9"/>
  <c r="S247" i="9"/>
  <c r="S248" i="9"/>
  <c r="S249" i="9"/>
  <c r="S258" i="9"/>
  <c r="S250" i="9"/>
  <c r="S251" i="9"/>
  <c r="S252" i="9"/>
  <c r="S253" i="9"/>
  <c r="S254" i="9"/>
  <c r="S255" i="9"/>
  <c r="S256" i="9"/>
  <c r="S257" i="9"/>
  <c r="S259" i="9"/>
  <c r="S260" i="9"/>
  <c r="S261" i="9"/>
  <c r="S262" i="9"/>
  <c r="S263" i="9"/>
  <c r="S264" i="9"/>
  <c r="S265" i="9"/>
  <c r="S266" i="9"/>
  <c r="S267" i="9"/>
  <c r="S270" i="9"/>
  <c r="S268" i="9"/>
  <c r="S269" i="9"/>
  <c r="S271" i="9"/>
  <c r="S272" i="9"/>
  <c r="S273" i="9"/>
  <c r="S274" i="9"/>
  <c r="S275" i="9"/>
  <c r="S277" i="9"/>
  <c r="S278" i="9"/>
  <c r="S279" i="9"/>
  <c r="S276" i="9"/>
  <c r="S284" i="9"/>
  <c r="S280" i="9"/>
  <c r="S282" i="9"/>
  <c r="S283" i="9"/>
  <c r="S281" i="9"/>
  <c r="Q270" i="9"/>
  <c r="Q275" i="9"/>
  <c r="Q274" i="9"/>
  <c r="Q269" i="9"/>
  <c r="Q273" i="9"/>
  <c r="Q272" i="9"/>
  <c r="Q271" i="9"/>
  <c r="S99" i="9"/>
  <c r="S100" i="9"/>
  <c r="S101" i="9"/>
  <c r="S102" i="9"/>
  <c r="S103" i="9"/>
  <c r="S104" i="9"/>
  <c r="S105" i="9"/>
  <c r="S106" i="9"/>
  <c r="S107" i="9"/>
  <c r="S108" i="9"/>
  <c r="S109" i="9"/>
  <c r="S110" i="9"/>
  <c r="S111" i="9"/>
  <c r="S112" i="9"/>
  <c r="S116" i="9"/>
  <c r="S115" i="9"/>
  <c r="S114" i="9"/>
  <c r="S113" i="9"/>
  <c r="S119" i="9"/>
  <c r="S118" i="9"/>
  <c r="S117" i="9"/>
  <c r="S121" i="9"/>
  <c r="S122" i="9"/>
  <c r="S123" i="9"/>
  <c r="S124" i="9"/>
  <c r="S125" i="9"/>
  <c r="S126" i="9"/>
  <c r="S127" i="9"/>
  <c r="S128" i="9"/>
  <c r="S129" i="9"/>
  <c r="S131" i="9"/>
  <c r="S132" i="9"/>
  <c r="S130" i="9"/>
  <c r="S136" i="9"/>
  <c r="S137" i="9"/>
  <c r="S133" i="9"/>
  <c r="S134" i="9"/>
  <c r="S135" i="9"/>
  <c r="S138" i="9"/>
  <c r="S139" i="9"/>
  <c r="S140" i="9"/>
  <c r="S141" i="9"/>
  <c r="S142" i="9"/>
  <c r="S146" i="9"/>
  <c r="S147" i="9"/>
  <c r="S148" i="9"/>
  <c r="S149" i="9"/>
  <c r="S143" i="9"/>
  <c r="S144" i="9"/>
  <c r="S145" i="9"/>
  <c r="S150" i="9"/>
  <c r="S151" i="9"/>
  <c r="S153" i="9"/>
  <c r="S152" i="9"/>
  <c r="S154" i="9"/>
  <c r="S155" i="9"/>
  <c r="S156" i="9"/>
  <c r="S157" i="9"/>
  <c r="S158" i="9"/>
  <c r="S159" i="9"/>
  <c r="S160" i="9"/>
  <c r="S161" i="9"/>
  <c r="S162" i="9"/>
  <c r="S163" i="9"/>
  <c r="S164" i="9"/>
  <c r="S168" i="9"/>
  <c r="S166" i="9"/>
  <c r="S167" i="9"/>
  <c r="S165" i="9"/>
  <c r="S173" i="9"/>
  <c r="S174" i="9"/>
  <c r="S170" i="9"/>
  <c r="S171" i="9"/>
  <c r="S172" i="9"/>
  <c r="S169" i="9"/>
  <c r="S175" i="9"/>
  <c r="S176" i="9"/>
  <c r="S177" i="9"/>
  <c r="S178" i="9"/>
  <c r="S179" i="9"/>
  <c r="S180" i="9"/>
  <c r="S182" i="9"/>
  <c r="S183" i="9"/>
  <c r="S184" i="9"/>
  <c r="S187" i="9"/>
  <c r="S186" i="9"/>
  <c r="S185" i="9"/>
  <c r="S188" i="9"/>
  <c r="S189" i="9"/>
  <c r="S193" i="9"/>
  <c r="S194" i="9"/>
  <c r="S190" i="9"/>
  <c r="S191" i="9"/>
  <c r="S192" i="9"/>
  <c r="S196" i="9"/>
  <c r="S197" i="9"/>
  <c r="S195" i="9"/>
  <c r="S200" i="9"/>
  <c r="S198" i="9"/>
  <c r="S199" i="9"/>
  <c r="S201" i="9"/>
  <c r="S202" i="9"/>
  <c r="S203" i="9"/>
  <c r="S204" i="9"/>
  <c r="S205" i="9"/>
  <c r="S206" i="9"/>
  <c r="S207" i="9"/>
  <c r="S209" i="9"/>
  <c r="S208" i="9"/>
  <c r="S210" i="9"/>
  <c r="S212" i="9"/>
  <c r="S213" i="9"/>
  <c r="S214" i="9"/>
  <c r="S216" i="9"/>
  <c r="S215" i="9"/>
  <c r="S211" i="9"/>
  <c r="S217" i="9"/>
  <c r="S218" i="9"/>
  <c r="S2" i="9"/>
  <c r="K1653" i="4"/>
  <c r="K1818" i="4"/>
  <c r="K570" i="4"/>
  <c r="K661" i="4"/>
  <c r="K129" i="4"/>
  <c r="K290" i="4"/>
  <c r="K1274" i="4"/>
  <c r="K1057" i="4"/>
  <c r="K727" i="4"/>
  <c r="K1678" i="4"/>
  <c r="K1359" i="4"/>
  <c r="K389" i="4"/>
  <c r="K445" i="4"/>
  <c r="K704" i="4"/>
  <c r="K889" i="4"/>
  <c r="K913" i="4"/>
  <c r="K620" i="4"/>
  <c r="K874" i="4"/>
  <c r="K743" i="4"/>
  <c r="K1333" i="4"/>
  <c r="K177" i="4"/>
  <c r="K36" i="4"/>
  <c r="K1234" i="4"/>
  <c r="K1022" i="4"/>
  <c r="K1197" i="4"/>
  <c r="K924" i="4"/>
  <c r="K853" i="4"/>
  <c r="K1083" i="4"/>
  <c r="K136" i="4"/>
  <c r="K282" i="4"/>
  <c r="K1143" i="4"/>
  <c r="K997" i="4"/>
  <c r="K850" i="4"/>
  <c r="K680" i="4"/>
  <c r="K2001" i="4"/>
  <c r="K1665" i="4"/>
  <c r="K1501" i="4"/>
  <c r="K1527" i="4"/>
  <c r="K1031" i="4"/>
  <c r="K523" i="4"/>
  <c r="K1764" i="4"/>
  <c r="K702" i="4"/>
  <c r="K1573" i="4"/>
  <c r="K23" i="4"/>
  <c r="K574" i="4"/>
  <c r="K1029" i="4"/>
  <c r="K1657" i="4"/>
  <c r="K1782" i="4"/>
  <c r="K406" i="4"/>
  <c r="K199" i="4"/>
  <c r="K269" i="4"/>
  <c r="K518" i="4"/>
  <c r="K950" i="4"/>
  <c r="K642" i="4"/>
  <c r="K840" i="4"/>
  <c r="K1778" i="4"/>
  <c r="K1205" i="4"/>
  <c r="K139" i="4"/>
  <c r="K1830" i="4"/>
  <c r="K894" i="4"/>
  <c r="K435" i="4"/>
  <c r="K800" i="4"/>
  <c r="K342" i="4"/>
  <c r="K895" i="4"/>
  <c r="K1368" i="4"/>
  <c r="K1917" i="4"/>
  <c r="K126" i="4"/>
  <c r="K313" i="4"/>
  <c r="K946" i="4"/>
  <c r="K1600" i="4"/>
  <c r="K762" i="4"/>
  <c r="K1553" i="4"/>
  <c r="K1560" i="4"/>
  <c r="K809" i="4"/>
  <c r="K326" i="4"/>
  <c r="K790" i="4"/>
  <c r="K1570" i="4"/>
  <c r="K1957" i="4"/>
  <c r="K1625" i="4"/>
  <c r="K1228" i="4"/>
  <c r="K1692" i="4"/>
  <c r="K337" i="4"/>
  <c r="K1047" i="4"/>
  <c r="K320" i="4"/>
  <c r="K1372" i="4"/>
  <c r="K1727" i="4"/>
  <c r="K1390" i="4"/>
  <c r="K1509" i="4"/>
  <c r="K1069" i="4"/>
  <c r="K1435" i="4"/>
  <c r="K531" i="4"/>
  <c r="K1592" i="4"/>
  <c r="K1230" i="4"/>
  <c r="K1538" i="4"/>
  <c r="K1167" i="4"/>
  <c r="K1943" i="4"/>
  <c r="K26" i="4"/>
  <c r="K1011" i="4"/>
  <c r="K977" i="4"/>
  <c r="K945" i="4"/>
  <c r="K509" i="4"/>
  <c r="K483" i="4"/>
  <c r="K892" i="4"/>
  <c r="K1546" i="4"/>
  <c r="K1672" i="4"/>
  <c r="K120" i="4"/>
  <c r="K1873" i="4"/>
  <c r="K645" i="4"/>
  <c r="K1776" i="4"/>
  <c r="K700" i="4"/>
  <c r="K1292" i="4"/>
  <c r="K1020" i="4"/>
  <c r="K1723" i="4"/>
  <c r="K1365" i="4"/>
  <c r="K1877" i="4"/>
  <c r="K871" i="4"/>
  <c r="K626" i="4"/>
  <c r="K430" i="4"/>
  <c r="K1860" i="4"/>
  <c r="K1015" i="4"/>
  <c r="K1088" i="4"/>
  <c r="K1933" i="4"/>
  <c r="K276" i="4"/>
  <c r="K178" i="4"/>
  <c r="K96" i="4"/>
  <c r="K521" i="4"/>
  <c r="K1540" i="4"/>
  <c r="K251" i="4"/>
  <c r="K799" i="4"/>
  <c r="K1645" i="4"/>
  <c r="K1226" i="4"/>
  <c r="K1200" i="4"/>
  <c r="K1498" i="4"/>
  <c r="K798" i="4"/>
  <c r="K1136" i="4"/>
  <c r="K925" i="4"/>
  <c r="K396" i="4"/>
  <c r="K1098" i="4"/>
  <c r="K475" i="4"/>
  <c r="K1121" i="4"/>
  <c r="K391" i="4"/>
  <c r="K582" i="4"/>
  <c r="K1283" i="4"/>
  <c r="K725" i="4"/>
  <c r="K1342" i="4"/>
  <c r="K1428" i="4"/>
  <c r="K1373" i="4"/>
  <c r="K512" i="4"/>
  <c r="K1737" i="4"/>
  <c r="K1214" i="4"/>
  <c r="K322" i="4"/>
  <c r="K1281" i="4"/>
  <c r="K1296" i="4"/>
  <c r="K1599" i="4"/>
  <c r="K1225" i="4"/>
  <c r="K343" i="4"/>
  <c r="K490" i="4"/>
  <c r="K768" i="4"/>
  <c r="K1213" i="4"/>
  <c r="K1997" i="4"/>
  <c r="K1918" i="4"/>
  <c r="K154" i="4"/>
  <c r="K1798" i="4"/>
  <c r="K405" i="4"/>
  <c r="K1703" i="4"/>
  <c r="K1711" i="4"/>
  <c r="K1779" i="4"/>
  <c r="K634" i="4"/>
  <c r="K109" i="4"/>
  <c r="K1744" i="4"/>
  <c r="K806" i="4"/>
  <c r="K1511" i="4"/>
  <c r="K63" i="4"/>
  <c r="K1256" i="4"/>
  <c r="K1765" i="4"/>
  <c r="K670" i="4"/>
  <c r="K869" i="4"/>
  <c r="K1133" i="4"/>
  <c r="K433" i="4"/>
  <c r="K2000" i="4"/>
  <c r="K219" i="4"/>
  <c r="K56" i="4"/>
  <c r="K598" i="4"/>
  <c r="K1904" i="4"/>
  <c r="K857" i="4"/>
  <c r="K1738" i="4"/>
  <c r="K115" i="4"/>
  <c r="K1784" i="4"/>
  <c r="K376" i="4"/>
  <c r="K69" i="4"/>
  <c r="K466" i="4"/>
  <c r="K1184" i="4"/>
  <c r="K1734" i="4"/>
  <c r="K948" i="4"/>
  <c r="K159" i="4"/>
  <c r="K1730" i="4"/>
  <c r="K1426" i="4"/>
  <c r="K1115" i="4"/>
  <c r="K539" i="4"/>
  <c r="K911" i="4"/>
  <c r="K299" i="4"/>
  <c r="K132" i="4"/>
  <c r="K197" i="4"/>
  <c r="K1789" i="4"/>
  <c r="K211" i="4"/>
  <c r="K1244" i="4"/>
  <c r="K1114" i="4"/>
  <c r="K1458" i="4"/>
  <c r="K429" i="4"/>
  <c r="K68" i="4"/>
  <c r="K1751" i="4"/>
  <c r="K1093" i="4"/>
  <c r="K388" i="4"/>
  <c r="K163" i="4"/>
  <c r="K964" i="4"/>
  <c r="K959" i="4"/>
  <c r="K1198" i="4"/>
  <c r="K1517" i="4"/>
  <c r="K927" i="4"/>
  <c r="K471" i="4"/>
  <c r="K1028" i="4"/>
  <c r="K906" i="4"/>
  <c r="K462" i="4"/>
  <c r="K931" i="4"/>
  <c r="K1502" i="4"/>
  <c r="K1780" i="4"/>
  <c r="K176" i="4"/>
  <c r="K201" i="4"/>
  <c r="K563" i="4"/>
  <c r="K349" i="4"/>
  <c r="K1936" i="4"/>
  <c r="K311" i="4"/>
  <c r="K403" i="4"/>
  <c r="K1890" i="4"/>
  <c r="K79" i="4"/>
  <c r="K180" i="4"/>
  <c r="K1220" i="4"/>
  <c r="K1547" i="4"/>
  <c r="K1663" i="4"/>
  <c r="K1595" i="4"/>
  <c r="K805" i="4"/>
  <c r="K1414" i="4"/>
  <c r="K1676" i="4"/>
  <c r="K1374" i="4"/>
  <c r="K1913" i="4"/>
  <c r="K382" i="4"/>
  <c r="K422" i="4"/>
  <c r="K249" i="4"/>
  <c r="K443" i="4"/>
  <c r="K1360" i="4"/>
  <c r="K1404" i="4"/>
  <c r="K1134" i="4"/>
  <c r="K1699" i="4"/>
  <c r="K568" i="4"/>
  <c r="K928" i="4"/>
  <c r="K1861" i="4"/>
  <c r="K1123" i="4"/>
  <c r="K1636" i="4"/>
  <c r="K886" i="4"/>
  <c r="K346" i="4"/>
  <c r="K846" i="4"/>
  <c r="K858" i="4"/>
  <c r="K731" i="4"/>
  <c r="K1257" i="4"/>
  <c r="K1128" i="4"/>
  <c r="K801" i="4"/>
  <c r="K202" i="4"/>
  <c r="K213" i="4"/>
  <c r="K1419" i="4"/>
  <c r="K1154" i="4"/>
  <c r="K969" i="4"/>
  <c r="K1790" i="4"/>
  <c r="K1315" i="4"/>
  <c r="K995" i="4"/>
  <c r="K643" i="4"/>
  <c r="K1771" i="4"/>
  <c r="K40" i="4"/>
  <c r="K195" i="4"/>
  <c r="K1271" i="4"/>
  <c r="K1224" i="4"/>
  <c r="K697" i="4"/>
  <c r="K1399" i="4"/>
  <c r="K757" i="4"/>
  <c r="K151" i="4"/>
  <c r="K1586" i="4"/>
  <c r="K1966" i="4"/>
  <c r="K732" i="4"/>
  <c r="K1542" i="4"/>
  <c r="K811" i="4"/>
  <c r="K270" i="4"/>
  <c r="K1171" i="4"/>
  <c r="K478" i="4"/>
  <c r="K817" i="4"/>
  <c r="K60" i="4"/>
  <c r="K1878" i="4"/>
  <c r="K1337" i="4"/>
  <c r="K1191" i="4"/>
  <c r="K1395" i="4"/>
  <c r="K44" i="4"/>
  <c r="K1032" i="4"/>
  <c r="K625" i="4"/>
  <c r="K1120" i="4"/>
  <c r="K1325" i="4"/>
  <c r="K1584" i="4"/>
  <c r="K764" i="4"/>
  <c r="K1048" i="4"/>
  <c r="K469" i="4"/>
  <c r="K1839" i="4"/>
  <c r="K1720" i="4"/>
  <c r="K919" i="4"/>
  <c r="K1708" i="4"/>
  <c r="K1961" i="4"/>
  <c r="K134" i="4"/>
  <c r="K530" i="4"/>
  <c r="K341" i="4"/>
  <c r="K1605" i="4"/>
  <c r="K1470" i="4"/>
  <c r="K1908" i="4"/>
  <c r="K1660" i="4"/>
  <c r="K631" i="4"/>
  <c r="K744" i="4"/>
  <c r="K1754" i="4"/>
  <c r="K215" i="4"/>
  <c r="K217" i="4"/>
  <c r="K262" i="4"/>
  <c r="K19" i="4"/>
  <c r="K836" i="4"/>
  <c r="K807" i="4"/>
  <c r="K1740" i="4"/>
  <c r="K9" i="4"/>
  <c r="K837" i="4"/>
  <c r="K1423" i="4"/>
  <c r="K843" i="4"/>
  <c r="K1341" i="4"/>
  <c r="K1087" i="4"/>
  <c r="K1864" i="4"/>
  <c r="K1151" i="4"/>
  <c r="K719" i="4"/>
  <c r="K1221" i="4"/>
  <c r="K231" i="4"/>
  <c r="K584" i="4"/>
  <c r="K990" i="4"/>
  <c r="K97" i="4"/>
  <c r="K974" i="4"/>
  <c r="K1251" i="4"/>
  <c r="K1876" i="4"/>
  <c r="K77" i="4"/>
  <c r="K1313" i="4"/>
  <c r="K1713" i="4"/>
  <c r="K669" i="4"/>
  <c r="K952" i="4"/>
  <c r="K1052" i="4"/>
  <c r="K501" i="4"/>
  <c r="K147" i="4"/>
  <c r="K130" i="4"/>
  <c r="K1752" i="4"/>
  <c r="K1357" i="4"/>
  <c r="K273" i="4"/>
  <c r="K1590" i="4"/>
  <c r="K1753" i="4"/>
  <c r="K1227" i="4"/>
  <c r="K720" i="4"/>
  <c r="K1851" i="4"/>
  <c r="K1081" i="4"/>
  <c r="K1642" i="4"/>
  <c r="K264" i="4"/>
  <c r="K979" i="4"/>
  <c r="K1715" i="4"/>
  <c r="K1463" i="4"/>
  <c r="K317" i="4"/>
  <c r="K1682" i="4"/>
  <c r="K281" i="4"/>
  <c r="K962" i="4"/>
  <c r="K1035" i="4"/>
  <c r="K1100" i="4"/>
  <c r="K1762" i="4"/>
  <c r="K1907" i="4"/>
  <c r="K808" i="4"/>
  <c r="K859" i="4"/>
  <c r="K1418" i="4"/>
  <c r="K1661" i="4"/>
  <c r="K1800" i="4"/>
  <c r="K936" i="4"/>
  <c r="K1964" i="4"/>
  <c r="K340" i="4"/>
  <c r="K383" i="4"/>
  <c r="K46" i="4"/>
  <c r="K329" i="4"/>
  <c r="K1316" i="4"/>
  <c r="K364" i="4"/>
  <c r="K1491" i="4"/>
  <c r="K1841" i="4"/>
  <c r="K711" i="4"/>
  <c r="K1518" i="4"/>
  <c r="K738" i="4"/>
  <c r="K1146" i="4"/>
  <c r="K38" i="4"/>
  <c r="K772" i="4"/>
  <c r="K1700" i="4"/>
  <c r="K1336" i="4"/>
  <c r="K54" i="4"/>
  <c r="K301" i="4"/>
  <c r="K1038" i="4"/>
  <c r="K1322" i="4"/>
  <c r="K438" i="4"/>
  <c r="K10" i="4"/>
  <c r="K193" i="4"/>
  <c r="K541" i="4"/>
  <c r="K668" i="4"/>
  <c r="K316" i="4"/>
  <c r="K993" i="4"/>
  <c r="K1905" i="4"/>
  <c r="K1166" i="4"/>
  <c r="K1985" i="4"/>
  <c r="K1712" i="4"/>
  <c r="K781" i="4"/>
  <c r="K1620" i="4"/>
  <c r="K1766" i="4"/>
  <c r="K417" i="4"/>
  <c r="K1033" i="4"/>
  <c r="K1259" i="4"/>
  <c r="K1497" i="4"/>
  <c r="K277" i="4"/>
  <c r="K1157" i="4"/>
  <c r="K1667" i="4"/>
  <c r="K1090" i="4"/>
  <c r="K1942" i="4"/>
  <c r="K571" i="4"/>
  <c r="K370" i="4"/>
  <c r="K1606" i="4"/>
  <c r="K1718" i="4"/>
  <c r="K1564" i="4"/>
  <c r="K610" i="4"/>
  <c r="K1314" i="4"/>
  <c r="K599" i="4"/>
  <c r="K749" i="4"/>
  <c r="K1891" i="4"/>
  <c r="K1036" i="4"/>
  <c r="K804" i="4"/>
  <c r="K420" i="4"/>
  <c r="K1757" i="4"/>
  <c r="K855" i="4"/>
  <c r="K1126" i="4"/>
  <c r="K350" i="4"/>
  <c r="K1982" i="4"/>
  <c r="K1129" i="4"/>
  <c r="K628" i="4"/>
  <c r="K655" i="4"/>
  <c r="K47" i="4"/>
  <c r="K745" i="4"/>
  <c r="K932" i="4"/>
  <c r="K1318" i="4"/>
  <c r="K1838" i="4"/>
  <c r="K585" i="4"/>
  <c r="K1021" i="4"/>
  <c r="K1885" i="4"/>
  <c r="K604" i="4"/>
  <c r="K1354" i="4"/>
  <c r="K1919" i="4"/>
  <c r="K533" i="4"/>
  <c r="K457" i="4"/>
  <c r="K1287" i="4"/>
  <c r="K538" i="4"/>
  <c r="K1113" i="4"/>
  <c r="K973" i="4"/>
  <c r="K1366" i="4"/>
  <c r="K1677" i="4"/>
  <c r="K971" i="4"/>
  <c r="K373" i="4"/>
  <c r="K933" i="4"/>
  <c r="K1866" i="4"/>
  <c r="K912" i="4"/>
  <c r="K1922" i="4"/>
  <c r="K567" i="4"/>
  <c r="K532" i="4"/>
  <c r="K1407" i="4"/>
  <c r="K1351" i="4"/>
  <c r="K1750" i="4"/>
  <c r="K815" i="4"/>
  <c r="K1305" i="4"/>
  <c r="K589" i="4"/>
  <c r="K547" i="4"/>
  <c r="K1019" i="4"/>
  <c r="K424" i="4"/>
  <c r="K865" i="4"/>
  <c r="K224" i="4"/>
  <c r="K1921" i="4"/>
  <c r="K210" i="4"/>
  <c r="K1610" i="4"/>
  <c r="K191" i="4"/>
  <c r="K793" i="4"/>
  <c r="K7" i="4"/>
  <c r="K516" i="4"/>
  <c r="K1078" i="4"/>
  <c r="K696" i="4"/>
  <c r="K723" i="4"/>
  <c r="K336" i="4"/>
  <c r="K1633" i="4"/>
  <c r="K1148" i="4"/>
  <c r="K881" i="4"/>
  <c r="K576" i="4"/>
  <c r="K1490" i="4"/>
  <c r="K1911" i="4"/>
  <c r="K1612" i="4"/>
  <c r="K1571" i="4"/>
  <c r="K535" i="4"/>
  <c r="K1872" i="4"/>
  <c r="K1785" i="4"/>
  <c r="K1683" i="4"/>
  <c r="K1920" i="4"/>
  <c r="K1389" i="4"/>
  <c r="K1643" i="4"/>
  <c r="K1679" i="4"/>
  <c r="K685" i="4"/>
  <c r="K827" i="4"/>
  <c r="K58" i="4"/>
  <c r="K716" i="4"/>
  <c r="K734" i="4"/>
  <c r="K916" i="4"/>
  <c r="K736" i="4"/>
  <c r="K1484" i="4"/>
  <c r="K577" i="4"/>
  <c r="K452" i="4"/>
  <c r="K981" i="4"/>
  <c r="K408" i="4"/>
  <c r="K783" i="4"/>
  <c r="K861" i="4"/>
  <c r="K1086" i="4"/>
  <c r="K248" i="4"/>
  <c r="K876" i="4"/>
  <c r="K208" i="4"/>
  <c r="K394" i="4"/>
  <c r="K797" i="4"/>
  <c r="K1794" i="4"/>
  <c r="K1793" i="4"/>
  <c r="K1826" i="4"/>
  <c r="K1562" i="4"/>
  <c r="K606" i="4"/>
  <c r="K57" i="4"/>
  <c r="K986" i="4"/>
  <c r="K279" i="4"/>
  <c r="K1169" i="4"/>
  <c r="K1212" i="4"/>
  <c r="K1880" i="4"/>
  <c r="K1928" i="4"/>
  <c r="K635" i="4"/>
  <c r="K347" i="4"/>
  <c r="K1443" i="4"/>
  <c r="K775" i="4"/>
  <c r="K1689" i="4"/>
  <c r="K1783" i="4"/>
  <c r="K644" i="4"/>
  <c r="K1534" i="4"/>
  <c r="K296" i="4"/>
  <c r="K1476" i="4"/>
  <c r="K93" i="4"/>
  <c r="K246" i="4"/>
  <c r="K953" i="4"/>
  <c r="K1324" i="4"/>
  <c r="K1467" i="4"/>
  <c r="K32" i="4"/>
  <c r="K95" i="4"/>
  <c r="K1796" i="4"/>
  <c r="K1122" i="4"/>
  <c r="K698" i="4"/>
  <c r="K833" i="4"/>
  <c r="K170" i="4"/>
  <c r="K1174" i="4"/>
  <c r="K1152" i="4"/>
  <c r="K1724" i="4"/>
  <c r="K1508" i="4"/>
  <c r="K221" i="4"/>
  <c r="K1469" i="4"/>
  <c r="K820" i="4"/>
  <c r="K525" i="4"/>
  <c r="K1429" i="4"/>
  <c r="K188" i="4"/>
  <c r="K1254" i="4"/>
  <c r="K1763" i="4"/>
  <c r="K1014" i="4"/>
  <c r="K1951" i="4"/>
  <c r="K1637" i="4"/>
  <c r="K746" i="4"/>
  <c r="K125" i="4"/>
  <c r="K1654" i="4"/>
  <c r="K1461" i="4"/>
  <c r="K1984" i="4"/>
  <c r="K1898" i="4"/>
  <c r="K588" i="4"/>
  <c r="K367" i="4"/>
  <c r="K1237" i="4"/>
  <c r="K519" i="4"/>
  <c r="K1945" i="4"/>
  <c r="K1914" i="4"/>
  <c r="K954" i="4"/>
  <c r="K1217" i="4"/>
  <c r="K681" i="4"/>
  <c r="K103" i="4"/>
  <c r="K214" i="4"/>
  <c r="K143" i="4"/>
  <c r="K442" i="4"/>
  <c r="K1755" i="4"/>
  <c r="K1884" i="4"/>
  <c r="K80" i="4"/>
  <c r="K822" i="4"/>
  <c r="K1561" i="4"/>
  <c r="K988" i="4"/>
  <c r="K385" i="4"/>
  <c r="K1180" i="4"/>
  <c r="K157" i="4"/>
  <c r="K864" i="4"/>
  <c r="K425" i="4"/>
  <c r="K284" i="4"/>
  <c r="K877" i="4"/>
  <c r="K609" i="4"/>
  <c r="K646" i="4"/>
  <c r="K901" i="4"/>
  <c r="K687" i="4"/>
  <c r="K1236" i="4"/>
  <c r="K1177" i="4"/>
  <c r="K1110" i="4"/>
  <c r="K1462" i="4"/>
  <c r="K1421" i="4"/>
  <c r="K862" i="4"/>
  <c r="K976" i="4"/>
  <c r="K487" i="4"/>
  <c r="K1247" i="4"/>
  <c r="K1332" i="4"/>
  <c r="K891" i="4"/>
  <c r="K536" i="4"/>
  <c r="K1925" i="4"/>
  <c r="K603" i="4"/>
  <c r="K1408" i="4"/>
  <c r="K561" i="4"/>
  <c r="K1082" i="4"/>
  <c r="K548" i="4"/>
  <c r="K155" i="4"/>
  <c r="K1557" i="4"/>
  <c r="K171" i="4"/>
  <c r="K280" i="4"/>
  <c r="K1817" i="4"/>
  <c r="K1827" i="4"/>
  <c r="K1721" i="4"/>
  <c r="K289" i="4"/>
  <c r="K1394" i="4"/>
  <c r="K86" i="4"/>
  <c r="K49" i="4"/>
  <c r="K381" i="4"/>
  <c r="K448" i="4"/>
  <c r="K1053" i="4"/>
  <c r="K1465" i="4"/>
  <c r="K1912" i="4"/>
  <c r="K1235" i="4"/>
  <c r="K1009" i="4"/>
  <c r="K432" i="4"/>
  <c r="K1972" i="4"/>
  <c r="K415" i="4"/>
  <c r="K978" i="4"/>
  <c r="K1295" i="4"/>
  <c r="K59" i="4"/>
  <c r="K339" i="4"/>
  <c r="K481" i="4"/>
  <c r="K148" i="4"/>
  <c r="K1934" i="4"/>
  <c r="K678" i="4"/>
  <c r="K831" i="4"/>
  <c r="K1264" i="4"/>
  <c r="K882" i="4"/>
  <c r="K1803" i="4"/>
  <c r="K1781" i="4"/>
  <c r="K1330" i="4"/>
  <c r="K241" i="4"/>
  <c r="K319" i="4"/>
  <c r="K1895" i="4"/>
  <c r="K1455" i="4"/>
  <c r="K1575" i="4"/>
  <c r="K1770" i="4"/>
  <c r="K399" i="4"/>
  <c r="K1758" i="4"/>
  <c r="K1999" i="4"/>
  <c r="K1569" i="4"/>
  <c r="K1976" i="4"/>
  <c r="K1135" i="4"/>
  <c r="K726" i="4"/>
  <c r="K1990" i="4"/>
  <c r="K1622" i="4"/>
  <c r="K1594" i="4"/>
  <c r="K16" i="4"/>
  <c r="K137" i="4"/>
  <c r="K1403" i="4"/>
  <c r="K769" i="4"/>
  <c r="K325" i="4"/>
  <c r="K1879" i="4"/>
  <c r="K1436" i="4"/>
  <c r="K1510" i="4"/>
  <c r="K1116" i="4"/>
  <c r="K112" i="4"/>
  <c r="K1104" i="4"/>
  <c r="K984" i="4"/>
  <c r="K1042" i="4"/>
  <c r="K934" i="4"/>
  <c r="K1588" i="4"/>
  <c r="K1328" i="4"/>
  <c r="K549" i="4"/>
  <c r="K344" i="4"/>
  <c r="K980" i="4"/>
  <c r="K70" i="4"/>
  <c r="K1489" i="4"/>
  <c r="K650" i="4"/>
  <c r="K520" i="4"/>
  <c r="K1350" i="4"/>
  <c r="K782" i="4"/>
  <c r="K447" i="4"/>
  <c r="K12" i="4"/>
  <c r="K1367" i="4"/>
  <c r="K186" i="4"/>
  <c r="K750" i="4"/>
  <c r="K1299" i="4"/>
  <c r="K942" i="4"/>
  <c r="K153" i="4"/>
  <c r="K1658" i="4"/>
  <c r="K261" i="4"/>
  <c r="K1939" i="4"/>
  <c r="K875" i="4"/>
  <c r="K497" i="4"/>
  <c r="K1307" i="4"/>
  <c r="K1858" i="4"/>
  <c r="K267" i="4"/>
  <c r="K1409" i="4"/>
  <c r="K1975" i="4"/>
  <c r="K526" i="4"/>
  <c r="K84" i="4"/>
  <c r="K667" i="4"/>
  <c r="K814" i="4"/>
  <c r="K1847" i="4"/>
  <c r="K300" i="4"/>
  <c r="K1300" i="4"/>
  <c r="K1013" i="4"/>
  <c r="K1420" i="4"/>
  <c r="K1739" i="4"/>
  <c r="K1158" i="4"/>
  <c r="K363" i="4"/>
  <c r="K421" i="4"/>
  <c r="K636" i="4"/>
  <c r="K1603" i="4"/>
  <c r="K1495" i="4"/>
  <c r="K1559" i="4"/>
  <c r="K920" i="4"/>
  <c r="K652" i="4"/>
  <c r="K131" i="4"/>
  <c r="K1609" i="4"/>
  <c r="K1402" i="4"/>
  <c r="K390" i="4"/>
  <c r="K821" i="4"/>
  <c r="K1240" i="4"/>
  <c r="K870" i="4"/>
  <c r="K331" i="4"/>
  <c r="K1688" i="4"/>
  <c r="K654" i="4"/>
  <c r="K1670" i="4"/>
  <c r="K1635" i="4"/>
  <c r="K1650" i="4"/>
  <c r="K564" i="4"/>
  <c r="K1137" i="4"/>
  <c r="K1701" i="4"/>
  <c r="K1655" i="4"/>
  <c r="K168" i="4"/>
  <c r="K960" i="4"/>
  <c r="K1076" i="4"/>
  <c r="K1627" i="4"/>
  <c r="K1243" i="4"/>
  <c r="K630" i="4"/>
  <c r="K39" i="4"/>
  <c r="K1302" i="4"/>
  <c r="K583" i="4"/>
  <c r="K380" i="4"/>
  <c r="K135" i="4"/>
  <c r="K1377" i="4"/>
  <c r="K42" i="4"/>
  <c r="K1857" i="4"/>
  <c r="K1684" i="4"/>
  <c r="K691" i="4"/>
  <c r="K1376" i="4"/>
  <c r="K1996" i="4"/>
  <c r="K1608" i="4"/>
  <c r="K1393" i="4"/>
  <c r="K860" i="4"/>
  <c r="K1893" i="4"/>
  <c r="K753" i="4"/>
  <c r="K1613" i="4"/>
  <c r="K1822" i="4"/>
  <c r="K1971" i="4"/>
  <c r="K108" i="4"/>
  <c r="K1639" i="4"/>
  <c r="K436" i="4"/>
  <c r="K100" i="4"/>
  <c r="K351" i="4"/>
  <c r="K1218" i="4"/>
  <c r="K1522" i="4"/>
  <c r="K1401" i="4"/>
  <c r="K1537" i="4"/>
  <c r="K310" i="4"/>
  <c r="K1829" i="4"/>
  <c r="K1956" i="4"/>
  <c r="K1144" i="4"/>
  <c r="K1362" i="4"/>
  <c r="K709" i="4"/>
  <c r="K1848" i="4"/>
  <c r="K181" i="4"/>
  <c r="K492" i="4"/>
  <c r="K1049" i="4"/>
  <c r="K450" i="4"/>
  <c r="K328" i="4"/>
  <c r="K486" i="4"/>
  <c r="K1155" i="4"/>
  <c r="K1364" i="4"/>
  <c r="K1978" i="4"/>
  <c r="K149" i="4"/>
  <c r="K1481" i="4"/>
  <c r="K1398" i="4"/>
  <c r="K379" i="4"/>
  <c r="K1946" i="4"/>
  <c r="K205" i="4"/>
  <c r="K1056" i="4"/>
  <c r="K899" i="4"/>
  <c r="K621" i="4"/>
  <c r="K1646" i="4"/>
  <c r="K592" i="4"/>
  <c r="K1273" i="4"/>
  <c r="K1519" i="4"/>
  <c r="K1938" i="4"/>
  <c r="K1329" i="4"/>
  <c r="K1959" i="4"/>
  <c r="K105" i="4"/>
  <c r="K1107" i="4"/>
  <c r="K1854" i="4"/>
  <c r="K796" i="4"/>
  <c r="K87" i="4"/>
  <c r="K1162" i="4"/>
  <c r="K828" i="4"/>
  <c r="K852" i="4"/>
  <c r="K439" i="4"/>
  <c r="K1927" i="4"/>
  <c r="K951" i="4"/>
  <c r="K114" i="4"/>
  <c r="K528" i="4"/>
  <c r="K398" i="4"/>
  <c r="K1223" i="4"/>
  <c r="K1004" i="4"/>
  <c r="K1356" i="4"/>
  <c r="K1068" i="4"/>
  <c r="K1425" i="4"/>
  <c r="K392" i="4"/>
  <c r="K216" i="4"/>
  <c r="K74" i="4"/>
  <c r="K252" i="4"/>
  <c r="K160" i="4"/>
  <c r="K1095" i="4"/>
  <c r="K303" i="4"/>
  <c r="K495" i="4"/>
  <c r="K1466" i="4"/>
  <c r="K357" i="4"/>
  <c r="K1886" i="4"/>
  <c r="K992" i="4"/>
  <c r="K1871" i="4"/>
  <c r="K1805" i="4"/>
  <c r="K434" i="4"/>
  <c r="K1355" i="4"/>
  <c r="K1691" i="4"/>
  <c r="K1415" i="4"/>
  <c r="K671" i="4"/>
  <c r="K922" i="4"/>
  <c r="K885" i="4"/>
  <c r="K1422" i="4"/>
  <c r="K1902" i="4"/>
  <c r="K183" i="4"/>
  <c r="K200" i="4"/>
  <c r="K30" i="4"/>
  <c r="K1567" i="4"/>
  <c r="K1788" i="4"/>
  <c r="K638" i="4"/>
  <c r="K770" i="4"/>
  <c r="K802" i="4"/>
  <c r="K83" i="4"/>
  <c r="K1203" i="4"/>
  <c r="K695" i="4"/>
  <c r="K167" i="4"/>
  <c r="K1952" i="4"/>
  <c r="K1077" i="4"/>
  <c r="K1910" i="4"/>
  <c r="K384" i="4"/>
  <c r="K985" i="4"/>
  <c r="K128" i="4"/>
  <c r="K715" i="4"/>
  <c r="K31" i="4"/>
  <c r="K1953" i="4"/>
  <c r="K712" i="4"/>
  <c r="K1493" i="4"/>
  <c r="K1439" i="4"/>
  <c r="K767" i="4"/>
  <c r="K386" i="4"/>
  <c r="K1471" i="4"/>
  <c r="K1000" i="4"/>
  <c r="K1079" i="4"/>
  <c r="K1525" i="4"/>
  <c r="K1109" i="4"/>
  <c r="K1195" i="4"/>
  <c r="K721" i="4"/>
  <c r="K1802" i="4"/>
  <c r="K360" i="4"/>
  <c r="K1319" i="4"/>
  <c r="K1282" i="4"/>
  <c r="K1008" i="4"/>
  <c r="K1352" i="4"/>
  <c r="K1139" i="4"/>
  <c r="K294" i="4"/>
  <c r="K1589" i="4"/>
  <c r="K123" i="4"/>
  <c r="K660" i="4"/>
  <c r="K477" i="4"/>
  <c r="K189" i="4"/>
  <c r="K1012" i="4"/>
  <c r="K966" i="4"/>
  <c r="K90" i="4"/>
  <c r="K1535" i="4"/>
  <c r="K651" i="4"/>
  <c r="K613" i="4"/>
  <c r="K258" i="4"/>
  <c r="K868" i="4"/>
  <c r="K1380" i="4"/>
  <c r="K1543" i="4"/>
  <c r="K930" i="4"/>
  <c r="K1289" i="4"/>
  <c r="K1145" i="4"/>
  <c r="K982" i="4"/>
  <c r="K1887" i="4"/>
  <c r="K173" i="4"/>
  <c r="K597" i="4"/>
  <c r="K1833" i="4"/>
  <c r="K365" i="4"/>
  <c r="K306" i="4"/>
  <c r="K260" i="4"/>
  <c r="K1634" i="4"/>
  <c r="K730" i="4"/>
  <c r="K122" i="4"/>
  <c r="K1602" i="4"/>
  <c r="K1648" i="4"/>
  <c r="K500" i="4"/>
  <c r="K1262" i="4"/>
  <c r="K553" i="4"/>
  <c r="K409" i="4"/>
  <c r="K1748" i="4"/>
  <c r="K663" i="4"/>
  <c r="K1413" i="4"/>
  <c r="K623" i="4"/>
  <c r="K737" i="4"/>
  <c r="K1850" i="4"/>
  <c r="K1749" i="4"/>
  <c r="K98" i="4"/>
  <c r="K622" i="4"/>
  <c r="K1040" i="4"/>
  <c r="K785" i="4"/>
  <c r="K907" i="4"/>
  <c r="K113" i="4"/>
  <c r="K1487" i="4"/>
  <c r="K991" i="4"/>
  <c r="K1103" i="4"/>
  <c r="K1349" i="4"/>
  <c r="K1617" i="4"/>
  <c r="K1291" i="4"/>
  <c r="K454" i="4"/>
  <c r="K1278" i="4"/>
  <c r="K33" i="4"/>
  <c r="K1183" i="4"/>
  <c r="K1017" i="4"/>
  <c r="K633" i="4"/>
  <c r="K1579" i="4"/>
  <c r="K903" i="4"/>
  <c r="K679" i="4"/>
  <c r="K1159" i="4"/>
  <c r="K554" i="4"/>
  <c r="K791" i="4"/>
  <c r="K464" i="4"/>
  <c r="K13" i="4"/>
  <c r="K102" i="4"/>
  <c r="K742" i="4"/>
  <c r="K1112" i="4"/>
  <c r="K366" i="4"/>
  <c r="K61" i="4"/>
  <c r="K24" i="4"/>
  <c r="K1474" i="4"/>
  <c r="K1034" i="4"/>
  <c r="K1681" i="4"/>
  <c r="K1515" i="4"/>
  <c r="K1821" i="4"/>
  <c r="K1832" i="4"/>
  <c r="K1348" i="4"/>
  <c r="K209" i="4"/>
  <c r="K722" i="4"/>
  <c r="K1604" i="4"/>
  <c r="K141" i="4"/>
  <c r="K82" i="4"/>
  <c r="K377" i="4"/>
  <c r="K1132" i="4"/>
  <c r="K1450" i="4"/>
  <c r="K888" i="4"/>
  <c r="K955" i="4"/>
  <c r="K1958" i="4"/>
  <c r="K468" i="4"/>
  <c r="K961" i="4"/>
  <c r="K629" i="4"/>
  <c r="K1007" i="4"/>
  <c r="K1250" i="4"/>
  <c r="K223" i="4"/>
  <c r="K1061" i="4"/>
  <c r="K1991" i="4"/>
  <c r="K470" i="4"/>
  <c r="K760" i="4"/>
  <c r="K926" i="4"/>
  <c r="K21" i="4"/>
  <c r="K1384" i="4"/>
  <c r="K1673" i="4"/>
  <c r="K1026" i="4"/>
  <c r="K637" i="4"/>
  <c r="K1252" i="4"/>
  <c r="K1791" i="4"/>
  <c r="K1616" i="4"/>
  <c r="K759" i="4"/>
  <c r="K607" i="4"/>
  <c r="K534" i="4"/>
  <c r="K1358" i="4"/>
  <c r="K1731" i="4"/>
  <c r="K1127" i="4"/>
  <c r="K1507" i="4"/>
  <c r="K566" i="4"/>
  <c r="K507" i="4"/>
  <c r="K1530" i="4"/>
  <c r="K510" i="4"/>
  <c r="K1097" i="4"/>
  <c r="K297" i="4"/>
  <c r="K904" i="4"/>
  <c r="K1382" i="4"/>
  <c r="K656" i="4"/>
  <c r="K1229" i="4"/>
  <c r="K172" i="4"/>
  <c r="K1795" i="4"/>
  <c r="K1995" i="4"/>
  <c r="K844" i="4"/>
  <c r="K446" i="4"/>
  <c r="K1206" i="4"/>
  <c r="K1815" i="4"/>
  <c r="K119" i="4"/>
  <c r="K1694" i="4"/>
  <c r="K1208" i="4"/>
  <c r="K733" i="4"/>
  <c r="K835" i="4"/>
  <c r="K1773" i="4"/>
  <c r="K1168" i="4"/>
  <c r="K1310" i="4"/>
  <c r="K1853" i="4"/>
  <c r="K1181" i="4"/>
  <c r="K1906" i="4"/>
  <c r="K121" i="4"/>
  <c r="K1268" i="4"/>
  <c r="K1986" i="4"/>
  <c r="K1743" i="4"/>
  <c r="K1528" i="4"/>
  <c r="K707" i="4"/>
  <c r="K1153" i="4"/>
  <c r="K587" i="4"/>
  <c r="K983" i="4"/>
  <c r="K419" i="4"/>
  <c r="K372" i="4"/>
  <c r="K1810" i="4"/>
  <c r="K608" i="4"/>
  <c r="K1760" i="4"/>
  <c r="K156" i="4"/>
  <c r="K624" i="4"/>
  <c r="K1601" i="4"/>
  <c r="K1232" i="4"/>
  <c r="K619" i="4"/>
  <c r="K1118" i="4"/>
  <c r="K237" i="4"/>
  <c r="K1027" i="4"/>
  <c r="K1892" i="4"/>
  <c r="K706" i="4"/>
  <c r="K418" i="4"/>
  <c r="K956" i="4"/>
  <c r="K71" i="4"/>
  <c r="K1002" i="4"/>
  <c r="K275" i="4"/>
  <c r="K569" i="4"/>
  <c r="K776" i="4"/>
  <c r="K1674" i="4"/>
  <c r="K1138" i="4"/>
  <c r="K1182" i="4"/>
  <c r="K1456" i="4"/>
  <c r="K832" i="4"/>
  <c r="K1124" i="4"/>
  <c r="K1844" i="4"/>
  <c r="K11" i="4"/>
  <c r="K714" i="4"/>
  <c r="K5" i="4"/>
  <c r="K1202" i="4"/>
  <c r="K1437" i="4"/>
  <c r="K845" i="4"/>
  <c r="K283" i="4"/>
  <c r="K1193" i="4"/>
  <c r="K1375" i="4"/>
  <c r="K958" i="4"/>
  <c r="K664" i="4"/>
  <c r="K88" i="4"/>
  <c r="K692" i="4"/>
  <c r="K1631" i="4"/>
  <c r="K1488" i="4"/>
  <c r="K229" i="4"/>
  <c r="K118" i="4"/>
  <c r="K1150" i="4"/>
  <c r="K1164" i="4"/>
  <c r="K1993" i="4"/>
  <c r="K1506" i="4"/>
  <c r="K777" i="4"/>
  <c r="K1383" i="4"/>
  <c r="K1072" i="4"/>
  <c r="K1582" i="4"/>
  <c r="K1580" i="4"/>
  <c r="K1108" i="4"/>
  <c r="K1577" i="4"/>
  <c r="K274" i="4"/>
  <c r="K1347" i="4"/>
  <c r="K849" i="4"/>
  <c r="K1386" i="4"/>
  <c r="K1478" i="4"/>
  <c r="K304" i="4"/>
  <c r="K413" i="4"/>
  <c r="K8" i="4"/>
  <c r="K1881" i="4"/>
  <c r="K830" i="4"/>
  <c r="K444" i="4"/>
  <c r="K551" i="4"/>
  <c r="K1054" i="4"/>
  <c r="K1346" i="4"/>
  <c r="K402" i="4"/>
  <c r="K841" i="4"/>
  <c r="K1311" i="4"/>
  <c r="K884" i="4"/>
  <c r="K1284" i="4"/>
  <c r="K1140" i="4"/>
  <c r="K729" i="4"/>
  <c r="K6" i="4"/>
  <c r="K1638" i="4"/>
  <c r="K1903" i="4"/>
  <c r="K1745" i="4"/>
  <c r="K771" i="4"/>
  <c r="K327" i="4"/>
  <c r="K1430" i="4"/>
  <c r="K220" i="4"/>
  <c r="K1652" i="4"/>
  <c r="K735" i="4"/>
  <c r="K1472" i="4"/>
  <c r="K179" i="4"/>
  <c r="K1980" i="4"/>
  <c r="K1668" i="4"/>
  <c r="K1897" i="4"/>
  <c r="K1536" i="4"/>
  <c r="K779" i="4"/>
  <c r="K1900" i="4"/>
  <c r="K1834" i="4"/>
  <c r="K595" i="4"/>
  <c r="K1863" i="4"/>
  <c r="K724" i="4"/>
  <c r="K235" i="4"/>
  <c r="K504" i="4"/>
  <c r="K1006" i="4"/>
  <c r="K1558" i="4"/>
  <c r="K1379" i="4"/>
  <c r="K1353" i="4"/>
  <c r="K1215" i="4"/>
  <c r="K1156" i="4"/>
  <c r="K963" i="4"/>
  <c r="K318" i="4"/>
  <c r="K1870" i="4"/>
  <c r="K1361" i="4"/>
  <c r="K1199" i="4"/>
  <c r="K505" i="4"/>
  <c r="K825" i="4"/>
  <c r="K1285" i="4"/>
  <c r="K28" i="4"/>
  <c r="K244" i="4"/>
  <c r="K1756" i="4"/>
  <c r="K1716" i="4"/>
  <c r="K1196" i="4"/>
  <c r="K1452" i="4"/>
  <c r="K1190" i="4"/>
  <c r="K65" i="4"/>
  <c r="K1968" i="4"/>
  <c r="K789" i="4"/>
  <c r="K1288" i="4"/>
  <c r="K369" i="4"/>
  <c r="K348" i="4"/>
  <c r="K494" i="4"/>
  <c r="K502" i="4"/>
  <c r="K581" i="4"/>
  <c r="K1814" i="4"/>
  <c r="K1293" i="4"/>
  <c r="K1994" i="4"/>
  <c r="K1003" i="4"/>
  <c r="K476" i="4"/>
  <c r="K1301" i="4"/>
  <c r="K1649" i="4"/>
  <c r="K1473" i="4"/>
  <c r="K362" i="4"/>
  <c r="K1280" i="4"/>
  <c r="K1459" i="4"/>
  <c r="K602" i="4"/>
  <c r="K1550" i="4"/>
  <c r="K1185" i="4"/>
  <c r="K872" i="4"/>
  <c r="K1416" i="4"/>
  <c r="K1059" i="4"/>
  <c r="K550" i="4"/>
  <c r="K1624" i="4"/>
  <c r="K1172" i="4"/>
  <c r="K158" i="4"/>
  <c r="K1545" i="4"/>
  <c r="K1804" i="4"/>
  <c r="K838" i="4"/>
  <c r="K194" i="4"/>
  <c r="K943" i="4"/>
  <c r="K150" i="4"/>
  <c r="K699" i="4"/>
  <c r="K673" i="4"/>
  <c r="K1482" i="4"/>
  <c r="K542" i="4"/>
  <c r="K1704" i="4"/>
  <c r="K1981" i="4"/>
  <c r="K1371" i="4"/>
  <c r="K1849" i="4"/>
  <c r="K1554" i="4"/>
  <c r="K1279" i="4"/>
  <c r="K1016" i="4"/>
  <c r="K414" i="4"/>
  <c r="K1955" i="4"/>
  <c r="K1722" i="4"/>
  <c r="K591" i="4"/>
  <c r="K1852" i="4"/>
  <c r="K1520" i="4"/>
  <c r="K803" i="4"/>
  <c r="K3" i="4"/>
  <c r="K1119" i="4"/>
  <c r="K641" i="4"/>
  <c r="K1131" i="4"/>
  <c r="K1179" i="4"/>
  <c r="K1840" i="4"/>
  <c r="K794" i="4"/>
  <c r="K834" i="4"/>
  <c r="K496" i="4"/>
  <c r="K185" i="4"/>
  <c r="K1947" i="4"/>
  <c r="K580" i="4"/>
  <c r="K854" i="4"/>
  <c r="K1656" i="4"/>
  <c r="K1889" i="4"/>
  <c r="K1855" i="4"/>
  <c r="K1630" i="4"/>
  <c r="K537" i="4"/>
  <c r="K1248" i="4"/>
  <c r="K1799" i="4"/>
  <c r="K1335" i="4"/>
  <c r="K1173" i="4"/>
  <c r="K813" i="4"/>
  <c r="K431" i="4"/>
  <c r="K675" i="4"/>
  <c r="K1176" i="4"/>
  <c r="K1241" i="4"/>
  <c r="K359" i="4"/>
  <c r="K1709" i="4"/>
  <c r="K578" i="4"/>
  <c r="K1548" i="4"/>
  <c r="K718" i="4"/>
  <c r="K1954" i="4"/>
  <c r="K1125" i="4"/>
  <c r="K1460" i="4"/>
  <c r="K107" i="4"/>
  <c r="K1856" i="4"/>
  <c r="K1963" i="4"/>
  <c r="K938" i="4"/>
  <c r="K1772" i="4"/>
  <c r="K1266" i="4"/>
  <c r="K848" i="4"/>
  <c r="K740" i="4"/>
  <c r="K1258" i="4"/>
  <c r="K676" i="4"/>
  <c r="K1043" i="4"/>
  <c r="K627" i="4"/>
  <c r="K1824" i="4"/>
  <c r="K957" i="4"/>
  <c r="K787" i="4"/>
  <c r="K1909" i="4"/>
  <c r="K1621" i="4"/>
  <c r="K1363" i="4"/>
  <c r="K766" i="4"/>
  <c r="K515" i="4"/>
  <c r="K203" i="4"/>
  <c r="K187" i="4"/>
  <c r="K1874" i="4"/>
  <c r="K867" i="4"/>
  <c r="K1973" i="4"/>
  <c r="K1147" i="4"/>
  <c r="K1948" i="4"/>
  <c r="K166" i="4"/>
  <c r="K1464" i="4"/>
  <c r="K474" i="4"/>
  <c r="K1940" i="4"/>
  <c r="K748" i="4"/>
  <c r="K302" i="4"/>
  <c r="K1714" i="4"/>
  <c r="K657" i="4"/>
  <c r="K1514" i="4"/>
  <c r="K1231" i="4"/>
  <c r="K1512" i="4"/>
  <c r="K1270" i="4"/>
  <c r="K1931" i="4"/>
  <c r="K819" i="4"/>
  <c r="K22" i="4"/>
  <c r="K416" i="4"/>
  <c r="K1690" i="4"/>
  <c r="K1074" i="4"/>
  <c r="K145" i="4"/>
  <c r="K493" i="4"/>
  <c r="K1298" i="4"/>
  <c r="K245" i="4"/>
  <c r="K1438" i="4"/>
  <c r="K1969" i="4"/>
  <c r="K751" i="4"/>
  <c r="K1736" i="4"/>
  <c r="K292" i="4"/>
  <c r="K1806" i="4"/>
  <c r="K773" i="4"/>
  <c r="K1089" i="4"/>
  <c r="K146" i="4"/>
  <c r="K48" i="4"/>
  <c r="K887" i="4"/>
  <c r="K1987" i="4"/>
  <c r="K1735" i="4"/>
  <c r="K703" i="4"/>
  <c r="K1702" i="4"/>
  <c r="K1786" i="4"/>
  <c r="K1194" i="4"/>
  <c r="K684" i="4"/>
  <c r="K1111" i="4"/>
  <c r="K1532" i="4"/>
  <c r="K1705" i="4"/>
  <c r="K255" i="4"/>
  <c r="K968" i="4"/>
  <c r="K708" i="4"/>
  <c r="K1073" i="4"/>
  <c r="K1468" i="4"/>
  <c r="K138" i="4"/>
  <c r="K104" i="4"/>
  <c r="K1085" i="4"/>
  <c r="K601" i="4"/>
  <c r="K1483" i="4"/>
  <c r="K1163" i="4"/>
  <c r="K856" i="4"/>
  <c r="K1261" i="4"/>
  <c r="K374" i="4"/>
  <c r="K324" i="4"/>
  <c r="K1896" i="4"/>
  <c r="K573" i="4"/>
  <c r="K111" i="4"/>
  <c r="K1640" i="4"/>
  <c r="K1106" i="4"/>
  <c r="K1005" i="4"/>
  <c r="K353" i="4"/>
  <c r="K1411" i="4"/>
  <c r="K878" i="4"/>
  <c r="K905" i="4"/>
  <c r="K204" i="4"/>
  <c r="K441" i="4"/>
  <c r="K754" i="4"/>
  <c r="K1219" i="4"/>
  <c r="K45" i="4"/>
  <c r="K514" i="4"/>
  <c r="K1370" i="4"/>
  <c r="K649" i="4"/>
  <c r="K527" i="4"/>
  <c r="K488" i="4"/>
  <c r="K1092" i="4"/>
  <c r="K653" i="4"/>
  <c r="K556" i="4"/>
  <c r="K127" i="4"/>
  <c r="K1591" i="4"/>
  <c r="K826" i="4"/>
  <c r="K897" i="4"/>
  <c r="K940" i="4"/>
  <c r="K1444" i="4"/>
  <c r="K1062" i="4"/>
  <c r="K1774" i="4"/>
  <c r="K4" i="4"/>
  <c r="K823" i="4"/>
  <c r="K239" i="4"/>
  <c r="K451" i="4"/>
  <c r="K617" i="4"/>
  <c r="K1843" i="4"/>
  <c r="K1494" i="4"/>
  <c r="K1149" i="4"/>
  <c r="K1170" i="4"/>
  <c r="K247" i="4"/>
  <c r="K1094" i="4"/>
  <c r="K1505" i="4"/>
  <c r="K345" i="4"/>
  <c r="K1504" i="4"/>
  <c r="K1239" i="4"/>
  <c r="K1578" i="4"/>
  <c r="K1551" i="4"/>
  <c r="K1067" i="4"/>
  <c r="K1529" i="4"/>
  <c r="K1816" i="4"/>
  <c r="K423" i="4"/>
  <c r="K618" i="4"/>
  <c r="K1807" i="4"/>
  <c r="K1216" i="4"/>
  <c r="K999" i="4"/>
  <c r="K1400" i="4"/>
  <c r="K710" i="4"/>
  <c r="K117" i="4"/>
  <c r="K1277" i="4"/>
  <c r="K1178" i="4"/>
  <c r="K1037" i="4"/>
  <c r="K909" i="4"/>
  <c r="K1331" i="4"/>
  <c r="K1160" i="4"/>
  <c r="K896" i="4"/>
  <c r="K124" i="4"/>
  <c r="K1539" i="4"/>
  <c r="K1440" i="4"/>
  <c r="K1406" i="4"/>
  <c r="K142" i="4"/>
  <c r="K375" i="4"/>
  <c r="K361" i="4"/>
  <c r="K1165" i="4"/>
  <c r="K594" i="4"/>
  <c r="K330" i="4"/>
  <c r="K1797" i="4"/>
  <c r="K1516" i="4"/>
  <c r="K1249" i="4"/>
  <c r="K1787" i="4"/>
  <c r="K1477" i="4"/>
  <c r="K1449" i="4"/>
  <c r="K1842" i="4"/>
  <c r="K278" i="4"/>
  <c r="K1130" i="4"/>
  <c r="K491" i="4"/>
  <c r="K1410" i="4"/>
  <c r="K1941" i="4"/>
  <c r="K1769" i="4"/>
  <c r="K839" i="4"/>
  <c r="K62" i="4"/>
  <c r="K784" i="4"/>
  <c r="K546" i="4"/>
  <c r="K1245" i="4"/>
  <c r="K1321" i="4"/>
  <c r="K686" i="4"/>
  <c r="K34" i="4"/>
  <c r="K1585" i="4"/>
  <c r="K503" i="4"/>
  <c r="K463" i="4"/>
  <c r="K1427" i="4"/>
  <c r="K1369" i="4"/>
  <c r="K1859" i="4"/>
  <c r="K659" i="4"/>
  <c r="K75" i="4"/>
  <c r="K555" i="4"/>
  <c r="K449" i="4"/>
  <c r="K1962" i="4"/>
  <c r="K1761" i="4"/>
  <c r="K1587" i="4"/>
  <c r="K824" i="4"/>
  <c r="K1614" i="4"/>
  <c r="K20" i="4"/>
  <c r="K1055" i="4"/>
  <c r="K1442" i="4"/>
  <c r="K25" i="4"/>
  <c r="K480" i="4"/>
  <c r="K1496" i="4"/>
  <c r="K484" i="4"/>
  <c r="K1845" i="4"/>
  <c r="K52" i="4"/>
  <c r="K293" i="4"/>
  <c r="K975" i="4"/>
  <c r="K1475" i="4"/>
  <c r="K1238" i="4"/>
  <c r="K1192" i="4"/>
  <c r="K1989" i="4"/>
  <c r="K1926" i="4"/>
  <c r="K506" i="4"/>
  <c r="K1572" i="4"/>
  <c r="K662" i="4"/>
  <c r="K1619" i="4"/>
  <c r="K880" i="4"/>
  <c r="K1297" i="4"/>
  <c r="K1932" i="4"/>
  <c r="K1263" i="4"/>
  <c r="K1707" i="4"/>
  <c r="K106" i="4"/>
  <c r="K1998" i="4"/>
  <c r="K944" i="4"/>
  <c r="K1381" i="4"/>
  <c r="K1405" i="4"/>
  <c r="K287" i="4"/>
  <c r="K243" i="4"/>
  <c r="K397" i="4"/>
  <c r="K1492" i="4"/>
  <c r="K440" i="4"/>
  <c r="K1001" i="4"/>
  <c r="K371" i="4"/>
  <c r="K1060" i="4"/>
  <c r="K1651" i="4"/>
  <c r="K92" i="4"/>
  <c r="K1746" i="4"/>
  <c r="K914" i="4"/>
  <c r="K1175" i="4"/>
  <c r="K354" i="4"/>
  <c r="K15" i="4"/>
  <c r="K1965" i="4"/>
  <c r="K1320" i="4"/>
  <c r="K778" i="4"/>
  <c r="K647" i="4"/>
  <c r="K558" i="4"/>
  <c r="K1629" i="4"/>
  <c r="K1091" i="4"/>
  <c r="K1246" i="4"/>
  <c r="K192" i="4"/>
  <c r="K305" i="4"/>
  <c r="K1615" i="4"/>
  <c r="K169" i="4"/>
  <c r="K1831" i="4"/>
  <c r="K758" i="4"/>
  <c r="K404" i="4"/>
  <c r="K144" i="4"/>
  <c r="K99" i="4"/>
  <c r="K1899" i="4"/>
  <c r="K690" i="4"/>
  <c r="K688" i="4"/>
  <c r="K949" i="4"/>
  <c r="K35" i="4"/>
  <c r="K1618" i="4"/>
  <c r="K1499" i="4"/>
  <c r="K1041" i="4"/>
  <c r="K1696" i="4"/>
  <c r="K259" i="4"/>
  <c r="K161" i="4"/>
  <c r="K1063" i="4"/>
  <c r="K426" i="4"/>
  <c r="K489" i="4"/>
  <c r="K162" i="4"/>
  <c r="K1432" i="4"/>
  <c r="K900" i="4"/>
  <c r="K1687" i="4"/>
  <c r="K1434" i="4"/>
  <c r="K795" i="4"/>
  <c r="K1808" i="4"/>
  <c r="K1345" i="4"/>
  <c r="K333" i="4"/>
  <c r="K1260" i="4"/>
  <c r="K1391" i="4"/>
  <c r="K947" i="4"/>
  <c r="K1574" i="4"/>
  <c r="K1937" i="4"/>
  <c r="K540" i="4"/>
  <c r="K1334" i="4"/>
  <c r="K101" i="4"/>
  <c r="K1486" i="4"/>
  <c r="K238" i="4"/>
  <c r="K921" i="4"/>
  <c r="K81" i="4"/>
  <c r="K482" i="4"/>
  <c r="K605" i="4"/>
  <c r="K66" i="4"/>
  <c r="K883" i="4"/>
  <c r="K1593" i="4"/>
  <c r="K250" i="4"/>
  <c r="K1675" i="4"/>
  <c r="K323" i="4"/>
  <c r="K935" i="4"/>
  <c r="K1080" i="4"/>
  <c r="K232" i="4"/>
  <c r="K1161" i="4"/>
  <c r="K1862" i="4"/>
  <c r="K1611" i="4"/>
  <c r="K1725" i="4"/>
  <c r="K1988" i="4"/>
  <c r="K562" i="4"/>
  <c r="K1209" i="4"/>
  <c r="K14" i="4"/>
  <c r="K529" i="4"/>
  <c r="K1286" i="4"/>
  <c r="K1211" i="4"/>
  <c r="K1201" i="4"/>
  <c r="K1837" i="4"/>
  <c r="K1096" i="4"/>
  <c r="K763" i="4"/>
  <c r="K64" i="4"/>
  <c r="K682" i="4"/>
  <c r="K1188" i="4"/>
  <c r="K1742" i="4"/>
  <c r="K1974" i="4"/>
  <c r="K1454" i="4"/>
  <c r="K1340" i="4"/>
  <c r="K1524" i="4"/>
  <c r="K455" i="4"/>
  <c r="K1326" i="4"/>
  <c r="K1706" i="4"/>
  <c r="K689" i="4"/>
  <c r="K747" i="4"/>
  <c r="K1659" i="4"/>
  <c r="K658" i="4"/>
  <c r="K1828" i="4"/>
  <c r="K1623" i="4"/>
  <c r="K29" i="4"/>
  <c r="K1923" i="4"/>
  <c r="K266" i="4"/>
  <c r="K227" i="4"/>
  <c r="K1294" i="4"/>
  <c r="K395" i="4"/>
  <c r="K898" i="4"/>
  <c r="K1812" i="4"/>
  <c r="K1290" i="4"/>
  <c r="K559" i="4"/>
  <c r="K236" i="4"/>
  <c r="K756" i="4"/>
  <c r="K1117" i="4"/>
  <c r="K544" i="4"/>
  <c r="K1759" i="4"/>
  <c r="K479" i="4"/>
  <c r="K1695" i="4"/>
  <c r="K207" i="4"/>
  <c r="K228" i="4"/>
  <c r="K1066" i="4"/>
  <c r="K705" i="4"/>
  <c r="K335" i="4"/>
  <c r="K816" i="4"/>
  <c r="K1544" i="4"/>
  <c r="K517" i="4"/>
  <c r="K18" i="4"/>
  <c r="K593" i="4"/>
  <c r="K1924" i="4"/>
  <c r="K1883" i="4"/>
  <c r="K1189" i="4"/>
  <c r="K1141" i="4"/>
  <c r="K265" i="4"/>
  <c r="K1685" i="4"/>
  <c r="K1819" i="4"/>
  <c r="K458" i="4"/>
  <c r="K1979" i="4"/>
  <c r="K1039" i="4"/>
  <c r="K596" i="4"/>
  <c r="K774" i="4"/>
  <c r="K1275" i="4"/>
  <c r="K1662" i="4"/>
  <c r="K1541" i="4"/>
  <c r="K332" i="4"/>
  <c r="K508" i="4"/>
  <c r="K1317" i="4"/>
  <c r="K410" i="4"/>
  <c r="K1071" i="4"/>
  <c r="K640" i="4"/>
  <c r="K17" i="4"/>
  <c r="K1825" i="4"/>
  <c r="K1576" i="4"/>
  <c r="K970" i="4"/>
  <c r="K1626" i="4"/>
  <c r="K575" i="4"/>
  <c r="K915" i="4"/>
  <c r="K298" i="4"/>
  <c r="K1698" i="4"/>
  <c r="K1801" i="4"/>
  <c r="K994" i="4"/>
  <c r="K590" i="4"/>
  <c r="K632" i="4"/>
  <c r="K1513" i="4"/>
  <c r="K356" i="4"/>
  <c r="K1565" i="4"/>
  <c r="K765" i="4"/>
  <c r="K94" i="4"/>
  <c r="K473" i="4"/>
  <c r="K1846" i="4"/>
  <c r="K1064" i="4"/>
  <c r="K411" i="4"/>
  <c r="K1312" i="4"/>
  <c r="K1099" i="4"/>
  <c r="K1276" i="4"/>
  <c r="K1669" i="4"/>
  <c r="K918" i="4"/>
  <c r="K1733" i="4"/>
  <c r="K1255" i="4"/>
  <c r="K428" i="4"/>
  <c r="K792" i="4"/>
  <c r="K1566" i="4"/>
  <c r="K225" i="4"/>
  <c r="K1446" i="4"/>
  <c r="K334" i="4"/>
  <c r="K485" i="4"/>
  <c r="K1023" i="4"/>
  <c r="K89" i="4"/>
  <c r="K190" i="4"/>
  <c r="K242" i="4"/>
  <c r="K1710" i="4"/>
  <c r="K152" i="4"/>
  <c r="K165" i="4"/>
  <c r="K1531" i="4"/>
  <c r="K665" i="4"/>
  <c r="K1272" i="4"/>
  <c r="K1916" i="4"/>
  <c r="K1441" i="4"/>
  <c r="K1070" i="4"/>
  <c r="K1050" i="4"/>
  <c r="K1010" i="4"/>
  <c r="K1950" i="4"/>
  <c r="K164" i="4"/>
  <c r="K1598" i="4"/>
  <c r="K378" i="4"/>
  <c r="K1671" i="4"/>
  <c r="K1836" i="4"/>
  <c r="K427" i="4"/>
  <c r="K1747" i="4"/>
  <c r="K937" i="4"/>
  <c r="K1944" i="4"/>
  <c r="K295" i="4"/>
  <c r="K1204" i="4"/>
  <c r="K1597" i="4"/>
  <c r="K110" i="4"/>
  <c r="K941" i="4"/>
  <c r="K866" i="4"/>
  <c r="K1397" i="4"/>
  <c r="K230" i="4"/>
  <c r="K1479" i="4"/>
  <c r="K460" i="4"/>
  <c r="K78" i="4"/>
  <c r="K401" i="4"/>
  <c r="K1417" i="4"/>
  <c r="K73" i="4"/>
  <c r="K254" i="4"/>
  <c r="K206" i="4"/>
  <c r="K1628" i="4"/>
  <c r="K1632" i="4"/>
  <c r="K1960" i="4"/>
  <c r="K739" i="4"/>
  <c r="K672" i="4"/>
  <c r="K1457" i="4"/>
  <c r="K786" i="4"/>
  <c r="K268" i="4"/>
  <c r="K1949" i="4"/>
  <c r="K1894" i="4"/>
  <c r="K1480" i="4"/>
  <c r="K198" i="4"/>
  <c r="K1809" i="4"/>
  <c r="K873" i="4"/>
  <c r="K560" i="4"/>
  <c r="K1024" i="4"/>
  <c r="K615" i="4"/>
  <c r="K184" i="4"/>
  <c r="K842" i="4"/>
  <c r="K1929" i="4"/>
  <c r="K1777" i="4"/>
  <c r="K565" i="4"/>
  <c r="K1552" i="4"/>
  <c r="K358" i="4"/>
  <c r="K1901" i="4"/>
  <c r="K1025" i="4"/>
  <c r="K579" i="4"/>
  <c r="K683" i="4"/>
  <c r="K972" i="4"/>
  <c r="K1447" i="4"/>
  <c r="K1697" i="4"/>
  <c r="K1641" i="4"/>
  <c r="K761" i="4"/>
  <c r="K851" i="4"/>
  <c r="K1323" i="4"/>
  <c r="K780" i="4"/>
  <c r="K879" i="4"/>
  <c r="K27" i="4"/>
  <c r="K456" i="4"/>
  <c r="K1222" i="4"/>
  <c r="K472" i="4"/>
  <c r="K1051" i="4"/>
  <c r="K1030" i="4"/>
  <c r="K1018" i="4"/>
  <c r="K1983" i="4"/>
  <c r="K222" i="4"/>
  <c r="K1210" i="4"/>
  <c r="K1503" i="4"/>
  <c r="K893" i="4"/>
  <c r="K1327" i="4"/>
  <c r="K437" i="4"/>
  <c r="K1412" i="4"/>
  <c r="K1253" i="4"/>
  <c r="K752" i="4"/>
  <c r="K72" i="4"/>
  <c r="K987" i="4"/>
  <c r="K309" i="4"/>
  <c r="K453" i="4"/>
  <c r="K76" i="4"/>
  <c r="K234" i="4"/>
  <c r="K467" i="4"/>
  <c r="K400" i="4"/>
  <c r="K1500" i="4"/>
  <c r="K1187" i="4"/>
  <c r="K923" i="4"/>
  <c r="K1888" i="4"/>
  <c r="K908" i="4"/>
  <c r="K1105" i="4"/>
  <c r="K1666" i="4"/>
  <c r="K285" i="4"/>
  <c r="K1869" i="4"/>
  <c r="K307" i="4"/>
  <c r="K1977" i="4"/>
  <c r="K552" i="4"/>
  <c r="K863" i="4"/>
  <c r="K513" i="4"/>
  <c r="K1596" i="4"/>
  <c r="K910" i="4"/>
  <c r="K612" i="4"/>
  <c r="K1583" i="4"/>
  <c r="K812" i="4"/>
  <c r="K694" i="4"/>
  <c r="K288" i="4"/>
  <c r="K1045" i="4"/>
  <c r="K1970" i="4"/>
  <c r="K368" i="4"/>
  <c r="K1568" i="4"/>
  <c r="K67" i="4"/>
  <c r="K1265" i="4"/>
  <c r="K1875" i="4"/>
  <c r="K511" i="4"/>
  <c r="K1719" i="4"/>
  <c r="K37" i="4"/>
  <c r="K639" i="4"/>
  <c r="K1058" i="4"/>
  <c r="K291" i="4"/>
  <c r="K1644" i="4"/>
  <c r="K1339" i="4"/>
  <c r="K1935" i="4"/>
  <c r="K1343" i="4"/>
  <c r="K1207" i="4"/>
  <c r="K286" i="4"/>
  <c r="K1882" i="4"/>
  <c r="K1549" i="4"/>
  <c r="K1142" i="4"/>
  <c r="K1726" i="4"/>
  <c r="K212" i="4"/>
  <c r="K818" i="4"/>
  <c r="K741" i="4"/>
  <c r="K1717" i="4"/>
  <c r="K1387" i="4"/>
  <c r="K263" i="4"/>
  <c r="K55" i="4"/>
  <c r="K1865" i="4"/>
  <c r="K387" i="4"/>
  <c r="K393" i="4"/>
  <c r="K1303" i="4"/>
  <c r="K1485" i="4"/>
  <c r="K996" i="4"/>
  <c r="K1581" i="4"/>
  <c r="K1186" i="4"/>
  <c r="K614" i="4"/>
  <c r="K50" i="4"/>
  <c r="K1424" i="4"/>
  <c r="K965" i="4"/>
  <c r="K1768" i="4"/>
  <c r="K465" i="4"/>
  <c r="K1767" i="4"/>
  <c r="K1647" i="4"/>
  <c r="K407" i="4"/>
  <c r="K557" i="4"/>
  <c r="K890" i="4"/>
  <c r="K1835" i="4"/>
  <c r="K600" i="4"/>
  <c r="K713" i="4"/>
  <c r="K728" i="4"/>
  <c r="K666" i="4"/>
  <c r="K1607" i="4"/>
  <c r="K1431" i="4"/>
  <c r="K1044" i="4"/>
  <c r="K174" i="4"/>
  <c r="K1445" i="4"/>
  <c r="K85" i="4"/>
  <c r="K524" i="4"/>
  <c r="K543" i="4"/>
  <c r="K1792" i="4"/>
  <c r="K498" i="4"/>
  <c r="K998" i="4"/>
  <c r="K1267" i="4"/>
  <c r="K1102" i="4"/>
  <c r="K1344" i="4"/>
  <c r="K939" i="4"/>
  <c r="K1526" i="4"/>
  <c r="K43" i="4"/>
  <c r="K1868" i="4"/>
  <c r="K1741" i="4"/>
  <c r="K1453" i="4"/>
  <c r="K1533" i="4"/>
  <c r="K1046" i="4"/>
  <c r="K459" i="4"/>
  <c r="K140" i="4"/>
  <c r="K1306" i="4"/>
  <c r="K1385" i="4"/>
  <c r="K847" i="4"/>
  <c r="K314" i="4"/>
  <c r="K1867" i="4"/>
  <c r="K1433" i="4"/>
  <c r="K717" i="4"/>
  <c r="K545" i="4"/>
  <c r="K218" i="4"/>
  <c r="K1065" i="4"/>
  <c r="K1967" i="4"/>
  <c r="K586" i="4"/>
  <c r="K1448" i="4"/>
  <c r="K701" i="4"/>
  <c r="K1823" i="4"/>
  <c r="K226" i="4"/>
  <c r="K755" i="4"/>
  <c r="K1242" i="4"/>
  <c r="K1304" i="4"/>
  <c r="K917" i="4"/>
  <c r="K1392" i="4"/>
  <c r="K1388" i="4"/>
  <c r="K91" i="4"/>
  <c r="K461" i="4"/>
  <c r="K1451" i="4"/>
  <c r="K271" i="4"/>
  <c r="K338" i="4"/>
  <c r="K1729" i="4"/>
  <c r="K175" i="4"/>
  <c r="K648" i="4"/>
  <c r="K810" i="4"/>
  <c r="K272" i="4"/>
  <c r="K967" i="4"/>
  <c r="K355" i="4"/>
  <c r="K1728" i="4"/>
  <c r="K308" i="4"/>
  <c r="K41" i="4"/>
  <c r="K1686" i="4"/>
  <c r="K51" i="4"/>
  <c r="K240" i="4"/>
  <c r="K1915" i="4"/>
  <c r="K256" i="4"/>
  <c r="K257" i="4"/>
  <c r="K829" i="4"/>
  <c r="K53" i="4"/>
  <c r="K1930" i="4"/>
  <c r="K196" i="4"/>
  <c r="K1523" i="4"/>
  <c r="K233" i="4"/>
  <c r="K989" i="4"/>
  <c r="K352" i="4"/>
  <c r="K1084" i="4"/>
  <c r="K522" i="4"/>
  <c r="K1075" i="4"/>
  <c r="K1396" i="4"/>
  <c r="K312" i="4"/>
  <c r="K1338" i="4"/>
  <c r="K315" i="4"/>
  <c r="K1811" i="4"/>
  <c r="K674" i="4"/>
  <c r="K902" i="4"/>
  <c r="K133" i="4"/>
  <c r="K929" i="4"/>
  <c r="K1555" i="4"/>
  <c r="K1309" i="4"/>
  <c r="K1813" i="4"/>
  <c r="K1775" i="4"/>
  <c r="K321" i="4"/>
  <c r="K616" i="4"/>
  <c r="K1664" i="4"/>
  <c r="K677" i="4"/>
  <c r="K1992" i="4"/>
  <c r="K1563" i="4"/>
  <c r="K499" i="4"/>
  <c r="K572" i="4"/>
  <c r="K1308" i="4"/>
  <c r="K1233" i="4"/>
  <c r="K693" i="4"/>
  <c r="K1269" i="4"/>
  <c r="K116" i="4"/>
  <c r="K611" i="4"/>
  <c r="K1680" i="4"/>
  <c r="K182" i="4"/>
  <c r="K1101" i="4"/>
  <c r="K1378" i="4"/>
  <c r="K1521" i="4"/>
  <c r="K1820" i="4"/>
  <c r="K412" i="4"/>
  <c r="K1732" i="4"/>
  <c r="K1693" i="4"/>
  <c r="K1556" i="4"/>
  <c r="K788" i="4"/>
  <c r="K253" i="4"/>
  <c r="N1653" i="4" l="1"/>
  <c r="Q1653" i="4" s="1"/>
  <c r="O1653" i="4"/>
  <c r="P1653" i="4" s="1"/>
  <c r="O1818" i="4"/>
  <c r="P1818" i="4" s="1"/>
  <c r="N1818" i="4"/>
  <c r="Q1818" i="4" s="1"/>
  <c r="N570" i="4"/>
  <c r="Q570" i="4" s="1"/>
  <c r="O570" i="4"/>
  <c r="P570" i="4" s="1"/>
  <c r="N661" i="4"/>
  <c r="Q661" i="4" s="1"/>
  <c r="O661" i="4"/>
  <c r="P661" i="4" s="1"/>
  <c r="N129" i="4"/>
  <c r="Q129" i="4" s="1"/>
  <c r="O129" i="4"/>
  <c r="P129" i="4" s="1"/>
  <c r="O290" i="4"/>
  <c r="P290" i="4" s="1"/>
  <c r="N290" i="4"/>
  <c r="Q290" i="4" s="1"/>
  <c r="O1274" i="4"/>
  <c r="P1274" i="4" s="1"/>
  <c r="N1274" i="4"/>
  <c r="Q1274" i="4" s="1"/>
  <c r="O1057" i="4"/>
  <c r="P1057" i="4" s="1"/>
  <c r="N1057" i="4"/>
  <c r="Q1057" i="4" s="1"/>
  <c r="O727" i="4"/>
  <c r="P727" i="4" s="1"/>
  <c r="N727" i="4"/>
  <c r="Q727" i="4" s="1"/>
  <c r="O1678" i="4"/>
  <c r="P1678" i="4" s="1"/>
  <c r="N1678" i="4"/>
  <c r="Q1678" i="4" s="1"/>
  <c r="O1359" i="4"/>
  <c r="P1359" i="4" s="1"/>
  <c r="N1359" i="4"/>
  <c r="Q1359" i="4" s="1"/>
  <c r="O389" i="4"/>
  <c r="P389" i="4" s="1"/>
  <c r="N389" i="4"/>
  <c r="Q389" i="4" s="1"/>
  <c r="O445" i="4"/>
  <c r="P445" i="4" s="1"/>
  <c r="N445" i="4"/>
  <c r="Q445" i="4" s="1"/>
  <c r="O704" i="4"/>
  <c r="P704" i="4" s="1"/>
  <c r="N704" i="4"/>
  <c r="Q704" i="4" s="1"/>
  <c r="O889" i="4"/>
  <c r="P889" i="4" s="1"/>
  <c r="N889" i="4"/>
  <c r="Q889" i="4" s="1"/>
  <c r="O913" i="4"/>
  <c r="P913" i="4" s="1"/>
  <c r="N913" i="4"/>
  <c r="Q913" i="4" s="1"/>
  <c r="N620" i="4"/>
  <c r="Q620" i="4" s="1"/>
  <c r="O620" i="4"/>
  <c r="P620" i="4" s="1"/>
  <c r="N874" i="4"/>
  <c r="Q874" i="4" s="1"/>
  <c r="O874" i="4"/>
  <c r="P874" i="4" s="1"/>
  <c r="O743" i="4"/>
  <c r="P743" i="4" s="1"/>
  <c r="N743" i="4"/>
  <c r="Q743" i="4" s="1"/>
  <c r="O1333" i="4"/>
  <c r="P1333" i="4" s="1"/>
  <c r="N1333" i="4"/>
  <c r="Q1333" i="4" s="1"/>
  <c r="N177" i="4"/>
  <c r="Q177" i="4" s="1"/>
  <c r="O177" i="4"/>
  <c r="P177" i="4" s="1"/>
  <c r="N36" i="4"/>
  <c r="Q36" i="4" s="1"/>
  <c r="O36" i="4"/>
  <c r="P36" i="4" s="1"/>
  <c r="N1234" i="4"/>
  <c r="Q1234" i="4" s="1"/>
  <c r="O1234" i="4"/>
  <c r="P1234" i="4" s="1"/>
  <c r="N1022" i="4"/>
  <c r="Q1022" i="4" s="1"/>
  <c r="O1022" i="4"/>
  <c r="P1022" i="4" s="1"/>
  <c r="O1197" i="4"/>
  <c r="P1197" i="4" s="1"/>
  <c r="N1197" i="4"/>
  <c r="Q1197" i="4" s="1"/>
  <c r="N924" i="4"/>
  <c r="Q924" i="4" s="1"/>
  <c r="O924" i="4"/>
  <c r="P924" i="4" s="1"/>
  <c r="O853" i="4"/>
  <c r="P853" i="4" s="1"/>
  <c r="N853" i="4"/>
  <c r="Q853" i="4" s="1"/>
  <c r="N1083" i="4"/>
  <c r="Q1083" i="4" s="1"/>
  <c r="O1083" i="4"/>
  <c r="P1083" i="4" s="1"/>
  <c r="O136" i="4"/>
  <c r="P136" i="4" s="1"/>
  <c r="N136" i="4"/>
  <c r="Q136" i="4" s="1"/>
  <c r="O282" i="4"/>
  <c r="P282" i="4" s="1"/>
  <c r="N282" i="4"/>
  <c r="Q282" i="4" s="1"/>
  <c r="O1143" i="4"/>
  <c r="P1143" i="4" s="1"/>
  <c r="N1143" i="4"/>
  <c r="Q1143" i="4" s="1"/>
  <c r="N997" i="4"/>
  <c r="Q997" i="4" s="1"/>
  <c r="O997" i="4"/>
  <c r="P997" i="4" s="1"/>
  <c r="O850" i="4"/>
  <c r="P850" i="4" s="1"/>
  <c r="N850" i="4"/>
  <c r="Q850" i="4" s="1"/>
  <c r="O680" i="4"/>
  <c r="P680" i="4" s="1"/>
  <c r="N680" i="4"/>
  <c r="Q680" i="4" s="1"/>
  <c r="O2001" i="4"/>
  <c r="P2001" i="4" s="1"/>
  <c r="N2001" i="4"/>
  <c r="Q2001" i="4" s="1"/>
  <c r="N1665" i="4"/>
  <c r="Q1665" i="4" s="1"/>
  <c r="O1665" i="4"/>
  <c r="P1665" i="4" s="1"/>
  <c r="O1501" i="4"/>
  <c r="P1501" i="4" s="1"/>
  <c r="N1501" i="4"/>
  <c r="Q1501" i="4" s="1"/>
  <c r="N1527" i="4"/>
  <c r="Q1527" i="4" s="1"/>
  <c r="O1527" i="4"/>
  <c r="P1527" i="4" s="1"/>
  <c r="N1031" i="4"/>
  <c r="Q1031" i="4" s="1"/>
  <c r="O1031" i="4"/>
  <c r="P1031" i="4" s="1"/>
  <c r="O523" i="4"/>
  <c r="P523" i="4" s="1"/>
  <c r="N523" i="4"/>
  <c r="Q523" i="4" s="1"/>
  <c r="N1764" i="4"/>
  <c r="Q1764" i="4" s="1"/>
  <c r="O1764" i="4"/>
  <c r="P1764" i="4" s="1"/>
  <c r="N702" i="4"/>
  <c r="Q702" i="4" s="1"/>
  <c r="O702" i="4"/>
  <c r="P702" i="4" s="1"/>
  <c r="O1573" i="4"/>
  <c r="P1573" i="4" s="1"/>
  <c r="N1573" i="4"/>
  <c r="Q1573" i="4" s="1"/>
  <c r="N23" i="4"/>
  <c r="Q23" i="4" s="1"/>
  <c r="O23" i="4"/>
  <c r="P23" i="4" s="1"/>
  <c r="N574" i="4"/>
  <c r="Q574" i="4" s="1"/>
  <c r="O574" i="4"/>
  <c r="P574" i="4" s="1"/>
  <c r="N1029" i="4"/>
  <c r="Q1029" i="4" s="1"/>
  <c r="O1029" i="4"/>
  <c r="P1029" i="4" s="1"/>
  <c r="O1657" i="4"/>
  <c r="P1657" i="4" s="1"/>
  <c r="N1657" i="4"/>
  <c r="Q1657" i="4" s="1"/>
  <c r="O1782" i="4"/>
  <c r="P1782" i="4" s="1"/>
  <c r="N1782" i="4"/>
  <c r="Q1782" i="4" s="1"/>
  <c r="N406" i="4"/>
  <c r="Q406" i="4" s="1"/>
  <c r="O406" i="4"/>
  <c r="P406" i="4" s="1"/>
  <c r="N199" i="4"/>
  <c r="Q199" i="4" s="1"/>
  <c r="O199" i="4"/>
  <c r="P199" i="4" s="1"/>
  <c r="N269" i="4"/>
  <c r="Q269" i="4" s="1"/>
  <c r="O269" i="4"/>
  <c r="P269" i="4" s="1"/>
  <c r="O518" i="4"/>
  <c r="P518" i="4" s="1"/>
  <c r="N518" i="4"/>
  <c r="Q518" i="4" s="1"/>
  <c r="N950" i="4"/>
  <c r="Q950" i="4" s="1"/>
  <c r="O950" i="4"/>
  <c r="P950" i="4" s="1"/>
  <c r="O642" i="4"/>
  <c r="P642" i="4" s="1"/>
  <c r="N642" i="4"/>
  <c r="Q642" i="4" s="1"/>
  <c r="O840" i="4"/>
  <c r="P840" i="4" s="1"/>
  <c r="N840" i="4"/>
  <c r="Q840" i="4" s="1"/>
  <c r="O1778" i="4"/>
  <c r="P1778" i="4" s="1"/>
  <c r="N1778" i="4"/>
  <c r="Q1778" i="4" s="1"/>
  <c r="O1205" i="4"/>
  <c r="P1205" i="4" s="1"/>
  <c r="N1205" i="4"/>
  <c r="Q1205" i="4" s="1"/>
  <c r="O139" i="4"/>
  <c r="P139" i="4" s="1"/>
  <c r="N139" i="4"/>
  <c r="Q139" i="4" s="1"/>
  <c r="O1830" i="4"/>
  <c r="P1830" i="4" s="1"/>
  <c r="N1830" i="4"/>
  <c r="Q1830" i="4" s="1"/>
  <c r="N894" i="4"/>
  <c r="Q894" i="4" s="1"/>
  <c r="O894" i="4"/>
  <c r="P894" i="4" s="1"/>
  <c r="N435" i="4"/>
  <c r="Q435" i="4" s="1"/>
  <c r="O435" i="4"/>
  <c r="P435" i="4" s="1"/>
  <c r="N800" i="4"/>
  <c r="Q800" i="4" s="1"/>
  <c r="O800" i="4"/>
  <c r="P800" i="4" s="1"/>
  <c r="N342" i="4"/>
  <c r="Q342" i="4" s="1"/>
  <c r="O342" i="4"/>
  <c r="P342" i="4" s="1"/>
  <c r="N895" i="4"/>
  <c r="Q895" i="4" s="1"/>
  <c r="O895" i="4"/>
  <c r="P895" i="4" s="1"/>
  <c r="O1368" i="4"/>
  <c r="P1368" i="4" s="1"/>
  <c r="N1368" i="4"/>
  <c r="Q1368" i="4" s="1"/>
  <c r="N1917" i="4"/>
  <c r="Q1917" i="4" s="1"/>
  <c r="O1917" i="4"/>
  <c r="P1917" i="4" s="1"/>
  <c r="O126" i="4"/>
  <c r="P126" i="4" s="1"/>
  <c r="N126" i="4"/>
  <c r="Q126" i="4" s="1"/>
  <c r="O313" i="4"/>
  <c r="P313" i="4" s="1"/>
  <c r="N313" i="4"/>
  <c r="Q313" i="4" s="1"/>
  <c r="O946" i="4"/>
  <c r="P946" i="4" s="1"/>
  <c r="N946" i="4"/>
  <c r="Q946" i="4" s="1"/>
  <c r="O1600" i="4"/>
  <c r="P1600" i="4" s="1"/>
  <c r="N1600" i="4"/>
  <c r="Q1600" i="4" s="1"/>
  <c r="N762" i="4"/>
  <c r="Q762" i="4" s="1"/>
  <c r="O762" i="4"/>
  <c r="P762" i="4" s="1"/>
  <c r="N1553" i="4"/>
  <c r="Q1553" i="4" s="1"/>
  <c r="O1553" i="4"/>
  <c r="P1553" i="4" s="1"/>
  <c r="O1560" i="4"/>
  <c r="P1560" i="4" s="1"/>
  <c r="N1560" i="4"/>
  <c r="Q1560" i="4" s="1"/>
  <c r="N809" i="4"/>
  <c r="Q809" i="4" s="1"/>
  <c r="O809" i="4"/>
  <c r="P809" i="4" s="1"/>
  <c r="O326" i="4"/>
  <c r="P326" i="4" s="1"/>
  <c r="N326" i="4"/>
  <c r="Q326" i="4" s="1"/>
  <c r="O790" i="4"/>
  <c r="P790" i="4" s="1"/>
  <c r="N790" i="4"/>
  <c r="Q790" i="4" s="1"/>
  <c r="O1570" i="4"/>
  <c r="P1570" i="4" s="1"/>
  <c r="N1570" i="4"/>
  <c r="Q1570" i="4" s="1"/>
  <c r="O1957" i="4"/>
  <c r="P1957" i="4" s="1"/>
  <c r="N1957" i="4"/>
  <c r="Q1957" i="4" s="1"/>
  <c r="O1625" i="4"/>
  <c r="P1625" i="4" s="1"/>
  <c r="N1625" i="4"/>
  <c r="Q1625" i="4" s="1"/>
  <c r="O1228" i="4"/>
  <c r="P1228" i="4" s="1"/>
  <c r="N1228" i="4"/>
  <c r="Q1228" i="4" s="1"/>
  <c r="O1692" i="4"/>
  <c r="P1692" i="4" s="1"/>
  <c r="N1692" i="4"/>
  <c r="Q1692" i="4" s="1"/>
  <c r="O337" i="4"/>
  <c r="P337" i="4" s="1"/>
  <c r="N337" i="4"/>
  <c r="Q337" i="4" s="1"/>
  <c r="O1047" i="4"/>
  <c r="P1047" i="4" s="1"/>
  <c r="N1047" i="4"/>
  <c r="Q1047" i="4" s="1"/>
  <c r="O320" i="4"/>
  <c r="P320" i="4" s="1"/>
  <c r="N320" i="4"/>
  <c r="Q320" i="4" s="1"/>
  <c r="N1372" i="4"/>
  <c r="Q1372" i="4" s="1"/>
  <c r="O1372" i="4"/>
  <c r="P1372" i="4" s="1"/>
  <c r="N1727" i="4"/>
  <c r="Q1727" i="4" s="1"/>
  <c r="O1727" i="4"/>
  <c r="P1727" i="4" s="1"/>
  <c r="O1390" i="4"/>
  <c r="P1390" i="4" s="1"/>
  <c r="N1390" i="4"/>
  <c r="Q1390" i="4" s="1"/>
  <c r="N1509" i="4"/>
  <c r="Q1509" i="4" s="1"/>
  <c r="O1509" i="4"/>
  <c r="P1509" i="4" s="1"/>
  <c r="N1069" i="4"/>
  <c r="Q1069" i="4" s="1"/>
  <c r="O1069" i="4"/>
  <c r="P1069" i="4" s="1"/>
  <c r="N1435" i="4"/>
  <c r="Q1435" i="4" s="1"/>
  <c r="O1435" i="4"/>
  <c r="P1435" i="4" s="1"/>
  <c r="N531" i="4"/>
  <c r="Q531" i="4" s="1"/>
  <c r="O531" i="4"/>
  <c r="P531" i="4" s="1"/>
  <c r="N1592" i="4"/>
  <c r="Q1592" i="4" s="1"/>
  <c r="O1592" i="4"/>
  <c r="P1592" i="4" s="1"/>
  <c r="O1230" i="4"/>
  <c r="P1230" i="4" s="1"/>
  <c r="N1230" i="4"/>
  <c r="Q1230" i="4" s="1"/>
  <c r="N1538" i="4"/>
  <c r="Q1538" i="4" s="1"/>
  <c r="O1538" i="4"/>
  <c r="P1538" i="4" s="1"/>
  <c r="O1167" i="4"/>
  <c r="P1167" i="4" s="1"/>
  <c r="N1167" i="4"/>
  <c r="Q1167" i="4" s="1"/>
  <c r="O1943" i="4"/>
  <c r="P1943" i="4" s="1"/>
  <c r="N1943" i="4"/>
  <c r="Q1943" i="4" s="1"/>
  <c r="O26" i="4"/>
  <c r="P26" i="4" s="1"/>
  <c r="N26" i="4"/>
  <c r="Q26" i="4" s="1"/>
  <c r="N1011" i="4"/>
  <c r="Q1011" i="4" s="1"/>
  <c r="O1011" i="4"/>
  <c r="P1011" i="4" s="1"/>
  <c r="N977" i="4"/>
  <c r="Q977" i="4" s="1"/>
  <c r="O977" i="4"/>
  <c r="P977" i="4" s="1"/>
  <c r="O945" i="4"/>
  <c r="P945" i="4" s="1"/>
  <c r="N945" i="4"/>
  <c r="Q945" i="4" s="1"/>
  <c r="N509" i="4"/>
  <c r="Q509" i="4" s="1"/>
  <c r="O509" i="4"/>
  <c r="P509" i="4" s="1"/>
  <c r="O483" i="4"/>
  <c r="P483" i="4" s="1"/>
  <c r="N483" i="4"/>
  <c r="Q483" i="4" s="1"/>
  <c r="N892" i="4"/>
  <c r="Q892" i="4" s="1"/>
  <c r="O892" i="4"/>
  <c r="P892" i="4" s="1"/>
  <c r="O1546" i="4"/>
  <c r="P1546" i="4" s="1"/>
  <c r="N1546" i="4"/>
  <c r="Q1546" i="4" s="1"/>
  <c r="O1672" i="4"/>
  <c r="P1672" i="4" s="1"/>
  <c r="N1672" i="4"/>
  <c r="Q1672" i="4" s="1"/>
  <c r="O120" i="4"/>
  <c r="P120" i="4" s="1"/>
  <c r="N120" i="4"/>
  <c r="Q120" i="4" s="1"/>
  <c r="O1873" i="4"/>
  <c r="P1873" i="4" s="1"/>
  <c r="N1873" i="4"/>
  <c r="Q1873" i="4" s="1"/>
  <c r="O645" i="4"/>
  <c r="P645" i="4" s="1"/>
  <c r="N645" i="4"/>
  <c r="Q645" i="4" s="1"/>
  <c r="N1776" i="4"/>
  <c r="Q1776" i="4" s="1"/>
  <c r="O1776" i="4"/>
  <c r="P1776" i="4" s="1"/>
  <c r="N700" i="4"/>
  <c r="Q700" i="4" s="1"/>
  <c r="O700" i="4"/>
  <c r="P700" i="4" s="1"/>
  <c r="N1292" i="4"/>
  <c r="Q1292" i="4" s="1"/>
  <c r="O1292" i="4"/>
  <c r="P1292" i="4" s="1"/>
  <c r="O1020" i="4"/>
  <c r="P1020" i="4" s="1"/>
  <c r="N1020" i="4"/>
  <c r="Q1020" i="4" s="1"/>
  <c r="N1723" i="4"/>
  <c r="Q1723" i="4" s="1"/>
  <c r="O1723" i="4"/>
  <c r="P1723" i="4" s="1"/>
  <c r="N1365" i="4"/>
  <c r="Q1365" i="4" s="1"/>
  <c r="O1365" i="4"/>
  <c r="P1365" i="4" s="1"/>
  <c r="O1877" i="4"/>
  <c r="P1877" i="4" s="1"/>
  <c r="N1877" i="4"/>
  <c r="Q1877" i="4" s="1"/>
  <c r="N871" i="4"/>
  <c r="Q871" i="4" s="1"/>
  <c r="O871" i="4"/>
  <c r="P871" i="4" s="1"/>
  <c r="O626" i="4"/>
  <c r="P626" i="4" s="1"/>
  <c r="N626" i="4"/>
  <c r="Q626" i="4" s="1"/>
  <c r="O430" i="4"/>
  <c r="P430" i="4" s="1"/>
  <c r="N430" i="4"/>
  <c r="Q430" i="4" s="1"/>
  <c r="O1860" i="4"/>
  <c r="P1860" i="4" s="1"/>
  <c r="N1860" i="4"/>
  <c r="Q1860" i="4" s="1"/>
  <c r="N1015" i="4"/>
  <c r="Q1015" i="4" s="1"/>
  <c r="O1015" i="4"/>
  <c r="P1015" i="4" s="1"/>
  <c r="O1088" i="4"/>
  <c r="P1088" i="4" s="1"/>
  <c r="N1088" i="4"/>
  <c r="Q1088" i="4" s="1"/>
  <c r="N1933" i="4"/>
  <c r="Q1933" i="4" s="1"/>
  <c r="O1933" i="4"/>
  <c r="P1933" i="4" s="1"/>
  <c r="O276" i="4"/>
  <c r="P276" i="4" s="1"/>
  <c r="N276" i="4"/>
  <c r="Q276" i="4" s="1"/>
  <c r="N178" i="4"/>
  <c r="Q178" i="4" s="1"/>
  <c r="O178" i="4"/>
  <c r="P178" i="4" s="1"/>
  <c r="N96" i="4"/>
  <c r="Q96" i="4" s="1"/>
  <c r="O96" i="4"/>
  <c r="P96" i="4" s="1"/>
  <c r="O521" i="4"/>
  <c r="P521" i="4" s="1"/>
  <c r="N521" i="4"/>
  <c r="Q521" i="4" s="1"/>
  <c r="O1540" i="4"/>
  <c r="P1540" i="4" s="1"/>
  <c r="N1540" i="4"/>
  <c r="Q1540" i="4" s="1"/>
  <c r="O251" i="4"/>
  <c r="P251" i="4" s="1"/>
  <c r="N251" i="4"/>
  <c r="Q251" i="4" s="1"/>
  <c r="O799" i="4"/>
  <c r="P799" i="4" s="1"/>
  <c r="N799" i="4"/>
  <c r="Q799" i="4" s="1"/>
  <c r="N1645" i="4"/>
  <c r="Q1645" i="4" s="1"/>
  <c r="O1645" i="4"/>
  <c r="P1645" i="4" s="1"/>
  <c r="O1226" i="4"/>
  <c r="P1226" i="4" s="1"/>
  <c r="N1226" i="4"/>
  <c r="Q1226" i="4" s="1"/>
  <c r="O1200" i="4"/>
  <c r="P1200" i="4" s="1"/>
  <c r="N1200" i="4"/>
  <c r="Q1200" i="4" s="1"/>
  <c r="O1498" i="4"/>
  <c r="P1498" i="4" s="1"/>
  <c r="N1498" i="4"/>
  <c r="Q1498" i="4" s="1"/>
  <c r="O798" i="4"/>
  <c r="P798" i="4" s="1"/>
  <c r="N798" i="4"/>
  <c r="Q798" i="4" s="1"/>
  <c r="O1136" i="4"/>
  <c r="P1136" i="4" s="1"/>
  <c r="N1136" i="4"/>
  <c r="Q1136" i="4" s="1"/>
  <c r="N925" i="4"/>
  <c r="Q925" i="4" s="1"/>
  <c r="O925" i="4"/>
  <c r="P925" i="4" s="1"/>
  <c r="O396" i="4"/>
  <c r="P396" i="4" s="1"/>
  <c r="N396" i="4"/>
  <c r="Q396" i="4" s="1"/>
  <c r="N1098" i="4"/>
  <c r="Q1098" i="4" s="1"/>
  <c r="O1098" i="4"/>
  <c r="P1098" i="4" s="1"/>
  <c r="N475" i="4"/>
  <c r="Q475" i="4" s="1"/>
  <c r="O475" i="4"/>
  <c r="P475" i="4" s="1"/>
  <c r="O1121" i="4"/>
  <c r="P1121" i="4" s="1"/>
  <c r="N1121" i="4"/>
  <c r="Q1121" i="4" s="1"/>
  <c r="O391" i="4"/>
  <c r="P391" i="4" s="1"/>
  <c r="N391" i="4"/>
  <c r="Q391" i="4" s="1"/>
  <c r="N582" i="4"/>
  <c r="Q582" i="4" s="1"/>
  <c r="O582" i="4"/>
  <c r="P582" i="4" s="1"/>
  <c r="O1283" i="4"/>
  <c r="P1283" i="4" s="1"/>
  <c r="N1283" i="4"/>
  <c r="Q1283" i="4" s="1"/>
  <c r="O725" i="4"/>
  <c r="P725" i="4" s="1"/>
  <c r="N725" i="4"/>
  <c r="Q725" i="4" s="1"/>
  <c r="N1342" i="4"/>
  <c r="Q1342" i="4" s="1"/>
  <c r="O1342" i="4"/>
  <c r="P1342" i="4" s="1"/>
  <c r="N1428" i="4"/>
  <c r="Q1428" i="4" s="1"/>
  <c r="O1428" i="4"/>
  <c r="P1428" i="4" s="1"/>
  <c r="O1373" i="4"/>
  <c r="P1373" i="4" s="1"/>
  <c r="N1373" i="4"/>
  <c r="Q1373" i="4" s="1"/>
  <c r="N512" i="4"/>
  <c r="Q512" i="4" s="1"/>
  <c r="O512" i="4"/>
  <c r="P512" i="4" s="1"/>
  <c r="O1737" i="4"/>
  <c r="P1737" i="4" s="1"/>
  <c r="N1737" i="4"/>
  <c r="Q1737" i="4" s="1"/>
  <c r="N1214" i="4"/>
  <c r="Q1214" i="4" s="1"/>
  <c r="O1214" i="4"/>
  <c r="P1214" i="4" s="1"/>
  <c r="O322" i="4"/>
  <c r="P322" i="4" s="1"/>
  <c r="N322" i="4"/>
  <c r="Q322" i="4" s="1"/>
  <c r="O1281" i="4"/>
  <c r="P1281" i="4" s="1"/>
  <c r="N1281" i="4"/>
  <c r="Q1281" i="4" s="1"/>
  <c r="N1296" i="4"/>
  <c r="Q1296" i="4" s="1"/>
  <c r="O1296" i="4"/>
  <c r="P1296" i="4" s="1"/>
  <c r="O1599" i="4"/>
  <c r="P1599" i="4" s="1"/>
  <c r="N1599" i="4"/>
  <c r="Q1599" i="4" s="1"/>
  <c r="N1225" i="4"/>
  <c r="Q1225" i="4" s="1"/>
  <c r="O1225" i="4"/>
  <c r="P1225" i="4" s="1"/>
  <c r="O343" i="4"/>
  <c r="P343" i="4" s="1"/>
  <c r="N343" i="4"/>
  <c r="Q343" i="4" s="1"/>
  <c r="O490" i="4"/>
  <c r="P490" i="4" s="1"/>
  <c r="N490" i="4"/>
  <c r="Q490" i="4" s="1"/>
  <c r="N768" i="4"/>
  <c r="Q768" i="4" s="1"/>
  <c r="O768" i="4"/>
  <c r="P768" i="4" s="1"/>
  <c r="N1213" i="4"/>
  <c r="Q1213" i="4" s="1"/>
  <c r="O1213" i="4"/>
  <c r="P1213" i="4" s="1"/>
  <c r="O1997" i="4"/>
  <c r="P1997" i="4" s="1"/>
  <c r="N1997" i="4"/>
  <c r="Q1997" i="4" s="1"/>
  <c r="O1918" i="4"/>
  <c r="P1918" i="4" s="1"/>
  <c r="N1918" i="4"/>
  <c r="Q1918" i="4" s="1"/>
  <c r="O154" i="4"/>
  <c r="P154" i="4" s="1"/>
  <c r="N154" i="4"/>
  <c r="Q154" i="4" s="1"/>
  <c r="O1798" i="4"/>
  <c r="P1798" i="4" s="1"/>
  <c r="N1798" i="4"/>
  <c r="Q1798" i="4" s="1"/>
  <c r="O405" i="4"/>
  <c r="P405" i="4" s="1"/>
  <c r="N405" i="4"/>
  <c r="Q405" i="4" s="1"/>
  <c r="N1703" i="4"/>
  <c r="Q1703" i="4" s="1"/>
  <c r="O1703" i="4"/>
  <c r="P1703" i="4" s="1"/>
  <c r="N1711" i="4"/>
  <c r="Q1711" i="4" s="1"/>
  <c r="O1711" i="4"/>
  <c r="P1711" i="4" s="1"/>
  <c r="O1779" i="4"/>
  <c r="P1779" i="4" s="1"/>
  <c r="N1779" i="4"/>
  <c r="Q1779" i="4" s="1"/>
  <c r="N634" i="4"/>
  <c r="Q634" i="4" s="1"/>
  <c r="O634" i="4"/>
  <c r="P634" i="4" s="1"/>
  <c r="O109" i="4"/>
  <c r="P109" i="4" s="1"/>
  <c r="N109" i="4"/>
  <c r="Q109" i="4" s="1"/>
  <c r="N1744" i="4"/>
  <c r="Q1744" i="4" s="1"/>
  <c r="O1744" i="4"/>
  <c r="P1744" i="4" s="1"/>
  <c r="N806" i="4"/>
  <c r="Q806" i="4" s="1"/>
  <c r="O806" i="4"/>
  <c r="P806" i="4" s="1"/>
  <c r="O1511" i="4"/>
  <c r="P1511" i="4" s="1"/>
  <c r="N1511" i="4"/>
  <c r="Q1511" i="4" s="1"/>
  <c r="N63" i="4"/>
  <c r="Q63" i="4" s="1"/>
  <c r="O63" i="4"/>
  <c r="P63" i="4" s="1"/>
  <c r="N1256" i="4"/>
  <c r="Q1256" i="4" s="1"/>
  <c r="O1256" i="4"/>
  <c r="P1256" i="4" s="1"/>
  <c r="N1765" i="4"/>
  <c r="Q1765" i="4" s="1"/>
  <c r="O1765" i="4"/>
  <c r="P1765" i="4" s="1"/>
  <c r="N670" i="4"/>
  <c r="Q670" i="4" s="1"/>
  <c r="O670" i="4"/>
  <c r="P670" i="4" s="1"/>
  <c r="O869" i="4"/>
  <c r="P869" i="4" s="1"/>
  <c r="N869" i="4"/>
  <c r="Q869" i="4" s="1"/>
  <c r="N1133" i="4"/>
  <c r="Q1133" i="4" s="1"/>
  <c r="O1133" i="4"/>
  <c r="P1133" i="4" s="1"/>
  <c r="N433" i="4"/>
  <c r="Q433" i="4" s="1"/>
  <c r="O433" i="4"/>
  <c r="P433" i="4" s="1"/>
  <c r="O2000" i="4"/>
  <c r="P2000" i="4" s="1"/>
  <c r="N2000" i="4"/>
  <c r="Q2000" i="4" s="1"/>
  <c r="N219" i="4"/>
  <c r="Q219" i="4" s="1"/>
  <c r="O219" i="4"/>
  <c r="P219" i="4" s="1"/>
  <c r="N56" i="4"/>
  <c r="Q56" i="4" s="1"/>
  <c r="O56" i="4"/>
  <c r="P56" i="4" s="1"/>
  <c r="O598" i="4"/>
  <c r="P598" i="4" s="1"/>
  <c r="N598" i="4"/>
  <c r="Q598" i="4" s="1"/>
  <c r="N1904" i="4"/>
  <c r="Q1904" i="4" s="1"/>
  <c r="O1904" i="4"/>
  <c r="P1904" i="4" s="1"/>
  <c r="N857" i="4"/>
  <c r="Q857" i="4" s="1"/>
  <c r="O857" i="4"/>
  <c r="P857" i="4" s="1"/>
  <c r="O1738" i="4"/>
  <c r="P1738" i="4" s="1"/>
  <c r="N1738" i="4"/>
  <c r="Q1738" i="4" s="1"/>
  <c r="O115" i="4"/>
  <c r="P115" i="4" s="1"/>
  <c r="N115" i="4"/>
  <c r="Q115" i="4" s="1"/>
  <c r="O1784" i="4"/>
  <c r="P1784" i="4" s="1"/>
  <c r="N1784" i="4"/>
  <c r="Q1784" i="4" s="1"/>
  <c r="O376" i="4"/>
  <c r="P376" i="4" s="1"/>
  <c r="N376" i="4"/>
  <c r="Q376" i="4" s="1"/>
  <c r="O69" i="4"/>
  <c r="P69" i="4" s="1"/>
  <c r="N69" i="4"/>
  <c r="Q69" i="4" s="1"/>
  <c r="N466" i="4"/>
  <c r="Q466" i="4" s="1"/>
  <c r="O466" i="4"/>
  <c r="P466" i="4" s="1"/>
  <c r="N1184" i="4"/>
  <c r="Q1184" i="4" s="1"/>
  <c r="O1184" i="4"/>
  <c r="P1184" i="4" s="1"/>
  <c r="O1734" i="4"/>
  <c r="P1734" i="4" s="1"/>
  <c r="N1734" i="4"/>
  <c r="Q1734" i="4" s="1"/>
  <c r="O948" i="4"/>
  <c r="P948" i="4" s="1"/>
  <c r="N948" i="4"/>
  <c r="Q948" i="4" s="1"/>
  <c r="O159" i="4"/>
  <c r="P159" i="4" s="1"/>
  <c r="N159" i="4"/>
  <c r="Q159" i="4" s="1"/>
  <c r="O1730" i="4"/>
  <c r="P1730" i="4" s="1"/>
  <c r="N1730" i="4"/>
  <c r="Q1730" i="4" s="1"/>
  <c r="N1426" i="4"/>
  <c r="Q1426" i="4" s="1"/>
  <c r="O1426" i="4"/>
  <c r="P1426" i="4" s="1"/>
  <c r="O1115" i="4"/>
  <c r="P1115" i="4" s="1"/>
  <c r="N1115" i="4"/>
  <c r="Q1115" i="4" s="1"/>
  <c r="N539" i="4"/>
  <c r="Q539" i="4" s="1"/>
  <c r="O539" i="4"/>
  <c r="P539" i="4" s="1"/>
  <c r="O911" i="4"/>
  <c r="P911" i="4" s="1"/>
  <c r="N911" i="4"/>
  <c r="Q911" i="4" s="1"/>
  <c r="N299" i="4"/>
  <c r="Q299" i="4" s="1"/>
  <c r="O299" i="4"/>
  <c r="P299" i="4" s="1"/>
  <c r="O132" i="4"/>
  <c r="P132" i="4" s="1"/>
  <c r="N132" i="4"/>
  <c r="Q132" i="4" s="1"/>
  <c r="N197" i="4"/>
  <c r="Q197" i="4" s="1"/>
  <c r="O197" i="4"/>
  <c r="P197" i="4" s="1"/>
  <c r="N1789" i="4"/>
  <c r="Q1789" i="4" s="1"/>
  <c r="O1789" i="4"/>
  <c r="P1789" i="4" s="1"/>
  <c r="O211" i="4"/>
  <c r="P211" i="4" s="1"/>
  <c r="N211" i="4"/>
  <c r="Q211" i="4" s="1"/>
  <c r="N1244" i="4"/>
  <c r="Q1244" i="4" s="1"/>
  <c r="O1244" i="4"/>
  <c r="P1244" i="4" s="1"/>
  <c r="N1114" i="4"/>
  <c r="Q1114" i="4" s="1"/>
  <c r="O1114" i="4"/>
  <c r="P1114" i="4" s="1"/>
  <c r="N1458" i="4"/>
  <c r="Q1458" i="4" s="1"/>
  <c r="O1458" i="4"/>
  <c r="P1458" i="4" s="1"/>
  <c r="N429" i="4"/>
  <c r="Q429" i="4" s="1"/>
  <c r="O429" i="4"/>
  <c r="P429" i="4" s="1"/>
  <c r="N68" i="4"/>
  <c r="Q68" i="4" s="1"/>
  <c r="O68" i="4"/>
  <c r="P68" i="4" s="1"/>
  <c r="O1751" i="4"/>
  <c r="P1751" i="4" s="1"/>
  <c r="N1751" i="4"/>
  <c r="Q1751" i="4" s="1"/>
  <c r="N1093" i="4"/>
  <c r="Q1093" i="4" s="1"/>
  <c r="O1093" i="4"/>
  <c r="P1093" i="4" s="1"/>
  <c r="N388" i="4"/>
  <c r="Q388" i="4" s="1"/>
  <c r="O388" i="4"/>
  <c r="P388" i="4" s="1"/>
  <c r="N163" i="4"/>
  <c r="Q163" i="4" s="1"/>
  <c r="O163" i="4"/>
  <c r="P163" i="4" s="1"/>
  <c r="O964" i="4"/>
  <c r="P964" i="4" s="1"/>
  <c r="N964" i="4"/>
  <c r="Q964" i="4" s="1"/>
  <c r="N959" i="4"/>
  <c r="Q959" i="4" s="1"/>
  <c r="O959" i="4"/>
  <c r="P959" i="4" s="1"/>
  <c r="O1198" i="4"/>
  <c r="P1198" i="4" s="1"/>
  <c r="N1198" i="4"/>
  <c r="Q1198" i="4" s="1"/>
  <c r="O1517" i="4"/>
  <c r="P1517" i="4" s="1"/>
  <c r="N1517" i="4"/>
  <c r="Q1517" i="4" s="1"/>
  <c r="N927" i="4"/>
  <c r="Q927" i="4" s="1"/>
  <c r="O927" i="4"/>
  <c r="P927" i="4" s="1"/>
  <c r="N471" i="4"/>
  <c r="Q471" i="4" s="1"/>
  <c r="O471" i="4"/>
  <c r="P471" i="4" s="1"/>
  <c r="O1028" i="4"/>
  <c r="P1028" i="4" s="1"/>
  <c r="N1028" i="4"/>
  <c r="Q1028" i="4" s="1"/>
  <c r="O906" i="4"/>
  <c r="P906" i="4" s="1"/>
  <c r="N906" i="4"/>
  <c r="Q906" i="4" s="1"/>
  <c r="N462" i="4"/>
  <c r="Q462" i="4" s="1"/>
  <c r="O462" i="4"/>
  <c r="P462" i="4" s="1"/>
  <c r="O931" i="4"/>
  <c r="P931" i="4" s="1"/>
  <c r="N931" i="4"/>
  <c r="Q931" i="4" s="1"/>
  <c r="O1502" i="4"/>
  <c r="P1502" i="4" s="1"/>
  <c r="N1502" i="4"/>
  <c r="Q1502" i="4" s="1"/>
  <c r="N1780" i="4"/>
  <c r="Q1780" i="4" s="1"/>
  <c r="O1780" i="4"/>
  <c r="P1780" i="4" s="1"/>
  <c r="O176" i="4"/>
  <c r="P176" i="4" s="1"/>
  <c r="N176" i="4"/>
  <c r="Q176" i="4" s="1"/>
  <c r="O201" i="4"/>
  <c r="P201" i="4" s="1"/>
  <c r="N201" i="4"/>
  <c r="Q201" i="4" s="1"/>
  <c r="O563" i="4"/>
  <c r="P563" i="4" s="1"/>
  <c r="N563" i="4"/>
  <c r="Q563" i="4" s="1"/>
  <c r="O349" i="4"/>
  <c r="P349" i="4" s="1"/>
  <c r="N349" i="4"/>
  <c r="Q349" i="4" s="1"/>
  <c r="N1936" i="4"/>
  <c r="Q1936" i="4" s="1"/>
  <c r="O1936" i="4"/>
  <c r="P1936" i="4" s="1"/>
  <c r="O311" i="4"/>
  <c r="P311" i="4" s="1"/>
  <c r="N311" i="4"/>
  <c r="Q311" i="4" s="1"/>
  <c r="O403" i="4"/>
  <c r="P403" i="4" s="1"/>
  <c r="N403" i="4"/>
  <c r="Q403" i="4" s="1"/>
  <c r="N1890" i="4"/>
  <c r="Q1890" i="4" s="1"/>
  <c r="O1890" i="4"/>
  <c r="P1890" i="4" s="1"/>
  <c r="N79" i="4"/>
  <c r="Q79" i="4" s="1"/>
  <c r="O79" i="4"/>
  <c r="P79" i="4" s="1"/>
  <c r="N180" i="4"/>
  <c r="Q180" i="4" s="1"/>
  <c r="O180" i="4"/>
  <c r="P180" i="4" s="1"/>
  <c r="N1220" i="4"/>
  <c r="Q1220" i="4" s="1"/>
  <c r="O1220" i="4"/>
  <c r="P1220" i="4" s="1"/>
  <c r="N1547" i="4"/>
  <c r="Q1547" i="4" s="1"/>
  <c r="O1547" i="4"/>
  <c r="P1547" i="4" s="1"/>
  <c r="N1663" i="4"/>
  <c r="Q1663" i="4" s="1"/>
  <c r="O1663" i="4"/>
  <c r="P1663" i="4" s="1"/>
  <c r="O1595" i="4"/>
  <c r="P1595" i="4" s="1"/>
  <c r="N1595" i="4"/>
  <c r="Q1595" i="4" s="1"/>
  <c r="N805" i="4"/>
  <c r="Q805" i="4" s="1"/>
  <c r="O805" i="4"/>
  <c r="P805" i="4" s="1"/>
  <c r="N1414" i="4"/>
  <c r="Q1414" i="4" s="1"/>
  <c r="O1414" i="4"/>
  <c r="P1414" i="4" s="1"/>
  <c r="O1676" i="4"/>
  <c r="P1676" i="4" s="1"/>
  <c r="N1676" i="4"/>
  <c r="Q1676" i="4" s="1"/>
  <c r="O1374" i="4"/>
  <c r="P1374" i="4" s="1"/>
  <c r="N1374" i="4"/>
  <c r="Q1374" i="4" s="1"/>
  <c r="O1913" i="4"/>
  <c r="P1913" i="4" s="1"/>
  <c r="N1913" i="4"/>
  <c r="Q1913" i="4" s="1"/>
  <c r="N382" i="4"/>
  <c r="Q382" i="4" s="1"/>
  <c r="O382" i="4"/>
  <c r="P382" i="4" s="1"/>
  <c r="O422" i="4"/>
  <c r="P422" i="4" s="1"/>
  <c r="N422" i="4"/>
  <c r="Q422" i="4" s="1"/>
  <c r="O249" i="4"/>
  <c r="P249" i="4" s="1"/>
  <c r="N249" i="4"/>
  <c r="Q249" i="4" s="1"/>
  <c r="O443" i="4"/>
  <c r="P443" i="4" s="1"/>
  <c r="N443" i="4"/>
  <c r="Q443" i="4" s="1"/>
  <c r="N1360" i="4"/>
  <c r="Q1360" i="4" s="1"/>
  <c r="O1360" i="4"/>
  <c r="P1360" i="4" s="1"/>
  <c r="O1404" i="4"/>
  <c r="P1404" i="4" s="1"/>
  <c r="N1404" i="4"/>
  <c r="Q1404" i="4" s="1"/>
  <c r="O1134" i="4"/>
  <c r="P1134" i="4" s="1"/>
  <c r="N1134" i="4"/>
  <c r="Q1134" i="4" s="1"/>
  <c r="N1699" i="4"/>
  <c r="Q1699" i="4" s="1"/>
  <c r="O1699" i="4"/>
  <c r="P1699" i="4" s="1"/>
  <c r="O568" i="4"/>
  <c r="P568" i="4" s="1"/>
  <c r="N568" i="4"/>
  <c r="Q568" i="4" s="1"/>
  <c r="N928" i="4"/>
  <c r="Q928" i="4" s="1"/>
  <c r="O928" i="4"/>
  <c r="P928" i="4" s="1"/>
  <c r="O1861" i="4"/>
  <c r="P1861" i="4" s="1"/>
  <c r="N1861" i="4"/>
  <c r="Q1861" i="4" s="1"/>
  <c r="O1123" i="4"/>
  <c r="P1123" i="4" s="1"/>
  <c r="N1123" i="4"/>
  <c r="Q1123" i="4" s="1"/>
  <c r="N1636" i="4"/>
  <c r="Q1636" i="4" s="1"/>
  <c r="O1636" i="4"/>
  <c r="P1636" i="4" s="1"/>
  <c r="O886" i="4"/>
  <c r="P886" i="4" s="1"/>
  <c r="N886" i="4"/>
  <c r="Q886" i="4" s="1"/>
  <c r="N346" i="4"/>
  <c r="Q346" i="4" s="1"/>
  <c r="O346" i="4"/>
  <c r="P346" i="4" s="1"/>
  <c r="N846" i="4"/>
  <c r="Q846" i="4" s="1"/>
  <c r="O846" i="4"/>
  <c r="P846" i="4" s="1"/>
  <c r="N858" i="4"/>
  <c r="Q858" i="4" s="1"/>
  <c r="O858" i="4"/>
  <c r="P858" i="4" s="1"/>
  <c r="O731" i="4"/>
  <c r="P731" i="4" s="1"/>
  <c r="N731" i="4"/>
  <c r="Q731" i="4" s="1"/>
  <c r="N1257" i="4"/>
  <c r="Q1257" i="4" s="1"/>
  <c r="O1257" i="4"/>
  <c r="P1257" i="4" s="1"/>
  <c r="N1128" i="4"/>
  <c r="Q1128" i="4" s="1"/>
  <c r="O1128" i="4"/>
  <c r="P1128" i="4" s="1"/>
  <c r="N801" i="4"/>
  <c r="Q801" i="4" s="1"/>
  <c r="O801" i="4"/>
  <c r="P801" i="4" s="1"/>
  <c r="N202" i="4"/>
  <c r="Q202" i="4" s="1"/>
  <c r="O202" i="4"/>
  <c r="P202" i="4" s="1"/>
  <c r="O213" i="4"/>
  <c r="P213" i="4" s="1"/>
  <c r="N213" i="4"/>
  <c r="Q213" i="4" s="1"/>
  <c r="N1419" i="4"/>
  <c r="Q1419" i="4" s="1"/>
  <c r="O1419" i="4"/>
  <c r="P1419" i="4" s="1"/>
  <c r="O1154" i="4"/>
  <c r="P1154" i="4" s="1"/>
  <c r="N1154" i="4"/>
  <c r="Q1154" i="4" s="1"/>
  <c r="N969" i="4"/>
  <c r="Q969" i="4" s="1"/>
  <c r="O969" i="4"/>
  <c r="P969" i="4" s="1"/>
  <c r="N1790" i="4"/>
  <c r="Q1790" i="4" s="1"/>
  <c r="O1790" i="4"/>
  <c r="P1790" i="4" s="1"/>
  <c r="N1315" i="4"/>
  <c r="Q1315" i="4" s="1"/>
  <c r="O1315" i="4"/>
  <c r="P1315" i="4" s="1"/>
  <c r="O995" i="4"/>
  <c r="P995" i="4" s="1"/>
  <c r="N995" i="4"/>
  <c r="Q995" i="4" s="1"/>
  <c r="O643" i="4"/>
  <c r="P643" i="4" s="1"/>
  <c r="N643" i="4"/>
  <c r="Q643" i="4" s="1"/>
  <c r="N1771" i="4"/>
  <c r="Q1771" i="4" s="1"/>
  <c r="O1771" i="4"/>
  <c r="P1771" i="4" s="1"/>
  <c r="N40" i="4"/>
  <c r="Q40" i="4" s="1"/>
  <c r="O40" i="4"/>
  <c r="P40" i="4" s="1"/>
  <c r="N195" i="4"/>
  <c r="Q195" i="4" s="1"/>
  <c r="O195" i="4"/>
  <c r="P195" i="4" s="1"/>
  <c r="N1271" i="4"/>
  <c r="Q1271" i="4" s="1"/>
  <c r="O1271" i="4"/>
  <c r="P1271" i="4" s="1"/>
  <c r="O1224" i="4"/>
  <c r="P1224" i="4" s="1"/>
  <c r="N1224" i="4"/>
  <c r="Q1224" i="4" s="1"/>
  <c r="O697" i="4"/>
  <c r="P697" i="4" s="1"/>
  <c r="N697" i="4"/>
  <c r="Q697" i="4" s="1"/>
  <c r="N1399" i="4"/>
  <c r="Q1399" i="4" s="1"/>
  <c r="O1399" i="4"/>
  <c r="P1399" i="4" s="1"/>
  <c r="O757" i="4"/>
  <c r="P757" i="4" s="1"/>
  <c r="N757" i="4"/>
  <c r="Q757" i="4" s="1"/>
  <c r="O151" i="4"/>
  <c r="P151" i="4" s="1"/>
  <c r="N151" i="4"/>
  <c r="Q151" i="4" s="1"/>
  <c r="O1586" i="4"/>
  <c r="P1586" i="4" s="1"/>
  <c r="N1586" i="4"/>
  <c r="Q1586" i="4" s="1"/>
  <c r="O1966" i="4"/>
  <c r="P1966" i="4" s="1"/>
  <c r="N1966" i="4"/>
  <c r="Q1966" i="4" s="1"/>
  <c r="N732" i="4"/>
  <c r="Q732" i="4" s="1"/>
  <c r="O732" i="4"/>
  <c r="P732" i="4" s="1"/>
  <c r="O1542" i="4"/>
  <c r="P1542" i="4" s="1"/>
  <c r="N1542" i="4"/>
  <c r="Q1542" i="4" s="1"/>
  <c r="N811" i="4"/>
  <c r="Q811" i="4" s="1"/>
  <c r="O811" i="4"/>
  <c r="P811" i="4" s="1"/>
  <c r="N270" i="4"/>
  <c r="Q270" i="4" s="1"/>
  <c r="O270" i="4"/>
  <c r="P270" i="4" s="1"/>
  <c r="O1171" i="4"/>
  <c r="P1171" i="4" s="1"/>
  <c r="N1171" i="4"/>
  <c r="Q1171" i="4" s="1"/>
  <c r="N478" i="4"/>
  <c r="Q478" i="4" s="1"/>
  <c r="O478" i="4"/>
  <c r="P478" i="4" s="1"/>
  <c r="N817" i="4"/>
  <c r="Q817" i="4" s="1"/>
  <c r="O817" i="4"/>
  <c r="P817" i="4" s="1"/>
  <c r="O60" i="4"/>
  <c r="P60" i="4" s="1"/>
  <c r="N60" i="4"/>
  <c r="Q60" i="4" s="1"/>
  <c r="N1878" i="4"/>
  <c r="Q1878" i="4" s="1"/>
  <c r="O1878" i="4"/>
  <c r="P1878" i="4" s="1"/>
  <c r="N1337" i="4"/>
  <c r="Q1337" i="4" s="1"/>
  <c r="O1337" i="4"/>
  <c r="P1337" i="4" s="1"/>
  <c r="O1191" i="4"/>
  <c r="P1191" i="4" s="1"/>
  <c r="N1191" i="4"/>
  <c r="Q1191" i="4" s="1"/>
  <c r="O1395" i="4"/>
  <c r="P1395" i="4" s="1"/>
  <c r="N1395" i="4"/>
  <c r="Q1395" i="4" s="1"/>
  <c r="O44" i="4"/>
  <c r="P44" i="4" s="1"/>
  <c r="N44" i="4"/>
  <c r="Q44" i="4" s="1"/>
  <c r="O1032" i="4"/>
  <c r="P1032" i="4" s="1"/>
  <c r="N1032" i="4"/>
  <c r="Q1032" i="4" s="1"/>
  <c r="O625" i="4"/>
  <c r="P625" i="4" s="1"/>
  <c r="N625" i="4"/>
  <c r="Q625" i="4" s="1"/>
  <c r="O1120" i="4"/>
  <c r="P1120" i="4" s="1"/>
  <c r="N1120" i="4"/>
  <c r="Q1120" i="4" s="1"/>
  <c r="O1325" i="4"/>
  <c r="P1325" i="4" s="1"/>
  <c r="N1325" i="4"/>
  <c r="Q1325" i="4" s="1"/>
  <c r="N1584" i="4"/>
  <c r="Q1584" i="4" s="1"/>
  <c r="O1584" i="4"/>
  <c r="P1584" i="4" s="1"/>
  <c r="O764" i="4"/>
  <c r="P764" i="4" s="1"/>
  <c r="N764" i="4"/>
  <c r="Q764" i="4" s="1"/>
  <c r="O1048" i="4"/>
  <c r="P1048" i="4" s="1"/>
  <c r="N1048" i="4"/>
  <c r="Q1048" i="4" s="1"/>
  <c r="O469" i="4"/>
  <c r="P469" i="4" s="1"/>
  <c r="N469" i="4"/>
  <c r="Q469" i="4" s="1"/>
  <c r="O1839" i="4"/>
  <c r="P1839" i="4" s="1"/>
  <c r="N1839" i="4"/>
  <c r="Q1839" i="4" s="1"/>
  <c r="O1720" i="4"/>
  <c r="P1720" i="4" s="1"/>
  <c r="N1720" i="4"/>
  <c r="Q1720" i="4" s="1"/>
  <c r="N919" i="4"/>
  <c r="Q919" i="4" s="1"/>
  <c r="O919" i="4"/>
  <c r="P919" i="4" s="1"/>
  <c r="O1708" i="4"/>
  <c r="P1708" i="4" s="1"/>
  <c r="N1708" i="4"/>
  <c r="Q1708" i="4" s="1"/>
  <c r="O1961" i="4"/>
  <c r="P1961" i="4" s="1"/>
  <c r="N1961" i="4"/>
  <c r="Q1961" i="4" s="1"/>
  <c r="O134" i="4"/>
  <c r="P134" i="4" s="1"/>
  <c r="N134" i="4"/>
  <c r="Q134" i="4" s="1"/>
  <c r="N530" i="4"/>
  <c r="Q530" i="4" s="1"/>
  <c r="O530" i="4"/>
  <c r="P530" i="4" s="1"/>
  <c r="O341" i="4"/>
  <c r="P341" i="4" s="1"/>
  <c r="N341" i="4"/>
  <c r="Q341" i="4" s="1"/>
  <c r="N1605" i="4"/>
  <c r="Q1605" i="4" s="1"/>
  <c r="O1605" i="4"/>
  <c r="P1605" i="4" s="1"/>
  <c r="N1470" i="4"/>
  <c r="Q1470" i="4" s="1"/>
  <c r="O1470" i="4"/>
  <c r="P1470" i="4" s="1"/>
  <c r="N1908" i="4"/>
  <c r="Q1908" i="4" s="1"/>
  <c r="O1908" i="4"/>
  <c r="P1908" i="4" s="1"/>
  <c r="N1660" i="4"/>
  <c r="Q1660" i="4" s="1"/>
  <c r="O1660" i="4"/>
  <c r="P1660" i="4" s="1"/>
  <c r="O631" i="4"/>
  <c r="P631" i="4" s="1"/>
  <c r="N631" i="4"/>
  <c r="Q631" i="4" s="1"/>
  <c r="O744" i="4"/>
  <c r="P744" i="4" s="1"/>
  <c r="N744" i="4"/>
  <c r="Q744" i="4" s="1"/>
  <c r="O1754" i="4"/>
  <c r="P1754" i="4" s="1"/>
  <c r="N1754" i="4"/>
  <c r="Q1754" i="4" s="1"/>
  <c r="N215" i="4"/>
  <c r="Q215" i="4" s="1"/>
  <c r="O215" i="4"/>
  <c r="P215" i="4" s="1"/>
  <c r="N217" i="4"/>
  <c r="Q217" i="4" s="1"/>
  <c r="O217" i="4"/>
  <c r="P217" i="4" s="1"/>
  <c r="O262" i="4"/>
  <c r="P262" i="4" s="1"/>
  <c r="N262" i="4"/>
  <c r="Q262" i="4" s="1"/>
  <c r="N19" i="4"/>
  <c r="Q19" i="4" s="1"/>
  <c r="O19" i="4"/>
  <c r="P19" i="4" s="1"/>
  <c r="N836" i="4"/>
  <c r="Q836" i="4" s="1"/>
  <c r="O836" i="4"/>
  <c r="P836" i="4" s="1"/>
  <c r="N807" i="4"/>
  <c r="Q807" i="4" s="1"/>
  <c r="O807" i="4"/>
  <c r="P807" i="4" s="1"/>
  <c r="O1740" i="4"/>
  <c r="P1740" i="4" s="1"/>
  <c r="N1740" i="4"/>
  <c r="Q1740" i="4" s="1"/>
  <c r="N9" i="4"/>
  <c r="Q9" i="4" s="1"/>
  <c r="O9" i="4"/>
  <c r="P9" i="4" s="1"/>
  <c r="O837" i="4"/>
  <c r="P837" i="4" s="1"/>
  <c r="N837" i="4"/>
  <c r="Q837" i="4" s="1"/>
  <c r="N1423" i="4"/>
  <c r="Q1423" i="4" s="1"/>
  <c r="O1423" i="4"/>
  <c r="P1423" i="4" s="1"/>
  <c r="N843" i="4"/>
  <c r="Q843" i="4" s="1"/>
  <c r="O843" i="4"/>
  <c r="P843" i="4" s="1"/>
  <c r="N1341" i="4"/>
  <c r="Q1341" i="4" s="1"/>
  <c r="O1341" i="4"/>
  <c r="P1341" i="4" s="1"/>
  <c r="N1087" i="4"/>
  <c r="Q1087" i="4" s="1"/>
  <c r="O1087" i="4"/>
  <c r="P1087" i="4" s="1"/>
  <c r="N1864" i="4"/>
  <c r="Q1864" i="4" s="1"/>
  <c r="O1864" i="4"/>
  <c r="P1864" i="4" s="1"/>
  <c r="O1151" i="4"/>
  <c r="P1151" i="4" s="1"/>
  <c r="N1151" i="4"/>
  <c r="Q1151" i="4" s="1"/>
  <c r="N719" i="4"/>
  <c r="Q719" i="4" s="1"/>
  <c r="O719" i="4"/>
  <c r="P719" i="4" s="1"/>
  <c r="N1221" i="4"/>
  <c r="Q1221" i="4" s="1"/>
  <c r="O1221" i="4"/>
  <c r="P1221" i="4" s="1"/>
  <c r="N231" i="4"/>
  <c r="Q231" i="4" s="1"/>
  <c r="O231" i="4"/>
  <c r="P231" i="4" s="1"/>
  <c r="N584" i="4"/>
  <c r="Q584" i="4" s="1"/>
  <c r="O584" i="4"/>
  <c r="P584" i="4" s="1"/>
  <c r="O990" i="4"/>
  <c r="P990" i="4" s="1"/>
  <c r="N990" i="4"/>
  <c r="Q990" i="4" s="1"/>
  <c r="O97" i="4"/>
  <c r="P97" i="4" s="1"/>
  <c r="N97" i="4"/>
  <c r="Q97" i="4" s="1"/>
  <c r="O974" i="4"/>
  <c r="P974" i="4" s="1"/>
  <c r="N974" i="4"/>
  <c r="Q974" i="4" s="1"/>
  <c r="N1251" i="4"/>
  <c r="Q1251" i="4" s="1"/>
  <c r="O1251" i="4"/>
  <c r="P1251" i="4" s="1"/>
  <c r="O1876" i="4"/>
  <c r="P1876" i="4" s="1"/>
  <c r="N1876" i="4"/>
  <c r="Q1876" i="4" s="1"/>
  <c r="O77" i="4"/>
  <c r="P77" i="4" s="1"/>
  <c r="N77" i="4"/>
  <c r="Q77" i="4" s="1"/>
  <c r="O1313" i="4"/>
  <c r="P1313" i="4" s="1"/>
  <c r="N1313" i="4"/>
  <c r="Q1313" i="4" s="1"/>
  <c r="O1713" i="4"/>
  <c r="P1713" i="4" s="1"/>
  <c r="N1713" i="4"/>
  <c r="Q1713" i="4" s="1"/>
  <c r="N669" i="4"/>
  <c r="Q669" i="4" s="1"/>
  <c r="O669" i="4"/>
  <c r="P669" i="4" s="1"/>
  <c r="N952" i="4"/>
  <c r="Q952" i="4" s="1"/>
  <c r="O952" i="4"/>
  <c r="P952" i="4" s="1"/>
  <c r="O1052" i="4"/>
  <c r="P1052" i="4" s="1"/>
  <c r="N1052" i="4"/>
  <c r="Q1052" i="4" s="1"/>
  <c r="N501" i="4"/>
  <c r="Q501" i="4" s="1"/>
  <c r="O501" i="4"/>
  <c r="P501" i="4" s="1"/>
  <c r="O147" i="4"/>
  <c r="P147" i="4" s="1"/>
  <c r="N147" i="4"/>
  <c r="Q147" i="4" s="1"/>
  <c r="N130" i="4"/>
  <c r="Q130" i="4" s="1"/>
  <c r="O130" i="4"/>
  <c r="P130" i="4" s="1"/>
  <c r="O1752" i="4"/>
  <c r="P1752" i="4" s="1"/>
  <c r="N1752" i="4"/>
  <c r="Q1752" i="4" s="1"/>
  <c r="O1357" i="4"/>
  <c r="P1357" i="4" s="1"/>
  <c r="N1357" i="4"/>
  <c r="Q1357" i="4" s="1"/>
  <c r="O273" i="4"/>
  <c r="P273" i="4" s="1"/>
  <c r="N273" i="4"/>
  <c r="Q273" i="4" s="1"/>
  <c r="N1590" i="4"/>
  <c r="Q1590" i="4" s="1"/>
  <c r="O1590" i="4"/>
  <c r="P1590" i="4" s="1"/>
  <c r="N1753" i="4"/>
  <c r="Q1753" i="4" s="1"/>
  <c r="O1753" i="4"/>
  <c r="P1753" i="4" s="1"/>
  <c r="N1227" i="4"/>
  <c r="Q1227" i="4" s="1"/>
  <c r="O1227" i="4"/>
  <c r="P1227" i="4" s="1"/>
  <c r="N720" i="4"/>
  <c r="Q720" i="4" s="1"/>
  <c r="O720" i="4"/>
  <c r="P720" i="4" s="1"/>
  <c r="O1851" i="4"/>
  <c r="P1851" i="4" s="1"/>
  <c r="N1851" i="4"/>
  <c r="Q1851" i="4" s="1"/>
  <c r="O1081" i="4"/>
  <c r="P1081" i="4" s="1"/>
  <c r="N1081" i="4"/>
  <c r="Q1081" i="4" s="1"/>
  <c r="N1642" i="4"/>
  <c r="Q1642" i="4" s="1"/>
  <c r="O1642" i="4"/>
  <c r="P1642" i="4" s="1"/>
  <c r="O264" i="4"/>
  <c r="P264" i="4" s="1"/>
  <c r="N264" i="4"/>
  <c r="Q264" i="4" s="1"/>
  <c r="O979" i="4"/>
  <c r="P979" i="4" s="1"/>
  <c r="N979" i="4"/>
  <c r="Q979" i="4" s="1"/>
  <c r="O1715" i="4"/>
  <c r="P1715" i="4" s="1"/>
  <c r="N1715" i="4"/>
  <c r="Q1715" i="4" s="1"/>
  <c r="N1463" i="4"/>
  <c r="Q1463" i="4" s="1"/>
  <c r="O1463" i="4"/>
  <c r="P1463" i="4" s="1"/>
  <c r="O317" i="4"/>
  <c r="P317" i="4" s="1"/>
  <c r="N317" i="4"/>
  <c r="Q317" i="4" s="1"/>
  <c r="N1682" i="4"/>
  <c r="Q1682" i="4" s="1"/>
  <c r="O1682" i="4"/>
  <c r="P1682" i="4" s="1"/>
  <c r="N281" i="4"/>
  <c r="Q281" i="4" s="1"/>
  <c r="O281" i="4"/>
  <c r="P281" i="4" s="1"/>
  <c r="O962" i="4"/>
  <c r="P962" i="4" s="1"/>
  <c r="N962" i="4"/>
  <c r="Q962" i="4" s="1"/>
  <c r="O1035" i="4"/>
  <c r="P1035" i="4" s="1"/>
  <c r="N1035" i="4"/>
  <c r="Q1035" i="4" s="1"/>
  <c r="N1100" i="4"/>
  <c r="Q1100" i="4" s="1"/>
  <c r="O1100" i="4"/>
  <c r="P1100" i="4" s="1"/>
  <c r="O1762" i="4"/>
  <c r="P1762" i="4" s="1"/>
  <c r="N1762" i="4"/>
  <c r="Q1762" i="4" s="1"/>
  <c r="N1907" i="4"/>
  <c r="Q1907" i="4" s="1"/>
  <c r="O1907" i="4"/>
  <c r="P1907" i="4" s="1"/>
  <c r="O808" i="4"/>
  <c r="P808" i="4" s="1"/>
  <c r="N808" i="4"/>
  <c r="Q808" i="4" s="1"/>
  <c r="O859" i="4"/>
  <c r="P859" i="4" s="1"/>
  <c r="N859" i="4"/>
  <c r="Q859" i="4" s="1"/>
  <c r="N1418" i="4"/>
  <c r="Q1418" i="4" s="1"/>
  <c r="O1418" i="4"/>
  <c r="P1418" i="4" s="1"/>
  <c r="O1661" i="4"/>
  <c r="P1661" i="4" s="1"/>
  <c r="N1661" i="4"/>
  <c r="Q1661" i="4" s="1"/>
  <c r="N1800" i="4"/>
  <c r="Q1800" i="4" s="1"/>
  <c r="O1800" i="4"/>
  <c r="P1800" i="4" s="1"/>
  <c r="N936" i="4"/>
  <c r="Q936" i="4" s="1"/>
  <c r="O936" i="4"/>
  <c r="P936" i="4" s="1"/>
  <c r="N1964" i="4"/>
  <c r="Q1964" i="4" s="1"/>
  <c r="O1964" i="4"/>
  <c r="P1964" i="4" s="1"/>
  <c r="N340" i="4"/>
  <c r="Q340" i="4" s="1"/>
  <c r="O340" i="4"/>
  <c r="P340" i="4" s="1"/>
  <c r="O383" i="4"/>
  <c r="P383" i="4" s="1"/>
  <c r="N383" i="4"/>
  <c r="Q383" i="4" s="1"/>
  <c r="O46" i="4"/>
  <c r="P46" i="4" s="1"/>
  <c r="N46" i="4"/>
  <c r="Q46" i="4" s="1"/>
  <c r="O329" i="4"/>
  <c r="P329" i="4" s="1"/>
  <c r="N329" i="4"/>
  <c r="Q329" i="4" s="1"/>
  <c r="N1316" i="4"/>
  <c r="Q1316" i="4" s="1"/>
  <c r="O1316" i="4"/>
  <c r="P1316" i="4" s="1"/>
  <c r="N364" i="4"/>
  <c r="Q364" i="4" s="1"/>
  <c r="O364" i="4"/>
  <c r="P364" i="4" s="1"/>
  <c r="O1491" i="4"/>
  <c r="P1491" i="4" s="1"/>
  <c r="N1491" i="4"/>
  <c r="Q1491" i="4" s="1"/>
  <c r="N1841" i="4"/>
  <c r="Q1841" i="4" s="1"/>
  <c r="O1841" i="4"/>
  <c r="P1841" i="4" s="1"/>
  <c r="N711" i="4"/>
  <c r="Q711" i="4" s="1"/>
  <c r="O711" i="4"/>
  <c r="P711" i="4" s="1"/>
  <c r="O1518" i="4"/>
  <c r="P1518" i="4" s="1"/>
  <c r="N1518" i="4"/>
  <c r="Q1518" i="4" s="1"/>
  <c r="O738" i="4"/>
  <c r="P738" i="4" s="1"/>
  <c r="N738" i="4"/>
  <c r="Q738" i="4" s="1"/>
  <c r="O1146" i="4"/>
  <c r="P1146" i="4" s="1"/>
  <c r="N1146" i="4"/>
  <c r="Q1146" i="4" s="1"/>
  <c r="N38" i="4"/>
  <c r="Q38" i="4" s="1"/>
  <c r="O38" i="4"/>
  <c r="P38" i="4" s="1"/>
  <c r="N772" i="4"/>
  <c r="Q772" i="4" s="1"/>
  <c r="O772" i="4"/>
  <c r="P772" i="4" s="1"/>
  <c r="N1700" i="4"/>
  <c r="Q1700" i="4" s="1"/>
  <c r="O1700" i="4"/>
  <c r="P1700" i="4" s="1"/>
  <c r="N1336" i="4"/>
  <c r="Q1336" i="4" s="1"/>
  <c r="O1336" i="4"/>
  <c r="P1336" i="4" s="1"/>
  <c r="O54" i="4"/>
  <c r="P54" i="4" s="1"/>
  <c r="N54" i="4"/>
  <c r="Q54" i="4" s="1"/>
  <c r="N301" i="4"/>
  <c r="Q301" i="4" s="1"/>
  <c r="O301" i="4"/>
  <c r="P301" i="4" s="1"/>
  <c r="N1038" i="4"/>
  <c r="Q1038" i="4" s="1"/>
  <c r="O1038" i="4"/>
  <c r="P1038" i="4" s="1"/>
  <c r="O1322" i="4"/>
  <c r="P1322" i="4" s="1"/>
  <c r="N1322" i="4"/>
  <c r="Q1322" i="4" s="1"/>
  <c r="O438" i="4"/>
  <c r="P438" i="4" s="1"/>
  <c r="N438" i="4"/>
  <c r="Q438" i="4" s="1"/>
  <c r="O10" i="4"/>
  <c r="P10" i="4" s="1"/>
  <c r="N10" i="4"/>
  <c r="Q10" i="4" s="1"/>
  <c r="N193" i="4"/>
  <c r="Q193" i="4" s="1"/>
  <c r="O193" i="4"/>
  <c r="P193" i="4" s="1"/>
  <c r="O541" i="4"/>
  <c r="P541" i="4" s="1"/>
  <c r="N541" i="4"/>
  <c r="Q541" i="4" s="1"/>
  <c r="N668" i="4"/>
  <c r="Q668" i="4" s="1"/>
  <c r="O668" i="4"/>
  <c r="P668" i="4" s="1"/>
  <c r="O316" i="4"/>
  <c r="P316" i="4" s="1"/>
  <c r="N316" i="4"/>
  <c r="Q316" i="4" s="1"/>
  <c r="O993" i="4"/>
  <c r="P993" i="4" s="1"/>
  <c r="N993" i="4"/>
  <c r="Q993" i="4" s="1"/>
  <c r="N1905" i="4"/>
  <c r="Q1905" i="4" s="1"/>
  <c r="O1905" i="4"/>
  <c r="P1905" i="4" s="1"/>
  <c r="O1166" i="4"/>
  <c r="P1166" i="4" s="1"/>
  <c r="N1166" i="4"/>
  <c r="Q1166" i="4" s="1"/>
  <c r="O1985" i="4"/>
  <c r="P1985" i="4" s="1"/>
  <c r="N1985" i="4"/>
  <c r="Q1985" i="4" s="1"/>
  <c r="N1712" i="4"/>
  <c r="Q1712" i="4" s="1"/>
  <c r="O1712" i="4"/>
  <c r="P1712" i="4" s="1"/>
  <c r="N781" i="4"/>
  <c r="Q781" i="4" s="1"/>
  <c r="O781" i="4"/>
  <c r="P781" i="4" s="1"/>
  <c r="O1620" i="4"/>
  <c r="P1620" i="4" s="1"/>
  <c r="N1620" i="4"/>
  <c r="Q1620" i="4" s="1"/>
  <c r="N1766" i="4"/>
  <c r="Q1766" i="4" s="1"/>
  <c r="O1766" i="4"/>
  <c r="P1766" i="4" s="1"/>
  <c r="N417" i="4"/>
  <c r="Q417" i="4" s="1"/>
  <c r="O417" i="4"/>
  <c r="P417" i="4" s="1"/>
  <c r="O1033" i="4"/>
  <c r="P1033" i="4" s="1"/>
  <c r="N1033" i="4"/>
  <c r="Q1033" i="4" s="1"/>
  <c r="N1259" i="4"/>
  <c r="Q1259" i="4" s="1"/>
  <c r="O1259" i="4"/>
  <c r="P1259" i="4" s="1"/>
  <c r="O1497" i="4"/>
  <c r="P1497" i="4" s="1"/>
  <c r="N1497" i="4"/>
  <c r="Q1497" i="4" s="1"/>
  <c r="N277" i="4"/>
  <c r="Q277" i="4" s="1"/>
  <c r="O277" i="4"/>
  <c r="P277" i="4" s="1"/>
  <c r="N1157" i="4"/>
  <c r="Q1157" i="4" s="1"/>
  <c r="O1157" i="4"/>
  <c r="P1157" i="4" s="1"/>
  <c r="N1667" i="4"/>
  <c r="Q1667" i="4" s="1"/>
  <c r="O1667" i="4"/>
  <c r="P1667" i="4" s="1"/>
  <c r="N1090" i="4"/>
  <c r="Q1090" i="4" s="1"/>
  <c r="O1090" i="4"/>
  <c r="P1090" i="4" s="1"/>
  <c r="N1942" i="4"/>
  <c r="Q1942" i="4" s="1"/>
  <c r="O1942" i="4"/>
  <c r="P1942" i="4" s="1"/>
  <c r="O571" i="4"/>
  <c r="P571" i="4" s="1"/>
  <c r="N571" i="4"/>
  <c r="Q571" i="4" s="1"/>
  <c r="O370" i="4"/>
  <c r="P370" i="4" s="1"/>
  <c r="N370" i="4"/>
  <c r="Q370" i="4" s="1"/>
  <c r="N1606" i="4"/>
  <c r="Q1606" i="4" s="1"/>
  <c r="O1606" i="4"/>
  <c r="P1606" i="4" s="1"/>
  <c r="N1718" i="4"/>
  <c r="Q1718" i="4" s="1"/>
  <c r="O1718" i="4"/>
  <c r="P1718" i="4" s="1"/>
  <c r="N1564" i="4"/>
  <c r="Q1564" i="4" s="1"/>
  <c r="O1564" i="4"/>
  <c r="P1564" i="4" s="1"/>
  <c r="O610" i="4"/>
  <c r="P610" i="4" s="1"/>
  <c r="N610" i="4"/>
  <c r="Q610" i="4" s="1"/>
  <c r="O1314" i="4"/>
  <c r="P1314" i="4" s="1"/>
  <c r="N1314" i="4"/>
  <c r="Q1314" i="4" s="1"/>
  <c r="O599" i="4"/>
  <c r="P599" i="4" s="1"/>
  <c r="N599" i="4"/>
  <c r="Q599" i="4" s="1"/>
  <c r="O749" i="4"/>
  <c r="P749" i="4" s="1"/>
  <c r="N749" i="4"/>
  <c r="Q749" i="4" s="1"/>
  <c r="O1891" i="4"/>
  <c r="P1891" i="4" s="1"/>
  <c r="N1891" i="4"/>
  <c r="Q1891" i="4" s="1"/>
  <c r="N1036" i="4"/>
  <c r="Q1036" i="4" s="1"/>
  <c r="O1036" i="4"/>
  <c r="P1036" i="4" s="1"/>
  <c r="N804" i="4"/>
  <c r="Q804" i="4" s="1"/>
  <c r="O804" i="4"/>
  <c r="P804" i="4" s="1"/>
  <c r="O420" i="4"/>
  <c r="P420" i="4" s="1"/>
  <c r="N420" i="4"/>
  <c r="Q420" i="4" s="1"/>
  <c r="N1757" i="4"/>
  <c r="Q1757" i="4" s="1"/>
  <c r="O1757" i="4"/>
  <c r="P1757" i="4" s="1"/>
  <c r="O855" i="4"/>
  <c r="P855" i="4" s="1"/>
  <c r="N855" i="4"/>
  <c r="Q855" i="4" s="1"/>
  <c r="N1126" i="4"/>
  <c r="Q1126" i="4" s="1"/>
  <c r="O1126" i="4"/>
  <c r="P1126" i="4" s="1"/>
  <c r="N350" i="4"/>
  <c r="Q350" i="4" s="1"/>
  <c r="O350" i="4"/>
  <c r="P350" i="4" s="1"/>
  <c r="O1982" i="4"/>
  <c r="P1982" i="4" s="1"/>
  <c r="N1982" i="4"/>
  <c r="Q1982" i="4" s="1"/>
  <c r="N1129" i="4"/>
  <c r="Q1129" i="4" s="1"/>
  <c r="O1129" i="4"/>
  <c r="P1129" i="4" s="1"/>
  <c r="O628" i="4"/>
  <c r="P628" i="4" s="1"/>
  <c r="N628" i="4"/>
  <c r="Q628" i="4" s="1"/>
  <c r="N655" i="4"/>
  <c r="Q655" i="4" s="1"/>
  <c r="O655" i="4"/>
  <c r="P655" i="4" s="1"/>
  <c r="N47" i="4"/>
  <c r="Q47" i="4" s="1"/>
  <c r="O47" i="4"/>
  <c r="P47" i="4" s="1"/>
  <c r="N745" i="4"/>
  <c r="Q745" i="4" s="1"/>
  <c r="O745" i="4"/>
  <c r="P745" i="4" s="1"/>
  <c r="O932" i="4"/>
  <c r="P932" i="4" s="1"/>
  <c r="N932" i="4"/>
  <c r="Q932" i="4" s="1"/>
  <c r="N1318" i="4"/>
  <c r="Q1318" i="4" s="1"/>
  <c r="O1318" i="4"/>
  <c r="P1318" i="4" s="1"/>
  <c r="N1838" i="4"/>
  <c r="Q1838" i="4" s="1"/>
  <c r="O1838" i="4"/>
  <c r="P1838" i="4" s="1"/>
  <c r="N585" i="4"/>
  <c r="Q585" i="4" s="1"/>
  <c r="O585" i="4"/>
  <c r="P585" i="4" s="1"/>
  <c r="O1021" i="4"/>
  <c r="P1021" i="4" s="1"/>
  <c r="N1021" i="4"/>
  <c r="Q1021" i="4" s="1"/>
  <c r="N1885" i="4"/>
  <c r="Q1885" i="4" s="1"/>
  <c r="O1885" i="4"/>
  <c r="P1885" i="4" s="1"/>
  <c r="N604" i="4"/>
  <c r="Q604" i="4" s="1"/>
  <c r="O604" i="4"/>
  <c r="P604" i="4" s="1"/>
  <c r="N1354" i="4"/>
  <c r="Q1354" i="4" s="1"/>
  <c r="O1354" i="4"/>
  <c r="P1354" i="4" s="1"/>
  <c r="O1919" i="4"/>
  <c r="P1919" i="4" s="1"/>
  <c r="N1919" i="4"/>
  <c r="Q1919" i="4" s="1"/>
  <c r="N533" i="4"/>
  <c r="Q533" i="4" s="1"/>
  <c r="O533" i="4"/>
  <c r="P533" i="4" s="1"/>
  <c r="O457" i="4"/>
  <c r="P457" i="4" s="1"/>
  <c r="N457" i="4"/>
  <c r="Q457" i="4" s="1"/>
  <c r="N1287" i="4"/>
  <c r="Q1287" i="4" s="1"/>
  <c r="O1287" i="4"/>
  <c r="P1287" i="4" s="1"/>
  <c r="O538" i="4"/>
  <c r="P538" i="4" s="1"/>
  <c r="N538" i="4"/>
  <c r="Q538" i="4" s="1"/>
  <c r="N1113" i="4"/>
  <c r="Q1113" i="4" s="1"/>
  <c r="O1113" i="4"/>
  <c r="P1113" i="4" s="1"/>
  <c r="O973" i="4"/>
  <c r="P973" i="4" s="1"/>
  <c r="N973" i="4"/>
  <c r="Q973" i="4" s="1"/>
  <c r="O1366" i="4"/>
  <c r="P1366" i="4" s="1"/>
  <c r="N1366" i="4"/>
  <c r="Q1366" i="4" s="1"/>
  <c r="O1677" i="4"/>
  <c r="P1677" i="4" s="1"/>
  <c r="N1677" i="4"/>
  <c r="Q1677" i="4" s="1"/>
  <c r="O971" i="4"/>
  <c r="P971" i="4" s="1"/>
  <c r="N971" i="4"/>
  <c r="Q971" i="4" s="1"/>
  <c r="N373" i="4"/>
  <c r="Q373" i="4" s="1"/>
  <c r="O373" i="4"/>
  <c r="P373" i="4" s="1"/>
  <c r="O933" i="4"/>
  <c r="P933" i="4" s="1"/>
  <c r="N933" i="4"/>
  <c r="Q933" i="4" s="1"/>
  <c r="O1866" i="4"/>
  <c r="P1866" i="4" s="1"/>
  <c r="N1866" i="4"/>
  <c r="Q1866" i="4" s="1"/>
  <c r="N912" i="4"/>
  <c r="Q912" i="4" s="1"/>
  <c r="O912" i="4"/>
  <c r="P912" i="4" s="1"/>
  <c r="O1922" i="4"/>
  <c r="P1922" i="4" s="1"/>
  <c r="N1922" i="4"/>
  <c r="Q1922" i="4" s="1"/>
  <c r="O567" i="4"/>
  <c r="P567" i="4" s="1"/>
  <c r="N567" i="4"/>
  <c r="Q567" i="4" s="1"/>
  <c r="N532" i="4"/>
  <c r="Q532" i="4" s="1"/>
  <c r="O532" i="4"/>
  <c r="P532" i="4" s="1"/>
  <c r="N1407" i="4"/>
  <c r="Q1407" i="4" s="1"/>
  <c r="O1407" i="4"/>
  <c r="P1407" i="4" s="1"/>
  <c r="N1351" i="4"/>
  <c r="Q1351" i="4" s="1"/>
  <c r="O1351" i="4"/>
  <c r="P1351" i="4" s="1"/>
  <c r="N1750" i="4"/>
  <c r="Q1750" i="4" s="1"/>
  <c r="O1750" i="4"/>
  <c r="P1750" i="4" s="1"/>
  <c r="N815" i="4"/>
  <c r="Q815" i="4" s="1"/>
  <c r="O815" i="4"/>
  <c r="P815" i="4" s="1"/>
  <c r="O1305" i="4"/>
  <c r="P1305" i="4" s="1"/>
  <c r="N1305" i="4"/>
  <c r="Q1305" i="4" s="1"/>
  <c r="O589" i="4"/>
  <c r="P589" i="4" s="1"/>
  <c r="N589" i="4"/>
  <c r="Q589" i="4" s="1"/>
  <c r="O547" i="4"/>
  <c r="P547" i="4" s="1"/>
  <c r="N547" i="4"/>
  <c r="Q547" i="4" s="1"/>
  <c r="O1019" i="4"/>
  <c r="P1019" i="4" s="1"/>
  <c r="N1019" i="4"/>
  <c r="Q1019" i="4" s="1"/>
  <c r="O424" i="4"/>
  <c r="P424" i="4" s="1"/>
  <c r="N424" i="4"/>
  <c r="Q424" i="4" s="1"/>
  <c r="N865" i="4"/>
  <c r="Q865" i="4" s="1"/>
  <c r="O865" i="4"/>
  <c r="P865" i="4" s="1"/>
  <c r="O224" i="4"/>
  <c r="P224" i="4" s="1"/>
  <c r="N224" i="4"/>
  <c r="Q224" i="4" s="1"/>
  <c r="N1921" i="4"/>
  <c r="Q1921" i="4" s="1"/>
  <c r="O1921" i="4"/>
  <c r="P1921" i="4" s="1"/>
  <c r="O210" i="4"/>
  <c r="P210" i="4" s="1"/>
  <c r="N210" i="4"/>
  <c r="Q210" i="4" s="1"/>
  <c r="N1610" i="4"/>
  <c r="Q1610" i="4" s="1"/>
  <c r="O1610" i="4"/>
  <c r="P1610" i="4" s="1"/>
  <c r="N191" i="4"/>
  <c r="Q191" i="4" s="1"/>
  <c r="O191" i="4"/>
  <c r="P191" i="4" s="1"/>
  <c r="O793" i="4"/>
  <c r="P793" i="4" s="1"/>
  <c r="N793" i="4"/>
  <c r="Q793" i="4" s="1"/>
  <c r="N7" i="4"/>
  <c r="Q7" i="4" s="1"/>
  <c r="O7" i="4"/>
  <c r="P7" i="4" s="1"/>
  <c r="N516" i="4"/>
  <c r="Q516" i="4" s="1"/>
  <c r="O516" i="4"/>
  <c r="P516" i="4" s="1"/>
  <c r="N1078" i="4"/>
  <c r="Q1078" i="4" s="1"/>
  <c r="O1078" i="4"/>
  <c r="P1078" i="4" s="1"/>
  <c r="O696" i="4"/>
  <c r="P696" i="4" s="1"/>
  <c r="N696" i="4"/>
  <c r="Q696" i="4" s="1"/>
  <c r="O723" i="4"/>
  <c r="P723" i="4" s="1"/>
  <c r="N723" i="4"/>
  <c r="Q723" i="4" s="1"/>
  <c r="N336" i="4"/>
  <c r="Q336" i="4" s="1"/>
  <c r="O336" i="4"/>
  <c r="P336" i="4" s="1"/>
  <c r="O1633" i="4"/>
  <c r="P1633" i="4" s="1"/>
  <c r="N1633" i="4"/>
  <c r="Q1633" i="4" s="1"/>
  <c r="N1148" i="4"/>
  <c r="Q1148" i="4" s="1"/>
  <c r="O1148" i="4"/>
  <c r="P1148" i="4" s="1"/>
  <c r="O881" i="4"/>
  <c r="P881" i="4" s="1"/>
  <c r="N881" i="4"/>
  <c r="Q881" i="4" s="1"/>
  <c r="O576" i="4"/>
  <c r="P576" i="4" s="1"/>
  <c r="N576" i="4"/>
  <c r="Q576" i="4" s="1"/>
  <c r="N1490" i="4"/>
  <c r="Q1490" i="4" s="1"/>
  <c r="O1490" i="4"/>
  <c r="P1490" i="4" s="1"/>
  <c r="N1911" i="4"/>
  <c r="Q1911" i="4" s="1"/>
  <c r="O1911" i="4"/>
  <c r="P1911" i="4" s="1"/>
  <c r="N1612" i="4"/>
  <c r="Q1612" i="4" s="1"/>
  <c r="O1612" i="4"/>
  <c r="P1612" i="4" s="1"/>
  <c r="O1571" i="4"/>
  <c r="P1571" i="4" s="1"/>
  <c r="N1571" i="4"/>
  <c r="Q1571" i="4" s="1"/>
  <c r="O535" i="4"/>
  <c r="P535" i="4" s="1"/>
  <c r="N535" i="4"/>
  <c r="Q535" i="4" s="1"/>
  <c r="N1872" i="4"/>
  <c r="Q1872" i="4" s="1"/>
  <c r="O1872" i="4"/>
  <c r="P1872" i="4" s="1"/>
  <c r="N1785" i="4"/>
  <c r="Q1785" i="4" s="1"/>
  <c r="O1785" i="4"/>
  <c r="P1785" i="4" s="1"/>
  <c r="O1683" i="4"/>
  <c r="P1683" i="4" s="1"/>
  <c r="N1683" i="4"/>
  <c r="Q1683" i="4" s="1"/>
  <c r="O1920" i="4"/>
  <c r="P1920" i="4" s="1"/>
  <c r="N1920" i="4"/>
  <c r="Q1920" i="4" s="1"/>
  <c r="O1389" i="4"/>
  <c r="P1389" i="4" s="1"/>
  <c r="N1389" i="4"/>
  <c r="Q1389" i="4" s="1"/>
  <c r="O1643" i="4"/>
  <c r="P1643" i="4" s="1"/>
  <c r="N1643" i="4"/>
  <c r="Q1643" i="4" s="1"/>
  <c r="N1679" i="4"/>
  <c r="Q1679" i="4" s="1"/>
  <c r="O1679" i="4"/>
  <c r="P1679" i="4" s="1"/>
  <c r="N685" i="4"/>
  <c r="Q685" i="4" s="1"/>
  <c r="O685" i="4"/>
  <c r="P685" i="4" s="1"/>
  <c r="N827" i="4"/>
  <c r="Q827" i="4" s="1"/>
  <c r="O827" i="4"/>
  <c r="P827" i="4" s="1"/>
  <c r="N58" i="4"/>
  <c r="Q58" i="4" s="1"/>
  <c r="O58" i="4"/>
  <c r="P58" i="4" s="1"/>
  <c r="N716" i="4"/>
  <c r="Q716" i="4" s="1"/>
  <c r="O716" i="4"/>
  <c r="P716" i="4" s="1"/>
  <c r="O734" i="4"/>
  <c r="P734" i="4" s="1"/>
  <c r="N734" i="4"/>
  <c r="Q734" i="4" s="1"/>
  <c r="O916" i="4"/>
  <c r="P916" i="4" s="1"/>
  <c r="N916" i="4"/>
  <c r="Q916" i="4" s="1"/>
  <c r="O736" i="4"/>
  <c r="P736" i="4" s="1"/>
  <c r="N736" i="4"/>
  <c r="Q736" i="4" s="1"/>
  <c r="N1484" i="4"/>
  <c r="Q1484" i="4" s="1"/>
  <c r="O1484" i="4"/>
  <c r="P1484" i="4" s="1"/>
  <c r="N577" i="4"/>
  <c r="Q577" i="4" s="1"/>
  <c r="O577" i="4"/>
  <c r="P577" i="4" s="1"/>
  <c r="N452" i="4"/>
  <c r="Q452" i="4" s="1"/>
  <c r="O452" i="4"/>
  <c r="P452" i="4" s="1"/>
  <c r="N981" i="4"/>
  <c r="Q981" i="4" s="1"/>
  <c r="O981" i="4"/>
  <c r="P981" i="4" s="1"/>
  <c r="O408" i="4"/>
  <c r="P408" i="4" s="1"/>
  <c r="N408" i="4"/>
  <c r="Q408" i="4" s="1"/>
  <c r="N783" i="4"/>
  <c r="Q783" i="4" s="1"/>
  <c r="O783" i="4"/>
  <c r="P783" i="4" s="1"/>
  <c r="N861" i="4"/>
  <c r="Q861" i="4" s="1"/>
  <c r="O861" i="4"/>
  <c r="P861" i="4" s="1"/>
  <c r="N1086" i="4"/>
  <c r="Q1086" i="4" s="1"/>
  <c r="O1086" i="4"/>
  <c r="P1086" i="4" s="1"/>
  <c r="N248" i="4"/>
  <c r="Q248" i="4" s="1"/>
  <c r="O248" i="4"/>
  <c r="P248" i="4" s="1"/>
  <c r="N876" i="4"/>
  <c r="Q876" i="4" s="1"/>
  <c r="O876" i="4"/>
  <c r="P876" i="4" s="1"/>
  <c r="N208" i="4"/>
  <c r="Q208" i="4" s="1"/>
  <c r="O208" i="4"/>
  <c r="P208" i="4" s="1"/>
  <c r="N394" i="4"/>
  <c r="Q394" i="4" s="1"/>
  <c r="O394" i="4"/>
  <c r="P394" i="4" s="1"/>
  <c r="N797" i="4"/>
  <c r="Q797" i="4" s="1"/>
  <c r="O797" i="4"/>
  <c r="P797" i="4" s="1"/>
  <c r="N1794" i="4"/>
  <c r="Q1794" i="4" s="1"/>
  <c r="O1794" i="4"/>
  <c r="P1794" i="4" s="1"/>
  <c r="O1793" i="4"/>
  <c r="P1793" i="4" s="1"/>
  <c r="N1793" i="4"/>
  <c r="Q1793" i="4" s="1"/>
  <c r="O1826" i="4"/>
  <c r="P1826" i="4" s="1"/>
  <c r="N1826" i="4"/>
  <c r="Q1826" i="4" s="1"/>
  <c r="N1562" i="4"/>
  <c r="Q1562" i="4" s="1"/>
  <c r="O1562" i="4"/>
  <c r="P1562" i="4" s="1"/>
  <c r="N606" i="4"/>
  <c r="Q606" i="4" s="1"/>
  <c r="O606" i="4"/>
  <c r="P606" i="4" s="1"/>
  <c r="O57" i="4"/>
  <c r="P57" i="4" s="1"/>
  <c r="N57" i="4"/>
  <c r="Q57" i="4" s="1"/>
  <c r="O986" i="4"/>
  <c r="P986" i="4" s="1"/>
  <c r="N986" i="4"/>
  <c r="Q986" i="4" s="1"/>
  <c r="N279" i="4"/>
  <c r="Q279" i="4" s="1"/>
  <c r="O279" i="4"/>
  <c r="P279" i="4" s="1"/>
  <c r="N1169" i="4"/>
  <c r="Q1169" i="4" s="1"/>
  <c r="O1169" i="4"/>
  <c r="P1169" i="4" s="1"/>
  <c r="O1212" i="4"/>
  <c r="P1212" i="4" s="1"/>
  <c r="N1212" i="4"/>
  <c r="Q1212" i="4" s="1"/>
  <c r="O1880" i="4"/>
  <c r="P1880" i="4" s="1"/>
  <c r="N1880" i="4"/>
  <c r="Q1880" i="4" s="1"/>
  <c r="N1928" i="4"/>
  <c r="Q1928" i="4" s="1"/>
  <c r="O1928" i="4"/>
  <c r="P1928" i="4" s="1"/>
  <c r="O635" i="4"/>
  <c r="P635" i="4" s="1"/>
  <c r="N635" i="4"/>
  <c r="Q635" i="4" s="1"/>
  <c r="O347" i="4"/>
  <c r="P347" i="4" s="1"/>
  <c r="N347" i="4"/>
  <c r="Q347" i="4" s="1"/>
  <c r="N1443" i="4"/>
  <c r="Q1443" i="4" s="1"/>
  <c r="O1443" i="4"/>
  <c r="P1443" i="4" s="1"/>
  <c r="O775" i="4"/>
  <c r="P775" i="4" s="1"/>
  <c r="N775" i="4"/>
  <c r="Q775" i="4" s="1"/>
  <c r="O1689" i="4"/>
  <c r="P1689" i="4" s="1"/>
  <c r="N1689" i="4"/>
  <c r="Q1689" i="4" s="1"/>
  <c r="O1783" i="4"/>
  <c r="P1783" i="4" s="1"/>
  <c r="N1783" i="4"/>
  <c r="Q1783" i="4" s="1"/>
  <c r="N644" i="4"/>
  <c r="Q644" i="4" s="1"/>
  <c r="O644" i="4"/>
  <c r="P644" i="4" s="1"/>
  <c r="N1534" i="4"/>
  <c r="Q1534" i="4" s="1"/>
  <c r="O1534" i="4"/>
  <c r="P1534" i="4" s="1"/>
  <c r="O296" i="4"/>
  <c r="P296" i="4" s="1"/>
  <c r="N296" i="4"/>
  <c r="Q296" i="4" s="1"/>
  <c r="O1476" i="4"/>
  <c r="P1476" i="4" s="1"/>
  <c r="N1476" i="4"/>
  <c r="Q1476" i="4" s="1"/>
  <c r="N93" i="4"/>
  <c r="Q93" i="4" s="1"/>
  <c r="O93" i="4"/>
  <c r="P93" i="4" s="1"/>
  <c r="N246" i="4"/>
  <c r="Q246" i="4" s="1"/>
  <c r="O246" i="4"/>
  <c r="P246" i="4" s="1"/>
  <c r="O953" i="4"/>
  <c r="P953" i="4" s="1"/>
  <c r="N953" i="4"/>
  <c r="Q953" i="4" s="1"/>
  <c r="O1324" i="4"/>
  <c r="P1324" i="4" s="1"/>
  <c r="N1324" i="4"/>
  <c r="Q1324" i="4" s="1"/>
  <c r="O1467" i="4"/>
  <c r="P1467" i="4" s="1"/>
  <c r="N1467" i="4"/>
  <c r="Q1467" i="4" s="1"/>
  <c r="O32" i="4"/>
  <c r="P32" i="4" s="1"/>
  <c r="N32" i="4"/>
  <c r="Q32" i="4" s="1"/>
  <c r="O95" i="4"/>
  <c r="P95" i="4" s="1"/>
  <c r="N95" i="4"/>
  <c r="Q95" i="4" s="1"/>
  <c r="O1796" i="4"/>
  <c r="P1796" i="4" s="1"/>
  <c r="N1796" i="4"/>
  <c r="Q1796" i="4" s="1"/>
  <c r="N1122" i="4"/>
  <c r="Q1122" i="4" s="1"/>
  <c r="O1122" i="4"/>
  <c r="P1122" i="4" s="1"/>
  <c r="N698" i="4"/>
  <c r="Q698" i="4" s="1"/>
  <c r="O698" i="4"/>
  <c r="P698" i="4" s="1"/>
  <c r="O833" i="4"/>
  <c r="P833" i="4" s="1"/>
  <c r="N833" i="4"/>
  <c r="Q833" i="4" s="1"/>
  <c r="O170" i="4"/>
  <c r="P170" i="4" s="1"/>
  <c r="N170" i="4"/>
  <c r="Q170" i="4" s="1"/>
  <c r="O1174" i="4"/>
  <c r="P1174" i="4" s="1"/>
  <c r="N1174" i="4"/>
  <c r="Q1174" i="4" s="1"/>
  <c r="O1152" i="4"/>
  <c r="P1152" i="4" s="1"/>
  <c r="N1152" i="4"/>
  <c r="Q1152" i="4" s="1"/>
  <c r="O1724" i="4"/>
  <c r="P1724" i="4" s="1"/>
  <c r="N1724" i="4"/>
  <c r="Q1724" i="4" s="1"/>
  <c r="N1508" i="4"/>
  <c r="Q1508" i="4" s="1"/>
  <c r="O1508" i="4"/>
  <c r="P1508" i="4" s="1"/>
  <c r="N221" i="4"/>
  <c r="Q221" i="4" s="1"/>
  <c r="O221" i="4"/>
  <c r="P221" i="4" s="1"/>
  <c r="N1469" i="4"/>
  <c r="Q1469" i="4" s="1"/>
  <c r="O1469" i="4"/>
  <c r="P1469" i="4" s="1"/>
  <c r="O820" i="4"/>
  <c r="P820" i="4" s="1"/>
  <c r="N820" i="4"/>
  <c r="Q820" i="4" s="1"/>
  <c r="N525" i="4"/>
  <c r="Q525" i="4" s="1"/>
  <c r="O525" i="4"/>
  <c r="P525" i="4" s="1"/>
  <c r="O1429" i="4"/>
  <c r="P1429" i="4" s="1"/>
  <c r="N1429" i="4"/>
  <c r="Q1429" i="4" s="1"/>
  <c r="N188" i="4"/>
  <c r="Q188" i="4" s="1"/>
  <c r="O188" i="4"/>
  <c r="P188" i="4" s="1"/>
  <c r="O1254" i="4"/>
  <c r="P1254" i="4" s="1"/>
  <c r="N1254" i="4"/>
  <c r="Q1254" i="4" s="1"/>
  <c r="O1763" i="4"/>
  <c r="P1763" i="4" s="1"/>
  <c r="N1763" i="4"/>
  <c r="Q1763" i="4" s="1"/>
  <c r="O1014" i="4"/>
  <c r="P1014" i="4" s="1"/>
  <c r="N1014" i="4"/>
  <c r="Q1014" i="4" s="1"/>
  <c r="N1951" i="4"/>
  <c r="Q1951" i="4" s="1"/>
  <c r="O1951" i="4"/>
  <c r="P1951" i="4" s="1"/>
  <c r="N1637" i="4"/>
  <c r="Q1637" i="4" s="1"/>
  <c r="O1637" i="4"/>
  <c r="P1637" i="4" s="1"/>
  <c r="N746" i="4"/>
  <c r="Q746" i="4" s="1"/>
  <c r="O746" i="4"/>
  <c r="P746" i="4" s="1"/>
  <c r="O125" i="4"/>
  <c r="P125" i="4" s="1"/>
  <c r="N125" i="4"/>
  <c r="Q125" i="4" s="1"/>
  <c r="N1654" i="4"/>
  <c r="Q1654" i="4" s="1"/>
  <c r="O1654" i="4"/>
  <c r="P1654" i="4" s="1"/>
  <c r="O1461" i="4"/>
  <c r="P1461" i="4" s="1"/>
  <c r="N1461" i="4"/>
  <c r="Q1461" i="4" s="1"/>
  <c r="N1984" i="4"/>
  <c r="Q1984" i="4" s="1"/>
  <c r="O1984" i="4"/>
  <c r="P1984" i="4" s="1"/>
  <c r="N1898" i="4"/>
  <c r="Q1898" i="4" s="1"/>
  <c r="O1898" i="4"/>
  <c r="P1898" i="4" s="1"/>
  <c r="N588" i="4"/>
  <c r="Q588" i="4" s="1"/>
  <c r="O588" i="4"/>
  <c r="P588" i="4" s="1"/>
  <c r="N367" i="4"/>
  <c r="Q367" i="4" s="1"/>
  <c r="O367" i="4"/>
  <c r="P367" i="4" s="1"/>
  <c r="O1237" i="4"/>
  <c r="P1237" i="4" s="1"/>
  <c r="N1237" i="4"/>
  <c r="Q1237" i="4" s="1"/>
  <c r="N519" i="4"/>
  <c r="Q519" i="4" s="1"/>
  <c r="O519" i="4"/>
  <c r="P519" i="4" s="1"/>
  <c r="N1945" i="4"/>
  <c r="Q1945" i="4" s="1"/>
  <c r="O1945" i="4"/>
  <c r="P1945" i="4" s="1"/>
  <c r="N1914" i="4"/>
  <c r="Q1914" i="4" s="1"/>
  <c r="O1914" i="4"/>
  <c r="P1914" i="4" s="1"/>
  <c r="N954" i="4"/>
  <c r="Q954" i="4" s="1"/>
  <c r="O954" i="4"/>
  <c r="P954" i="4" s="1"/>
  <c r="O1217" i="4"/>
  <c r="P1217" i="4" s="1"/>
  <c r="N1217" i="4"/>
  <c r="Q1217" i="4" s="1"/>
  <c r="N681" i="4"/>
  <c r="Q681" i="4" s="1"/>
  <c r="O681" i="4"/>
  <c r="P681" i="4" s="1"/>
  <c r="O103" i="4"/>
  <c r="P103" i="4" s="1"/>
  <c r="N103" i="4"/>
  <c r="Q103" i="4" s="1"/>
  <c r="N214" i="4"/>
  <c r="Q214" i="4" s="1"/>
  <c r="O214" i="4"/>
  <c r="P214" i="4" s="1"/>
  <c r="O143" i="4"/>
  <c r="P143" i="4" s="1"/>
  <c r="N143" i="4"/>
  <c r="Q143" i="4" s="1"/>
  <c r="O442" i="4"/>
  <c r="P442" i="4" s="1"/>
  <c r="N442" i="4"/>
  <c r="Q442" i="4" s="1"/>
  <c r="N1755" i="4"/>
  <c r="Q1755" i="4" s="1"/>
  <c r="O1755" i="4"/>
  <c r="P1755" i="4" s="1"/>
  <c r="O1884" i="4"/>
  <c r="P1884" i="4" s="1"/>
  <c r="N1884" i="4"/>
  <c r="Q1884" i="4" s="1"/>
  <c r="O80" i="4"/>
  <c r="P80" i="4" s="1"/>
  <c r="N80" i="4"/>
  <c r="Q80" i="4" s="1"/>
  <c r="N822" i="4"/>
  <c r="Q822" i="4" s="1"/>
  <c r="O822" i="4"/>
  <c r="P822" i="4" s="1"/>
  <c r="O1561" i="4"/>
  <c r="P1561" i="4" s="1"/>
  <c r="N1561" i="4"/>
  <c r="Q1561" i="4" s="1"/>
  <c r="N988" i="4"/>
  <c r="Q988" i="4" s="1"/>
  <c r="O988" i="4"/>
  <c r="P988" i="4" s="1"/>
  <c r="O385" i="4"/>
  <c r="P385" i="4" s="1"/>
  <c r="N385" i="4"/>
  <c r="Q385" i="4" s="1"/>
  <c r="N1180" i="4"/>
  <c r="Q1180" i="4" s="1"/>
  <c r="O1180" i="4"/>
  <c r="P1180" i="4" s="1"/>
  <c r="O157" i="4"/>
  <c r="P157" i="4" s="1"/>
  <c r="N157" i="4"/>
  <c r="Q157" i="4" s="1"/>
  <c r="O864" i="4"/>
  <c r="P864" i="4" s="1"/>
  <c r="N864" i="4"/>
  <c r="Q864" i="4" s="1"/>
  <c r="N425" i="4"/>
  <c r="Q425" i="4" s="1"/>
  <c r="O425" i="4"/>
  <c r="P425" i="4" s="1"/>
  <c r="O284" i="4"/>
  <c r="P284" i="4" s="1"/>
  <c r="N284" i="4"/>
  <c r="Q284" i="4" s="1"/>
  <c r="N877" i="4"/>
  <c r="Q877" i="4" s="1"/>
  <c r="O877" i="4"/>
  <c r="P877" i="4" s="1"/>
  <c r="N609" i="4"/>
  <c r="Q609" i="4" s="1"/>
  <c r="O609" i="4"/>
  <c r="P609" i="4" s="1"/>
  <c r="N646" i="4"/>
  <c r="Q646" i="4" s="1"/>
  <c r="O646" i="4"/>
  <c r="P646" i="4" s="1"/>
  <c r="O901" i="4"/>
  <c r="P901" i="4" s="1"/>
  <c r="N901" i="4"/>
  <c r="Q901" i="4" s="1"/>
  <c r="O687" i="4"/>
  <c r="P687" i="4" s="1"/>
  <c r="N687" i="4"/>
  <c r="Q687" i="4" s="1"/>
  <c r="O1236" i="4"/>
  <c r="P1236" i="4" s="1"/>
  <c r="N1236" i="4"/>
  <c r="Q1236" i="4" s="1"/>
  <c r="O1177" i="4"/>
  <c r="P1177" i="4" s="1"/>
  <c r="N1177" i="4"/>
  <c r="Q1177" i="4" s="1"/>
  <c r="O1110" i="4"/>
  <c r="P1110" i="4" s="1"/>
  <c r="N1110" i="4"/>
  <c r="Q1110" i="4" s="1"/>
  <c r="O1462" i="4"/>
  <c r="P1462" i="4" s="1"/>
  <c r="N1462" i="4"/>
  <c r="Q1462" i="4" s="1"/>
  <c r="O1421" i="4"/>
  <c r="P1421" i="4" s="1"/>
  <c r="N1421" i="4"/>
  <c r="Q1421" i="4" s="1"/>
  <c r="O862" i="4"/>
  <c r="P862" i="4" s="1"/>
  <c r="N862" i="4"/>
  <c r="Q862" i="4" s="1"/>
  <c r="N976" i="4"/>
  <c r="Q976" i="4" s="1"/>
  <c r="O976" i="4"/>
  <c r="P976" i="4" s="1"/>
  <c r="N487" i="4"/>
  <c r="Q487" i="4" s="1"/>
  <c r="O487" i="4"/>
  <c r="P487" i="4" s="1"/>
  <c r="N1247" i="4"/>
  <c r="Q1247" i="4" s="1"/>
  <c r="O1247" i="4"/>
  <c r="P1247" i="4" s="1"/>
  <c r="N1332" i="4"/>
  <c r="Q1332" i="4" s="1"/>
  <c r="O1332" i="4"/>
  <c r="P1332" i="4" s="1"/>
  <c r="N891" i="4"/>
  <c r="Q891" i="4" s="1"/>
  <c r="O891" i="4"/>
  <c r="P891" i="4" s="1"/>
  <c r="O536" i="4"/>
  <c r="P536" i="4" s="1"/>
  <c r="N536" i="4"/>
  <c r="Q536" i="4" s="1"/>
  <c r="O1925" i="4"/>
  <c r="P1925" i="4" s="1"/>
  <c r="N1925" i="4"/>
  <c r="Q1925" i="4" s="1"/>
  <c r="N603" i="4"/>
  <c r="Q603" i="4" s="1"/>
  <c r="O603" i="4"/>
  <c r="P603" i="4" s="1"/>
  <c r="N1408" i="4"/>
  <c r="Q1408" i="4" s="1"/>
  <c r="O1408" i="4"/>
  <c r="P1408" i="4" s="1"/>
  <c r="O561" i="4"/>
  <c r="P561" i="4" s="1"/>
  <c r="N561" i="4"/>
  <c r="Q561" i="4" s="1"/>
  <c r="O1082" i="4"/>
  <c r="P1082" i="4" s="1"/>
  <c r="N1082" i="4"/>
  <c r="Q1082" i="4" s="1"/>
  <c r="O548" i="4"/>
  <c r="P548" i="4" s="1"/>
  <c r="N548" i="4"/>
  <c r="Q548" i="4" s="1"/>
  <c r="O155" i="4"/>
  <c r="P155" i="4" s="1"/>
  <c r="N155" i="4"/>
  <c r="Q155" i="4" s="1"/>
  <c r="O1557" i="4"/>
  <c r="P1557" i="4" s="1"/>
  <c r="N1557" i="4"/>
  <c r="Q1557" i="4" s="1"/>
  <c r="N171" i="4"/>
  <c r="Q171" i="4" s="1"/>
  <c r="O171" i="4"/>
  <c r="P171" i="4" s="1"/>
  <c r="N280" i="4"/>
  <c r="Q280" i="4" s="1"/>
  <c r="O280" i="4"/>
  <c r="P280" i="4" s="1"/>
  <c r="O1817" i="4"/>
  <c r="P1817" i="4" s="1"/>
  <c r="N1817" i="4"/>
  <c r="Q1817" i="4" s="1"/>
  <c r="N1827" i="4"/>
  <c r="Q1827" i="4" s="1"/>
  <c r="O1827" i="4"/>
  <c r="P1827" i="4" s="1"/>
  <c r="O1721" i="4"/>
  <c r="P1721" i="4" s="1"/>
  <c r="N1721" i="4"/>
  <c r="Q1721" i="4" s="1"/>
  <c r="O289" i="4"/>
  <c r="P289" i="4" s="1"/>
  <c r="N289" i="4"/>
  <c r="Q289" i="4" s="1"/>
  <c r="O1394" i="4"/>
  <c r="P1394" i="4" s="1"/>
  <c r="N1394" i="4"/>
  <c r="Q1394" i="4" s="1"/>
  <c r="O86" i="4"/>
  <c r="P86" i="4" s="1"/>
  <c r="N86" i="4"/>
  <c r="Q86" i="4" s="1"/>
  <c r="N49" i="4"/>
  <c r="Q49" i="4" s="1"/>
  <c r="O49" i="4"/>
  <c r="P49" i="4" s="1"/>
  <c r="O381" i="4"/>
  <c r="P381" i="4" s="1"/>
  <c r="N381" i="4"/>
  <c r="Q381" i="4" s="1"/>
  <c r="O448" i="4"/>
  <c r="P448" i="4" s="1"/>
  <c r="N448" i="4"/>
  <c r="Q448" i="4" s="1"/>
  <c r="O1053" i="4"/>
  <c r="P1053" i="4" s="1"/>
  <c r="N1053" i="4"/>
  <c r="Q1053" i="4" s="1"/>
  <c r="N1465" i="4"/>
  <c r="Q1465" i="4" s="1"/>
  <c r="O1465" i="4"/>
  <c r="P1465" i="4" s="1"/>
  <c r="O1912" i="4"/>
  <c r="P1912" i="4" s="1"/>
  <c r="N1912" i="4"/>
  <c r="Q1912" i="4" s="1"/>
  <c r="O1235" i="4"/>
  <c r="P1235" i="4" s="1"/>
  <c r="N1235" i="4"/>
  <c r="Q1235" i="4" s="1"/>
  <c r="N1009" i="4"/>
  <c r="Q1009" i="4" s="1"/>
  <c r="O1009" i="4"/>
  <c r="P1009" i="4" s="1"/>
  <c r="O432" i="4"/>
  <c r="P432" i="4" s="1"/>
  <c r="N432" i="4"/>
  <c r="Q432" i="4" s="1"/>
  <c r="N1972" i="4"/>
  <c r="Q1972" i="4" s="1"/>
  <c r="O1972" i="4"/>
  <c r="P1972" i="4" s="1"/>
  <c r="N415" i="4"/>
  <c r="Q415" i="4" s="1"/>
  <c r="O415" i="4"/>
  <c r="P415" i="4" s="1"/>
  <c r="O978" i="4"/>
  <c r="P978" i="4" s="1"/>
  <c r="N978" i="4"/>
  <c r="Q978" i="4" s="1"/>
  <c r="O1295" i="4"/>
  <c r="P1295" i="4" s="1"/>
  <c r="N1295" i="4"/>
  <c r="Q1295" i="4" s="1"/>
  <c r="O59" i="4"/>
  <c r="P59" i="4" s="1"/>
  <c r="N59" i="4"/>
  <c r="Q59" i="4" s="1"/>
  <c r="O339" i="4"/>
  <c r="P339" i="4" s="1"/>
  <c r="N339" i="4"/>
  <c r="Q339" i="4" s="1"/>
  <c r="O481" i="4"/>
  <c r="P481" i="4" s="1"/>
  <c r="N481" i="4"/>
  <c r="Q481" i="4" s="1"/>
  <c r="N148" i="4"/>
  <c r="Q148" i="4" s="1"/>
  <c r="O148" i="4"/>
  <c r="P148" i="4" s="1"/>
  <c r="N1934" i="4"/>
  <c r="Q1934" i="4" s="1"/>
  <c r="O1934" i="4"/>
  <c r="P1934" i="4" s="1"/>
  <c r="O678" i="4"/>
  <c r="P678" i="4" s="1"/>
  <c r="N678" i="4"/>
  <c r="Q678" i="4" s="1"/>
  <c r="N831" i="4"/>
  <c r="Q831" i="4" s="1"/>
  <c r="O831" i="4"/>
  <c r="P831" i="4" s="1"/>
  <c r="N1264" i="4"/>
  <c r="Q1264" i="4" s="1"/>
  <c r="O1264" i="4"/>
  <c r="P1264" i="4" s="1"/>
  <c r="N882" i="4"/>
  <c r="Q882" i="4" s="1"/>
  <c r="O882" i="4"/>
  <c r="P882" i="4" s="1"/>
  <c r="N1803" i="4"/>
  <c r="Q1803" i="4" s="1"/>
  <c r="O1803" i="4"/>
  <c r="P1803" i="4" s="1"/>
  <c r="N1781" i="4"/>
  <c r="Q1781" i="4" s="1"/>
  <c r="O1781" i="4"/>
  <c r="P1781" i="4" s="1"/>
  <c r="O1330" i="4"/>
  <c r="P1330" i="4" s="1"/>
  <c r="N1330" i="4"/>
  <c r="Q1330" i="4" s="1"/>
  <c r="O241" i="4"/>
  <c r="P241" i="4" s="1"/>
  <c r="N241" i="4"/>
  <c r="Q241" i="4" s="1"/>
  <c r="O319" i="4"/>
  <c r="P319" i="4" s="1"/>
  <c r="N319" i="4"/>
  <c r="Q319" i="4" s="1"/>
  <c r="N1895" i="4"/>
  <c r="Q1895" i="4" s="1"/>
  <c r="O1895" i="4"/>
  <c r="P1895" i="4" s="1"/>
  <c r="N1455" i="4"/>
  <c r="Q1455" i="4" s="1"/>
  <c r="O1455" i="4"/>
  <c r="P1455" i="4" s="1"/>
  <c r="N1575" i="4"/>
  <c r="Q1575" i="4" s="1"/>
  <c r="O1575" i="4"/>
  <c r="P1575" i="4" s="1"/>
  <c r="N1770" i="4"/>
  <c r="Q1770" i="4" s="1"/>
  <c r="O1770" i="4"/>
  <c r="P1770" i="4" s="1"/>
  <c r="O399" i="4"/>
  <c r="P399" i="4" s="1"/>
  <c r="N399" i="4"/>
  <c r="Q399" i="4" s="1"/>
  <c r="N1758" i="4"/>
  <c r="Q1758" i="4" s="1"/>
  <c r="O1758" i="4"/>
  <c r="P1758" i="4" s="1"/>
  <c r="O1999" i="4"/>
  <c r="P1999" i="4" s="1"/>
  <c r="N1999" i="4"/>
  <c r="Q1999" i="4" s="1"/>
  <c r="O1569" i="4"/>
  <c r="P1569" i="4" s="1"/>
  <c r="N1569" i="4"/>
  <c r="Q1569" i="4" s="1"/>
  <c r="N1976" i="4"/>
  <c r="Q1976" i="4" s="1"/>
  <c r="O1976" i="4"/>
  <c r="P1976" i="4" s="1"/>
  <c r="O1135" i="4"/>
  <c r="P1135" i="4" s="1"/>
  <c r="N1135" i="4"/>
  <c r="Q1135" i="4" s="1"/>
  <c r="O726" i="4"/>
  <c r="P726" i="4" s="1"/>
  <c r="N726" i="4"/>
  <c r="Q726" i="4" s="1"/>
  <c r="O1990" i="4"/>
  <c r="P1990" i="4" s="1"/>
  <c r="N1990" i="4"/>
  <c r="Q1990" i="4" s="1"/>
  <c r="O1622" i="4"/>
  <c r="P1622" i="4" s="1"/>
  <c r="N1622" i="4"/>
  <c r="Q1622" i="4" s="1"/>
  <c r="O1594" i="4"/>
  <c r="P1594" i="4" s="1"/>
  <c r="N1594" i="4"/>
  <c r="Q1594" i="4" s="1"/>
  <c r="N16" i="4"/>
  <c r="Q16" i="4" s="1"/>
  <c r="O16" i="4"/>
  <c r="P16" i="4" s="1"/>
  <c r="N137" i="4"/>
  <c r="Q137" i="4" s="1"/>
  <c r="O137" i="4"/>
  <c r="P137" i="4" s="1"/>
  <c r="O1403" i="4"/>
  <c r="P1403" i="4" s="1"/>
  <c r="N1403" i="4"/>
  <c r="Q1403" i="4" s="1"/>
  <c r="N769" i="4"/>
  <c r="Q769" i="4" s="1"/>
  <c r="O769" i="4"/>
  <c r="P769" i="4" s="1"/>
  <c r="O325" i="4"/>
  <c r="P325" i="4" s="1"/>
  <c r="N325" i="4"/>
  <c r="Q325" i="4" s="1"/>
  <c r="O1879" i="4"/>
  <c r="P1879" i="4" s="1"/>
  <c r="N1879" i="4"/>
  <c r="Q1879" i="4" s="1"/>
  <c r="N1436" i="4"/>
  <c r="Q1436" i="4" s="1"/>
  <c r="O1436" i="4"/>
  <c r="P1436" i="4" s="1"/>
  <c r="N1510" i="4"/>
  <c r="Q1510" i="4" s="1"/>
  <c r="O1510" i="4"/>
  <c r="P1510" i="4" s="1"/>
  <c r="N1116" i="4"/>
  <c r="Q1116" i="4" s="1"/>
  <c r="O1116" i="4"/>
  <c r="P1116" i="4" s="1"/>
  <c r="N112" i="4"/>
  <c r="Q112" i="4" s="1"/>
  <c r="O112" i="4"/>
  <c r="P112" i="4" s="1"/>
  <c r="N1104" i="4"/>
  <c r="Q1104" i="4" s="1"/>
  <c r="O1104" i="4"/>
  <c r="P1104" i="4" s="1"/>
  <c r="O984" i="4"/>
  <c r="P984" i="4" s="1"/>
  <c r="N984" i="4"/>
  <c r="Q984" i="4" s="1"/>
  <c r="O1042" i="4"/>
  <c r="P1042" i="4" s="1"/>
  <c r="N1042" i="4"/>
  <c r="Q1042" i="4" s="1"/>
  <c r="O934" i="4"/>
  <c r="P934" i="4" s="1"/>
  <c r="N934" i="4"/>
  <c r="Q934" i="4" s="1"/>
  <c r="N1588" i="4"/>
  <c r="Q1588" i="4" s="1"/>
  <c r="O1588" i="4"/>
  <c r="P1588" i="4" s="1"/>
  <c r="N1328" i="4"/>
  <c r="Q1328" i="4" s="1"/>
  <c r="O1328" i="4"/>
  <c r="P1328" i="4" s="1"/>
  <c r="O549" i="4"/>
  <c r="P549" i="4" s="1"/>
  <c r="N549" i="4"/>
  <c r="Q549" i="4" s="1"/>
  <c r="N344" i="4"/>
  <c r="Q344" i="4" s="1"/>
  <c r="O344" i="4"/>
  <c r="P344" i="4" s="1"/>
  <c r="O980" i="4"/>
  <c r="P980" i="4" s="1"/>
  <c r="N980" i="4"/>
  <c r="Q980" i="4" s="1"/>
  <c r="N70" i="4"/>
  <c r="Q70" i="4" s="1"/>
  <c r="O70" i="4"/>
  <c r="P70" i="4" s="1"/>
  <c r="N1489" i="4"/>
  <c r="Q1489" i="4" s="1"/>
  <c r="O1489" i="4"/>
  <c r="P1489" i="4" s="1"/>
  <c r="O650" i="4"/>
  <c r="P650" i="4" s="1"/>
  <c r="N650" i="4"/>
  <c r="Q650" i="4" s="1"/>
  <c r="N520" i="4"/>
  <c r="Q520" i="4" s="1"/>
  <c r="O520" i="4"/>
  <c r="P520" i="4" s="1"/>
  <c r="N1350" i="4"/>
  <c r="Q1350" i="4" s="1"/>
  <c r="O1350" i="4"/>
  <c r="P1350" i="4" s="1"/>
  <c r="N782" i="4"/>
  <c r="Q782" i="4" s="1"/>
  <c r="O782" i="4"/>
  <c r="P782" i="4" s="1"/>
  <c r="O447" i="4"/>
  <c r="P447" i="4" s="1"/>
  <c r="N447" i="4"/>
  <c r="Q447" i="4" s="1"/>
  <c r="O12" i="4"/>
  <c r="P12" i="4" s="1"/>
  <c r="N12" i="4"/>
  <c r="Q12" i="4" s="1"/>
  <c r="O1367" i="4"/>
  <c r="P1367" i="4" s="1"/>
  <c r="N1367" i="4"/>
  <c r="Q1367" i="4" s="1"/>
  <c r="O186" i="4"/>
  <c r="P186" i="4" s="1"/>
  <c r="N186" i="4"/>
  <c r="Q186" i="4" s="1"/>
  <c r="O750" i="4"/>
  <c r="P750" i="4" s="1"/>
  <c r="N750" i="4"/>
  <c r="Q750" i="4" s="1"/>
  <c r="O1299" i="4"/>
  <c r="P1299" i="4" s="1"/>
  <c r="N1299" i="4"/>
  <c r="Q1299" i="4" s="1"/>
  <c r="N942" i="4"/>
  <c r="Q942" i="4" s="1"/>
  <c r="O942" i="4"/>
  <c r="P942" i="4" s="1"/>
  <c r="N153" i="4"/>
  <c r="Q153" i="4" s="1"/>
  <c r="O153" i="4"/>
  <c r="P153" i="4" s="1"/>
  <c r="O1658" i="4"/>
  <c r="P1658" i="4" s="1"/>
  <c r="N1658" i="4"/>
  <c r="Q1658" i="4" s="1"/>
  <c r="N261" i="4"/>
  <c r="Q261" i="4" s="1"/>
  <c r="O261" i="4"/>
  <c r="P261" i="4" s="1"/>
  <c r="N1939" i="4"/>
  <c r="Q1939" i="4" s="1"/>
  <c r="O1939" i="4"/>
  <c r="P1939" i="4" s="1"/>
  <c r="O875" i="4"/>
  <c r="P875" i="4" s="1"/>
  <c r="N875" i="4"/>
  <c r="Q875" i="4" s="1"/>
  <c r="O497" i="4"/>
  <c r="P497" i="4" s="1"/>
  <c r="N497" i="4"/>
  <c r="Q497" i="4" s="1"/>
  <c r="O1307" i="4"/>
  <c r="P1307" i="4" s="1"/>
  <c r="N1307" i="4"/>
  <c r="Q1307" i="4" s="1"/>
  <c r="O1858" i="4"/>
  <c r="P1858" i="4" s="1"/>
  <c r="N1858" i="4"/>
  <c r="Q1858" i="4" s="1"/>
  <c r="O267" i="4"/>
  <c r="P267" i="4" s="1"/>
  <c r="N267" i="4"/>
  <c r="Q267" i="4" s="1"/>
  <c r="N1409" i="4"/>
  <c r="Q1409" i="4" s="1"/>
  <c r="O1409" i="4"/>
  <c r="P1409" i="4" s="1"/>
  <c r="N1975" i="4"/>
  <c r="Q1975" i="4" s="1"/>
  <c r="O1975" i="4"/>
  <c r="P1975" i="4" s="1"/>
  <c r="N526" i="4"/>
  <c r="Q526" i="4" s="1"/>
  <c r="O526" i="4"/>
  <c r="P526" i="4" s="1"/>
  <c r="O84" i="4"/>
  <c r="P84" i="4" s="1"/>
  <c r="N84" i="4"/>
  <c r="Q84" i="4" s="1"/>
  <c r="N667" i="4"/>
  <c r="Q667" i="4" s="1"/>
  <c r="O667" i="4"/>
  <c r="P667" i="4" s="1"/>
  <c r="O814" i="4"/>
  <c r="P814" i="4" s="1"/>
  <c r="N814" i="4"/>
  <c r="Q814" i="4" s="1"/>
  <c r="N1847" i="4"/>
  <c r="Q1847" i="4" s="1"/>
  <c r="O1847" i="4"/>
  <c r="P1847" i="4" s="1"/>
  <c r="N300" i="4"/>
  <c r="Q300" i="4" s="1"/>
  <c r="O300" i="4"/>
  <c r="P300" i="4" s="1"/>
  <c r="N1300" i="4"/>
  <c r="Q1300" i="4" s="1"/>
  <c r="O1300" i="4"/>
  <c r="P1300" i="4" s="1"/>
  <c r="O1013" i="4"/>
  <c r="P1013" i="4" s="1"/>
  <c r="N1013" i="4"/>
  <c r="Q1013" i="4" s="1"/>
  <c r="N1420" i="4"/>
  <c r="Q1420" i="4" s="1"/>
  <c r="O1420" i="4"/>
  <c r="P1420" i="4" s="1"/>
  <c r="N1739" i="4"/>
  <c r="Q1739" i="4" s="1"/>
  <c r="O1739" i="4"/>
  <c r="P1739" i="4" s="1"/>
  <c r="N1158" i="4"/>
  <c r="Q1158" i="4" s="1"/>
  <c r="O1158" i="4"/>
  <c r="P1158" i="4" s="1"/>
  <c r="N363" i="4"/>
  <c r="Q363" i="4" s="1"/>
  <c r="O363" i="4"/>
  <c r="P363" i="4" s="1"/>
  <c r="N421" i="4"/>
  <c r="Q421" i="4" s="1"/>
  <c r="O421" i="4"/>
  <c r="P421" i="4" s="1"/>
  <c r="O636" i="4"/>
  <c r="P636" i="4" s="1"/>
  <c r="N636" i="4"/>
  <c r="Q636" i="4" s="1"/>
  <c r="O1603" i="4"/>
  <c r="P1603" i="4" s="1"/>
  <c r="N1603" i="4"/>
  <c r="Q1603" i="4" s="1"/>
  <c r="O1495" i="4"/>
  <c r="P1495" i="4" s="1"/>
  <c r="N1495" i="4"/>
  <c r="Q1495" i="4" s="1"/>
  <c r="O1559" i="4"/>
  <c r="P1559" i="4" s="1"/>
  <c r="N1559" i="4"/>
  <c r="Q1559" i="4" s="1"/>
  <c r="N920" i="4"/>
  <c r="Q920" i="4" s="1"/>
  <c r="O920" i="4"/>
  <c r="P920" i="4" s="1"/>
  <c r="O652" i="4"/>
  <c r="P652" i="4" s="1"/>
  <c r="N652" i="4"/>
  <c r="Q652" i="4" s="1"/>
  <c r="N131" i="4"/>
  <c r="Q131" i="4" s="1"/>
  <c r="O131" i="4"/>
  <c r="P131" i="4" s="1"/>
  <c r="N1609" i="4"/>
  <c r="Q1609" i="4" s="1"/>
  <c r="O1609" i="4"/>
  <c r="P1609" i="4" s="1"/>
  <c r="N1402" i="4"/>
  <c r="Q1402" i="4" s="1"/>
  <c r="O1402" i="4"/>
  <c r="P1402" i="4" s="1"/>
  <c r="N390" i="4"/>
  <c r="Q390" i="4" s="1"/>
  <c r="O390" i="4"/>
  <c r="P390" i="4" s="1"/>
  <c r="O821" i="4"/>
  <c r="P821" i="4" s="1"/>
  <c r="N821" i="4"/>
  <c r="Q821" i="4" s="1"/>
  <c r="O1240" i="4"/>
  <c r="P1240" i="4" s="1"/>
  <c r="N1240" i="4"/>
  <c r="Q1240" i="4" s="1"/>
  <c r="O870" i="4"/>
  <c r="P870" i="4" s="1"/>
  <c r="N870" i="4"/>
  <c r="Q870" i="4" s="1"/>
  <c r="O331" i="4"/>
  <c r="P331" i="4" s="1"/>
  <c r="N331" i="4"/>
  <c r="Q331" i="4" s="1"/>
  <c r="N1688" i="4"/>
  <c r="Q1688" i="4" s="1"/>
  <c r="O1688" i="4"/>
  <c r="P1688" i="4" s="1"/>
  <c r="O654" i="4"/>
  <c r="P654" i="4" s="1"/>
  <c r="N654" i="4"/>
  <c r="Q654" i="4" s="1"/>
  <c r="O1670" i="4"/>
  <c r="P1670" i="4" s="1"/>
  <c r="N1670" i="4"/>
  <c r="Q1670" i="4" s="1"/>
  <c r="O1635" i="4"/>
  <c r="P1635" i="4" s="1"/>
  <c r="N1635" i="4"/>
  <c r="Q1635" i="4" s="1"/>
  <c r="O1650" i="4"/>
  <c r="P1650" i="4" s="1"/>
  <c r="N1650" i="4"/>
  <c r="Q1650" i="4" s="1"/>
  <c r="N564" i="4"/>
  <c r="Q564" i="4" s="1"/>
  <c r="O564" i="4"/>
  <c r="P564" i="4" s="1"/>
  <c r="O1137" i="4"/>
  <c r="P1137" i="4" s="1"/>
  <c r="N1137" i="4"/>
  <c r="Q1137" i="4" s="1"/>
  <c r="O1701" i="4"/>
  <c r="P1701" i="4" s="1"/>
  <c r="N1701" i="4"/>
  <c r="Q1701" i="4" s="1"/>
  <c r="O1655" i="4"/>
  <c r="P1655" i="4" s="1"/>
  <c r="N1655" i="4"/>
  <c r="Q1655" i="4" s="1"/>
  <c r="O168" i="4"/>
  <c r="P168" i="4" s="1"/>
  <c r="N168" i="4"/>
  <c r="Q168" i="4" s="1"/>
  <c r="N960" i="4"/>
  <c r="Q960" i="4" s="1"/>
  <c r="O960" i="4"/>
  <c r="P960" i="4" s="1"/>
  <c r="N1076" i="4"/>
  <c r="Q1076" i="4" s="1"/>
  <c r="O1076" i="4"/>
  <c r="P1076" i="4" s="1"/>
  <c r="O1627" i="4"/>
  <c r="P1627" i="4" s="1"/>
  <c r="N1627" i="4"/>
  <c r="Q1627" i="4" s="1"/>
  <c r="N1243" i="4"/>
  <c r="Q1243" i="4" s="1"/>
  <c r="O1243" i="4"/>
  <c r="P1243" i="4" s="1"/>
  <c r="N630" i="4"/>
  <c r="Q630" i="4" s="1"/>
  <c r="O630" i="4"/>
  <c r="P630" i="4" s="1"/>
  <c r="N39" i="4"/>
  <c r="Q39" i="4" s="1"/>
  <c r="O39" i="4"/>
  <c r="P39" i="4" s="1"/>
  <c r="N1302" i="4"/>
  <c r="Q1302" i="4" s="1"/>
  <c r="O1302" i="4"/>
  <c r="P1302" i="4" s="1"/>
  <c r="O583" i="4"/>
  <c r="P583" i="4" s="1"/>
  <c r="N583" i="4"/>
  <c r="Q583" i="4" s="1"/>
  <c r="O380" i="4"/>
  <c r="P380" i="4" s="1"/>
  <c r="N380" i="4"/>
  <c r="Q380" i="4" s="1"/>
  <c r="O135" i="4"/>
  <c r="P135" i="4" s="1"/>
  <c r="N135" i="4"/>
  <c r="Q135" i="4" s="1"/>
  <c r="N1377" i="4"/>
  <c r="Q1377" i="4" s="1"/>
  <c r="O1377" i="4"/>
  <c r="P1377" i="4" s="1"/>
  <c r="N42" i="4"/>
  <c r="Q42" i="4" s="1"/>
  <c r="O42" i="4"/>
  <c r="P42" i="4" s="1"/>
  <c r="N1857" i="4"/>
  <c r="Q1857" i="4" s="1"/>
  <c r="O1857" i="4"/>
  <c r="P1857" i="4" s="1"/>
  <c r="O1684" i="4"/>
  <c r="P1684" i="4" s="1"/>
  <c r="N1684" i="4"/>
  <c r="Q1684" i="4" s="1"/>
  <c r="O691" i="4"/>
  <c r="P691" i="4" s="1"/>
  <c r="N691" i="4"/>
  <c r="Q691" i="4" s="1"/>
  <c r="N1376" i="4"/>
  <c r="Q1376" i="4" s="1"/>
  <c r="O1376" i="4"/>
  <c r="P1376" i="4" s="1"/>
  <c r="O1996" i="4"/>
  <c r="P1996" i="4" s="1"/>
  <c r="N1996" i="4"/>
  <c r="Q1996" i="4" s="1"/>
  <c r="N1608" i="4"/>
  <c r="Q1608" i="4" s="1"/>
  <c r="O1608" i="4"/>
  <c r="P1608" i="4" s="1"/>
  <c r="O1393" i="4"/>
  <c r="P1393" i="4" s="1"/>
  <c r="N1393" i="4"/>
  <c r="Q1393" i="4" s="1"/>
  <c r="O860" i="4"/>
  <c r="P860" i="4" s="1"/>
  <c r="N860" i="4"/>
  <c r="Q860" i="4" s="1"/>
  <c r="O1893" i="4"/>
  <c r="P1893" i="4" s="1"/>
  <c r="N1893" i="4"/>
  <c r="Q1893" i="4" s="1"/>
  <c r="O753" i="4"/>
  <c r="P753" i="4" s="1"/>
  <c r="N753" i="4"/>
  <c r="Q753" i="4" s="1"/>
  <c r="O1613" i="4"/>
  <c r="P1613" i="4" s="1"/>
  <c r="N1613" i="4"/>
  <c r="Q1613" i="4" s="1"/>
  <c r="O1822" i="4"/>
  <c r="P1822" i="4" s="1"/>
  <c r="N1822" i="4"/>
  <c r="Q1822" i="4" s="1"/>
  <c r="O1971" i="4"/>
  <c r="P1971" i="4" s="1"/>
  <c r="N1971" i="4"/>
  <c r="Q1971" i="4" s="1"/>
  <c r="O108" i="4"/>
  <c r="P108" i="4" s="1"/>
  <c r="N108" i="4"/>
  <c r="Q108" i="4" s="1"/>
  <c r="O1639" i="4"/>
  <c r="P1639" i="4" s="1"/>
  <c r="N1639" i="4"/>
  <c r="Q1639" i="4" s="1"/>
  <c r="O436" i="4"/>
  <c r="P436" i="4" s="1"/>
  <c r="N436" i="4"/>
  <c r="Q436" i="4" s="1"/>
  <c r="O100" i="4"/>
  <c r="P100" i="4" s="1"/>
  <c r="N100" i="4"/>
  <c r="Q100" i="4" s="1"/>
  <c r="N351" i="4"/>
  <c r="Q351" i="4" s="1"/>
  <c r="O351" i="4"/>
  <c r="P351" i="4" s="1"/>
  <c r="O1218" i="4"/>
  <c r="P1218" i="4" s="1"/>
  <c r="N1218" i="4"/>
  <c r="Q1218" i="4" s="1"/>
  <c r="O1522" i="4"/>
  <c r="P1522" i="4" s="1"/>
  <c r="N1522" i="4"/>
  <c r="Q1522" i="4" s="1"/>
  <c r="N1401" i="4"/>
  <c r="Q1401" i="4" s="1"/>
  <c r="O1401" i="4"/>
  <c r="P1401" i="4" s="1"/>
  <c r="O1537" i="4"/>
  <c r="P1537" i="4" s="1"/>
  <c r="N1537" i="4"/>
  <c r="Q1537" i="4" s="1"/>
  <c r="N310" i="4"/>
  <c r="Q310" i="4" s="1"/>
  <c r="O310" i="4"/>
  <c r="P310" i="4" s="1"/>
  <c r="N1829" i="4"/>
  <c r="Q1829" i="4" s="1"/>
  <c r="O1829" i="4"/>
  <c r="P1829" i="4" s="1"/>
  <c r="N1956" i="4"/>
  <c r="Q1956" i="4" s="1"/>
  <c r="O1956" i="4"/>
  <c r="P1956" i="4" s="1"/>
  <c r="O1144" i="4"/>
  <c r="P1144" i="4" s="1"/>
  <c r="N1144" i="4"/>
  <c r="Q1144" i="4" s="1"/>
  <c r="O1362" i="4"/>
  <c r="P1362" i="4" s="1"/>
  <c r="N1362" i="4"/>
  <c r="Q1362" i="4" s="1"/>
  <c r="N709" i="4"/>
  <c r="Q709" i="4" s="1"/>
  <c r="O709" i="4"/>
  <c r="P709" i="4" s="1"/>
  <c r="O1848" i="4"/>
  <c r="P1848" i="4" s="1"/>
  <c r="N1848" i="4"/>
  <c r="Q1848" i="4" s="1"/>
  <c r="O181" i="4"/>
  <c r="P181" i="4" s="1"/>
  <c r="N181" i="4"/>
  <c r="Q181" i="4" s="1"/>
  <c r="N492" i="4"/>
  <c r="Q492" i="4" s="1"/>
  <c r="O492" i="4"/>
  <c r="P492" i="4" s="1"/>
  <c r="O1049" i="4"/>
  <c r="P1049" i="4" s="1"/>
  <c r="N1049" i="4"/>
  <c r="Q1049" i="4" s="1"/>
  <c r="O450" i="4"/>
  <c r="P450" i="4" s="1"/>
  <c r="N450" i="4"/>
  <c r="Q450" i="4" s="1"/>
  <c r="O328" i="4"/>
  <c r="P328" i="4" s="1"/>
  <c r="N328" i="4"/>
  <c r="Q328" i="4" s="1"/>
  <c r="N486" i="4"/>
  <c r="Q486" i="4" s="1"/>
  <c r="O486" i="4"/>
  <c r="P486" i="4" s="1"/>
  <c r="O1155" i="4"/>
  <c r="P1155" i="4" s="1"/>
  <c r="N1155" i="4"/>
  <c r="Q1155" i="4" s="1"/>
  <c r="O1364" i="4"/>
  <c r="P1364" i="4" s="1"/>
  <c r="N1364" i="4"/>
  <c r="Q1364" i="4" s="1"/>
  <c r="N1978" i="4"/>
  <c r="Q1978" i="4" s="1"/>
  <c r="O1978" i="4"/>
  <c r="P1978" i="4" s="1"/>
  <c r="N149" i="4"/>
  <c r="Q149" i="4" s="1"/>
  <c r="O149" i="4"/>
  <c r="P149" i="4" s="1"/>
  <c r="O1481" i="4"/>
  <c r="P1481" i="4" s="1"/>
  <c r="N1481" i="4"/>
  <c r="Q1481" i="4" s="1"/>
  <c r="O1398" i="4"/>
  <c r="P1398" i="4" s="1"/>
  <c r="N1398" i="4"/>
  <c r="Q1398" i="4" s="1"/>
  <c r="O379" i="4"/>
  <c r="P379" i="4" s="1"/>
  <c r="N379" i="4"/>
  <c r="Q379" i="4" s="1"/>
  <c r="O1946" i="4"/>
  <c r="P1946" i="4" s="1"/>
  <c r="N1946" i="4"/>
  <c r="Q1946" i="4" s="1"/>
  <c r="N205" i="4"/>
  <c r="Q205" i="4" s="1"/>
  <c r="O205" i="4"/>
  <c r="P205" i="4" s="1"/>
  <c r="O1056" i="4"/>
  <c r="P1056" i="4" s="1"/>
  <c r="N1056" i="4"/>
  <c r="Q1056" i="4" s="1"/>
  <c r="N899" i="4"/>
  <c r="Q899" i="4" s="1"/>
  <c r="O899" i="4"/>
  <c r="P899" i="4" s="1"/>
  <c r="O621" i="4"/>
  <c r="P621" i="4" s="1"/>
  <c r="N621" i="4"/>
  <c r="Q621" i="4" s="1"/>
  <c r="N1646" i="4"/>
  <c r="Q1646" i="4" s="1"/>
  <c r="O1646" i="4"/>
  <c r="P1646" i="4" s="1"/>
  <c r="N592" i="4"/>
  <c r="Q592" i="4" s="1"/>
  <c r="O592" i="4"/>
  <c r="P592" i="4" s="1"/>
  <c r="N1273" i="4"/>
  <c r="Q1273" i="4" s="1"/>
  <c r="O1273" i="4"/>
  <c r="P1273" i="4" s="1"/>
  <c r="N1519" i="4"/>
  <c r="Q1519" i="4" s="1"/>
  <c r="O1519" i="4"/>
  <c r="P1519" i="4" s="1"/>
  <c r="N1938" i="4"/>
  <c r="Q1938" i="4" s="1"/>
  <c r="O1938" i="4"/>
  <c r="P1938" i="4" s="1"/>
  <c r="O1329" i="4"/>
  <c r="P1329" i="4" s="1"/>
  <c r="N1329" i="4"/>
  <c r="Q1329" i="4" s="1"/>
  <c r="O1959" i="4"/>
  <c r="P1959" i="4" s="1"/>
  <c r="N1959" i="4"/>
  <c r="Q1959" i="4" s="1"/>
  <c r="O105" i="4"/>
  <c r="P105" i="4" s="1"/>
  <c r="N105" i="4"/>
  <c r="Q105" i="4" s="1"/>
  <c r="N1107" i="4"/>
  <c r="Q1107" i="4" s="1"/>
  <c r="O1107" i="4"/>
  <c r="P1107" i="4" s="1"/>
  <c r="O1854" i="4"/>
  <c r="P1854" i="4" s="1"/>
  <c r="N1854" i="4"/>
  <c r="Q1854" i="4" s="1"/>
  <c r="N796" i="4"/>
  <c r="Q796" i="4" s="1"/>
  <c r="O796" i="4"/>
  <c r="P796" i="4" s="1"/>
  <c r="O87" i="4"/>
  <c r="P87" i="4" s="1"/>
  <c r="N87" i="4"/>
  <c r="Q87" i="4" s="1"/>
  <c r="O1162" i="4"/>
  <c r="P1162" i="4" s="1"/>
  <c r="N1162" i="4"/>
  <c r="Q1162" i="4" s="1"/>
  <c r="O828" i="4"/>
  <c r="P828" i="4" s="1"/>
  <c r="N828" i="4"/>
  <c r="Q828" i="4" s="1"/>
  <c r="O852" i="4"/>
  <c r="P852" i="4" s="1"/>
  <c r="N852" i="4"/>
  <c r="Q852" i="4" s="1"/>
  <c r="O439" i="4"/>
  <c r="P439" i="4" s="1"/>
  <c r="N439" i="4"/>
  <c r="Q439" i="4" s="1"/>
  <c r="O1927" i="4"/>
  <c r="P1927" i="4" s="1"/>
  <c r="N1927" i="4"/>
  <c r="Q1927" i="4" s="1"/>
  <c r="N951" i="4"/>
  <c r="Q951" i="4" s="1"/>
  <c r="O951" i="4"/>
  <c r="P951" i="4" s="1"/>
  <c r="O114" i="4"/>
  <c r="P114" i="4" s="1"/>
  <c r="N114" i="4"/>
  <c r="Q114" i="4" s="1"/>
  <c r="N528" i="4"/>
  <c r="Q528" i="4" s="1"/>
  <c r="O528" i="4"/>
  <c r="P528" i="4" s="1"/>
  <c r="O398" i="4"/>
  <c r="P398" i="4" s="1"/>
  <c r="N398" i="4"/>
  <c r="Q398" i="4" s="1"/>
  <c r="O1223" i="4"/>
  <c r="P1223" i="4" s="1"/>
  <c r="N1223" i="4"/>
  <c r="Q1223" i="4" s="1"/>
  <c r="O1004" i="4"/>
  <c r="P1004" i="4" s="1"/>
  <c r="N1004" i="4"/>
  <c r="Q1004" i="4" s="1"/>
  <c r="O1356" i="4"/>
  <c r="P1356" i="4" s="1"/>
  <c r="N1356" i="4"/>
  <c r="Q1356" i="4" s="1"/>
  <c r="O1068" i="4"/>
  <c r="P1068" i="4" s="1"/>
  <c r="N1068" i="4"/>
  <c r="Q1068" i="4" s="1"/>
  <c r="N1425" i="4"/>
  <c r="Q1425" i="4" s="1"/>
  <c r="O1425" i="4"/>
  <c r="P1425" i="4" s="1"/>
  <c r="O392" i="4"/>
  <c r="P392" i="4" s="1"/>
  <c r="N392" i="4"/>
  <c r="Q392" i="4" s="1"/>
  <c r="O216" i="4"/>
  <c r="P216" i="4" s="1"/>
  <c r="N216" i="4"/>
  <c r="Q216" i="4" s="1"/>
  <c r="N74" i="4"/>
  <c r="Q74" i="4" s="1"/>
  <c r="O74" i="4"/>
  <c r="P74" i="4" s="1"/>
  <c r="O252" i="4"/>
  <c r="P252" i="4" s="1"/>
  <c r="N252" i="4"/>
  <c r="Q252" i="4" s="1"/>
  <c r="O160" i="4"/>
  <c r="P160" i="4" s="1"/>
  <c r="N160" i="4"/>
  <c r="Q160" i="4" s="1"/>
  <c r="O1095" i="4"/>
  <c r="P1095" i="4" s="1"/>
  <c r="N1095" i="4"/>
  <c r="Q1095" i="4" s="1"/>
  <c r="N303" i="4"/>
  <c r="Q303" i="4" s="1"/>
  <c r="O303" i="4"/>
  <c r="P303" i="4" s="1"/>
  <c r="O495" i="4"/>
  <c r="P495" i="4" s="1"/>
  <c r="N495" i="4"/>
  <c r="Q495" i="4" s="1"/>
  <c r="O1466" i="4"/>
  <c r="P1466" i="4" s="1"/>
  <c r="N1466" i="4"/>
  <c r="Q1466" i="4" s="1"/>
  <c r="O357" i="4"/>
  <c r="P357" i="4" s="1"/>
  <c r="N357" i="4"/>
  <c r="Q357" i="4" s="1"/>
  <c r="N1886" i="4"/>
  <c r="Q1886" i="4" s="1"/>
  <c r="O1886" i="4"/>
  <c r="P1886" i="4" s="1"/>
  <c r="N992" i="4"/>
  <c r="Q992" i="4" s="1"/>
  <c r="O992" i="4"/>
  <c r="P992" i="4" s="1"/>
  <c r="N1871" i="4"/>
  <c r="Q1871" i="4" s="1"/>
  <c r="O1871" i="4"/>
  <c r="P1871" i="4" s="1"/>
  <c r="N1805" i="4"/>
  <c r="Q1805" i="4" s="1"/>
  <c r="O1805" i="4"/>
  <c r="P1805" i="4" s="1"/>
  <c r="N434" i="4"/>
  <c r="Q434" i="4" s="1"/>
  <c r="O434" i="4"/>
  <c r="P434" i="4" s="1"/>
  <c r="N1355" i="4"/>
  <c r="Q1355" i="4" s="1"/>
  <c r="O1355" i="4"/>
  <c r="P1355" i="4" s="1"/>
  <c r="N1691" i="4"/>
  <c r="Q1691" i="4" s="1"/>
  <c r="O1691" i="4"/>
  <c r="P1691" i="4" s="1"/>
  <c r="N1415" i="4"/>
  <c r="Q1415" i="4" s="1"/>
  <c r="O1415" i="4"/>
  <c r="P1415" i="4" s="1"/>
  <c r="O671" i="4"/>
  <c r="P671" i="4" s="1"/>
  <c r="N671" i="4"/>
  <c r="Q671" i="4" s="1"/>
  <c r="O922" i="4"/>
  <c r="P922" i="4" s="1"/>
  <c r="N922" i="4"/>
  <c r="Q922" i="4" s="1"/>
  <c r="O885" i="4"/>
  <c r="P885" i="4" s="1"/>
  <c r="N885" i="4"/>
  <c r="Q885" i="4" s="1"/>
  <c r="N1422" i="4"/>
  <c r="Q1422" i="4" s="1"/>
  <c r="O1422" i="4"/>
  <c r="P1422" i="4" s="1"/>
  <c r="N1902" i="4"/>
  <c r="Q1902" i="4" s="1"/>
  <c r="O1902" i="4"/>
  <c r="P1902" i="4" s="1"/>
  <c r="N183" i="4"/>
  <c r="Q183" i="4" s="1"/>
  <c r="O183" i="4"/>
  <c r="P183" i="4" s="1"/>
  <c r="O200" i="4"/>
  <c r="P200" i="4" s="1"/>
  <c r="N200" i="4"/>
  <c r="Q200" i="4" s="1"/>
  <c r="N30" i="4"/>
  <c r="Q30" i="4" s="1"/>
  <c r="O30" i="4"/>
  <c r="P30" i="4" s="1"/>
  <c r="O1567" i="4"/>
  <c r="P1567" i="4" s="1"/>
  <c r="N1567" i="4"/>
  <c r="Q1567" i="4" s="1"/>
  <c r="O1788" i="4"/>
  <c r="P1788" i="4" s="1"/>
  <c r="N1788" i="4"/>
  <c r="Q1788" i="4" s="1"/>
  <c r="O638" i="4"/>
  <c r="P638" i="4" s="1"/>
  <c r="N638" i="4"/>
  <c r="Q638" i="4" s="1"/>
  <c r="N770" i="4"/>
  <c r="Q770" i="4" s="1"/>
  <c r="O770" i="4"/>
  <c r="P770" i="4" s="1"/>
  <c r="N802" i="4"/>
  <c r="Q802" i="4" s="1"/>
  <c r="O802" i="4"/>
  <c r="P802" i="4" s="1"/>
  <c r="N83" i="4"/>
  <c r="Q83" i="4" s="1"/>
  <c r="O83" i="4"/>
  <c r="P83" i="4" s="1"/>
  <c r="N1203" i="4"/>
  <c r="Q1203" i="4" s="1"/>
  <c r="O1203" i="4"/>
  <c r="P1203" i="4" s="1"/>
  <c r="N695" i="4"/>
  <c r="Q695" i="4" s="1"/>
  <c r="O695" i="4"/>
  <c r="P695" i="4" s="1"/>
  <c r="N167" i="4"/>
  <c r="Q167" i="4" s="1"/>
  <c r="O167" i="4"/>
  <c r="P167" i="4" s="1"/>
  <c r="N1952" i="4"/>
  <c r="Q1952" i="4" s="1"/>
  <c r="O1952" i="4"/>
  <c r="P1952" i="4" s="1"/>
  <c r="N1077" i="4"/>
  <c r="Q1077" i="4" s="1"/>
  <c r="O1077" i="4"/>
  <c r="P1077" i="4" s="1"/>
  <c r="O1910" i="4"/>
  <c r="P1910" i="4" s="1"/>
  <c r="N1910" i="4"/>
  <c r="Q1910" i="4" s="1"/>
  <c r="O384" i="4"/>
  <c r="P384" i="4" s="1"/>
  <c r="N384" i="4"/>
  <c r="Q384" i="4" s="1"/>
  <c r="N985" i="4"/>
  <c r="Q985" i="4" s="1"/>
  <c r="O985" i="4"/>
  <c r="P985" i="4" s="1"/>
  <c r="O128" i="4"/>
  <c r="P128" i="4" s="1"/>
  <c r="N128" i="4"/>
  <c r="Q128" i="4" s="1"/>
  <c r="N715" i="4"/>
  <c r="Q715" i="4" s="1"/>
  <c r="O715" i="4"/>
  <c r="P715" i="4" s="1"/>
  <c r="N31" i="4"/>
  <c r="Q31" i="4" s="1"/>
  <c r="O31" i="4"/>
  <c r="P31" i="4" s="1"/>
  <c r="O1953" i="4"/>
  <c r="P1953" i="4" s="1"/>
  <c r="N1953" i="4"/>
  <c r="Q1953" i="4" s="1"/>
  <c r="O712" i="4"/>
  <c r="P712" i="4" s="1"/>
  <c r="N712" i="4"/>
  <c r="Q712" i="4" s="1"/>
  <c r="N1493" i="4"/>
  <c r="Q1493" i="4" s="1"/>
  <c r="O1493" i="4"/>
  <c r="P1493" i="4" s="1"/>
  <c r="O1439" i="4"/>
  <c r="P1439" i="4" s="1"/>
  <c r="N1439" i="4"/>
  <c r="Q1439" i="4" s="1"/>
  <c r="O767" i="4"/>
  <c r="P767" i="4" s="1"/>
  <c r="N767" i="4"/>
  <c r="Q767" i="4" s="1"/>
  <c r="N386" i="4"/>
  <c r="Q386" i="4" s="1"/>
  <c r="O386" i="4"/>
  <c r="P386" i="4" s="1"/>
  <c r="O1471" i="4"/>
  <c r="P1471" i="4" s="1"/>
  <c r="N1471" i="4"/>
  <c r="Q1471" i="4" s="1"/>
  <c r="O1000" i="4"/>
  <c r="P1000" i="4" s="1"/>
  <c r="N1000" i="4"/>
  <c r="Q1000" i="4" s="1"/>
  <c r="O1079" i="4"/>
  <c r="P1079" i="4" s="1"/>
  <c r="N1079" i="4"/>
  <c r="Q1079" i="4" s="1"/>
  <c r="O1525" i="4"/>
  <c r="P1525" i="4" s="1"/>
  <c r="N1525" i="4"/>
  <c r="Q1525" i="4" s="1"/>
  <c r="O1109" i="4"/>
  <c r="P1109" i="4" s="1"/>
  <c r="N1109" i="4"/>
  <c r="Q1109" i="4" s="1"/>
  <c r="N1195" i="4"/>
  <c r="Q1195" i="4" s="1"/>
  <c r="O1195" i="4"/>
  <c r="P1195" i="4" s="1"/>
  <c r="N721" i="4"/>
  <c r="Q721" i="4" s="1"/>
  <c r="O721" i="4"/>
  <c r="P721" i="4" s="1"/>
  <c r="O1802" i="4"/>
  <c r="P1802" i="4" s="1"/>
  <c r="N1802" i="4"/>
  <c r="Q1802" i="4" s="1"/>
  <c r="O360" i="4"/>
  <c r="P360" i="4" s="1"/>
  <c r="N360" i="4"/>
  <c r="Q360" i="4" s="1"/>
  <c r="O1319" i="4"/>
  <c r="P1319" i="4" s="1"/>
  <c r="N1319" i="4"/>
  <c r="Q1319" i="4" s="1"/>
  <c r="N1282" i="4"/>
  <c r="Q1282" i="4" s="1"/>
  <c r="O1282" i="4"/>
  <c r="P1282" i="4" s="1"/>
  <c r="N1008" i="4"/>
  <c r="Q1008" i="4" s="1"/>
  <c r="O1008" i="4"/>
  <c r="P1008" i="4" s="1"/>
  <c r="N1352" i="4"/>
  <c r="Q1352" i="4" s="1"/>
  <c r="O1352" i="4"/>
  <c r="P1352" i="4" s="1"/>
  <c r="N1139" i="4"/>
  <c r="Q1139" i="4" s="1"/>
  <c r="O1139" i="4"/>
  <c r="P1139" i="4" s="1"/>
  <c r="N294" i="4"/>
  <c r="Q294" i="4" s="1"/>
  <c r="O294" i="4"/>
  <c r="P294" i="4" s="1"/>
  <c r="O1589" i="4"/>
  <c r="P1589" i="4" s="1"/>
  <c r="N1589" i="4"/>
  <c r="Q1589" i="4" s="1"/>
  <c r="N123" i="4"/>
  <c r="Q123" i="4" s="1"/>
  <c r="O123" i="4"/>
  <c r="P123" i="4" s="1"/>
  <c r="N660" i="4"/>
  <c r="Q660" i="4" s="1"/>
  <c r="O660" i="4"/>
  <c r="P660" i="4" s="1"/>
  <c r="N477" i="4"/>
  <c r="Q477" i="4" s="1"/>
  <c r="O477" i="4"/>
  <c r="P477" i="4" s="1"/>
  <c r="O189" i="4"/>
  <c r="P189" i="4" s="1"/>
  <c r="N189" i="4"/>
  <c r="Q189" i="4" s="1"/>
  <c r="N1012" i="4"/>
  <c r="Q1012" i="4" s="1"/>
  <c r="O1012" i="4"/>
  <c r="P1012" i="4" s="1"/>
  <c r="N966" i="4"/>
  <c r="Q966" i="4" s="1"/>
  <c r="O966" i="4"/>
  <c r="P966" i="4" s="1"/>
  <c r="N90" i="4"/>
  <c r="Q90" i="4" s="1"/>
  <c r="O90" i="4"/>
  <c r="P90" i="4" s="1"/>
  <c r="N1535" i="4"/>
  <c r="Q1535" i="4" s="1"/>
  <c r="O1535" i="4"/>
  <c r="P1535" i="4" s="1"/>
  <c r="N651" i="4"/>
  <c r="Q651" i="4" s="1"/>
  <c r="O651" i="4"/>
  <c r="P651" i="4" s="1"/>
  <c r="O613" i="4"/>
  <c r="P613" i="4" s="1"/>
  <c r="N613" i="4"/>
  <c r="Q613" i="4" s="1"/>
  <c r="N258" i="4"/>
  <c r="Q258" i="4" s="1"/>
  <c r="O258" i="4"/>
  <c r="P258" i="4" s="1"/>
  <c r="O868" i="4"/>
  <c r="P868" i="4" s="1"/>
  <c r="N868" i="4"/>
  <c r="Q868" i="4" s="1"/>
  <c r="N1380" i="4"/>
  <c r="Q1380" i="4" s="1"/>
  <c r="O1380" i="4"/>
  <c r="P1380" i="4" s="1"/>
  <c r="N1543" i="4"/>
  <c r="Q1543" i="4" s="1"/>
  <c r="O1543" i="4"/>
  <c r="P1543" i="4" s="1"/>
  <c r="N930" i="4"/>
  <c r="Q930" i="4" s="1"/>
  <c r="O930" i="4"/>
  <c r="P930" i="4" s="1"/>
  <c r="N1289" i="4"/>
  <c r="Q1289" i="4" s="1"/>
  <c r="O1289" i="4"/>
  <c r="P1289" i="4" s="1"/>
  <c r="N1145" i="4"/>
  <c r="Q1145" i="4" s="1"/>
  <c r="O1145" i="4"/>
  <c r="P1145" i="4" s="1"/>
  <c r="O982" i="4"/>
  <c r="P982" i="4" s="1"/>
  <c r="N982" i="4"/>
  <c r="Q982" i="4" s="1"/>
  <c r="O1887" i="4"/>
  <c r="P1887" i="4" s="1"/>
  <c r="N1887" i="4"/>
  <c r="Q1887" i="4" s="1"/>
  <c r="O173" i="4"/>
  <c r="P173" i="4" s="1"/>
  <c r="N173" i="4"/>
  <c r="Q173" i="4" s="1"/>
  <c r="N597" i="4"/>
  <c r="Q597" i="4" s="1"/>
  <c r="O597" i="4"/>
  <c r="P597" i="4" s="1"/>
  <c r="N1833" i="4"/>
  <c r="Q1833" i="4" s="1"/>
  <c r="O1833" i="4"/>
  <c r="P1833" i="4" s="1"/>
  <c r="N365" i="4"/>
  <c r="Q365" i="4" s="1"/>
  <c r="O365" i="4"/>
  <c r="P365" i="4" s="1"/>
  <c r="N306" i="4"/>
  <c r="Q306" i="4" s="1"/>
  <c r="O306" i="4"/>
  <c r="P306" i="4" s="1"/>
  <c r="O260" i="4"/>
  <c r="P260" i="4" s="1"/>
  <c r="N260" i="4"/>
  <c r="Q260" i="4" s="1"/>
  <c r="O1634" i="4"/>
  <c r="P1634" i="4" s="1"/>
  <c r="N1634" i="4"/>
  <c r="Q1634" i="4" s="1"/>
  <c r="O730" i="4"/>
  <c r="P730" i="4" s="1"/>
  <c r="N730" i="4"/>
  <c r="Q730" i="4" s="1"/>
  <c r="O122" i="4"/>
  <c r="P122" i="4" s="1"/>
  <c r="N122" i="4"/>
  <c r="Q122" i="4" s="1"/>
  <c r="N1602" i="4"/>
  <c r="Q1602" i="4" s="1"/>
  <c r="O1602" i="4"/>
  <c r="P1602" i="4" s="1"/>
  <c r="O1648" i="4"/>
  <c r="P1648" i="4" s="1"/>
  <c r="N1648" i="4"/>
  <c r="Q1648" i="4" s="1"/>
  <c r="N500" i="4"/>
  <c r="Q500" i="4" s="1"/>
  <c r="O500" i="4"/>
  <c r="P500" i="4" s="1"/>
  <c r="N1262" i="4"/>
  <c r="Q1262" i="4" s="1"/>
  <c r="O1262" i="4"/>
  <c r="P1262" i="4" s="1"/>
  <c r="O553" i="4"/>
  <c r="P553" i="4" s="1"/>
  <c r="N553" i="4"/>
  <c r="Q553" i="4" s="1"/>
  <c r="O409" i="4"/>
  <c r="P409" i="4" s="1"/>
  <c r="N409" i="4"/>
  <c r="Q409" i="4" s="1"/>
  <c r="N1748" i="4"/>
  <c r="Q1748" i="4" s="1"/>
  <c r="O1748" i="4"/>
  <c r="P1748" i="4" s="1"/>
  <c r="N663" i="4"/>
  <c r="Q663" i="4" s="1"/>
  <c r="O663" i="4"/>
  <c r="P663" i="4" s="1"/>
  <c r="N1413" i="4"/>
  <c r="Q1413" i="4" s="1"/>
  <c r="O1413" i="4"/>
  <c r="P1413" i="4" s="1"/>
  <c r="O623" i="4"/>
  <c r="P623" i="4" s="1"/>
  <c r="N623" i="4"/>
  <c r="Q623" i="4" s="1"/>
  <c r="N737" i="4"/>
  <c r="Q737" i="4" s="1"/>
  <c r="O737" i="4"/>
  <c r="P737" i="4" s="1"/>
  <c r="O1850" i="4"/>
  <c r="P1850" i="4" s="1"/>
  <c r="N1850" i="4"/>
  <c r="Q1850" i="4" s="1"/>
  <c r="N1749" i="4"/>
  <c r="Q1749" i="4" s="1"/>
  <c r="O1749" i="4"/>
  <c r="P1749" i="4" s="1"/>
  <c r="O98" i="4"/>
  <c r="P98" i="4" s="1"/>
  <c r="N98" i="4"/>
  <c r="Q98" i="4" s="1"/>
  <c r="O622" i="4"/>
  <c r="P622" i="4" s="1"/>
  <c r="N622" i="4"/>
  <c r="Q622" i="4" s="1"/>
  <c r="O1040" i="4"/>
  <c r="P1040" i="4" s="1"/>
  <c r="N1040" i="4"/>
  <c r="Q1040" i="4" s="1"/>
  <c r="O785" i="4"/>
  <c r="P785" i="4" s="1"/>
  <c r="N785" i="4"/>
  <c r="Q785" i="4" s="1"/>
  <c r="O907" i="4"/>
  <c r="P907" i="4" s="1"/>
  <c r="N907" i="4"/>
  <c r="Q907" i="4" s="1"/>
  <c r="N113" i="4"/>
  <c r="Q113" i="4" s="1"/>
  <c r="O113" i="4"/>
  <c r="P113" i="4" s="1"/>
  <c r="N1487" i="4"/>
  <c r="Q1487" i="4" s="1"/>
  <c r="O1487" i="4"/>
  <c r="P1487" i="4" s="1"/>
  <c r="N991" i="4"/>
  <c r="Q991" i="4" s="1"/>
  <c r="O991" i="4"/>
  <c r="P991" i="4" s="1"/>
  <c r="N1103" i="4"/>
  <c r="Q1103" i="4" s="1"/>
  <c r="O1103" i="4"/>
  <c r="P1103" i="4" s="1"/>
  <c r="O1349" i="4"/>
  <c r="P1349" i="4" s="1"/>
  <c r="N1349" i="4"/>
  <c r="Q1349" i="4" s="1"/>
  <c r="O1617" i="4"/>
  <c r="P1617" i="4" s="1"/>
  <c r="N1617" i="4"/>
  <c r="Q1617" i="4" s="1"/>
  <c r="O1291" i="4"/>
  <c r="P1291" i="4" s="1"/>
  <c r="N1291" i="4"/>
  <c r="Q1291" i="4" s="1"/>
  <c r="N454" i="4"/>
  <c r="Q454" i="4" s="1"/>
  <c r="O454" i="4"/>
  <c r="P454" i="4" s="1"/>
  <c r="N1278" i="4"/>
  <c r="Q1278" i="4" s="1"/>
  <c r="O1278" i="4"/>
  <c r="P1278" i="4" s="1"/>
  <c r="O33" i="4"/>
  <c r="P33" i="4" s="1"/>
  <c r="N33" i="4"/>
  <c r="Q33" i="4" s="1"/>
  <c r="N1183" i="4"/>
  <c r="Q1183" i="4" s="1"/>
  <c r="O1183" i="4"/>
  <c r="P1183" i="4" s="1"/>
  <c r="O1017" i="4"/>
  <c r="P1017" i="4" s="1"/>
  <c r="N1017" i="4"/>
  <c r="Q1017" i="4" s="1"/>
  <c r="N633" i="4"/>
  <c r="Q633" i="4" s="1"/>
  <c r="O633" i="4"/>
  <c r="P633" i="4" s="1"/>
  <c r="N1579" i="4"/>
  <c r="Q1579" i="4" s="1"/>
  <c r="O1579" i="4"/>
  <c r="P1579" i="4" s="1"/>
  <c r="N903" i="4"/>
  <c r="Q903" i="4" s="1"/>
  <c r="O903" i="4"/>
  <c r="P903" i="4" s="1"/>
  <c r="N679" i="4"/>
  <c r="Q679" i="4" s="1"/>
  <c r="O679" i="4"/>
  <c r="P679" i="4" s="1"/>
  <c r="O1159" i="4"/>
  <c r="P1159" i="4" s="1"/>
  <c r="N1159" i="4"/>
  <c r="Q1159" i="4" s="1"/>
  <c r="O554" i="4"/>
  <c r="P554" i="4" s="1"/>
  <c r="N554" i="4"/>
  <c r="Q554" i="4" s="1"/>
  <c r="O791" i="4"/>
  <c r="P791" i="4" s="1"/>
  <c r="N791" i="4"/>
  <c r="Q791" i="4" s="1"/>
  <c r="N464" i="4"/>
  <c r="Q464" i="4" s="1"/>
  <c r="O464" i="4"/>
  <c r="P464" i="4" s="1"/>
  <c r="O13" i="4"/>
  <c r="P13" i="4" s="1"/>
  <c r="N13" i="4"/>
  <c r="Q13" i="4" s="1"/>
  <c r="N102" i="4"/>
  <c r="Q102" i="4" s="1"/>
  <c r="O102" i="4"/>
  <c r="P102" i="4" s="1"/>
  <c r="O742" i="4"/>
  <c r="P742" i="4" s="1"/>
  <c r="N742" i="4"/>
  <c r="Q742" i="4" s="1"/>
  <c r="O1112" i="4"/>
  <c r="P1112" i="4" s="1"/>
  <c r="N1112" i="4"/>
  <c r="Q1112" i="4" s="1"/>
  <c r="N366" i="4"/>
  <c r="Q366" i="4" s="1"/>
  <c r="O366" i="4"/>
  <c r="P366" i="4" s="1"/>
  <c r="N61" i="4"/>
  <c r="Q61" i="4" s="1"/>
  <c r="O61" i="4"/>
  <c r="P61" i="4" s="1"/>
  <c r="N24" i="4"/>
  <c r="Q24" i="4" s="1"/>
  <c r="O24" i="4"/>
  <c r="P24" i="4" s="1"/>
  <c r="N1474" i="4"/>
  <c r="Q1474" i="4" s="1"/>
  <c r="O1474" i="4"/>
  <c r="P1474" i="4" s="1"/>
  <c r="O1034" i="4"/>
  <c r="P1034" i="4" s="1"/>
  <c r="N1034" i="4"/>
  <c r="Q1034" i="4" s="1"/>
  <c r="N1681" i="4"/>
  <c r="Q1681" i="4" s="1"/>
  <c r="O1681" i="4"/>
  <c r="P1681" i="4" s="1"/>
  <c r="N1515" i="4"/>
  <c r="Q1515" i="4" s="1"/>
  <c r="O1515" i="4"/>
  <c r="P1515" i="4" s="1"/>
  <c r="N1821" i="4"/>
  <c r="Q1821" i="4" s="1"/>
  <c r="O1821" i="4"/>
  <c r="P1821" i="4" s="1"/>
  <c r="N1832" i="4"/>
  <c r="Q1832" i="4" s="1"/>
  <c r="O1832" i="4"/>
  <c r="P1832" i="4" s="1"/>
  <c r="O1348" i="4"/>
  <c r="P1348" i="4" s="1"/>
  <c r="N1348" i="4"/>
  <c r="Q1348" i="4" s="1"/>
  <c r="N209" i="4"/>
  <c r="Q209" i="4" s="1"/>
  <c r="O209" i="4"/>
  <c r="P209" i="4" s="1"/>
  <c r="O722" i="4"/>
  <c r="P722" i="4" s="1"/>
  <c r="N722" i="4"/>
  <c r="Q722" i="4" s="1"/>
  <c r="O1604" i="4"/>
  <c r="P1604" i="4" s="1"/>
  <c r="N1604" i="4"/>
  <c r="Q1604" i="4" s="1"/>
  <c r="O141" i="4"/>
  <c r="P141" i="4" s="1"/>
  <c r="N141" i="4"/>
  <c r="Q141" i="4" s="1"/>
  <c r="O82" i="4"/>
  <c r="P82" i="4" s="1"/>
  <c r="N82" i="4"/>
  <c r="Q82" i="4" s="1"/>
  <c r="O377" i="4"/>
  <c r="P377" i="4" s="1"/>
  <c r="N377" i="4"/>
  <c r="Q377" i="4" s="1"/>
  <c r="O1132" i="4"/>
  <c r="P1132" i="4" s="1"/>
  <c r="N1132" i="4"/>
  <c r="Q1132" i="4" s="1"/>
  <c r="O1450" i="4"/>
  <c r="P1450" i="4" s="1"/>
  <c r="N1450" i="4"/>
  <c r="Q1450" i="4" s="1"/>
  <c r="O888" i="4"/>
  <c r="P888" i="4" s="1"/>
  <c r="N888" i="4"/>
  <c r="Q888" i="4" s="1"/>
  <c r="O955" i="4"/>
  <c r="P955" i="4" s="1"/>
  <c r="N955" i="4"/>
  <c r="Q955" i="4" s="1"/>
  <c r="N1958" i="4"/>
  <c r="Q1958" i="4" s="1"/>
  <c r="O1958" i="4"/>
  <c r="P1958" i="4" s="1"/>
  <c r="O468" i="4"/>
  <c r="P468" i="4" s="1"/>
  <c r="N468" i="4"/>
  <c r="Q468" i="4" s="1"/>
  <c r="N961" i="4"/>
  <c r="Q961" i="4" s="1"/>
  <c r="O961" i="4"/>
  <c r="P961" i="4" s="1"/>
  <c r="O629" i="4"/>
  <c r="P629" i="4" s="1"/>
  <c r="N629" i="4"/>
  <c r="Q629" i="4" s="1"/>
  <c r="O1007" i="4"/>
  <c r="P1007" i="4" s="1"/>
  <c r="N1007" i="4"/>
  <c r="Q1007" i="4" s="1"/>
  <c r="N1250" i="4"/>
  <c r="Q1250" i="4" s="1"/>
  <c r="O1250" i="4"/>
  <c r="P1250" i="4" s="1"/>
  <c r="O223" i="4"/>
  <c r="P223" i="4" s="1"/>
  <c r="N223" i="4"/>
  <c r="Q223" i="4" s="1"/>
  <c r="O1061" i="4"/>
  <c r="P1061" i="4" s="1"/>
  <c r="N1061" i="4"/>
  <c r="Q1061" i="4" s="1"/>
  <c r="O1991" i="4"/>
  <c r="P1991" i="4" s="1"/>
  <c r="N1991" i="4"/>
  <c r="Q1991" i="4" s="1"/>
  <c r="O470" i="4"/>
  <c r="P470" i="4" s="1"/>
  <c r="N470" i="4"/>
  <c r="Q470" i="4" s="1"/>
  <c r="N760" i="4"/>
  <c r="Q760" i="4" s="1"/>
  <c r="O760" i="4"/>
  <c r="P760" i="4" s="1"/>
  <c r="N926" i="4"/>
  <c r="Q926" i="4" s="1"/>
  <c r="O926" i="4"/>
  <c r="P926" i="4" s="1"/>
  <c r="O21" i="4"/>
  <c r="P21" i="4" s="1"/>
  <c r="N21" i="4"/>
  <c r="Q21" i="4" s="1"/>
  <c r="N1384" i="4"/>
  <c r="Q1384" i="4" s="1"/>
  <c r="O1384" i="4"/>
  <c r="P1384" i="4" s="1"/>
  <c r="N1673" i="4"/>
  <c r="Q1673" i="4" s="1"/>
  <c r="O1673" i="4"/>
  <c r="P1673" i="4" s="1"/>
  <c r="O1026" i="4"/>
  <c r="P1026" i="4" s="1"/>
  <c r="N1026" i="4"/>
  <c r="Q1026" i="4" s="1"/>
  <c r="N637" i="4"/>
  <c r="Q637" i="4" s="1"/>
  <c r="O637" i="4"/>
  <c r="P637" i="4" s="1"/>
  <c r="O1252" i="4"/>
  <c r="P1252" i="4" s="1"/>
  <c r="N1252" i="4"/>
  <c r="Q1252" i="4" s="1"/>
  <c r="O1791" i="4"/>
  <c r="P1791" i="4" s="1"/>
  <c r="N1791" i="4"/>
  <c r="Q1791" i="4" s="1"/>
  <c r="N1616" i="4"/>
  <c r="Q1616" i="4" s="1"/>
  <c r="O1616" i="4"/>
  <c r="P1616" i="4" s="1"/>
  <c r="O759" i="4"/>
  <c r="P759" i="4" s="1"/>
  <c r="N759" i="4"/>
  <c r="Q759" i="4" s="1"/>
  <c r="O607" i="4"/>
  <c r="P607" i="4" s="1"/>
  <c r="N607" i="4"/>
  <c r="Q607" i="4" s="1"/>
  <c r="O534" i="4"/>
  <c r="P534" i="4" s="1"/>
  <c r="N534" i="4"/>
  <c r="Q534" i="4" s="1"/>
  <c r="N1358" i="4"/>
  <c r="Q1358" i="4" s="1"/>
  <c r="O1358" i="4"/>
  <c r="P1358" i="4" s="1"/>
  <c r="O1731" i="4"/>
  <c r="P1731" i="4" s="1"/>
  <c r="N1731" i="4"/>
  <c r="Q1731" i="4" s="1"/>
  <c r="O1127" i="4"/>
  <c r="P1127" i="4" s="1"/>
  <c r="N1127" i="4"/>
  <c r="Q1127" i="4" s="1"/>
  <c r="N1507" i="4"/>
  <c r="Q1507" i="4" s="1"/>
  <c r="O1507" i="4"/>
  <c r="P1507" i="4" s="1"/>
  <c r="O566" i="4"/>
  <c r="P566" i="4" s="1"/>
  <c r="N566" i="4"/>
  <c r="Q566" i="4" s="1"/>
  <c r="O507" i="4"/>
  <c r="P507" i="4" s="1"/>
  <c r="N507" i="4"/>
  <c r="Q507" i="4" s="1"/>
  <c r="O1530" i="4"/>
  <c r="P1530" i="4" s="1"/>
  <c r="N1530" i="4"/>
  <c r="Q1530" i="4" s="1"/>
  <c r="N510" i="4"/>
  <c r="Q510" i="4" s="1"/>
  <c r="O510" i="4"/>
  <c r="P510" i="4" s="1"/>
  <c r="O1097" i="4"/>
  <c r="P1097" i="4" s="1"/>
  <c r="N1097" i="4"/>
  <c r="Q1097" i="4" s="1"/>
  <c r="O297" i="4"/>
  <c r="P297" i="4" s="1"/>
  <c r="N297" i="4"/>
  <c r="Q297" i="4" s="1"/>
  <c r="O904" i="4"/>
  <c r="P904" i="4" s="1"/>
  <c r="N904" i="4"/>
  <c r="Q904" i="4" s="1"/>
  <c r="N1382" i="4"/>
  <c r="Q1382" i="4" s="1"/>
  <c r="O1382" i="4"/>
  <c r="P1382" i="4" s="1"/>
  <c r="O656" i="4"/>
  <c r="P656" i="4" s="1"/>
  <c r="N656" i="4"/>
  <c r="Q656" i="4" s="1"/>
  <c r="O1229" i="4"/>
  <c r="P1229" i="4" s="1"/>
  <c r="N1229" i="4"/>
  <c r="Q1229" i="4" s="1"/>
  <c r="O172" i="4"/>
  <c r="P172" i="4" s="1"/>
  <c r="N172" i="4"/>
  <c r="Q172" i="4" s="1"/>
  <c r="N1795" i="4"/>
  <c r="Q1795" i="4" s="1"/>
  <c r="O1795" i="4"/>
  <c r="P1795" i="4" s="1"/>
  <c r="O1995" i="4"/>
  <c r="P1995" i="4" s="1"/>
  <c r="N1995" i="4"/>
  <c r="Q1995" i="4" s="1"/>
  <c r="O844" i="4"/>
  <c r="P844" i="4" s="1"/>
  <c r="N844" i="4"/>
  <c r="Q844" i="4" s="1"/>
  <c r="N446" i="4"/>
  <c r="Q446" i="4" s="1"/>
  <c r="O446" i="4"/>
  <c r="P446" i="4" s="1"/>
  <c r="N1206" i="4"/>
  <c r="Q1206" i="4" s="1"/>
  <c r="O1206" i="4"/>
  <c r="P1206" i="4" s="1"/>
  <c r="N1815" i="4"/>
  <c r="Q1815" i="4" s="1"/>
  <c r="O1815" i="4"/>
  <c r="P1815" i="4" s="1"/>
  <c r="N119" i="4"/>
  <c r="Q119" i="4" s="1"/>
  <c r="O119" i="4"/>
  <c r="P119" i="4" s="1"/>
  <c r="O1694" i="4"/>
  <c r="P1694" i="4" s="1"/>
  <c r="N1694" i="4"/>
  <c r="Q1694" i="4" s="1"/>
  <c r="O1208" i="4"/>
  <c r="P1208" i="4" s="1"/>
  <c r="N1208" i="4"/>
  <c r="Q1208" i="4" s="1"/>
  <c r="O733" i="4"/>
  <c r="P733" i="4" s="1"/>
  <c r="N733" i="4"/>
  <c r="Q733" i="4" s="1"/>
  <c r="O835" i="4"/>
  <c r="P835" i="4" s="1"/>
  <c r="N835" i="4"/>
  <c r="Q835" i="4" s="1"/>
  <c r="N1773" i="4"/>
  <c r="Q1773" i="4" s="1"/>
  <c r="O1773" i="4"/>
  <c r="P1773" i="4" s="1"/>
  <c r="N1168" i="4"/>
  <c r="Q1168" i="4" s="1"/>
  <c r="O1168" i="4"/>
  <c r="P1168" i="4" s="1"/>
  <c r="O1310" i="4"/>
  <c r="P1310" i="4" s="1"/>
  <c r="N1310" i="4"/>
  <c r="Q1310" i="4" s="1"/>
  <c r="O1853" i="4"/>
  <c r="P1853" i="4" s="1"/>
  <c r="N1853" i="4"/>
  <c r="Q1853" i="4" s="1"/>
  <c r="N1181" i="4"/>
  <c r="Q1181" i="4" s="1"/>
  <c r="O1181" i="4"/>
  <c r="P1181" i="4" s="1"/>
  <c r="O1906" i="4"/>
  <c r="P1906" i="4" s="1"/>
  <c r="N1906" i="4"/>
  <c r="Q1906" i="4" s="1"/>
  <c r="O121" i="4"/>
  <c r="P121" i="4" s="1"/>
  <c r="N121" i="4"/>
  <c r="Q121" i="4" s="1"/>
  <c r="O1268" i="4"/>
  <c r="P1268" i="4" s="1"/>
  <c r="N1268" i="4"/>
  <c r="Q1268" i="4" s="1"/>
  <c r="O1986" i="4"/>
  <c r="P1986" i="4" s="1"/>
  <c r="N1986" i="4"/>
  <c r="Q1986" i="4" s="1"/>
  <c r="O1743" i="4"/>
  <c r="P1743" i="4" s="1"/>
  <c r="N1743" i="4"/>
  <c r="Q1743" i="4" s="1"/>
  <c r="O1528" i="4"/>
  <c r="P1528" i="4" s="1"/>
  <c r="N1528" i="4"/>
  <c r="Q1528" i="4" s="1"/>
  <c r="N707" i="4"/>
  <c r="Q707" i="4" s="1"/>
  <c r="O707" i="4"/>
  <c r="P707" i="4" s="1"/>
  <c r="O1153" i="4"/>
  <c r="P1153" i="4" s="1"/>
  <c r="N1153" i="4"/>
  <c r="Q1153" i="4" s="1"/>
  <c r="O587" i="4"/>
  <c r="P587" i="4" s="1"/>
  <c r="N587" i="4"/>
  <c r="Q587" i="4" s="1"/>
  <c r="N983" i="4"/>
  <c r="Q983" i="4" s="1"/>
  <c r="O983" i="4"/>
  <c r="P983" i="4" s="1"/>
  <c r="N419" i="4"/>
  <c r="Q419" i="4" s="1"/>
  <c r="O419" i="4"/>
  <c r="P419" i="4" s="1"/>
  <c r="N372" i="4"/>
  <c r="Q372" i="4" s="1"/>
  <c r="O372" i="4"/>
  <c r="P372" i="4" s="1"/>
  <c r="N1810" i="4"/>
  <c r="Q1810" i="4" s="1"/>
  <c r="O1810" i="4"/>
  <c r="P1810" i="4" s="1"/>
  <c r="O608" i="4"/>
  <c r="P608" i="4" s="1"/>
  <c r="N608" i="4"/>
  <c r="Q608" i="4" s="1"/>
  <c r="N1760" i="4"/>
  <c r="Q1760" i="4" s="1"/>
  <c r="O1760" i="4"/>
  <c r="P1760" i="4" s="1"/>
  <c r="N156" i="4"/>
  <c r="Q156" i="4" s="1"/>
  <c r="O156" i="4"/>
  <c r="P156" i="4" s="1"/>
  <c r="N624" i="4"/>
  <c r="Q624" i="4" s="1"/>
  <c r="O624" i="4"/>
  <c r="P624" i="4" s="1"/>
  <c r="N1601" i="4"/>
  <c r="Q1601" i="4" s="1"/>
  <c r="O1601" i="4"/>
  <c r="P1601" i="4" s="1"/>
  <c r="O1232" i="4"/>
  <c r="P1232" i="4" s="1"/>
  <c r="N1232" i="4"/>
  <c r="Q1232" i="4" s="1"/>
  <c r="O619" i="4"/>
  <c r="P619" i="4" s="1"/>
  <c r="N619" i="4"/>
  <c r="Q619" i="4" s="1"/>
  <c r="N1118" i="4"/>
  <c r="Q1118" i="4" s="1"/>
  <c r="O1118" i="4"/>
  <c r="P1118" i="4" s="1"/>
  <c r="O237" i="4"/>
  <c r="P237" i="4" s="1"/>
  <c r="N237" i="4"/>
  <c r="Q237" i="4" s="1"/>
  <c r="O1027" i="4"/>
  <c r="P1027" i="4" s="1"/>
  <c r="N1027" i="4"/>
  <c r="Q1027" i="4" s="1"/>
  <c r="O1892" i="4"/>
  <c r="P1892" i="4" s="1"/>
  <c r="N1892" i="4"/>
  <c r="Q1892" i="4" s="1"/>
  <c r="O706" i="4"/>
  <c r="P706" i="4" s="1"/>
  <c r="N706" i="4"/>
  <c r="Q706" i="4" s="1"/>
  <c r="O418" i="4"/>
  <c r="P418" i="4" s="1"/>
  <c r="N418" i="4"/>
  <c r="Q418" i="4" s="1"/>
  <c r="N956" i="4"/>
  <c r="Q956" i="4" s="1"/>
  <c r="O956" i="4"/>
  <c r="P956" i="4" s="1"/>
  <c r="O71" i="4"/>
  <c r="P71" i="4" s="1"/>
  <c r="N71" i="4"/>
  <c r="Q71" i="4" s="1"/>
  <c r="O1002" i="4"/>
  <c r="P1002" i="4" s="1"/>
  <c r="N1002" i="4"/>
  <c r="Q1002" i="4" s="1"/>
  <c r="N275" i="4"/>
  <c r="Q275" i="4" s="1"/>
  <c r="O275" i="4"/>
  <c r="P275" i="4" s="1"/>
  <c r="N569" i="4"/>
  <c r="Q569" i="4" s="1"/>
  <c r="O569" i="4"/>
  <c r="P569" i="4" s="1"/>
  <c r="O776" i="4"/>
  <c r="P776" i="4" s="1"/>
  <c r="N776" i="4"/>
  <c r="Q776" i="4" s="1"/>
  <c r="N1674" i="4"/>
  <c r="Q1674" i="4" s="1"/>
  <c r="O1674" i="4"/>
  <c r="P1674" i="4" s="1"/>
  <c r="O1138" i="4"/>
  <c r="P1138" i="4" s="1"/>
  <c r="N1138" i="4"/>
  <c r="Q1138" i="4" s="1"/>
  <c r="N1182" i="4"/>
  <c r="Q1182" i="4" s="1"/>
  <c r="O1182" i="4"/>
  <c r="P1182" i="4" s="1"/>
  <c r="N1456" i="4"/>
  <c r="Q1456" i="4" s="1"/>
  <c r="O1456" i="4"/>
  <c r="P1456" i="4" s="1"/>
  <c r="N832" i="4"/>
  <c r="Q832" i="4" s="1"/>
  <c r="O832" i="4"/>
  <c r="P832" i="4" s="1"/>
  <c r="N1124" i="4"/>
  <c r="Q1124" i="4" s="1"/>
  <c r="O1124" i="4"/>
  <c r="P1124" i="4" s="1"/>
  <c r="N1844" i="4"/>
  <c r="Q1844" i="4" s="1"/>
  <c r="O1844" i="4"/>
  <c r="P1844" i="4" s="1"/>
  <c r="O11" i="4"/>
  <c r="P11" i="4" s="1"/>
  <c r="N11" i="4"/>
  <c r="Q11" i="4" s="1"/>
  <c r="O714" i="4"/>
  <c r="P714" i="4" s="1"/>
  <c r="N714" i="4"/>
  <c r="Q714" i="4" s="1"/>
  <c r="O5" i="4"/>
  <c r="P5" i="4" s="1"/>
  <c r="N5" i="4"/>
  <c r="Q5" i="4" s="1"/>
  <c r="N1202" i="4"/>
  <c r="Q1202" i="4" s="1"/>
  <c r="O1202" i="4"/>
  <c r="P1202" i="4" s="1"/>
  <c r="N1437" i="4"/>
  <c r="Q1437" i="4" s="1"/>
  <c r="O1437" i="4"/>
  <c r="P1437" i="4" s="1"/>
  <c r="O845" i="4"/>
  <c r="P845" i="4" s="1"/>
  <c r="N845" i="4"/>
  <c r="Q845" i="4" s="1"/>
  <c r="N283" i="4"/>
  <c r="Q283" i="4" s="1"/>
  <c r="O283" i="4"/>
  <c r="P283" i="4" s="1"/>
  <c r="N1193" i="4"/>
  <c r="Q1193" i="4" s="1"/>
  <c r="O1193" i="4"/>
  <c r="P1193" i="4" s="1"/>
  <c r="O1375" i="4"/>
  <c r="P1375" i="4" s="1"/>
  <c r="N1375" i="4"/>
  <c r="Q1375" i="4" s="1"/>
  <c r="N958" i="4"/>
  <c r="Q958" i="4" s="1"/>
  <c r="O958" i="4"/>
  <c r="P958" i="4" s="1"/>
  <c r="N664" i="4"/>
  <c r="Q664" i="4" s="1"/>
  <c r="O664" i="4"/>
  <c r="P664" i="4" s="1"/>
  <c r="N88" i="4"/>
  <c r="Q88" i="4" s="1"/>
  <c r="O88" i="4"/>
  <c r="P88" i="4" s="1"/>
  <c r="N692" i="4"/>
  <c r="Q692" i="4" s="1"/>
  <c r="O692" i="4"/>
  <c r="P692" i="4" s="1"/>
  <c r="O1631" i="4"/>
  <c r="P1631" i="4" s="1"/>
  <c r="N1631" i="4"/>
  <c r="Q1631" i="4" s="1"/>
  <c r="O1488" i="4"/>
  <c r="P1488" i="4" s="1"/>
  <c r="N1488" i="4"/>
  <c r="Q1488" i="4" s="1"/>
  <c r="N229" i="4"/>
  <c r="Q229" i="4" s="1"/>
  <c r="O229" i="4"/>
  <c r="P229" i="4" s="1"/>
  <c r="O118" i="4"/>
  <c r="P118" i="4" s="1"/>
  <c r="N118" i="4"/>
  <c r="Q118" i="4" s="1"/>
  <c r="O1150" i="4"/>
  <c r="P1150" i="4" s="1"/>
  <c r="N1150" i="4"/>
  <c r="Q1150" i="4" s="1"/>
  <c r="O1164" i="4"/>
  <c r="P1164" i="4" s="1"/>
  <c r="N1164" i="4"/>
  <c r="Q1164" i="4" s="1"/>
  <c r="O1993" i="4"/>
  <c r="P1993" i="4" s="1"/>
  <c r="N1993" i="4"/>
  <c r="Q1993" i="4" s="1"/>
  <c r="O1506" i="4"/>
  <c r="P1506" i="4" s="1"/>
  <c r="N1506" i="4"/>
  <c r="Q1506" i="4" s="1"/>
  <c r="N777" i="4"/>
  <c r="Q777" i="4" s="1"/>
  <c r="O777" i="4"/>
  <c r="P777" i="4" s="1"/>
  <c r="N1383" i="4"/>
  <c r="Q1383" i="4" s="1"/>
  <c r="O1383" i="4"/>
  <c r="P1383" i="4" s="1"/>
  <c r="N1072" i="4"/>
  <c r="Q1072" i="4" s="1"/>
  <c r="O1072" i="4"/>
  <c r="P1072" i="4" s="1"/>
  <c r="N1582" i="4"/>
  <c r="Q1582" i="4" s="1"/>
  <c r="O1582" i="4"/>
  <c r="P1582" i="4" s="1"/>
  <c r="O1580" i="4"/>
  <c r="P1580" i="4" s="1"/>
  <c r="N1580" i="4"/>
  <c r="Q1580" i="4" s="1"/>
  <c r="O1108" i="4"/>
  <c r="P1108" i="4" s="1"/>
  <c r="N1108" i="4"/>
  <c r="Q1108" i="4" s="1"/>
  <c r="N1577" i="4"/>
  <c r="Q1577" i="4" s="1"/>
  <c r="O1577" i="4"/>
  <c r="P1577" i="4" s="1"/>
  <c r="O274" i="4"/>
  <c r="P274" i="4" s="1"/>
  <c r="N274" i="4"/>
  <c r="Q274" i="4" s="1"/>
  <c r="N1347" i="4"/>
  <c r="Q1347" i="4" s="1"/>
  <c r="O1347" i="4"/>
  <c r="P1347" i="4" s="1"/>
  <c r="O849" i="4"/>
  <c r="P849" i="4" s="1"/>
  <c r="N849" i="4"/>
  <c r="Q849" i="4" s="1"/>
  <c r="N1386" i="4"/>
  <c r="Q1386" i="4" s="1"/>
  <c r="O1386" i="4"/>
  <c r="P1386" i="4" s="1"/>
  <c r="N1478" i="4"/>
  <c r="Q1478" i="4" s="1"/>
  <c r="O1478" i="4"/>
  <c r="P1478" i="4" s="1"/>
  <c r="O304" i="4"/>
  <c r="P304" i="4" s="1"/>
  <c r="N304" i="4"/>
  <c r="Q304" i="4" s="1"/>
  <c r="O413" i="4"/>
  <c r="P413" i="4" s="1"/>
  <c r="N413" i="4"/>
  <c r="Q413" i="4" s="1"/>
  <c r="N8" i="4"/>
  <c r="Q8" i="4" s="1"/>
  <c r="O8" i="4"/>
  <c r="P8" i="4" s="1"/>
  <c r="N1881" i="4"/>
  <c r="Q1881" i="4" s="1"/>
  <c r="O1881" i="4"/>
  <c r="P1881" i="4" s="1"/>
  <c r="O830" i="4"/>
  <c r="P830" i="4" s="1"/>
  <c r="N830" i="4"/>
  <c r="Q830" i="4" s="1"/>
  <c r="O444" i="4"/>
  <c r="P444" i="4" s="1"/>
  <c r="N444" i="4"/>
  <c r="Q444" i="4" s="1"/>
  <c r="O551" i="4"/>
  <c r="P551" i="4" s="1"/>
  <c r="N551" i="4"/>
  <c r="Q551" i="4" s="1"/>
  <c r="N1054" i="4"/>
  <c r="Q1054" i="4" s="1"/>
  <c r="O1054" i="4"/>
  <c r="P1054" i="4" s="1"/>
  <c r="N1346" i="4"/>
  <c r="Q1346" i="4" s="1"/>
  <c r="O1346" i="4"/>
  <c r="P1346" i="4" s="1"/>
  <c r="N402" i="4"/>
  <c r="Q402" i="4" s="1"/>
  <c r="O402" i="4"/>
  <c r="P402" i="4" s="1"/>
  <c r="O841" i="4"/>
  <c r="P841" i="4" s="1"/>
  <c r="N841" i="4"/>
  <c r="Q841" i="4" s="1"/>
  <c r="N1311" i="4"/>
  <c r="Q1311" i="4" s="1"/>
  <c r="O1311" i="4"/>
  <c r="P1311" i="4" s="1"/>
  <c r="O884" i="4"/>
  <c r="P884" i="4" s="1"/>
  <c r="N884" i="4"/>
  <c r="Q884" i="4" s="1"/>
  <c r="O1284" i="4"/>
  <c r="P1284" i="4" s="1"/>
  <c r="N1284" i="4"/>
  <c r="Q1284" i="4" s="1"/>
  <c r="O1140" i="4"/>
  <c r="P1140" i="4" s="1"/>
  <c r="N1140" i="4"/>
  <c r="Q1140" i="4" s="1"/>
  <c r="O729" i="4"/>
  <c r="P729" i="4" s="1"/>
  <c r="N729" i="4"/>
  <c r="Q729" i="4" s="1"/>
  <c r="N6" i="4"/>
  <c r="Q6" i="4" s="1"/>
  <c r="O6" i="4"/>
  <c r="P6" i="4" s="1"/>
  <c r="O1638" i="4"/>
  <c r="P1638" i="4" s="1"/>
  <c r="N1638" i="4"/>
  <c r="Q1638" i="4" s="1"/>
  <c r="O1903" i="4"/>
  <c r="P1903" i="4" s="1"/>
  <c r="N1903" i="4"/>
  <c r="Q1903" i="4" s="1"/>
  <c r="N1745" i="4"/>
  <c r="Q1745" i="4" s="1"/>
  <c r="O1745" i="4"/>
  <c r="P1745" i="4" s="1"/>
  <c r="N771" i="4"/>
  <c r="Q771" i="4" s="1"/>
  <c r="O771" i="4"/>
  <c r="P771" i="4" s="1"/>
  <c r="N327" i="4"/>
  <c r="Q327" i="4" s="1"/>
  <c r="O327" i="4"/>
  <c r="P327" i="4" s="1"/>
  <c r="O1430" i="4"/>
  <c r="P1430" i="4" s="1"/>
  <c r="N1430" i="4"/>
  <c r="Q1430" i="4" s="1"/>
  <c r="O220" i="4"/>
  <c r="P220" i="4" s="1"/>
  <c r="N220" i="4"/>
  <c r="Q220" i="4" s="1"/>
  <c r="N1652" i="4"/>
  <c r="Q1652" i="4" s="1"/>
  <c r="O1652" i="4"/>
  <c r="P1652" i="4" s="1"/>
  <c r="N735" i="4"/>
  <c r="Q735" i="4" s="1"/>
  <c r="O735" i="4"/>
  <c r="P735" i="4" s="1"/>
  <c r="N1472" i="4"/>
  <c r="Q1472" i="4" s="1"/>
  <c r="O1472" i="4"/>
  <c r="P1472" i="4" s="1"/>
  <c r="O179" i="4"/>
  <c r="P179" i="4" s="1"/>
  <c r="N179" i="4"/>
  <c r="Q179" i="4" s="1"/>
  <c r="N1980" i="4"/>
  <c r="Q1980" i="4" s="1"/>
  <c r="O1980" i="4"/>
  <c r="P1980" i="4" s="1"/>
  <c r="N1668" i="4"/>
  <c r="Q1668" i="4" s="1"/>
  <c r="O1668" i="4"/>
  <c r="P1668" i="4" s="1"/>
  <c r="N1897" i="4"/>
  <c r="O1897" i="4"/>
  <c r="P1897" i="4" s="1"/>
  <c r="N1536" i="4"/>
  <c r="Q1536" i="4" s="1"/>
  <c r="O1536" i="4"/>
  <c r="P1536" i="4" s="1"/>
  <c r="O779" i="4"/>
  <c r="P779" i="4" s="1"/>
  <c r="N779" i="4"/>
  <c r="O1900" i="4"/>
  <c r="P1900" i="4" s="1"/>
  <c r="N1900" i="4"/>
  <c r="Q1900" i="4" s="1"/>
  <c r="O1834" i="4"/>
  <c r="P1834" i="4" s="1"/>
  <c r="N1834" i="4"/>
  <c r="Q1834" i="4" s="1"/>
  <c r="O595" i="4"/>
  <c r="P595" i="4" s="1"/>
  <c r="N595" i="4"/>
  <c r="O1863" i="4"/>
  <c r="P1863" i="4" s="1"/>
  <c r="N1863" i="4"/>
  <c r="Q1863" i="4" s="1"/>
  <c r="N724" i="4"/>
  <c r="O724" i="4"/>
  <c r="P724" i="4" s="1"/>
  <c r="O235" i="4"/>
  <c r="P235" i="4" s="1"/>
  <c r="N235" i="4"/>
  <c r="Q235" i="4" s="1"/>
  <c r="N504" i="4"/>
  <c r="Q504" i="4" s="1"/>
  <c r="O504" i="4"/>
  <c r="P504" i="4" s="1"/>
  <c r="N1006" i="4"/>
  <c r="Q1006" i="4" s="1"/>
  <c r="O1006" i="4"/>
  <c r="P1006" i="4" s="1"/>
  <c r="N1558" i="4"/>
  <c r="O1558" i="4"/>
  <c r="P1558" i="4" s="1"/>
  <c r="O1379" i="4"/>
  <c r="P1379" i="4" s="1"/>
  <c r="N1379" i="4"/>
  <c r="Q1379" i="4" s="1"/>
  <c r="N1353" i="4"/>
  <c r="Q1353" i="4" s="1"/>
  <c r="O1353" i="4"/>
  <c r="P1353" i="4" s="1"/>
  <c r="O1215" i="4"/>
  <c r="P1215" i="4" s="1"/>
  <c r="N1215" i="4"/>
  <c r="N1156" i="4"/>
  <c r="Q1156" i="4" s="1"/>
  <c r="O1156" i="4"/>
  <c r="P1156" i="4" s="1"/>
  <c r="N963" i="4"/>
  <c r="O963" i="4"/>
  <c r="P963" i="4" s="1"/>
  <c r="O318" i="4"/>
  <c r="P318" i="4" s="1"/>
  <c r="N318" i="4"/>
  <c r="Q318" i="4" s="1"/>
  <c r="N1870" i="4"/>
  <c r="Q1870" i="4" s="1"/>
  <c r="O1870" i="4"/>
  <c r="P1870" i="4" s="1"/>
  <c r="N1361" i="4"/>
  <c r="Q1361" i="4" s="1"/>
  <c r="O1361" i="4"/>
  <c r="P1361" i="4" s="1"/>
  <c r="N1199" i="4"/>
  <c r="Q1199" i="4" s="1"/>
  <c r="O1199" i="4"/>
  <c r="P1199" i="4" s="1"/>
  <c r="O505" i="4"/>
  <c r="P505" i="4" s="1"/>
  <c r="N505" i="4"/>
  <c r="O825" i="4"/>
  <c r="P825" i="4" s="1"/>
  <c r="N825" i="4"/>
  <c r="Q825" i="4" s="1"/>
  <c r="N1285" i="4"/>
  <c r="Q1285" i="4" s="1"/>
  <c r="O1285" i="4"/>
  <c r="P1285" i="4" s="1"/>
  <c r="O28" i="4"/>
  <c r="P28" i="4" s="1"/>
  <c r="N28" i="4"/>
  <c r="Q28" i="4" s="1"/>
  <c r="N244" i="4"/>
  <c r="Q244" i="4" s="1"/>
  <c r="O244" i="4"/>
  <c r="P244" i="4" s="1"/>
  <c r="O1756" i="4"/>
  <c r="P1756" i="4" s="1"/>
  <c r="N1756" i="4"/>
  <c r="Q1756" i="4" s="1"/>
  <c r="N1716" i="4"/>
  <c r="Q1716" i="4" s="1"/>
  <c r="O1716" i="4"/>
  <c r="P1716" i="4" s="1"/>
  <c r="N1196" i="4"/>
  <c r="Q1196" i="4" s="1"/>
  <c r="O1196" i="4"/>
  <c r="P1196" i="4" s="1"/>
  <c r="O1452" i="4"/>
  <c r="P1452" i="4" s="1"/>
  <c r="N1452" i="4"/>
  <c r="Q1452" i="4" s="1"/>
  <c r="O1190" i="4"/>
  <c r="P1190" i="4" s="1"/>
  <c r="N1190" i="4"/>
  <c r="Q1190" i="4" s="1"/>
  <c r="O65" i="4"/>
  <c r="P65" i="4" s="1"/>
  <c r="N65" i="4"/>
  <c r="Q65" i="4" s="1"/>
  <c r="O1968" i="4"/>
  <c r="P1968" i="4" s="1"/>
  <c r="N1968" i="4"/>
  <c r="Q1968" i="4" s="1"/>
  <c r="O789" i="4"/>
  <c r="P789" i="4" s="1"/>
  <c r="N789" i="4"/>
  <c r="Q789" i="4" s="1"/>
  <c r="O1288" i="4"/>
  <c r="P1288" i="4" s="1"/>
  <c r="N1288" i="4"/>
  <c r="Q1288" i="4" s="1"/>
  <c r="N369" i="4"/>
  <c r="Q369" i="4" s="1"/>
  <c r="O369" i="4"/>
  <c r="P369" i="4" s="1"/>
  <c r="O348" i="4"/>
  <c r="P348" i="4" s="1"/>
  <c r="N348" i="4"/>
  <c r="Q348" i="4" s="1"/>
  <c r="O494" i="4"/>
  <c r="P494" i="4" s="1"/>
  <c r="N494" i="4"/>
  <c r="Q494" i="4" s="1"/>
  <c r="N502" i="4"/>
  <c r="Q502" i="4" s="1"/>
  <c r="O502" i="4"/>
  <c r="P502" i="4" s="1"/>
  <c r="N581" i="4"/>
  <c r="Q581" i="4" s="1"/>
  <c r="O581" i="4"/>
  <c r="P581" i="4" s="1"/>
  <c r="O1814" i="4"/>
  <c r="P1814" i="4" s="1"/>
  <c r="N1814" i="4"/>
  <c r="Q1814" i="4" s="1"/>
  <c r="N1293" i="4"/>
  <c r="Q1293" i="4" s="1"/>
  <c r="O1293" i="4"/>
  <c r="P1293" i="4" s="1"/>
  <c r="N1994" i="4"/>
  <c r="Q1994" i="4" s="1"/>
  <c r="O1994" i="4"/>
  <c r="P1994" i="4" s="1"/>
  <c r="N1003" i="4"/>
  <c r="Q1003" i="4" s="1"/>
  <c r="O1003" i="4"/>
  <c r="P1003" i="4" s="1"/>
  <c r="O476" i="4"/>
  <c r="P476" i="4" s="1"/>
  <c r="N476" i="4"/>
  <c r="Q476" i="4" s="1"/>
  <c r="O1301" i="4"/>
  <c r="P1301" i="4" s="1"/>
  <c r="N1301" i="4"/>
  <c r="Q1301" i="4" s="1"/>
  <c r="N1649" i="4"/>
  <c r="Q1649" i="4" s="1"/>
  <c r="O1649" i="4"/>
  <c r="P1649" i="4" s="1"/>
  <c r="N1473" i="4"/>
  <c r="Q1473" i="4" s="1"/>
  <c r="O1473" i="4"/>
  <c r="P1473" i="4" s="1"/>
  <c r="N362" i="4"/>
  <c r="Q362" i="4" s="1"/>
  <c r="O362" i="4"/>
  <c r="P362" i="4" s="1"/>
  <c r="O1280" i="4"/>
  <c r="P1280" i="4" s="1"/>
  <c r="N1280" i="4"/>
  <c r="Q1280" i="4" s="1"/>
  <c r="N1459" i="4"/>
  <c r="Q1459" i="4" s="1"/>
  <c r="O1459" i="4"/>
  <c r="P1459" i="4" s="1"/>
  <c r="N602" i="4"/>
  <c r="Q602" i="4" s="1"/>
  <c r="O602" i="4"/>
  <c r="P602" i="4" s="1"/>
  <c r="O1550" i="4"/>
  <c r="P1550" i="4" s="1"/>
  <c r="N1550" i="4"/>
  <c r="Q1550" i="4" s="1"/>
  <c r="O1185" i="4"/>
  <c r="P1185" i="4" s="1"/>
  <c r="N1185" i="4"/>
  <c r="Q1185" i="4" s="1"/>
  <c r="O872" i="4"/>
  <c r="P872" i="4" s="1"/>
  <c r="N872" i="4"/>
  <c r="Q872" i="4" s="1"/>
  <c r="O1416" i="4"/>
  <c r="P1416" i="4" s="1"/>
  <c r="N1416" i="4"/>
  <c r="Q1416" i="4" s="1"/>
  <c r="N1059" i="4"/>
  <c r="Q1059" i="4" s="1"/>
  <c r="O1059" i="4"/>
  <c r="P1059" i="4" s="1"/>
  <c r="N550" i="4"/>
  <c r="Q550" i="4" s="1"/>
  <c r="O550" i="4"/>
  <c r="P550" i="4" s="1"/>
  <c r="O1624" i="4"/>
  <c r="P1624" i="4" s="1"/>
  <c r="N1624" i="4"/>
  <c r="Q1624" i="4" s="1"/>
  <c r="N1172" i="4"/>
  <c r="Q1172" i="4" s="1"/>
  <c r="O1172" i="4"/>
  <c r="P1172" i="4" s="1"/>
  <c r="O158" i="4"/>
  <c r="P158" i="4" s="1"/>
  <c r="N158" i="4"/>
  <c r="Q158" i="4" s="1"/>
  <c r="N1545" i="4"/>
  <c r="Q1545" i="4" s="1"/>
  <c r="O1545" i="4"/>
  <c r="P1545" i="4" s="1"/>
  <c r="O1804" i="4"/>
  <c r="P1804" i="4" s="1"/>
  <c r="N1804" i="4"/>
  <c r="Q1804" i="4" s="1"/>
  <c r="O838" i="4"/>
  <c r="P838" i="4" s="1"/>
  <c r="N838" i="4"/>
  <c r="Q838" i="4" s="1"/>
  <c r="O194" i="4"/>
  <c r="P194" i="4" s="1"/>
  <c r="N194" i="4"/>
  <c r="Q194" i="4" s="1"/>
  <c r="N943" i="4"/>
  <c r="Q943" i="4" s="1"/>
  <c r="O943" i="4"/>
  <c r="P943" i="4" s="1"/>
  <c r="N150" i="4"/>
  <c r="Q150" i="4" s="1"/>
  <c r="O150" i="4"/>
  <c r="P150" i="4" s="1"/>
  <c r="O699" i="4"/>
  <c r="P699" i="4" s="1"/>
  <c r="N699" i="4"/>
  <c r="Q699" i="4" s="1"/>
  <c r="N673" i="4"/>
  <c r="Q673" i="4" s="1"/>
  <c r="O673" i="4"/>
  <c r="P673" i="4" s="1"/>
  <c r="N1482" i="4"/>
  <c r="Q1482" i="4" s="1"/>
  <c r="O1482" i="4"/>
  <c r="P1482" i="4" s="1"/>
  <c r="O542" i="4"/>
  <c r="P542" i="4" s="1"/>
  <c r="N542" i="4"/>
  <c r="Q542" i="4" s="1"/>
  <c r="O1704" i="4"/>
  <c r="P1704" i="4" s="1"/>
  <c r="N1704" i="4"/>
  <c r="Q1704" i="4" s="1"/>
  <c r="O1981" i="4"/>
  <c r="P1981" i="4" s="1"/>
  <c r="N1981" i="4"/>
  <c r="Q1981" i="4" s="1"/>
  <c r="N1371" i="4"/>
  <c r="Q1371" i="4" s="1"/>
  <c r="O1371" i="4"/>
  <c r="P1371" i="4" s="1"/>
  <c r="N1849" i="4"/>
  <c r="Q1849" i="4" s="1"/>
  <c r="O1849" i="4"/>
  <c r="P1849" i="4" s="1"/>
  <c r="O1554" i="4"/>
  <c r="P1554" i="4" s="1"/>
  <c r="N1554" i="4"/>
  <c r="Q1554" i="4" s="1"/>
  <c r="N1279" i="4"/>
  <c r="Q1279" i="4" s="1"/>
  <c r="O1279" i="4"/>
  <c r="P1279" i="4" s="1"/>
  <c r="O1016" i="4"/>
  <c r="P1016" i="4" s="1"/>
  <c r="N1016" i="4"/>
  <c r="Q1016" i="4" s="1"/>
  <c r="O414" i="4"/>
  <c r="P414" i="4" s="1"/>
  <c r="N414" i="4"/>
  <c r="Q414" i="4" s="1"/>
  <c r="O1955" i="4"/>
  <c r="P1955" i="4" s="1"/>
  <c r="N1955" i="4"/>
  <c r="Q1955" i="4" s="1"/>
  <c r="O1722" i="4"/>
  <c r="P1722" i="4" s="1"/>
  <c r="N1722" i="4"/>
  <c r="Q1722" i="4" s="1"/>
  <c r="O591" i="4"/>
  <c r="P591" i="4" s="1"/>
  <c r="N591" i="4"/>
  <c r="Q591" i="4" s="1"/>
  <c r="N1852" i="4"/>
  <c r="Q1852" i="4" s="1"/>
  <c r="O1852" i="4"/>
  <c r="P1852" i="4" s="1"/>
  <c r="N1520" i="4"/>
  <c r="Q1520" i="4" s="1"/>
  <c r="O1520" i="4"/>
  <c r="P1520" i="4" s="1"/>
  <c r="O803" i="4"/>
  <c r="P803" i="4" s="1"/>
  <c r="N803" i="4"/>
  <c r="Q803" i="4" s="1"/>
  <c r="N3" i="4"/>
  <c r="Q3" i="4" s="1"/>
  <c r="O3" i="4"/>
  <c r="P3" i="4" s="1"/>
  <c r="N1119" i="4"/>
  <c r="Q1119" i="4" s="1"/>
  <c r="O1119" i="4"/>
  <c r="P1119" i="4" s="1"/>
  <c r="N641" i="4"/>
  <c r="Q641" i="4" s="1"/>
  <c r="O641" i="4"/>
  <c r="P641" i="4" s="1"/>
  <c r="N1131" i="4"/>
  <c r="Q1131" i="4" s="1"/>
  <c r="O1131" i="4"/>
  <c r="P1131" i="4" s="1"/>
  <c r="N1179" i="4"/>
  <c r="Q1179" i="4" s="1"/>
  <c r="O1179" i="4"/>
  <c r="P1179" i="4" s="1"/>
  <c r="O1840" i="4"/>
  <c r="P1840" i="4" s="1"/>
  <c r="N1840" i="4"/>
  <c r="Q1840" i="4" s="1"/>
  <c r="O794" i="4"/>
  <c r="P794" i="4" s="1"/>
  <c r="N794" i="4"/>
  <c r="Q794" i="4" s="1"/>
  <c r="N834" i="4"/>
  <c r="Q834" i="4" s="1"/>
  <c r="O834" i="4"/>
  <c r="P834" i="4" s="1"/>
  <c r="N496" i="4"/>
  <c r="Q496" i="4" s="1"/>
  <c r="O496" i="4"/>
  <c r="P496" i="4" s="1"/>
  <c r="O185" i="4"/>
  <c r="P185" i="4" s="1"/>
  <c r="N185" i="4"/>
  <c r="Q185" i="4" s="1"/>
  <c r="O1947" i="4"/>
  <c r="P1947" i="4" s="1"/>
  <c r="N1947" i="4"/>
  <c r="Q1947" i="4" s="1"/>
  <c r="N580" i="4"/>
  <c r="Q580" i="4" s="1"/>
  <c r="O580" i="4"/>
  <c r="P580" i="4" s="1"/>
  <c r="O854" i="4"/>
  <c r="P854" i="4" s="1"/>
  <c r="N854" i="4"/>
  <c r="Q854" i="4" s="1"/>
  <c r="N1656" i="4"/>
  <c r="Q1656" i="4" s="1"/>
  <c r="O1656" i="4"/>
  <c r="P1656" i="4" s="1"/>
  <c r="O1889" i="4"/>
  <c r="P1889" i="4" s="1"/>
  <c r="N1889" i="4"/>
  <c r="Q1889" i="4" s="1"/>
  <c r="N1855" i="4"/>
  <c r="Q1855" i="4" s="1"/>
  <c r="O1855" i="4"/>
  <c r="P1855" i="4" s="1"/>
  <c r="O1630" i="4"/>
  <c r="P1630" i="4" s="1"/>
  <c r="N1630" i="4"/>
  <c r="Q1630" i="4" s="1"/>
  <c r="O537" i="4"/>
  <c r="P537" i="4" s="1"/>
  <c r="N537" i="4"/>
  <c r="Q537" i="4" s="1"/>
  <c r="O1248" i="4"/>
  <c r="P1248" i="4" s="1"/>
  <c r="N1248" i="4"/>
  <c r="Q1248" i="4" s="1"/>
  <c r="O1799" i="4"/>
  <c r="P1799" i="4" s="1"/>
  <c r="N1799" i="4"/>
  <c r="Q1799" i="4" s="1"/>
  <c r="O1335" i="4"/>
  <c r="P1335" i="4" s="1"/>
  <c r="N1335" i="4"/>
  <c r="Q1335" i="4" s="1"/>
  <c r="O1173" i="4"/>
  <c r="P1173" i="4" s="1"/>
  <c r="N1173" i="4"/>
  <c r="Q1173" i="4" s="1"/>
  <c r="O813" i="4"/>
  <c r="P813" i="4" s="1"/>
  <c r="N813" i="4"/>
  <c r="Q813" i="4" s="1"/>
  <c r="O431" i="4"/>
  <c r="P431" i="4" s="1"/>
  <c r="N431" i="4"/>
  <c r="Q431" i="4" s="1"/>
  <c r="O675" i="4"/>
  <c r="P675" i="4" s="1"/>
  <c r="N675" i="4"/>
  <c r="Q675" i="4" s="1"/>
  <c r="O1176" i="4"/>
  <c r="P1176" i="4" s="1"/>
  <c r="N1176" i="4"/>
  <c r="Q1176" i="4" s="1"/>
  <c r="O1241" i="4"/>
  <c r="P1241" i="4" s="1"/>
  <c r="N1241" i="4"/>
  <c r="Q1241" i="4" s="1"/>
  <c r="N359" i="4"/>
  <c r="Q359" i="4" s="1"/>
  <c r="O359" i="4"/>
  <c r="P359" i="4" s="1"/>
  <c r="O1709" i="4"/>
  <c r="P1709" i="4" s="1"/>
  <c r="N1709" i="4"/>
  <c r="Q1709" i="4" s="1"/>
  <c r="O578" i="4"/>
  <c r="P578" i="4" s="1"/>
  <c r="N578" i="4"/>
  <c r="Q578" i="4" s="1"/>
  <c r="N1548" i="4"/>
  <c r="Q1548" i="4" s="1"/>
  <c r="O1548" i="4"/>
  <c r="P1548" i="4" s="1"/>
  <c r="N718" i="4"/>
  <c r="Q718" i="4" s="1"/>
  <c r="O718" i="4"/>
  <c r="P718" i="4" s="1"/>
  <c r="N1954" i="4"/>
  <c r="Q1954" i="4" s="1"/>
  <c r="O1954" i="4"/>
  <c r="P1954" i="4" s="1"/>
  <c r="N1125" i="4"/>
  <c r="Q1125" i="4" s="1"/>
  <c r="O1125" i="4"/>
  <c r="P1125" i="4" s="1"/>
  <c r="O1460" i="4"/>
  <c r="P1460" i="4" s="1"/>
  <c r="N1460" i="4"/>
  <c r="Q1460" i="4" s="1"/>
  <c r="N107" i="4"/>
  <c r="Q107" i="4" s="1"/>
  <c r="O107" i="4"/>
  <c r="P107" i="4" s="1"/>
  <c r="N1856" i="4"/>
  <c r="Q1856" i="4" s="1"/>
  <c r="O1856" i="4"/>
  <c r="P1856" i="4" s="1"/>
  <c r="N1963" i="4"/>
  <c r="Q1963" i="4" s="1"/>
  <c r="O1963" i="4"/>
  <c r="P1963" i="4" s="1"/>
  <c r="N938" i="4"/>
  <c r="Q938" i="4" s="1"/>
  <c r="O938" i="4"/>
  <c r="P938" i="4" s="1"/>
  <c r="N1772" i="4"/>
  <c r="Q1772" i="4" s="1"/>
  <c r="O1772" i="4"/>
  <c r="P1772" i="4" s="1"/>
  <c r="O1266" i="4"/>
  <c r="P1266" i="4" s="1"/>
  <c r="N1266" i="4"/>
  <c r="Q1266" i="4" s="1"/>
  <c r="O848" i="4"/>
  <c r="P848" i="4" s="1"/>
  <c r="N848" i="4"/>
  <c r="Q848" i="4" s="1"/>
  <c r="O740" i="4"/>
  <c r="P740" i="4" s="1"/>
  <c r="N740" i="4"/>
  <c r="Q740" i="4" s="1"/>
  <c r="N1258" i="4"/>
  <c r="Q1258" i="4" s="1"/>
  <c r="O1258" i="4"/>
  <c r="P1258" i="4" s="1"/>
  <c r="O676" i="4"/>
  <c r="P676" i="4" s="1"/>
  <c r="N676" i="4"/>
  <c r="Q676" i="4" s="1"/>
  <c r="O1043" i="4"/>
  <c r="P1043" i="4" s="1"/>
  <c r="N1043" i="4"/>
  <c r="Q1043" i="4" s="1"/>
  <c r="N627" i="4"/>
  <c r="Q627" i="4" s="1"/>
  <c r="O627" i="4"/>
  <c r="P627" i="4" s="1"/>
  <c r="O1824" i="4"/>
  <c r="P1824" i="4" s="1"/>
  <c r="N1824" i="4"/>
  <c r="Q1824" i="4" s="1"/>
  <c r="N957" i="4"/>
  <c r="Q957" i="4" s="1"/>
  <c r="O957" i="4"/>
  <c r="P957" i="4" s="1"/>
  <c r="N787" i="4"/>
  <c r="Q787" i="4" s="1"/>
  <c r="O787" i="4"/>
  <c r="P787" i="4" s="1"/>
  <c r="O1909" i="4"/>
  <c r="P1909" i="4" s="1"/>
  <c r="N1909" i="4"/>
  <c r="Q1909" i="4" s="1"/>
  <c r="N1621" i="4"/>
  <c r="Q1621" i="4" s="1"/>
  <c r="O1621" i="4"/>
  <c r="P1621" i="4" s="1"/>
  <c r="O1363" i="4"/>
  <c r="P1363" i="4" s="1"/>
  <c r="N1363" i="4"/>
  <c r="Q1363" i="4" s="1"/>
  <c r="O766" i="4"/>
  <c r="P766" i="4" s="1"/>
  <c r="N766" i="4"/>
  <c r="Q766" i="4" s="1"/>
  <c r="O515" i="4"/>
  <c r="P515" i="4" s="1"/>
  <c r="N515" i="4"/>
  <c r="Q515" i="4" s="1"/>
  <c r="N203" i="4"/>
  <c r="Q203" i="4" s="1"/>
  <c r="O203" i="4"/>
  <c r="P203" i="4" s="1"/>
  <c r="N187" i="4"/>
  <c r="Q187" i="4" s="1"/>
  <c r="O187" i="4"/>
  <c r="P187" i="4" s="1"/>
  <c r="O1874" i="4"/>
  <c r="P1874" i="4" s="1"/>
  <c r="N1874" i="4"/>
  <c r="Q1874" i="4" s="1"/>
  <c r="N867" i="4"/>
  <c r="Q867" i="4" s="1"/>
  <c r="O867" i="4"/>
  <c r="P867" i="4" s="1"/>
  <c r="O1973" i="4"/>
  <c r="P1973" i="4" s="1"/>
  <c r="N1973" i="4"/>
  <c r="Q1973" i="4" s="1"/>
  <c r="O1147" i="4"/>
  <c r="P1147" i="4" s="1"/>
  <c r="N1147" i="4"/>
  <c r="Q1147" i="4" s="1"/>
  <c r="O1948" i="4"/>
  <c r="P1948" i="4" s="1"/>
  <c r="N1948" i="4"/>
  <c r="Q1948" i="4" s="1"/>
  <c r="N166" i="4"/>
  <c r="Q166" i="4" s="1"/>
  <c r="O166" i="4"/>
  <c r="P166" i="4" s="1"/>
  <c r="N1464" i="4"/>
  <c r="Q1464" i="4" s="1"/>
  <c r="O1464" i="4"/>
  <c r="P1464" i="4" s="1"/>
  <c r="N474" i="4"/>
  <c r="Q474" i="4" s="1"/>
  <c r="O474" i="4"/>
  <c r="P474" i="4" s="1"/>
  <c r="N1940" i="4"/>
  <c r="Q1940" i="4" s="1"/>
  <c r="O1940" i="4"/>
  <c r="P1940" i="4" s="1"/>
  <c r="O748" i="4"/>
  <c r="P748" i="4" s="1"/>
  <c r="N748" i="4"/>
  <c r="Q748" i="4" s="1"/>
  <c r="N302" i="4"/>
  <c r="Q302" i="4" s="1"/>
  <c r="O302" i="4"/>
  <c r="P302" i="4" s="1"/>
  <c r="O1714" i="4"/>
  <c r="P1714" i="4" s="1"/>
  <c r="N1714" i="4"/>
  <c r="Q1714" i="4" s="1"/>
  <c r="O657" i="4"/>
  <c r="P657" i="4" s="1"/>
  <c r="N657" i="4"/>
  <c r="Q657" i="4" s="1"/>
  <c r="N1514" i="4"/>
  <c r="Q1514" i="4" s="1"/>
  <c r="O1514" i="4"/>
  <c r="P1514" i="4" s="1"/>
  <c r="N1231" i="4"/>
  <c r="Q1231" i="4" s="1"/>
  <c r="O1231" i="4"/>
  <c r="P1231" i="4" s="1"/>
  <c r="O1512" i="4"/>
  <c r="P1512" i="4" s="1"/>
  <c r="N1512" i="4"/>
  <c r="Q1512" i="4" s="1"/>
  <c r="O1270" i="4"/>
  <c r="P1270" i="4" s="1"/>
  <c r="N1270" i="4"/>
  <c r="Q1270" i="4" s="1"/>
  <c r="N1931" i="4"/>
  <c r="Q1931" i="4" s="1"/>
  <c r="O1931" i="4"/>
  <c r="P1931" i="4" s="1"/>
  <c r="O819" i="4"/>
  <c r="P819" i="4" s="1"/>
  <c r="N819" i="4"/>
  <c r="Q819" i="4" s="1"/>
  <c r="O22" i="4"/>
  <c r="P22" i="4" s="1"/>
  <c r="N22" i="4"/>
  <c r="Q22" i="4" s="1"/>
  <c r="N416" i="4"/>
  <c r="Q416" i="4" s="1"/>
  <c r="O416" i="4"/>
  <c r="P416" i="4" s="1"/>
  <c r="N1690" i="4"/>
  <c r="Q1690" i="4" s="1"/>
  <c r="O1690" i="4"/>
  <c r="P1690" i="4" s="1"/>
  <c r="N1074" i="4"/>
  <c r="Q1074" i="4" s="1"/>
  <c r="O1074" i="4"/>
  <c r="P1074" i="4" s="1"/>
  <c r="N145" i="4"/>
  <c r="Q145" i="4" s="1"/>
  <c r="O145" i="4"/>
  <c r="P145" i="4" s="1"/>
  <c r="O493" i="4"/>
  <c r="P493" i="4" s="1"/>
  <c r="N493" i="4"/>
  <c r="Q493" i="4" s="1"/>
  <c r="N1298" i="4"/>
  <c r="Q1298" i="4" s="1"/>
  <c r="O1298" i="4"/>
  <c r="P1298" i="4" s="1"/>
  <c r="O245" i="4"/>
  <c r="P245" i="4" s="1"/>
  <c r="N245" i="4"/>
  <c r="Q245" i="4" s="1"/>
  <c r="O1438" i="4"/>
  <c r="P1438" i="4" s="1"/>
  <c r="N1438" i="4"/>
  <c r="Q1438" i="4" s="1"/>
  <c r="O1969" i="4"/>
  <c r="P1969" i="4" s="1"/>
  <c r="N1969" i="4"/>
  <c r="Q1969" i="4" s="1"/>
  <c r="N751" i="4"/>
  <c r="Q751" i="4" s="1"/>
  <c r="O751" i="4"/>
  <c r="P751" i="4" s="1"/>
  <c r="N1736" i="4"/>
  <c r="Q1736" i="4" s="1"/>
  <c r="O1736" i="4"/>
  <c r="P1736" i="4" s="1"/>
  <c r="O292" i="4"/>
  <c r="P292" i="4" s="1"/>
  <c r="N292" i="4"/>
  <c r="Q292" i="4" s="1"/>
  <c r="N1806" i="4"/>
  <c r="Q1806" i="4" s="1"/>
  <c r="O1806" i="4"/>
  <c r="P1806" i="4" s="1"/>
  <c r="N773" i="4"/>
  <c r="Q773" i="4" s="1"/>
  <c r="O773" i="4"/>
  <c r="P773" i="4" s="1"/>
  <c r="N1089" i="4"/>
  <c r="Q1089" i="4" s="1"/>
  <c r="O1089" i="4"/>
  <c r="P1089" i="4" s="1"/>
  <c r="O146" i="4"/>
  <c r="P146" i="4" s="1"/>
  <c r="N146" i="4"/>
  <c r="Q146" i="4" s="1"/>
  <c r="O48" i="4"/>
  <c r="P48" i="4" s="1"/>
  <c r="N48" i="4"/>
  <c r="Q48" i="4" s="1"/>
  <c r="O887" i="4"/>
  <c r="P887" i="4" s="1"/>
  <c r="N887" i="4"/>
  <c r="Q887" i="4" s="1"/>
  <c r="O1987" i="4"/>
  <c r="P1987" i="4" s="1"/>
  <c r="N1987" i="4"/>
  <c r="Q1987" i="4" s="1"/>
  <c r="O1735" i="4"/>
  <c r="P1735" i="4" s="1"/>
  <c r="N1735" i="4"/>
  <c r="Q1735" i="4" s="1"/>
  <c r="N703" i="4"/>
  <c r="Q703" i="4" s="1"/>
  <c r="O703" i="4"/>
  <c r="P703" i="4" s="1"/>
  <c r="N1702" i="4"/>
  <c r="O1702" i="4"/>
  <c r="P1702" i="4" s="1"/>
  <c r="N1786" i="4"/>
  <c r="O1786" i="4"/>
  <c r="P1786" i="4" s="1"/>
  <c r="N1194" i="4"/>
  <c r="O1194" i="4"/>
  <c r="P1194" i="4" s="1"/>
  <c r="O684" i="4"/>
  <c r="P684" i="4" s="1"/>
  <c r="N684" i="4"/>
  <c r="O1111" i="4"/>
  <c r="P1111" i="4" s="1"/>
  <c r="N1111" i="4"/>
  <c r="N1532" i="4"/>
  <c r="O1532" i="4"/>
  <c r="P1532" i="4" s="1"/>
  <c r="O1705" i="4"/>
  <c r="P1705" i="4" s="1"/>
  <c r="N1705" i="4"/>
  <c r="O255" i="4"/>
  <c r="P255" i="4" s="1"/>
  <c r="N255" i="4"/>
  <c r="N968" i="4"/>
  <c r="O968" i="4"/>
  <c r="P968" i="4" s="1"/>
  <c r="N708" i="4"/>
  <c r="O708" i="4"/>
  <c r="P708" i="4" s="1"/>
  <c r="O1073" i="4"/>
  <c r="P1073" i="4" s="1"/>
  <c r="N1073" i="4"/>
  <c r="N1468" i="4"/>
  <c r="O1468" i="4"/>
  <c r="P1468" i="4" s="1"/>
  <c r="O138" i="4"/>
  <c r="P138" i="4" s="1"/>
  <c r="N138" i="4"/>
  <c r="O104" i="4"/>
  <c r="P104" i="4" s="1"/>
  <c r="N104" i="4"/>
  <c r="N1085" i="4"/>
  <c r="O1085" i="4"/>
  <c r="P1085" i="4" s="1"/>
  <c r="O601" i="4"/>
  <c r="P601" i="4" s="1"/>
  <c r="N601" i="4"/>
  <c r="N1483" i="4"/>
  <c r="O1483" i="4"/>
  <c r="P1483" i="4" s="1"/>
  <c r="O1163" i="4"/>
  <c r="P1163" i="4" s="1"/>
  <c r="N1163" i="4"/>
  <c r="O856" i="4"/>
  <c r="P856" i="4" s="1"/>
  <c r="N856" i="4"/>
  <c r="N1261" i="4"/>
  <c r="O1261" i="4"/>
  <c r="P1261" i="4" s="1"/>
  <c r="N374" i="4"/>
  <c r="O374" i="4"/>
  <c r="P374" i="4" s="1"/>
  <c r="N324" i="4"/>
  <c r="Q324" i="4" s="1"/>
  <c r="O324" i="4"/>
  <c r="P324" i="4" s="1"/>
  <c r="O1896" i="4"/>
  <c r="P1896" i="4" s="1"/>
  <c r="N1896" i="4"/>
  <c r="Q1896" i="4" s="1"/>
  <c r="O573" i="4"/>
  <c r="P573" i="4" s="1"/>
  <c r="N573" i="4"/>
  <c r="Q573" i="4" s="1"/>
  <c r="N111" i="4"/>
  <c r="Q111" i="4" s="1"/>
  <c r="O111" i="4"/>
  <c r="P111" i="4" s="1"/>
  <c r="O1640" i="4"/>
  <c r="P1640" i="4" s="1"/>
  <c r="N1640" i="4"/>
  <c r="Q1640" i="4" s="1"/>
  <c r="N1106" i="4"/>
  <c r="Q1106" i="4" s="1"/>
  <c r="O1106" i="4"/>
  <c r="P1106" i="4" s="1"/>
  <c r="O1005" i="4"/>
  <c r="P1005" i="4" s="1"/>
  <c r="N1005" i="4"/>
  <c r="Q1005" i="4" s="1"/>
  <c r="N353" i="4"/>
  <c r="Q353" i="4" s="1"/>
  <c r="O353" i="4"/>
  <c r="P353" i="4" s="1"/>
  <c r="O1411" i="4"/>
  <c r="P1411" i="4" s="1"/>
  <c r="N1411" i="4"/>
  <c r="Q1411" i="4" s="1"/>
  <c r="O878" i="4"/>
  <c r="P878" i="4" s="1"/>
  <c r="N878" i="4"/>
  <c r="Q878" i="4" s="1"/>
  <c r="N905" i="4"/>
  <c r="Q905" i="4" s="1"/>
  <c r="O905" i="4"/>
  <c r="P905" i="4" s="1"/>
  <c r="O204" i="4"/>
  <c r="P204" i="4" s="1"/>
  <c r="N204" i="4"/>
  <c r="Q204" i="4" s="1"/>
  <c r="O441" i="4"/>
  <c r="P441" i="4" s="1"/>
  <c r="N441" i="4"/>
  <c r="Q441" i="4" s="1"/>
  <c r="N754" i="4"/>
  <c r="Q754" i="4" s="1"/>
  <c r="O754" i="4"/>
  <c r="P754" i="4" s="1"/>
  <c r="O1219" i="4"/>
  <c r="P1219" i="4" s="1"/>
  <c r="N1219" i="4"/>
  <c r="Q1219" i="4" s="1"/>
  <c r="N45" i="4"/>
  <c r="Q45" i="4" s="1"/>
  <c r="O45" i="4"/>
  <c r="P45" i="4" s="1"/>
  <c r="N514" i="4"/>
  <c r="Q514" i="4" s="1"/>
  <c r="O514" i="4"/>
  <c r="P514" i="4" s="1"/>
  <c r="N1370" i="4"/>
  <c r="Q1370" i="4" s="1"/>
  <c r="O1370" i="4"/>
  <c r="P1370" i="4" s="1"/>
  <c r="O649" i="4"/>
  <c r="P649" i="4" s="1"/>
  <c r="N649" i="4"/>
  <c r="Q649" i="4" s="1"/>
  <c r="N527" i="4"/>
  <c r="Q527" i="4" s="1"/>
  <c r="O527" i="4"/>
  <c r="P527" i="4" s="1"/>
  <c r="O488" i="4"/>
  <c r="P488" i="4" s="1"/>
  <c r="N488" i="4"/>
  <c r="Q488" i="4" s="1"/>
  <c r="O1092" i="4"/>
  <c r="P1092" i="4" s="1"/>
  <c r="N1092" i="4"/>
  <c r="Q1092" i="4" s="1"/>
  <c r="O653" i="4"/>
  <c r="P653" i="4" s="1"/>
  <c r="N653" i="4"/>
  <c r="Q653" i="4" s="1"/>
  <c r="O556" i="4"/>
  <c r="P556" i="4" s="1"/>
  <c r="N556" i="4"/>
  <c r="Q556" i="4" s="1"/>
  <c r="N127" i="4"/>
  <c r="Q127" i="4" s="1"/>
  <c r="O127" i="4"/>
  <c r="P127" i="4" s="1"/>
  <c r="N1591" i="4"/>
  <c r="Q1591" i="4" s="1"/>
  <c r="O1591" i="4"/>
  <c r="P1591" i="4" s="1"/>
  <c r="N826" i="4"/>
  <c r="Q826" i="4" s="1"/>
  <c r="O826" i="4"/>
  <c r="P826" i="4" s="1"/>
  <c r="O897" i="4"/>
  <c r="P897" i="4" s="1"/>
  <c r="N897" i="4"/>
  <c r="Q897" i="4" s="1"/>
  <c r="N940" i="4"/>
  <c r="Q940" i="4" s="1"/>
  <c r="O940" i="4"/>
  <c r="P940" i="4" s="1"/>
  <c r="N1444" i="4"/>
  <c r="Q1444" i="4" s="1"/>
  <c r="O1444" i="4"/>
  <c r="P1444" i="4" s="1"/>
  <c r="O1062" i="4"/>
  <c r="P1062" i="4" s="1"/>
  <c r="N1062" i="4"/>
  <c r="Q1062" i="4" s="1"/>
  <c r="N1774" i="4"/>
  <c r="Q1774" i="4" s="1"/>
  <c r="O1774" i="4"/>
  <c r="P1774" i="4" s="1"/>
  <c r="N4" i="4"/>
  <c r="Q4" i="4" s="1"/>
  <c r="O4" i="4"/>
  <c r="P4" i="4" s="1"/>
  <c r="N823" i="4"/>
  <c r="Q823" i="4" s="1"/>
  <c r="O823" i="4"/>
  <c r="P823" i="4" s="1"/>
  <c r="N239" i="4"/>
  <c r="Q239" i="4" s="1"/>
  <c r="O239" i="4"/>
  <c r="P239" i="4" s="1"/>
  <c r="O451" i="4"/>
  <c r="P451" i="4" s="1"/>
  <c r="N451" i="4"/>
  <c r="Q451" i="4" s="1"/>
  <c r="O617" i="4"/>
  <c r="P617" i="4" s="1"/>
  <c r="N617" i="4"/>
  <c r="Q617" i="4" s="1"/>
  <c r="N1843" i="4"/>
  <c r="Q1843" i="4" s="1"/>
  <c r="O1843" i="4"/>
  <c r="P1843" i="4" s="1"/>
  <c r="O1494" i="4"/>
  <c r="P1494" i="4" s="1"/>
  <c r="N1494" i="4"/>
  <c r="Q1494" i="4" s="1"/>
  <c r="N1149" i="4"/>
  <c r="Q1149" i="4" s="1"/>
  <c r="O1149" i="4"/>
  <c r="P1149" i="4" s="1"/>
  <c r="O1170" i="4"/>
  <c r="P1170" i="4" s="1"/>
  <c r="N1170" i="4"/>
  <c r="Q1170" i="4" s="1"/>
  <c r="O247" i="4"/>
  <c r="P247" i="4" s="1"/>
  <c r="N247" i="4"/>
  <c r="Q247" i="4" s="1"/>
  <c r="O1094" i="4"/>
  <c r="P1094" i="4" s="1"/>
  <c r="N1094" i="4"/>
  <c r="Q1094" i="4" s="1"/>
  <c r="O1505" i="4"/>
  <c r="P1505" i="4" s="1"/>
  <c r="N1505" i="4"/>
  <c r="Q1505" i="4" s="1"/>
  <c r="O345" i="4"/>
  <c r="P345" i="4" s="1"/>
  <c r="N345" i="4"/>
  <c r="Q345" i="4" s="1"/>
  <c r="O1504" i="4"/>
  <c r="P1504" i="4" s="1"/>
  <c r="N1504" i="4"/>
  <c r="Q1504" i="4" s="1"/>
  <c r="O1239" i="4"/>
  <c r="P1239" i="4" s="1"/>
  <c r="N1239" i="4"/>
  <c r="Q1239" i="4" s="1"/>
  <c r="O1578" i="4"/>
  <c r="P1578" i="4" s="1"/>
  <c r="N1578" i="4"/>
  <c r="Q1578" i="4" s="1"/>
  <c r="N1551" i="4"/>
  <c r="Q1551" i="4" s="1"/>
  <c r="O1551" i="4"/>
  <c r="P1551" i="4" s="1"/>
  <c r="O1067" i="4"/>
  <c r="P1067" i="4" s="1"/>
  <c r="N1067" i="4"/>
  <c r="Q1067" i="4" s="1"/>
  <c r="N1529" i="4"/>
  <c r="Q1529" i="4" s="1"/>
  <c r="O1529" i="4"/>
  <c r="P1529" i="4" s="1"/>
  <c r="O1816" i="4"/>
  <c r="P1816" i="4" s="1"/>
  <c r="N1816" i="4"/>
  <c r="Q1816" i="4" s="1"/>
  <c r="N423" i="4"/>
  <c r="Q423" i="4" s="1"/>
  <c r="O423" i="4"/>
  <c r="P423" i="4" s="1"/>
  <c r="O618" i="4"/>
  <c r="P618" i="4" s="1"/>
  <c r="N618" i="4"/>
  <c r="Q618" i="4" s="1"/>
  <c r="N1807" i="4"/>
  <c r="Q1807" i="4" s="1"/>
  <c r="O1807" i="4"/>
  <c r="P1807" i="4" s="1"/>
  <c r="N1216" i="4"/>
  <c r="Q1216" i="4" s="1"/>
  <c r="O1216" i="4"/>
  <c r="P1216" i="4" s="1"/>
  <c r="O999" i="4"/>
  <c r="P999" i="4" s="1"/>
  <c r="N999" i="4"/>
  <c r="Q999" i="4" s="1"/>
  <c r="O1400" i="4"/>
  <c r="P1400" i="4" s="1"/>
  <c r="N1400" i="4"/>
  <c r="Q1400" i="4" s="1"/>
  <c r="O710" i="4"/>
  <c r="P710" i="4" s="1"/>
  <c r="N710" i="4"/>
  <c r="Q710" i="4" s="1"/>
  <c r="O117" i="4"/>
  <c r="P117" i="4" s="1"/>
  <c r="N117" i="4"/>
  <c r="Q117" i="4" s="1"/>
  <c r="N1277" i="4"/>
  <c r="Q1277" i="4" s="1"/>
  <c r="O1277" i="4"/>
  <c r="P1277" i="4" s="1"/>
  <c r="N1178" i="4"/>
  <c r="Q1178" i="4" s="1"/>
  <c r="O1178" i="4"/>
  <c r="P1178" i="4" s="1"/>
  <c r="O1037" i="4"/>
  <c r="P1037" i="4" s="1"/>
  <c r="N1037" i="4"/>
  <c r="Q1037" i="4" s="1"/>
  <c r="N909" i="4"/>
  <c r="Q909" i="4" s="1"/>
  <c r="O909" i="4"/>
  <c r="P909" i="4" s="1"/>
  <c r="N1331" i="4"/>
  <c r="Q1331" i="4" s="1"/>
  <c r="O1331" i="4"/>
  <c r="P1331" i="4" s="1"/>
  <c r="N1160" i="4"/>
  <c r="Q1160" i="4" s="1"/>
  <c r="O1160" i="4"/>
  <c r="P1160" i="4" s="1"/>
  <c r="N896" i="4"/>
  <c r="Q896" i="4" s="1"/>
  <c r="O896" i="4"/>
  <c r="P896" i="4" s="1"/>
  <c r="N124" i="4"/>
  <c r="Q124" i="4" s="1"/>
  <c r="O124" i="4"/>
  <c r="P124" i="4" s="1"/>
  <c r="O1539" i="4"/>
  <c r="P1539" i="4" s="1"/>
  <c r="N1539" i="4"/>
  <c r="Q1539" i="4" s="1"/>
  <c r="O1440" i="4"/>
  <c r="P1440" i="4" s="1"/>
  <c r="N1440" i="4"/>
  <c r="Q1440" i="4" s="1"/>
  <c r="N1406" i="4"/>
  <c r="Q1406" i="4" s="1"/>
  <c r="O1406" i="4"/>
  <c r="P1406" i="4" s="1"/>
  <c r="N142" i="4"/>
  <c r="Q142" i="4" s="1"/>
  <c r="O142" i="4"/>
  <c r="P142" i="4" s="1"/>
  <c r="N375" i="4"/>
  <c r="Q375" i="4" s="1"/>
  <c r="O375" i="4"/>
  <c r="P375" i="4" s="1"/>
  <c r="N361" i="4"/>
  <c r="Q361" i="4" s="1"/>
  <c r="O361" i="4"/>
  <c r="P361" i="4" s="1"/>
  <c r="O1165" i="4"/>
  <c r="P1165" i="4" s="1"/>
  <c r="N1165" i="4"/>
  <c r="Q1165" i="4" s="1"/>
  <c r="N594" i="4"/>
  <c r="Q594" i="4" s="1"/>
  <c r="O594" i="4"/>
  <c r="P594" i="4" s="1"/>
  <c r="N330" i="4"/>
  <c r="Q330" i="4" s="1"/>
  <c r="O330" i="4"/>
  <c r="P330" i="4" s="1"/>
  <c r="O1797" i="4"/>
  <c r="P1797" i="4" s="1"/>
  <c r="N1797" i="4"/>
  <c r="Q1797" i="4" s="1"/>
  <c r="N1516" i="4"/>
  <c r="Q1516" i="4" s="1"/>
  <c r="O1516" i="4"/>
  <c r="P1516" i="4" s="1"/>
  <c r="O1249" i="4"/>
  <c r="P1249" i="4" s="1"/>
  <c r="N1249" i="4"/>
  <c r="Q1249" i="4" s="1"/>
  <c r="N1787" i="4"/>
  <c r="Q1787" i="4" s="1"/>
  <c r="O1787" i="4"/>
  <c r="P1787" i="4" s="1"/>
  <c r="N1477" i="4"/>
  <c r="Q1477" i="4" s="1"/>
  <c r="O1477" i="4"/>
  <c r="P1477" i="4" s="1"/>
  <c r="N1449" i="4"/>
  <c r="Q1449" i="4" s="1"/>
  <c r="O1449" i="4"/>
  <c r="P1449" i="4" s="1"/>
  <c r="O1842" i="4"/>
  <c r="P1842" i="4" s="1"/>
  <c r="N1842" i="4"/>
  <c r="Q1842" i="4" s="1"/>
  <c r="O278" i="4"/>
  <c r="P278" i="4" s="1"/>
  <c r="N278" i="4"/>
  <c r="Q278" i="4" s="1"/>
  <c r="O1130" i="4"/>
  <c r="P1130" i="4" s="1"/>
  <c r="N1130" i="4"/>
  <c r="Q1130" i="4" s="1"/>
  <c r="N491" i="4"/>
  <c r="Q491" i="4" s="1"/>
  <c r="O491" i="4"/>
  <c r="P491" i="4" s="1"/>
  <c r="O1410" i="4"/>
  <c r="P1410" i="4" s="1"/>
  <c r="N1410" i="4"/>
  <c r="Q1410" i="4" s="1"/>
  <c r="N1941" i="4"/>
  <c r="Q1941" i="4" s="1"/>
  <c r="O1941" i="4"/>
  <c r="P1941" i="4" s="1"/>
  <c r="O1769" i="4"/>
  <c r="P1769" i="4" s="1"/>
  <c r="N1769" i="4"/>
  <c r="Q1769" i="4" s="1"/>
  <c r="O839" i="4"/>
  <c r="P839" i="4" s="1"/>
  <c r="N839" i="4"/>
  <c r="Q839" i="4" s="1"/>
  <c r="N62" i="4"/>
  <c r="Q62" i="4" s="1"/>
  <c r="O62" i="4"/>
  <c r="P62" i="4" s="1"/>
  <c r="N784" i="4"/>
  <c r="Q784" i="4" s="1"/>
  <c r="O784" i="4"/>
  <c r="P784" i="4" s="1"/>
  <c r="N546" i="4"/>
  <c r="Q546" i="4" s="1"/>
  <c r="O546" i="4"/>
  <c r="P546" i="4" s="1"/>
  <c r="O1245" i="4"/>
  <c r="P1245" i="4" s="1"/>
  <c r="N1245" i="4"/>
  <c r="Q1245" i="4" s="1"/>
  <c r="N1321" i="4"/>
  <c r="Q1321" i="4" s="1"/>
  <c r="O1321" i="4"/>
  <c r="P1321" i="4" s="1"/>
  <c r="O686" i="4"/>
  <c r="P686" i="4" s="1"/>
  <c r="N686" i="4"/>
  <c r="Q686" i="4" s="1"/>
  <c r="O34" i="4"/>
  <c r="P34" i="4" s="1"/>
  <c r="N34" i="4"/>
  <c r="Q34" i="4" s="1"/>
  <c r="N1585" i="4"/>
  <c r="Q1585" i="4" s="1"/>
  <c r="O1585" i="4"/>
  <c r="P1585" i="4" s="1"/>
  <c r="N503" i="4"/>
  <c r="Q503" i="4" s="1"/>
  <c r="O503" i="4"/>
  <c r="P503" i="4" s="1"/>
  <c r="O463" i="4"/>
  <c r="P463" i="4" s="1"/>
  <c r="N463" i="4"/>
  <c r="Q463" i="4" s="1"/>
  <c r="N1427" i="4"/>
  <c r="Q1427" i="4" s="1"/>
  <c r="O1427" i="4"/>
  <c r="P1427" i="4" s="1"/>
  <c r="O1369" i="4"/>
  <c r="P1369" i="4" s="1"/>
  <c r="N1369" i="4"/>
  <c r="Q1369" i="4" s="1"/>
  <c r="O1859" i="4"/>
  <c r="P1859" i="4" s="1"/>
  <c r="N1859" i="4"/>
  <c r="Q1859" i="4" s="1"/>
  <c r="N659" i="4"/>
  <c r="Q659" i="4" s="1"/>
  <c r="O659" i="4"/>
  <c r="P659" i="4" s="1"/>
  <c r="N75" i="4"/>
  <c r="Q75" i="4" s="1"/>
  <c r="O75" i="4"/>
  <c r="P75" i="4" s="1"/>
  <c r="N555" i="4"/>
  <c r="Q555" i="4" s="1"/>
  <c r="O555" i="4"/>
  <c r="P555" i="4" s="1"/>
  <c r="O449" i="4"/>
  <c r="P449" i="4" s="1"/>
  <c r="N449" i="4"/>
  <c r="Q449" i="4" s="1"/>
  <c r="N1962" i="4"/>
  <c r="Q1962" i="4" s="1"/>
  <c r="O1962" i="4"/>
  <c r="P1962" i="4" s="1"/>
  <c r="O1761" i="4"/>
  <c r="P1761" i="4" s="1"/>
  <c r="N1761" i="4"/>
  <c r="Q1761" i="4" s="1"/>
  <c r="N1587" i="4"/>
  <c r="Q1587" i="4" s="1"/>
  <c r="O1587" i="4"/>
  <c r="P1587" i="4" s="1"/>
  <c r="N824" i="4"/>
  <c r="Q824" i="4" s="1"/>
  <c r="O824" i="4"/>
  <c r="P824" i="4" s="1"/>
  <c r="O1614" i="4"/>
  <c r="P1614" i="4" s="1"/>
  <c r="N1614" i="4"/>
  <c r="Q1614" i="4" s="1"/>
  <c r="O20" i="4"/>
  <c r="P20" i="4" s="1"/>
  <c r="N20" i="4"/>
  <c r="Q20" i="4" s="1"/>
  <c r="N1055" i="4"/>
  <c r="Q1055" i="4" s="1"/>
  <c r="O1055" i="4"/>
  <c r="P1055" i="4" s="1"/>
  <c r="O1442" i="4"/>
  <c r="P1442" i="4" s="1"/>
  <c r="N1442" i="4"/>
  <c r="Q1442" i="4" s="1"/>
  <c r="N25" i="4"/>
  <c r="Q25" i="4" s="1"/>
  <c r="O25" i="4"/>
  <c r="P25" i="4" s="1"/>
  <c r="N480" i="4"/>
  <c r="Q480" i="4" s="1"/>
  <c r="O480" i="4"/>
  <c r="P480" i="4" s="1"/>
  <c r="N1496" i="4"/>
  <c r="Q1496" i="4" s="1"/>
  <c r="O1496" i="4"/>
  <c r="P1496" i="4" s="1"/>
  <c r="N484" i="4"/>
  <c r="Q484" i="4" s="1"/>
  <c r="O484" i="4"/>
  <c r="P484" i="4" s="1"/>
  <c r="N1845" i="4"/>
  <c r="Q1845" i="4" s="1"/>
  <c r="O1845" i="4"/>
  <c r="P1845" i="4" s="1"/>
  <c r="O52" i="4"/>
  <c r="P52" i="4" s="1"/>
  <c r="N52" i="4"/>
  <c r="Q52" i="4" s="1"/>
  <c r="O293" i="4"/>
  <c r="P293" i="4" s="1"/>
  <c r="N293" i="4"/>
  <c r="Q293" i="4" s="1"/>
  <c r="O975" i="4"/>
  <c r="P975" i="4" s="1"/>
  <c r="N975" i="4"/>
  <c r="Q975" i="4" s="1"/>
  <c r="N1475" i="4"/>
  <c r="Q1475" i="4" s="1"/>
  <c r="O1475" i="4"/>
  <c r="P1475" i="4" s="1"/>
  <c r="N1238" i="4"/>
  <c r="Q1238" i="4" s="1"/>
  <c r="O1238" i="4"/>
  <c r="P1238" i="4" s="1"/>
  <c r="N1192" i="4"/>
  <c r="Q1192" i="4" s="1"/>
  <c r="O1192" i="4"/>
  <c r="P1192" i="4" s="1"/>
  <c r="N1989" i="4"/>
  <c r="Q1989" i="4" s="1"/>
  <c r="O1989" i="4"/>
  <c r="P1989" i="4" s="1"/>
  <c r="O1926" i="4"/>
  <c r="P1926" i="4" s="1"/>
  <c r="N1926" i="4"/>
  <c r="Q1926" i="4" s="1"/>
  <c r="N506" i="4"/>
  <c r="Q506" i="4" s="1"/>
  <c r="O506" i="4"/>
  <c r="P506" i="4" s="1"/>
  <c r="N1572" i="4"/>
  <c r="Q1572" i="4" s="1"/>
  <c r="O1572" i="4"/>
  <c r="P1572" i="4" s="1"/>
  <c r="N662" i="4"/>
  <c r="Q662" i="4" s="1"/>
  <c r="O662" i="4"/>
  <c r="P662" i="4" s="1"/>
  <c r="O1619" i="4"/>
  <c r="P1619" i="4" s="1"/>
  <c r="N1619" i="4"/>
  <c r="Q1619" i="4" s="1"/>
  <c r="N880" i="4"/>
  <c r="Q880" i="4" s="1"/>
  <c r="O880" i="4"/>
  <c r="P880" i="4" s="1"/>
  <c r="N1297" i="4"/>
  <c r="Q1297" i="4" s="1"/>
  <c r="O1297" i="4"/>
  <c r="P1297" i="4" s="1"/>
  <c r="N1932" i="4"/>
  <c r="Q1932" i="4" s="1"/>
  <c r="O1932" i="4"/>
  <c r="P1932" i="4" s="1"/>
  <c r="O1263" i="4"/>
  <c r="P1263" i="4" s="1"/>
  <c r="N1263" i="4"/>
  <c r="Q1263" i="4" s="1"/>
  <c r="N1707" i="4"/>
  <c r="Q1707" i="4" s="1"/>
  <c r="O1707" i="4"/>
  <c r="P1707" i="4" s="1"/>
  <c r="O106" i="4"/>
  <c r="P106" i="4" s="1"/>
  <c r="N106" i="4"/>
  <c r="Q106" i="4" s="1"/>
  <c r="O1998" i="4"/>
  <c r="P1998" i="4" s="1"/>
  <c r="N1998" i="4"/>
  <c r="Q1998" i="4" s="1"/>
  <c r="N944" i="4"/>
  <c r="Q944" i="4" s="1"/>
  <c r="O944" i="4"/>
  <c r="P944" i="4" s="1"/>
  <c r="N1381" i="4"/>
  <c r="Q1381" i="4" s="1"/>
  <c r="O1381" i="4"/>
  <c r="P1381" i="4" s="1"/>
  <c r="N1405" i="4"/>
  <c r="Q1405" i="4" s="1"/>
  <c r="O1405" i="4"/>
  <c r="P1405" i="4" s="1"/>
  <c r="O287" i="4"/>
  <c r="P287" i="4" s="1"/>
  <c r="N287" i="4"/>
  <c r="Q287" i="4" s="1"/>
  <c r="N243" i="4"/>
  <c r="Q243" i="4" s="1"/>
  <c r="O243" i="4"/>
  <c r="P243" i="4" s="1"/>
  <c r="N397" i="4"/>
  <c r="Q397" i="4" s="1"/>
  <c r="O397" i="4"/>
  <c r="P397" i="4" s="1"/>
  <c r="N1492" i="4"/>
  <c r="Q1492" i="4" s="1"/>
  <c r="O1492" i="4"/>
  <c r="P1492" i="4" s="1"/>
  <c r="O440" i="4"/>
  <c r="P440" i="4" s="1"/>
  <c r="N440" i="4"/>
  <c r="Q440" i="4" s="1"/>
  <c r="O1001" i="4"/>
  <c r="P1001" i="4" s="1"/>
  <c r="N1001" i="4"/>
  <c r="Q1001" i="4" s="1"/>
  <c r="N371" i="4"/>
  <c r="Q371" i="4" s="1"/>
  <c r="O371" i="4"/>
  <c r="P371" i="4" s="1"/>
  <c r="O1060" i="4"/>
  <c r="P1060" i="4" s="1"/>
  <c r="N1060" i="4"/>
  <c r="Q1060" i="4" s="1"/>
  <c r="N1651" i="4"/>
  <c r="Q1651" i="4" s="1"/>
  <c r="O1651" i="4"/>
  <c r="P1651" i="4" s="1"/>
  <c r="N92" i="4"/>
  <c r="Q92" i="4" s="1"/>
  <c r="O92" i="4"/>
  <c r="P92" i="4" s="1"/>
  <c r="O1746" i="4"/>
  <c r="P1746" i="4" s="1"/>
  <c r="N1746" i="4"/>
  <c r="Q1746" i="4" s="1"/>
  <c r="N914" i="4"/>
  <c r="Q914" i="4" s="1"/>
  <c r="O914" i="4"/>
  <c r="P914" i="4" s="1"/>
  <c r="N1175" i="4"/>
  <c r="Q1175" i="4" s="1"/>
  <c r="O1175" i="4"/>
  <c r="P1175" i="4" s="1"/>
  <c r="O354" i="4"/>
  <c r="P354" i="4" s="1"/>
  <c r="N354" i="4"/>
  <c r="Q354" i="4" s="1"/>
  <c r="N15" i="4"/>
  <c r="Q15" i="4" s="1"/>
  <c r="O15" i="4"/>
  <c r="P15" i="4" s="1"/>
  <c r="N1965" i="4"/>
  <c r="Q1965" i="4" s="1"/>
  <c r="O1965" i="4"/>
  <c r="P1965" i="4" s="1"/>
  <c r="O1320" i="4"/>
  <c r="P1320" i="4" s="1"/>
  <c r="N1320" i="4"/>
  <c r="Q1320" i="4" s="1"/>
  <c r="O778" i="4"/>
  <c r="P778" i="4" s="1"/>
  <c r="N778" i="4"/>
  <c r="Q778" i="4" s="1"/>
  <c r="O647" i="4"/>
  <c r="P647" i="4" s="1"/>
  <c r="N647" i="4"/>
  <c r="Q647" i="4" s="1"/>
  <c r="N558" i="4"/>
  <c r="Q558" i="4" s="1"/>
  <c r="O558" i="4"/>
  <c r="P558" i="4" s="1"/>
  <c r="N1629" i="4"/>
  <c r="Q1629" i="4" s="1"/>
  <c r="O1629" i="4"/>
  <c r="P1629" i="4" s="1"/>
  <c r="O1091" i="4"/>
  <c r="P1091" i="4" s="1"/>
  <c r="N1091" i="4"/>
  <c r="Q1091" i="4" s="1"/>
  <c r="N1246" i="4"/>
  <c r="Q1246" i="4" s="1"/>
  <c r="O1246" i="4"/>
  <c r="P1246" i="4" s="1"/>
  <c r="N192" i="4"/>
  <c r="Q192" i="4" s="1"/>
  <c r="O192" i="4"/>
  <c r="P192" i="4" s="1"/>
  <c r="O305" i="4"/>
  <c r="P305" i="4" s="1"/>
  <c r="N305" i="4"/>
  <c r="Q305" i="4" s="1"/>
  <c r="O1615" i="4"/>
  <c r="P1615" i="4" s="1"/>
  <c r="N1615" i="4"/>
  <c r="Q1615" i="4" s="1"/>
  <c r="O169" i="4"/>
  <c r="P169" i="4" s="1"/>
  <c r="N169" i="4"/>
  <c r="Q169" i="4" s="1"/>
  <c r="N1831" i="4"/>
  <c r="Q1831" i="4" s="1"/>
  <c r="O1831" i="4"/>
  <c r="P1831" i="4" s="1"/>
  <c r="N758" i="4"/>
  <c r="Q758" i="4" s="1"/>
  <c r="O758" i="4"/>
  <c r="P758" i="4" s="1"/>
  <c r="O404" i="4"/>
  <c r="P404" i="4" s="1"/>
  <c r="N404" i="4"/>
  <c r="Q404" i="4" s="1"/>
  <c r="N144" i="4"/>
  <c r="Q144" i="4" s="1"/>
  <c r="O144" i="4"/>
  <c r="P144" i="4" s="1"/>
  <c r="N99" i="4"/>
  <c r="Q99" i="4" s="1"/>
  <c r="O99" i="4"/>
  <c r="P99" i="4" s="1"/>
  <c r="O1899" i="4"/>
  <c r="P1899" i="4" s="1"/>
  <c r="N1899" i="4"/>
  <c r="Q1899" i="4" s="1"/>
  <c r="O690" i="4"/>
  <c r="P690" i="4" s="1"/>
  <c r="N690" i="4"/>
  <c r="Q690" i="4" s="1"/>
  <c r="O688" i="4"/>
  <c r="P688" i="4" s="1"/>
  <c r="N688" i="4"/>
  <c r="Q688" i="4" s="1"/>
  <c r="O949" i="4"/>
  <c r="P949" i="4" s="1"/>
  <c r="N949" i="4"/>
  <c r="Q949" i="4" s="1"/>
  <c r="O35" i="4"/>
  <c r="P35" i="4" s="1"/>
  <c r="N35" i="4"/>
  <c r="Q35" i="4" s="1"/>
  <c r="O1618" i="4"/>
  <c r="P1618" i="4" s="1"/>
  <c r="N1618" i="4"/>
  <c r="Q1618" i="4" s="1"/>
  <c r="N1499" i="4"/>
  <c r="Q1499" i="4" s="1"/>
  <c r="O1499" i="4"/>
  <c r="P1499" i="4" s="1"/>
  <c r="N1041" i="4"/>
  <c r="Q1041" i="4" s="1"/>
  <c r="O1041" i="4"/>
  <c r="P1041" i="4" s="1"/>
  <c r="O1696" i="4"/>
  <c r="P1696" i="4" s="1"/>
  <c r="N1696" i="4"/>
  <c r="Q1696" i="4" s="1"/>
  <c r="O259" i="4"/>
  <c r="P259" i="4" s="1"/>
  <c r="N259" i="4"/>
  <c r="Q259" i="4" s="1"/>
  <c r="N161" i="4"/>
  <c r="Q161" i="4" s="1"/>
  <c r="O161" i="4"/>
  <c r="P161" i="4" s="1"/>
  <c r="N1063" i="4"/>
  <c r="Q1063" i="4" s="1"/>
  <c r="O1063" i="4"/>
  <c r="P1063" i="4" s="1"/>
  <c r="O426" i="4"/>
  <c r="P426" i="4" s="1"/>
  <c r="N426" i="4"/>
  <c r="Q426" i="4" s="1"/>
  <c r="O489" i="4"/>
  <c r="P489" i="4" s="1"/>
  <c r="N489" i="4"/>
  <c r="Q489" i="4" s="1"/>
  <c r="O162" i="4"/>
  <c r="P162" i="4" s="1"/>
  <c r="N162" i="4"/>
  <c r="Q162" i="4" s="1"/>
  <c r="N1432" i="4"/>
  <c r="Q1432" i="4" s="1"/>
  <c r="O1432" i="4"/>
  <c r="P1432" i="4" s="1"/>
  <c r="O900" i="4"/>
  <c r="P900" i="4" s="1"/>
  <c r="N900" i="4"/>
  <c r="Q900" i="4" s="1"/>
  <c r="O1687" i="4"/>
  <c r="P1687" i="4" s="1"/>
  <c r="N1687" i="4"/>
  <c r="Q1687" i="4" s="1"/>
  <c r="O1434" i="4"/>
  <c r="P1434" i="4" s="1"/>
  <c r="N1434" i="4"/>
  <c r="Q1434" i="4" s="1"/>
  <c r="N795" i="4"/>
  <c r="Q795" i="4" s="1"/>
  <c r="O795" i="4"/>
  <c r="P795" i="4" s="1"/>
  <c r="O1808" i="4"/>
  <c r="P1808" i="4" s="1"/>
  <c r="N1808" i="4"/>
  <c r="Q1808" i="4" s="1"/>
  <c r="N1345" i="4"/>
  <c r="Q1345" i="4" s="1"/>
  <c r="O1345" i="4"/>
  <c r="P1345" i="4" s="1"/>
  <c r="O333" i="4"/>
  <c r="P333" i="4" s="1"/>
  <c r="N333" i="4"/>
  <c r="Q333" i="4" s="1"/>
  <c r="O1260" i="4"/>
  <c r="P1260" i="4" s="1"/>
  <c r="N1260" i="4"/>
  <c r="Q1260" i="4" s="1"/>
  <c r="N1391" i="4"/>
  <c r="Q1391" i="4" s="1"/>
  <c r="O1391" i="4"/>
  <c r="P1391" i="4" s="1"/>
  <c r="N947" i="4"/>
  <c r="Q947" i="4" s="1"/>
  <c r="O947" i="4"/>
  <c r="P947" i="4" s="1"/>
  <c r="O1574" i="4"/>
  <c r="P1574" i="4" s="1"/>
  <c r="N1574" i="4"/>
  <c r="Q1574" i="4" s="1"/>
  <c r="O1937" i="4"/>
  <c r="P1937" i="4" s="1"/>
  <c r="N1937" i="4"/>
  <c r="Q1937" i="4" s="1"/>
  <c r="O540" i="4"/>
  <c r="P540" i="4" s="1"/>
  <c r="N540" i="4"/>
  <c r="Q540" i="4" s="1"/>
  <c r="O1334" i="4"/>
  <c r="P1334" i="4" s="1"/>
  <c r="N1334" i="4"/>
  <c r="Q1334" i="4" s="1"/>
  <c r="N101" i="4"/>
  <c r="Q101" i="4" s="1"/>
  <c r="O101" i="4"/>
  <c r="P101" i="4" s="1"/>
  <c r="O1486" i="4"/>
  <c r="P1486" i="4" s="1"/>
  <c r="N1486" i="4"/>
  <c r="Q1486" i="4" s="1"/>
  <c r="O238" i="4"/>
  <c r="P238" i="4" s="1"/>
  <c r="N238" i="4"/>
  <c r="Q238" i="4" s="1"/>
  <c r="N921" i="4"/>
  <c r="Q921" i="4" s="1"/>
  <c r="O921" i="4"/>
  <c r="P921" i="4" s="1"/>
  <c r="N81" i="4"/>
  <c r="Q81" i="4" s="1"/>
  <c r="O81" i="4"/>
  <c r="P81" i="4" s="1"/>
  <c r="N482" i="4"/>
  <c r="Q482" i="4" s="1"/>
  <c r="O482" i="4"/>
  <c r="P482" i="4" s="1"/>
  <c r="N605" i="4"/>
  <c r="Q605" i="4" s="1"/>
  <c r="O605" i="4"/>
  <c r="P605" i="4" s="1"/>
  <c r="N66" i="4"/>
  <c r="Q66" i="4" s="1"/>
  <c r="O66" i="4"/>
  <c r="P66" i="4" s="1"/>
  <c r="N883" i="4"/>
  <c r="Q883" i="4" s="1"/>
  <c r="O883" i="4"/>
  <c r="P883" i="4" s="1"/>
  <c r="O1593" i="4"/>
  <c r="P1593" i="4" s="1"/>
  <c r="N1593" i="4"/>
  <c r="Q1593" i="4" s="1"/>
  <c r="N250" i="4"/>
  <c r="Q250" i="4" s="1"/>
  <c r="O250" i="4"/>
  <c r="P250" i="4" s="1"/>
  <c r="N1675" i="4"/>
  <c r="Q1675" i="4" s="1"/>
  <c r="O1675" i="4"/>
  <c r="P1675" i="4" s="1"/>
  <c r="N323" i="4"/>
  <c r="Q323" i="4" s="1"/>
  <c r="O323" i="4"/>
  <c r="P323" i="4" s="1"/>
  <c r="O935" i="4"/>
  <c r="P935" i="4" s="1"/>
  <c r="N935" i="4"/>
  <c r="Q935" i="4" s="1"/>
  <c r="N1080" i="4"/>
  <c r="Q1080" i="4" s="1"/>
  <c r="O1080" i="4"/>
  <c r="P1080" i="4" s="1"/>
  <c r="N232" i="4"/>
  <c r="Q232" i="4" s="1"/>
  <c r="O232" i="4"/>
  <c r="P232" i="4" s="1"/>
  <c r="N1161" i="4"/>
  <c r="Q1161" i="4" s="1"/>
  <c r="O1161" i="4"/>
  <c r="P1161" i="4" s="1"/>
  <c r="N1862" i="4"/>
  <c r="Q1862" i="4" s="1"/>
  <c r="O1862" i="4"/>
  <c r="P1862" i="4" s="1"/>
  <c r="N1611" i="4"/>
  <c r="Q1611" i="4" s="1"/>
  <c r="O1611" i="4"/>
  <c r="P1611" i="4" s="1"/>
  <c r="N1725" i="4"/>
  <c r="Q1725" i="4" s="1"/>
  <c r="O1725" i="4"/>
  <c r="P1725" i="4" s="1"/>
  <c r="N1988" i="4"/>
  <c r="Q1988" i="4" s="1"/>
  <c r="O1988" i="4"/>
  <c r="P1988" i="4" s="1"/>
  <c r="O562" i="4"/>
  <c r="P562" i="4" s="1"/>
  <c r="N562" i="4"/>
  <c r="Q562" i="4" s="1"/>
  <c r="O1209" i="4"/>
  <c r="P1209" i="4" s="1"/>
  <c r="N1209" i="4"/>
  <c r="Q1209" i="4" s="1"/>
  <c r="N14" i="4"/>
  <c r="Q14" i="4" s="1"/>
  <c r="O14" i="4"/>
  <c r="P14" i="4" s="1"/>
  <c r="O529" i="4"/>
  <c r="P529" i="4" s="1"/>
  <c r="N529" i="4"/>
  <c r="Q529" i="4" s="1"/>
  <c r="O1286" i="4"/>
  <c r="P1286" i="4" s="1"/>
  <c r="N1286" i="4"/>
  <c r="Q1286" i="4" s="1"/>
  <c r="O1211" i="4"/>
  <c r="P1211" i="4" s="1"/>
  <c r="N1211" i="4"/>
  <c r="Q1211" i="4" s="1"/>
  <c r="N1201" i="4"/>
  <c r="Q1201" i="4" s="1"/>
  <c r="O1201" i="4"/>
  <c r="P1201" i="4" s="1"/>
  <c r="O1837" i="4"/>
  <c r="P1837" i="4" s="1"/>
  <c r="N1837" i="4"/>
  <c r="Q1837" i="4" s="1"/>
  <c r="N1096" i="4"/>
  <c r="Q1096" i="4" s="1"/>
  <c r="O1096" i="4"/>
  <c r="P1096" i="4" s="1"/>
  <c r="N763" i="4"/>
  <c r="Q763" i="4" s="1"/>
  <c r="O763" i="4"/>
  <c r="P763" i="4" s="1"/>
  <c r="N64" i="4"/>
  <c r="Q64" i="4" s="1"/>
  <c r="O64" i="4"/>
  <c r="P64" i="4" s="1"/>
  <c r="O682" i="4"/>
  <c r="P682" i="4" s="1"/>
  <c r="N682" i="4"/>
  <c r="Q682" i="4" s="1"/>
  <c r="O1188" i="4"/>
  <c r="P1188" i="4" s="1"/>
  <c r="N1188" i="4"/>
  <c r="Q1188" i="4" s="1"/>
  <c r="N1742" i="4"/>
  <c r="Q1742" i="4" s="1"/>
  <c r="O1742" i="4"/>
  <c r="P1742" i="4" s="1"/>
  <c r="O1974" i="4"/>
  <c r="P1974" i="4" s="1"/>
  <c r="N1974" i="4"/>
  <c r="Q1974" i="4" s="1"/>
  <c r="N1454" i="4"/>
  <c r="Q1454" i="4" s="1"/>
  <c r="O1454" i="4"/>
  <c r="P1454" i="4" s="1"/>
  <c r="O1340" i="4"/>
  <c r="P1340" i="4" s="1"/>
  <c r="N1340" i="4"/>
  <c r="Q1340" i="4" s="1"/>
  <c r="O1524" i="4"/>
  <c r="P1524" i="4" s="1"/>
  <c r="N1524" i="4"/>
  <c r="Q1524" i="4" s="1"/>
  <c r="O455" i="4"/>
  <c r="P455" i="4" s="1"/>
  <c r="N455" i="4"/>
  <c r="Q455" i="4" s="1"/>
  <c r="O1326" i="4"/>
  <c r="P1326" i="4" s="1"/>
  <c r="N1326" i="4"/>
  <c r="Q1326" i="4" s="1"/>
  <c r="O1706" i="4"/>
  <c r="P1706" i="4" s="1"/>
  <c r="N1706" i="4"/>
  <c r="Q1706" i="4" s="1"/>
  <c r="O689" i="4"/>
  <c r="P689" i="4" s="1"/>
  <c r="N689" i="4"/>
  <c r="Q689" i="4" s="1"/>
  <c r="O747" i="4"/>
  <c r="P747" i="4" s="1"/>
  <c r="N747" i="4"/>
  <c r="Q747" i="4" s="1"/>
  <c r="N1659" i="4"/>
  <c r="Q1659" i="4" s="1"/>
  <c r="O1659" i="4"/>
  <c r="P1659" i="4" s="1"/>
  <c r="O658" i="4"/>
  <c r="P658" i="4" s="1"/>
  <c r="N658" i="4"/>
  <c r="Q658" i="4" s="1"/>
  <c r="N1828" i="4"/>
  <c r="Q1828" i="4" s="1"/>
  <c r="O1828" i="4"/>
  <c r="P1828" i="4" s="1"/>
  <c r="N1623" i="4"/>
  <c r="Q1623" i="4" s="1"/>
  <c r="O1623" i="4"/>
  <c r="P1623" i="4" s="1"/>
  <c r="O29" i="4"/>
  <c r="P29" i="4" s="1"/>
  <c r="N29" i="4"/>
  <c r="Q29" i="4" s="1"/>
  <c r="O1923" i="4"/>
  <c r="P1923" i="4" s="1"/>
  <c r="N1923" i="4"/>
  <c r="Q1923" i="4" s="1"/>
  <c r="O266" i="4"/>
  <c r="P266" i="4" s="1"/>
  <c r="N266" i="4"/>
  <c r="Q266" i="4" s="1"/>
  <c r="O227" i="4"/>
  <c r="P227" i="4" s="1"/>
  <c r="N227" i="4"/>
  <c r="Q227" i="4" s="1"/>
  <c r="O1294" i="4"/>
  <c r="P1294" i="4" s="1"/>
  <c r="N1294" i="4"/>
  <c r="Q1294" i="4" s="1"/>
  <c r="O395" i="4"/>
  <c r="P395" i="4" s="1"/>
  <c r="N395" i="4"/>
  <c r="Q395" i="4" s="1"/>
  <c r="N898" i="4"/>
  <c r="Q898" i="4" s="1"/>
  <c r="O898" i="4"/>
  <c r="P898" i="4" s="1"/>
  <c r="N1812" i="4"/>
  <c r="Q1812" i="4" s="1"/>
  <c r="O1812" i="4"/>
  <c r="P1812" i="4" s="1"/>
  <c r="O1290" i="4"/>
  <c r="P1290" i="4" s="1"/>
  <c r="N1290" i="4"/>
  <c r="Q1290" i="4" s="1"/>
  <c r="O559" i="4"/>
  <c r="P559" i="4" s="1"/>
  <c r="N559" i="4"/>
  <c r="Q559" i="4" s="1"/>
  <c r="N236" i="4"/>
  <c r="Q236" i="4" s="1"/>
  <c r="O236" i="4"/>
  <c r="P236" i="4" s="1"/>
  <c r="O756" i="4"/>
  <c r="P756" i="4" s="1"/>
  <c r="N756" i="4"/>
  <c r="Q756" i="4" s="1"/>
  <c r="N1117" i="4"/>
  <c r="Q1117" i="4" s="1"/>
  <c r="O1117" i="4"/>
  <c r="P1117" i="4" s="1"/>
  <c r="O544" i="4"/>
  <c r="P544" i="4" s="1"/>
  <c r="N544" i="4"/>
  <c r="Q544" i="4" s="1"/>
  <c r="N1759" i="4"/>
  <c r="Q1759" i="4" s="1"/>
  <c r="O1759" i="4"/>
  <c r="P1759" i="4" s="1"/>
  <c r="O479" i="4"/>
  <c r="P479" i="4" s="1"/>
  <c r="N479" i="4"/>
  <c r="Q479" i="4" s="1"/>
  <c r="N1695" i="4"/>
  <c r="Q1695" i="4" s="1"/>
  <c r="O1695" i="4"/>
  <c r="P1695" i="4" s="1"/>
  <c r="N207" i="4"/>
  <c r="Q207" i="4" s="1"/>
  <c r="O207" i="4"/>
  <c r="P207" i="4" s="1"/>
  <c r="N228" i="4"/>
  <c r="Q228" i="4" s="1"/>
  <c r="O228" i="4"/>
  <c r="P228" i="4" s="1"/>
  <c r="O1066" i="4"/>
  <c r="P1066" i="4" s="1"/>
  <c r="N1066" i="4"/>
  <c r="Q1066" i="4" s="1"/>
  <c r="O705" i="4"/>
  <c r="P705" i="4" s="1"/>
  <c r="N705" i="4"/>
  <c r="Q705" i="4" s="1"/>
  <c r="O335" i="4"/>
  <c r="P335" i="4" s="1"/>
  <c r="N335" i="4"/>
  <c r="Q335" i="4" s="1"/>
  <c r="N816" i="4"/>
  <c r="Q816" i="4" s="1"/>
  <c r="O816" i="4"/>
  <c r="P816" i="4" s="1"/>
  <c r="N1544" i="4"/>
  <c r="Q1544" i="4" s="1"/>
  <c r="O1544" i="4"/>
  <c r="P1544" i="4" s="1"/>
  <c r="O517" i="4"/>
  <c r="P517" i="4" s="1"/>
  <c r="N517" i="4"/>
  <c r="Q517" i="4" s="1"/>
  <c r="N18" i="4"/>
  <c r="Q18" i="4" s="1"/>
  <c r="O18" i="4"/>
  <c r="P18" i="4" s="1"/>
  <c r="N593" i="4"/>
  <c r="Q593" i="4" s="1"/>
  <c r="O593" i="4"/>
  <c r="P593" i="4" s="1"/>
  <c r="O1924" i="4"/>
  <c r="P1924" i="4" s="1"/>
  <c r="N1924" i="4"/>
  <c r="Q1924" i="4" s="1"/>
  <c r="N1883" i="4"/>
  <c r="Q1883" i="4" s="1"/>
  <c r="O1883" i="4"/>
  <c r="P1883" i="4" s="1"/>
  <c r="N1189" i="4"/>
  <c r="Q1189" i="4" s="1"/>
  <c r="O1189" i="4"/>
  <c r="P1189" i="4" s="1"/>
  <c r="N1141" i="4"/>
  <c r="Q1141" i="4" s="1"/>
  <c r="O1141" i="4"/>
  <c r="P1141" i="4" s="1"/>
  <c r="O265" i="4"/>
  <c r="P265" i="4" s="1"/>
  <c r="N265" i="4"/>
  <c r="Q265" i="4" s="1"/>
  <c r="O1685" i="4"/>
  <c r="P1685" i="4" s="1"/>
  <c r="N1685" i="4"/>
  <c r="Q1685" i="4" s="1"/>
  <c r="O1819" i="4"/>
  <c r="P1819" i="4" s="1"/>
  <c r="N1819" i="4"/>
  <c r="Q1819" i="4" s="1"/>
  <c r="N458" i="4"/>
  <c r="Q458" i="4" s="1"/>
  <c r="O458" i="4"/>
  <c r="P458" i="4" s="1"/>
  <c r="O1979" i="4"/>
  <c r="P1979" i="4" s="1"/>
  <c r="N1979" i="4"/>
  <c r="Q1979" i="4" s="1"/>
  <c r="O1039" i="4"/>
  <c r="P1039" i="4" s="1"/>
  <c r="N1039" i="4"/>
  <c r="Q1039" i="4" s="1"/>
  <c r="O596" i="4"/>
  <c r="P596" i="4" s="1"/>
  <c r="N596" i="4"/>
  <c r="Q596" i="4" s="1"/>
  <c r="O774" i="4"/>
  <c r="P774" i="4" s="1"/>
  <c r="N774" i="4"/>
  <c r="Q774" i="4" s="1"/>
  <c r="O1275" i="4"/>
  <c r="P1275" i="4" s="1"/>
  <c r="N1275" i="4"/>
  <c r="Q1275" i="4" s="1"/>
  <c r="N1662" i="4"/>
  <c r="Q1662" i="4" s="1"/>
  <c r="O1662" i="4"/>
  <c r="P1662" i="4" s="1"/>
  <c r="O1541" i="4"/>
  <c r="P1541" i="4" s="1"/>
  <c r="N1541" i="4"/>
  <c r="Q1541" i="4" s="1"/>
  <c r="N332" i="4"/>
  <c r="Q332" i="4" s="1"/>
  <c r="O332" i="4"/>
  <c r="P332" i="4" s="1"/>
  <c r="O508" i="4"/>
  <c r="P508" i="4" s="1"/>
  <c r="N508" i="4"/>
  <c r="Q508" i="4" s="1"/>
  <c r="O1317" i="4"/>
  <c r="P1317" i="4" s="1"/>
  <c r="N1317" i="4"/>
  <c r="Q1317" i="4" s="1"/>
  <c r="N410" i="4"/>
  <c r="Q410" i="4" s="1"/>
  <c r="O410" i="4"/>
  <c r="P410" i="4" s="1"/>
  <c r="N1071" i="4"/>
  <c r="Q1071" i="4" s="1"/>
  <c r="O1071" i="4"/>
  <c r="P1071" i="4" s="1"/>
  <c r="O640" i="4"/>
  <c r="P640" i="4" s="1"/>
  <c r="N640" i="4"/>
  <c r="Q640" i="4" s="1"/>
  <c r="O17" i="4"/>
  <c r="P17" i="4" s="1"/>
  <c r="N17" i="4"/>
  <c r="Q17" i="4" s="1"/>
  <c r="O1825" i="4"/>
  <c r="P1825" i="4" s="1"/>
  <c r="N1825" i="4"/>
  <c r="Q1825" i="4" s="1"/>
  <c r="N1576" i="4"/>
  <c r="Q1576" i="4" s="1"/>
  <c r="O1576" i="4"/>
  <c r="P1576" i="4" s="1"/>
  <c r="O970" i="4"/>
  <c r="P970" i="4" s="1"/>
  <c r="N970" i="4"/>
  <c r="Q970" i="4" s="1"/>
  <c r="O1626" i="4"/>
  <c r="P1626" i="4" s="1"/>
  <c r="N1626" i="4"/>
  <c r="Q1626" i="4" s="1"/>
  <c r="O575" i="4"/>
  <c r="P575" i="4" s="1"/>
  <c r="N575" i="4"/>
  <c r="Q575" i="4" s="1"/>
  <c r="N915" i="4"/>
  <c r="Q915" i="4" s="1"/>
  <c r="O915" i="4"/>
  <c r="P915" i="4" s="1"/>
  <c r="O298" i="4"/>
  <c r="P298" i="4" s="1"/>
  <c r="N298" i="4"/>
  <c r="Q298" i="4" s="1"/>
  <c r="N1698" i="4"/>
  <c r="Q1698" i="4" s="1"/>
  <c r="O1698" i="4"/>
  <c r="P1698" i="4" s="1"/>
  <c r="O1801" i="4"/>
  <c r="P1801" i="4" s="1"/>
  <c r="N1801" i="4"/>
  <c r="Q1801" i="4" s="1"/>
  <c r="O994" i="4"/>
  <c r="P994" i="4" s="1"/>
  <c r="N994" i="4"/>
  <c r="Q994" i="4" s="1"/>
  <c r="O590" i="4"/>
  <c r="P590" i="4" s="1"/>
  <c r="N590" i="4"/>
  <c r="Q590" i="4" s="1"/>
  <c r="N632" i="4"/>
  <c r="Q632" i="4" s="1"/>
  <c r="O632" i="4"/>
  <c r="P632" i="4" s="1"/>
  <c r="O1513" i="4"/>
  <c r="P1513" i="4" s="1"/>
  <c r="N1513" i="4"/>
  <c r="Q1513" i="4" s="1"/>
  <c r="N356" i="4"/>
  <c r="Q356" i="4" s="1"/>
  <c r="O356" i="4"/>
  <c r="P356" i="4" s="1"/>
  <c r="O1565" i="4"/>
  <c r="P1565" i="4" s="1"/>
  <c r="N1565" i="4"/>
  <c r="Q1565" i="4" s="1"/>
  <c r="O765" i="4"/>
  <c r="P765" i="4" s="1"/>
  <c r="N765" i="4"/>
  <c r="Q765" i="4" s="1"/>
  <c r="O94" i="4"/>
  <c r="P94" i="4" s="1"/>
  <c r="N94" i="4"/>
  <c r="Q94" i="4" s="1"/>
  <c r="O473" i="4"/>
  <c r="P473" i="4" s="1"/>
  <c r="N473" i="4"/>
  <c r="Q473" i="4" s="1"/>
  <c r="N1846" i="4"/>
  <c r="Q1846" i="4" s="1"/>
  <c r="O1846" i="4"/>
  <c r="P1846" i="4" s="1"/>
  <c r="N1064" i="4"/>
  <c r="Q1064" i="4" s="1"/>
  <c r="O1064" i="4"/>
  <c r="P1064" i="4" s="1"/>
  <c r="N411" i="4"/>
  <c r="Q411" i="4" s="1"/>
  <c r="O411" i="4"/>
  <c r="P411" i="4" s="1"/>
  <c r="N1312" i="4"/>
  <c r="Q1312" i="4" s="1"/>
  <c r="O1312" i="4"/>
  <c r="P1312" i="4" s="1"/>
  <c r="O1099" i="4"/>
  <c r="P1099" i="4" s="1"/>
  <c r="N1099" i="4"/>
  <c r="Q1099" i="4" s="1"/>
  <c r="O1276" i="4"/>
  <c r="P1276" i="4" s="1"/>
  <c r="N1276" i="4"/>
  <c r="Q1276" i="4" s="1"/>
  <c r="O1669" i="4"/>
  <c r="P1669" i="4" s="1"/>
  <c r="N1669" i="4"/>
  <c r="Q1669" i="4" s="1"/>
  <c r="N918" i="4"/>
  <c r="Q918" i="4" s="1"/>
  <c r="O918" i="4"/>
  <c r="P918" i="4" s="1"/>
  <c r="N1733" i="4"/>
  <c r="Q1733" i="4" s="1"/>
  <c r="O1733" i="4"/>
  <c r="P1733" i="4" s="1"/>
  <c r="N1255" i="4"/>
  <c r="Q1255" i="4" s="1"/>
  <c r="O1255" i="4"/>
  <c r="P1255" i="4" s="1"/>
  <c r="N428" i="4"/>
  <c r="Q428" i="4" s="1"/>
  <c r="O428" i="4"/>
  <c r="P428" i="4" s="1"/>
  <c r="O792" i="4"/>
  <c r="P792" i="4" s="1"/>
  <c r="N792" i="4"/>
  <c r="Q792" i="4" s="1"/>
  <c r="O1566" i="4"/>
  <c r="P1566" i="4" s="1"/>
  <c r="N1566" i="4"/>
  <c r="Q1566" i="4" s="1"/>
  <c r="O225" i="4"/>
  <c r="P225" i="4" s="1"/>
  <c r="N225" i="4"/>
  <c r="Q225" i="4" s="1"/>
  <c r="N1446" i="4"/>
  <c r="Q1446" i="4" s="1"/>
  <c r="O1446" i="4"/>
  <c r="P1446" i="4" s="1"/>
  <c r="N334" i="4"/>
  <c r="Q334" i="4" s="1"/>
  <c r="O334" i="4"/>
  <c r="P334" i="4" s="1"/>
  <c r="O485" i="4"/>
  <c r="P485" i="4" s="1"/>
  <c r="N485" i="4"/>
  <c r="Q485" i="4" s="1"/>
  <c r="N1023" i="4"/>
  <c r="Q1023" i="4" s="1"/>
  <c r="O1023" i="4"/>
  <c r="P1023" i="4" s="1"/>
  <c r="O89" i="4"/>
  <c r="P89" i="4" s="1"/>
  <c r="N89" i="4"/>
  <c r="Q89" i="4" s="1"/>
  <c r="O190" i="4"/>
  <c r="P190" i="4" s="1"/>
  <c r="N190" i="4"/>
  <c r="Q190" i="4" s="1"/>
  <c r="O242" i="4"/>
  <c r="P242" i="4" s="1"/>
  <c r="N242" i="4"/>
  <c r="Q242" i="4" s="1"/>
  <c r="O1710" i="4"/>
  <c r="P1710" i="4" s="1"/>
  <c r="N1710" i="4"/>
  <c r="Q1710" i="4" s="1"/>
  <c r="O152" i="4"/>
  <c r="P152" i="4" s="1"/>
  <c r="N152" i="4"/>
  <c r="Q152" i="4" s="1"/>
  <c r="N165" i="4"/>
  <c r="Q165" i="4" s="1"/>
  <c r="O165" i="4"/>
  <c r="P165" i="4" s="1"/>
  <c r="N1531" i="4"/>
  <c r="Q1531" i="4" s="1"/>
  <c r="O1531" i="4"/>
  <c r="P1531" i="4" s="1"/>
  <c r="N665" i="4"/>
  <c r="Q665" i="4" s="1"/>
  <c r="O665" i="4"/>
  <c r="P665" i="4" s="1"/>
  <c r="N1272" i="4"/>
  <c r="Q1272" i="4" s="1"/>
  <c r="O1272" i="4"/>
  <c r="P1272" i="4" s="1"/>
  <c r="N1916" i="4"/>
  <c r="Q1916" i="4" s="1"/>
  <c r="O1916" i="4"/>
  <c r="P1916" i="4" s="1"/>
  <c r="O1441" i="4"/>
  <c r="P1441" i="4" s="1"/>
  <c r="N1441" i="4"/>
  <c r="Q1441" i="4" s="1"/>
  <c r="N1070" i="4"/>
  <c r="Q1070" i="4" s="1"/>
  <c r="O1070" i="4"/>
  <c r="P1070" i="4" s="1"/>
  <c r="O1050" i="4"/>
  <c r="P1050" i="4" s="1"/>
  <c r="N1050" i="4"/>
  <c r="Q1050" i="4" s="1"/>
  <c r="O1010" i="4"/>
  <c r="P1010" i="4" s="1"/>
  <c r="N1010" i="4"/>
  <c r="Q1010" i="4" s="1"/>
  <c r="N1950" i="4"/>
  <c r="Q1950" i="4" s="1"/>
  <c r="O1950" i="4"/>
  <c r="P1950" i="4" s="1"/>
  <c r="N164" i="4"/>
  <c r="Q164" i="4" s="1"/>
  <c r="O164" i="4"/>
  <c r="P164" i="4" s="1"/>
  <c r="N1598" i="4"/>
  <c r="Q1598" i="4" s="1"/>
  <c r="O1598" i="4"/>
  <c r="P1598" i="4" s="1"/>
  <c r="O378" i="4"/>
  <c r="P378" i="4" s="1"/>
  <c r="N378" i="4"/>
  <c r="Q378" i="4" s="1"/>
  <c r="N1671" i="4"/>
  <c r="Q1671" i="4" s="1"/>
  <c r="O1671" i="4"/>
  <c r="P1671" i="4" s="1"/>
  <c r="O1836" i="4"/>
  <c r="P1836" i="4" s="1"/>
  <c r="N1836" i="4"/>
  <c r="Q1836" i="4" s="1"/>
  <c r="N427" i="4"/>
  <c r="Q427" i="4" s="1"/>
  <c r="O427" i="4"/>
  <c r="P427" i="4" s="1"/>
  <c r="N1747" i="4"/>
  <c r="Q1747" i="4" s="1"/>
  <c r="O1747" i="4"/>
  <c r="P1747" i="4" s="1"/>
  <c r="O937" i="4"/>
  <c r="P937" i="4" s="1"/>
  <c r="N937" i="4"/>
  <c r="Q937" i="4" s="1"/>
  <c r="O1944" i="4"/>
  <c r="P1944" i="4" s="1"/>
  <c r="N1944" i="4"/>
  <c r="Q1944" i="4" s="1"/>
  <c r="N295" i="4"/>
  <c r="Q295" i="4" s="1"/>
  <c r="O295" i="4"/>
  <c r="P295" i="4" s="1"/>
  <c r="O1204" i="4"/>
  <c r="P1204" i="4" s="1"/>
  <c r="N1204" i="4"/>
  <c r="Q1204" i="4" s="1"/>
  <c r="N1597" i="4"/>
  <c r="Q1597" i="4" s="1"/>
  <c r="O1597" i="4"/>
  <c r="P1597" i="4" s="1"/>
  <c r="N110" i="4"/>
  <c r="Q110" i="4" s="1"/>
  <c r="O110" i="4"/>
  <c r="P110" i="4" s="1"/>
  <c r="O941" i="4"/>
  <c r="P941" i="4" s="1"/>
  <c r="N941" i="4"/>
  <c r="Q941" i="4" s="1"/>
  <c r="N866" i="4"/>
  <c r="Q866" i="4" s="1"/>
  <c r="O866" i="4"/>
  <c r="P866" i="4" s="1"/>
  <c r="N1397" i="4"/>
  <c r="Q1397" i="4" s="1"/>
  <c r="O1397" i="4"/>
  <c r="P1397" i="4" s="1"/>
  <c r="O230" i="4"/>
  <c r="P230" i="4" s="1"/>
  <c r="N230" i="4"/>
  <c r="Q230" i="4" s="1"/>
  <c r="O1479" i="4"/>
  <c r="P1479" i="4" s="1"/>
  <c r="N1479" i="4"/>
  <c r="Q1479" i="4" s="1"/>
  <c r="N460" i="4"/>
  <c r="Q460" i="4" s="1"/>
  <c r="O460" i="4"/>
  <c r="P460" i="4" s="1"/>
  <c r="O78" i="4"/>
  <c r="P78" i="4" s="1"/>
  <c r="N78" i="4"/>
  <c r="Q78" i="4" s="1"/>
  <c r="N401" i="4"/>
  <c r="Q401" i="4" s="1"/>
  <c r="O401" i="4"/>
  <c r="P401" i="4" s="1"/>
  <c r="N1417" i="4"/>
  <c r="Q1417" i="4" s="1"/>
  <c r="O1417" i="4"/>
  <c r="P1417" i="4" s="1"/>
  <c r="N73" i="4"/>
  <c r="Q73" i="4" s="1"/>
  <c r="O73" i="4"/>
  <c r="P73" i="4" s="1"/>
  <c r="O254" i="4"/>
  <c r="P254" i="4" s="1"/>
  <c r="N254" i="4"/>
  <c r="Q254" i="4" s="1"/>
  <c r="N206" i="4"/>
  <c r="Q206" i="4" s="1"/>
  <c r="O206" i="4"/>
  <c r="P206" i="4" s="1"/>
  <c r="N1628" i="4"/>
  <c r="Q1628" i="4" s="1"/>
  <c r="O1628" i="4"/>
  <c r="P1628" i="4" s="1"/>
  <c r="N1632" i="4"/>
  <c r="Q1632" i="4" s="1"/>
  <c r="O1632" i="4"/>
  <c r="P1632" i="4" s="1"/>
  <c r="O1960" i="4"/>
  <c r="P1960" i="4" s="1"/>
  <c r="N1960" i="4"/>
  <c r="Q1960" i="4" s="1"/>
  <c r="O739" i="4"/>
  <c r="P739" i="4" s="1"/>
  <c r="N739" i="4"/>
  <c r="Q739" i="4" s="1"/>
  <c r="O672" i="4"/>
  <c r="P672" i="4" s="1"/>
  <c r="N672" i="4"/>
  <c r="Q672" i="4" s="1"/>
  <c r="N1457" i="4"/>
  <c r="Q1457" i="4" s="1"/>
  <c r="O1457" i="4"/>
  <c r="P1457" i="4" s="1"/>
  <c r="N786" i="4"/>
  <c r="Q786" i="4" s="1"/>
  <c r="O786" i="4"/>
  <c r="P786" i="4" s="1"/>
  <c r="N268" i="4"/>
  <c r="Q268" i="4" s="1"/>
  <c r="O268" i="4"/>
  <c r="P268" i="4" s="1"/>
  <c r="N1949" i="4"/>
  <c r="Q1949" i="4" s="1"/>
  <c r="O1949" i="4"/>
  <c r="P1949" i="4" s="1"/>
  <c r="N1894" i="4"/>
  <c r="Q1894" i="4" s="1"/>
  <c r="O1894" i="4"/>
  <c r="P1894" i="4" s="1"/>
  <c r="N1480" i="4"/>
  <c r="Q1480" i="4" s="1"/>
  <c r="O1480" i="4"/>
  <c r="P1480" i="4" s="1"/>
  <c r="N198" i="4"/>
  <c r="Q198" i="4" s="1"/>
  <c r="O198" i="4"/>
  <c r="P198" i="4" s="1"/>
  <c r="O1809" i="4"/>
  <c r="P1809" i="4" s="1"/>
  <c r="N1809" i="4"/>
  <c r="Q1809" i="4" s="1"/>
  <c r="O873" i="4"/>
  <c r="P873" i="4" s="1"/>
  <c r="N873" i="4"/>
  <c r="Q873" i="4" s="1"/>
  <c r="N560" i="4"/>
  <c r="Q560" i="4" s="1"/>
  <c r="O560" i="4"/>
  <c r="P560" i="4" s="1"/>
  <c r="N1024" i="4"/>
  <c r="Q1024" i="4" s="1"/>
  <c r="O1024" i="4"/>
  <c r="P1024" i="4" s="1"/>
  <c r="N615" i="4"/>
  <c r="Q615" i="4" s="1"/>
  <c r="O615" i="4"/>
  <c r="P615" i="4" s="1"/>
  <c r="O184" i="4"/>
  <c r="P184" i="4" s="1"/>
  <c r="N184" i="4"/>
  <c r="Q184" i="4" s="1"/>
  <c r="N842" i="4"/>
  <c r="Q842" i="4" s="1"/>
  <c r="O842" i="4"/>
  <c r="P842" i="4" s="1"/>
  <c r="N1929" i="4"/>
  <c r="Q1929" i="4" s="1"/>
  <c r="O1929" i="4"/>
  <c r="P1929" i="4" s="1"/>
  <c r="O1777" i="4"/>
  <c r="P1777" i="4" s="1"/>
  <c r="N1777" i="4"/>
  <c r="Q1777" i="4" s="1"/>
  <c r="N565" i="4"/>
  <c r="Q565" i="4" s="1"/>
  <c r="O565" i="4"/>
  <c r="P565" i="4" s="1"/>
  <c r="O1552" i="4"/>
  <c r="P1552" i="4" s="1"/>
  <c r="N1552" i="4"/>
  <c r="Q1552" i="4" s="1"/>
  <c r="O358" i="4"/>
  <c r="P358" i="4" s="1"/>
  <c r="N358" i="4"/>
  <c r="Q358" i="4" s="1"/>
  <c r="N1901" i="4"/>
  <c r="Q1901" i="4" s="1"/>
  <c r="O1901" i="4"/>
  <c r="P1901" i="4" s="1"/>
  <c r="O1025" i="4"/>
  <c r="P1025" i="4" s="1"/>
  <c r="N1025" i="4"/>
  <c r="Q1025" i="4" s="1"/>
  <c r="N579" i="4"/>
  <c r="Q579" i="4" s="1"/>
  <c r="O579" i="4"/>
  <c r="P579" i="4" s="1"/>
  <c r="O683" i="4"/>
  <c r="P683" i="4" s="1"/>
  <c r="N683" i="4"/>
  <c r="Q683" i="4" s="1"/>
  <c r="N972" i="4"/>
  <c r="Q972" i="4" s="1"/>
  <c r="O972" i="4"/>
  <c r="P972" i="4" s="1"/>
  <c r="O1447" i="4"/>
  <c r="P1447" i="4" s="1"/>
  <c r="N1447" i="4"/>
  <c r="Q1447" i="4" s="1"/>
  <c r="O1697" i="4"/>
  <c r="P1697" i="4" s="1"/>
  <c r="N1697" i="4"/>
  <c r="Q1697" i="4" s="1"/>
  <c r="N1641" i="4"/>
  <c r="Q1641" i="4" s="1"/>
  <c r="O1641" i="4"/>
  <c r="P1641" i="4" s="1"/>
  <c r="O761" i="4"/>
  <c r="P761" i="4" s="1"/>
  <c r="N761" i="4"/>
  <c r="Q761" i="4" s="1"/>
  <c r="O851" i="4"/>
  <c r="P851" i="4" s="1"/>
  <c r="N851" i="4"/>
  <c r="Q851" i="4" s="1"/>
  <c r="O1323" i="4"/>
  <c r="P1323" i="4" s="1"/>
  <c r="N1323" i="4"/>
  <c r="Q1323" i="4" s="1"/>
  <c r="O780" i="4"/>
  <c r="P780" i="4" s="1"/>
  <c r="N780" i="4"/>
  <c r="Q780" i="4" s="1"/>
  <c r="N879" i="4"/>
  <c r="Q879" i="4" s="1"/>
  <c r="O879" i="4"/>
  <c r="P879" i="4" s="1"/>
  <c r="N27" i="4"/>
  <c r="Q27" i="4" s="1"/>
  <c r="O27" i="4"/>
  <c r="P27" i="4" s="1"/>
  <c r="N456" i="4"/>
  <c r="Q456" i="4" s="1"/>
  <c r="O456" i="4"/>
  <c r="P456" i="4" s="1"/>
  <c r="O1222" i="4"/>
  <c r="P1222" i="4" s="1"/>
  <c r="N1222" i="4"/>
  <c r="Q1222" i="4" s="1"/>
  <c r="O472" i="4"/>
  <c r="P472" i="4" s="1"/>
  <c r="N472" i="4"/>
  <c r="Q472" i="4" s="1"/>
  <c r="N1051" i="4"/>
  <c r="Q1051" i="4" s="1"/>
  <c r="O1051" i="4"/>
  <c r="P1051" i="4" s="1"/>
  <c r="O1030" i="4"/>
  <c r="P1030" i="4" s="1"/>
  <c r="N1030" i="4"/>
  <c r="Q1030" i="4" s="1"/>
  <c r="N1018" i="4"/>
  <c r="Q1018" i="4" s="1"/>
  <c r="O1018" i="4"/>
  <c r="P1018" i="4" s="1"/>
  <c r="N1983" i="4"/>
  <c r="Q1983" i="4" s="1"/>
  <c r="O1983" i="4"/>
  <c r="P1983" i="4" s="1"/>
  <c r="N222" i="4"/>
  <c r="Q222" i="4" s="1"/>
  <c r="O222" i="4"/>
  <c r="P222" i="4" s="1"/>
  <c r="O1210" i="4"/>
  <c r="P1210" i="4" s="1"/>
  <c r="N1210" i="4"/>
  <c r="Q1210" i="4" s="1"/>
  <c r="O1503" i="4"/>
  <c r="P1503" i="4" s="1"/>
  <c r="N1503" i="4"/>
  <c r="Q1503" i="4" s="1"/>
  <c r="N893" i="4"/>
  <c r="Q893" i="4" s="1"/>
  <c r="O893" i="4"/>
  <c r="P893" i="4" s="1"/>
  <c r="O1327" i="4"/>
  <c r="P1327" i="4" s="1"/>
  <c r="N1327" i="4"/>
  <c r="Q1327" i="4" s="1"/>
  <c r="O437" i="4"/>
  <c r="P437" i="4" s="1"/>
  <c r="N437" i="4"/>
  <c r="Q437" i="4" s="1"/>
  <c r="N1412" i="4"/>
  <c r="Q1412" i="4" s="1"/>
  <c r="O1412" i="4"/>
  <c r="P1412" i="4" s="1"/>
  <c r="N1253" i="4"/>
  <c r="Q1253" i="4" s="1"/>
  <c r="O1253" i="4"/>
  <c r="P1253" i="4" s="1"/>
  <c r="O752" i="4"/>
  <c r="P752" i="4" s="1"/>
  <c r="N752" i="4"/>
  <c r="Q752" i="4" s="1"/>
  <c r="N72" i="4"/>
  <c r="Q72" i="4" s="1"/>
  <c r="O72" i="4"/>
  <c r="P72" i="4" s="1"/>
  <c r="N987" i="4"/>
  <c r="Q987" i="4" s="1"/>
  <c r="O987" i="4"/>
  <c r="P987" i="4" s="1"/>
  <c r="N309" i="4"/>
  <c r="Q309" i="4" s="1"/>
  <c r="O309" i="4"/>
  <c r="P309" i="4" s="1"/>
  <c r="N453" i="4"/>
  <c r="Q453" i="4" s="1"/>
  <c r="O453" i="4"/>
  <c r="P453" i="4" s="1"/>
  <c r="O76" i="4"/>
  <c r="P76" i="4" s="1"/>
  <c r="N76" i="4"/>
  <c r="Q76" i="4" s="1"/>
  <c r="N234" i="4"/>
  <c r="Q234" i="4" s="1"/>
  <c r="O234" i="4"/>
  <c r="P234" i="4" s="1"/>
  <c r="N467" i="4"/>
  <c r="Q467" i="4" s="1"/>
  <c r="O467" i="4"/>
  <c r="P467" i="4" s="1"/>
  <c r="O400" i="4"/>
  <c r="P400" i="4" s="1"/>
  <c r="N400" i="4"/>
  <c r="Q400" i="4" s="1"/>
  <c r="O1500" i="4"/>
  <c r="P1500" i="4" s="1"/>
  <c r="N1500" i="4"/>
  <c r="Q1500" i="4" s="1"/>
  <c r="O1187" i="4"/>
  <c r="P1187" i="4" s="1"/>
  <c r="N1187" i="4"/>
  <c r="Q1187" i="4" s="1"/>
  <c r="O923" i="4"/>
  <c r="P923" i="4" s="1"/>
  <c r="N923" i="4"/>
  <c r="Q923" i="4" s="1"/>
  <c r="O1888" i="4"/>
  <c r="P1888" i="4" s="1"/>
  <c r="N1888" i="4"/>
  <c r="Q1888" i="4" s="1"/>
  <c r="N908" i="4"/>
  <c r="Q908" i="4" s="1"/>
  <c r="O908" i="4"/>
  <c r="P908" i="4" s="1"/>
  <c r="O1105" i="4"/>
  <c r="P1105" i="4" s="1"/>
  <c r="N1105" i="4"/>
  <c r="Q1105" i="4" s="1"/>
  <c r="N1666" i="4"/>
  <c r="Q1666" i="4" s="1"/>
  <c r="O1666" i="4"/>
  <c r="P1666" i="4" s="1"/>
  <c r="O285" i="4"/>
  <c r="P285" i="4" s="1"/>
  <c r="N285" i="4"/>
  <c r="Q285" i="4" s="1"/>
  <c r="O1869" i="4"/>
  <c r="P1869" i="4" s="1"/>
  <c r="N1869" i="4"/>
  <c r="Q1869" i="4" s="1"/>
  <c r="N307" i="4"/>
  <c r="Q307" i="4" s="1"/>
  <c r="O307" i="4"/>
  <c r="P307" i="4" s="1"/>
  <c r="O1977" i="4"/>
  <c r="P1977" i="4" s="1"/>
  <c r="N1977" i="4"/>
  <c r="Q1977" i="4" s="1"/>
  <c r="O552" i="4"/>
  <c r="P552" i="4" s="1"/>
  <c r="N552" i="4"/>
  <c r="Q552" i="4" s="1"/>
  <c r="O863" i="4"/>
  <c r="P863" i="4" s="1"/>
  <c r="N863" i="4"/>
  <c r="Q863" i="4" s="1"/>
  <c r="N513" i="4"/>
  <c r="Q513" i="4" s="1"/>
  <c r="O513" i="4"/>
  <c r="P513" i="4" s="1"/>
  <c r="O1596" i="4"/>
  <c r="P1596" i="4" s="1"/>
  <c r="N1596" i="4"/>
  <c r="Q1596" i="4" s="1"/>
  <c r="N910" i="4"/>
  <c r="Q910" i="4" s="1"/>
  <c r="O910" i="4"/>
  <c r="P910" i="4" s="1"/>
  <c r="N612" i="4"/>
  <c r="Q612" i="4" s="1"/>
  <c r="O612" i="4"/>
  <c r="P612" i="4" s="1"/>
  <c r="N1583" i="4"/>
  <c r="Q1583" i="4" s="1"/>
  <c r="O1583" i="4"/>
  <c r="P1583" i="4" s="1"/>
  <c r="O812" i="4"/>
  <c r="P812" i="4" s="1"/>
  <c r="N812" i="4"/>
  <c r="Q812" i="4" s="1"/>
  <c r="O694" i="4"/>
  <c r="P694" i="4" s="1"/>
  <c r="N694" i="4"/>
  <c r="Q694" i="4" s="1"/>
  <c r="N288" i="4"/>
  <c r="Q288" i="4" s="1"/>
  <c r="O288" i="4"/>
  <c r="P288" i="4" s="1"/>
  <c r="O1045" i="4"/>
  <c r="P1045" i="4" s="1"/>
  <c r="N1045" i="4"/>
  <c r="Q1045" i="4" s="1"/>
  <c r="O1970" i="4"/>
  <c r="P1970" i="4" s="1"/>
  <c r="N1970" i="4"/>
  <c r="Q1970" i="4" s="1"/>
  <c r="O368" i="4"/>
  <c r="P368" i="4" s="1"/>
  <c r="N368" i="4"/>
  <c r="Q368" i="4" s="1"/>
  <c r="O1568" i="4"/>
  <c r="P1568" i="4" s="1"/>
  <c r="N1568" i="4"/>
  <c r="Q1568" i="4" s="1"/>
  <c r="N67" i="4"/>
  <c r="Q67" i="4" s="1"/>
  <c r="O67" i="4"/>
  <c r="P67" i="4" s="1"/>
  <c r="N1265" i="4"/>
  <c r="Q1265" i="4" s="1"/>
  <c r="O1265" i="4"/>
  <c r="P1265" i="4" s="1"/>
  <c r="O1875" i="4"/>
  <c r="P1875" i="4" s="1"/>
  <c r="N1875" i="4"/>
  <c r="Q1875" i="4" s="1"/>
  <c r="N511" i="4"/>
  <c r="Q511" i="4" s="1"/>
  <c r="O511" i="4"/>
  <c r="P511" i="4" s="1"/>
  <c r="N1719" i="4"/>
  <c r="Q1719" i="4" s="1"/>
  <c r="O1719" i="4"/>
  <c r="P1719" i="4" s="1"/>
  <c r="O37" i="4"/>
  <c r="P37" i="4" s="1"/>
  <c r="N37" i="4"/>
  <c r="Q37" i="4" s="1"/>
  <c r="N639" i="4"/>
  <c r="Q639" i="4" s="1"/>
  <c r="O639" i="4"/>
  <c r="P639" i="4" s="1"/>
  <c r="O1058" i="4"/>
  <c r="P1058" i="4" s="1"/>
  <c r="N1058" i="4"/>
  <c r="Q1058" i="4" s="1"/>
  <c r="N291" i="4"/>
  <c r="Q291" i="4" s="1"/>
  <c r="O291" i="4"/>
  <c r="P291" i="4" s="1"/>
  <c r="N1644" i="4"/>
  <c r="Q1644" i="4" s="1"/>
  <c r="O1644" i="4"/>
  <c r="P1644" i="4" s="1"/>
  <c r="N1339" i="4"/>
  <c r="Q1339" i="4" s="1"/>
  <c r="O1339" i="4"/>
  <c r="P1339" i="4" s="1"/>
  <c r="N1935" i="4"/>
  <c r="Q1935" i="4" s="1"/>
  <c r="O1935" i="4"/>
  <c r="P1935" i="4" s="1"/>
  <c r="N1343" i="4"/>
  <c r="Q1343" i="4" s="1"/>
  <c r="O1343" i="4"/>
  <c r="P1343" i="4" s="1"/>
  <c r="O1207" i="4"/>
  <c r="P1207" i="4" s="1"/>
  <c r="N1207" i="4"/>
  <c r="Q1207" i="4" s="1"/>
  <c r="N286" i="4"/>
  <c r="Q286" i="4" s="1"/>
  <c r="O286" i="4"/>
  <c r="P286" i="4" s="1"/>
  <c r="O1882" i="4"/>
  <c r="P1882" i="4" s="1"/>
  <c r="N1882" i="4"/>
  <c r="Q1882" i="4" s="1"/>
  <c r="O1549" i="4"/>
  <c r="P1549" i="4" s="1"/>
  <c r="N1549" i="4"/>
  <c r="Q1549" i="4" s="1"/>
  <c r="N1142" i="4"/>
  <c r="Q1142" i="4" s="1"/>
  <c r="O1142" i="4"/>
  <c r="P1142" i="4" s="1"/>
  <c r="N1726" i="4"/>
  <c r="Q1726" i="4" s="1"/>
  <c r="O1726" i="4"/>
  <c r="P1726" i="4" s="1"/>
  <c r="O212" i="4"/>
  <c r="P212" i="4" s="1"/>
  <c r="N212" i="4"/>
  <c r="Q212" i="4" s="1"/>
  <c r="N818" i="4"/>
  <c r="Q818" i="4" s="1"/>
  <c r="O818" i="4"/>
  <c r="P818" i="4" s="1"/>
  <c r="O741" i="4"/>
  <c r="P741" i="4" s="1"/>
  <c r="N741" i="4"/>
  <c r="Q741" i="4" s="1"/>
  <c r="N1717" i="4"/>
  <c r="Q1717" i="4" s="1"/>
  <c r="O1717" i="4"/>
  <c r="P1717" i="4" s="1"/>
  <c r="O1387" i="4"/>
  <c r="P1387" i="4" s="1"/>
  <c r="N1387" i="4"/>
  <c r="Q1387" i="4" s="1"/>
  <c r="N263" i="4"/>
  <c r="Q263" i="4" s="1"/>
  <c r="O263" i="4"/>
  <c r="P263" i="4" s="1"/>
  <c r="O55" i="4"/>
  <c r="P55" i="4" s="1"/>
  <c r="N55" i="4"/>
  <c r="Q55" i="4" s="1"/>
  <c r="N1865" i="4"/>
  <c r="Q1865" i="4" s="1"/>
  <c r="O1865" i="4"/>
  <c r="P1865" i="4" s="1"/>
  <c r="O387" i="4"/>
  <c r="P387" i="4" s="1"/>
  <c r="N387" i="4"/>
  <c r="Q387" i="4" s="1"/>
  <c r="N393" i="4"/>
  <c r="Q393" i="4" s="1"/>
  <c r="O393" i="4"/>
  <c r="P393" i="4" s="1"/>
  <c r="O1303" i="4"/>
  <c r="P1303" i="4" s="1"/>
  <c r="N1303" i="4"/>
  <c r="Q1303" i="4" s="1"/>
  <c r="N1485" i="4"/>
  <c r="Q1485" i="4" s="1"/>
  <c r="O1485" i="4"/>
  <c r="P1485" i="4" s="1"/>
  <c r="O996" i="4"/>
  <c r="P996" i="4" s="1"/>
  <c r="N996" i="4"/>
  <c r="Q996" i="4" s="1"/>
  <c r="O1581" i="4"/>
  <c r="P1581" i="4" s="1"/>
  <c r="N1581" i="4"/>
  <c r="Q1581" i="4" s="1"/>
  <c r="N1186" i="4"/>
  <c r="Q1186" i="4" s="1"/>
  <c r="O1186" i="4"/>
  <c r="P1186" i="4" s="1"/>
  <c r="O614" i="4"/>
  <c r="P614" i="4" s="1"/>
  <c r="N614" i="4"/>
  <c r="Q614" i="4" s="1"/>
  <c r="N50" i="4"/>
  <c r="Q50" i="4" s="1"/>
  <c r="O50" i="4"/>
  <c r="P50" i="4" s="1"/>
  <c r="O1424" i="4"/>
  <c r="P1424" i="4" s="1"/>
  <c r="N1424" i="4"/>
  <c r="Q1424" i="4" s="1"/>
  <c r="O965" i="4"/>
  <c r="P965" i="4" s="1"/>
  <c r="N965" i="4"/>
  <c r="Q965" i="4" s="1"/>
  <c r="N1768" i="4"/>
  <c r="Q1768" i="4" s="1"/>
  <c r="O1768" i="4"/>
  <c r="P1768" i="4" s="1"/>
  <c r="N465" i="4"/>
  <c r="Q465" i="4" s="1"/>
  <c r="O465" i="4"/>
  <c r="P465" i="4" s="1"/>
  <c r="O1767" i="4"/>
  <c r="P1767" i="4" s="1"/>
  <c r="N1767" i="4"/>
  <c r="Q1767" i="4" s="1"/>
  <c r="O1647" i="4"/>
  <c r="P1647" i="4" s="1"/>
  <c r="N1647" i="4"/>
  <c r="Q1647" i="4" s="1"/>
  <c r="O407" i="4"/>
  <c r="P407" i="4" s="1"/>
  <c r="N407" i="4"/>
  <c r="Q407" i="4" s="1"/>
  <c r="N557" i="4"/>
  <c r="Q557" i="4" s="1"/>
  <c r="O557" i="4"/>
  <c r="P557" i="4" s="1"/>
  <c r="O890" i="4"/>
  <c r="P890" i="4" s="1"/>
  <c r="N890" i="4"/>
  <c r="Q890" i="4" s="1"/>
  <c r="N1835" i="4"/>
  <c r="Q1835" i="4" s="1"/>
  <c r="O1835" i="4"/>
  <c r="P1835" i="4" s="1"/>
  <c r="N600" i="4"/>
  <c r="Q600" i="4" s="1"/>
  <c r="O600" i="4"/>
  <c r="P600" i="4" s="1"/>
  <c r="O713" i="4"/>
  <c r="P713" i="4" s="1"/>
  <c r="N713" i="4"/>
  <c r="Q713" i="4" s="1"/>
  <c r="N728" i="4"/>
  <c r="Q728" i="4" s="1"/>
  <c r="O728" i="4"/>
  <c r="P728" i="4" s="1"/>
  <c r="O666" i="4"/>
  <c r="P666" i="4" s="1"/>
  <c r="N666" i="4"/>
  <c r="Q666" i="4" s="1"/>
  <c r="O1607" i="4"/>
  <c r="P1607" i="4" s="1"/>
  <c r="N1607" i="4"/>
  <c r="Q1607" i="4" s="1"/>
  <c r="O1431" i="4"/>
  <c r="P1431" i="4" s="1"/>
  <c r="N1431" i="4"/>
  <c r="Q1431" i="4" s="1"/>
  <c r="N1044" i="4"/>
  <c r="Q1044" i="4" s="1"/>
  <c r="O1044" i="4"/>
  <c r="P1044" i="4" s="1"/>
  <c r="O174" i="4"/>
  <c r="P174" i="4" s="1"/>
  <c r="N174" i="4"/>
  <c r="Q174" i="4" s="1"/>
  <c r="N1445" i="4"/>
  <c r="Q1445" i="4" s="1"/>
  <c r="O1445" i="4"/>
  <c r="P1445" i="4" s="1"/>
  <c r="O85" i="4"/>
  <c r="P85" i="4" s="1"/>
  <c r="N85" i="4"/>
  <c r="Q85" i="4" s="1"/>
  <c r="N524" i="4"/>
  <c r="Q524" i="4" s="1"/>
  <c r="O524" i="4"/>
  <c r="P524" i="4" s="1"/>
  <c r="O543" i="4"/>
  <c r="P543" i="4" s="1"/>
  <c r="N543" i="4"/>
  <c r="Q543" i="4" s="1"/>
  <c r="N1792" i="4"/>
  <c r="Q1792" i="4" s="1"/>
  <c r="O1792" i="4"/>
  <c r="P1792" i="4" s="1"/>
  <c r="N498" i="4"/>
  <c r="Q498" i="4" s="1"/>
  <c r="O498" i="4"/>
  <c r="P498" i="4" s="1"/>
  <c r="N998" i="4"/>
  <c r="Q998" i="4" s="1"/>
  <c r="O998" i="4"/>
  <c r="P998" i="4" s="1"/>
  <c r="O1267" i="4"/>
  <c r="P1267" i="4" s="1"/>
  <c r="N1267" i="4"/>
  <c r="Q1267" i="4" s="1"/>
  <c r="N1102" i="4"/>
  <c r="Q1102" i="4" s="1"/>
  <c r="O1102" i="4"/>
  <c r="P1102" i="4" s="1"/>
  <c r="N1344" i="4"/>
  <c r="Q1344" i="4" s="1"/>
  <c r="O1344" i="4"/>
  <c r="P1344" i="4" s="1"/>
  <c r="O939" i="4"/>
  <c r="P939" i="4" s="1"/>
  <c r="N939" i="4"/>
  <c r="Q939" i="4" s="1"/>
  <c r="N1526" i="4"/>
  <c r="Q1526" i="4" s="1"/>
  <c r="O1526" i="4"/>
  <c r="P1526" i="4" s="1"/>
  <c r="N43" i="4"/>
  <c r="Q43" i="4" s="1"/>
  <c r="O43" i="4"/>
  <c r="P43" i="4" s="1"/>
  <c r="O1868" i="4"/>
  <c r="P1868" i="4" s="1"/>
  <c r="N1868" i="4"/>
  <c r="Q1868" i="4" s="1"/>
  <c r="O1741" i="4"/>
  <c r="P1741" i="4" s="1"/>
  <c r="N1741" i="4"/>
  <c r="Q1741" i="4" s="1"/>
  <c r="O1453" i="4"/>
  <c r="P1453" i="4" s="1"/>
  <c r="N1453" i="4"/>
  <c r="Q1453" i="4" s="1"/>
  <c r="N1533" i="4"/>
  <c r="Q1533" i="4" s="1"/>
  <c r="O1533" i="4"/>
  <c r="P1533" i="4" s="1"/>
  <c r="O1046" i="4"/>
  <c r="P1046" i="4" s="1"/>
  <c r="N1046" i="4"/>
  <c r="Q1046" i="4" s="1"/>
  <c r="O459" i="4"/>
  <c r="P459" i="4" s="1"/>
  <c r="N459" i="4"/>
  <c r="Q459" i="4" s="1"/>
  <c r="N140" i="4"/>
  <c r="Q140" i="4" s="1"/>
  <c r="O140" i="4"/>
  <c r="P140" i="4" s="1"/>
  <c r="N1306" i="4"/>
  <c r="Q1306" i="4" s="1"/>
  <c r="O1306" i="4"/>
  <c r="P1306" i="4" s="1"/>
  <c r="N1385" i="4"/>
  <c r="Q1385" i="4" s="1"/>
  <c r="O1385" i="4"/>
  <c r="P1385" i="4" s="1"/>
  <c r="O847" i="4"/>
  <c r="P847" i="4" s="1"/>
  <c r="N847" i="4"/>
  <c r="Q847" i="4" s="1"/>
  <c r="N314" i="4"/>
  <c r="Q314" i="4" s="1"/>
  <c r="O314" i="4"/>
  <c r="P314" i="4" s="1"/>
  <c r="O1867" i="4"/>
  <c r="P1867" i="4" s="1"/>
  <c r="N1867" i="4"/>
  <c r="Q1867" i="4" s="1"/>
  <c r="N1433" i="4"/>
  <c r="Q1433" i="4" s="1"/>
  <c r="O1433" i="4"/>
  <c r="P1433" i="4" s="1"/>
  <c r="N717" i="4"/>
  <c r="Q717" i="4" s="1"/>
  <c r="O717" i="4"/>
  <c r="P717" i="4" s="1"/>
  <c r="O545" i="4"/>
  <c r="P545" i="4" s="1"/>
  <c r="N545" i="4"/>
  <c r="Q545" i="4" s="1"/>
  <c r="O218" i="4"/>
  <c r="P218" i="4" s="1"/>
  <c r="N218" i="4"/>
  <c r="Q218" i="4" s="1"/>
  <c r="O1065" i="4"/>
  <c r="P1065" i="4" s="1"/>
  <c r="N1065" i="4"/>
  <c r="Q1065" i="4" s="1"/>
  <c r="N1967" i="4"/>
  <c r="Q1967" i="4" s="1"/>
  <c r="O1967" i="4"/>
  <c r="P1967" i="4" s="1"/>
  <c r="N586" i="4"/>
  <c r="Q586" i="4" s="1"/>
  <c r="O586" i="4"/>
  <c r="P586" i="4" s="1"/>
  <c r="O1448" i="4"/>
  <c r="P1448" i="4" s="1"/>
  <c r="N1448" i="4"/>
  <c r="Q1448" i="4" s="1"/>
  <c r="N701" i="4"/>
  <c r="Q701" i="4" s="1"/>
  <c r="O701" i="4"/>
  <c r="P701" i="4" s="1"/>
  <c r="N1823" i="4"/>
  <c r="Q1823" i="4" s="1"/>
  <c r="O1823" i="4"/>
  <c r="P1823" i="4" s="1"/>
  <c r="N226" i="4"/>
  <c r="Q226" i="4" s="1"/>
  <c r="O226" i="4"/>
  <c r="P226" i="4" s="1"/>
  <c r="N755" i="4"/>
  <c r="Q755" i="4" s="1"/>
  <c r="O755" i="4"/>
  <c r="P755" i="4" s="1"/>
  <c r="N1242" i="4"/>
  <c r="Q1242" i="4" s="1"/>
  <c r="O1242" i="4"/>
  <c r="P1242" i="4" s="1"/>
  <c r="N1304" i="4"/>
  <c r="Q1304" i="4" s="1"/>
  <c r="O1304" i="4"/>
  <c r="P1304" i="4" s="1"/>
  <c r="N917" i="4"/>
  <c r="Q917" i="4" s="1"/>
  <c r="O917" i="4"/>
  <c r="P917" i="4" s="1"/>
  <c r="O1392" i="4"/>
  <c r="P1392" i="4" s="1"/>
  <c r="N1392" i="4"/>
  <c r="Q1392" i="4" s="1"/>
  <c r="N1388" i="4"/>
  <c r="Q1388" i="4" s="1"/>
  <c r="O1388" i="4"/>
  <c r="P1388" i="4" s="1"/>
  <c r="O91" i="4"/>
  <c r="P91" i="4" s="1"/>
  <c r="N91" i="4"/>
  <c r="Q91" i="4" s="1"/>
  <c r="N461" i="4"/>
  <c r="Q461" i="4" s="1"/>
  <c r="O461" i="4"/>
  <c r="P461" i="4" s="1"/>
  <c r="O1451" i="4"/>
  <c r="P1451" i="4" s="1"/>
  <c r="N1451" i="4"/>
  <c r="Q1451" i="4" s="1"/>
  <c r="O271" i="4"/>
  <c r="P271" i="4" s="1"/>
  <c r="N271" i="4"/>
  <c r="Q271" i="4" s="1"/>
  <c r="N338" i="4"/>
  <c r="Q338" i="4" s="1"/>
  <c r="O338" i="4"/>
  <c r="P338" i="4" s="1"/>
  <c r="O1729" i="4"/>
  <c r="P1729" i="4" s="1"/>
  <c r="N1729" i="4"/>
  <c r="Q1729" i="4" s="1"/>
  <c r="O175" i="4"/>
  <c r="P175" i="4" s="1"/>
  <c r="N175" i="4"/>
  <c r="Q175" i="4" s="1"/>
  <c r="O648" i="4"/>
  <c r="P648" i="4" s="1"/>
  <c r="N648" i="4"/>
  <c r="Q648" i="4" s="1"/>
  <c r="N810" i="4"/>
  <c r="Q810" i="4" s="1"/>
  <c r="O810" i="4"/>
  <c r="P810" i="4" s="1"/>
  <c r="N272" i="4"/>
  <c r="Q272" i="4" s="1"/>
  <c r="O272" i="4"/>
  <c r="P272" i="4" s="1"/>
  <c r="O967" i="4"/>
  <c r="P967" i="4" s="1"/>
  <c r="N967" i="4"/>
  <c r="Q967" i="4" s="1"/>
  <c r="N355" i="4"/>
  <c r="Q355" i="4" s="1"/>
  <c r="O355" i="4"/>
  <c r="P355" i="4" s="1"/>
  <c r="N1728" i="4"/>
  <c r="Q1728" i="4" s="1"/>
  <c r="O1728" i="4"/>
  <c r="P1728" i="4" s="1"/>
  <c r="N308" i="4"/>
  <c r="Q308" i="4" s="1"/>
  <c r="O308" i="4"/>
  <c r="P308" i="4" s="1"/>
  <c r="O41" i="4"/>
  <c r="P41" i="4" s="1"/>
  <c r="N41" i="4"/>
  <c r="Q41" i="4" s="1"/>
  <c r="O1686" i="4"/>
  <c r="P1686" i="4" s="1"/>
  <c r="N1686" i="4"/>
  <c r="Q1686" i="4" s="1"/>
  <c r="O51" i="4"/>
  <c r="P51" i="4" s="1"/>
  <c r="N51" i="4"/>
  <c r="Q51" i="4" s="1"/>
  <c r="O240" i="4"/>
  <c r="P240" i="4" s="1"/>
  <c r="N240" i="4"/>
  <c r="Q240" i="4" s="1"/>
  <c r="N1915" i="4"/>
  <c r="Q1915" i="4" s="1"/>
  <c r="O1915" i="4"/>
  <c r="P1915" i="4" s="1"/>
  <c r="N256" i="4"/>
  <c r="Q256" i="4" s="1"/>
  <c r="O256" i="4"/>
  <c r="P256" i="4" s="1"/>
  <c r="N257" i="4"/>
  <c r="Q257" i="4" s="1"/>
  <c r="O257" i="4"/>
  <c r="P257" i="4" s="1"/>
  <c r="O829" i="4"/>
  <c r="P829" i="4" s="1"/>
  <c r="N829" i="4"/>
  <c r="Q829" i="4" s="1"/>
  <c r="N53" i="4"/>
  <c r="Q53" i="4" s="1"/>
  <c r="O53" i="4"/>
  <c r="P53" i="4" s="1"/>
  <c r="O1930" i="4"/>
  <c r="P1930" i="4" s="1"/>
  <c r="N1930" i="4"/>
  <c r="Q1930" i="4" s="1"/>
  <c r="O196" i="4"/>
  <c r="P196" i="4" s="1"/>
  <c r="N196" i="4"/>
  <c r="Q196" i="4" s="1"/>
  <c r="O1523" i="4"/>
  <c r="P1523" i="4" s="1"/>
  <c r="N1523" i="4"/>
  <c r="Q1523" i="4" s="1"/>
  <c r="O233" i="4"/>
  <c r="P233" i="4" s="1"/>
  <c r="N233" i="4"/>
  <c r="Q233" i="4" s="1"/>
  <c r="N989" i="4"/>
  <c r="Q989" i="4" s="1"/>
  <c r="O989" i="4"/>
  <c r="P989" i="4" s="1"/>
  <c r="N352" i="4"/>
  <c r="Q352" i="4" s="1"/>
  <c r="O352" i="4"/>
  <c r="P352" i="4" s="1"/>
  <c r="O1084" i="4"/>
  <c r="P1084" i="4" s="1"/>
  <c r="N1084" i="4"/>
  <c r="Q1084" i="4" s="1"/>
  <c r="N522" i="4"/>
  <c r="Q522" i="4" s="1"/>
  <c r="O522" i="4"/>
  <c r="P522" i="4" s="1"/>
  <c r="N1075" i="4"/>
  <c r="Q1075" i="4" s="1"/>
  <c r="O1075" i="4"/>
  <c r="P1075" i="4" s="1"/>
  <c r="O1396" i="4"/>
  <c r="P1396" i="4" s="1"/>
  <c r="N1396" i="4"/>
  <c r="Q1396" i="4" s="1"/>
  <c r="O312" i="4"/>
  <c r="P312" i="4" s="1"/>
  <c r="N312" i="4"/>
  <c r="Q312" i="4" s="1"/>
  <c r="O1338" i="4"/>
  <c r="P1338" i="4" s="1"/>
  <c r="N1338" i="4"/>
  <c r="Q1338" i="4" s="1"/>
  <c r="N315" i="4"/>
  <c r="Q315" i="4" s="1"/>
  <c r="O315" i="4"/>
  <c r="P315" i="4" s="1"/>
  <c r="N1811" i="4"/>
  <c r="Q1811" i="4" s="1"/>
  <c r="O1811" i="4"/>
  <c r="P1811" i="4" s="1"/>
  <c r="N674" i="4"/>
  <c r="Q674" i="4" s="1"/>
  <c r="O674" i="4"/>
  <c r="P674" i="4" s="1"/>
  <c r="N902" i="4"/>
  <c r="Q902" i="4" s="1"/>
  <c r="O902" i="4"/>
  <c r="P902" i="4" s="1"/>
  <c r="N133" i="4"/>
  <c r="Q133" i="4" s="1"/>
  <c r="O133" i="4"/>
  <c r="P133" i="4" s="1"/>
  <c r="O929" i="4"/>
  <c r="P929" i="4" s="1"/>
  <c r="N929" i="4"/>
  <c r="Q929" i="4" s="1"/>
  <c r="N1555" i="4"/>
  <c r="Q1555" i="4" s="1"/>
  <c r="O1555" i="4"/>
  <c r="P1555" i="4" s="1"/>
  <c r="O1309" i="4"/>
  <c r="P1309" i="4" s="1"/>
  <c r="N1309" i="4"/>
  <c r="Q1309" i="4" s="1"/>
  <c r="O1813" i="4"/>
  <c r="P1813" i="4" s="1"/>
  <c r="N1813" i="4"/>
  <c r="Q1813" i="4" s="1"/>
  <c r="N1775" i="4"/>
  <c r="Q1775" i="4" s="1"/>
  <c r="O1775" i="4"/>
  <c r="P1775" i="4" s="1"/>
  <c r="N321" i="4"/>
  <c r="Q321" i="4" s="1"/>
  <c r="O321" i="4"/>
  <c r="P321" i="4" s="1"/>
  <c r="O616" i="4"/>
  <c r="P616" i="4" s="1"/>
  <c r="N616" i="4"/>
  <c r="Q616" i="4" s="1"/>
  <c r="N1664" i="4"/>
  <c r="Q1664" i="4" s="1"/>
  <c r="O1664" i="4"/>
  <c r="P1664" i="4" s="1"/>
  <c r="N677" i="4"/>
  <c r="Q677" i="4" s="1"/>
  <c r="O677" i="4"/>
  <c r="P677" i="4" s="1"/>
  <c r="O1992" i="4"/>
  <c r="P1992" i="4" s="1"/>
  <c r="N1992" i="4"/>
  <c r="Q1992" i="4" s="1"/>
  <c r="N1563" i="4"/>
  <c r="Q1563" i="4" s="1"/>
  <c r="O1563" i="4"/>
  <c r="P1563" i="4" s="1"/>
  <c r="O499" i="4"/>
  <c r="P499" i="4" s="1"/>
  <c r="N499" i="4"/>
  <c r="Q499" i="4" s="1"/>
  <c r="O572" i="4"/>
  <c r="P572" i="4" s="1"/>
  <c r="N572" i="4"/>
  <c r="Q572" i="4" s="1"/>
  <c r="N1308" i="4"/>
  <c r="Q1308" i="4" s="1"/>
  <c r="O1308" i="4"/>
  <c r="P1308" i="4" s="1"/>
  <c r="O1233" i="4"/>
  <c r="P1233" i="4" s="1"/>
  <c r="N1233" i="4"/>
  <c r="Q1233" i="4" s="1"/>
  <c r="N693" i="4"/>
  <c r="Q693" i="4" s="1"/>
  <c r="O693" i="4"/>
  <c r="P693" i="4" s="1"/>
  <c r="N1269" i="4"/>
  <c r="Q1269" i="4" s="1"/>
  <c r="O1269" i="4"/>
  <c r="P1269" i="4" s="1"/>
  <c r="N116" i="4"/>
  <c r="Q116" i="4" s="1"/>
  <c r="O116" i="4"/>
  <c r="P116" i="4" s="1"/>
  <c r="N611" i="4"/>
  <c r="Q611" i="4" s="1"/>
  <c r="O611" i="4"/>
  <c r="P611" i="4" s="1"/>
  <c r="N1680" i="4"/>
  <c r="Q1680" i="4" s="1"/>
  <c r="O1680" i="4"/>
  <c r="P1680" i="4" s="1"/>
  <c r="O182" i="4"/>
  <c r="P182" i="4" s="1"/>
  <c r="N182" i="4"/>
  <c r="Q182" i="4" s="1"/>
  <c r="O1101" i="4"/>
  <c r="P1101" i="4" s="1"/>
  <c r="N1101" i="4"/>
  <c r="Q1101" i="4" s="1"/>
  <c r="N1378" i="4"/>
  <c r="Q1378" i="4" s="1"/>
  <c r="O1378" i="4"/>
  <c r="P1378" i="4" s="1"/>
  <c r="O1521" i="4"/>
  <c r="P1521" i="4" s="1"/>
  <c r="N1521" i="4"/>
  <c r="Q1521" i="4" s="1"/>
  <c r="O1820" i="4"/>
  <c r="P1820" i="4" s="1"/>
  <c r="N1820" i="4"/>
  <c r="Q1820" i="4" s="1"/>
  <c r="O412" i="4"/>
  <c r="P412" i="4" s="1"/>
  <c r="N412" i="4"/>
  <c r="Q412" i="4" s="1"/>
  <c r="O1732" i="4"/>
  <c r="P1732" i="4" s="1"/>
  <c r="N1732" i="4"/>
  <c r="Q1732" i="4" s="1"/>
  <c r="N1693" i="4"/>
  <c r="Q1693" i="4" s="1"/>
  <c r="O1693" i="4"/>
  <c r="P1693" i="4" s="1"/>
  <c r="N1556" i="4"/>
  <c r="Q1556" i="4" s="1"/>
  <c r="O1556" i="4"/>
  <c r="P1556" i="4" s="1"/>
  <c r="O788" i="4"/>
  <c r="P788" i="4" s="1"/>
  <c r="N788" i="4"/>
  <c r="Q788" i="4" s="1"/>
  <c r="O253" i="4"/>
  <c r="P253" i="4" s="1"/>
  <c r="N253" i="4"/>
  <c r="Q253" i="4" s="1"/>
  <c r="J1653" i="9"/>
  <c r="W1653" i="9" s="1"/>
  <c r="K1653" i="9"/>
  <c r="J1818" i="9"/>
  <c r="W1818" i="9" s="1"/>
  <c r="K1818" i="9"/>
  <c r="K570" i="9"/>
  <c r="J570" i="9"/>
  <c r="W570" i="9" s="1"/>
  <c r="K661" i="9"/>
  <c r="J661" i="9"/>
  <c r="W661" i="9" s="1"/>
  <c r="J129" i="9"/>
  <c r="W129" i="9" s="1"/>
  <c r="K129" i="9"/>
  <c r="J290" i="9"/>
  <c r="W290" i="9" s="1"/>
  <c r="K290" i="9"/>
  <c r="J1274" i="9"/>
  <c r="W1274" i="9" s="1"/>
  <c r="K1274" i="9"/>
  <c r="K1057" i="9"/>
  <c r="J1057" i="9"/>
  <c r="W1057" i="9" s="1"/>
  <c r="K727" i="9"/>
  <c r="J727" i="9"/>
  <c r="W727" i="9" s="1"/>
  <c r="J1678" i="9"/>
  <c r="W1678" i="9" s="1"/>
  <c r="K1678" i="9"/>
  <c r="K1359" i="9"/>
  <c r="J1359" i="9"/>
  <c r="W1359" i="9" s="1"/>
  <c r="K389" i="9"/>
  <c r="J389" i="9"/>
  <c r="W389" i="9" s="1"/>
  <c r="J445" i="9"/>
  <c r="W445" i="9" s="1"/>
  <c r="K445" i="9"/>
  <c r="K704" i="9"/>
  <c r="J704" i="9"/>
  <c r="W704" i="9" s="1"/>
  <c r="K889" i="9"/>
  <c r="J889" i="9"/>
  <c r="W889" i="9" s="1"/>
  <c r="K913" i="9"/>
  <c r="J913" i="9"/>
  <c r="W913" i="9" s="1"/>
  <c r="K620" i="9"/>
  <c r="J620" i="9"/>
  <c r="W620" i="9" s="1"/>
  <c r="K874" i="9"/>
  <c r="J874" i="9"/>
  <c r="W874" i="9" s="1"/>
  <c r="K743" i="9"/>
  <c r="J743" i="9"/>
  <c r="W743" i="9" s="1"/>
  <c r="K1333" i="9"/>
  <c r="J1333" i="9"/>
  <c r="W1333" i="9" s="1"/>
  <c r="K177" i="9"/>
  <c r="J177" i="9"/>
  <c r="W177" i="9" s="1"/>
  <c r="K36" i="9"/>
  <c r="J36" i="9"/>
  <c r="W36" i="9" s="1"/>
  <c r="J1234" i="9"/>
  <c r="W1234" i="9" s="1"/>
  <c r="K1234" i="9"/>
  <c r="K1022" i="9"/>
  <c r="J1022" i="9"/>
  <c r="W1022" i="9" s="1"/>
  <c r="K1197" i="9"/>
  <c r="J1197" i="9"/>
  <c r="W1197" i="9" s="1"/>
  <c r="K924" i="9"/>
  <c r="J924" i="9"/>
  <c r="W924" i="9" s="1"/>
  <c r="J853" i="9"/>
  <c r="W853" i="9" s="1"/>
  <c r="K853" i="9"/>
  <c r="K1083" i="9"/>
  <c r="J1083" i="9"/>
  <c r="W1083" i="9" s="1"/>
  <c r="K136" i="9"/>
  <c r="J136" i="9"/>
  <c r="W136" i="9" s="1"/>
  <c r="J282" i="9"/>
  <c r="W282" i="9" s="1"/>
  <c r="K282" i="9"/>
  <c r="K1143" i="9"/>
  <c r="J1143" i="9"/>
  <c r="W1143" i="9" s="1"/>
  <c r="K997" i="9"/>
  <c r="J997" i="9"/>
  <c r="W997" i="9" s="1"/>
  <c r="K850" i="9"/>
  <c r="J850" i="9"/>
  <c r="W850" i="9" s="1"/>
  <c r="J680" i="9"/>
  <c r="W680" i="9" s="1"/>
  <c r="K680" i="9"/>
  <c r="K2001" i="9"/>
  <c r="J2001" i="9"/>
  <c r="W2001" i="9" s="1"/>
  <c r="J1665" i="9"/>
  <c r="W1665" i="9" s="1"/>
  <c r="K1665" i="9"/>
  <c r="K1501" i="9"/>
  <c r="J1501" i="9"/>
  <c r="W1501" i="9" s="1"/>
  <c r="J1527" i="9"/>
  <c r="W1527" i="9" s="1"/>
  <c r="K1527" i="9"/>
  <c r="K1031" i="9"/>
  <c r="J1031" i="9"/>
  <c r="W1031" i="9" s="1"/>
  <c r="K523" i="9"/>
  <c r="J523" i="9"/>
  <c r="W523" i="9" s="1"/>
  <c r="J1764" i="9"/>
  <c r="W1764" i="9" s="1"/>
  <c r="K1764" i="9"/>
  <c r="K702" i="9"/>
  <c r="J702" i="9"/>
  <c r="W702" i="9" s="1"/>
  <c r="J1573" i="9"/>
  <c r="W1573" i="9" s="1"/>
  <c r="K1573" i="9"/>
  <c r="J23" i="9"/>
  <c r="W23" i="9" s="1"/>
  <c r="K23" i="9"/>
  <c r="J574" i="9"/>
  <c r="W574" i="9" s="1"/>
  <c r="K574" i="9"/>
  <c r="K1029" i="9"/>
  <c r="J1029" i="9"/>
  <c r="W1029" i="9" s="1"/>
  <c r="J1657" i="9"/>
  <c r="W1657" i="9" s="1"/>
  <c r="K1657" i="9"/>
  <c r="K1782" i="9"/>
  <c r="J1782" i="9"/>
  <c r="W1782" i="9" s="1"/>
  <c r="J406" i="9"/>
  <c r="W406" i="9" s="1"/>
  <c r="K406" i="9"/>
  <c r="J199" i="9"/>
  <c r="W199" i="9" s="1"/>
  <c r="K199" i="9"/>
  <c r="K269" i="9"/>
  <c r="J269" i="9"/>
  <c r="W269" i="9" s="1"/>
  <c r="J518" i="9"/>
  <c r="W518" i="9" s="1"/>
  <c r="K518" i="9"/>
  <c r="J950" i="9"/>
  <c r="W950" i="9" s="1"/>
  <c r="K950" i="9"/>
  <c r="J642" i="9"/>
  <c r="W642" i="9" s="1"/>
  <c r="K642" i="9"/>
  <c r="J840" i="9"/>
  <c r="W840" i="9" s="1"/>
  <c r="K840" i="9"/>
  <c r="K1778" i="9"/>
  <c r="J1778" i="9"/>
  <c r="W1778" i="9" s="1"/>
  <c r="K1205" i="9"/>
  <c r="J1205" i="9"/>
  <c r="W1205" i="9" s="1"/>
  <c r="J139" i="9"/>
  <c r="W139" i="9" s="1"/>
  <c r="K139" i="9"/>
  <c r="K1830" i="9"/>
  <c r="J1830" i="9"/>
  <c r="W1830" i="9" s="1"/>
  <c r="J894" i="9"/>
  <c r="W894" i="9" s="1"/>
  <c r="K894" i="9"/>
  <c r="J435" i="9"/>
  <c r="W435" i="9" s="1"/>
  <c r="K435" i="9"/>
  <c r="K800" i="9"/>
  <c r="J800" i="9"/>
  <c r="W800" i="9" s="1"/>
  <c r="K342" i="9"/>
  <c r="J342" i="9"/>
  <c r="W342" i="9" s="1"/>
  <c r="K895" i="9"/>
  <c r="J895" i="9"/>
  <c r="W895" i="9" s="1"/>
  <c r="K1368" i="9"/>
  <c r="J1368" i="9"/>
  <c r="W1368" i="9" s="1"/>
  <c r="K1917" i="9"/>
  <c r="J1917" i="9"/>
  <c r="W1917" i="9" s="1"/>
  <c r="K126" i="9"/>
  <c r="J126" i="9"/>
  <c r="W126" i="9" s="1"/>
  <c r="J313" i="9"/>
  <c r="W313" i="9" s="1"/>
  <c r="K313" i="9"/>
  <c r="J946" i="9"/>
  <c r="W946" i="9" s="1"/>
  <c r="K946" i="9"/>
  <c r="K1600" i="9"/>
  <c r="J1600" i="9"/>
  <c r="W1600" i="9" s="1"/>
  <c r="J762" i="9"/>
  <c r="W762" i="9" s="1"/>
  <c r="K762" i="9"/>
  <c r="K1553" i="9"/>
  <c r="J1553" i="9"/>
  <c r="W1553" i="9" s="1"/>
  <c r="K1560" i="9"/>
  <c r="J1560" i="9"/>
  <c r="W1560" i="9" s="1"/>
  <c r="J809" i="9"/>
  <c r="W809" i="9" s="1"/>
  <c r="K809" i="9"/>
  <c r="J326" i="9"/>
  <c r="W326" i="9" s="1"/>
  <c r="K326" i="9"/>
  <c r="J790" i="9"/>
  <c r="W790" i="9" s="1"/>
  <c r="K790" i="9"/>
  <c r="K1570" i="9"/>
  <c r="J1570" i="9"/>
  <c r="W1570" i="9" s="1"/>
  <c r="K1957" i="9"/>
  <c r="J1957" i="9"/>
  <c r="W1957" i="9" s="1"/>
  <c r="K1625" i="9"/>
  <c r="J1625" i="9"/>
  <c r="W1625" i="9" s="1"/>
  <c r="J1228" i="9"/>
  <c r="W1228" i="9" s="1"/>
  <c r="K1228" i="9"/>
  <c r="J1692" i="9"/>
  <c r="W1692" i="9" s="1"/>
  <c r="K1692" i="9"/>
  <c r="K337" i="9"/>
  <c r="J337" i="9"/>
  <c r="W337" i="9" s="1"/>
  <c r="K1047" i="9"/>
  <c r="J1047" i="9"/>
  <c r="W1047" i="9" s="1"/>
  <c r="J320" i="9"/>
  <c r="W320" i="9" s="1"/>
  <c r="K320" i="9"/>
  <c r="K1372" i="9"/>
  <c r="J1372" i="9"/>
  <c r="W1372" i="9" s="1"/>
  <c r="J1727" i="9"/>
  <c r="W1727" i="9" s="1"/>
  <c r="K1727" i="9"/>
  <c r="J1390" i="9"/>
  <c r="W1390" i="9" s="1"/>
  <c r="K1390" i="9"/>
  <c r="K1509" i="9"/>
  <c r="J1509" i="9"/>
  <c r="W1509" i="9" s="1"/>
  <c r="K1069" i="9"/>
  <c r="J1069" i="9"/>
  <c r="W1069" i="9" s="1"/>
  <c r="K1435" i="9"/>
  <c r="J1435" i="9"/>
  <c r="W1435" i="9" s="1"/>
  <c r="K531" i="9"/>
  <c r="J531" i="9"/>
  <c r="W531" i="9" s="1"/>
  <c r="K1592" i="9"/>
  <c r="J1592" i="9"/>
  <c r="W1592" i="9" s="1"/>
  <c r="J1230" i="9"/>
  <c r="W1230" i="9" s="1"/>
  <c r="K1230" i="9"/>
  <c r="J1538" i="9"/>
  <c r="W1538" i="9" s="1"/>
  <c r="K1538" i="9"/>
  <c r="K1167" i="9"/>
  <c r="J1167" i="9"/>
  <c r="W1167" i="9" s="1"/>
  <c r="J1943" i="9"/>
  <c r="W1943" i="9" s="1"/>
  <c r="K1943" i="9"/>
  <c r="K26" i="9"/>
  <c r="J26" i="9"/>
  <c r="W26" i="9" s="1"/>
  <c r="K1011" i="9"/>
  <c r="J1011" i="9"/>
  <c r="W1011" i="9" s="1"/>
  <c r="J977" i="9"/>
  <c r="W977" i="9" s="1"/>
  <c r="K977" i="9"/>
  <c r="J945" i="9"/>
  <c r="W945" i="9" s="1"/>
  <c r="K945" i="9"/>
  <c r="K509" i="9"/>
  <c r="J509" i="9"/>
  <c r="W509" i="9" s="1"/>
  <c r="J483" i="9"/>
  <c r="W483" i="9" s="1"/>
  <c r="K483" i="9"/>
  <c r="K892" i="9"/>
  <c r="J892" i="9"/>
  <c r="W892" i="9" s="1"/>
  <c r="J1546" i="9"/>
  <c r="W1546" i="9" s="1"/>
  <c r="K1546" i="9"/>
  <c r="K1672" i="9"/>
  <c r="J1672" i="9"/>
  <c r="W1672" i="9" s="1"/>
  <c r="J120" i="9"/>
  <c r="W120" i="9" s="1"/>
  <c r="K120" i="9"/>
  <c r="J1873" i="9"/>
  <c r="W1873" i="9" s="1"/>
  <c r="K1873" i="9"/>
  <c r="J645" i="9"/>
  <c r="W645" i="9" s="1"/>
  <c r="K645" i="9"/>
  <c r="J1776" i="9"/>
  <c r="W1776" i="9" s="1"/>
  <c r="K1776" i="9"/>
  <c r="K700" i="9"/>
  <c r="J700" i="9"/>
  <c r="W700" i="9" s="1"/>
  <c r="J1292" i="9"/>
  <c r="W1292" i="9" s="1"/>
  <c r="K1292" i="9"/>
  <c r="J1020" i="9"/>
  <c r="W1020" i="9" s="1"/>
  <c r="K1020" i="9"/>
  <c r="K1723" i="9"/>
  <c r="J1723" i="9"/>
  <c r="W1723" i="9" s="1"/>
  <c r="J1365" i="9"/>
  <c r="W1365" i="9" s="1"/>
  <c r="K1365" i="9"/>
  <c r="K1877" i="9"/>
  <c r="J1877" i="9"/>
  <c r="W1877" i="9" s="1"/>
  <c r="J871" i="9"/>
  <c r="W871" i="9" s="1"/>
  <c r="K871" i="9"/>
  <c r="J626" i="9"/>
  <c r="W626" i="9" s="1"/>
  <c r="K626" i="9"/>
  <c r="K430" i="9"/>
  <c r="J430" i="9"/>
  <c r="W430" i="9" s="1"/>
  <c r="K1860" i="9"/>
  <c r="J1860" i="9"/>
  <c r="W1860" i="9" s="1"/>
  <c r="K1015" i="9"/>
  <c r="J1015" i="9"/>
  <c r="W1015" i="9" s="1"/>
  <c r="K1088" i="9"/>
  <c r="J1088" i="9"/>
  <c r="W1088" i="9" s="1"/>
  <c r="J1933" i="9"/>
  <c r="W1933" i="9" s="1"/>
  <c r="K1933" i="9"/>
  <c r="K276" i="9"/>
  <c r="J276" i="9"/>
  <c r="W276" i="9" s="1"/>
  <c r="K178" i="9"/>
  <c r="J178" i="9"/>
  <c r="W178" i="9" s="1"/>
  <c r="K96" i="9"/>
  <c r="J96" i="9"/>
  <c r="W96" i="9" s="1"/>
  <c r="J521" i="9"/>
  <c r="W521" i="9" s="1"/>
  <c r="K521" i="9"/>
  <c r="K1540" i="9"/>
  <c r="J1540" i="9"/>
  <c r="W1540" i="9" s="1"/>
  <c r="J251" i="9"/>
  <c r="W251" i="9" s="1"/>
  <c r="K251" i="9"/>
  <c r="J799" i="9"/>
  <c r="W799" i="9" s="1"/>
  <c r="K799" i="9"/>
  <c r="J1645" i="9"/>
  <c r="W1645" i="9" s="1"/>
  <c r="K1645" i="9"/>
  <c r="J1226" i="9"/>
  <c r="W1226" i="9" s="1"/>
  <c r="K1226" i="9"/>
  <c r="J1200" i="9"/>
  <c r="W1200" i="9" s="1"/>
  <c r="K1200" i="9"/>
  <c r="J1498" i="9"/>
  <c r="W1498" i="9" s="1"/>
  <c r="K1498" i="9"/>
  <c r="J798" i="9"/>
  <c r="W798" i="9" s="1"/>
  <c r="K798" i="9"/>
  <c r="K1136" i="9"/>
  <c r="J1136" i="9"/>
  <c r="W1136" i="9" s="1"/>
  <c r="J925" i="9"/>
  <c r="W925" i="9" s="1"/>
  <c r="K925" i="9"/>
  <c r="J396" i="9"/>
  <c r="W396" i="9" s="1"/>
  <c r="K396" i="9"/>
  <c r="K1098" i="9"/>
  <c r="J1098" i="9"/>
  <c r="W1098" i="9" s="1"/>
  <c r="K475" i="9"/>
  <c r="J475" i="9"/>
  <c r="W475" i="9" s="1"/>
  <c r="K1121" i="9"/>
  <c r="J1121" i="9"/>
  <c r="W1121" i="9" s="1"/>
  <c r="K391" i="9"/>
  <c r="J391" i="9"/>
  <c r="W391" i="9" s="1"/>
  <c r="K582" i="9"/>
  <c r="J582" i="9"/>
  <c r="W582" i="9" s="1"/>
  <c r="J1283" i="9"/>
  <c r="W1283" i="9" s="1"/>
  <c r="K1283" i="9"/>
  <c r="K725" i="9"/>
  <c r="J725" i="9"/>
  <c r="W725" i="9" s="1"/>
  <c r="K1342" i="9"/>
  <c r="J1342" i="9"/>
  <c r="W1342" i="9" s="1"/>
  <c r="K1428" i="9"/>
  <c r="J1428" i="9"/>
  <c r="W1428" i="9" s="1"/>
  <c r="J1373" i="9"/>
  <c r="W1373" i="9" s="1"/>
  <c r="K1373" i="9"/>
  <c r="K512" i="9"/>
  <c r="J512" i="9"/>
  <c r="W512" i="9" s="1"/>
  <c r="K1737" i="9"/>
  <c r="J1737" i="9"/>
  <c r="W1737" i="9" s="1"/>
  <c r="J1214" i="9"/>
  <c r="W1214" i="9" s="1"/>
  <c r="K1214" i="9"/>
  <c r="K322" i="9"/>
  <c r="J322" i="9"/>
  <c r="W322" i="9" s="1"/>
  <c r="J1281" i="9"/>
  <c r="W1281" i="9" s="1"/>
  <c r="K1281" i="9"/>
  <c r="J1296" i="9"/>
  <c r="W1296" i="9" s="1"/>
  <c r="K1296" i="9"/>
  <c r="K1599" i="9"/>
  <c r="J1599" i="9"/>
  <c r="W1599" i="9" s="1"/>
  <c r="J1225" i="9"/>
  <c r="W1225" i="9" s="1"/>
  <c r="K1225" i="9"/>
  <c r="K343" i="9"/>
  <c r="J343" i="9"/>
  <c r="W343" i="9" s="1"/>
  <c r="J490" i="9"/>
  <c r="W490" i="9" s="1"/>
  <c r="K490" i="9"/>
  <c r="K768" i="9"/>
  <c r="J768" i="9"/>
  <c r="W768" i="9" s="1"/>
  <c r="J1213" i="9"/>
  <c r="W1213" i="9" s="1"/>
  <c r="K1213" i="9"/>
  <c r="K1997" i="9"/>
  <c r="J1997" i="9"/>
  <c r="W1997" i="9" s="1"/>
  <c r="J1918" i="9"/>
  <c r="W1918" i="9" s="1"/>
  <c r="K1918" i="9"/>
  <c r="K154" i="9"/>
  <c r="J154" i="9"/>
  <c r="W154" i="9" s="1"/>
  <c r="K1798" i="9"/>
  <c r="J1798" i="9"/>
  <c r="W1798" i="9" s="1"/>
  <c r="J405" i="9"/>
  <c r="W405" i="9" s="1"/>
  <c r="K405" i="9"/>
  <c r="J1703" i="9"/>
  <c r="W1703" i="9" s="1"/>
  <c r="K1703" i="9"/>
  <c r="J1711" i="9"/>
  <c r="W1711" i="9" s="1"/>
  <c r="K1711" i="9"/>
  <c r="J1779" i="9"/>
  <c r="W1779" i="9" s="1"/>
  <c r="K1779" i="9"/>
  <c r="J634" i="9"/>
  <c r="W634" i="9" s="1"/>
  <c r="K634" i="9"/>
  <c r="K109" i="9"/>
  <c r="J109" i="9"/>
  <c r="W109" i="9" s="1"/>
  <c r="K1744" i="9"/>
  <c r="J1744" i="9"/>
  <c r="W1744" i="9" s="1"/>
  <c r="J806" i="9"/>
  <c r="W806" i="9" s="1"/>
  <c r="K806" i="9"/>
  <c r="K1511" i="9"/>
  <c r="J1511" i="9"/>
  <c r="W1511" i="9" s="1"/>
  <c r="J63" i="9"/>
  <c r="W63" i="9" s="1"/>
  <c r="K63" i="9"/>
  <c r="J1256" i="9"/>
  <c r="W1256" i="9" s="1"/>
  <c r="K1256" i="9"/>
  <c r="K1765" i="9"/>
  <c r="J1765" i="9"/>
  <c r="W1765" i="9" s="1"/>
  <c r="J670" i="9"/>
  <c r="W670" i="9" s="1"/>
  <c r="K670" i="9"/>
  <c r="J869" i="9"/>
  <c r="W869" i="9" s="1"/>
  <c r="K869" i="9"/>
  <c r="J1133" i="9"/>
  <c r="W1133" i="9" s="1"/>
  <c r="K1133" i="9"/>
  <c r="J433" i="9"/>
  <c r="W433" i="9" s="1"/>
  <c r="K433" i="9"/>
  <c r="K2000" i="9"/>
  <c r="J2000" i="9"/>
  <c r="W2000" i="9" s="1"/>
  <c r="K219" i="9"/>
  <c r="J219" i="9"/>
  <c r="W219" i="9" s="1"/>
  <c r="J56" i="9"/>
  <c r="W56" i="9" s="1"/>
  <c r="K56" i="9"/>
  <c r="K598" i="9"/>
  <c r="J598" i="9"/>
  <c r="W598" i="9" s="1"/>
  <c r="J1904" i="9"/>
  <c r="W1904" i="9" s="1"/>
  <c r="K1904" i="9"/>
  <c r="K857" i="9"/>
  <c r="J857" i="9"/>
  <c r="W857" i="9" s="1"/>
  <c r="J1738" i="9"/>
  <c r="W1738" i="9" s="1"/>
  <c r="K1738" i="9"/>
  <c r="K115" i="9"/>
  <c r="J115" i="9"/>
  <c r="W115" i="9" s="1"/>
  <c r="J1784" i="9"/>
  <c r="W1784" i="9" s="1"/>
  <c r="K1784" i="9"/>
  <c r="J376" i="9"/>
  <c r="W376" i="9" s="1"/>
  <c r="K376" i="9"/>
  <c r="K69" i="9"/>
  <c r="J69" i="9"/>
  <c r="W69" i="9" s="1"/>
  <c r="J466" i="9"/>
  <c r="W466" i="9" s="1"/>
  <c r="K466" i="9"/>
  <c r="J1184" i="9"/>
  <c r="W1184" i="9" s="1"/>
  <c r="K1184" i="9"/>
  <c r="K1734" i="9"/>
  <c r="J1734" i="9"/>
  <c r="W1734" i="9" s="1"/>
  <c r="J948" i="9"/>
  <c r="W948" i="9" s="1"/>
  <c r="K948" i="9"/>
  <c r="J159" i="9"/>
  <c r="W159" i="9" s="1"/>
  <c r="K159" i="9"/>
  <c r="K1730" i="9"/>
  <c r="J1730" i="9"/>
  <c r="W1730" i="9" s="1"/>
  <c r="J1426" i="9"/>
  <c r="W1426" i="9" s="1"/>
  <c r="K1426" i="9"/>
  <c r="K1115" i="9"/>
  <c r="J1115" i="9"/>
  <c r="W1115" i="9" s="1"/>
  <c r="K539" i="9"/>
  <c r="J539" i="9"/>
  <c r="W539" i="9" s="1"/>
  <c r="J911" i="9"/>
  <c r="W911" i="9" s="1"/>
  <c r="K911" i="9"/>
  <c r="K299" i="9"/>
  <c r="J299" i="9"/>
  <c r="W299" i="9" s="1"/>
  <c r="K132" i="9"/>
  <c r="J132" i="9"/>
  <c r="W132" i="9" s="1"/>
  <c r="J197" i="9"/>
  <c r="W197" i="9" s="1"/>
  <c r="K197" i="9"/>
  <c r="K1789" i="9"/>
  <c r="J1789" i="9"/>
  <c r="W1789" i="9" s="1"/>
  <c r="K211" i="9"/>
  <c r="J211" i="9"/>
  <c r="W211" i="9" s="1"/>
  <c r="J1244" i="9"/>
  <c r="W1244" i="9" s="1"/>
  <c r="K1244" i="9"/>
  <c r="J1114" i="9"/>
  <c r="W1114" i="9" s="1"/>
  <c r="K1114" i="9"/>
  <c r="J1458" i="9"/>
  <c r="W1458" i="9" s="1"/>
  <c r="K1458" i="9"/>
  <c r="J429" i="9"/>
  <c r="W429" i="9" s="1"/>
  <c r="K429" i="9"/>
  <c r="K68" i="9"/>
  <c r="J68" i="9"/>
  <c r="W68" i="9" s="1"/>
  <c r="K1751" i="9"/>
  <c r="J1751" i="9"/>
  <c r="W1751" i="9" s="1"/>
  <c r="J1093" i="9"/>
  <c r="W1093" i="9" s="1"/>
  <c r="K1093" i="9"/>
  <c r="J388" i="9"/>
  <c r="W388" i="9" s="1"/>
  <c r="K388" i="9"/>
  <c r="K163" i="9"/>
  <c r="J163" i="9"/>
  <c r="W163" i="9" s="1"/>
  <c r="K964" i="9"/>
  <c r="J964" i="9"/>
  <c r="W964" i="9" s="1"/>
  <c r="J959" i="9"/>
  <c r="W959" i="9" s="1"/>
  <c r="K959" i="9"/>
  <c r="J1198" i="9"/>
  <c r="W1198" i="9" s="1"/>
  <c r="K1198" i="9"/>
  <c r="J1517" i="9"/>
  <c r="W1517" i="9" s="1"/>
  <c r="K1517" i="9"/>
  <c r="J927" i="9"/>
  <c r="W927" i="9" s="1"/>
  <c r="K927" i="9"/>
  <c r="J471" i="9"/>
  <c r="W471" i="9" s="1"/>
  <c r="K471" i="9"/>
  <c r="K1028" i="9"/>
  <c r="J1028" i="9"/>
  <c r="W1028" i="9" s="1"/>
  <c r="K906" i="9"/>
  <c r="J906" i="9"/>
  <c r="W906" i="9" s="1"/>
  <c r="K462" i="9"/>
  <c r="J462" i="9"/>
  <c r="W462" i="9" s="1"/>
  <c r="K931" i="9"/>
  <c r="J931" i="9"/>
  <c r="W931" i="9" s="1"/>
  <c r="J1502" i="9"/>
  <c r="W1502" i="9" s="1"/>
  <c r="K1502" i="9"/>
  <c r="K1780" i="9"/>
  <c r="J1780" i="9"/>
  <c r="W1780" i="9" s="1"/>
  <c r="J176" i="9"/>
  <c r="W176" i="9" s="1"/>
  <c r="K176" i="9"/>
  <c r="J201" i="9"/>
  <c r="W201" i="9" s="1"/>
  <c r="K201" i="9"/>
  <c r="J563" i="9"/>
  <c r="W563" i="9" s="1"/>
  <c r="K563" i="9"/>
  <c r="J349" i="9"/>
  <c r="W349" i="9" s="1"/>
  <c r="K349" i="9"/>
  <c r="J1936" i="9"/>
  <c r="W1936" i="9" s="1"/>
  <c r="K1936" i="9"/>
  <c r="J311" i="9"/>
  <c r="W311" i="9" s="1"/>
  <c r="K311" i="9"/>
  <c r="J403" i="9"/>
  <c r="W403" i="9" s="1"/>
  <c r="K403" i="9"/>
  <c r="J1890" i="9"/>
  <c r="W1890" i="9" s="1"/>
  <c r="K1890" i="9"/>
  <c r="J79" i="9"/>
  <c r="W79" i="9" s="1"/>
  <c r="K79" i="9"/>
  <c r="K180" i="9"/>
  <c r="J180" i="9"/>
  <c r="W180" i="9" s="1"/>
  <c r="K1220" i="9"/>
  <c r="J1220" i="9"/>
  <c r="W1220" i="9" s="1"/>
  <c r="J1547" i="9"/>
  <c r="W1547" i="9" s="1"/>
  <c r="K1547" i="9"/>
  <c r="K1663" i="9"/>
  <c r="J1663" i="9"/>
  <c r="W1663" i="9" s="1"/>
  <c r="K1595" i="9"/>
  <c r="J1595" i="9"/>
  <c r="W1595" i="9" s="1"/>
  <c r="J805" i="9"/>
  <c r="W805" i="9" s="1"/>
  <c r="K805" i="9"/>
  <c r="J1414" i="9"/>
  <c r="W1414" i="9" s="1"/>
  <c r="K1414" i="9"/>
  <c r="J1676" i="9"/>
  <c r="W1676" i="9" s="1"/>
  <c r="K1676" i="9"/>
  <c r="J1374" i="9"/>
  <c r="W1374" i="9" s="1"/>
  <c r="K1374" i="9"/>
  <c r="K1913" i="9"/>
  <c r="J1913" i="9"/>
  <c r="W1913" i="9" s="1"/>
  <c r="K382" i="9"/>
  <c r="J382" i="9"/>
  <c r="W382" i="9" s="1"/>
  <c r="K422" i="9"/>
  <c r="J422" i="9"/>
  <c r="W422" i="9" s="1"/>
  <c r="J249" i="9"/>
  <c r="W249" i="9" s="1"/>
  <c r="K249" i="9"/>
  <c r="J443" i="9"/>
  <c r="W443" i="9" s="1"/>
  <c r="K443" i="9"/>
  <c r="K1360" i="9"/>
  <c r="J1360" i="9"/>
  <c r="W1360" i="9" s="1"/>
  <c r="J1404" i="9"/>
  <c r="W1404" i="9" s="1"/>
  <c r="K1404" i="9"/>
  <c r="K1134" i="9"/>
  <c r="J1134" i="9"/>
  <c r="W1134" i="9" s="1"/>
  <c r="J1699" i="9"/>
  <c r="W1699" i="9" s="1"/>
  <c r="K1699" i="9"/>
  <c r="J568" i="9"/>
  <c r="W568" i="9" s="1"/>
  <c r="K568" i="9"/>
  <c r="J928" i="9"/>
  <c r="W928" i="9" s="1"/>
  <c r="K928" i="9"/>
  <c r="K1861" i="9"/>
  <c r="J1861" i="9"/>
  <c r="W1861" i="9" s="1"/>
  <c r="K1123" i="9"/>
  <c r="J1123" i="9"/>
  <c r="W1123" i="9" s="1"/>
  <c r="J1636" i="9"/>
  <c r="W1636" i="9" s="1"/>
  <c r="K1636" i="9"/>
  <c r="J886" i="9"/>
  <c r="W886" i="9" s="1"/>
  <c r="K886" i="9"/>
  <c r="K346" i="9"/>
  <c r="J346" i="9"/>
  <c r="W346" i="9" s="1"/>
  <c r="J846" i="9"/>
  <c r="W846" i="9" s="1"/>
  <c r="K846" i="9"/>
  <c r="J858" i="9"/>
  <c r="W858" i="9" s="1"/>
  <c r="K858" i="9"/>
  <c r="J731" i="9"/>
  <c r="W731" i="9" s="1"/>
  <c r="K731" i="9"/>
  <c r="K1257" i="9"/>
  <c r="J1257" i="9"/>
  <c r="W1257" i="9" s="1"/>
  <c r="J1128" i="9"/>
  <c r="W1128" i="9" s="1"/>
  <c r="K1128" i="9"/>
  <c r="J801" i="9"/>
  <c r="W801" i="9" s="1"/>
  <c r="K801" i="9"/>
  <c r="J202" i="9"/>
  <c r="W202" i="9" s="1"/>
  <c r="K202" i="9"/>
  <c r="J213" i="9"/>
  <c r="W213" i="9" s="1"/>
  <c r="K213" i="9"/>
  <c r="J1419" i="9"/>
  <c r="W1419" i="9" s="1"/>
  <c r="K1419" i="9"/>
  <c r="K1154" i="9"/>
  <c r="J1154" i="9"/>
  <c r="W1154" i="9" s="1"/>
  <c r="J969" i="9"/>
  <c r="W969" i="9" s="1"/>
  <c r="K969" i="9"/>
  <c r="K1790" i="9"/>
  <c r="J1790" i="9"/>
  <c r="W1790" i="9" s="1"/>
  <c r="K1315" i="9"/>
  <c r="J1315" i="9"/>
  <c r="W1315" i="9" s="1"/>
  <c r="K995" i="9"/>
  <c r="J995" i="9"/>
  <c r="W995" i="9" s="1"/>
  <c r="J643" i="9"/>
  <c r="W643" i="9" s="1"/>
  <c r="K643" i="9"/>
  <c r="K1771" i="9"/>
  <c r="J1771" i="9"/>
  <c r="W1771" i="9" s="1"/>
  <c r="K40" i="9"/>
  <c r="J40" i="9"/>
  <c r="W40" i="9" s="1"/>
  <c r="K195" i="9"/>
  <c r="J195" i="9"/>
  <c r="W195" i="9" s="1"/>
  <c r="K1271" i="9"/>
  <c r="J1271" i="9"/>
  <c r="W1271" i="9" s="1"/>
  <c r="K1224" i="9"/>
  <c r="J1224" i="9"/>
  <c r="W1224" i="9" s="1"/>
  <c r="J697" i="9"/>
  <c r="W697" i="9" s="1"/>
  <c r="K697" i="9"/>
  <c r="J1399" i="9"/>
  <c r="W1399" i="9" s="1"/>
  <c r="K1399" i="9"/>
  <c r="J757" i="9"/>
  <c r="W757" i="9" s="1"/>
  <c r="K757" i="9"/>
  <c r="K151" i="9"/>
  <c r="J151" i="9"/>
  <c r="W151" i="9" s="1"/>
  <c r="K1586" i="9"/>
  <c r="J1586" i="9"/>
  <c r="W1586" i="9" s="1"/>
  <c r="K1966" i="9"/>
  <c r="J1966" i="9"/>
  <c r="W1966" i="9" s="1"/>
  <c r="J732" i="9"/>
  <c r="W732" i="9" s="1"/>
  <c r="K732" i="9"/>
  <c r="K1542" i="9"/>
  <c r="J1542" i="9"/>
  <c r="W1542" i="9" s="1"/>
  <c r="J811" i="9"/>
  <c r="W811" i="9" s="1"/>
  <c r="K811" i="9"/>
  <c r="K270" i="9"/>
  <c r="J270" i="9"/>
  <c r="W270" i="9" s="1"/>
  <c r="J1171" i="9"/>
  <c r="W1171" i="9" s="1"/>
  <c r="K1171" i="9"/>
  <c r="K478" i="9"/>
  <c r="J478" i="9"/>
  <c r="W478" i="9" s="1"/>
  <c r="K817" i="9"/>
  <c r="J817" i="9"/>
  <c r="W817" i="9" s="1"/>
  <c r="J60" i="9"/>
  <c r="W60" i="9" s="1"/>
  <c r="K60" i="9"/>
  <c r="K1878" i="9"/>
  <c r="J1878" i="9"/>
  <c r="W1878" i="9" s="1"/>
  <c r="K1337" i="9"/>
  <c r="J1337" i="9"/>
  <c r="W1337" i="9" s="1"/>
  <c r="J1191" i="9"/>
  <c r="W1191" i="9" s="1"/>
  <c r="K1191" i="9"/>
  <c r="K1395" i="9"/>
  <c r="J1395" i="9"/>
  <c r="W1395" i="9" s="1"/>
  <c r="J44" i="9"/>
  <c r="W44" i="9" s="1"/>
  <c r="K44" i="9"/>
  <c r="K1032" i="9"/>
  <c r="J1032" i="9"/>
  <c r="W1032" i="9" s="1"/>
  <c r="J625" i="9"/>
  <c r="W625" i="9" s="1"/>
  <c r="K625" i="9"/>
  <c r="K1120" i="9"/>
  <c r="J1120" i="9"/>
  <c r="W1120" i="9" s="1"/>
  <c r="J1325" i="9"/>
  <c r="W1325" i="9" s="1"/>
  <c r="K1325" i="9"/>
  <c r="J1584" i="9"/>
  <c r="W1584" i="9" s="1"/>
  <c r="K1584" i="9"/>
  <c r="K764" i="9"/>
  <c r="J764" i="9"/>
  <c r="W764" i="9" s="1"/>
  <c r="J1048" i="9"/>
  <c r="W1048" i="9" s="1"/>
  <c r="K1048" i="9"/>
  <c r="J469" i="9"/>
  <c r="W469" i="9" s="1"/>
  <c r="K469" i="9"/>
  <c r="K1839" i="9"/>
  <c r="J1839" i="9"/>
  <c r="W1839" i="9" s="1"/>
  <c r="J1720" i="9"/>
  <c r="W1720" i="9" s="1"/>
  <c r="K1720" i="9"/>
  <c r="J919" i="9"/>
  <c r="W919" i="9" s="1"/>
  <c r="K919" i="9"/>
  <c r="K1708" i="9"/>
  <c r="J1708" i="9"/>
  <c r="W1708" i="9" s="1"/>
  <c r="K1961" i="9"/>
  <c r="J1961" i="9"/>
  <c r="W1961" i="9" s="1"/>
  <c r="J134" i="9"/>
  <c r="W134" i="9" s="1"/>
  <c r="K134" i="9"/>
  <c r="K530" i="9"/>
  <c r="J530" i="9"/>
  <c r="W530" i="9" s="1"/>
  <c r="J341" i="9"/>
  <c r="W341" i="9" s="1"/>
  <c r="K341" i="9"/>
  <c r="K1605" i="9"/>
  <c r="J1605" i="9"/>
  <c r="W1605" i="9" s="1"/>
  <c r="K1470" i="9"/>
  <c r="J1470" i="9"/>
  <c r="W1470" i="9" s="1"/>
  <c r="J1908" i="9"/>
  <c r="W1908" i="9" s="1"/>
  <c r="K1908" i="9"/>
  <c r="K1660" i="9"/>
  <c r="J1660" i="9"/>
  <c r="W1660" i="9" s="1"/>
  <c r="K631" i="9"/>
  <c r="J631" i="9"/>
  <c r="W631" i="9" s="1"/>
  <c r="J744" i="9"/>
  <c r="W744" i="9" s="1"/>
  <c r="K744" i="9"/>
  <c r="K1754" i="9"/>
  <c r="J1754" i="9"/>
  <c r="W1754" i="9" s="1"/>
  <c r="J215" i="9"/>
  <c r="W215" i="9" s="1"/>
  <c r="K215" i="9"/>
  <c r="K217" i="9"/>
  <c r="J217" i="9"/>
  <c r="W217" i="9" s="1"/>
  <c r="K262" i="9"/>
  <c r="J262" i="9"/>
  <c r="W262" i="9" s="1"/>
  <c r="K19" i="9"/>
  <c r="J19" i="9"/>
  <c r="W19" i="9" s="1"/>
  <c r="K836" i="9"/>
  <c r="J836" i="9"/>
  <c r="W836" i="9" s="1"/>
  <c r="K807" i="9"/>
  <c r="J807" i="9"/>
  <c r="W807" i="9" s="1"/>
  <c r="J1740" i="9"/>
  <c r="W1740" i="9" s="1"/>
  <c r="K1740" i="9"/>
  <c r="J9" i="9"/>
  <c r="W9" i="9" s="1"/>
  <c r="K9" i="9"/>
  <c r="J837" i="9"/>
  <c r="W837" i="9" s="1"/>
  <c r="K837" i="9"/>
  <c r="K1423" i="9"/>
  <c r="J1423" i="9"/>
  <c r="W1423" i="9" s="1"/>
  <c r="K843" i="9"/>
  <c r="J843" i="9"/>
  <c r="W843" i="9" s="1"/>
  <c r="K1341" i="9"/>
  <c r="J1341" i="9"/>
  <c r="W1341" i="9" s="1"/>
  <c r="J1087" i="9"/>
  <c r="W1087" i="9" s="1"/>
  <c r="K1087" i="9"/>
  <c r="J1864" i="9"/>
  <c r="W1864" i="9" s="1"/>
  <c r="K1864" i="9"/>
  <c r="J1151" i="9"/>
  <c r="W1151" i="9" s="1"/>
  <c r="K1151" i="9"/>
  <c r="J719" i="9"/>
  <c r="W719" i="9" s="1"/>
  <c r="K719" i="9"/>
  <c r="K1221" i="9"/>
  <c r="J1221" i="9"/>
  <c r="W1221" i="9" s="1"/>
  <c r="K231" i="9"/>
  <c r="J231" i="9"/>
  <c r="W231" i="9" s="1"/>
  <c r="K584" i="9"/>
  <c r="J584" i="9"/>
  <c r="W584" i="9" s="1"/>
  <c r="J990" i="9"/>
  <c r="W990" i="9" s="1"/>
  <c r="K990" i="9"/>
  <c r="K97" i="9"/>
  <c r="J97" i="9"/>
  <c r="W97" i="9" s="1"/>
  <c r="K974" i="9"/>
  <c r="J974" i="9"/>
  <c r="W974" i="9" s="1"/>
  <c r="J1251" i="9"/>
  <c r="W1251" i="9" s="1"/>
  <c r="K1251" i="9"/>
  <c r="J1876" i="9"/>
  <c r="W1876" i="9" s="1"/>
  <c r="K1876" i="9"/>
  <c r="J77" i="9"/>
  <c r="W77" i="9" s="1"/>
  <c r="K77" i="9"/>
  <c r="J1313" i="9"/>
  <c r="W1313" i="9" s="1"/>
  <c r="K1313" i="9"/>
  <c r="J1713" i="9"/>
  <c r="W1713" i="9" s="1"/>
  <c r="K1713" i="9"/>
  <c r="K669" i="9"/>
  <c r="J669" i="9"/>
  <c r="W669" i="9" s="1"/>
  <c r="K952" i="9"/>
  <c r="J952" i="9"/>
  <c r="W952" i="9" s="1"/>
  <c r="K1052" i="9"/>
  <c r="J1052" i="9"/>
  <c r="W1052" i="9" s="1"/>
  <c r="K501" i="9"/>
  <c r="J501" i="9"/>
  <c r="W501" i="9" s="1"/>
  <c r="K147" i="9"/>
  <c r="J147" i="9"/>
  <c r="W147" i="9" s="1"/>
  <c r="K130" i="9"/>
  <c r="J130" i="9"/>
  <c r="W130" i="9" s="1"/>
  <c r="J1752" i="9"/>
  <c r="W1752" i="9" s="1"/>
  <c r="K1752" i="9"/>
  <c r="J1357" i="9"/>
  <c r="W1357" i="9" s="1"/>
  <c r="K1357" i="9"/>
  <c r="J273" i="9"/>
  <c r="W273" i="9" s="1"/>
  <c r="K273" i="9"/>
  <c r="K1590" i="9"/>
  <c r="J1590" i="9"/>
  <c r="W1590" i="9" s="1"/>
  <c r="K1753" i="9"/>
  <c r="J1753" i="9"/>
  <c r="W1753" i="9" s="1"/>
  <c r="K1227" i="9"/>
  <c r="J1227" i="9"/>
  <c r="W1227" i="9" s="1"/>
  <c r="J720" i="9"/>
  <c r="W720" i="9" s="1"/>
  <c r="K720" i="9"/>
  <c r="K1851" i="9"/>
  <c r="J1851" i="9"/>
  <c r="W1851" i="9" s="1"/>
  <c r="K1081" i="9"/>
  <c r="J1081" i="9"/>
  <c r="W1081" i="9" s="1"/>
  <c r="K1642" i="9"/>
  <c r="J1642" i="9"/>
  <c r="W1642" i="9" s="1"/>
  <c r="K264" i="9"/>
  <c r="J264" i="9"/>
  <c r="W264" i="9" s="1"/>
  <c r="J979" i="9"/>
  <c r="W979" i="9" s="1"/>
  <c r="K979" i="9"/>
  <c r="J1715" i="9"/>
  <c r="W1715" i="9" s="1"/>
  <c r="K1715" i="9"/>
  <c r="K1463" i="9"/>
  <c r="J1463" i="9"/>
  <c r="W1463" i="9" s="1"/>
  <c r="K317" i="9"/>
  <c r="J317" i="9"/>
  <c r="W317" i="9" s="1"/>
  <c r="K1682" i="9"/>
  <c r="J1682" i="9"/>
  <c r="W1682" i="9" s="1"/>
  <c r="K281" i="9"/>
  <c r="J281" i="9"/>
  <c r="W281" i="9" s="1"/>
  <c r="J962" i="9"/>
  <c r="W962" i="9" s="1"/>
  <c r="K962" i="9"/>
  <c r="K1035" i="9"/>
  <c r="J1035" i="9"/>
  <c r="W1035" i="9" s="1"/>
  <c r="J1100" i="9"/>
  <c r="W1100" i="9" s="1"/>
  <c r="K1100" i="9"/>
  <c r="J1762" i="9"/>
  <c r="W1762" i="9" s="1"/>
  <c r="K1762" i="9"/>
  <c r="J1907" i="9"/>
  <c r="W1907" i="9" s="1"/>
  <c r="K1907" i="9"/>
  <c r="K808" i="9"/>
  <c r="J808" i="9"/>
  <c r="W808" i="9" s="1"/>
  <c r="K859" i="9"/>
  <c r="J859" i="9"/>
  <c r="W859" i="9" s="1"/>
  <c r="K1418" i="9"/>
  <c r="J1418" i="9"/>
  <c r="W1418" i="9" s="1"/>
  <c r="K1661" i="9"/>
  <c r="J1661" i="9"/>
  <c r="W1661" i="9" s="1"/>
  <c r="J1800" i="9"/>
  <c r="W1800" i="9" s="1"/>
  <c r="K1800" i="9"/>
  <c r="K936" i="9"/>
  <c r="J936" i="9"/>
  <c r="W936" i="9" s="1"/>
  <c r="J1964" i="9"/>
  <c r="W1964" i="9" s="1"/>
  <c r="K1964" i="9"/>
  <c r="J340" i="9"/>
  <c r="W340" i="9" s="1"/>
  <c r="K340" i="9"/>
  <c r="K383" i="9"/>
  <c r="J383" i="9"/>
  <c r="W383" i="9" s="1"/>
  <c r="J46" i="9"/>
  <c r="W46" i="9" s="1"/>
  <c r="K46" i="9"/>
  <c r="J329" i="9"/>
  <c r="W329" i="9" s="1"/>
  <c r="K329" i="9"/>
  <c r="J1316" i="9"/>
  <c r="W1316" i="9" s="1"/>
  <c r="K1316" i="9"/>
  <c r="J364" i="9"/>
  <c r="W364" i="9" s="1"/>
  <c r="K364" i="9"/>
  <c r="K1491" i="9"/>
  <c r="J1491" i="9"/>
  <c r="W1491" i="9" s="1"/>
  <c r="J1841" i="9"/>
  <c r="W1841" i="9" s="1"/>
  <c r="K1841" i="9"/>
  <c r="J711" i="9"/>
  <c r="W711" i="9" s="1"/>
  <c r="K711" i="9"/>
  <c r="J1518" i="9"/>
  <c r="W1518" i="9" s="1"/>
  <c r="K1518" i="9"/>
  <c r="J738" i="9"/>
  <c r="W738" i="9" s="1"/>
  <c r="K738" i="9"/>
  <c r="K1146" i="9"/>
  <c r="J1146" i="9"/>
  <c r="W1146" i="9" s="1"/>
  <c r="K38" i="9"/>
  <c r="J38" i="9"/>
  <c r="W38" i="9" s="1"/>
  <c r="K772" i="9"/>
  <c r="J772" i="9"/>
  <c r="W772" i="9" s="1"/>
  <c r="J1700" i="9"/>
  <c r="W1700" i="9" s="1"/>
  <c r="K1700" i="9"/>
  <c r="K1336" i="9"/>
  <c r="J1336" i="9"/>
  <c r="W1336" i="9" s="1"/>
  <c r="J54" i="9"/>
  <c r="W54" i="9" s="1"/>
  <c r="K54" i="9"/>
  <c r="K301" i="9"/>
  <c r="J301" i="9"/>
  <c r="W301" i="9" s="1"/>
  <c r="K1038" i="9"/>
  <c r="J1038" i="9"/>
  <c r="W1038" i="9" s="1"/>
  <c r="J1322" i="9"/>
  <c r="W1322" i="9" s="1"/>
  <c r="K1322" i="9"/>
  <c r="J438" i="9"/>
  <c r="W438" i="9" s="1"/>
  <c r="K438" i="9"/>
  <c r="K10" i="9"/>
  <c r="J10" i="9"/>
  <c r="W10" i="9" s="1"/>
  <c r="J193" i="9"/>
  <c r="W193" i="9" s="1"/>
  <c r="K193" i="9"/>
  <c r="J541" i="9"/>
  <c r="W541" i="9" s="1"/>
  <c r="K541" i="9"/>
  <c r="K668" i="9"/>
  <c r="J668" i="9"/>
  <c r="W668" i="9" s="1"/>
  <c r="J316" i="9"/>
  <c r="W316" i="9" s="1"/>
  <c r="K316" i="9"/>
  <c r="K993" i="9"/>
  <c r="J993" i="9"/>
  <c r="W993" i="9" s="1"/>
  <c r="K1905" i="9"/>
  <c r="J1905" i="9"/>
  <c r="W1905" i="9" s="1"/>
  <c r="K1166" i="9"/>
  <c r="J1166" i="9"/>
  <c r="W1166" i="9" s="1"/>
  <c r="J1985" i="9"/>
  <c r="W1985" i="9" s="1"/>
  <c r="K1985" i="9"/>
  <c r="J1712" i="9"/>
  <c r="W1712" i="9" s="1"/>
  <c r="K1712" i="9"/>
  <c r="J781" i="9"/>
  <c r="W781" i="9" s="1"/>
  <c r="K781" i="9"/>
  <c r="J1620" i="9"/>
  <c r="W1620" i="9" s="1"/>
  <c r="K1620" i="9"/>
  <c r="K1766" i="9"/>
  <c r="J1766" i="9"/>
  <c r="W1766" i="9" s="1"/>
  <c r="K417" i="9"/>
  <c r="J417" i="9"/>
  <c r="W417" i="9" s="1"/>
  <c r="J1033" i="9"/>
  <c r="W1033" i="9" s="1"/>
  <c r="K1033" i="9"/>
  <c r="K1259" i="9"/>
  <c r="J1259" i="9"/>
  <c r="W1259" i="9" s="1"/>
  <c r="J1497" i="9"/>
  <c r="W1497" i="9" s="1"/>
  <c r="K1497" i="9"/>
  <c r="K277" i="9"/>
  <c r="J277" i="9"/>
  <c r="W277" i="9" s="1"/>
  <c r="J1157" i="9"/>
  <c r="W1157" i="9" s="1"/>
  <c r="K1157" i="9"/>
  <c r="J1667" i="9"/>
  <c r="W1667" i="9" s="1"/>
  <c r="K1667" i="9"/>
  <c r="K1090" i="9"/>
  <c r="J1090" i="9"/>
  <c r="W1090" i="9" s="1"/>
  <c r="J1942" i="9"/>
  <c r="W1942" i="9" s="1"/>
  <c r="K1942" i="9"/>
  <c r="K571" i="9"/>
  <c r="J571" i="9"/>
  <c r="W571" i="9" s="1"/>
  <c r="J370" i="9"/>
  <c r="W370" i="9" s="1"/>
  <c r="K370" i="9"/>
  <c r="J1606" i="9"/>
  <c r="W1606" i="9" s="1"/>
  <c r="K1606" i="9"/>
  <c r="J1718" i="9"/>
  <c r="W1718" i="9" s="1"/>
  <c r="K1718" i="9"/>
  <c r="K1564" i="9"/>
  <c r="J1564" i="9"/>
  <c r="W1564" i="9" s="1"/>
  <c r="K610" i="9"/>
  <c r="J610" i="9"/>
  <c r="W610" i="9" s="1"/>
  <c r="K1314" i="9"/>
  <c r="J1314" i="9"/>
  <c r="W1314" i="9" s="1"/>
  <c r="K599" i="9"/>
  <c r="J599" i="9"/>
  <c r="W599" i="9" s="1"/>
  <c r="K749" i="9"/>
  <c r="J749" i="9"/>
  <c r="W749" i="9" s="1"/>
  <c r="K1891" i="9"/>
  <c r="J1891" i="9"/>
  <c r="W1891" i="9" s="1"/>
  <c r="J1036" i="9"/>
  <c r="W1036" i="9" s="1"/>
  <c r="K1036" i="9"/>
  <c r="K804" i="9"/>
  <c r="J804" i="9"/>
  <c r="W804" i="9" s="1"/>
  <c r="J420" i="9"/>
  <c r="W420" i="9" s="1"/>
  <c r="K420" i="9"/>
  <c r="J1757" i="9"/>
  <c r="W1757" i="9" s="1"/>
  <c r="K1757" i="9"/>
  <c r="J855" i="9"/>
  <c r="W855" i="9" s="1"/>
  <c r="K855" i="9"/>
  <c r="K1126" i="9"/>
  <c r="J1126" i="9"/>
  <c r="W1126" i="9" s="1"/>
  <c r="J350" i="9"/>
  <c r="W350" i="9" s="1"/>
  <c r="K350" i="9"/>
  <c r="K1982" i="9"/>
  <c r="J1982" i="9"/>
  <c r="W1982" i="9" s="1"/>
  <c r="J1129" i="9"/>
  <c r="W1129" i="9" s="1"/>
  <c r="K1129" i="9"/>
  <c r="J628" i="9"/>
  <c r="W628" i="9" s="1"/>
  <c r="K628" i="9"/>
  <c r="J655" i="9"/>
  <c r="W655" i="9" s="1"/>
  <c r="K655" i="9"/>
  <c r="J47" i="9"/>
  <c r="W47" i="9" s="1"/>
  <c r="K47" i="9"/>
  <c r="J745" i="9"/>
  <c r="W745" i="9" s="1"/>
  <c r="K745" i="9"/>
  <c r="K932" i="9"/>
  <c r="J932" i="9"/>
  <c r="W932" i="9" s="1"/>
  <c r="K1318" i="9"/>
  <c r="J1318" i="9"/>
  <c r="W1318" i="9" s="1"/>
  <c r="K1838" i="9"/>
  <c r="J1838" i="9"/>
  <c r="W1838" i="9" s="1"/>
  <c r="J585" i="9"/>
  <c r="W585" i="9" s="1"/>
  <c r="K585" i="9"/>
  <c r="J1021" i="9"/>
  <c r="W1021" i="9" s="1"/>
  <c r="K1021" i="9"/>
  <c r="K1885" i="9"/>
  <c r="J1885" i="9"/>
  <c r="W1885" i="9" s="1"/>
  <c r="K604" i="9"/>
  <c r="J604" i="9"/>
  <c r="W604" i="9" s="1"/>
  <c r="K1354" i="9"/>
  <c r="J1354" i="9"/>
  <c r="W1354" i="9" s="1"/>
  <c r="J1919" i="9"/>
  <c r="W1919" i="9" s="1"/>
  <c r="K1919" i="9"/>
  <c r="K533" i="9"/>
  <c r="J533" i="9"/>
  <c r="W533" i="9" s="1"/>
  <c r="J457" i="9"/>
  <c r="W457" i="9" s="1"/>
  <c r="K457" i="9"/>
  <c r="K1287" i="9"/>
  <c r="J1287" i="9"/>
  <c r="W1287" i="9" s="1"/>
  <c r="J538" i="9"/>
  <c r="W538" i="9" s="1"/>
  <c r="K538" i="9"/>
  <c r="J1113" i="9"/>
  <c r="W1113" i="9" s="1"/>
  <c r="K1113" i="9"/>
  <c r="J973" i="9"/>
  <c r="W973" i="9" s="1"/>
  <c r="K973" i="9"/>
  <c r="J1366" i="9"/>
  <c r="W1366" i="9" s="1"/>
  <c r="K1366" i="9"/>
  <c r="J1677" i="9"/>
  <c r="W1677" i="9" s="1"/>
  <c r="K1677" i="9"/>
  <c r="K971" i="9"/>
  <c r="J971" i="9"/>
  <c r="W971" i="9" s="1"/>
  <c r="J373" i="9"/>
  <c r="W373" i="9" s="1"/>
  <c r="K373" i="9"/>
  <c r="K933" i="9"/>
  <c r="J933" i="9"/>
  <c r="W933" i="9" s="1"/>
  <c r="J1866" i="9"/>
  <c r="W1866" i="9" s="1"/>
  <c r="K1866" i="9"/>
  <c r="J912" i="9"/>
  <c r="W912" i="9" s="1"/>
  <c r="K912" i="9"/>
  <c r="J1922" i="9"/>
  <c r="W1922" i="9" s="1"/>
  <c r="K1922" i="9"/>
  <c r="J567" i="9"/>
  <c r="W567" i="9" s="1"/>
  <c r="K567" i="9"/>
  <c r="J532" i="9"/>
  <c r="W532" i="9" s="1"/>
  <c r="K532" i="9"/>
  <c r="K1407" i="9"/>
  <c r="J1407" i="9"/>
  <c r="W1407" i="9" s="1"/>
  <c r="K1351" i="9"/>
  <c r="J1351" i="9"/>
  <c r="W1351" i="9" s="1"/>
  <c r="J1750" i="9"/>
  <c r="W1750" i="9" s="1"/>
  <c r="K1750" i="9"/>
  <c r="J815" i="9"/>
  <c r="W815" i="9" s="1"/>
  <c r="K815" i="9"/>
  <c r="K1305" i="9"/>
  <c r="J1305" i="9"/>
  <c r="W1305" i="9" s="1"/>
  <c r="K589" i="9"/>
  <c r="J589" i="9"/>
  <c r="W589" i="9" s="1"/>
  <c r="J547" i="9"/>
  <c r="W547" i="9" s="1"/>
  <c r="K547" i="9"/>
  <c r="J1019" i="9"/>
  <c r="W1019" i="9" s="1"/>
  <c r="K1019" i="9"/>
  <c r="K2" i="9"/>
  <c r="J2" i="9"/>
  <c r="W2" i="9" s="1"/>
  <c r="J424" i="9"/>
  <c r="W424" i="9" s="1"/>
  <c r="K424" i="9"/>
  <c r="J865" i="9"/>
  <c r="W865" i="9" s="1"/>
  <c r="K865" i="9"/>
  <c r="J224" i="9"/>
  <c r="W224" i="9" s="1"/>
  <c r="K224" i="9"/>
  <c r="J1921" i="9"/>
  <c r="W1921" i="9" s="1"/>
  <c r="K1921" i="9"/>
  <c r="K210" i="9"/>
  <c r="J210" i="9"/>
  <c r="W210" i="9" s="1"/>
  <c r="K1610" i="9"/>
  <c r="J1610" i="9"/>
  <c r="W1610" i="9" s="1"/>
  <c r="K191" i="9"/>
  <c r="J191" i="9"/>
  <c r="W191" i="9" s="1"/>
  <c r="J793" i="9"/>
  <c r="W793" i="9" s="1"/>
  <c r="K793" i="9"/>
  <c r="K7" i="9"/>
  <c r="J7" i="9"/>
  <c r="W7" i="9" s="1"/>
  <c r="J516" i="9"/>
  <c r="W516" i="9" s="1"/>
  <c r="K516" i="9"/>
  <c r="K1078" i="9"/>
  <c r="J1078" i="9"/>
  <c r="W1078" i="9" s="1"/>
  <c r="K696" i="9"/>
  <c r="J696" i="9"/>
  <c r="W696" i="9" s="1"/>
  <c r="K723" i="9"/>
  <c r="J723" i="9"/>
  <c r="W723" i="9" s="1"/>
  <c r="K336" i="9"/>
  <c r="J336" i="9"/>
  <c r="W336" i="9" s="1"/>
  <c r="J1633" i="9"/>
  <c r="W1633" i="9" s="1"/>
  <c r="K1633" i="9"/>
  <c r="K1148" i="9"/>
  <c r="J1148" i="9"/>
  <c r="W1148" i="9" s="1"/>
  <c r="K881" i="9"/>
  <c r="J881" i="9"/>
  <c r="W881" i="9" s="1"/>
  <c r="K576" i="9"/>
  <c r="J576" i="9"/>
  <c r="W576" i="9" s="1"/>
  <c r="K1490" i="9"/>
  <c r="J1490" i="9"/>
  <c r="W1490" i="9" s="1"/>
  <c r="K1911" i="9"/>
  <c r="J1911" i="9"/>
  <c r="W1911" i="9" s="1"/>
  <c r="K1612" i="9"/>
  <c r="J1612" i="9"/>
  <c r="W1612" i="9" s="1"/>
  <c r="J1571" i="9"/>
  <c r="W1571" i="9" s="1"/>
  <c r="K1571" i="9"/>
  <c r="K535" i="9"/>
  <c r="J535" i="9"/>
  <c r="W535" i="9" s="1"/>
  <c r="K1872" i="9"/>
  <c r="J1872" i="9"/>
  <c r="W1872" i="9" s="1"/>
  <c r="K1785" i="9"/>
  <c r="J1785" i="9"/>
  <c r="W1785" i="9" s="1"/>
  <c r="J1683" i="9"/>
  <c r="W1683" i="9" s="1"/>
  <c r="K1683" i="9"/>
  <c r="J1920" i="9"/>
  <c r="W1920" i="9" s="1"/>
  <c r="K1920" i="9"/>
  <c r="K1389" i="9"/>
  <c r="J1389" i="9"/>
  <c r="W1389" i="9" s="1"/>
  <c r="J1643" i="9"/>
  <c r="W1643" i="9" s="1"/>
  <c r="K1643" i="9"/>
  <c r="K1679" i="9"/>
  <c r="J1679" i="9"/>
  <c r="W1679" i="9" s="1"/>
  <c r="K685" i="9"/>
  <c r="J685" i="9"/>
  <c r="W685" i="9" s="1"/>
  <c r="K827" i="9"/>
  <c r="J827" i="9"/>
  <c r="W827" i="9" s="1"/>
  <c r="K58" i="9"/>
  <c r="J58" i="9"/>
  <c r="W58" i="9" s="1"/>
  <c r="K716" i="9"/>
  <c r="J716" i="9"/>
  <c r="W716" i="9" s="1"/>
  <c r="K734" i="9"/>
  <c r="J734" i="9"/>
  <c r="W734" i="9" s="1"/>
  <c r="J916" i="9"/>
  <c r="W916" i="9" s="1"/>
  <c r="K916" i="9"/>
  <c r="J736" i="9"/>
  <c r="W736" i="9" s="1"/>
  <c r="K736" i="9"/>
  <c r="J1484" i="9"/>
  <c r="W1484" i="9" s="1"/>
  <c r="K1484" i="9"/>
  <c r="K577" i="9"/>
  <c r="J577" i="9"/>
  <c r="W577" i="9" s="1"/>
  <c r="J452" i="9"/>
  <c r="W452" i="9" s="1"/>
  <c r="K452" i="9"/>
  <c r="J981" i="9"/>
  <c r="W981" i="9" s="1"/>
  <c r="K981" i="9"/>
  <c r="K408" i="9"/>
  <c r="J408" i="9"/>
  <c r="W408" i="9" s="1"/>
  <c r="J783" i="9"/>
  <c r="W783" i="9" s="1"/>
  <c r="K783" i="9"/>
  <c r="J861" i="9"/>
  <c r="W861" i="9" s="1"/>
  <c r="K861" i="9"/>
  <c r="J1086" i="9"/>
  <c r="W1086" i="9" s="1"/>
  <c r="K1086" i="9"/>
  <c r="K248" i="9"/>
  <c r="J248" i="9"/>
  <c r="W248" i="9" s="1"/>
  <c r="K876" i="9"/>
  <c r="J876" i="9"/>
  <c r="W876" i="9" s="1"/>
  <c r="K208" i="9"/>
  <c r="J208" i="9"/>
  <c r="W208" i="9" s="1"/>
  <c r="K394" i="9"/>
  <c r="J394" i="9"/>
  <c r="W394" i="9" s="1"/>
  <c r="J797" i="9"/>
  <c r="W797" i="9" s="1"/>
  <c r="K797" i="9"/>
  <c r="J1794" i="9"/>
  <c r="W1794" i="9" s="1"/>
  <c r="K1794" i="9"/>
  <c r="J1793" i="9"/>
  <c r="W1793" i="9" s="1"/>
  <c r="K1793" i="9"/>
  <c r="J1826" i="9"/>
  <c r="W1826" i="9" s="1"/>
  <c r="K1826" i="9"/>
  <c r="K1562" i="9"/>
  <c r="J1562" i="9"/>
  <c r="W1562" i="9" s="1"/>
  <c r="K606" i="9"/>
  <c r="J606" i="9"/>
  <c r="W606" i="9" s="1"/>
  <c r="J57" i="9"/>
  <c r="W57" i="9" s="1"/>
  <c r="K57" i="9"/>
  <c r="K986" i="9"/>
  <c r="J986" i="9"/>
  <c r="W986" i="9" s="1"/>
  <c r="J279" i="9"/>
  <c r="W279" i="9" s="1"/>
  <c r="K279" i="9"/>
  <c r="K1169" i="9"/>
  <c r="J1169" i="9"/>
  <c r="W1169" i="9" s="1"/>
  <c r="K1212" i="9"/>
  <c r="J1212" i="9"/>
  <c r="W1212" i="9" s="1"/>
  <c r="J1880" i="9"/>
  <c r="W1880" i="9" s="1"/>
  <c r="K1880" i="9"/>
  <c r="J1928" i="9"/>
  <c r="W1928" i="9" s="1"/>
  <c r="K1928" i="9"/>
  <c r="J635" i="9"/>
  <c r="W635" i="9" s="1"/>
  <c r="K635" i="9"/>
  <c r="J347" i="9"/>
  <c r="W347" i="9" s="1"/>
  <c r="K347" i="9"/>
  <c r="J1443" i="9"/>
  <c r="W1443" i="9" s="1"/>
  <c r="K1443" i="9"/>
  <c r="K775" i="9"/>
  <c r="J775" i="9"/>
  <c r="W775" i="9" s="1"/>
  <c r="K1689" i="9"/>
  <c r="J1689" i="9"/>
  <c r="W1689" i="9" s="1"/>
  <c r="J1783" i="9"/>
  <c r="W1783" i="9" s="1"/>
  <c r="K1783" i="9"/>
  <c r="J644" i="9"/>
  <c r="W644" i="9" s="1"/>
  <c r="K644" i="9"/>
  <c r="J1534" i="9"/>
  <c r="W1534" i="9" s="1"/>
  <c r="K1534" i="9"/>
  <c r="J296" i="9"/>
  <c r="W296" i="9" s="1"/>
  <c r="K296" i="9"/>
  <c r="J1476" i="9"/>
  <c r="W1476" i="9" s="1"/>
  <c r="K1476" i="9"/>
  <c r="J93" i="9"/>
  <c r="W93" i="9" s="1"/>
  <c r="K93" i="9"/>
  <c r="J246" i="9"/>
  <c r="W246" i="9" s="1"/>
  <c r="K246" i="9"/>
  <c r="K953" i="9"/>
  <c r="J953" i="9"/>
  <c r="W953" i="9" s="1"/>
  <c r="J1324" i="9"/>
  <c r="W1324" i="9" s="1"/>
  <c r="K1324" i="9"/>
  <c r="K1467" i="9"/>
  <c r="J1467" i="9"/>
  <c r="W1467" i="9" s="1"/>
  <c r="K32" i="9"/>
  <c r="J32" i="9"/>
  <c r="W32" i="9" s="1"/>
  <c r="K95" i="9"/>
  <c r="J95" i="9"/>
  <c r="W95" i="9" s="1"/>
  <c r="J1796" i="9"/>
  <c r="W1796" i="9" s="1"/>
  <c r="K1796" i="9"/>
  <c r="K1122" i="9"/>
  <c r="J1122" i="9"/>
  <c r="W1122" i="9" s="1"/>
  <c r="J698" i="9"/>
  <c r="W698" i="9" s="1"/>
  <c r="K698" i="9"/>
  <c r="K833" i="9"/>
  <c r="J833" i="9"/>
  <c r="W833" i="9" s="1"/>
  <c r="K170" i="9"/>
  <c r="J170" i="9"/>
  <c r="W170" i="9" s="1"/>
  <c r="K1174" i="9"/>
  <c r="J1174" i="9"/>
  <c r="W1174" i="9" s="1"/>
  <c r="J1152" i="9"/>
  <c r="W1152" i="9" s="1"/>
  <c r="K1152" i="9"/>
  <c r="K1724" i="9"/>
  <c r="J1724" i="9"/>
  <c r="W1724" i="9" s="1"/>
  <c r="K1508" i="9"/>
  <c r="J1508" i="9"/>
  <c r="W1508" i="9" s="1"/>
  <c r="K221" i="9"/>
  <c r="J221" i="9"/>
  <c r="W221" i="9" s="1"/>
  <c r="J1469" i="9"/>
  <c r="W1469" i="9" s="1"/>
  <c r="K1469" i="9"/>
  <c r="J820" i="9"/>
  <c r="W820" i="9" s="1"/>
  <c r="K820" i="9"/>
  <c r="J525" i="9"/>
  <c r="W525" i="9" s="1"/>
  <c r="K525" i="9"/>
  <c r="K1429" i="9"/>
  <c r="J1429" i="9"/>
  <c r="W1429" i="9" s="1"/>
  <c r="K188" i="9"/>
  <c r="J188" i="9"/>
  <c r="W188" i="9" s="1"/>
  <c r="K1254" i="9"/>
  <c r="J1254" i="9"/>
  <c r="W1254" i="9" s="1"/>
  <c r="J1763" i="9"/>
  <c r="W1763" i="9" s="1"/>
  <c r="K1763" i="9"/>
  <c r="J1014" i="9"/>
  <c r="W1014" i="9" s="1"/>
  <c r="K1014" i="9"/>
  <c r="K1951" i="9"/>
  <c r="J1951" i="9"/>
  <c r="W1951" i="9" s="1"/>
  <c r="J1637" i="9"/>
  <c r="W1637" i="9" s="1"/>
  <c r="K1637" i="9"/>
  <c r="J746" i="9"/>
  <c r="W746" i="9" s="1"/>
  <c r="K746" i="9"/>
  <c r="J125" i="9"/>
  <c r="W125" i="9" s="1"/>
  <c r="K125" i="9"/>
  <c r="J1654" i="9"/>
  <c r="W1654" i="9" s="1"/>
  <c r="K1654" i="9"/>
  <c r="K1461" i="9"/>
  <c r="J1461" i="9"/>
  <c r="W1461" i="9" s="1"/>
  <c r="J1984" i="9"/>
  <c r="W1984" i="9" s="1"/>
  <c r="K1984" i="9"/>
  <c r="J1898" i="9"/>
  <c r="W1898" i="9" s="1"/>
  <c r="K1898" i="9"/>
  <c r="J588" i="9"/>
  <c r="W588" i="9" s="1"/>
  <c r="K588" i="9"/>
  <c r="J367" i="9"/>
  <c r="W367" i="9" s="1"/>
  <c r="K367" i="9"/>
  <c r="J1237" i="9"/>
  <c r="W1237" i="9" s="1"/>
  <c r="K1237" i="9"/>
  <c r="K519" i="9"/>
  <c r="J519" i="9"/>
  <c r="W519" i="9" s="1"/>
  <c r="K1945" i="9"/>
  <c r="J1945" i="9"/>
  <c r="W1945" i="9" s="1"/>
  <c r="J1914" i="9"/>
  <c r="W1914" i="9" s="1"/>
  <c r="K1914" i="9"/>
  <c r="K954" i="9"/>
  <c r="J954" i="9"/>
  <c r="W954" i="9" s="1"/>
  <c r="K1217" i="9"/>
  <c r="J1217" i="9"/>
  <c r="W1217" i="9" s="1"/>
  <c r="J681" i="9"/>
  <c r="W681" i="9" s="1"/>
  <c r="K681" i="9"/>
  <c r="K103" i="9"/>
  <c r="J103" i="9"/>
  <c r="W103" i="9" s="1"/>
  <c r="J214" i="9"/>
  <c r="W214" i="9" s="1"/>
  <c r="K214" i="9"/>
  <c r="J143" i="9"/>
  <c r="W143" i="9" s="1"/>
  <c r="K143" i="9"/>
  <c r="J442" i="9"/>
  <c r="W442" i="9" s="1"/>
  <c r="K442" i="9"/>
  <c r="K1755" i="9"/>
  <c r="J1755" i="9"/>
  <c r="W1755" i="9" s="1"/>
  <c r="J1884" i="9"/>
  <c r="W1884" i="9" s="1"/>
  <c r="K1884" i="9"/>
  <c r="J80" i="9"/>
  <c r="W80" i="9" s="1"/>
  <c r="K80" i="9"/>
  <c r="J822" i="9"/>
  <c r="W822" i="9" s="1"/>
  <c r="K822" i="9"/>
  <c r="K1561" i="9"/>
  <c r="J1561" i="9"/>
  <c r="W1561" i="9" s="1"/>
  <c r="K988" i="9"/>
  <c r="J988" i="9"/>
  <c r="W988" i="9" s="1"/>
  <c r="J385" i="9"/>
  <c r="W385" i="9" s="1"/>
  <c r="K385" i="9"/>
  <c r="K1180" i="9"/>
  <c r="J1180" i="9"/>
  <c r="W1180" i="9" s="1"/>
  <c r="K157" i="9"/>
  <c r="J157" i="9"/>
  <c r="W157" i="9" s="1"/>
  <c r="K864" i="9"/>
  <c r="J864" i="9"/>
  <c r="W864" i="9" s="1"/>
  <c r="K425" i="9"/>
  <c r="J425" i="9"/>
  <c r="W425" i="9" s="1"/>
  <c r="J284" i="9"/>
  <c r="W284" i="9" s="1"/>
  <c r="K284" i="9"/>
  <c r="J877" i="9"/>
  <c r="W877" i="9" s="1"/>
  <c r="K877" i="9"/>
  <c r="J609" i="9"/>
  <c r="W609" i="9" s="1"/>
  <c r="K609" i="9"/>
  <c r="K646" i="9"/>
  <c r="J646" i="9"/>
  <c r="W646" i="9" s="1"/>
  <c r="K901" i="9"/>
  <c r="J901" i="9"/>
  <c r="W901" i="9" s="1"/>
  <c r="K687" i="9"/>
  <c r="J687" i="9"/>
  <c r="W687" i="9" s="1"/>
  <c r="J1236" i="9"/>
  <c r="W1236" i="9" s="1"/>
  <c r="K1236" i="9"/>
  <c r="J1177" i="9"/>
  <c r="W1177" i="9" s="1"/>
  <c r="K1177" i="9"/>
  <c r="J1110" i="9"/>
  <c r="W1110" i="9" s="1"/>
  <c r="K1110" i="9"/>
  <c r="J1462" i="9"/>
  <c r="W1462" i="9" s="1"/>
  <c r="K1462" i="9"/>
  <c r="J1421" i="9"/>
  <c r="W1421" i="9" s="1"/>
  <c r="K1421" i="9"/>
  <c r="K862" i="9"/>
  <c r="J862" i="9"/>
  <c r="W862" i="9" s="1"/>
  <c r="K976" i="9"/>
  <c r="J976" i="9"/>
  <c r="W976" i="9" s="1"/>
  <c r="J487" i="9"/>
  <c r="W487" i="9" s="1"/>
  <c r="K487" i="9"/>
  <c r="J1247" i="9"/>
  <c r="W1247" i="9" s="1"/>
  <c r="K1247" i="9"/>
  <c r="K1332" i="9"/>
  <c r="J1332" i="9"/>
  <c r="W1332" i="9" s="1"/>
  <c r="J891" i="9"/>
  <c r="W891" i="9" s="1"/>
  <c r="K891" i="9"/>
  <c r="K536" i="9"/>
  <c r="J536" i="9"/>
  <c r="W536" i="9" s="1"/>
  <c r="K1925" i="9"/>
  <c r="J1925" i="9"/>
  <c r="W1925" i="9" s="1"/>
  <c r="J603" i="9"/>
  <c r="W603" i="9" s="1"/>
  <c r="K603" i="9"/>
  <c r="J1408" i="9"/>
  <c r="W1408" i="9" s="1"/>
  <c r="K1408" i="9"/>
  <c r="K561" i="9"/>
  <c r="J561" i="9"/>
  <c r="W561" i="9" s="1"/>
  <c r="J1082" i="9"/>
  <c r="W1082" i="9" s="1"/>
  <c r="K1082" i="9"/>
  <c r="K548" i="9"/>
  <c r="J548" i="9"/>
  <c r="W548" i="9" s="1"/>
  <c r="J155" i="9"/>
  <c r="W155" i="9" s="1"/>
  <c r="K155" i="9"/>
  <c r="K1557" i="9"/>
  <c r="J1557" i="9"/>
  <c r="W1557" i="9" s="1"/>
  <c r="J171" i="9"/>
  <c r="W171" i="9" s="1"/>
  <c r="K171" i="9"/>
  <c r="J280" i="9"/>
  <c r="W280" i="9" s="1"/>
  <c r="K280" i="9"/>
  <c r="K1817" i="9"/>
  <c r="J1817" i="9"/>
  <c r="W1817" i="9" s="1"/>
  <c r="K1827" i="9"/>
  <c r="J1827" i="9"/>
  <c r="W1827" i="9" s="1"/>
  <c r="J1721" i="9"/>
  <c r="W1721" i="9" s="1"/>
  <c r="K1721" i="9"/>
  <c r="J289" i="9"/>
  <c r="W289" i="9" s="1"/>
  <c r="K289" i="9"/>
  <c r="J1394" i="9"/>
  <c r="W1394" i="9" s="1"/>
  <c r="K1394" i="9"/>
  <c r="J86" i="9"/>
  <c r="W86" i="9" s="1"/>
  <c r="K86" i="9"/>
  <c r="K49" i="9"/>
  <c r="J49" i="9"/>
  <c r="W49" i="9" s="1"/>
  <c r="K381" i="9"/>
  <c r="J381" i="9"/>
  <c r="W381" i="9" s="1"/>
  <c r="K448" i="9"/>
  <c r="J448" i="9"/>
  <c r="W448" i="9" s="1"/>
  <c r="J1053" i="9"/>
  <c r="W1053" i="9" s="1"/>
  <c r="K1053" i="9"/>
  <c r="K1465" i="9"/>
  <c r="J1465" i="9"/>
  <c r="W1465" i="9" s="1"/>
  <c r="J1912" i="9"/>
  <c r="W1912" i="9" s="1"/>
  <c r="K1912" i="9"/>
  <c r="K1235" i="9"/>
  <c r="J1235" i="9"/>
  <c r="W1235" i="9" s="1"/>
  <c r="J1009" i="9"/>
  <c r="W1009" i="9" s="1"/>
  <c r="K1009" i="9"/>
  <c r="J432" i="9"/>
  <c r="W432" i="9" s="1"/>
  <c r="K432" i="9"/>
  <c r="J1972" i="9"/>
  <c r="W1972" i="9" s="1"/>
  <c r="K1972" i="9"/>
  <c r="K415" i="9"/>
  <c r="J415" i="9"/>
  <c r="W415" i="9" s="1"/>
  <c r="J978" i="9"/>
  <c r="W978" i="9" s="1"/>
  <c r="K978" i="9"/>
  <c r="K1295" i="9"/>
  <c r="J1295" i="9"/>
  <c r="W1295" i="9" s="1"/>
  <c r="J59" i="9"/>
  <c r="W59" i="9" s="1"/>
  <c r="K59" i="9"/>
  <c r="J339" i="9"/>
  <c r="W339" i="9" s="1"/>
  <c r="K339" i="9"/>
  <c r="K481" i="9"/>
  <c r="J481" i="9"/>
  <c r="W481" i="9" s="1"/>
  <c r="K148" i="9"/>
  <c r="J148" i="9"/>
  <c r="W148" i="9" s="1"/>
  <c r="K1934" i="9"/>
  <c r="J1934" i="9"/>
  <c r="W1934" i="9" s="1"/>
  <c r="J678" i="9"/>
  <c r="W678" i="9" s="1"/>
  <c r="K678" i="9"/>
  <c r="J831" i="9"/>
  <c r="W831" i="9" s="1"/>
  <c r="K831" i="9"/>
  <c r="K1264" i="9"/>
  <c r="J1264" i="9"/>
  <c r="W1264" i="9" s="1"/>
  <c r="J882" i="9"/>
  <c r="W882" i="9" s="1"/>
  <c r="K882" i="9"/>
  <c r="J1803" i="9"/>
  <c r="W1803" i="9" s="1"/>
  <c r="K1803" i="9"/>
  <c r="K1781" i="9"/>
  <c r="J1781" i="9"/>
  <c r="W1781" i="9" s="1"/>
  <c r="J1330" i="9"/>
  <c r="W1330" i="9" s="1"/>
  <c r="K1330" i="9"/>
  <c r="K241" i="9"/>
  <c r="J241" i="9"/>
  <c r="W241" i="9" s="1"/>
  <c r="J319" i="9"/>
  <c r="W319" i="9" s="1"/>
  <c r="K319" i="9"/>
  <c r="J1895" i="9"/>
  <c r="W1895" i="9" s="1"/>
  <c r="K1895" i="9"/>
  <c r="K1455" i="9"/>
  <c r="J1455" i="9"/>
  <c r="W1455" i="9" s="1"/>
  <c r="K1575" i="9"/>
  <c r="J1575" i="9"/>
  <c r="W1575" i="9" s="1"/>
  <c r="K1770" i="9"/>
  <c r="J1770" i="9"/>
  <c r="W1770" i="9" s="1"/>
  <c r="J399" i="9"/>
  <c r="W399" i="9" s="1"/>
  <c r="K399" i="9"/>
  <c r="K1758" i="9"/>
  <c r="J1758" i="9"/>
  <c r="W1758" i="9" s="1"/>
  <c r="J1999" i="9"/>
  <c r="W1999" i="9" s="1"/>
  <c r="K1999" i="9"/>
  <c r="K1569" i="9"/>
  <c r="J1569" i="9"/>
  <c r="W1569" i="9" s="1"/>
  <c r="J1976" i="9"/>
  <c r="W1976" i="9" s="1"/>
  <c r="K1976" i="9"/>
  <c r="J1135" i="9"/>
  <c r="W1135" i="9" s="1"/>
  <c r="K1135" i="9"/>
  <c r="J726" i="9"/>
  <c r="W726" i="9" s="1"/>
  <c r="K726" i="9"/>
  <c r="K1990" i="9"/>
  <c r="J1990" i="9"/>
  <c r="W1990" i="9" s="1"/>
  <c r="J1622" i="9"/>
  <c r="W1622" i="9" s="1"/>
  <c r="K1622" i="9"/>
  <c r="J1594" i="9"/>
  <c r="W1594" i="9" s="1"/>
  <c r="K1594" i="9"/>
  <c r="K16" i="9"/>
  <c r="J16" i="9"/>
  <c r="W16" i="9" s="1"/>
  <c r="K137" i="9"/>
  <c r="J137" i="9"/>
  <c r="W137" i="9" s="1"/>
  <c r="J1403" i="9"/>
  <c r="W1403" i="9" s="1"/>
  <c r="K1403" i="9"/>
  <c r="J769" i="9"/>
  <c r="W769" i="9" s="1"/>
  <c r="K769" i="9"/>
  <c r="J325" i="9"/>
  <c r="W325" i="9" s="1"/>
  <c r="K325" i="9"/>
  <c r="J1879" i="9"/>
  <c r="W1879" i="9" s="1"/>
  <c r="K1879" i="9"/>
  <c r="K1436" i="9"/>
  <c r="J1436" i="9"/>
  <c r="W1436" i="9" s="1"/>
  <c r="J1510" i="9"/>
  <c r="W1510" i="9" s="1"/>
  <c r="K1510" i="9"/>
  <c r="K1116" i="9"/>
  <c r="J1116" i="9"/>
  <c r="W1116" i="9" s="1"/>
  <c r="K112" i="9"/>
  <c r="J112" i="9"/>
  <c r="W112" i="9" s="1"/>
  <c r="J1104" i="9"/>
  <c r="W1104" i="9" s="1"/>
  <c r="K1104" i="9"/>
  <c r="J984" i="9"/>
  <c r="W984" i="9" s="1"/>
  <c r="K984" i="9"/>
  <c r="J1042" i="9"/>
  <c r="W1042" i="9" s="1"/>
  <c r="K1042" i="9"/>
  <c r="K934" i="9"/>
  <c r="J934" i="9"/>
  <c r="W934" i="9" s="1"/>
  <c r="J1588" i="9"/>
  <c r="W1588" i="9" s="1"/>
  <c r="K1588" i="9"/>
  <c r="K1328" i="9"/>
  <c r="J1328" i="9"/>
  <c r="W1328" i="9" s="1"/>
  <c r="K549" i="9"/>
  <c r="J549" i="9"/>
  <c r="W549" i="9" s="1"/>
  <c r="J344" i="9"/>
  <c r="W344" i="9" s="1"/>
  <c r="K344" i="9"/>
  <c r="K980" i="9"/>
  <c r="J980" i="9"/>
  <c r="W980" i="9" s="1"/>
  <c r="K70" i="9"/>
  <c r="J70" i="9"/>
  <c r="W70" i="9" s="1"/>
  <c r="K1489" i="9"/>
  <c r="J1489" i="9"/>
  <c r="W1489" i="9" s="1"/>
  <c r="K650" i="9"/>
  <c r="J650" i="9"/>
  <c r="W650" i="9" s="1"/>
  <c r="J520" i="9"/>
  <c r="W520" i="9" s="1"/>
  <c r="K520" i="9"/>
  <c r="J1350" i="9"/>
  <c r="W1350" i="9" s="1"/>
  <c r="K1350" i="9"/>
  <c r="J782" i="9"/>
  <c r="W782" i="9" s="1"/>
  <c r="K782" i="9"/>
  <c r="K447" i="9"/>
  <c r="J447" i="9"/>
  <c r="W447" i="9" s="1"/>
  <c r="J12" i="9"/>
  <c r="W12" i="9" s="1"/>
  <c r="K12" i="9"/>
  <c r="J1367" i="9"/>
  <c r="W1367" i="9" s="1"/>
  <c r="K1367" i="9"/>
  <c r="K186" i="9"/>
  <c r="J186" i="9"/>
  <c r="W186" i="9" s="1"/>
  <c r="J750" i="9"/>
  <c r="W750" i="9" s="1"/>
  <c r="K750" i="9"/>
  <c r="J1299" i="9"/>
  <c r="W1299" i="9" s="1"/>
  <c r="K1299" i="9"/>
  <c r="K942" i="9"/>
  <c r="J942" i="9"/>
  <c r="W942" i="9" s="1"/>
  <c r="J153" i="9"/>
  <c r="W153" i="9" s="1"/>
  <c r="K153" i="9"/>
  <c r="J1658" i="9"/>
  <c r="W1658" i="9" s="1"/>
  <c r="K1658" i="9"/>
  <c r="K261" i="9"/>
  <c r="J261" i="9"/>
  <c r="W261" i="9" s="1"/>
  <c r="J1939" i="9"/>
  <c r="W1939" i="9" s="1"/>
  <c r="K1939" i="9"/>
  <c r="K875" i="9"/>
  <c r="J875" i="9"/>
  <c r="W875" i="9" s="1"/>
  <c r="K497" i="9"/>
  <c r="J497" i="9"/>
  <c r="W497" i="9" s="1"/>
  <c r="J1307" i="9"/>
  <c r="W1307" i="9" s="1"/>
  <c r="K1307" i="9"/>
  <c r="K1858" i="9"/>
  <c r="J1858" i="9"/>
  <c r="W1858" i="9" s="1"/>
  <c r="K267" i="9"/>
  <c r="J267" i="9"/>
  <c r="W267" i="9" s="1"/>
  <c r="J1409" i="9"/>
  <c r="W1409" i="9" s="1"/>
  <c r="K1409" i="9"/>
  <c r="K1975" i="9"/>
  <c r="J1975" i="9"/>
  <c r="W1975" i="9" s="1"/>
  <c r="J526" i="9"/>
  <c r="W526" i="9" s="1"/>
  <c r="K526" i="9"/>
  <c r="K84" i="9"/>
  <c r="J84" i="9"/>
  <c r="W84" i="9" s="1"/>
  <c r="K667" i="9"/>
  <c r="J667" i="9"/>
  <c r="W667" i="9" s="1"/>
  <c r="K814" i="9"/>
  <c r="J814" i="9"/>
  <c r="W814" i="9" s="1"/>
  <c r="J1847" i="9"/>
  <c r="W1847" i="9" s="1"/>
  <c r="K1847" i="9"/>
  <c r="K300" i="9"/>
  <c r="J300" i="9"/>
  <c r="W300" i="9" s="1"/>
  <c r="J1300" i="9"/>
  <c r="W1300" i="9" s="1"/>
  <c r="K1300" i="9"/>
  <c r="K1013" i="9"/>
  <c r="J1013" i="9"/>
  <c r="W1013" i="9" s="1"/>
  <c r="K1420" i="9"/>
  <c r="J1420" i="9"/>
  <c r="W1420" i="9" s="1"/>
  <c r="J1739" i="9"/>
  <c r="W1739" i="9" s="1"/>
  <c r="K1739" i="9"/>
  <c r="J1158" i="9"/>
  <c r="W1158" i="9" s="1"/>
  <c r="K1158" i="9"/>
  <c r="K363" i="9"/>
  <c r="J363" i="9"/>
  <c r="W363" i="9" s="1"/>
  <c r="J421" i="9"/>
  <c r="W421" i="9" s="1"/>
  <c r="K421" i="9"/>
  <c r="K636" i="9"/>
  <c r="J636" i="9"/>
  <c r="W636" i="9" s="1"/>
  <c r="K1603" i="9"/>
  <c r="J1603" i="9"/>
  <c r="W1603" i="9" s="1"/>
  <c r="K1495" i="9"/>
  <c r="J1495" i="9"/>
  <c r="W1495" i="9" s="1"/>
  <c r="K1559" i="9"/>
  <c r="J1559" i="9"/>
  <c r="W1559" i="9" s="1"/>
  <c r="K920" i="9"/>
  <c r="J920" i="9"/>
  <c r="W920" i="9" s="1"/>
  <c r="J652" i="9"/>
  <c r="W652" i="9" s="1"/>
  <c r="K652" i="9"/>
  <c r="K131" i="9"/>
  <c r="J131" i="9"/>
  <c r="W131" i="9" s="1"/>
  <c r="J1609" i="9"/>
  <c r="W1609" i="9" s="1"/>
  <c r="K1609" i="9"/>
  <c r="J1402" i="9"/>
  <c r="W1402" i="9" s="1"/>
  <c r="K1402" i="9"/>
  <c r="K390" i="9"/>
  <c r="J390" i="9"/>
  <c r="W390" i="9" s="1"/>
  <c r="K821" i="9"/>
  <c r="J821" i="9"/>
  <c r="W821" i="9" s="1"/>
  <c r="K1240" i="9"/>
  <c r="J1240" i="9"/>
  <c r="W1240" i="9" s="1"/>
  <c r="J870" i="9"/>
  <c r="W870" i="9" s="1"/>
  <c r="K870" i="9"/>
  <c r="J331" i="9"/>
  <c r="W331" i="9" s="1"/>
  <c r="K331" i="9"/>
  <c r="J1688" i="9"/>
  <c r="W1688" i="9" s="1"/>
  <c r="K1688" i="9"/>
  <c r="J654" i="9"/>
  <c r="W654" i="9" s="1"/>
  <c r="K654" i="9"/>
  <c r="K1670" i="9"/>
  <c r="J1670" i="9"/>
  <c r="W1670" i="9" s="1"/>
  <c r="J1635" i="9"/>
  <c r="W1635" i="9" s="1"/>
  <c r="K1635" i="9"/>
  <c r="J1650" i="9"/>
  <c r="W1650" i="9" s="1"/>
  <c r="K1650" i="9"/>
  <c r="K564" i="9"/>
  <c r="J564" i="9"/>
  <c r="W564" i="9" s="1"/>
  <c r="K1137" i="9"/>
  <c r="J1137" i="9"/>
  <c r="W1137" i="9" s="1"/>
  <c r="K1701" i="9"/>
  <c r="J1701" i="9"/>
  <c r="W1701" i="9" s="1"/>
  <c r="K1655" i="9"/>
  <c r="J1655" i="9"/>
  <c r="W1655" i="9" s="1"/>
  <c r="K168" i="9"/>
  <c r="J168" i="9"/>
  <c r="W168" i="9" s="1"/>
  <c r="K960" i="9"/>
  <c r="J960" i="9"/>
  <c r="W960" i="9" s="1"/>
  <c r="J1076" i="9"/>
  <c r="W1076" i="9" s="1"/>
  <c r="K1076" i="9"/>
  <c r="J1627" i="9"/>
  <c r="W1627" i="9" s="1"/>
  <c r="K1627" i="9"/>
  <c r="K1243" i="9"/>
  <c r="J1243" i="9"/>
  <c r="W1243" i="9" s="1"/>
  <c r="J630" i="9"/>
  <c r="W630" i="9" s="1"/>
  <c r="K630" i="9"/>
  <c r="K39" i="9"/>
  <c r="J39" i="9"/>
  <c r="W39" i="9" s="1"/>
  <c r="K1302" i="9"/>
  <c r="J1302" i="9"/>
  <c r="W1302" i="9" s="1"/>
  <c r="K583" i="9"/>
  <c r="J583" i="9"/>
  <c r="W583" i="9" s="1"/>
  <c r="K380" i="9"/>
  <c r="J380" i="9"/>
  <c r="W380" i="9" s="1"/>
  <c r="K135" i="9"/>
  <c r="J135" i="9"/>
  <c r="W135" i="9" s="1"/>
  <c r="K1377" i="9"/>
  <c r="J1377" i="9"/>
  <c r="W1377" i="9" s="1"/>
  <c r="J42" i="9"/>
  <c r="W42" i="9" s="1"/>
  <c r="K42" i="9"/>
  <c r="K1857" i="9"/>
  <c r="J1857" i="9"/>
  <c r="W1857" i="9" s="1"/>
  <c r="K1684" i="9"/>
  <c r="J1684" i="9"/>
  <c r="W1684" i="9" s="1"/>
  <c r="K691" i="9"/>
  <c r="J691" i="9"/>
  <c r="W691" i="9" s="1"/>
  <c r="J1376" i="9"/>
  <c r="W1376" i="9" s="1"/>
  <c r="K1376" i="9"/>
  <c r="J1996" i="9"/>
  <c r="W1996" i="9" s="1"/>
  <c r="K1996" i="9"/>
  <c r="K1608" i="9"/>
  <c r="J1608" i="9"/>
  <c r="W1608" i="9" s="1"/>
  <c r="J1393" i="9"/>
  <c r="W1393" i="9" s="1"/>
  <c r="K1393" i="9"/>
  <c r="J860" i="9"/>
  <c r="W860" i="9" s="1"/>
  <c r="K860" i="9"/>
  <c r="K1893" i="9"/>
  <c r="J1893" i="9"/>
  <c r="W1893" i="9" s="1"/>
  <c r="K753" i="9"/>
  <c r="J753" i="9"/>
  <c r="W753" i="9" s="1"/>
  <c r="J1613" i="9"/>
  <c r="W1613" i="9" s="1"/>
  <c r="K1613" i="9"/>
  <c r="J1822" i="9"/>
  <c r="W1822" i="9" s="1"/>
  <c r="K1822" i="9"/>
  <c r="J1971" i="9"/>
  <c r="W1971" i="9" s="1"/>
  <c r="K1971" i="9"/>
  <c r="J108" i="9"/>
  <c r="W108" i="9" s="1"/>
  <c r="K108" i="9"/>
  <c r="K1639" i="9"/>
  <c r="J1639" i="9"/>
  <c r="W1639" i="9" s="1"/>
  <c r="K436" i="9"/>
  <c r="J436" i="9"/>
  <c r="W436" i="9" s="1"/>
  <c r="J100" i="9"/>
  <c r="W100" i="9" s="1"/>
  <c r="K100" i="9"/>
  <c r="K351" i="9"/>
  <c r="J351" i="9"/>
  <c r="W351" i="9" s="1"/>
  <c r="K1218" i="9"/>
  <c r="J1218" i="9"/>
  <c r="W1218" i="9" s="1"/>
  <c r="K1522" i="9"/>
  <c r="J1522" i="9"/>
  <c r="W1522" i="9" s="1"/>
  <c r="K1401" i="9"/>
  <c r="J1401" i="9"/>
  <c r="W1401" i="9" s="1"/>
  <c r="J1537" i="9"/>
  <c r="W1537" i="9" s="1"/>
  <c r="K1537" i="9"/>
  <c r="J310" i="9"/>
  <c r="W310" i="9" s="1"/>
  <c r="K310" i="9"/>
  <c r="J1829" i="9"/>
  <c r="W1829" i="9" s="1"/>
  <c r="K1829" i="9"/>
  <c r="J1956" i="9"/>
  <c r="W1956" i="9" s="1"/>
  <c r="K1956" i="9"/>
  <c r="J1144" i="9"/>
  <c r="W1144" i="9" s="1"/>
  <c r="K1144" i="9"/>
  <c r="K1362" i="9"/>
  <c r="J1362" i="9"/>
  <c r="W1362" i="9" s="1"/>
  <c r="J709" i="9"/>
  <c r="W709" i="9" s="1"/>
  <c r="K709" i="9"/>
  <c r="J1848" i="9"/>
  <c r="W1848" i="9" s="1"/>
  <c r="K1848" i="9"/>
  <c r="J181" i="9"/>
  <c r="W181" i="9" s="1"/>
  <c r="K181" i="9"/>
  <c r="J492" i="9"/>
  <c r="W492" i="9" s="1"/>
  <c r="K492" i="9"/>
  <c r="K1049" i="9"/>
  <c r="J1049" i="9"/>
  <c r="W1049" i="9" s="1"/>
  <c r="K450" i="9"/>
  <c r="J450" i="9"/>
  <c r="W450" i="9" s="1"/>
  <c r="K328" i="9"/>
  <c r="J328" i="9"/>
  <c r="W328" i="9" s="1"/>
  <c r="J486" i="9"/>
  <c r="W486" i="9" s="1"/>
  <c r="K486" i="9"/>
  <c r="J1155" i="9"/>
  <c r="W1155" i="9" s="1"/>
  <c r="K1155" i="9"/>
  <c r="J1364" i="9"/>
  <c r="W1364" i="9" s="1"/>
  <c r="K1364" i="9"/>
  <c r="J1978" i="9"/>
  <c r="W1978" i="9" s="1"/>
  <c r="K1978" i="9"/>
  <c r="K149" i="9"/>
  <c r="J149" i="9"/>
  <c r="W149" i="9" s="1"/>
  <c r="J1481" i="9"/>
  <c r="W1481" i="9" s="1"/>
  <c r="K1481" i="9"/>
  <c r="K1398" i="9"/>
  <c r="J1398" i="9"/>
  <c r="W1398" i="9" s="1"/>
  <c r="K379" i="9"/>
  <c r="J379" i="9"/>
  <c r="W379" i="9" s="1"/>
  <c r="K1946" i="9"/>
  <c r="J1946" i="9"/>
  <c r="W1946" i="9" s="1"/>
  <c r="K205" i="9"/>
  <c r="J205" i="9"/>
  <c r="W205" i="9" s="1"/>
  <c r="J1056" i="9"/>
  <c r="W1056" i="9" s="1"/>
  <c r="K1056" i="9"/>
  <c r="K899" i="9"/>
  <c r="J899" i="9"/>
  <c r="W899" i="9" s="1"/>
  <c r="J621" i="9"/>
  <c r="W621" i="9" s="1"/>
  <c r="K621" i="9"/>
  <c r="J1646" i="9"/>
  <c r="W1646" i="9" s="1"/>
  <c r="K1646" i="9"/>
  <c r="K592" i="9"/>
  <c r="J592" i="9"/>
  <c r="W592" i="9" s="1"/>
  <c r="K1273" i="9"/>
  <c r="J1273" i="9"/>
  <c r="W1273" i="9" s="1"/>
  <c r="J1519" i="9"/>
  <c r="W1519" i="9" s="1"/>
  <c r="K1519" i="9"/>
  <c r="K1938" i="9"/>
  <c r="J1938" i="9"/>
  <c r="W1938" i="9" s="1"/>
  <c r="J1329" i="9"/>
  <c r="W1329" i="9" s="1"/>
  <c r="K1329" i="9"/>
  <c r="K1959" i="9"/>
  <c r="J1959" i="9"/>
  <c r="W1959" i="9" s="1"/>
  <c r="J105" i="9"/>
  <c r="W105" i="9" s="1"/>
  <c r="K105" i="9"/>
  <c r="K1107" i="9"/>
  <c r="J1107" i="9"/>
  <c r="W1107" i="9" s="1"/>
  <c r="J1854" i="9"/>
  <c r="W1854" i="9" s="1"/>
  <c r="K1854" i="9"/>
  <c r="J796" i="9"/>
  <c r="W796" i="9" s="1"/>
  <c r="K796" i="9"/>
  <c r="J87" i="9"/>
  <c r="W87" i="9" s="1"/>
  <c r="K87" i="9"/>
  <c r="J1162" i="9"/>
  <c r="W1162" i="9" s="1"/>
  <c r="K1162" i="9"/>
  <c r="J828" i="9"/>
  <c r="W828" i="9" s="1"/>
  <c r="K828" i="9"/>
  <c r="K852" i="9"/>
  <c r="J852" i="9"/>
  <c r="W852" i="9" s="1"/>
  <c r="J439" i="9"/>
  <c r="W439" i="9" s="1"/>
  <c r="K439" i="9"/>
  <c r="K1927" i="9"/>
  <c r="J1927" i="9"/>
  <c r="W1927" i="9" s="1"/>
  <c r="J951" i="9"/>
  <c r="W951" i="9" s="1"/>
  <c r="K951" i="9"/>
  <c r="J114" i="9"/>
  <c r="W114" i="9" s="1"/>
  <c r="K114" i="9"/>
  <c r="K528" i="9"/>
  <c r="J528" i="9"/>
  <c r="W528" i="9" s="1"/>
  <c r="K398" i="9"/>
  <c r="J398" i="9"/>
  <c r="W398" i="9" s="1"/>
  <c r="K1223" i="9"/>
  <c r="J1223" i="9"/>
  <c r="W1223" i="9" s="1"/>
  <c r="K1004" i="9"/>
  <c r="J1004" i="9"/>
  <c r="W1004" i="9" s="1"/>
  <c r="J1356" i="9"/>
  <c r="W1356" i="9" s="1"/>
  <c r="K1356" i="9"/>
  <c r="J1068" i="9"/>
  <c r="W1068" i="9" s="1"/>
  <c r="K1068" i="9"/>
  <c r="J1425" i="9"/>
  <c r="W1425" i="9" s="1"/>
  <c r="K1425" i="9"/>
  <c r="J392" i="9"/>
  <c r="W392" i="9" s="1"/>
  <c r="K392" i="9"/>
  <c r="K216" i="9"/>
  <c r="J216" i="9"/>
  <c r="W216" i="9" s="1"/>
  <c r="K74" i="9"/>
  <c r="J74" i="9"/>
  <c r="W74" i="9" s="1"/>
  <c r="J252" i="9"/>
  <c r="W252" i="9" s="1"/>
  <c r="K252" i="9"/>
  <c r="J160" i="9"/>
  <c r="W160" i="9" s="1"/>
  <c r="K160" i="9"/>
  <c r="J1095" i="9"/>
  <c r="W1095" i="9" s="1"/>
  <c r="K1095" i="9"/>
  <c r="J303" i="9"/>
  <c r="W303" i="9" s="1"/>
  <c r="K303" i="9"/>
  <c r="J495" i="9"/>
  <c r="W495" i="9" s="1"/>
  <c r="K495" i="9"/>
  <c r="K1466" i="9"/>
  <c r="J1466" i="9"/>
  <c r="W1466" i="9" s="1"/>
  <c r="J357" i="9"/>
  <c r="W357" i="9" s="1"/>
  <c r="K357" i="9"/>
  <c r="K1886" i="9"/>
  <c r="J1886" i="9"/>
  <c r="W1886" i="9" s="1"/>
  <c r="J992" i="9"/>
  <c r="W992" i="9" s="1"/>
  <c r="K992" i="9"/>
  <c r="J1871" i="9"/>
  <c r="W1871" i="9" s="1"/>
  <c r="K1871" i="9"/>
  <c r="K1805" i="9"/>
  <c r="J1805" i="9"/>
  <c r="W1805" i="9" s="1"/>
  <c r="K434" i="9"/>
  <c r="J434" i="9"/>
  <c r="W434" i="9" s="1"/>
  <c r="K1355" i="9"/>
  <c r="J1355" i="9"/>
  <c r="W1355" i="9" s="1"/>
  <c r="K1691" i="9"/>
  <c r="J1691" i="9"/>
  <c r="W1691" i="9" s="1"/>
  <c r="K1415" i="9"/>
  <c r="J1415" i="9"/>
  <c r="W1415" i="9" s="1"/>
  <c r="J671" i="9"/>
  <c r="W671" i="9" s="1"/>
  <c r="K671" i="9"/>
  <c r="J922" i="9"/>
  <c r="W922" i="9" s="1"/>
  <c r="K922" i="9"/>
  <c r="J885" i="9"/>
  <c r="W885" i="9" s="1"/>
  <c r="K885" i="9"/>
  <c r="J1422" i="9"/>
  <c r="W1422" i="9" s="1"/>
  <c r="K1422" i="9"/>
  <c r="K1902" i="9"/>
  <c r="J1902" i="9"/>
  <c r="W1902" i="9" s="1"/>
  <c r="J183" i="9"/>
  <c r="W183" i="9" s="1"/>
  <c r="K183" i="9"/>
  <c r="K200" i="9"/>
  <c r="J200" i="9"/>
  <c r="W200" i="9" s="1"/>
  <c r="K30" i="9"/>
  <c r="J30" i="9"/>
  <c r="W30" i="9" s="1"/>
  <c r="K1567" i="9"/>
  <c r="J1567" i="9"/>
  <c r="W1567" i="9" s="1"/>
  <c r="K1788" i="9"/>
  <c r="J1788" i="9"/>
  <c r="W1788" i="9" s="1"/>
  <c r="K638" i="9"/>
  <c r="J638" i="9"/>
  <c r="W638" i="9" s="1"/>
  <c r="J770" i="9"/>
  <c r="W770" i="9" s="1"/>
  <c r="K770" i="9"/>
  <c r="J802" i="9"/>
  <c r="W802" i="9" s="1"/>
  <c r="K802" i="9"/>
  <c r="K83" i="9"/>
  <c r="J83" i="9"/>
  <c r="W83" i="9" s="1"/>
  <c r="K1203" i="9"/>
  <c r="J1203" i="9"/>
  <c r="W1203" i="9" s="1"/>
  <c r="J695" i="9"/>
  <c r="W695" i="9" s="1"/>
  <c r="K695" i="9"/>
  <c r="K167" i="9"/>
  <c r="J167" i="9"/>
  <c r="W167" i="9" s="1"/>
  <c r="J1952" i="9"/>
  <c r="W1952" i="9" s="1"/>
  <c r="K1952" i="9"/>
  <c r="K1077" i="9"/>
  <c r="J1077" i="9"/>
  <c r="W1077" i="9" s="1"/>
  <c r="J1910" i="9"/>
  <c r="W1910" i="9" s="1"/>
  <c r="K1910" i="9"/>
  <c r="K384" i="9"/>
  <c r="J384" i="9"/>
  <c r="W384" i="9" s="1"/>
  <c r="K985" i="9"/>
  <c r="J985" i="9"/>
  <c r="W985" i="9" s="1"/>
  <c r="J128" i="9"/>
  <c r="W128" i="9" s="1"/>
  <c r="K128" i="9"/>
  <c r="J715" i="9"/>
  <c r="W715" i="9" s="1"/>
  <c r="K715" i="9"/>
  <c r="J31" i="9"/>
  <c r="W31" i="9" s="1"/>
  <c r="K31" i="9"/>
  <c r="K1953" i="9"/>
  <c r="J1953" i="9"/>
  <c r="W1953" i="9" s="1"/>
  <c r="K712" i="9"/>
  <c r="J712" i="9"/>
  <c r="W712" i="9" s="1"/>
  <c r="J1493" i="9"/>
  <c r="W1493" i="9" s="1"/>
  <c r="K1493" i="9"/>
  <c r="K1439" i="9"/>
  <c r="J1439" i="9"/>
  <c r="W1439" i="9" s="1"/>
  <c r="K767" i="9"/>
  <c r="J767" i="9"/>
  <c r="W767" i="9" s="1"/>
  <c r="K386" i="9"/>
  <c r="J386" i="9"/>
  <c r="W386" i="9" s="1"/>
  <c r="J1471" i="9"/>
  <c r="W1471" i="9" s="1"/>
  <c r="K1471" i="9"/>
  <c r="K1000" i="9"/>
  <c r="J1000" i="9"/>
  <c r="W1000" i="9" s="1"/>
  <c r="K1079" i="9"/>
  <c r="J1079" i="9"/>
  <c r="W1079" i="9" s="1"/>
  <c r="K1525" i="9"/>
  <c r="J1525" i="9"/>
  <c r="W1525" i="9" s="1"/>
  <c r="J1109" i="9"/>
  <c r="W1109" i="9" s="1"/>
  <c r="K1109" i="9"/>
  <c r="K1195" i="9"/>
  <c r="J1195" i="9"/>
  <c r="W1195" i="9" s="1"/>
  <c r="J721" i="9"/>
  <c r="W721" i="9" s="1"/>
  <c r="K721" i="9"/>
  <c r="J1802" i="9"/>
  <c r="W1802" i="9" s="1"/>
  <c r="K1802" i="9"/>
  <c r="J360" i="9"/>
  <c r="W360" i="9" s="1"/>
  <c r="K360" i="9"/>
  <c r="J1319" i="9"/>
  <c r="W1319" i="9" s="1"/>
  <c r="K1319" i="9"/>
  <c r="K1282" i="9"/>
  <c r="J1282" i="9"/>
  <c r="W1282" i="9" s="1"/>
  <c r="K1008" i="9"/>
  <c r="J1008" i="9"/>
  <c r="W1008" i="9" s="1"/>
  <c r="K1352" i="9"/>
  <c r="J1352" i="9"/>
  <c r="W1352" i="9" s="1"/>
  <c r="J1139" i="9"/>
  <c r="W1139" i="9" s="1"/>
  <c r="K1139" i="9"/>
  <c r="J294" i="9"/>
  <c r="W294" i="9" s="1"/>
  <c r="K294" i="9"/>
  <c r="J1589" i="9"/>
  <c r="W1589" i="9" s="1"/>
  <c r="K1589" i="9"/>
  <c r="K123" i="9"/>
  <c r="J123" i="9"/>
  <c r="W123" i="9" s="1"/>
  <c r="J660" i="9"/>
  <c r="W660" i="9" s="1"/>
  <c r="K660" i="9"/>
  <c r="J477" i="9"/>
  <c r="W477" i="9" s="1"/>
  <c r="K477" i="9"/>
  <c r="K189" i="9"/>
  <c r="J189" i="9"/>
  <c r="W189" i="9" s="1"/>
  <c r="J1012" i="9"/>
  <c r="W1012" i="9" s="1"/>
  <c r="K1012" i="9"/>
  <c r="K966" i="9"/>
  <c r="J966" i="9"/>
  <c r="W966" i="9" s="1"/>
  <c r="J90" i="9"/>
  <c r="W90" i="9" s="1"/>
  <c r="K90" i="9"/>
  <c r="J1535" i="9"/>
  <c r="W1535" i="9" s="1"/>
  <c r="K1535" i="9"/>
  <c r="K651" i="9"/>
  <c r="J651" i="9"/>
  <c r="W651" i="9" s="1"/>
  <c r="J613" i="9"/>
  <c r="W613" i="9" s="1"/>
  <c r="K613" i="9"/>
  <c r="K258" i="9"/>
  <c r="J258" i="9"/>
  <c r="W258" i="9" s="1"/>
  <c r="J868" i="9"/>
  <c r="W868" i="9" s="1"/>
  <c r="K868" i="9"/>
  <c r="J1380" i="9"/>
  <c r="W1380" i="9" s="1"/>
  <c r="K1380" i="9"/>
  <c r="J1543" i="9"/>
  <c r="W1543" i="9" s="1"/>
  <c r="K1543" i="9"/>
  <c r="K930" i="9"/>
  <c r="J930" i="9"/>
  <c r="W930" i="9" s="1"/>
  <c r="J1289" i="9"/>
  <c r="W1289" i="9" s="1"/>
  <c r="K1289" i="9"/>
  <c r="J1145" i="9"/>
  <c r="W1145" i="9" s="1"/>
  <c r="K1145" i="9"/>
  <c r="J982" i="9"/>
  <c r="W982" i="9" s="1"/>
  <c r="K982" i="9"/>
  <c r="K1887" i="9"/>
  <c r="J1887" i="9"/>
  <c r="W1887" i="9" s="1"/>
  <c r="K173" i="9"/>
  <c r="J173" i="9"/>
  <c r="W173" i="9" s="1"/>
  <c r="K597" i="9"/>
  <c r="J597" i="9"/>
  <c r="W597" i="9" s="1"/>
  <c r="K1833" i="9"/>
  <c r="J1833" i="9"/>
  <c r="W1833" i="9" s="1"/>
  <c r="K365" i="9"/>
  <c r="J365" i="9"/>
  <c r="W365" i="9" s="1"/>
  <c r="K306" i="9"/>
  <c r="J306" i="9"/>
  <c r="W306" i="9" s="1"/>
  <c r="K260" i="9"/>
  <c r="J260" i="9"/>
  <c r="W260" i="9" s="1"/>
  <c r="K1634" i="9"/>
  <c r="J1634" i="9"/>
  <c r="W1634" i="9" s="1"/>
  <c r="K730" i="9"/>
  <c r="J730" i="9"/>
  <c r="W730" i="9" s="1"/>
  <c r="K122" i="9"/>
  <c r="J122" i="9"/>
  <c r="W122" i="9" s="1"/>
  <c r="J1602" i="9"/>
  <c r="W1602" i="9" s="1"/>
  <c r="K1602" i="9"/>
  <c r="K1648" i="9"/>
  <c r="J1648" i="9"/>
  <c r="W1648" i="9" s="1"/>
  <c r="K500" i="9"/>
  <c r="J500" i="9"/>
  <c r="W500" i="9" s="1"/>
  <c r="J1262" i="9"/>
  <c r="W1262" i="9" s="1"/>
  <c r="K1262" i="9"/>
  <c r="K553" i="9"/>
  <c r="J553" i="9"/>
  <c r="W553" i="9" s="1"/>
  <c r="K409" i="9"/>
  <c r="J409" i="9"/>
  <c r="W409" i="9" s="1"/>
  <c r="K1748" i="9"/>
  <c r="J1748" i="9"/>
  <c r="W1748" i="9" s="1"/>
  <c r="K663" i="9"/>
  <c r="J663" i="9"/>
  <c r="W663" i="9" s="1"/>
  <c r="K1413" i="9"/>
  <c r="J1413" i="9"/>
  <c r="W1413" i="9" s="1"/>
  <c r="J623" i="9"/>
  <c r="W623" i="9" s="1"/>
  <c r="K623" i="9"/>
  <c r="J737" i="9"/>
  <c r="W737" i="9" s="1"/>
  <c r="K737" i="9"/>
  <c r="J1850" i="9"/>
  <c r="W1850" i="9" s="1"/>
  <c r="K1850" i="9"/>
  <c r="J1749" i="9"/>
  <c r="W1749" i="9" s="1"/>
  <c r="K1749" i="9"/>
  <c r="K98" i="9"/>
  <c r="J98" i="9"/>
  <c r="W98" i="9" s="1"/>
  <c r="K622" i="9"/>
  <c r="J622" i="9"/>
  <c r="W622" i="9" s="1"/>
  <c r="K1040" i="9"/>
  <c r="J1040" i="9"/>
  <c r="W1040" i="9" s="1"/>
  <c r="J785" i="9"/>
  <c r="W785" i="9" s="1"/>
  <c r="K785" i="9"/>
  <c r="K907" i="9"/>
  <c r="J907" i="9"/>
  <c r="W907" i="9" s="1"/>
  <c r="J113" i="9"/>
  <c r="W113" i="9" s="1"/>
  <c r="K113" i="9"/>
  <c r="J1487" i="9"/>
  <c r="W1487" i="9" s="1"/>
  <c r="K1487" i="9"/>
  <c r="J991" i="9"/>
  <c r="W991" i="9" s="1"/>
  <c r="K991" i="9"/>
  <c r="J1103" i="9"/>
  <c r="W1103" i="9" s="1"/>
  <c r="K1103" i="9"/>
  <c r="K1349" i="9"/>
  <c r="J1349" i="9"/>
  <c r="W1349" i="9" s="1"/>
  <c r="K1617" i="9"/>
  <c r="J1617" i="9"/>
  <c r="W1617" i="9" s="1"/>
  <c r="J1291" i="9"/>
  <c r="W1291" i="9" s="1"/>
  <c r="K1291" i="9"/>
  <c r="K454" i="9"/>
  <c r="J454" i="9"/>
  <c r="W454" i="9" s="1"/>
  <c r="J1278" i="9"/>
  <c r="W1278" i="9" s="1"/>
  <c r="K1278" i="9"/>
  <c r="J33" i="9"/>
  <c r="W33" i="9" s="1"/>
  <c r="K33" i="9"/>
  <c r="J1183" i="9"/>
  <c r="W1183" i="9" s="1"/>
  <c r="K1183" i="9"/>
  <c r="J1017" i="9"/>
  <c r="W1017" i="9" s="1"/>
  <c r="K1017" i="9"/>
  <c r="J633" i="9"/>
  <c r="W633" i="9" s="1"/>
  <c r="K633" i="9"/>
  <c r="J1579" i="9"/>
  <c r="W1579" i="9" s="1"/>
  <c r="K1579" i="9"/>
  <c r="K903" i="9"/>
  <c r="J903" i="9"/>
  <c r="W903" i="9" s="1"/>
  <c r="K679" i="9"/>
  <c r="J679" i="9"/>
  <c r="W679" i="9" s="1"/>
  <c r="K1159" i="9"/>
  <c r="J1159" i="9"/>
  <c r="W1159" i="9" s="1"/>
  <c r="K554" i="9"/>
  <c r="J554" i="9"/>
  <c r="W554" i="9" s="1"/>
  <c r="J791" i="9"/>
  <c r="W791" i="9" s="1"/>
  <c r="K791" i="9"/>
  <c r="J464" i="9"/>
  <c r="W464" i="9" s="1"/>
  <c r="K464" i="9"/>
  <c r="K13" i="9"/>
  <c r="J13" i="9"/>
  <c r="W13" i="9" s="1"/>
  <c r="K102" i="9"/>
  <c r="J102" i="9"/>
  <c r="W102" i="9" s="1"/>
  <c r="J742" i="9"/>
  <c r="W742" i="9" s="1"/>
  <c r="K742" i="9"/>
  <c r="J1112" i="9"/>
  <c r="W1112" i="9" s="1"/>
  <c r="K1112" i="9"/>
  <c r="J366" i="9"/>
  <c r="W366" i="9" s="1"/>
  <c r="K366" i="9"/>
  <c r="K61" i="9"/>
  <c r="J61" i="9"/>
  <c r="W61" i="9" s="1"/>
  <c r="J24" i="9"/>
  <c r="W24" i="9" s="1"/>
  <c r="K24" i="9"/>
  <c r="K1474" i="9"/>
  <c r="J1474" i="9"/>
  <c r="W1474" i="9" s="1"/>
  <c r="J1034" i="9"/>
  <c r="W1034" i="9" s="1"/>
  <c r="K1034" i="9"/>
  <c r="J1681" i="9"/>
  <c r="W1681" i="9" s="1"/>
  <c r="K1681" i="9"/>
  <c r="J1515" i="9"/>
  <c r="W1515" i="9" s="1"/>
  <c r="K1515" i="9"/>
  <c r="J1821" i="9"/>
  <c r="W1821" i="9" s="1"/>
  <c r="K1821" i="9"/>
  <c r="J1832" i="9"/>
  <c r="W1832" i="9" s="1"/>
  <c r="K1832" i="9"/>
  <c r="J1348" i="9"/>
  <c r="W1348" i="9" s="1"/>
  <c r="K1348" i="9"/>
  <c r="J209" i="9"/>
  <c r="W209" i="9" s="1"/>
  <c r="K209" i="9"/>
  <c r="K722" i="9"/>
  <c r="J722" i="9"/>
  <c r="W722" i="9" s="1"/>
  <c r="K1604" i="9"/>
  <c r="J1604" i="9"/>
  <c r="W1604" i="9" s="1"/>
  <c r="J141" i="9"/>
  <c r="W141" i="9" s="1"/>
  <c r="K141" i="9"/>
  <c r="K82" i="9"/>
  <c r="J82" i="9"/>
  <c r="W82" i="9" s="1"/>
  <c r="J377" i="9"/>
  <c r="W377" i="9" s="1"/>
  <c r="K377" i="9"/>
  <c r="J1132" i="9"/>
  <c r="W1132" i="9" s="1"/>
  <c r="K1132" i="9"/>
  <c r="J1450" i="9"/>
  <c r="W1450" i="9" s="1"/>
  <c r="K1450" i="9"/>
  <c r="J888" i="9"/>
  <c r="W888" i="9" s="1"/>
  <c r="K888" i="9"/>
  <c r="K955" i="9"/>
  <c r="J955" i="9"/>
  <c r="W955" i="9" s="1"/>
  <c r="K1958" i="9"/>
  <c r="J1958" i="9"/>
  <c r="W1958" i="9" s="1"/>
  <c r="J468" i="9"/>
  <c r="W468" i="9" s="1"/>
  <c r="K468" i="9"/>
  <c r="J961" i="9"/>
  <c r="W961" i="9" s="1"/>
  <c r="K961" i="9"/>
  <c r="J629" i="9"/>
  <c r="W629" i="9" s="1"/>
  <c r="K629" i="9"/>
  <c r="J1007" i="9"/>
  <c r="W1007" i="9" s="1"/>
  <c r="K1007" i="9"/>
  <c r="J1250" i="9"/>
  <c r="W1250" i="9" s="1"/>
  <c r="K1250" i="9"/>
  <c r="J223" i="9"/>
  <c r="W223" i="9" s="1"/>
  <c r="K223" i="9"/>
  <c r="K1061" i="9"/>
  <c r="J1061" i="9"/>
  <c r="W1061" i="9" s="1"/>
  <c r="J1991" i="9"/>
  <c r="W1991" i="9" s="1"/>
  <c r="K1991" i="9"/>
  <c r="K470" i="9"/>
  <c r="J470" i="9"/>
  <c r="W470" i="9" s="1"/>
  <c r="J760" i="9"/>
  <c r="W760" i="9" s="1"/>
  <c r="K760" i="9"/>
  <c r="K926" i="9"/>
  <c r="J926" i="9"/>
  <c r="W926" i="9" s="1"/>
  <c r="J21" i="9"/>
  <c r="W21" i="9" s="1"/>
  <c r="K21" i="9"/>
  <c r="J1384" i="9"/>
  <c r="W1384" i="9" s="1"/>
  <c r="K1384" i="9"/>
  <c r="J1673" i="9"/>
  <c r="W1673" i="9" s="1"/>
  <c r="K1673" i="9"/>
  <c r="J1026" i="9"/>
  <c r="W1026" i="9" s="1"/>
  <c r="K1026" i="9"/>
  <c r="J637" i="9"/>
  <c r="W637" i="9" s="1"/>
  <c r="K637" i="9"/>
  <c r="J1252" i="9"/>
  <c r="W1252" i="9" s="1"/>
  <c r="K1252" i="9"/>
  <c r="J1791" i="9"/>
  <c r="W1791" i="9" s="1"/>
  <c r="K1791" i="9"/>
  <c r="J1616" i="9"/>
  <c r="W1616" i="9" s="1"/>
  <c r="K1616" i="9"/>
  <c r="J759" i="9"/>
  <c r="W759" i="9" s="1"/>
  <c r="K759" i="9"/>
  <c r="J607" i="9"/>
  <c r="W607" i="9" s="1"/>
  <c r="K607" i="9"/>
  <c r="J534" i="9"/>
  <c r="W534" i="9" s="1"/>
  <c r="K534" i="9"/>
  <c r="J1358" i="9"/>
  <c r="W1358" i="9" s="1"/>
  <c r="K1358" i="9"/>
  <c r="J1731" i="9"/>
  <c r="W1731" i="9" s="1"/>
  <c r="K1731" i="9"/>
  <c r="K1127" i="9"/>
  <c r="J1127" i="9"/>
  <c r="W1127" i="9" s="1"/>
  <c r="K1507" i="9"/>
  <c r="J1507" i="9"/>
  <c r="W1507" i="9" s="1"/>
  <c r="K566" i="9"/>
  <c r="J566" i="9"/>
  <c r="W566" i="9" s="1"/>
  <c r="J507" i="9"/>
  <c r="W507" i="9" s="1"/>
  <c r="K507" i="9"/>
  <c r="K1530" i="9"/>
  <c r="J1530" i="9"/>
  <c r="W1530" i="9" s="1"/>
  <c r="K510" i="9"/>
  <c r="J510" i="9"/>
  <c r="W510" i="9" s="1"/>
  <c r="J1097" i="9"/>
  <c r="W1097" i="9" s="1"/>
  <c r="K1097" i="9"/>
  <c r="K297" i="9"/>
  <c r="J297" i="9"/>
  <c r="W297" i="9" s="1"/>
  <c r="J904" i="9"/>
  <c r="W904" i="9" s="1"/>
  <c r="K904" i="9"/>
  <c r="J1382" i="9"/>
  <c r="W1382" i="9" s="1"/>
  <c r="K1382" i="9"/>
  <c r="K656" i="9"/>
  <c r="J656" i="9"/>
  <c r="W656" i="9" s="1"/>
  <c r="J1229" i="9"/>
  <c r="W1229" i="9" s="1"/>
  <c r="K1229" i="9"/>
  <c r="J172" i="9"/>
  <c r="W172" i="9" s="1"/>
  <c r="K172" i="9"/>
  <c r="J1795" i="9"/>
  <c r="W1795" i="9" s="1"/>
  <c r="K1795" i="9"/>
  <c r="K1995" i="9"/>
  <c r="J1995" i="9"/>
  <c r="W1995" i="9" s="1"/>
  <c r="K844" i="9"/>
  <c r="J844" i="9"/>
  <c r="W844" i="9" s="1"/>
  <c r="J446" i="9"/>
  <c r="W446" i="9" s="1"/>
  <c r="K446" i="9"/>
  <c r="J1206" i="9"/>
  <c r="W1206" i="9" s="1"/>
  <c r="K1206" i="9"/>
  <c r="J1815" i="9"/>
  <c r="W1815" i="9" s="1"/>
  <c r="K1815" i="9"/>
  <c r="K119" i="9"/>
  <c r="J119" i="9"/>
  <c r="W119" i="9" s="1"/>
  <c r="J1694" i="9"/>
  <c r="W1694" i="9" s="1"/>
  <c r="K1694" i="9"/>
  <c r="J1208" i="9"/>
  <c r="W1208" i="9" s="1"/>
  <c r="K1208" i="9"/>
  <c r="J733" i="9"/>
  <c r="W733" i="9" s="1"/>
  <c r="K733" i="9"/>
  <c r="J835" i="9"/>
  <c r="W835" i="9" s="1"/>
  <c r="K835" i="9"/>
  <c r="K1773" i="9"/>
  <c r="J1773" i="9"/>
  <c r="W1773" i="9" s="1"/>
  <c r="J1168" i="9"/>
  <c r="W1168" i="9" s="1"/>
  <c r="K1168" i="9"/>
  <c r="J1310" i="9"/>
  <c r="W1310" i="9" s="1"/>
  <c r="K1310" i="9"/>
  <c r="J1853" i="9"/>
  <c r="W1853" i="9" s="1"/>
  <c r="K1853" i="9"/>
  <c r="K1181" i="9"/>
  <c r="J1181" i="9"/>
  <c r="W1181" i="9" s="1"/>
  <c r="J1906" i="9"/>
  <c r="W1906" i="9" s="1"/>
  <c r="K1906" i="9"/>
  <c r="K121" i="9"/>
  <c r="J121" i="9"/>
  <c r="W121" i="9" s="1"/>
  <c r="K1268" i="9"/>
  <c r="J1268" i="9"/>
  <c r="W1268" i="9" s="1"/>
  <c r="K1986" i="9"/>
  <c r="J1986" i="9"/>
  <c r="W1986" i="9" s="1"/>
  <c r="J1743" i="9"/>
  <c r="W1743" i="9" s="1"/>
  <c r="K1743" i="9"/>
  <c r="J1528" i="9"/>
  <c r="W1528" i="9" s="1"/>
  <c r="K1528" i="9"/>
  <c r="K707" i="9"/>
  <c r="J707" i="9"/>
  <c r="W707" i="9" s="1"/>
  <c r="J1153" i="9"/>
  <c r="W1153" i="9" s="1"/>
  <c r="K1153" i="9"/>
  <c r="K587" i="9"/>
  <c r="J587" i="9"/>
  <c r="W587" i="9" s="1"/>
  <c r="J983" i="9"/>
  <c r="W983" i="9" s="1"/>
  <c r="K983" i="9"/>
  <c r="K419" i="9"/>
  <c r="J419" i="9"/>
  <c r="W419" i="9" s="1"/>
  <c r="J372" i="9"/>
  <c r="W372" i="9" s="1"/>
  <c r="K372" i="9"/>
  <c r="J1810" i="9"/>
  <c r="W1810" i="9" s="1"/>
  <c r="K1810" i="9"/>
  <c r="J608" i="9"/>
  <c r="W608" i="9" s="1"/>
  <c r="K608" i="9"/>
  <c r="J1760" i="9"/>
  <c r="W1760" i="9" s="1"/>
  <c r="K1760" i="9"/>
  <c r="J156" i="9"/>
  <c r="W156" i="9" s="1"/>
  <c r="K156" i="9"/>
  <c r="K624" i="9"/>
  <c r="J624" i="9"/>
  <c r="W624" i="9" s="1"/>
  <c r="J1601" i="9"/>
  <c r="W1601" i="9" s="1"/>
  <c r="K1601" i="9"/>
  <c r="K1232" i="9"/>
  <c r="J1232" i="9"/>
  <c r="W1232" i="9" s="1"/>
  <c r="J619" i="9"/>
  <c r="W619" i="9" s="1"/>
  <c r="K619" i="9"/>
  <c r="J1118" i="9"/>
  <c r="W1118" i="9" s="1"/>
  <c r="K1118" i="9"/>
  <c r="K237" i="9"/>
  <c r="J237" i="9"/>
  <c r="W237" i="9" s="1"/>
  <c r="K1027" i="9"/>
  <c r="J1027" i="9"/>
  <c r="W1027" i="9" s="1"/>
  <c r="K1892" i="9"/>
  <c r="J1892" i="9"/>
  <c r="W1892" i="9" s="1"/>
  <c r="K706" i="9"/>
  <c r="J706" i="9"/>
  <c r="W706" i="9" s="1"/>
  <c r="K418" i="9"/>
  <c r="J418" i="9"/>
  <c r="W418" i="9" s="1"/>
  <c r="K956" i="9"/>
  <c r="J956" i="9"/>
  <c r="W956" i="9" s="1"/>
  <c r="J71" i="9"/>
  <c r="W71" i="9" s="1"/>
  <c r="K71" i="9"/>
  <c r="J1002" i="9"/>
  <c r="W1002" i="9" s="1"/>
  <c r="K1002" i="9"/>
  <c r="K275" i="9"/>
  <c r="J275" i="9"/>
  <c r="W275" i="9" s="1"/>
  <c r="K569" i="9"/>
  <c r="J569" i="9"/>
  <c r="W569" i="9" s="1"/>
  <c r="J776" i="9"/>
  <c r="W776" i="9" s="1"/>
  <c r="K776" i="9"/>
  <c r="K1674" i="9"/>
  <c r="J1674" i="9"/>
  <c r="W1674" i="9" s="1"/>
  <c r="K1138" i="9"/>
  <c r="J1138" i="9"/>
  <c r="W1138" i="9" s="1"/>
  <c r="J1182" i="9"/>
  <c r="W1182" i="9" s="1"/>
  <c r="K1182" i="9"/>
  <c r="J1456" i="9"/>
  <c r="W1456" i="9" s="1"/>
  <c r="K1456" i="9"/>
  <c r="K832" i="9"/>
  <c r="J832" i="9"/>
  <c r="W832" i="9" s="1"/>
  <c r="J1124" i="9"/>
  <c r="W1124" i="9" s="1"/>
  <c r="K1124" i="9"/>
  <c r="J1844" i="9"/>
  <c r="W1844" i="9" s="1"/>
  <c r="K1844" i="9"/>
  <c r="K11" i="9"/>
  <c r="J11" i="9"/>
  <c r="W11" i="9" s="1"/>
  <c r="J714" i="9"/>
  <c r="W714" i="9" s="1"/>
  <c r="K714" i="9"/>
  <c r="K5" i="9"/>
  <c r="J5" i="9"/>
  <c r="W5" i="9" s="1"/>
  <c r="J1202" i="9"/>
  <c r="W1202" i="9" s="1"/>
  <c r="K1202" i="9"/>
  <c r="J1437" i="9"/>
  <c r="W1437" i="9" s="1"/>
  <c r="K1437" i="9"/>
  <c r="K845" i="9"/>
  <c r="J845" i="9"/>
  <c r="W845" i="9" s="1"/>
  <c r="J283" i="9"/>
  <c r="W283" i="9" s="1"/>
  <c r="K283" i="9"/>
  <c r="J1193" i="9"/>
  <c r="W1193" i="9" s="1"/>
  <c r="K1193" i="9"/>
  <c r="K1375" i="9"/>
  <c r="J1375" i="9"/>
  <c r="W1375" i="9" s="1"/>
  <c r="J958" i="9"/>
  <c r="W958" i="9" s="1"/>
  <c r="K958" i="9"/>
  <c r="J664" i="9"/>
  <c r="W664" i="9" s="1"/>
  <c r="K664" i="9"/>
  <c r="K88" i="9"/>
  <c r="J88" i="9"/>
  <c r="W88" i="9" s="1"/>
  <c r="K692" i="9"/>
  <c r="J692" i="9"/>
  <c r="W692" i="9" s="1"/>
  <c r="J1631" i="9"/>
  <c r="W1631" i="9" s="1"/>
  <c r="K1631" i="9"/>
  <c r="K1488" i="9"/>
  <c r="J1488" i="9"/>
  <c r="W1488" i="9" s="1"/>
  <c r="J229" i="9"/>
  <c r="W229" i="9" s="1"/>
  <c r="K229" i="9"/>
  <c r="J118" i="9"/>
  <c r="W118" i="9" s="1"/>
  <c r="K118" i="9"/>
  <c r="J1150" i="9"/>
  <c r="W1150" i="9" s="1"/>
  <c r="K1150" i="9"/>
  <c r="J1164" i="9"/>
  <c r="W1164" i="9" s="1"/>
  <c r="K1164" i="9"/>
  <c r="K1993" i="9"/>
  <c r="J1993" i="9"/>
  <c r="W1993" i="9" s="1"/>
  <c r="J1506" i="9"/>
  <c r="W1506" i="9" s="1"/>
  <c r="K1506" i="9"/>
  <c r="K777" i="9"/>
  <c r="J777" i="9"/>
  <c r="W777" i="9" s="1"/>
  <c r="J1383" i="9"/>
  <c r="W1383" i="9" s="1"/>
  <c r="K1383" i="9"/>
  <c r="K1072" i="9"/>
  <c r="J1072" i="9"/>
  <c r="W1072" i="9" s="1"/>
  <c r="J1582" i="9"/>
  <c r="W1582" i="9" s="1"/>
  <c r="K1582" i="9"/>
  <c r="J1580" i="9"/>
  <c r="W1580" i="9" s="1"/>
  <c r="K1580" i="9"/>
  <c r="J1108" i="9"/>
  <c r="W1108" i="9" s="1"/>
  <c r="K1108" i="9"/>
  <c r="K1577" i="9"/>
  <c r="J1577" i="9"/>
  <c r="W1577" i="9" s="1"/>
  <c r="J274" i="9"/>
  <c r="W274" i="9" s="1"/>
  <c r="K274" i="9"/>
  <c r="K1347" i="9"/>
  <c r="J1347" i="9"/>
  <c r="W1347" i="9" s="1"/>
  <c r="J849" i="9"/>
  <c r="W849" i="9" s="1"/>
  <c r="K849" i="9"/>
  <c r="J1386" i="9"/>
  <c r="W1386" i="9" s="1"/>
  <c r="K1386" i="9"/>
  <c r="J1478" i="9"/>
  <c r="W1478" i="9" s="1"/>
  <c r="K1478" i="9"/>
  <c r="K304" i="9"/>
  <c r="J304" i="9"/>
  <c r="W304" i="9" s="1"/>
  <c r="J413" i="9"/>
  <c r="W413" i="9" s="1"/>
  <c r="K413" i="9"/>
  <c r="K8" i="9"/>
  <c r="J8" i="9"/>
  <c r="W8" i="9" s="1"/>
  <c r="J1881" i="9"/>
  <c r="W1881" i="9" s="1"/>
  <c r="K1881" i="9"/>
  <c r="K830" i="9"/>
  <c r="J830" i="9"/>
  <c r="W830" i="9" s="1"/>
  <c r="J444" i="9"/>
  <c r="W444" i="9" s="1"/>
  <c r="K444" i="9"/>
  <c r="J551" i="9"/>
  <c r="W551" i="9" s="1"/>
  <c r="K551" i="9"/>
  <c r="J1054" i="9"/>
  <c r="W1054" i="9" s="1"/>
  <c r="K1054" i="9"/>
  <c r="J1346" i="9"/>
  <c r="W1346" i="9" s="1"/>
  <c r="K1346" i="9"/>
  <c r="J402" i="9"/>
  <c r="W402" i="9" s="1"/>
  <c r="K402" i="9"/>
  <c r="K841" i="9"/>
  <c r="J841" i="9"/>
  <c r="W841" i="9" s="1"/>
  <c r="K1311" i="9"/>
  <c r="J1311" i="9"/>
  <c r="W1311" i="9" s="1"/>
  <c r="K884" i="9"/>
  <c r="J884" i="9"/>
  <c r="W884" i="9" s="1"/>
  <c r="K1284" i="9"/>
  <c r="J1284" i="9"/>
  <c r="W1284" i="9" s="1"/>
  <c r="K1140" i="9"/>
  <c r="J1140" i="9"/>
  <c r="W1140" i="9" s="1"/>
  <c r="K729" i="9"/>
  <c r="J729" i="9"/>
  <c r="W729" i="9" s="1"/>
  <c r="K6" i="9"/>
  <c r="J6" i="9"/>
  <c r="W6" i="9" s="1"/>
  <c r="J1638" i="9"/>
  <c r="W1638" i="9" s="1"/>
  <c r="K1638" i="9"/>
  <c r="K1903" i="9"/>
  <c r="J1903" i="9"/>
  <c r="W1903" i="9" s="1"/>
  <c r="J1745" i="9"/>
  <c r="W1745" i="9" s="1"/>
  <c r="K1745" i="9"/>
  <c r="K771" i="9"/>
  <c r="J771" i="9"/>
  <c r="W771" i="9" s="1"/>
  <c r="J327" i="9"/>
  <c r="W327" i="9" s="1"/>
  <c r="K327" i="9"/>
  <c r="K1430" i="9"/>
  <c r="J1430" i="9"/>
  <c r="W1430" i="9" s="1"/>
  <c r="K220" i="9"/>
  <c r="J220" i="9"/>
  <c r="W220" i="9" s="1"/>
  <c r="J1652" i="9"/>
  <c r="W1652" i="9" s="1"/>
  <c r="K1652" i="9"/>
  <c r="K735" i="9"/>
  <c r="J735" i="9"/>
  <c r="W735" i="9" s="1"/>
  <c r="K1472" i="9"/>
  <c r="J1472" i="9"/>
  <c r="W1472" i="9" s="1"/>
  <c r="J179" i="9"/>
  <c r="W179" i="9" s="1"/>
  <c r="K179" i="9"/>
  <c r="K1980" i="9"/>
  <c r="J1980" i="9"/>
  <c r="W1980" i="9" s="1"/>
  <c r="K1668" i="9"/>
  <c r="J1668" i="9"/>
  <c r="W1668" i="9" s="1"/>
  <c r="K1897" i="9"/>
  <c r="J1897" i="9"/>
  <c r="W1897" i="9" s="1"/>
  <c r="K1536" i="9"/>
  <c r="J1536" i="9"/>
  <c r="W1536" i="9" s="1"/>
  <c r="J779" i="9"/>
  <c r="W779" i="9" s="1"/>
  <c r="K779" i="9"/>
  <c r="J1900" i="9"/>
  <c r="W1900" i="9" s="1"/>
  <c r="K1900" i="9"/>
  <c r="K1834" i="9"/>
  <c r="J1834" i="9"/>
  <c r="W1834" i="9" s="1"/>
  <c r="K595" i="9"/>
  <c r="J595" i="9"/>
  <c r="W595" i="9" s="1"/>
  <c r="J1863" i="9"/>
  <c r="W1863" i="9" s="1"/>
  <c r="K1863" i="9"/>
  <c r="K724" i="9"/>
  <c r="J724" i="9"/>
  <c r="W724" i="9" s="1"/>
  <c r="J235" i="9"/>
  <c r="W235" i="9" s="1"/>
  <c r="K235" i="9"/>
  <c r="J504" i="9"/>
  <c r="W504" i="9" s="1"/>
  <c r="K504" i="9"/>
  <c r="K1006" i="9"/>
  <c r="J1006" i="9"/>
  <c r="W1006" i="9" s="1"/>
  <c r="J1558" i="9"/>
  <c r="W1558" i="9" s="1"/>
  <c r="K1558" i="9"/>
  <c r="J1379" i="9"/>
  <c r="W1379" i="9" s="1"/>
  <c r="K1379" i="9"/>
  <c r="J1353" i="9"/>
  <c r="W1353" i="9" s="1"/>
  <c r="K1353" i="9"/>
  <c r="K1215" i="9"/>
  <c r="J1215" i="9"/>
  <c r="W1215" i="9" s="1"/>
  <c r="J1156" i="9"/>
  <c r="W1156" i="9" s="1"/>
  <c r="K1156" i="9"/>
  <c r="J963" i="9"/>
  <c r="W963" i="9" s="1"/>
  <c r="K963" i="9"/>
  <c r="J318" i="9"/>
  <c r="W318" i="9" s="1"/>
  <c r="K318" i="9"/>
  <c r="J1870" i="9"/>
  <c r="W1870" i="9" s="1"/>
  <c r="K1870" i="9"/>
  <c r="K1361" i="9"/>
  <c r="J1361" i="9"/>
  <c r="W1361" i="9" s="1"/>
  <c r="J1199" i="9"/>
  <c r="W1199" i="9" s="1"/>
  <c r="K1199" i="9"/>
  <c r="K505" i="9"/>
  <c r="J505" i="9"/>
  <c r="W505" i="9" s="1"/>
  <c r="J825" i="9"/>
  <c r="W825" i="9" s="1"/>
  <c r="K825" i="9"/>
  <c r="J1285" i="9"/>
  <c r="W1285" i="9" s="1"/>
  <c r="K1285" i="9"/>
  <c r="K28" i="9"/>
  <c r="J28" i="9"/>
  <c r="W28" i="9" s="1"/>
  <c r="J244" i="9"/>
  <c r="W244" i="9" s="1"/>
  <c r="K244" i="9"/>
  <c r="J1756" i="9"/>
  <c r="W1756" i="9" s="1"/>
  <c r="K1756" i="9"/>
  <c r="J1716" i="9"/>
  <c r="W1716" i="9" s="1"/>
  <c r="K1716" i="9"/>
  <c r="J1196" i="9"/>
  <c r="W1196" i="9" s="1"/>
  <c r="K1196" i="9"/>
  <c r="K1452" i="9"/>
  <c r="J1452" i="9"/>
  <c r="W1452" i="9" s="1"/>
  <c r="K1190" i="9"/>
  <c r="J1190" i="9"/>
  <c r="W1190" i="9" s="1"/>
  <c r="J65" i="9"/>
  <c r="W65" i="9" s="1"/>
  <c r="K65" i="9"/>
  <c r="J1968" i="9"/>
  <c r="W1968" i="9" s="1"/>
  <c r="K1968" i="9"/>
  <c r="J789" i="9"/>
  <c r="W789" i="9" s="1"/>
  <c r="K789" i="9"/>
  <c r="J1288" i="9"/>
  <c r="W1288" i="9" s="1"/>
  <c r="K1288" i="9"/>
  <c r="K369" i="9"/>
  <c r="J369" i="9"/>
  <c r="W369" i="9" s="1"/>
  <c r="K348" i="9"/>
  <c r="J348" i="9"/>
  <c r="W348" i="9" s="1"/>
  <c r="K494" i="9"/>
  <c r="J494" i="9"/>
  <c r="W494" i="9" s="1"/>
  <c r="K502" i="9"/>
  <c r="J502" i="9"/>
  <c r="W502" i="9" s="1"/>
  <c r="K581" i="9"/>
  <c r="J581" i="9"/>
  <c r="W581" i="9" s="1"/>
  <c r="J1814" i="9"/>
  <c r="W1814" i="9" s="1"/>
  <c r="K1814" i="9"/>
  <c r="K1293" i="9"/>
  <c r="J1293" i="9"/>
  <c r="W1293" i="9" s="1"/>
  <c r="J1994" i="9"/>
  <c r="W1994" i="9" s="1"/>
  <c r="K1994" i="9"/>
  <c r="K1003" i="9"/>
  <c r="J1003" i="9"/>
  <c r="W1003" i="9" s="1"/>
  <c r="K476" i="9"/>
  <c r="J476" i="9"/>
  <c r="W476" i="9" s="1"/>
  <c r="J1301" i="9"/>
  <c r="W1301" i="9" s="1"/>
  <c r="K1301" i="9"/>
  <c r="K1649" i="9"/>
  <c r="J1649" i="9"/>
  <c r="W1649" i="9" s="1"/>
  <c r="J1473" i="9"/>
  <c r="W1473" i="9" s="1"/>
  <c r="K1473" i="9"/>
  <c r="J362" i="9"/>
  <c r="W362" i="9" s="1"/>
  <c r="K362" i="9"/>
  <c r="K1280" i="9"/>
  <c r="J1280" i="9"/>
  <c r="W1280" i="9" s="1"/>
  <c r="K1459" i="9"/>
  <c r="J1459" i="9"/>
  <c r="W1459" i="9" s="1"/>
  <c r="K602" i="9"/>
  <c r="J602" i="9"/>
  <c r="W602" i="9" s="1"/>
  <c r="J1550" i="9"/>
  <c r="W1550" i="9" s="1"/>
  <c r="K1550" i="9"/>
  <c r="K1185" i="9"/>
  <c r="J1185" i="9"/>
  <c r="W1185" i="9" s="1"/>
  <c r="K872" i="9"/>
  <c r="J872" i="9"/>
  <c r="W872" i="9" s="1"/>
  <c r="K1416" i="9"/>
  <c r="J1416" i="9"/>
  <c r="W1416" i="9" s="1"/>
  <c r="K1059" i="9"/>
  <c r="J1059" i="9"/>
  <c r="W1059" i="9" s="1"/>
  <c r="K550" i="9"/>
  <c r="J550" i="9"/>
  <c r="W550" i="9" s="1"/>
  <c r="J1624" i="9"/>
  <c r="W1624" i="9" s="1"/>
  <c r="K1624" i="9"/>
  <c r="K1172" i="9"/>
  <c r="J1172" i="9"/>
  <c r="W1172" i="9" s="1"/>
  <c r="J158" i="9"/>
  <c r="W158" i="9" s="1"/>
  <c r="K158" i="9"/>
  <c r="J1545" i="9"/>
  <c r="W1545" i="9" s="1"/>
  <c r="K1545" i="9"/>
  <c r="J1804" i="9"/>
  <c r="W1804" i="9" s="1"/>
  <c r="K1804" i="9"/>
  <c r="J838" i="9"/>
  <c r="W838" i="9" s="1"/>
  <c r="K838" i="9"/>
  <c r="J194" i="9"/>
  <c r="W194" i="9" s="1"/>
  <c r="K194" i="9"/>
  <c r="J943" i="9"/>
  <c r="W943" i="9" s="1"/>
  <c r="K943" i="9"/>
  <c r="K150" i="9"/>
  <c r="J150" i="9"/>
  <c r="W150" i="9" s="1"/>
  <c r="K699" i="9"/>
  <c r="J699" i="9"/>
  <c r="W699" i="9" s="1"/>
  <c r="J673" i="9"/>
  <c r="W673" i="9" s="1"/>
  <c r="K673" i="9"/>
  <c r="J1482" i="9"/>
  <c r="W1482" i="9" s="1"/>
  <c r="K1482" i="9"/>
  <c r="K542" i="9"/>
  <c r="J542" i="9"/>
  <c r="W542" i="9" s="1"/>
  <c r="K1704" i="9"/>
  <c r="J1704" i="9"/>
  <c r="W1704" i="9" s="1"/>
  <c r="K1981" i="9"/>
  <c r="J1981" i="9"/>
  <c r="W1981" i="9" s="1"/>
  <c r="K1371" i="9"/>
  <c r="J1371" i="9"/>
  <c r="W1371" i="9" s="1"/>
  <c r="K1849" i="9"/>
  <c r="J1849" i="9"/>
  <c r="W1849" i="9" s="1"/>
  <c r="K1554" i="9"/>
  <c r="J1554" i="9"/>
  <c r="W1554" i="9" s="1"/>
  <c r="J1279" i="9"/>
  <c r="W1279" i="9" s="1"/>
  <c r="K1279" i="9"/>
  <c r="K1016" i="9"/>
  <c r="J1016" i="9"/>
  <c r="W1016" i="9" s="1"/>
  <c r="K414" i="9"/>
  <c r="J414" i="9"/>
  <c r="W414" i="9" s="1"/>
  <c r="J1955" i="9"/>
  <c r="W1955" i="9" s="1"/>
  <c r="K1955" i="9"/>
  <c r="J1722" i="9"/>
  <c r="W1722" i="9" s="1"/>
  <c r="K1722" i="9"/>
  <c r="K591" i="9"/>
  <c r="J591" i="9"/>
  <c r="W591" i="9" s="1"/>
  <c r="K1852" i="9"/>
  <c r="J1852" i="9"/>
  <c r="W1852" i="9" s="1"/>
  <c r="J1520" i="9"/>
  <c r="W1520" i="9" s="1"/>
  <c r="K1520" i="9"/>
  <c r="J803" i="9"/>
  <c r="W803" i="9" s="1"/>
  <c r="K803" i="9"/>
  <c r="J3" i="9"/>
  <c r="W3" i="9" s="1"/>
  <c r="K3" i="9"/>
  <c r="K1119" i="9"/>
  <c r="J1119" i="9"/>
  <c r="W1119" i="9" s="1"/>
  <c r="J641" i="9"/>
  <c r="W641" i="9" s="1"/>
  <c r="K641" i="9"/>
  <c r="J1131" i="9"/>
  <c r="W1131" i="9" s="1"/>
  <c r="K1131" i="9"/>
  <c r="J1179" i="9"/>
  <c r="W1179" i="9" s="1"/>
  <c r="K1179" i="9"/>
  <c r="J1840" i="9"/>
  <c r="W1840" i="9" s="1"/>
  <c r="K1840" i="9"/>
  <c r="J794" i="9"/>
  <c r="W794" i="9" s="1"/>
  <c r="K794" i="9"/>
  <c r="K834" i="9"/>
  <c r="J834" i="9"/>
  <c r="W834" i="9" s="1"/>
  <c r="J496" i="9"/>
  <c r="W496" i="9" s="1"/>
  <c r="K496" i="9"/>
  <c r="K185" i="9"/>
  <c r="J185" i="9"/>
  <c r="W185" i="9" s="1"/>
  <c r="K1947" i="9"/>
  <c r="J1947" i="9"/>
  <c r="W1947" i="9" s="1"/>
  <c r="J580" i="9"/>
  <c r="W580" i="9" s="1"/>
  <c r="K580" i="9"/>
  <c r="K854" i="9"/>
  <c r="J854" i="9"/>
  <c r="W854" i="9" s="1"/>
  <c r="J1656" i="9"/>
  <c r="W1656" i="9" s="1"/>
  <c r="K1656" i="9"/>
  <c r="K1889" i="9"/>
  <c r="J1889" i="9"/>
  <c r="W1889" i="9" s="1"/>
  <c r="K1855" i="9"/>
  <c r="J1855" i="9"/>
  <c r="W1855" i="9" s="1"/>
  <c r="J1630" i="9"/>
  <c r="W1630" i="9" s="1"/>
  <c r="K1630" i="9"/>
  <c r="J537" i="9"/>
  <c r="W537" i="9" s="1"/>
  <c r="K537" i="9"/>
  <c r="K1248" i="9"/>
  <c r="J1248" i="9"/>
  <c r="W1248" i="9" s="1"/>
  <c r="K1799" i="9"/>
  <c r="J1799" i="9"/>
  <c r="W1799" i="9" s="1"/>
  <c r="K1335" i="9"/>
  <c r="J1335" i="9"/>
  <c r="W1335" i="9" s="1"/>
  <c r="J1173" i="9"/>
  <c r="W1173" i="9" s="1"/>
  <c r="K1173" i="9"/>
  <c r="J813" i="9"/>
  <c r="W813" i="9" s="1"/>
  <c r="K813" i="9"/>
  <c r="J431" i="9"/>
  <c r="W431" i="9" s="1"/>
  <c r="K431" i="9"/>
  <c r="J675" i="9"/>
  <c r="W675" i="9" s="1"/>
  <c r="K675" i="9"/>
  <c r="J1176" i="9"/>
  <c r="W1176" i="9" s="1"/>
  <c r="K1176" i="9"/>
  <c r="K1241" i="9"/>
  <c r="J1241" i="9"/>
  <c r="W1241" i="9" s="1"/>
  <c r="K359" i="9"/>
  <c r="J359" i="9"/>
  <c r="W359" i="9" s="1"/>
  <c r="K1709" i="9"/>
  <c r="J1709" i="9"/>
  <c r="W1709" i="9" s="1"/>
  <c r="K578" i="9"/>
  <c r="J578" i="9"/>
  <c r="W578" i="9" s="1"/>
  <c r="K1548" i="9"/>
  <c r="J1548" i="9"/>
  <c r="W1548" i="9" s="1"/>
  <c r="J718" i="9"/>
  <c r="W718" i="9" s="1"/>
  <c r="K718" i="9"/>
  <c r="K1954" i="9"/>
  <c r="J1954" i="9"/>
  <c r="W1954" i="9" s="1"/>
  <c r="J1125" i="9"/>
  <c r="W1125" i="9" s="1"/>
  <c r="K1125" i="9"/>
  <c r="J1460" i="9"/>
  <c r="W1460" i="9" s="1"/>
  <c r="K1460" i="9"/>
  <c r="K107" i="9"/>
  <c r="J107" i="9"/>
  <c r="W107" i="9" s="1"/>
  <c r="J1856" i="9"/>
  <c r="W1856" i="9" s="1"/>
  <c r="K1856" i="9"/>
  <c r="K1963" i="9"/>
  <c r="J1963" i="9"/>
  <c r="W1963" i="9" s="1"/>
  <c r="K938" i="9"/>
  <c r="J938" i="9"/>
  <c r="W938" i="9" s="1"/>
  <c r="J1772" i="9"/>
  <c r="W1772" i="9" s="1"/>
  <c r="K1772" i="9"/>
  <c r="J1266" i="9"/>
  <c r="W1266" i="9" s="1"/>
  <c r="K1266" i="9"/>
  <c r="J848" i="9"/>
  <c r="W848" i="9" s="1"/>
  <c r="K848" i="9"/>
  <c r="J740" i="9"/>
  <c r="W740" i="9" s="1"/>
  <c r="K740" i="9"/>
  <c r="K1258" i="9"/>
  <c r="J1258" i="9"/>
  <c r="W1258" i="9" s="1"/>
  <c r="K676" i="9"/>
  <c r="J676" i="9"/>
  <c r="W676" i="9" s="1"/>
  <c r="J1043" i="9"/>
  <c r="W1043" i="9" s="1"/>
  <c r="K1043" i="9"/>
  <c r="J627" i="9"/>
  <c r="W627" i="9" s="1"/>
  <c r="K627" i="9"/>
  <c r="K1824" i="9"/>
  <c r="J1824" i="9"/>
  <c r="W1824" i="9" s="1"/>
  <c r="J957" i="9"/>
  <c r="W957" i="9" s="1"/>
  <c r="K957" i="9"/>
  <c r="J787" i="9"/>
  <c r="W787" i="9" s="1"/>
  <c r="K787" i="9"/>
  <c r="J1909" i="9"/>
  <c r="W1909" i="9" s="1"/>
  <c r="K1909" i="9"/>
  <c r="J1621" i="9"/>
  <c r="W1621" i="9" s="1"/>
  <c r="K1621" i="9"/>
  <c r="K1363" i="9"/>
  <c r="J1363" i="9"/>
  <c r="W1363" i="9" s="1"/>
  <c r="J766" i="9"/>
  <c r="W766" i="9" s="1"/>
  <c r="K766" i="9"/>
  <c r="K515" i="9"/>
  <c r="J515" i="9"/>
  <c r="W515" i="9" s="1"/>
  <c r="J203" i="9"/>
  <c r="W203" i="9" s="1"/>
  <c r="K203" i="9"/>
  <c r="K187" i="9"/>
  <c r="J187" i="9"/>
  <c r="W187" i="9" s="1"/>
  <c r="K1874" i="9"/>
  <c r="J1874" i="9"/>
  <c r="W1874" i="9" s="1"/>
  <c r="K867" i="9"/>
  <c r="J867" i="9"/>
  <c r="W867" i="9" s="1"/>
  <c r="J1973" i="9"/>
  <c r="W1973" i="9" s="1"/>
  <c r="K1973" i="9"/>
  <c r="J1147" i="9"/>
  <c r="W1147" i="9" s="1"/>
  <c r="K1147" i="9"/>
  <c r="J1948" i="9"/>
  <c r="W1948" i="9" s="1"/>
  <c r="K1948" i="9"/>
  <c r="J166" i="9"/>
  <c r="W166" i="9" s="1"/>
  <c r="K166" i="9"/>
  <c r="J1464" i="9"/>
  <c r="W1464" i="9" s="1"/>
  <c r="K1464" i="9"/>
  <c r="K474" i="9"/>
  <c r="J474" i="9"/>
  <c r="W474" i="9" s="1"/>
  <c r="J1940" i="9"/>
  <c r="W1940" i="9" s="1"/>
  <c r="K1940" i="9"/>
  <c r="K748" i="9"/>
  <c r="J748" i="9"/>
  <c r="W748" i="9" s="1"/>
  <c r="K302" i="9"/>
  <c r="J302" i="9"/>
  <c r="W302" i="9" s="1"/>
  <c r="J1714" i="9"/>
  <c r="W1714" i="9" s="1"/>
  <c r="K1714" i="9"/>
  <c r="J657" i="9"/>
  <c r="W657" i="9" s="1"/>
  <c r="K657" i="9"/>
  <c r="K1514" i="9"/>
  <c r="J1514" i="9"/>
  <c r="W1514" i="9" s="1"/>
  <c r="K1231" i="9"/>
  <c r="J1231" i="9"/>
  <c r="W1231" i="9" s="1"/>
  <c r="K1512" i="9"/>
  <c r="J1512" i="9"/>
  <c r="W1512" i="9" s="1"/>
  <c r="J1270" i="9"/>
  <c r="W1270" i="9" s="1"/>
  <c r="K1270" i="9"/>
  <c r="J1931" i="9"/>
  <c r="W1931" i="9" s="1"/>
  <c r="K1931" i="9"/>
  <c r="K819" i="9"/>
  <c r="J819" i="9"/>
  <c r="W819" i="9" s="1"/>
  <c r="J22" i="9"/>
  <c r="W22" i="9" s="1"/>
  <c r="K22" i="9"/>
  <c r="K416" i="9"/>
  <c r="J416" i="9"/>
  <c r="W416" i="9" s="1"/>
  <c r="J1690" i="9"/>
  <c r="W1690" i="9" s="1"/>
  <c r="K1690" i="9"/>
  <c r="J1074" i="9"/>
  <c r="W1074" i="9" s="1"/>
  <c r="K1074" i="9"/>
  <c r="J145" i="9"/>
  <c r="W145" i="9" s="1"/>
  <c r="K145" i="9"/>
  <c r="K493" i="9"/>
  <c r="J493" i="9"/>
  <c r="W493" i="9" s="1"/>
  <c r="J1298" i="9"/>
  <c r="W1298" i="9" s="1"/>
  <c r="K1298" i="9"/>
  <c r="J245" i="9"/>
  <c r="W245" i="9" s="1"/>
  <c r="K245" i="9"/>
  <c r="K1438" i="9"/>
  <c r="J1438" i="9"/>
  <c r="W1438" i="9" s="1"/>
  <c r="K1969" i="9"/>
  <c r="J1969" i="9"/>
  <c r="W1969" i="9" s="1"/>
  <c r="K751" i="9"/>
  <c r="J751" i="9"/>
  <c r="W751" i="9" s="1"/>
  <c r="K1736" i="9"/>
  <c r="J1736" i="9"/>
  <c r="W1736" i="9" s="1"/>
  <c r="J292" i="9"/>
  <c r="W292" i="9" s="1"/>
  <c r="K292" i="9"/>
  <c r="J1806" i="9"/>
  <c r="W1806" i="9" s="1"/>
  <c r="K1806" i="9"/>
  <c r="K773" i="9"/>
  <c r="J773" i="9"/>
  <c r="W773" i="9" s="1"/>
  <c r="J1089" i="9"/>
  <c r="W1089" i="9" s="1"/>
  <c r="K1089" i="9"/>
  <c r="K146" i="9"/>
  <c r="J146" i="9"/>
  <c r="W146" i="9" s="1"/>
  <c r="J48" i="9"/>
  <c r="W48" i="9" s="1"/>
  <c r="K48" i="9"/>
  <c r="K887" i="9"/>
  <c r="J887" i="9"/>
  <c r="W887" i="9" s="1"/>
  <c r="J1987" i="9"/>
  <c r="W1987" i="9" s="1"/>
  <c r="K1987" i="9"/>
  <c r="J1735" i="9"/>
  <c r="W1735" i="9" s="1"/>
  <c r="K1735" i="9"/>
  <c r="K703" i="9"/>
  <c r="J703" i="9"/>
  <c r="W703" i="9" s="1"/>
  <c r="K1702" i="9"/>
  <c r="J1702" i="9"/>
  <c r="W1702" i="9" s="1"/>
  <c r="K1786" i="9"/>
  <c r="J1786" i="9"/>
  <c r="W1786" i="9" s="1"/>
  <c r="K1194" i="9"/>
  <c r="J1194" i="9"/>
  <c r="W1194" i="9" s="1"/>
  <c r="K684" i="9"/>
  <c r="J684" i="9"/>
  <c r="W684" i="9" s="1"/>
  <c r="J1111" i="9"/>
  <c r="W1111" i="9" s="1"/>
  <c r="K1111" i="9"/>
  <c r="J1532" i="9"/>
  <c r="W1532" i="9" s="1"/>
  <c r="K1532" i="9"/>
  <c r="J1705" i="9"/>
  <c r="W1705" i="9" s="1"/>
  <c r="K1705" i="9"/>
  <c r="K255" i="9"/>
  <c r="J255" i="9"/>
  <c r="W255" i="9" s="1"/>
  <c r="J968" i="9"/>
  <c r="W968" i="9" s="1"/>
  <c r="K968" i="9"/>
  <c r="K708" i="9"/>
  <c r="J708" i="9"/>
  <c r="W708" i="9" s="1"/>
  <c r="J1073" i="9"/>
  <c r="W1073" i="9" s="1"/>
  <c r="K1073" i="9"/>
  <c r="K1468" i="9"/>
  <c r="J1468" i="9"/>
  <c r="W1468" i="9" s="1"/>
  <c r="J138" i="9"/>
  <c r="W138" i="9" s="1"/>
  <c r="K138" i="9"/>
  <c r="J104" i="9"/>
  <c r="W104" i="9" s="1"/>
  <c r="K104" i="9"/>
  <c r="K1085" i="9"/>
  <c r="J1085" i="9"/>
  <c r="W1085" i="9" s="1"/>
  <c r="J601" i="9"/>
  <c r="W601" i="9" s="1"/>
  <c r="K601" i="9"/>
  <c r="J1483" i="9"/>
  <c r="W1483" i="9" s="1"/>
  <c r="K1483" i="9"/>
  <c r="K1163" i="9"/>
  <c r="J1163" i="9"/>
  <c r="W1163" i="9" s="1"/>
  <c r="K856" i="9"/>
  <c r="J856" i="9"/>
  <c r="W856" i="9" s="1"/>
  <c r="J1261" i="9"/>
  <c r="W1261" i="9" s="1"/>
  <c r="K1261" i="9"/>
  <c r="J374" i="9"/>
  <c r="W374" i="9" s="1"/>
  <c r="K374" i="9"/>
  <c r="K324" i="9"/>
  <c r="J324" i="9"/>
  <c r="W324" i="9" s="1"/>
  <c r="J1896" i="9"/>
  <c r="W1896" i="9" s="1"/>
  <c r="K1896" i="9"/>
  <c r="K573" i="9"/>
  <c r="J573" i="9"/>
  <c r="W573" i="9" s="1"/>
  <c r="K111" i="9"/>
  <c r="J111" i="9"/>
  <c r="W111" i="9" s="1"/>
  <c r="K1640" i="9"/>
  <c r="J1640" i="9"/>
  <c r="W1640" i="9" s="1"/>
  <c r="K1106" i="9"/>
  <c r="J1106" i="9"/>
  <c r="W1106" i="9" s="1"/>
  <c r="J1005" i="9"/>
  <c r="W1005" i="9" s="1"/>
  <c r="K1005" i="9"/>
  <c r="K353" i="9"/>
  <c r="J353" i="9"/>
  <c r="W353" i="9" s="1"/>
  <c r="K1411" i="9"/>
  <c r="J1411" i="9"/>
  <c r="W1411" i="9" s="1"/>
  <c r="J878" i="9"/>
  <c r="W878" i="9" s="1"/>
  <c r="K878" i="9"/>
  <c r="J905" i="9"/>
  <c r="W905" i="9" s="1"/>
  <c r="K905" i="9"/>
  <c r="K204" i="9"/>
  <c r="J204" i="9"/>
  <c r="W204" i="9" s="1"/>
  <c r="K441" i="9"/>
  <c r="J441" i="9"/>
  <c r="W441" i="9" s="1"/>
  <c r="K754" i="9"/>
  <c r="J754" i="9"/>
  <c r="W754" i="9" s="1"/>
  <c r="J1219" i="9"/>
  <c r="W1219" i="9" s="1"/>
  <c r="K1219" i="9"/>
  <c r="K45" i="9"/>
  <c r="J45" i="9"/>
  <c r="W45" i="9" s="1"/>
  <c r="K514" i="9"/>
  <c r="J514" i="9"/>
  <c r="W514" i="9" s="1"/>
  <c r="K1370" i="9"/>
  <c r="J1370" i="9"/>
  <c r="W1370" i="9" s="1"/>
  <c r="K649" i="9"/>
  <c r="J649" i="9"/>
  <c r="W649" i="9" s="1"/>
  <c r="K527" i="9"/>
  <c r="J527" i="9"/>
  <c r="W527" i="9" s="1"/>
  <c r="J488" i="9"/>
  <c r="W488" i="9" s="1"/>
  <c r="K488" i="9"/>
  <c r="J1092" i="9"/>
  <c r="W1092" i="9" s="1"/>
  <c r="K1092" i="9"/>
  <c r="J653" i="9"/>
  <c r="W653" i="9" s="1"/>
  <c r="K653" i="9"/>
  <c r="K556" i="9"/>
  <c r="J556" i="9"/>
  <c r="W556" i="9" s="1"/>
  <c r="K127" i="9"/>
  <c r="J127" i="9"/>
  <c r="W127" i="9" s="1"/>
  <c r="K1591" i="9"/>
  <c r="J1591" i="9"/>
  <c r="W1591" i="9" s="1"/>
  <c r="J826" i="9"/>
  <c r="W826" i="9" s="1"/>
  <c r="K826" i="9"/>
  <c r="J897" i="9"/>
  <c r="W897" i="9" s="1"/>
  <c r="K897" i="9"/>
  <c r="J940" i="9"/>
  <c r="W940" i="9" s="1"/>
  <c r="K940" i="9"/>
  <c r="J1444" i="9"/>
  <c r="W1444" i="9" s="1"/>
  <c r="K1444" i="9"/>
  <c r="J1062" i="9"/>
  <c r="W1062" i="9" s="1"/>
  <c r="K1062" i="9"/>
  <c r="K1774" i="9"/>
  <c r="J1774" i="9"/>
  <c r="W1774" i="9" s="1"/>
  <c r="J4" i="9"/>
  <c r="W4" i="9" s="1"/>
  <c r="K4" i="9"/>
  <c r="K823" i="9"/>
  <c r="J823" i="9"/>
  <c r="W823" i="9" s="1"/>
  <c r="J239" i="9"/>
  <c r="W239" i="9" s="1"/>
  <c r="K239" i="9"/>
  <c r="J451" i="9"/>
  <c r="W451" i="9" s="1"/>
  <c r="K451" i="9"/>
  <c r="J617" i="9"/>
  <c r="W617" i="9" s="1"/>
  <c r="K617" i="9"/>
  <c r="K1843" i="9"/>
  <c r="J1843" i="9"/>
  <c r="W1843" i="9" s="1"/>
  <c r="J1494" i="9"/>
  <c r="W1494" i="9" s="1"/>
  <c r="K1494" i="9"/>
  <c r="J1149" i="9"/>
  <c r="W1149" i="9" s="1"/>
  <c r="K1149" i="9"/>
  <c r="K1170" i="9"/>
  <c r="J1170" i="9"/>
  <c r="W1170" i="9" s="1"/>
  <c r="J247" i="9"/>
  <c r="W247" i="9" s="1"/>
  <c r="K247" i="9"/>
  <c r="J1094" i="9"/>
  <c r="W1094" i="9" s="1"/>
  <c r="K1094" i="9"/>
  <c r="J1505" i="9"/>
  <c r="W1505" i="9" s="1"/>
  <c r="K1505" i="9"/>
  <c r="K345" i="9"/>
  <c r="J345" i="9"/>
  <c r="W345" i="9" s="1"/>
  <c r="J1504" i="9"/>
  <c r="W1504" i="9" s="1"/>
  <c r="K1504" i="9"/>
  <c r="J1239" i="9"/>
  <c r="W1239" i="9" s="1"/>
  <c r="K1239" i="9"/>
  <c r="J1578" i="9"/>
  <c r="W1578" i="9" s="1"/>
  <c r="K1578" i="9"/>
  <c r="K1551" i="9"/>
  <c r="J1551" i="9"/>
  <c r="W1551" i="9" s="1"/>
  <c r="K1067" i="9"/>
  <c r="J1067" i="9"/>
  <c r="W1067" i="9" s="1"/>
  <c r="J1529" i="9"/>
  <c r="W1529" i="9" s="1"/>
  <c r="K1529" i="9"/>
  <c r="J1816" i="9"/>
  <c r="W1816" i="9" s="1"/>
  <c r="K1816" i="9"/>
  <c r="K423" i="9"/>
  <c r="J423" i="9"/>
  <c r="W423" i="9" s="1"/>
  <c r="J618" i="9"/>
  <c r="W618" i="9" s="1"/>
  <c r="K618" i="9"/>
  <c r="K1807" i="9"/>
  <c r="J1807" i="9"/>
  <c r="W1807" i="9" s="1"/>
  <c r="J1216" i="9"/>
  <c r="W1216" i="9" s="1"/>
  <c r="K1216" i="9"/>
  <c r="K999" i="9"/>
  <c r="J999" i="9"/>
  <c r="W999" i="9" s="1"/>
  <c r="J1400" i="9"/>
  <c r="W1400" i="9" s="1"/>
  <c r="K1400" i="9"/>
  <c r="J710" i="9"/>
  <c r="W710" i="9" s="1"/>
  <c r="K710" i="9"/>
  <c r="J117" i="9"/>
  <c r="W117" i="9" s="1"/>
  <c r="K117" i="9"/>
  <c r="K1277" i="9"/>
  <c r="J1277" i="9"/>
  <c r="W1277" i="9" s="1"/>
  <c r="J1178" i="9"/>
  <c r="W1178" i="9" s="1"/>
  <c r="K1178" i="9"/>
  <c r="J1037" i="9"/>
  <c r="W1037" i="9" s="1"/>
  <c r="K1037" i="9"/>
  <c r="J909" i="9"/>
  <c r="W909" i="9" s="1"/>
  <c r="K909" i="9"/>
  <c r="J1331" i="9"/>
  <c r="W1331" i="9" s="1"/>
  <c r="K1331" i="9"/>
  <c r="K1160" i="9"/>
  <c r="J1160" i="9"/>
  <c r="W1160" i="9" s="1"/>
  <c r="K896" i="9"/>
  <c r="J896" i="9"/>
  <c r="W896" i="9" s="1"/>
  <c r="J124" i="9"/>
  <c r="W124" i="9" s="1"/>
  <c r="K124" i="9"/>
  <c r="K1539" i="9"/>
  <c r="J1539" i="9"/>
  <c r="W1539" i="9" s="1"/>
  <c r="K1440" i="9"/>
  <c r="J1440" i="9"/>
  <c r="W1440" i="9" s="1"/>
  <c r="J1406" i="9"/>
  <c r="W1406" i="9" s="1"/>
  <c r="K1406" i="9"/>
  <c r="J142" i="9"/>
  <c r="W142" i="9" s="1"/>
  <c r="K142" i="9"/>
  <c r="K375" i="9"/>
  <c r="J375" i="9"/>
  <c r="W375" i="9" s="1"/>
  <c r="K361" i="9"/>
  <c r="J361" i="9"/>
  <c r="W361" i="9" s="1"/>
  <c r="J1165" i="9"/>
  <c r="W1165" i="9" s="1"/>
  <c r="K1165" i="9"/>
  <c r="K594" i="9"/>
  <c r="J594" i="9"/>
  <c r="W594" i="9" s="1"/>
  <c r="K330" i="9"/>
  <c r="J330" i="9"/>
  <c r="W330" i="9" s="1"/>
  <c r="K1797" i="9"/>
  <c r="J1797" i="9"/>
  <c r="W1797" i="9" s="1"/>
  <c r="K1516" i="9"/>
  <c r="J1516" i="9"/>
  <c r="W1516" i="9" s="1"/>
  <c r="J1249" i="9"/>
  <c r="W1249" i="9" s="1"/>
  <c r="K1249" i="9"/>
  <c r="J1787" i="9"/>
  <c r="W1787" i="9" s="1"/>
  <c r="K1787" i="9"/>
  <c r="K1477" i="9"/>
  <c r="J1477" i="9"/>
  <c r="W1477" i="9" s="1"/>
  <c r="J1449" i="9"/>
  <c r="W1449" i="9" s="1"/>
  <c r="K1449" i="9"/>
  <c r="K1842" i="9"/>
  <c r="J1842" i="9"/>
  <c r="W1842" i="9" s="1"/>
  <c r="K278" i="9"/>
  <c r="J278" i="9"/>
  <c r="W278" i="9" s="1"/>
  <c r="K1130" i="9"/>
  <c r="J1130" i="9"/>
  <c r="W1130" i="9" s="1"/>
  <c r="J491" i="9"/>
  <c r="W491" i="9" s="1"/>
  <c r="K491" i="9"/>
  <c r="J1410" i="9"/>
  <c r="W1410" i="9" s="1"/>
  <c r="K1410" i="9"/>
  <c r="K1941" i="9"/>
  <c r="J1941" i="9"/>
  <c r="W1941" i="9" s="1"/>
  <c r="J1769" i="9"/>
  <c r="W1769" i="9" s="1"/>
  <c r="K1769" i="9"/>
  <c r="J839" i="9"/>
  <c r="W839" i="9" s="1"/>
  <c r="K839" i="9"/>
  <c r="J62" i="9"/>
  <c r="W62" i="9" s="1"/>
  <c r="K62" i="9"/>
  <c r="K784" i="9"/>
  <c r="J784" i="9"/>
  <c r="W784" i="9" s="1"/>
  <c r="K546" i="9"/>
  <c r="J546" i="9"/>
  <c r="W546" i="9" s="1"/>
  <c r="J1245" i="9"/>
  <c r="W1245" i="9" s="1"/>
  <c r="K1245" i="9"/>
  <c r="K1321" i="9"/>
  <c r="J1321" i="9"/>
  <c r="W1321" i="9" s="1"/>
  <c r="J686" i="9"/>
  <c r="W686" i="9" s="1"/>
  <c r="K686" i="9"/>
  <c r="K34" i="9"/>
  <c r="J34" i="9"/>
  <c r="W34" i="9" s="1"/>
  <c r="J1585" i="9"/>
  <c r="W1585" i="9" s="1"/>
  <c r="K1585" i="9"/>
  <c r="J503" i="9"/>
  <c r="W503" i="9" s="1"/>
  <c r="K503" i="9"/>
  <c r="J463" i="9"/>
  <c r="W463" i="9" s="1"/>
  <c r="K463" i="9"/>
  <c r="J1427" i="9"/>
  <c r="W1427" i="9" s="1"/>
  <c r="K1427" i="9"/>
  <c r="J1369" i="9"/>
  <c r="W1369" i="9" s="1"/>
  <c r="K1369" i="9"/>
  <c r="K1859" i="9"/>
  <c r="J1859" i="9"/>
  <c r="W1859" i="9" s="1"/>
  <c r="J659" i="9"/>
  <c r="W659" i="9" s="1"/>
  <c r="K659" i="9"/>
  <c r="J75" i="9"/>
  <c r="W75" i="9" s="1"/>
  <c r="K75" i="9"/>
  <c r="J555" i="9"/>
  <c r="W555" i="9" s="1"/>
  <c r="K555" i="9"/>
  <c r="K449" i="9"/>
  <c r="J449" i="9"/>
  <c r="W449" i="9" s="1"/>
  <c r="K1962" i="9"/>
  <c r="J1962" i="9"/>
  <c r="W1962" i="9" s="1"/>
  <c r="J1761" i="9"/>
  <c r="W1761" i="9" s="1"/>
  <c r="K1761" i="9"/>
  <c r="K1587" i="9"/>
  <c r="J1587" i="9"/>
  <c r="W1587" i="9" s="1"/>
  <c r="K824" i="9"/>
  <c r="J824" i="9"/>
  <c r="W824" i="9" s="1"/>
  <c r="K1614" i="9"/>
  <c r="J1614" i="9"/>
  <c r="W1614" i="9" s="1"/>
  <c r="J20" i="9"/>
  <c r="W20" i="9" s="1"/>
  <c r="K20" i="9"/>
  <c r="J1055" i="9"/>
  <c r="W1055" i="9" s="1"/>
  <c r="K1055" i="9"/>
  <c r="K1442" i="9"/>
  <c r="J1442" i="9"/>
  <c r="W1442" i="9" s="1"/>
  <c r="J25" i="9"/>
  <c r="W25" i="9" s="1"/>
  <c r="K25" i="9"/>
  <c r="K480" i="9"/>
  <c r="J480" i="9"/>
  <c r="W480" i="9" s="1"/>
  <c r="K1496" i="9"/>
  <c r="J1496" i="9"/>
  <c r="W1496" i="9" s="1"/>
  <c r="J484" i="9"/>
  <c r="W484" i="9" s="1"/>
  <c r="K484" i="9"/>
  <c r="K1845" i="9"/>
  <c r="J1845" i="9"/>
  <c r="W1845" i="9" s="1"/>
  <c r="J52" i="9"/>
  <c r="W52" i="9" s="1"/>
  <c r="K52" i="9"/>
  <c r="J293" i="9"/>
  <c r="W293" i="9" s="1"/>
  <c r="K293" i="9"/>
  <c r="J975" i="9"/>
  <c r="W975" i="9" s="1"/>
  <c r="K975" i="9"/>
  <c r="J1475" i="9"/>
  <c r="W1475" i="9" s="1"/>
  <c r="K1475" i="9"/>
  <c r="J1238" i="9"/>
  <c r="W1238" i="9" s="1"/>
  <c r="K1238" i="9"/>
  <c r="K1192" i="9"/>
  <c r="J1192" i="9"/>
  <c r="W1192" i="9" s="1"/>
  <c r="J1989" i="9"/>
  <c r="W1989" i="9" s="1"/>
  <c r="K1989" i="9"/>
  <c r="K1926" i="9"/>
  <c r="J1926" i="9"/>
  <c r="W1926" i="9" s="1"/>
  <c r="J506" i="9"/>
  <c r="W506" i="9" s="1"/>
  <c r="K506" i="9"/>
  <c r="J1572" i="9"/>
  <c r="W1572" i="9" s="1"/>
  <c r="K1572" i="9"/>
  <c r="J662" i="9"/>
  <c r="W662" i="9" s="1"/>
  <c r="K662" i="9"/>
  <c r="K1619" i="9"/>
  <c r="J1619" i="9"/>
  <c r="W1619" i="9" s="1"/>
  <c r="K880" i="9"/>
  <c r="J880" i="9"/>
  <c r="W880" i="9" s="1"/>
  <c r="J1297" i="9"/>
  <c r="W1297" i="9" s="1"/>
  <c r="K1297" i="9"/>
  <c r="J1932" i="9"/>
  <c r="W1932" i="9" s="1"/>
  <c r="K1932" i="9"/>
  <c r="K1263" i="9"/>
  <c r="J1263" i="9"/>
  <c r="W1263" i="9" s="1"/>
  <c r="J1707" i="9"/>
  <c r="W1707" i="9" s="1"/>
  <c r="K1707" i="9"/>
  <c r="J106" i="9"/>
  <c r="W106" i="9" s="1"/>
  <c r="K106" i="9"/>
  <c r="J1998" i="9"/>
  <c r="W1998" i="9" s="1"/>
  <c r="K1998" i="9"/>
  <c r="K944" i="9"/>
  <c r="J944" i="9"/>
  <c r="W944" i="9" s="1"/>
  <c r="K1381" i="9"/>
  <c r="J1381" i="9"/>
  <c r="W1381" i="9" s="1"/>
  <c r="J1405" i="9"/>
  <c r="W1405" i="9" s="1"/>
  <c r="K1405" i="9"/>
  <c r="K287" i="9"/>
  <c r="J287" i="9"/>
  <c r="W287" i="9" s="1"/>
  <c r="J243" i="9"/>
  <c r="W243" i="9" s="1"/>
  <c r="K243" i="9"/>
  <c r="K397" i="9"/>
  <c r="J397" i="9"/>
  <c r="W397" i="9" s="1"/>
  <c r="K1492" i="9"/>
  <c r="J1492" i="9"/>
  <c r="W1492" i="9" s="1"/>
  <c r="K440" i="9"/>
  <c r="J440" i="9"/>
  <c r="W440" i="9" s="1"/>
  <c r="J1001" i="9"/>
  <c r="W1001" i="9" s="1"/>
  <c r="K1001" i="9"/>
  <c r="J371" i="9"/>
  <c r="W371" i="9" s="1"/>
  <c r="K371" i="9"/>
  <c r="J1060" i="9"/>
  <c r="W1060" i="9" s="1"/>
  <c r="K1060" i="9"/>
  <c r="J1651" i="9"/>
  <c r="W1651" i="9" s="1"/>
  <c r="K1651" i="9"/>
  <c r="J92" i="9"/>
  <c r="W92" i="9" s="1"/>
  <c r="K92" i="9"/>
  <c r="K1746" i="9"/>
  <c r="J1746" i="9"/>
  <c r="W1746" i="9" s="1"/>
  <c r="J914" i="9"/>
  <c r="W914" i="9" s="1"/>
  <c r="K914" i="9"/>
  <c r="K1175" i="9"/>
  <c r="J1175" i="9"/>
  <c r="W1175" i="9" s="1"/>
  <c r="K354" i="9"/>
  <c r="J354" i="9"/>
  <c r="W354" i="9" s="1"/>
  <c r="K15" i="9"/>
  <c r="J15" i="9"/>
  <c r="W15" i="9" s="1"/>
  <c r="J1965" i="9"/>
  <c r="W1965" i="9" s="1"/>
  <c r="K1965" i="9"/>
  <c r="J1320" i="9"/>
  <c r="W1320" i="9" s="1"/>
  <c r="K1320" i="9"/>
  <c r="J778" i="9"/>
  <c r="W778" i="9" s="1"/>
  <c r="K778" i="9"/>
  <c r="J647" i="9"/>
  <c r="W647" i="9" s="1"/>
  <c r="K647" i="9"/>
  <c r="K558" i="9"/>
  <c r="J558" i="9"/>
  <c r="W558" i="9" s="1"/>
  <c r="J1629" i="9"/>
  <c r="W1629" i="9" s="1"/>
  <c r="K1629" i="9"/>
  <c r="K1091" i="9"/>
  <c r="J1091" i="9"/>
  <c r="W1091" i="9" s="1"/>
  <c r="J1246" i="9"/>
  <c r="W1246" i="9" s="1"/>
  <c r="K1246" i="9"/>
  <c r="K192" i="9"/>
  <c r="J192" i="9"/>
  <c r="W192" i="9" s="1"/>
  <c r="J305" i="9"/>
  <c r="W305" i="9" s="1"/>
  <c r="K305" i="9"/>
  <c r="K1615" i="9"/>
  <c r="J1615" i="9"/>
  <c r="W1615" i="9" s="1"/>
  <c r="K169" i="9"/>
  <c r="J169" i="9"/>
  <c r="W169" i="9" s="1"/>
  <c r="J1831" i="9"/>
  <c r="W1831" i="9" s="1"/>
  <c r="K1831" i="9"/>
  <c r="K758" i="9"/>
  <c r="J758" i="9"/>
  <c r="W758" i="9" s="1"/>
  <c r="J404" i="9"/>
  <c r="W404" i="9" s="1"/>
  <c r="K404" i="9"/>
  <c r="K144" i="9"/>
  <c r="J144" i="9"/>
  <c r="W144" i="9" s="1"/>
  <c r="K99" i="9"/>
  <c r="J99" i="9"/>
  <c r="W99" i="9" s="1"/>
  <c r="K1899" i="9"/>
  <c r="J1899" i="9"/>
  <c r="W1899" i="9" s="1"/>
  <c r="J690" i="9"/>
  <c r="W690" i="9" s="1"/>
  <c r="K690" i="9"/>
  <c r="K688" i="9"/>
  <c r="J688" i="9"/>
  <c r="W688" i="9" s="1"/>
  <c r="J949" i="9"/>
  <c r="W949" i="9" s="1"/>
  <c r="K949" i="9"/>
  <c r="J35" i="9"/>
  <c r="W35" i="9" s="1"/>
  <c r="K35" i="9"/>
  <c r="K1618" i="9"/>
  <c r="J1618" i="9"/>
  <c r="W1618" i="9" s="1"/>
  <c r="J1499" i="9"/>
  <c r="W1499" i="9" s="1"/>
  <c r="K1499" i="9"/>
  <c r="J1041" i="9"/>
  <c r="W1041" i="9" s="1"/>
  <c r="K1041" i="9"/>
  <c r="J1696" i="9"/>
  <c r="W1696" i="9" s="1"/>
  <c r="K1696" i="9"/>
  <c r="K259" i="9"/>
  <c r="J259" i="9"/>
  <c r="W259" i="9" s="1"/>
  <c r="J161" i="9"/>
  <c r="W161" i="9" s="1"/>
  <c r="K161" i="9"/>
  <c r="J1063" i="9"/>
  <c r="W1063" i="9" s="1"/>
  <c r="K1063" i="9"/>
  <c r="K426" i="9"/>
  <c r="J426" i="9"/>
  <c r="W426" i="9" s="1"/>
  <c r="K489" i="9"/>
  <c r="J489" i="9"/>
  <c r="W489" i="9" s="1"/>
  <c r="K162" i="9"/>
  <c r="J162" i="9"/>
  <c r="W162" i="9" s="1"/>
  <c r="K1432" i="9"/>
  <c r="J1432" i="9"/>
  <c r="W1432" i="9" s="1"/>
  <c r="J900" i="9"/>
  <c r="W900" i="9" s="1"/>
  <c r="K900" i="9"/>
  <c r="K1687" i="9"/>
  <c r="J1687" i="9"/>
  <c r="W1687" i="9" s="1"/>
  <c r="J1434" i="9"/>
  <c r="W1434" i="9" s="1"/>
  <c r="K1434" i="9"/>
  <c r="J795" i="9"/>
  <c r="W795" i="9" s="1"/>
  <c r="K795" i="9"/>
  <c r="K1808" i="9"/>
  <c r="J1808" i="9"/>
  <c r="W1808" i="9" s="1"/>
  <c r="J1345" i="9"/>
  <c r="W1345" i="9" s="1"/>
  <c r="K1345" i="9"/>
  <c r="K333" i="9"/>
  <c r="J333" i="9"/>
  <c r="W333" i="9" s="1"/>
  <c r="J1260" i="9"/>
  <c r="W1260" i="9" s="1"/>
  <c r="K1260" i="9"/>
  <c r="K1391" i="9"/>
  <c r="J1391" i="9"/>
  <c r="W1391" i="9" s="1"/>
  <c r="K947" i="9"/>
  <c r="J947" i="9"/>
  <c r="W947" i="9" s="1"/>
  <c r="K1574" i="9"/>
  <c r="J1574" i="9"/>
  <c r="W1574" i="9" s="1"/>
  <c r="J1937" i="9"/>
  <c r="W1937" i="9" s="1"/>
  <c r="K1937" i="9"/>
  <c r="K540" i="9"/>
  <c r="J540" i="9"/>
  <c r="W540" i="9" s="1"/>
  <c r="K1334" i="9"/>
  <c r="J1334" i="9"/>
  <c r="W1334" i="9" s="1"/>
  <c r="K101" i="9"/>
  <c r="J101" i="9"/>
  <c r="W101" i="9" s="1"/>
  <c r="K1486" i="9"/>
  <c r="J1486" i="9"/>
  <c r="W1486" i="9" s="1"/>
  <c r="K238" i="9"/>
  <c r="J238" i="9"/>
  <c r="W238" i="9" s="1"/>
  <c r="K921" i="9"/>
  <c r="J921" i="9"/>
  <c r="W921" i="9" s="1"/>
  <c r="K81" i="9"/>
  <c r="J81" i="9"/>
  <c r="W81" i="9" s="1"/>
  <c r="J482" i="9"/>
  <c r="W482" i="9" s="1"/>
  <c r="K482" i="9"/>
  <c r="K605" i="9"/>
  <c r="J605" i="9"/>
  <c r="W605" i="9" s="1"/>
  <c r="J66" i="9"/>
  <c r="W66" i="9" s="1"/>
  <c r="K66" i="9"/>
  <c r="K883" i="9"/>
  <c r="J883" i="9"/>
  <c r="W883" i="9" s="1"/>
  <c r="K1593" i="9"/>
  <c r="J1593" i="9"/>
  <c r="W1593" i="9" s="1"/>
  <c r="K250" i="9"/>
  <c r="J250" i="9"/>
  <c r="W250" i="9" s="1"/>
  <c r="K1675" i="9"/>
  <c r="J1675" i="9"/>
  <c r="W1675" i="9" s="1"/>
  <c r="K323" i="9"/>
  <c r="J323" i="9"/>
  <c r="W323" i="9" s="1"/>
  <c r="K935" i="9"/>
  <c r="J935" i="9"/>
  <c r="W935" i="9" s="1"/>
  <c r="J1080" i="9"/>
  <c r="W1080" i="9" s="1"/>
  <c r="K1080" i="9"/>
  <c r="J232" i="9"/>
  <c r="W232" i="9" s="1"/>
  <c r="K232" i="9"/>
  <c r="J1161" i="9"/>
  <c r="W1161" i="9" s="1"/>
  <c r="K1161" i="9"/>
  <c r="J1862" i="9"/>
  <c r="W1862" i="9" s="1"/>
  <c r="K1862" i="9"/>
  <c r="K1611" i="9"/>
  <c r="J1611" i="9"/>
  <c r="W1611" i="9" s="1"/>
  <c r="K1725" i="9"/>
  <c r="J1725" i="9"/>
  <c r="W1725" i="9" s="1"/>
  <c r="K1988" i="9"/>
  <c r="J1988" i="9"/>
  <c r="W1988" i="9" s="1"/>
  <c r="J562" i="9"/>
  <c r="W562" i="9" s="1"/>
  <c r="K562" i="9"/>
  <c r="K1209" i="9"/>
  <c r="J1209" i="9"/>
  <c r="W1209" i="9" s="1"/>
  <c r="J14" i="9"/>
  <c r="W14" i="9" s="1"/>
  <c r="K14" i="9"/>
  <c r="K529" i="9"/>
  <c r="J529" i="9"/>
  <c r="W529" i="9" s="1"/>
  <c r="K1286" i="9"/>
  <c r="J1286" i="9"/>
  <c r="W1286" i="9" s="1"/>
  <c r="J1211" i="9"/>
  <c r="W1211" i="9" s="1"/>
  <c r="K1211" i="9"/>
  <c r="J1201" i="9"/>
  <c r="W1201" i="9" s="1"/>
  <c r="K1201" i="9"/>
  <c r="J1837" i="9"/>
  <c r="W1837" i="9" s="1"/>
  <c r="K1837" i="9"/>
  <c r="J1096" i="9"/>
  <c r="W1096" i="9" s="1"/>
  <c r="K1096" i="9"/>
  <c r="J763" i="9"/>
  <c r="W763" i="9" s="1"/>
  <c r="K763" i="9"/>
  <c r="J64" i="9"/>
  <c r="W64" i="9" s="1"/>
  <c r="K64" i="9"/>
  <c r="J682" i="9"/>
  <c r="W682" i="9" s="1"/>
  <c r="K682" i="9"/>
  <c r="K1188" i="9"/>
  <c r="J1188" i="9"/>
  <c r="W1188" i="9" s="1"/>
  <c r="J1742" i="9"/>
  <c r="W1742" i="9" s="1"/>
  <c r="K1742" i="9"/>
  <c r="K1974" i="9"/>
  <c r="J1974" i="9"/>
  <c r="W1974" i="9" s="1"/>
  <c r="J1454" i="9"/>
  <c r="W1454" i="9" s="1"/>
  <c r="K1454" i="9"/>
  <c r="K1340" i="9"/>
  <c r="J1340" i="9"/>
  <c r="W1340" i="9" s="1"/>
  <c r="J1524" i="9"/>
  <c r="W1524" i="9" s="1"/>
  <c r="K1524" i="9"/>
  <c r="J455" i="9"/>
  <c r="W455" i="9" s="1"/>
  <c r="K455" i="9"/>
  <c r="K1326" i="9"/>
  <c r="J1326" i="9"/>
  <c r="W1326" i="9" s="1"/>
  <c r="K1706" i="9"/>
  <c r="J1706" i="9"/>
  <c r="W1706" i="9" s="1"/>
  <c r="J689" i="9"/>
  <c r="W689" i="9" s="1"/>
  <c r="K689" i="9"/>
  <c r="J747" i="9"/>
  <c r="W747" i="9" s="1"/>
  <c r="K747" i="9"/>
  <c r="J1659" i="9"/>
  <c r="W1659" i="9" s="1"/>
  <c r="K1659" i="9"/>
  <c r="J658" i="9"/>
  <c r="W658" i="9" s="1"/>
  <c r="K658" i="9"/>
  <c r="J1828" i="9"/>
  <c r="W1828" i="9" s="1"/>
  <c r="K1828" i="9"/>
  <c r="J1623" i="9"/>
  <c r="W1623" i="9" s="1"/>
  <c r="K1623" i="9"/>
  <c r="K29" i="9"/>
  <c r="J29" i="9"/>
  <c r="W29" i="9" s="1"/>
  <c r="J1923" i="9"/>
  <c r="W1923" i="9" s="1"/>
  <c r="K1923" i="9"/>
  <c r="K266" i="9"/>
  <c r="J266" i="9"/>
  <c r="W266" i="9" s="1"/>
  <c r="J227" i="9"/>
  <c r="W227" i="9" s="1"/>
  <c r="K227" i="9"/>
  <c r="K1294" i="9"/>
  <c r="J1294" i="9"/>
  <c r="W1294" i="9" s="1"/>
  <c r="K395" i="9"/>
  <c r="J395" i="9"/>
  <c r="W395" i="9" s="1"/>
  <c r="J898" i="9"/>
  <c r="W898" i="9" s="1"/>
  <c r="K898" i="9"/>
  <c r="J1812" i="9"/>
  <c r="W1812" i="9" s="1"/>
  <c r="K1812" i="9"/>
  <c r="J1290" i="9"/>
  <c r="W1290" i="9" s="1"/>
  <c r="K1290" i="9"/>
  <c r="K559" i="9"/>
  <c r="J559" i="9"/>
  <c r="W559" i="9" s="1"/>
  <c r="K236" i="9"/>
  <c r="J236" i="9"/>
  <c r="W236" i="9" s="1"/>
  <c r="K756" i="9"/>
  <c r="J756" i="9"/>
  <c r="W756" i="9" s="1"/>
  <c r="K1117" i="9"/>
  <c r="J1117" i="9"/>
  <c r="W1117" i="9" s="1"/>
  <c r="K544" i="9"/>
  <c r="J544" i="9"/>
  <c r="W544" i="9" s="1"/>
  <c r="K1759" i="9"/>
  <c r="J1759" i="9"/>
  <c r="W1759" i="9" s="1"/>
  <c r="K479" i="9"/>
  <c r="J479" i="9"/>
  <c r="W479" i="9" s="1"/>
  <c r="K1695" i="9"/>
  <c r="J1695" i="9"/>
  <c r="W1695" i="9" s="1"/>
  <c r="J207" i="9"/>
  <c r="W207" i="9" s="1"/>
  <c r="K207" i="9"/>
  <c r="J228" i="9"/>
  <c r="W228" i="9" s="1"/>
  <c r="K228" i="9"/>
  <c r="J1066" i="9"/>
  <c r="W1066" i="9" s="1"/>
  <c r="K1066" i="9"/>
  <c r="K705" i="9"/>
  <c r="J705" i="9"/>
  <c r="W705" i="9" s="1"/>
  <c r="K335" i="9"/>
  <c r="J335" i="9"/>
  <c r="W335" i="9" s="1"/>
  <c r="J816" i="9"/>
  <c r="W816" i="9" s="1"/>
  <c r="K816" i="9"/>
  <c r="J1544" i="9"/>
  <c r="W1544" i="9" s="1"/>
  <c r="K1544" i="9"/>
  <c r="J517" i="9"/>
  <c r="W517" i="9" s="1"/>
  <c r="K517" i="9"/>
  <c r="K18" i="9"/>
  <c r="J18" i="9"/>
  <c r="W18" i="9" s="1"/>
  <c r="K593" i="9"/>
  <c r="J593" i="9"/>
  <c r="W593" i="9" s="1"/>
  <c r="K1924" i="9"/>
  <c r="J1924" i="9"/>
  <c r="W1924" i="9" s="1"/>
  <c r="J1883" i="9"/>
  <c r="W1883" i="9" s="1"/>
  <c r="K1883" i="9"/>
  <c r="J1189" i="9"/>
  <c r="W1189" i="9" s="1"/>
  <c r="K1189" i="9"/>
  <c r="J1141" i="9"/>
  <c r="W1141" i="9" s="1"/>
  <c r="K1141" i="9"/>
  <c r="K265" i="9"/>
  <c r="J265" i="9"/>
  <c r="W265" i="9" s="1"/>
  <c r="J1685" i="9"/>
  <c r="W1685" i="9" s="1"/>
  <c r="K1685" i="9"/>
  <c r="K1819" i="9"/>
  <c r="J1819" i="9"/>
  <c r="W1819" i="9" s="1"/>
  <c r="J458" i="9"/>
  <c r="W458" i="9" s="1"/>
  <c r="K458" i="9"/>
  <c r="K1979" i="9"/>
  <c r="J1979" i="9"/>
  <c r="W1979" i="9" s="1"/>
  <c r="J1039" i="9"/>
  <c r="W1039" i="9" s="1"/>
  <c r="K1039" i="9"/>
  <c r="J596" i="9"/>
  <c r="W596" i="9" s="1"/>
  <c r="K596" i="9"/>
  <c r="J774" i="9"/>
  <c r="W774" i="9" s="1"/>
  <c r="K774" i="9"/>
  <c r="K1275" i="9"/>
  <c r="J1275" i="9"/>
  <c r="W1275" i="9" s="1"/>
  <c r="K1662" i="9"/>
  <c r="J1662" i="9"/>
  <c r="W1662" i="9" s="1"/>
  <c r="K1541" i="9"/>
  <c r="J1541" i="9"/>
  <c r="W1541" i="9" s="1"/>
  <c r="J332" i="9"/>
  <c r="W332" i="9" s="1"/>
  <c r="K332" i="9"/>
  <c r="K508" i="9"/>
  <c r="J508" i="9"/>
  <c r="W508" i="9" s="1"/>
  <c r="K1317" i="9"/>
  <c r="J1317" i="9"/>
  <c r="W1317" i="9" s="1"/>
  <c r="J410" i="9"/>
  <c r="W410" i="9" s="1"/>
  <c r="K410" i="9"/>
  <c r="K1071" i="9"/>
  <c r="J1071" i="9"/>
  <c r="W1071" i="9" s="1"/>
  <c r="J640" i="9"/>
  <c r="W640" i="9" s="1"/>
  <c r="K640" i="9"/>
  <c r="K17" i="9"/>
  <c r="J17" i="9"/>
  <c r="W17" i="9" s="1"/>
  <c r="K1825" i="9"/>
  <c r="J1825" i="9"/>
  <c r="W1825" i="9" s="1"/>
  <c r="K1576" i="9"/>
  <c r="J1576" i="9"/>
  <c r="W1576" i="9" s="1"/>
  <c r="K970" i="9"/>
  <c r="J970" i="9"/>
  <c r="W970" i="9" s="1"/>
  <c r="J1626" i="9"/>
  <c r="W1626" i="9" s="1"/>
  <c r="K1626" i="9"/>
  <c r="J575" i="9"/>
  <c r="W575" i="9" s="1"/>
  <c r="K575" i="9"/>
  <c r="K915" i="9"/>
  <c r="J915" i="9"/>
  <c r="W915" i="9" s="1"/>
  <c r="K298" i="9"/>
  <c r="J298" i="9"/>
  <c r="W298" i="9" s="1"/>
  <c r="J1698" i="9"/>
  <c r="W1698" i="9" s="1"/>
  <c r="K1698" i="9"/>
  <c r="J1801" i="9"/>
  <c r="W1801" i="9" s="1"/>
  <c r="K1801" i="9"/>
  <c r="K994" i="9"/>
  <c r="J994" i="9"/>
  <c r="W994" i="9" s="1"/>
  <c r="J590" i="9"/>
  <c r="W590" i="9" s="1"/>
  <c r="K590" i="9"/>
  <c r="K632" i="9"/>
  <c r="J632" i="9"/>
  <c r="W632" i="9" s="1"/>
  <c r="J1513" i="9"/>
  <c r="W1513" i="9" s="1"/>
  <c r="K1513" i="9"/>
  <c r="J356" i="9"/>
  <c r="W356" i="9" s="1"/>
  <c r="K356" i="9"/>
  <c r="K1565" i="9"/>
  <c r="J1565" i="9"/>
  <c r="W1565" i="9" s="1"/>
  <c r="J765" i="9"/>
  <c r="W765" i="9" s="1"/>
  <c r="K765" i="9"/>
  <c r="J94" i="9"/>
  <c r="W94" i="9" s="1"/>
  <c r="K94" i="9"/>
  <c r="J473" i="9"/>
  <c r="W473" i="9" s="1"/>
  <c r="K473" i="9"/>
  <c r="J1846" i="9"/>
  <c r="W1846" i="9" s="1"/>
  <c r="K1846" i="9"/>
  <c r="J1064" i="9"/>
  <c r="W1064" i="9" s="1"/>
  <c r="K1064" i="9"/>
  <c r="K411" i="9"/>
  <c r="J411" i="9"/>
  <c r="W411" i="9" s="1"/>
  <c r="J1312" i="9"/>
  <c r="W1312" i="9" s="1"/>
  <c r="K1312" i="9"/>
  <c r="J1099" i="9"/>
  <c r="W1099" i="9" s="1"/>
  <c r="K1099" i="9"/>
  <c r="K1276" i="9"/>
  <c r="J1276" i="9"/>
  <c r="W1276" i="9" s="1"/>
  <c r="J1669" i="9"/>
  <c r="W1669" i="9" s="1"/>
  <c r="K1669" i="9"/>
  <c r="J918" i="9"/>
  <c r="W918" i="9" s="1"/>
  <c r="K918" i="9"/>
  <c r="K1733" i="9"/>
  <c r="J1733" i="9"/>
  <c r="W1733" i="9" s="1"/>
  <c r="J1255" i="9"/>
  <c r="W1255" i="9" s="1"/>
  <c r="K1255" i="9"/>
  <c r="K428" i="9"/>
  <c r="J428" i="9"/>
  <c r="W428" i="9" s="1"/>
  <c r="J792" i="9"/>
  <c r="W792" i="9" s="1"/>
  <c r="K792" i="9"/>
  <c r="K1566" i="9"/>
  <c r="J1566" i="9"/>
  <c r="W1566" i="9" s="1"/>
  <c r="K225" i="9"/>
  <c r="J225" i="9"/>
  <c r="W225" i="9" s="1"/>
  <c r="J1446" i="9"/>
  <c r="W1446" i="9" s="1"/>
  <c r="K1446" i="9"/>
  <c r="J334" i="9"/>
  <c r="W334" i="9" s="1"/>
  <c r="K334" i="9"/>
  <c r="K485" i="9"/>
  <c r="J485" i="9"/>
  <c r="W485" i="9" s="1"/>
  <c r="J1023" i="9"/>
  <c r="W1023" i="9" s="1"/>
  <c r="K1023" i="9"/>
  <c r="J89" i="9"/>
  <c r="W89" i="9" s="1"/>
  <c r="K89" i="9"/>
  <c r="J190" i="9"/>
  <c r="W190" i="9" s="1"/>
  <c r="K190" i="9"/>
  <c r="K242" i="9"/>
  <c r="J242" i="9"/>
  <c r="W242" i="9" s="1"/>
  <c r="J1710" i="9"/>
  <c r="W1710" i="9" s="1"/>
  <c r="K1710" i="9"/>
  <c r="J152" i="9"/>
  <c r="W152" i="9" s="1"/>
  <c r="K152" i="9"/>
  <c r="J165" i="9"/>
  <c r="W165" i="9" s="1"/>
  <c r="K165" i="9"/>
  <c r="K1531" i="9"/>
  <c r="J1531" i="9"/>
  <c r="W1531" i="9" s="1"/>
  <c r="J665" i="9"/>
  <c r="W665" i="9" s="1"/>
  <c r="K665" i="9"/>
  <c r="K1272" i="9"/>
  <c r="J1272" i="9"/>
  <c r="W1272" i="9" s="1"/>
  <c r="J1916" i="9"/>
  <c r="W1916" i="9" s="1"/>
  <c r="K1916" i="9"/>
  <c r="J1441" i="9"/>
  <c r="W1441" i="9" s="1"/>
  <c r="K1441" i="9"/>
  <c r="K1070" i="9"/>
  <c r="J1070" i="9"/>
  <c r="W1070" i="9" s="1"/>
  <c r="K1050" i="9"/>
  <c r="J1050" i="9"/>
  <c r="W1050" i="9" s="1"/>
  <c r="J1010" i="9"/>
  <c r="W1010" i="9" s="1"/>
  <c r="K1010" i="9"/>
  <c r="K1950" i="9"/>
  <c r="J1950" i="9"/>
  <c r="W1950" i="9" s="1"/>
  <c r="J164" i="9"/>
  <c r="W164" i="9" s="1"/>
  <c r="K164" i="9"/>
  <c r="K1598" i="9"/>
  <c r="J1598" i="9"/>
  <c r="W1598" i="9" s="1"/>
  <c r="K378" i="9"/>
  <c r="J378" i="9"/>
  <c r="W378" i="9" s="1"/>
  <c r="J1671" i="9"/>
  <c r="W1671" i="9" s="1"/>
  <c r="K1671" i="9"/>
  <c r="J1836" i="9"/>
  <c r="W1836" i="9" s="1"/>
  <c r="K1836" i="9"/>
  <c r="K427" i="9"/>
  <c r="J427" i="9"/>
  <c r="W427" i="9" s="1"/>
  <c r="J1747" i="9"/>
  <c r="W1747" i="9" s="1"/>
  <c r="K1747" i="9"/>
  <c r="J937" i="9"/>
  <c r="W937" i="9" s="1"/>
  <c r="K937" i="9"/>
  <c r="J1944" i="9"/>
  <c r="W1944" i="9" s="1"/>
  <c r="K1944" i="9"/>
  <c r="J295" i="9"/>
  <c r="W295" i="9" s="1"/>
  <c r="K295" i="9"/>
  <c r="K1204" i="9"/>
  <c r="J1204" i="9"/>
  <c r="W1204" i="9" s="1"/>
  <c r="J1597" i="9"/>
  <c r="W1597" i="9" s="1"/>
  <c r="K1597" i="9"/>
  <c r="K110" i="9"/>
  <c r="J110" i="9"/>
  <c r="W110" i="9" s="1"/>
  <c r="K941" i="9"/>
  <c r="J941" i="9"/>
  <c r="W941" i="9" s="1"/>
  <c r="J866" i="9"/>
  <c r="W866" i="9" s="1"/>
  <c r="K866" i="9"/>
  <c r="K1397" i="9"/>
  <c r="J1397" i="9"/>
  <c r="W1397" i="9" s="1"/>
  <c r="K230" i="9"/>
  <c r="J230" i="9"/>
  <c r="W230" i="9" s="1"/>
  <c r="J1479" i="9"/>
  <c r="W1479" i="9" s="1"/>
  <c r="K1479" i="9"/>
  <c r="J460" i="9"/>
  <c r="W460" i="9" s="1"/>
  <c r="K460" i="9"/>
  <c r="K78" i="9"/>
  <c r="J78" i="9"/>
  <c r="W78" i="9" s="1"/>
  <c r="J401" i="9"/>
  <c r="W401" i="9" s="1"/>
  <c r="K401" i="9"/>
  <c r="K1417" i="9"/>
  <c r="J1417" i="9"/>
  <c r="W1417" i="9" s="1"/>
  <c r="J73" i="9"/>
  <c r="W73" i="9" s="1"/>
  <c r="K73" i="9"/>
  <c r="K254" i="9"/>
  <c r="J254" i="9"/>
  <c r="W254" i="9" s="1"/>
  <c r="K206" i="9"/>
  <c r="J206" i="9"/>
  <c r="W206" i="9" s="1"/>
  <c r="J1628" i="9"/>
  <c r="W1628" i="9" s="1"/>
  <c r="K1628" i="9"/>
  <c r="J1632" i="9"/>
  <c r="W1632" i="9" s="1"/>
  <c r="K1632" i="9"/>
  <c r="K1960" i="9"/>
  <c r="J1960" i="9"/>
  <c r="W1960" i="9" s="1"/>
  <c r="K739" i="9"/>
  <c r="J739" i="9"/>
  <c r="W739" i="9" s="1"/>
  <c r="J672" i="9"/>
  <c r="W672" i="9" s="1"/>
  <c r="K672" i="9"/>
  <c r="J1457" i="9"/>
  <c r="W1457" i="9" s="1"/>
  <c r="K1457" i="9"/>
  <c r="K786" i="9"/>
  <c r="J786" i="9"/>
  <c r="W786" i="9" s="1"/>
  <c r="J268" i="9"/>
  <c r="W268" i="9" s="1"/>
  <c r="K268" i="9"/>
  <c r="K1949" i="9"/>
  <c r="J1949" i="9"/>
  <c r="W1949" i="9" s="1"/>
  <c r="J1894" i="9"/>
  <c r="W1894" i="9" s="1"/>
  <c r="K1894" i="9"/>
  <c r="K1480" i="9"/>
  <c r="J1480" i="9"/>
  <c r="W1480" i="9" s="1"/>
  <c r="K198" i="9"/>
  <c r="J198" i="9"/>
  <c r="W198" i="9" s="1"/>
  <c r="J1809" i="9"/>
  <c r="W1809" i="9" s="1"/>
  <c r="K1809" i="9"/>
  <c r="K873" i="9"/>
  <c r="J873" i="9"/>
  <c r="W873" i="9" s="1"/>
  <c r="J560" i="9"/>
  <c r="W560" i="9" s="1"/>
  <c r="K560" i="9"/>
  <c r="K1024" i="9"/>
  <c r="J1024" i="9"/>
  <c r="W1024" i="9" s="1"/>
  <c r="K615" i="9"/>
  <c r="J615" i="9"/>
  <c r="W615" i="9" s="1"/>
  <c r="K184" i="9"/>
  <c r="J184" i="9"/>
  <c r="W184" i="9" s="1"/>
  <c r="K842" i="9"/>
  <c r="J842" i="9"/>
  <c r="W842" i="9" s="1"/>
  <c r="J1929" i="9"/>
  <c r="W1929" i="9" s="1"/>
  <c r="K1929" i="9"/>
  <c r="J1777" i="9"/>
  <c r="W1777" i="9" s="1"/>
  <c r="K1777" i="9"/>
  <c r="J565" i="9"/>
  <c r="W565" i="9" s="1"/>
  <c r="K565" i="9"/>
  <c r="K1552" i="9"/>
  <c r="J1552" i="9"/>
  <c r="W1552" i="9" s="1"/>
  <c r="J358" i="9"/>
  <c r="W358" i="9" s="1"/>
  <c r="K358" i="9"/>
  <c r="K1901" i="9"/>
  <c r="J1901" i="9"/>
  <c r="W1901" i="9" s="1"/>
  <c r="K1025" i="9"/>
  <c r="J1025" i="9"/>
  <c r="W1025" i="9" s="1"/>
  <c r="J579" i="9"/>
  <c r="W579" i="9" s="1"/>
  <c r="K579" i="9"/>
  <c r="J683" i="9"/>
  <c r="W683" i="9" s="1"/>
  <c r="K683" i="9"/>
  <c r="J972" i="9"/>
  <c r="W972" i="9" s="1"/>
  <c r="K972" i="9"/>
  <c r="J1447" i="9"/>
  <c r="W1447" i="9" s="1"/>
  <c r="K1447" i="9"/>
  <c r="K1697" i="9"/>
  <c r="J1697" i="9"/>
  <c r="W1697" i="9" s="1"/>
  <c r="K1641" i="9"/>
  <c r="J1641" i="9"/>
  <c r="W1641" i="9" s="1"/>
  <c r="J761" i="9"/>
  <c r="W761" i="9" s="1"/>
  <c r="K761" i="9"/>
  <c r="K851" i="9"/>
  <c r="J851" i="9"/>
  <c r="W851" i="9" s="1"/>
  <c r="K1323" i="9"/>
  <c r="J1323" i="9"/>
  <c r="W1323" i="9" s="1"/>
  <c r="J780" i="9"/>
  <c r="W780" i="9" s="1"/>
  <c r="K780" i="9"/>
  <c r="J879" i="9"/>
  <c r="W879" i="9" s="1"/>
  <c r="K879" i="9"/>
  <c r="K27" i="9"/>
  <c r="J27" i="9"/>
  <c r="W27" i="9" s="1"/>
  <c r="J456" i="9"/>
  <c r="W456" i="9" s="1"/>
  <c r="K456" i="9"/>
  <c r="J1222" i="9"/>
  <c r="W1222" i="9" s="1"/>
  <c r="K1222" i="9"/>
  <c r="J472" i="9"/>
  <c r="W472" i="9" s="1"/>
  <c r="K472" i="9"/>
  <c r="K1051" i="9"/>
  <c r="J1051" i="9"/>
  <c r="W1051" i="9" s="1"/>
  <c r="J1030" i="9"/>
  <c r="W1030" i="9" s="1"/>
  <c r="K1030" i="9"/>
  <c r="J1018" i="9"/>
  <c r="W1018" i="9" s="1"/>
  <c r="K1018" i="9"/>
  <c r="J1983" i="9"/>
  <c r="W1983" i="9" s="1"/>
  <c r="K1983" i="9"/>
  <c r="J222" i="9"/>
  <c r="W222" i="9" s="1"/>
  <c r="K222" i="9"/>
  <c r="K1210" i="9"/>
  <c r="J1210" i="9"/>
  <c r="W1210" i="9" s="1"/>
  <c r="J1503" i="9"/>
  <c r="W1503" i="9" s="1"/>
  <c r="K1503" i="9"/>
  <c r="K893" i="9"/>
  <c r="J893" i="9"/>
  <c r="W893" i="9" s="1"/>
  <c r="J1327" i="9"/>
  <c r="W1327" i="9" s="1"/>
  <c r="K1327" i="9"/>
  <c r="J437" i="9"/>
  <c r="W437" i="9" s="1"/>
  <c r="K437" i="9"/>
  <c r="J1412" i="9"/>
  <c r="W1412" i="9" s="1"/>
  <c r="K1412" i="9"/>
  <c r="K1253" i="9"/>
  <c r="J1253" i="9"/>
  <c r="W1253" i="9" s="1"/>
  <c r="K752" i="9"/>
  <c r="J752" i="9"/>
  <c r="W752" i="9" s="1"/>
  <c r="K72" i="9"/>
  <c r="J72" i="9"/>
  <c r="W72" i="9" s="1"/>
  <c r="K987" i="9"/>
  <c r="J987" i="9"/>
  <c r="W987" i="9" s="1"/>
  <c r="K309" i="9"/>
  <c r="J309" i="9"/>
  <c r="W309" i="9" s="1"/>
  <c r="K453" i="9"/>
  <c r="J453" i="9"/>
  <c r="W453" i="9" s="1"/>
  <c r="J76" i="9"/>
  <c r="W76" i="9" s="1"/>
  <c r="K76" i="9"/>
  <c r="K234" i="9"/>
  <c r="J234" i="9"/>
  <c r="W234" i="9" s="1"/>
  <c r="K467" i="9"/>
  <c r="J467" i="9"/>
  <c r="W467" i="9" s="1"/>
  <c r="J400" i="9"/>
  <c r="W400" i="9" s="1"/>
  <c r="K400" i="9"/>
  <c r="K1500" i="9"/>
  <c r="J1500" i="9"/>
  <c r="W1500" i="9" s="1"/>
  <c r="J1187" i="9"/>
  <c r="W1187" i="9" s="1"/>
  <c r="K1187" i="9"/>
  <c r="J923" i="9"/>
  <c r="W923" i="9" s="1"/>
  <c r="K923" i="9"/>
  <c r="K1888" i="9"/>
  <c r="J1888" i="9"/>
  <c r="W1888" i="9" s="1"/>
  <c r="J908" i="9"/>
  <c r="W908" i="9" s="1"/>
  <c r="K908" i="9"/>
  <c r="J1105" i="9"/>
  <c r="W1105" i="9" s="1"/>
  <c r="K1105" i="9"/>
  <c r="J1666" i="9"/>
  <c r="W1666" i="9" s="1"/>
  <c r="K1666" i="9"/>
  <c r="K285" i="9"/>
  <c r="J285" i="9"/>
  <c r="W285" i="9" s="1"/>
  <c r="K1869" i="9"/>
  <c r="J1869" i="9"/>
  <c r="W1869" i="9" s="1"/>
  <c r="J307" i="9"/>
  <c r="W307" i="9" s="1"/>
  <c r="K307" i="9"/>
  <c r="J1977" i="9"/>
  <c r="W1977" i="9" s="1"/>
  <c r="K1977" i="9"/>
  <c r="J552" i="9"/>
  <c r="W552" i="9" s="1"/>
  <c r="K552" i="9"/>
  <c r="K863" i="9"/>
  <c r="J863" i="9"/>
  <c r="W863" i="9" s="1"/>
  <c r="J513" i="9"/>
  <c r="W513" i="9" s="1"/>
  <c r="K513" i="9"/>
  <c r="K1596" i="9"/>
  <c r="J1596" i="9"/>
  <c r="W1596" i="9" s="1"/>
  <c r="K910" i="9"/>
  <c r="J910" i="9"/>
  <c r="W910" i="9" s="1"/>
  <c r="J612" i="9"/>
  <c r="W612" i="9" s="1"/>
  <c r="K612" i="9"/>
  <c r="J1583" i="9"/>
  <c r="W1583" i="9" s="1"/>
  <c r="K1583" i="9"/>
  <c r="K812" i="9"/>
  <c r="J812" i="9"/>
  <c r="W812" i="9" s="1"/>
  <c r="K694" i="9"/>
  <c r="J694" i="9"/>
  <c r="W694" i="9" s="1"/>
  <c r="J288" i="9"/>
  <c r="W288" i="9" s="1"/>
  <c r="K288" i="9"/>
  <c r="J1045" i="9"/>
  <c r="W1045" i="9" s="1"/>
  <c r="K1045" i="9"/>
  <c r="J1970" i="9"/>
  <c r="W1970" i="9" s="1"/>
  <c r="K1970" i="9"/>
  <c r="K368" i="9"/>
  <c r="J368" i="9"/>
  <c r="W368" i="9" s="1"/>
  <c r="K1568" i="9"/>
  <c r="J1568" i="9"/>
  <c r="W1568" i="9" s="1"/>
  <c r="J67" i="9"/>
  <c r="W67" i="9" s="1"/>
  <c r="K67" i="9"/>
  <c r="J1265" i="9"/>
  <c r="W1265" i="9" s="1"/>
  <c r="K1265" i="9"/>
  <c r="K1875" i="9"/>
  <c r="J1875" i="9"/>
  <c r="W1875" i="9" s="1"/>
  <c r="J511" i="9"/>
  <c r="W511" i="9" s="1"/>
  <c r="K511" i="9"/>
  <c r="J1719" i="9"/>
  <c r="W1719" i="9" s="1"/>
  <c r="K1719" i="9"/>
  <c r="J37" i="9"/>
  <c r="W37" i="9" s="1"/>
  <c r="K37" i="9"/>
  <c r="K639" i="9"/>
  <c r="J639" i="9"/>
  <c r="W639" i="9" s="1"/>
  <c r="K1058" i="9"/>
  <c r="J1058" i="9"/>
  <c r="W1058" i="9" s="1"/>
  <c r="J291" i="9"/>
  <c r="W291" i="9" s="1"/>
  <c r="K291" i="9"/>
  <c r="J1644" i="9"/>
  <c r="W1644" i="9" s="1"/>
  <c r="K1644" i="9"/>
  <c r="K1339" i="9"/>
  <c r="J1339" i="9"/>
  <c r="W1339" i="9" s="1"/>
  <c r="J1935" i="9"/>
  <c r="W1935" i="9" s="1"/>
  <c r="K1935" i="9"/>
  <c r="K1343" i="9"/>
  <c r="J1343" i="9"/>
  <c r="W1343" i="9" s="1"/>
  <c r="K1207" i="9"/>
  <c r="J1207" i="9"/>
  <c r="W1207" i="9" s="1"/>
  <c r="K286" i="9"/>
  <c r="J286" i="9"/>
  <c r="W286" i="9" s="1"/>
  <c r="J1882" i="9"/>
  <c r="W1882" i="9" s="1"/>
  <c r="K1882" i="9"/>
  <c r="K1549" i="9"/>
  <c r="J1549" i="9"/>
  <c r="W1549" i="9" s="1"/>
  <c r="K1142" i="9"/>
  <c r="J1142" i="9"/>
  <c r="W1142" i="9" s="1"/>
  <c r="J1726" i="9"/>
  <c r="W1726" i="9" s="1"/>
  <c r="K1726" i="9"/>
  <c r="K212" i="9"/>
  <c r="J212" i="9"/>
  <c r="W212" i="9" s="1"/>
  <c r="K818" i="9"/>
  <c r="J818" i="9"/>
  <c r="W818" i="9" s="1"/>
  <c r="J741" i="9"/>
  <c r="W741" i="9" s="1"/>
  <c r="K741" i="9"/>
  <c r="J1717" i="9"/>
  <c r="W1717" i="9" s="1"/>
  <c r="K1717" i="9"/>
  <c r="K1387" i="9"/>
  <c r="J1387" i="9"/>
  <c r="W1387" i="9" s="1"/>
  <c r="J263" i="9"/>
  <c r="W263" i="9" s="1"/>
  <c r="K263" i="9"/>
  <c r="K55" i="9"/>
  <c r="J55" i="9"/>
  <c r="W55" i="9" s="1"/>
  <c r="J1865" i="9"/>
  <c r="W1865" i="9" s="1"/>
  <c r="K1865" i="9"/>
  <c r="J387" i="9"/>
  <c r="W387" i="9" s="1"/>
  <c r="K387" i="9"/>
  <c r="K393" i="9"/>
  <c r="J393" i="9"/>
  <c r="W393" i="9" s="1"/>
  <c r="K1303" i="9"/>
  <c r="J1303" i="9"/>
  <c r="W1303" i="9" s="1"/>
  <c r="K1485" i="9"/>
  <c r="J1485" i="9"/>
  <c r="W1485" i="9" s="1"/>
  <c r="J996" i="9"/>
  <c r="W996" i="9" s="1"/>
  <c r="K996" i="9"/>
  <c r="J1581" i="9"/>
  <c r="W1581" i="9" s="1"/>
  <c r="K1581" i="9"/>
  <c r="J1186" i="9"/>
  <c r="W1186" i="9" s="1"/>
  <c r="K1186" i="9"/>
  <c r="K614" i="9"/>
  <c r="J614" i="9"/>
  <c r="W614" i="9" s="1"/>
  <c r="J50" i="9"/>
  <c r="W50" i="9" s="1"/>
  <c r="K50" i="9"/>
  <c r="J1424" i="9"/>
  <c r="W1424" i="9" s="1"/>
  <c r="K1424" i="9"/>
  <c r="K965" i="9"/>
  <c r="J965" i="9"/>
  <c r="W965" i="9" s="1"/>
  <c r="K1768" i="9"/>
  <c r="J1768" i="9"/>
  <c r="W1768" i="9" s="1"/>
  <c r="K465" i="9"/>
  <c r="J465" i="9"/>
  <c r="W465" i="9" s="1"/>
  <c r="K1767" i="9"/>
  <c r="J1767" i="9"/>
  <c r="W1767" i="9" s="1"/>
  <c r="J1647" i="9"/>
  <c r="W1647" i="9" s="1"/>
  <c r="K1647" i="9"/>
  <c r="J407" i="9"/>
  <c r="W407" i="9" s="1"/>
  <c r="K407" i="9"/>
  <c r="J557" i="9"/>
  <c r="W557" i="9" s="1"/>
  <c r="K557" i="9"/>
  <c r="J890" i="9"/>
  <c r="W890" i="9" s="1"/>
  <c r="K890" i="9"/>
  <c r="K1835" i="9"/>
  <c r="J1835" i="9"/>
  <c r="W1835" i="9" s="1"/>
  <c r="J600" i="9"/>
  <c r="W600" i="9" s="1"/>
  <c r="K600" i="9"/>
  <c r="J713" i="9"/>
  <c r="W713" i="9" s="1"/>
  <c r="K713" i="9"/>
  <c r="K728" i="9"/>
  <c r="J728" i="9"/>
  <c r="W728" i="9" s="1"/>
  <c r="J666" i="9"/>
  <c r="W666" i="9" s="1"/>
  <c r="K666" i="9"/>
  <c r="K1607" i="9"/>
  <c r="J1607" i="9"/>
  <c r="W1607" i="9" s="1"/>
  <c r="K1431" i="9"/>
  <c r="J1431" i="9"/>
  <c r="W1431" i="9" s="1"/>
  <c r="K1044" i="9"/>
  <c r="J1044" i="9"/>
  <c r="W1044" i="9" s="1"/>
  <c r="J174" i="9"/>
  <c r="W174" i="9" s="1"/>
  <c r="K174" i="9"/>
  <c r="K1445" i="9"/>
  <c r="J1445" i="9"/>
  <c r="W1445" i="9" s="1"/>
  <c r="K85" i="9"/>
  <c r="J85" i="9"/>
  <c r="W85" i="9" s="1"/>
  <c r="J524" i="9"/>
  <c r="W524" i="9" s="1"/>
  <c r="K524" i="9"/>
  <c r="K543" i="9"/>
  <c r="J543" i="9"/>
  <c r="W543" i="9" s="1"/>
  <c r="J1792" i="9"/>
  <c r="W1792" i="9" s="1"/>
  <c r="K1792" i="9"/>
  <c r="K498" i="9"/>
  <c r="J498" i="9"/>
  <c r="W498" i="9" s="1"/>
  <c r="K998" i="9"/>
  <c r="J998" i="9"/>
  <c r="W998" i="9" s="1"/>
  <c r="K1267" i="9"/>
  <c r="J1267" i="9"/>
  <c r="W1267" i="9" s="1"/>
  <c r="J1102" i="9"/>
  <c r="W1102" i="9" s="1"/>
  <c r="K1102" i="9"/>
  <c r="K1344" i="9"/>
  <c r="J1344" i="9"/>
  <c r="W1344" i="9" s="1"/>
  <c r="J939" i="9"/>
  <c r="W939" i="9" s="1"/>
  <c r="K939" i="9"/>
  <c r="J1526" i="9"/>
  <c r="W1526" i="9" s="1"/>
  <c r="K1526" i="9"/>
  <c r="K43" i="9"/>
  <c r="J43" i="9"/>
  <c r="W43" i="9" s="1"/>
  <c r="K1868" i="9"/>
  <c r="J1868" i="9"/>
  <c r="W1868" i="9" s="1"/>
  <c r="J1741" i="9"/>
  <c r="W1741" i="9" s="1"/>
  <c r="K1741" i="9"/>
  <c r="J1453" i="9"/>
  <c r="W1453" i="9" s="1"/>
  <c r="K1453" i="9"/>
  <c r="K1533" i="9"/>
  <c r="J1533" i="9"/>
  <c r="W1533" i="9" s="1"/>
  <c r="K1046" i="9"/>
  <c r="J1046" i="9"/>
  <c r="W1046" i="9" s="1"/>
  <c r="J459" i="9"/>
  <c r="W459" i="9" s="1"/>
  <c r="K459" i="9"/>
  <c r="K140" i="9"/>
  <c r="J140" i="9"/>
  <c r="W140" i="9" s="1"/>
  <c r="J1306" i="9"/>
  <c r="W1306" i="9" s="1"/>
  <c r="K1306" i="9"/>
  <c r="J1385" i="9"/>
  <c r="W1385" i="9" s="1"/>
  <c r="K1385" i="9"/>
  <c r="J847" i="9"/>
  <c r="W847" i="9" s="1"/>
  <c r="K847" i="9"/>
  <c r="J314" i="9"/>
  <c r="W314" i="9" s="1"/>
  <c r="K314" i="9"/>
  <c r="K1867" i="9"/>
  <c r="J1867" i="9"/>
  <c r="W1867" i="9" s="1"/>
  <c r="J1433" i="9"/>
  <c r="W1433" i="9" s="1"/>
  <c r="K1433" i="9"/>
  <c r="J717" i="9"/>
  <c r="W717" i="9" s="1"/>
  <c r="K717" i="9"/>
  <c r="K545" i="9"/>
  <c r="J545" i="9"/>
  <c r="W545" i="9" s="1"/>
  <c r="K218" i="9"/>
  <c r="J218" i="9"/>
  <c r="W218" i="9" s="1"/>
  <c r="K1065" i="9"/>
  <c r="J1065" i="9"/>
  <c r="W1065" i="9" s="1"/>
  <c r="J1967" i="9"/>
  <c r="W1967" i="9" s="1"/>
  <c r="K1967" i="9"/>
  <c r="K586" i="9"/>
  <c r="J586" i="9"/>
  <c r="W586" i="9" s="1"/>
  <c r="K1448" i="9"/>
  <c r="J1448" i="9"/>
  <c r="W1448" i="9" s="1"/>
  <c r="J701" i="9"/>
  <c r="W701" i="9" s="1"/>
  <c r="K701" i="9"/>
  <c r="K1823" i="9"/>
  <c r="J1823" i="9"/>
  <c r="W1823" i="9" s="1"/>
  <c r="K226" i="9"/>
  <c r="J226" i="9"/>
  <c r="W226" i="9" s="1"/>
  <c r="K755" i="9"/>
  <c r="J755" i="9"/>
  <c r="W755" i="9" s="1"/>
  <c r="J1242" i="9"/>
  <c r="W1242" i="9" s="1"/>
  <c r="K1242" i="9"/>
  <c r="J1304" i="9"/>
  <c r="W1304" i="9" s="1"/>
  <c r="K1304" i="9"/>
  <c r="K917" i="9"/>
  <c r="J917" i="9"/>
  <c r="W917" i="9" s="1"/>
  <c r="K1392" i="9"/>
  <c r="J1392" i="9"/>
  <c r="W1392" i="9" s="1"/>
  <c r="J1388" i="9"/>
  <c r="W1388" i="9" s="1"/>
  <c r="K1388" i="9"/>
  <c r="J91" i="9"/>
  <c r="W91" i="9" s="1"/>
  <c r="K91" i="9"/>
  <c r="J461" i="9"/>
  <c r="W461" i="9" s="1"/>
  <c r="K461" i="9"/>
  <c r="K1451" i="9"/>
  <c r="J1451" i="9"/>
  <c r="W1451" i="9" s="1"/>
  <c r="J271" i="9"/>
  <c r="W271" i="9" s="1"/>
  <c r="K271" i="9"/>
  <c r="K338" i="9"/>
  <c r="J338" i="9"/>
  <c r="W338" i="9" s="1"/>
  <c r="J1729" i="9"/>
  <c r="W1729" i="9" s="1"/>
  <c r="K1729" i="9"/>
  <c r="J175" i="9"/>
  <c r="W175" i="9" s="1"/>
  <c r="K175" i="9"/>
  <c r="J648" i="9"/>
  <c r="W648" i="9" s="1"/>
  <c r="K648" i="9"/>
  <c r="J810" i="9"/>
  <c r="W810" i="9" s="1"/>
  <c r="K810" i="9"/>
  <c r="K272" i="9"/>
  <c r="J272" i="9"/>
  <c r="W272" i="9" s="1"/>
  <c r="J967" i="9"/>
  <c r="W967" i="9" s="1"/>
  <c r="K967" i="9"/>
  <c r="K355" i="9"/>
  <c r="J355" i="9"/>
  <c r="W355" i="9" s="1"/>
  <c r="J1728" i="9"/>
  <c r="W1728" i="9" s="1"/>
  <c r="K1728" i="9"/>
  <c r="K308" i="9"/>
  <c r="J308" i="9"/>
  <c r="W308" i="9" s="1"/>
  <c r="K41" i="9"/>
  <c r="J41" i="9"/>
  <c r="W41" i="9" s="1"/>
  <c r="J1686" i="9"/>
  <c r="W1686" i="9" s="1"/>
  <c r="K1686" i="9"/>
  <c r="J51" i="9"/>
  <c r="W51" i="9" s="1"/>
  <c r="K51" i="9"/>
  <c r="K240" i="9"/>
  <c r="J240" i="9"/>
  <c r="W240" i="9" s="1"/>
  <c r="J1915" i="9"/>
  <c r="W1915" i="9" s="1"/>
  <c r="K1915" i="9"/>
  <c r="K256" i="9"/>
  <c r="J256" i="9"/>
  <c r="W256" i="9" s="1"/>
  <c r="J257" i="9"/>
  <c r="W257" i="9" s="1"/>
  <c r="K257" i="9"/>
  <c r="J829" i="9"/>
  <c r="W829" i="9" s="1"/>
  <c r="K829" i="9"/>
  <c r="J53" i="9"/>
  <c r="W53" i="9" s="1"/>
  <c r="K53" i="9"/>
  <c r="J1930" i="9"/>
  <c r="W1930" i="9" s="1"/>
  <c r="K1930" i="9"/>
  <c r="K196" i="9"/>
  <c r="J196" i="9"/>
  <c r="W196" i="9" s="1"/>
  <c r="K1523" i="9"/>
  <c r="J1523" i="9"/>
  <c r="W1523" i="9" s="1"/>
  <c r="K233" i="9"/>
  <c r="J233" i="9"/>
  <c r="W233" i="9" s="1"/>
  <c r="J989" i="9"/>
  <c r="W989" i="9" s="1"/>
  <c r="K989" i="9"/>
  <c r="K352" i="9"/>
  <c r="J352" i="9"/>
  <c r="W352" i="9" s="1"/>
  <c r="K1084" i="9"/>
  <c r="J1084" i="9"/>
  <c r="W1084" i="9" s="1"/>
  <c r="K522" i="9"/>
  <c r="J522" i="9"/>
  <c r="W522" i="9" s="1"/>
  <c r="J1075" i="9"/>
  <c r="W1075" i="9" s="1"/>
  <c r="K1075" i="9"/>
  <c r="J1396" i="9"/>
  <c r="W1396" i="9" s="1"/>
  <c r="K1396" i="9"/>
  <c r="J312" i="9"/>
  <c r="W312" i="9" s="1"/>
  <c r="K312" i="9"/>
  <c r="J1338" i="9"/>
  <c r="W1338" i="9" s="1"/>
  <c r="K1338" i="9"/>
  <c r="K315" i="9"/>
  <c r="J315" i="9"/>
  <c r="W315" i="9" s="1"/>
  <c r="J1811" i="9"/>
  <c r="W1811" i="9" s="1"/>
  <c r="K1811" i="9"/>
  <c r="K674" i="9"/>
  <c r="J674" i="9"/>
  <c r="W674" i="9" s="1"/>
  <c r="J902" i="9"/>
  <c r="W902" i="9" s="1"/>
  <c r="K902" i="9"/>
  <c r="J133" i="9"/>
  <c r="W133" i="9" s="1"/>
  <c r="K133" i="9"/>
  <c r="K929" i="9"/>
  <c r="J929" i="9"/>
  <c r="W929" i="9" s="1"/>
  <c r="J1555" i="9"/>
  <c r="W1555" i="9" s="1"/>
  <c r="K1555" i="9"/>
  <c r="J1309" i="9"/>
  <c r="W1309" i="9" s="1"/>
  <c r="K1309" i="9"/>
  <c r="J1813" i="9"/>
  <c r="W1813" i="9" s="1"/>
  <c r="K1813" i="9"/>
  <c r="K1775" i="9"/>
  <c r="J1775" i="9"/>
  <c r="W1775" i="9" s="1"/>
  <c r="K321" i="9"/>
  <c r="J321" i="9"/>
  <c r="W321" i="9" s="1"/>
  <c r="K616" i="9"/>
  <c r="J616" i="9"/>
  <c r="W616" i="9" s="1"/>
  <c r="J1664" i="9"/>
  <c r="W1664" i="9" s="1"/>
  <c r="K1664" i="9"/>
  <c r="J677" i="9"/>
  <c r="W677" i="9" s="1"/>
  <c r="K677" i="9"/>
  <c r="J1992" i="9"/>
  <c r="W1992" i="9" s="1"/>
  <c r="K1992" i="9"/>
  <c r="J1563" i="9"/>
  <c r="W1563" i="9" s="1"/>
  <c r="K1563" i="9"/>
  <c r="J499" i="9"/>
  <c r="W499" i="9" s="1"/>
  <c r="K499" i="9"/>
  <c r="K572" i="9"/>
  <c r="J572" i="9"/>
  <c r="W572" i="9" s="1"/>
  <c r="J1308" i="9"/>
  <c r="W1308" i="9" s="1"/>
  <c r="K1308" i="9"/>
  <c r="K1233" i="9"/>
  <c r="J1233" i="9"/>
  <c r="W1233" i="9" s="1"/>
  <c r="K693" i="9"/>
  <c r="J693" i="9"/>
  <c r="W693" i="9" s="1"/>
  <c r="K1269" i="9"/>
  <c r="J1269" i="9"/>
  <c r="W1269" i="9" s="1"/>
  <c r="J116" i="9"/>
  <c r="W116" i="9" s="1"/>
  <c r="K116" i="9"/>
  <c r="K611" i="9"/>
  <c r="J611" i="9"/>
  <c r="W611" i="9" s="1"/>
  <c r="J1680" i="9"/>
  <c r="W1680" i="9" s="1"/>
  <c r="K1680" i="9"/>
  <c r="K182" i="9"/>
  <c r="J182" i="9"/>
  <c r="W182" i="9" s="1"/>
  <c r="K1101" i="9"/>
  <c r="J1101" i="9"/>
  <c r="W1101" i="9" s="1"/>
  <c r="J1378" i="9"/>
  <c r="W1378" i="9" s="1"/>
  <c r="K1378" i="9"/>
  <c r="K1521" i="9"/>
  <c r="J1521" i="9"/>
  <c r="W1521" i="9" s="1"/>
  <c r="K1820" i="9"/>
  <c r="J1820" i="9"/>
  <c r="W1820" i="9" s="1"/>
  <c r="K412" i="9"/>
  <c r="J412" i="9"/>
  <c r="W412" i="9" s="1"/>
  <c r="J1732" i="9"/>
  <c r="W1732" i="9" s="1"/>
  <c r="K1732" i="9"/>
  <c r="J1693" i="9"/>
  <c r="W1693" i="9" s="1"/>
  <c r="K1693" i="9"/>
  <c r="M1693" i="9"/>
  <c r="J1556" i="9"/>
  <c r="W1556" i="9" s="1"/>
  <c r="K1556" i="9"/>
  <c r="M1556" i="9"/>
  <c r="K788" i="9"/>
  <c r="J788" i="9"/>
  <c r="W788" i="9" s="1"/>
  <c r="M788" i="9"/>
  <c r="M1614" i="9"/>
  <c r="M20" i="9"/>
  <c r="M1055" i="9"/>
  <c r="M1442" i="9"/>
  <c r="M1496" i="9"/>
  <c r="M484" i="9"/>
  <c r="M1845" i="9"/>
  <c r="M52" i="9"/>
  <c r="M1475" i="9"/>
  <c r="M1238" i="9"/>
  <c r="M1521" i="9"/>
  <c r="J253" i="9"/>
  <c r="W253" i="9" s="1"/>
  <c r="K253" i="9"/>
  <c r="B3" i="6"/>
  <c r="Q1897" i="4" l="1"/>
  <c r="M1897" i="9"/>
  <c r="Q779" i="4"/>
  <c r="M779" i="9"/>
  <c r="Q595" i="4"/>
  <c r="M595" i="9"/>
  <c r="Q724" i="4"/>
  <c r="M724" i="9"/>
  <c r="Q1558" i="4"/>
  <c r="M1558" i="9"/>
  <c r="Q1215" i="4"/>
  <c r="M1215" i="9"/>
  <c r="Q963" i="4"/>
  <c r="M963" i="9"/>
  <c r="Q505" i="4"/>
  <c r="M505" i="9"/>
  <c r="Q1702" i="4"/>
  <c r="M1702" i="9"/>
  <c r="Q1786" i="4"/>
  <c r="M1786" i="9"/>
  <c r="Q1194" i="4"/>
  <c r="M1194" i="9"/>
  <c r="Q684" i="4"/>
  <c r="M684" i="9"/>
  <c r="Q1111" i="4"/>
  <c r="M1111" i="9"/>
  <c r="Q1532" i="4"/>
  <c r="M1532" i="9"/>
  <c r="Q1705" i="4"/>
  <c r="M1705" i="9"/>
  <c r="Q255" i="4"/>
  <c r="M255" i="9"/>
  <c r="Q968" i="4"/>
  <c r="M968" i="9"/>
  <c r="Q708" i="4"/>
  <c r="M708" i="9"/>
  <c r="Q1073" i="4"/>
  <c r="M1073" i="9"/>
  <c r="Q1468" i="4"/>
  <c r="M1468" i="9"/>
  <c r="Q138" i="4"/>
  <c r="M138" i="9"/>
  <c r="Q104" i="4"/>
  <c r="M104" i="9"/>
  <c r="Q1085" i="4"/>
  <c r="M1085" i="9"/>
  <c r="Q601" i="4"/>
  <c r="M601" i="9"/>
  <c r="Q1483" i="4"/>
  <c r="M1483" i="9"/>
  <c r="Q1163" i="4"/>
  <c r="M1163" i="9"/>
  <c r="Q856" i="4"/>
  <c r="M856" i="9"/>
  <c r="Q1261" i="4"/>
  <c r="M1261" i="9"/>
  <c r="Q374" i="4"/>
  <c r="M374" i="9"/>
  <c r="M324" i="9"/>
  <c r="M1896" i="9"/>
  <c r="M573" i="9"/>
  <c r="M111" i="9"/>
  <c r="M1818" i="9"/>
  <c r="M570" i="9"/>
  <c r="M661" i="9"/>
  <c r="M129" i="9"/>
  <c r="M290" i="9"/>
  <c r="M1274" i="9"/>
  <c r="M1057" i="9"/>
  <c r="M727" i="9"/>
  <c r="M1678" i="9"/>
  <c r="M1359" i="9"/>
  <c r="M389" i="9"/>
  <c r="M445" i="9"/>
  <c r="M704" i="9"/>
  <c r="M889" i="9"/>
  <c r="M913" i="9"/>
  <c r="M620" i="9"/>
  <c r="M874" i="9"/>
  <c r="M743" i="9"/>
  <c r="M1333" i="9"/>
  <c r="M1022" i="9"/>
  <c r="M1197" i="9"/>
  <c r="M924" i="9"/>
  <c r="M853" i="9"/>
  <c r="M1083" i="9"/>
  <c r="M136" i="9"/>
  <c r="M282" i="9"/>
  <c r="M1143" i="9"/>
  <c r="M850" i="9"/>
  <c r="M680" i="9"/>
  <c r="M2001" i="9"/>
  <c r="M1665" i="9"/>
  <c r="M1501" i="9"/>
  <c r="M1527" i="9"/>
  <c r="M1657" i="9"/>
  <c r="M1782" i="9"/>
  <c r="M406" i="9"/>
  <c r="M199" i="9"/>
  <c r="M269" i="9"/>
  <c r="M518" i="9"/>
  <c r="M950" i="9"/>
  <c r="M642" i="9"/>
  <c r="M1553" i="9"/>
  <c r="M1560" i="9"/>
  <c r="M809" i="9"/>
  <c r="M1692" i="9"/>
  <c r="M531" i="9"/>
  <c r="M1592" i="9"/>
  <c r="M1230" i="9"/>
  <c r="M1538" i="9"/>
  <c r="M1167" i="9"/>
  <c r="M1463" i="9"/>
  <c r="M317" i="9"/>
  <c r="M1682" i="9"/>
  <c r="M281" i="9"/>
  <c r="L408" i="9"/>
  <c r="L783" i="9"/>
  <c r="L861" i="9"/>
  <c r="L1086" i="9"/>
  <c r="L248" i="9"/>
  <c r="L876" i="9"/>
  <c r="L208" i="9"/>
  <c r="L394" i="9"/>
  <c r="L797" i="9"/>
  <c r="L1794" i="9"/>
  <c r="L1793" i="9"/>
  <c r="L1826" i="9"/>
  <c r="L1562" i="9"/>
  <c r="L1910" i="9"/>
  <c r="L384" i="9"/>
  <c r="L985" i="9"/>
  <c r="L128" i="9"/>
  <c r="L715" i="9"/>
  <c r="L31" i="9"/>
  <c r="L1953" i="9"/>
  <c r="L712" i="9"/>
  <c r="L1493" i="9"/>
  <c r="L1439" i="9"/>
  <c r="L767" i="9"/>
  <c r="L386" i="9"/>
  <c r="L1471" i="9"/>
  <c r="L1000" i="9"/>
  <c r="L1079" i="9"/>
  <c r="L1525" i="9"/>
  <c r="L1109" i="9"/>
  <c r="L1195" i="9"/>
  <c r="L721" i="9"/>
  <c r="L1802" i="9"/>
  <c r="L360" i="9"/>
  <c r="L1319" i="9"/>
  <c r="L1282" i="9"/>
  <c r="L1008" i="9"/>
  <c r="L1352" i="9"/>
  <c r="L1139" i="9"/>
  <c r="L294" i="9"/>
  <c r="L1589" i="9"/>
  <c r="L123" i="9"/>
  <c r="L660" i="9"/>
  <c r="L477" i="9"/>
  <c r="L189" i="9"/>
  <c r="L966" i="9"/>
  <c r="L90" i="9"/>
  <c r="L1535" i="9"/>
  <c r="L651" i="9"/>
  <c r="L613" i="9"/>
  <c r="L258" i="9"/>
  <c r="L868" i="9"/>
  <c r="L1380" i="9"/>
  <c r="L1543" i="9"/>
  <c r="L930" i="9"/>
  <c r="L1289" i="9"/>
  <c r="L1145" i="9"/>
  <c r="L982" i="9"/>
  <c r="L1887" i="9"/>
  <c r="L173" i="9"/>
  <c r="L597" i="9"/>
  <c r="L1833" i="9"/>
  <c r="L365" i="9"/>
  <c r="L306" i="9"/>
  <c r="L260" i="9"/>
  <c r="L1634" i="9"/>
  <c r="L730" i="9"/>
  <c r="L122" i="9"/>
  <c r="L1602" i="9"/>
  <c r="L1648" i="9"/>
  <c r="L500" i="9"/>
  <c r="L1262" i="9"/>
  <c r="L553" i="9"/>
  <c r="L409" i="9"/>
  <c r="L1748" i="9"/>
  <c r="L663" i="9"/>
  <c r="L1413" i="9"/>
  <c r="L623" i="9"/>
  <c r="L737" i="9"/>
  <c r="L1850" i="9"/>
  <c r="L1749" i="9"/>
  <c r="L98" i="9"/>
  <c r="L622" i="9"/>
  <c r="L1040" i="9"/>
  <c r="L785" i="9"/>
  <c r="L907" i="9"/>
  <c r="L113" i="9"/>
  <c r="L1487" i="9"/>
  <c r="L991" i="9"/>
  <c r="L1103" i="9"/>
  <c r="L1349" i="9"/>
  <c r="L1617" i="9"/>
  <c r="L1291" i="9"/>
  <c r="L454" i="9"/>
  <c r="L1278" i="9"/>
  <c r="L33" i="9"/>
  <c r="L1183" i="9"/>
  <c r="L1017" i="9"/>
  <c r="L633" i="9"/>
  <c r="L1579" i="9"/>
  <c r="L903" i="9"/>
  <c r="L679" i="9"/>
  <c r="L1159" i="9"/>
  <c r="L554" i="9"/>
  <c r="L791" i="9"/>
  <c r="L464" i="9"/>
  <c r="L13" i="9"/>
  <c r="L102" i="9"/>
  <c r="L742" i="9"/>
  <c r="L1112" i="9"/>
  <c r="L366" i="9"/>
  <c r="L61" i="9"/>
  <c r="L24" i="9"/>
  <c r="L1474" i="9"/>
  <c r="L1034" i="9"/>
  <c r="L1681" i="9"/>
  <c r="L1515" i="9"/>
  <c r="L1821" i="9"/>
  <c r="L1832" i="9"/>
  <c r="L1348" i="9"/>
  <c r="L209" i="9"/>
  <c r="L722" i="9"/>
  <c r="L1604" i="9"/>
  <c r="L141" i="9"/>
  <c r="L82" i="9"/>
  <c r="L377" i="9"/>
  <c r="L1132" i="9"/>
  <c r="L1450" i="9"/>
  <c r="L888" i="9"/>
  <c r="L955" i="9"/>
  <c r="L1958" i="9"/>
  <c r="L468" i="9"/>
  <c r="L961" i="9"/>
  <c r="L629" i="9"/>
  <c r="L1007" i="9"/>
  <c r="L1250" i="9"/>
  <c r="L223" i="9"/>
  <c r="L1061" i="9"/>
  <c r="L1991" i="9"/>
  <c r="L470" i="9"/>
  <c r="L760" i="9"/>
  <c r="L926" i="9"/>
  <c r="L21" i="9"/>
  <c r="L1384" i="9"/>
  <c r="L1856" i="9"/>
  <c r="L1772" i="9"/>
  <c r="L1266" i="9"/>
  <c r="L740" i="9"/>
  <c r="L867" i="9"/>
  <c r="L375" i="9"/>
  <c r="L1797" i="9"/>
  <c r="L1449" i="9"/>
  <c r="L1842" i="9"/>
  <c r="L278" i="9"/>
  <c r="L1130" i="9"/>
  <c r="L1788" i="9"/>
  <c r="L638" i="9"/>
  <c r="L770" i="9"/>
  <c r="L83" i="9"/>
  <c r="L1203" i="9"/>
  <c r="L695" i="9"/>
  <c r="L167" i="9"/>
  <c r="L1952" i="9"/>
  <c r="L295" i="9"/>
  <c r="L1204" i="9"/>
  <c r="L1597" i="9"/>
  <c r="L110" i="9"/>
  <c r="L941" i="9"/>
  <c r="L866" i="9"/>
  <c r="L1397" i="9"/>
  <c r="L1949" i="9"/>
  <c r="L1894" i="9"/>
  <c r="L1024" i="9"/>
  <c r="L615" i="9"/>
  <c r="L842" i="9"/>
  <c r="L358" i="9"/>
  <c r="L1025" i="9"/>
  <c r="L579" i="9"/>
  <c r="L972" i="9"/>
  <c r="L1447" i="9"/>
  <c r="L1697" i="9"/>
  <c r="L761" i="9"/>
  <c r="L1323" i="9"/>
  <c r="L1051" i="9"/>
  <c r="L222" i="9"/>
  <c r="L72" i="9"/>
  <c r="L400" i="9"/>
  <c r="L1187" i="9"/>
  <c r="L908" i="9"/>
  <c r="L1666" i="9"/>
  <c r="L307" i="9"/>
  <c r="L1726" i="9"/>
  <c r="L741" i="9"/>
  <c r="L1717" i="9"/>
  <c r="L1387" i="9"/>
  <c r="L996" i="9"/>
  <c r="L1581" i="9"/>
  <c r="L1186" i="9"/>
  <c r="L614" i="9"/>
  <c r="L50" i="9"/>
  <c r="L1768" i="9"/>
  <c r="L465" i="9"/>
  <c r="L1767" i="9"/>
  <c r="L1647" i="9"/>
  <c r="L407" i="9"/>
  <c r="L1868" i="9"/>
  <c r="L1741" i="9"/>
  <c r="L1453" i="9"/>
  <c r="L1533" i="9"/>
  <c r="L1046" i="9"/>
  <c r="L459" i="9"/>
  <c r="L140" i="9"/>
  <c r="L1306" i="9"/>
  <c r="L314" i="9"/>
  <c r="L1867" i="9"/>
  <c r="L1433" i="9"/>
  <c r="L717" i="9"/>
  <c r="L545" i="9"/>
  <c r="L218" i="9"/>
  <c r="L1065" i="9"/>
  <c r="L1967" i="9"/>
  <c r="L586" i="9"/>
  <c r="L1448" i="9"/>
  <c r="L701" i="9"/>
  <c r="L1823" i="9"/>
  <c r="L226" i="9"/>
  <c r="L755" i="9"/>
  <c r="L1242" i="9"/>
  <c r="L1304" i="9"/>
  <c r="L917" i="9"/>
  <c r="L1392" i="9"/>
  <c r="L1388" i="9"/>
  <c r="L91" i="9"/>
  <c r="L461" i="9"/>
  <c r="L1451" i="9"/>
  <c r="L271" i="9"/>
  <c r="L338" i="9"/>
  <c r="L1729" i="9"/>
  <c r="L175" i="9"/>
  <c r="L648" i="9"/>
  <c r="L810" i="9"/>
  <c r="L272" i="9"/>
  <c r="L967" i="9"/>
  <c r="L355" i="9"/>
  <c r="L1728" i="9"/>
  <c r="L308" i="9"/>
  <c r="L41" i="9"/>
  <c r="L1686" i="9"/>
  <c r="L51" i="9"/>
  <c r="L240" i="9"/>
  <c r="L1915" i="9"/>
  <c r="L256" i="9"/>
  <c r="L257" i="9"/>
  <c r="L829" i="9"/>
  <c r="L53" i="9"/>
  <c r="L1930" i="9"/>
  <c r="L196" i="9"/>
  <c r="L1523" i="9"/>
  <c r="L233" i="9"/>
  <c r="L989" i="9"/>
  <c r="L352" i="9"/>
  <c r="L1084" i="9"/>
  <c r="L522" i="9"/>
  <c r="L1075" i="9"/>
  <c r="L1396" i="9"/>
  <c r="L312" i="9"/>
  <c r="L1338" i="9"/>
  <c r="L315" i="9"/>
  <c r="L1811" i="9"/>
  <c r="L674" i="9"/>
  <c r="L902" i="9"/>
  <c r="L631" i="9"/>
  <c r="L744" i="9"/>
  <c r="L1754" i="9"/>
  <c r="L215" i="9"/>
  <c r="L217" i="9"/>
  <c r="L843" i="9"/>
  <c r="L1087" i="9"/>
  <c r="L1864" i="9"/>
  <c r="L1151" i="9"/>
  <c r="L584" i="9"/>
  <c r="L990" i="9"/>
  <c r="L1251" i="9"/>
  <c r="L1313" i="9"/>
  <c r="L1713" i="9"/>
  <c r="L669" i="9"/>
  <c r="L952" i="9"/>
  <c r="L1752" i="9"/>
  <c r="L57" i="9"/>
  <c r="L635" i="9"/>
  <c r="L347" i="9"/>
  <c r="L1689" i="9"/>
  <c r="L644" i="9"/>
  <c r="L1534" i="9"/>
  <c r="L296" i="9"/>
  <c r="L1324" i="9"/>
  <c r="L698" i="9"/>
  <c r="L833" i="9"/>
  <c r="L170" i="9"/>
  <c r="L1174" i="9"/>
  <c r="L1152" i="9"/>
  <c r="L1724" i="9"/>
  <c r="L1508" i="9"/>
  <c r="L221" i="9"/>
  <c r="L1469" i="9"/>
  <c r="L820" i="9"/>
  <c r="L525" i="9"/>
  <c r="L1429" i="9"/>
  <c r="L188" i="9"/>
  <c r="L1254" i="9"/>
  <c r="L1763" i="9"/>
  <c r="L1014" i="9"/>
  <c r="L1951" i="9"/>
  <c r="L746" i="9"/>
  <c r="L125" i="9"/>
  <c r="L1461" i="9"/>
  <c r="L1914" i="9"/>
  <c r="L1217" i="9"/>
  <c r="L681" i="9"/>
  <c r="L103" i="9"/>
  <c r="L214" i="9"/>
  <c r="L143" i="9"/>
  <c r="L1755" i="9"/>
  <c r="L1884" i="9"/>
  <c r="L80" i="9"/>
  <c r="L822" i="9"/>
  <c r="L1561" i="9"/>
  <c r="L1180" i="9"/>
  <c r="L157" i="9"/>
  <c r="L877" i="9"/>
  <c r="L1462" i="9"/>
  <c r="L1332" i="9"/>
  <c r="L891" i="9"/>
  <c r="L171" i="9"/>
  <c r="L1721" i="9"/>
  <c r="L289" i="9"/>
  <c r="L1871" i="9"/>
  <c r="L1805" i="9"/>
  <c r="L434" i="9"/>
  <c r="L1355" i="9"/>
  <c r="L1691" i="9"/>
  <c r="L1415" i="9"/>
  <c r="L671" i="9"/>
  <c r="L885" i="9"/>
  <c r="L1422" i="9"/>
  <c r="L1902" i="9"/>
  <c r="L183" i="9"/>
  <c r="L200" i="9"/>
  <c r="L30" i="9"/>
  <c r="L1357" i="9"/>
  <c r="L273" i="9"/>
  <c r="L383" i="9"/>
  <c r="L1619" i="9"/>
  <c r="L1932" i="9"/>
  <c r="L1707" i="9"/>
  <c r="L106" i="9"/>
  <c r="L243" i="9"/>
  <c r="L92" i="9"/>
  <c r="L1746" i="9"/>
  <c r="L15" i="9"/>
  <c r="L1965" i="9"/>
  <c r="L778" i="9"/>
  <c r="L191" i="9"/>
  <c r="L793" i="9"/>
  <c r="L516" i="9"/>
  <c r="L1078" i="9"/>
  <c r="L696" i="9"/>
  <c r="L1612" i="9"/>
  <c r="L1571" i="9"/>
  <c r="L535" i="9"/>
  <c r="L1872" i="9"/>
  <c r="L1785" i="9"/>
  <c r="L1683" i="9"/>
  <c r="L1920" i="9"/>
  <c r="L1389" i="9"/>
  <c r="L1643" i="9"/>
  <c r="L1679" i="9"/>
  <c r="L685" i="9"/>
  <c r="L827" i="9"/>
  <c r="L716" i="9"/>
  <c r="L734" i="9"/>
  <c r="L916" i="9"/>
  <c r="L736" i="9"/>
  <c r="L1484" i="9"/>
  <c r="L577" i="9"/>
  <c r="L49" i="9"/>
  <c r="L381" i="9"/>
  <c r="L448" i="9"/>
  <c r="L1053" i="9"/>
  <c r="L1912" i="9"/>
  <c r="L1009" i="9"/>
  <c r="L432" i="9"/>
  <c r="L1972" i="9"/>
  <c r="L978" i="9"/>
  <c r="L59" i="9"/>
  <c r="L339" i="9"/>
  <c r="L481" i="9"/>
  <c r="L148" i="9"/>
  <c r="L678" i="9"/>
  <c r="L831" i="9"/>
  <c r="L1264" i="9"/>
  <c r="L1803" i="9"/>
  <c r="L1781" i="9"/>
  <c r="L1330" i="9"/>
  <c r="L241" i="9"/>
  <c r="L319" i="9"/>
  <c r="L1895" i="9"/>
  <c r="L1455" i="9"/>
  <c r="L1575" i="9"/>
  <c r="L1770" i="9"/>
  <c r="L399" i="9"/>
  <c r="L1758" i="9"/>
  <c r="L1569" i="9"/>
  <c r="L1976" i="9"/>
  <c r="L1135" i="9"/>
  <c r="L1990" i="9"/>
  <c r="L1622" i="9"/>
  <c r="L1594" i="9"/>
  <c r="L16" i="9"/>
  <c r="L137" i="9"/>
  <c r="L1403" i="9"/>
  <c r="L769" i="9"/>
  <c r="L325" i="9"/>
  <c r="L1879" i="9"/>
  <c r="L1116" i="9"/>
  <c r="L112" i="9"/>
  <c r="L1104" i="9"/>
  <c r="L984" i="9"/>
  <c r="L934" i="9"/>
  <c r="L1588" i="9"/>
  <c r="L1328" i="9"/>
  <c r="L549" i="9"/>
  <c r="L344" i="9"/>
  <c r="L650" i="9"/>
  <c r="L520" i="9"/>
  <c r="L1350" i="9"/>
  <c r="L782" i="9"/>
  <c r="L1299" i="9"/>
  <c r="L942" i="9"/>
  <c r="L261" i="9"/>
  <c r="L1939" i="9"/>
  <c r="L1307" i="9"/>
  <c r="L1858" i="9"/>
  <c r="L267" i="9"/>
  <c r="L1409" i="9"/>
  <c r="L1975" i="9"/>
  <c r="L526" i="9"/>
  <c r="L84" i="9"/>
  <c r="L667" i="9"/>
  <c r="L814" i="9"/>
  <c r="L1847" i="9"/>
  <c r="L300" i="9"/>
  <c r="L1300" i="9"/>
  <c r="L1013" i="9"/>
  <c r="L1420" i="9"/>
  <c r="L1739" i="9"/>
  <c r="L1158" i="9"/>
  <c r="L363" i="9"/>
  <c r="L421" i="9"/>
  <c r="L636" i="9"/>
  <c r="L1603" i="9"/>
  <c r="L1495" i="9"/>
  <c r="L1559" i="9"/>
  <c r="L920" i="9"/>
  <c r="L652" i="9"/>
  <c r="L131" i="9"/>
  <c r="L1609" i="9"/>
  <c r="L1402" i="9"/>
  <c r="L390" i="9"/>
  <c r="L821" i="9"/>
  <c r="L1240" i="9"/>
  <c r="L870" i="9"/>
  <c r="L331" i="9"/>
  <c r="L1688" i="9"/>
  <c r="L654" i="9"/>
  <c r="L1670" i="9"/>
  <c r="L1635" i="9"/>
  <c r="L1650" i="9"/>
  <c r="L564" i="9"/>
  <c r="L1137" i="9"/>
  <c r="L1701" i="9"/>
  <c r="L1655" i="9"/>
  <c r="L168" i="9"/>
  <c r="L960" i="9"/>
  <c r="L1076" i="9"/>
  <c r="L1627" i="9"/>
  <c r="L1243" i="9"/>
  <c r="L630" i="9"/>
  <c r="L39" i="9"/>
  <c r="L1302" i="9"/>
  <c r="L583" i="9"/>
  <c r="L380" i="9"/>
  <c r="L135" i="9"/>
  <c r="L1377" i="9"/>
  <c r="L42" i="9"/>
  <c r="L1857" i="9"/>
  <c r="L1684" i="9"/>
  <c r="L691" i="9"/>
  <c r="L1376" i="9"/>
  <c r="L1996" i="9"/>
  <c r="L1608" i="9"/>
  <c r="L1393" i="9"/>
  <c r="L860" i="9"/>
  <c r="L1893" i="9"/>
  <c r="L753" i="9"/>
  <c r="L1613" i="9"/>
  <c r="L1822" i="9"/>
  <c r="L1971" i="9"/>
  <c r="L108" i="9"/>
  <c r="L1639" i="9"/>
  <c r="L436" i="9"/>
  <c r="L100" i="9"/>
  <c r="L351" i="9"/>
  <c r="L1218" i="9"/>
  <c r="L1522" i="9"/>
  <c r="L1401" i="9"/>
  <c r="L1537" i="9"/>
  <c r="L310" i="9"/>
  <c r="L1829" i="9"/>
  <c r="L1956" i="9"/>
  <c r="L1144" i="9"/>
  <c r="L1362" i="9"/>
  <c r="L709" i="9"/>
  <c r="L1848" i="9"/>
  <c r="L181" i="9"/>
  <c r="L492" i="9"/>
  <c r="L1049" i="9"/>
  <c r="L450" i="9"/>
  <c r="L328" i="9"/>
  <c r="L486" i="9"/>
  <c r="L1364" i="9"/>
  <c r="L1978" i="9"/>
  <c r="L149" i="9"/>
  <c r="L1481" i="9"/>
  <c r="L1398" i="9"/>
  <c r="L379" i="9"/>
  <c r="L1946" i="9"/>
  <c r="L205" i="9"/>
  <c r="L1056" i="9"/>
  <c r="L899" i="9"/>
  <c r="L621" i="9"/>
  <c r="L1646" i="9"/>
  <c r="L592" i="9"/>
  <c r="L1273" i="9"/>
  <c r="L1519" i="9"/>
  <c r="L1938" i="9"/>
  <c r="L1329" i="9"/>
  <c r="L1959" i="9"/>
  <c r="L105" i="9"/>
  <c r="L1107" i="9"/>
  <c r="L1854" i="9"/>
  <c r="L796" i="9"/>
  <c r="L87" i="9"/>
  <c r="L1162" i="9"/>
  <c r="L828" i="9"/>
  <c r="L852" i="9"/>
  <c r="L439" i="9"/>
  <c r="L1927" i="9"/>
  <c r="L951" i="9"/>
  <c r="L114" i="9"/>
  <c r="L528" i="9"/>
  <c r="L398" i="9"/>
  <c r="L1223" i="9"/>
  <c r="L1004" i="9"/>
  <c r="L1356" i="9"/>
  <c r="L1068" i="9"/>
  <c r="L1425" i="9"/>
  <c r="L392" i="9"/>
  <c r="L216" i="9"/>
  <c r="L74" i="9"/>
  <c r="L252" i="9"/>
  <c r="L160" i="9"/>
  <c r="L1095" i="9"/>
  <c r="L303" i="9"/>
  <c r="L495" i="9"/>
  <c r="L357" i="9"/>
  <c r="L1673" i="9"/>
  <c r="L1026" i="9"/>
  <c r="L637" i="9"/>
  <c r="L1252" i="9"/>
  <c r="L1791" i="9"/>
  <c r="L1616" i="9"/>
  <c r="L759" i="9"/>
  <c r="L607" i="9"/>
  <c r="L534" i="9"/>
  <c r="L1358" i="9"/>
  <c r="L1731" i="9"/>
  <c r="L1127" i="9"/>
  <c r="L1507" i="9"/>
  <c r="L566" i="9"/>
  <c r="L507" i="9"/>
  <c r="L1530" i="9"/>
  <c r="L510" i="9"/>
  <c r="L1097" i="9"/>
  <c r="L297" i="9"/>
  <c r="L904" i="9"/>
  <c r="L1382" i="9"/>
  <c r="L656" i="9"/>
  <c r="L1229" i="9"/>
  <c r="L172" i="9"/>
  <c r="L1795" i="9"/>
  <c r="L1995" i="9"/>
  <c r="L844" i="9"/>
  <c r="L446" i="9"/>
  <c r="L1206" i="9"/>
  <c r="L1815" i="9"/>
  <c r="L119" i="9"/>
  <c r="L1694" i="9"/>
  <c r="L1208" i="9"/>
  <c r="L733" i="9"/>
  <c r="L835" i="9"/>
  <c r="L1773" i="9"/>
  <c r="L1168" i="9"/>
  <c r="L1310" i="9"/>
  <c r="L1853" i="9"/>
  <c r="L1955" i="9"/>
  <c r="L1840" i="9"/>
  <c r="L658" i="9"/>
  <c r="L1623" i="9"/>
  <c r="L1923" i="9"/>
  <c r="L266" i="9"/>
  <c r="L227" i="9"/>
  <c r="L207" i="9"/>
  <c r="L228" i="9"/>
  <c r="L1066" i="9"/>
  <c r="L705" i="9"/>
  <c r="L335" i="9"/>
  <c r="L517" i="9"/>
  <c r="L18" i="9"/>
  <c r="L593" i="9"/>
  <c r="L1924" i="9"/>
  <c r="L1141" i="9"/>
  <c r="L265" i="9"/>
  <c r="L1685" i="9"/>
  <c r="L1979" i="9"/>
  <c r="L1039" i="9"/>
  <c r="L596" i="9"/>
  <c r="L774" i="9"/>
  <c r="L1275" i="9"/>
  <c r="L508" i="9"/>
  <c r="L1317" i="9"/>
  <c r="L1825" i="9"/>
  <c r="L1576" i="9"/>
  <c r="L1064" i="9"/>
  <c r="L411" i="9"/>
  <c r="L1312" i="9"/>
  <c r="L1099" i="9"/>
  <c r="L1669" i="9"/>
  <c r="L1733" i="9"/>
  <c r="L792" i="9"/>
  <c r="L1446" i="9"/>
  <c r="L334" i="9"/>
  <c r="L485" i="9"/>
  <c r="L1023" i="9"/>
  <c r="L89" i="9"/>
  <c r="L190" i="9"/>
  <c r="L242" i="9"/>
  <c r="L1710" i="9"/>
  <c r="L152" i="9"/>
  <c r="L165" i="9"/>
  <c r="L1531" i="9"/>
  <c r="L665" i="9"/>
  <c r="L1272" i="9"/>
  <c r="L1916" i="9"/>
  <c r="L1441" i="9"/>
  <c r="L1070" i="9"/>
  <c r="L1050" i="9"/>
  <c r="L1010" i="9"/>
  <c r="L1950" i="9"/>
  <c r="L164" i="9"/>
  <c r="L1598" i="9"/>
  <c r="L378" i="9"/>
  <c r="L1671" i="9"/>
  <c r="L1836" i="9"/>
  <c r="L427" i="9"/>
  <c r="L1747" i="9"/>
  <c r="L937" i="9"/>
  <c r="L1944" i="9"/>
  <c r="L1818" i="9"/>
  <c r="L570" i="9"/>
  <c r="L661" i="9"/>
  <c r="L129" i="9"/>
  <c r="L290" i="9"/>
  <c r="L1274" i="9"/>
  <c r="L1057" i="9"/>
  <c r="L727" i="9"/>
  <c r="L1678" i="9"/>
  <c r="L1359" i="9"/>
  <c r="L389" i="9"/>
  <c r="L445" i="9"/>
  <c r="L704" i="9"/>
  <c r="L889" i="9"/>
  <c r="L913" i="9"/>
  <c r="L620" i="9"/>
  <c r="L874" i="9"/>
  <c r="L743" i="9"/>
  <c r="L1333" i="9"/>
  <c r="L1022" i="9"/>
  <c r="L1197" i="9"/>
  <c r="L924" i="9"/>
  <c r="L853" i="9"/>
  <c r="L1083" i="9"/>
  <c r="L136" i="9"/>
  <c r="L282" i="9"/>
  <c r="L1143" i="9"/>
  <c r="L850" i="9"/>
  <c r="L680" i="9"/>
  <c r="L2001" i="9"/>
  <c r="L1665" i="9"/>
  <c r="L1501" i="9"/>
  <c r="L1527" i="9"/>
  <c r="L1657" i="9"/>
  <c r="L1782" i="9"/>
  <c r="L406" i="9"/>
  <c r="L199" i="9"/>
  <c r="L269" i="9"/>
  <c r="L518" i="9"/>
  <c r="L950" i="9"/>
  <c r="L642" i="9"/>
  <c r="L1553" i="9"/>
  <c r="L1560" i="9"/>
  <c r="L809" i="9"/>
  <c r="M790" i="9"/>
  <c r="L1692" i="9"/>
  <c r="L531" i="9"/>
  <c r="L1592" i="9"/>
  <c r="L1230" i="9"/>
  <c r="L1538" i="9"/>
  <c r="L1167" i="9"/>
  <c r="L1463" i="9"/>
  <c r="L317" i="9"/>
  <c r="L1682" i="9"/>
  <c r="L281" i="9"/>
  <c r="L1897" i="9"/>
  <c r="L779" i="9"/>
  <c r="L595" i="9"/>
  <c r="L724" i="9"/>
  <c r="L1558" i="9"/>
  <c r="L1215" i="9"/>
  <c r="L963" i="9"/>
  <c r="L505" i="9"/>
  <c r="L1512" i="9"/>
  <c r="M1512" i="9"/>
  <c r="L1270" i="9"/>
  <c r="M1270" i="9"/>
  <c r="L1931" i="9"/>
  <c r="M1931" i="9"/>
  <c r="L819" i="9"/>
  <c r="M819" i="9"/>
  <c r="L22" i="9"/>
  <c r="M22" i="9"/>
  <c r="L416" i="9"/>
  <c r="M416" i="9"/>
  <c r="L1690" i="9"/>
  <c r="M1690" i="9"/>
  <c r="L1074" i="9"/>
  <c r="M1074" i="9"/>
  <c r="L145" i="9"/>
  <c r="M145" i="9"/>
  <c r="L493" i="9"/>
  <c r="M493" i="9"/>
  <c r="L1298" i="9"/>
  <c r="M1298" i="9"/>
  <c r="L245" i="9"/>
  <c r="M245" i="9"/>
  <c r="L1438" i="9"/>
  <c r="M1438" i="9"/>
  <c r="L1969" i="9"/>
  <c r="M1969" i="9"/>
  <c r="L751" i="9"/>
  <c r="M751" i="9"/>
  <c r="L1736" i="9"/>
  <c r="M1736" i="9"/>
  <c r="L292" i="9"/>
  <c r="M292" i="9"/>
  <c r="L1806" i="9"/>
  <c r="M1806" i="9"/>
  <c r="L773" i="9"/>
  <c r="M773" i="9"/>
  <c r="L1089" i="9"/>
  <c r="M1089" i="9"/>
  <c r="L146" i="9"/>
  <c r="M146" i="9"/>
  <c r="L48" i="9"/>
  <c r="M48" i="9"/>
  <c r="L887" i="9"/>
  <c r="M887" i="9"/>
  <c r="L1987" i="9"/>
  <c r="M1987" i="9"/>
  <c r="L1735" i="9"/>
  <c r="M1735" i="9"/>
  <c r="L703" i="9"/>
  <c r="M703" i="9"/>
  <c r="L1702" i="9"/>
  <c r="L1786" i="9"/>
  <c r="L1194" i="9"/>
  <c r="L684" i="9"/>
  <c r="L1111" i="9"/>
  <c r="L1532" i="9"/>
  <c r="L1705" i="9"/>
  <c r="L255" i="9"/>
  <c r="L968" i="9"/>
  <c r="L708" i="9"/>
  <c r="L1073" i="9"/>
  <c r="L1468" i="9"/>
  <c r="L138" i="9"/>
  <c r="L104" i="9"/>
  <c r="L1085" i="9"/>
  <c r="L601" i="9"/>
  <c r="L1483" i="9"/>
  <c r="L1163" i="9"/>
  <c r="L856" i="9"/>
  <c r="L1261" i="9"/>
  <c r="L374" i="9"/>
  <c r="L324" i="9"/>
  <c r="L1896" i="9"/>
  <c r="L573" i="9"/>
  <c r="L111" i="9"/>
  <c r="L1614" i="9"/>
  <c r="L20" i="9"/>
  <c r="L1055" i="9"/>
  <c r="L1442" i="9"/>
  <c r="L1496" i="9"/>
  <c r="L484" i="9"/>
  <c r="L1845" i="9"/>
  <c r="L52" i="9"/>
  <c r="L1475" i="9"/>
  <c r="L1238" i="9"/>
  <c r="L1521" i="9"/>
  <c r="L1693" i="9"/>
  <c r="L1556" i="9"/>
  <c r="L788" i="9"/>
  <c r="L523" i="9"/>
  <c r="M523" i="9"/>
  <c r="L1764" i="9"/>
  <c r="M1764" i="9"/>
  <c r="L702" i="9"/>
  <c r="M702" i="9"/>
  <c r="L1570" i="9"/>
  <c r="M1570" i="9"/>
  <c r="L1228" i="9"/>
  <c r="M1228" i="9"/>
  <c r="L1372" i="9"/>
  <c r="M1372" i="9"/>
  <c r="L1509" i="9"/>
  <c r="M1509" i="9"/>
  <c r="L26" i="9"/>
  <c r="M26" i="9"/>
  <c r="L1011" i="9"/>
  <c r="M1011" i="9"/>
  <c r="L977" i="9"/>
  <c r="M977" i="9"/>
  <c r="L509" i="9"/>
  <c r="M509" i="9"/>
  <c r="L483" i="9"/>
  <c r="M483" i="9"/>
  <c r="L892" i="9"/>
  <c r="M892" i="9"/>
  <c r="L1546" i="9"/>
  <c r="M1546" i="9"/>
  <c r="L1672" i="9"/>
  <c r="M1672" i="9"/>
  <c r="L120" i="9"/>
  <c r="M120" i="9"/>
  <c r="L1873" i="9"/>
  <c r="M1873" i="9"/>
  <c r="L645" i="9"/>
  <c r="M645" i="9"/>
  <c r="L1776" i="9"/>
  <c r="M1776" i="9"/>
  <c r="L700" i="9"/>
  <c r="M700" i="9"/>
  <c r="L1292" i="9"/>
  <c r="M1292" i="9"/>
  <c r="L253" i="9"/>
  <c r="M253" i="9"/>
  <c r="L1181" i="9"/>
  <c r="M1181" i="9"/>
  <c r="L1906" i="9"/>
  <c r="M1906" i="9"/>
  <c r="L121" i="9"/>
  <c r="M121" i="9"/>
  <c r="L1268" i="9"/>
  <c r="M1268" i="9"/>
  <c r="L1986" i="9"/>
  <c r="M1986" i="9"/>
  <c r="L1743" i="9"/>
  <c r="M1743" i="9"/>
  <c r="L1528" i="9"/>
  <c r="M1528" i="9"/>
  <c r="L707" i="9"/>
  <c r="M707" i="9"/>
  <c r="L1153" i="9"/>
  <c r="M1153" i="9"/>
  <c r="L587" i="9"/>
  <c r="M587" i="9"/>
  <c r="L983" i="9"/>
  <c r="M983" i="9"/>
  <c r="L419" i="9"/>
  <c r="M419" i="9"/>
  <c r="L372" i="9"/>
  <c r="M372" i="9"/>
  <c r="L1810" i="9"/>
  <c r="M1810" i="9"/>
  <c r="L608" i="9"/>
  <c r="M608" i="9"/>
  <c r="L1760" i="9"/>
  <c r="M1760" i="9"/>
  <c r="L156" i="9"/>
  <c r="M156" i="9"/>
  <c r="L624" i="9"/>
  <c r="M624" i="9"/>
  <c r="L1601" i="9"/>
  <c r="M1601" i="9"/>
  <c r="L1232" i="9"/>
  <c r="M1232" i="9"/>
  <c r="L619" i="9"/>
  <c r="M619" i="9"/>
  <c r="L1118" i="9"/>
  <c r="M1118" i="9"/>
  <c r="L237" i="9"/>
  <c r="M237" i="9"/>
  <c r="L1027" i="9"/>
  <c r="M1027" i="9"/>
  <c r="L1892" i="9"/>
  <c r="M1892" i="9"/>
  <c r="L706" i="9"/>
  <c r="M706" i="9"/>
  <c r="L418" i="9"/>
  <c r="M418" i="9"/>
  <c r="L956" i="9"/>
  <c r="M956" i="9"/>
  <c r="L71" i="9"/>
  <c r="M71" i="9"/>
  <c r="L1002" i="9"/>
  <c r="M1002" i="9"/>
  <c r="L275" i="9"/>
  <c r="M275" i="9"/>
  <c r="L569" i="9"/>
  <c r="M569" i="9"/>
  <c r="L776" i="9"/>
  <c r="M776" i="9"/>
  <c r="L1674" i="9"/>
  <c r="M1674" i="9"/>
  <c r="L1138" i="9"/>
  <c r="M1138" i="9"/>
  <c r="L1182" i="9"/>
  <c r="M1182" i="9"/>
  <c r="L1456" i="9"/>
  <c r="M1456" i="9"/>
  <c r="L832" i="9"/>
  <c r="M832" i="9"/>
  <c r="L1124" i="9"/>
  <c r="M1124" i="9"/>
  <c r="L1844" i="9"/>
  <c r="M1844" i="9"/>
  <c r="L11" i="9"/>
  <c r="M11" i="9"/>
  <c r="L714" i="9"/>
  <c r="M714" i="9"/>
  <c r="L5" i="9"/>
  <c r="M5" i="9"/>
  <c r="L1202" i="9"/>
  <c r="M1202" i="9"/>
  <c r="L1437" i="9"/>
  <c r="M1437" i="9"/>
  <c r="L845" i="9"/>
  <c r="M845" i="9"/>
  <c r="L283" i="9"/>
  <c r="M283" i="9"/>
  <c r="L1193" i="9"/>
  <c r="M1193" i="9"/>
  <c r="L1375" i="9"/>
  <c r="M1375" i="9"/>
  <c r="L958" i="9"/>
  <c r="M958" i="9"/>
  <c r="L664" i="9"/>
  <c r="M664" i="9"/>
  <c r="L88" i="9"/>
  <c r="M88" i="9"/>
  <c r="L692" i="9"/>
  <c r="M692" i="9"/>
  <c r="L1631" i="9"/>
  <c r="M1631" i="9"/>
  <c r="L1488" i="9"/>
  <c r="M1488" i="9"/>
  <c r="L229" i="9"/>
  <c r="M229" i="9"/>
  <c r="L118" i="9"/>
  <c r="M118" i="9"/>
  <c r="L1150" i="9"/>
  <c r="M1150" i="9"/>
  <c r="L1164" i="9"/>
  <c r="M1164" i="9"/>
  <c r="L1993" i="9"/>
  <c r="M1993" i="9"/>
  <c r="L1506" i="9"/>
  <c r="M1506" i="9"/>
  <c r="L777" i="9"/>
  <c r="M777" i="9"/>
  <c r="L1383" i="9"/>
  <c r="M1383" i="9"/>
  <c r="L1072" i="9"/>
  <c r="M1072" i="9"/>
  <c r="L1582" i="9"/>
  <c r="M1582" i="9"/>
  <c r="L1580" i="9"/>
  <c r="M1580" i="9"/>
  <c r="L1108" i="9"/>
  <c r="M1108" i="9"/>
  <c r="L1577" i="9"/>
  <c r="M1577" i="9"/>
  <c r="L274" i="9"/>
  <c r="M274" i="9"/>
  <c r="L1347" i="9"/>
  <c r="M1347" i="9"/>
  <c r="L849" i="9"/>
  <c r="M849" i="9"/>
  <c r="L1386" i="9"/>
  <c r="M1386" i="9"/>
  <c r="L1478" i="9"/>
  <c r="M1478" i="9"/>
  <c r="L304" i="9"/>
  <c r="M304" i="9"/>
  <c r="L413" i="9"/>
  <c r="M413" i="9"/>
  <c r="L8" i="9"/>
  <c r="M8" i="9"/>
  <c r="L1881" i="9"/>
  <c r="M1881" i="9"/>
  <c r="L830" i="9"/>
  <c r="M830" i="9"/>
  <c r="L444" i="9"/>
  <c r="M444" i="9"/>
  <c r="L551" i="9"/>
  <c r="M551" i="9"/>
  <c r="L1346" i="9"/>
  <c r="M1346" i="9"/>
  <c r="L841" i="9"/>
  <c r="M841" i="9"/>
  <c r="L1311" i="9"/>
  <c r="M1311" i="9"/>
  <c r="L1284" i="9"/>
  <c r="M1284" i="9"/>
  <c r="L729" i="9"/>
  <c r="M729" i="9"/>
  <c r="L1638" i="9"/>
  <c r="M1638" i="9"/>
  <c r="L1745" i="9"/>
  <c r="M1745" i="9"/>
  <c r="L327" i="9"/>
  <c r="M327" i="9"/>
  <c r="L220" i="9"/>
  <c r="M220" i="9"/>
  <c r="L488" i="9"/>
  <c r="M488" i="9"/>
  <c r="L1092" i="9"/>
  <c r="M1092" i="9"/>
  <c r="L1591" i="9"/>
  <c r="M1591" i="9"/>
  <c r="L826" i="9"/>
  <c r="M826" i="9"/>
  <c r="L897" i="9"/>
  <c r="M897" i="9"/>
  <c r="L940" i="9"/>
  <c r="M940" i="9"/>
  <c r="L1444" i="9"/>
  <c r="M1444" i="9"/>
  <c r="L1149" i="9"/>
  <c r="M1149" i="9"/>
  <c r="L1551" i="9"/>
  <c r="M1551" i="9"/>
  <c r="L423" i="9"/>
  <c r="M423" i="9"/>
  <c r="L999" i="9"/>
  <c r="M999" i="9"/>
  <c r="L1277" i="9"/>
  <c r="M1277" i="9"/>
  <c r="L1178" i="9"/>
  <c r="M1178" i="9"/>
  <c r="L1037" i="9"/>
  <c r="M1037" i="9"/>
  <c r="L909" i="9"/>
  <c r="M909" i="9"/>
  <c r="L124" i="9"/>
  <c r="M124" i="9"/>
  <c r="L1440" i="9"/>
  <c r="M1440" i="9"/>
  <c r="L1410" i="9"/>
  <c r="M1410" i="9"/>
  <c r="L1941" i="9"/>
  <c r="M1941" i="9"/>
  <c r="L1769" i="9"/>
  <c r="M1769" i="9"/>
  <c r="L839" i="9"/>
  <c r="M839" i="9"/>
  <c r="L62" i="9"/>
  <c r="M62" i="9"/>
  <c r="L784" i="9"/>
  <c r="M784" i="9"/>
  <c r="L546" i="9"/>
  <c r="M546" i="9"/>
  <c r="L1245" i="9"/>
  <c r="M1245" i="9"/>
  <c r="L1321" i="9"/>
  <c r="M1321" i="9"/>
  <c r="L686" i="9"/>
  <c r="M686" i="9"/>
  <c r="L816" i="9"/>
  <c r="M816" i="9"/>
  <c r="L1544" i="9"/>
  <c r="M1544" i="9"/>
  <c r="L326" i="9"/>
  <c r="M326" i="9"/>
  <c r="L337" i="9"/>
  <c r="M337" i="9"/>
  <c r="L1727" i="9"/>
  <c r="M1727" i="9"/>
  <c r="L1390" i="9"/>
  <c r="M1390" i="9"/>
  <c r="L1723" i="9"/>
  <c r="M1723" i="9"/>
  <c r="L1365" i="9"/>
  <c r="M1365" i="9"/>
  <c r="L1877" i="9"/>
  <c r="M1877" i="9"/>
  <c r="L871" i="9"/>
  <c r="M871" i="9"/>
  <c r="L626" i="9"/>
  <c r="M626" i="9"/>
  <c r="L430" i="9"/>
  <c r="M430" i="9"/>
  <c r="L1860" i="9"/>
  <c r="M1860" i="9"/>
  <c r="L1015" i="9"/>
  <c r="M1015" i="9"/>
  <c r="L1088" i="9"/>
  <c r="M1088" i="9"/>
  <c r="L1933" i="9"/>
  <c r="M1933" i="9"/>
  <c r="L276" i="9"/>
  <c r="M276" i="9"/>
  <c r="L178" i="9"/>
  <c r="M178" i="9"/>
  <c r="L96" i="9"/>
  <c r="M96" i="9"/>
  <c r="L521" i="9"/>
  <c r="M521" i="9"/>
  <c r="L1540" i="9"/>
  <c r="M1540" i="9"/>
  <c r="L251" i="9"/>
  <c r="M251" i="9"/>
  <c r="L799" i="9"/>
  <c r="M799" i="9"/>
  <c r="L1645" i="9"/>
  <c r="M1645" i="9"/>
  <c r="L1226" i="9"/>
  <c r="M1226" i="9"/>
  <c r="L1200" i="9"/>
  <c r="M1200" i="9"/>
  <c r="L1498" i="9"/>
  <c r="M1498" i="9"/>
  <c r="L798" i="9"/>
  <c r="M798" i="9"/>
  <c r="L1136" i="9"/>
  <c r="M1136" i="9"/>
  <c r="L925" i="9"/>
  <c r="M925" i="9"/>
  <c r="L396" i="9"/>
  <c r="M396" i="9"/>
  <c r="L1098" i="9"/>
  <c r="M1098" i="9"/>
  <c r="L475" i="9"/>
  <c r="M475" i="9"/>
  <c r="L1121" i="9"/>
  <c r="M1121" i="9"/>
  <c r="L391" i="9"/>
  <c r="M391" i="9"/>
  <c r="L582" i="9"/>
  <c r="M582" i="9"/>
  <c r="L1283" i="9"/>
  <c r="M1283" i="9"/>
  <c r="L725" i="9"/>
  <c r="M725" i="9"/>
  <c r="L1342" i="9"/>
  <c r="M1342" i="9"/>
  <c r="L1428" i="9"/>
  <c r="M1428" i="9"/>
  <c r="L1373" i="9"/>
  <c r="M1373" i="9"/>
  <c r="L512" i="9"/>
  <c r="M512" i="9"/>
  <c r="L1737" i="9"/>
  <c r="M1737" i="9"/>
  <c r="L1214" i="9"/>
  <c r="M1214" i="9"/>
  <c r="L322" i="9"/>
  <c r="M322" i="9"/>
  <c r="L1281" i="9"/>
  <c r="M1281" i="9"/>
  <c r="L1296" i="9"/>
  <c r="M1296" i="9"/>
  <c r="L1599" i="9"/>
  <c r="M1599" i="9"/>
  <c r="L1225" i="9"/>
  <c r="M1225" i="9"/>
  <c r="L343" i="9"/>
  <c r="M343" i="9"/>
  <c r="L490" i="9"/>
  <c r="M490" i="9"/>
  <c r="L768" i="9"/>
  <c r="M768" i="9"/>
  <c r="L1213" i="9"/>
  <c r="M1213" i="9"/>
  <c r="L1997" i="9"/>
  <c r="M1997" i="9"/>
  <c r="L1918" i="9"/>
  <c r="M1918" i="9"/>
  <c r="L154" i="9"/>
  <c r="M154" i="9"/>
  <c r="L1798" i="9"/>
  <c r="M1798" i="9"/>
  <c r="L405" i="9"/>
  <c r="M405" i="9"/>
  <c r="L1703" i="9"/>
  <c r="M1703" i="9"/>
  <c r="L1711" i="9"/>
  <c r="M1711" i="9"/>
  <c r="L1779" i="9"/>
  <c r="M1779" i="9"/>
  <c r="L634" i="9"/>
  <c r="M634" i="9"/>
  <c r="L109" i="9"/>
  <c r="M109" i="9"/>
  <c r="L1744" i="9"/>
  <c r="M1744" i="9"/>
  <c r="L806" i="9"/>
  <c r="M806" i="9"/>
  <c r="L1115" i="9"/>
  <c r="M1115" i="9"/>
  <c r="L539" i="9"/>
  <c r="M539" i="9"/>
  <c r="L911" i="9"/>
  <c r="M911" i="9"/>
  <c r="L299" i="9"/>
  <c r="M299" i="9"/>
  <c r="L132" i="9"/>
  <c r="M132" i="9"/>
  <c r="L197" i="9"/>
  <c r="M197" i="9"/>
  <c r="L1789" i="9"/>
  <c r="M1789" i="9"/>
  <c r="L211" i="9"/>
  <c r="M211" i="9"/>
  <c r="L1244" i="9"/>
  <c r="M1244" i="9"/>
  <c r="L1114" i="9"/>
  <c r="M1114" i="9"/>
  <c r="L1458" i="9"/>
  <c r="M1458" i="9"/>
  <c r="L429" i="9"/>
  <c r="M429" i="9"/>
  <c r="L68" i="9"/>
  <c r="M68" i="9"/>
  <c r="L1751" i="9"/>
  <c r="M1751" i="9"/>
  <c r="L1093" i="9"/>
  <c r="M1093" i="9"/>
  <c r="L388" i="9"/>
  <c r="M388" i="9"/>
  <c r="L163" i="9"/>
  <c r="M163" i="9"/>
  <c r="L964" i="9"/>
  <c r="M964" i="9"/>
  <c r="L959" i="9"/>
  <c r="M959" i="9"/>
  <c r="L1198" i="9"/>
  <c r="M1198" i="9"/>
  <c r="L1517" i="9"/>
  <c r="M1517" i="9"/>
  <c r="L927" i="9"/>
  <c r="M927" i="9"/>
  <c r="L471" i="9"/>
  <c r="M471" i="9"/>
  <c r="L1028" i="9"/>
  <c r="M1028" i="9"/>
  <c r="L906" i="9"/>
  <c r="M906" i="9"/>
  <c r="L462" i="9"/>
  <c r="M462" i="9"/>
  <c r="L931" i="9"/>
  <c r="M931" i="9"/>
  <c r="L1502" i="9"/>
  <c r="M1502" i="9"/>
  <c r="L1780" i="9"/>
  <c r="M1780" i="9"/>
  <c r="L176" i="9"/>
  <c r="M176" i="9"/>
  <c r="L201" i="9"/>
  <c r="M201" i="9"/>
  <c r="L563" i="9"/>
  <c r="M563" i="9"/>
  <c r="L349" i="9"/>
  <c r="M349" i="9"/>
  <c r="L1936" i="9"/>
  <c r="M1936" i="9"/>
  <c r="L311" i="9"/>
  <c r="M311" i="9"/>
  <c r="L403" i="9"/>
  <c r="M403" i="9"/>
  <c r="L1890" i="9"/>
  <c r="M1890" i="9"/>
  <c r="L79" i="9"/>
  <c r="M79" i="9"/>
  <c r="L180" i="9"/>
  <c r="M180" i="9"/>
  <c r="L1220" i="9"/>
  <c r="M1220" i="9"/>
  <c r="L1547" i="9"/>
  <c r="M1547" i="9"/>
  <c r="L1663" i="9"/>
  <c r="M1663" i="9"/>
  <c r="L1595" i="9"/>
  <c r="M1595" i="9"/>
  <c r="L805" i="9"/>
  <c r="M805" i="9"/>
  <c r="L1414" i="9"/>
  <c r="M1414" i="9"/>
  <c r="L19" i="9"/>
  <c r="M19" i="9"/>
  <c r="L9" i="9"/>
  <c r="M9" i="9"/>
  <c r="L1423" i="9"/>
  <c r="M1423" i="9"/>
  <c r="L1341" i="9"/>
  <c r="M1341" i="9"/>
  <c r="L719" i="9"/>
  <c r="M719" i="9"/>
  <c r="L1221" i="9"/>
  <c r="M1221" i="9"/>
  <c r="L231" i="9"/>
  <c r="M231" i="9"/>
  <c r="L936" i="9"/>
  <c r="M936" i="9"/>
  <c r="L1964" i="9"/>
  <c r="M1964" i="9"/>
  <c r="L340" i="9"/>
  <c r="M340" i="9"/>
  <c r="L46" i="9"/>
  <c r="M46" i="9"/>
  <c r="L329" i="9"/>
  <c r="M329" i="9"/>
  <c r="L364" i="9"/>
  <c r="M364" i="9"/>
  <c r="L1491" i="9"/>
  <c r="M1491" i="9"/>
  <c r="L1841" i="9"/>
  <c r="M1841" i="9"/>
  <c r="L711" i="9"/>
  <c r="M711" i="9"/>
  <c r="L1518" i="9"/>
  <c r="M1518" i="9"/>
  <c r="L738" i="9"/>
  <c r="M738" i="9"/>
  <c r="L1146" i="9"/>
  <c r="M1146" i="9"/>
  <c r="L38" i="9"/>
  <c r="M38" i="9"/>
  <c r="L772" i="9"/>
  <c r="M772" i="9"/>
  <c r="L1700" i="9"/>
  <c r="M1700" i="9"/>
  <c r="L1336" i="9"/>
  <c r="M1336" i="9"/>
  <c r="L54" i="9"/>
  <c r="M54" i="9"/>
  <c r="L301" i="9"/>
  <c r="M301" i="9"/>
  <c r="L1038" i="9"/>
  <c r="M1038" i="9"/>
  <c r="L1322" i="9"/>
  <c r="M1322" i="9"/>
  <c r="L438" i="9"/>
  <c r="M438" i="9"/>
  <c r="L10" i="9"/>
  <c r="M10" i="9"/>
  <c r="L193" i="9"/>
  <c r="M193" i="9"/>
  <c r="L541" i="9"/>
  <c r="M541" i="9"/>
  <c r="L668" i="9"/>
  <c r="M668" i="9"/>
  <c r="L316" i="9"/>
  <c r="M316" i="9"/>
  <c r="L993" i="9"/>
  <c r="M993" i="9"/>
  <c r="L1905" i="9"/>
  <c r="M1905" i="9"/>
  <c r="L1166" i="9"/>
  <c r="M1166" i="9"/>
  <c r="L1985" i="9"/>
  <c r="M1985" i="9"/>
  <c r="L1712" i="9"/>
  <c r="M1712" i="9"/>
  <c r="L781" i="9"/>
  <c r="M781" i="9"/>
  <c r="L1620" i="9"/>
  <c r="M1620" i="9"/>
  <c r="L1766" i="9"/>
  <c r="M1766" i="9"/>
  <c r="L417" i="9"/>
  <c r="M417" i="9"/>
  <c r="L1033" i="9"/>
  <c r="M1033" i="9"/>
  <c r="L1259" i="9"/>
  <c r="M1259" i="9"/>
  <c r="L1497" i="9"/>
  <c r="M1497" i="9"/>
  <c r="L277" i="9"/>
  <c r="M277" i="9"/>
  <c r="L1157" i="9"/>
  <c r="M1157" i="9"/>
  <c r="L1667" i="9"/>
  <c r="M1667" i="9"/>
  <c r="L1090" i="9"/>
  <c r="M1090" i="9"/>
  <c r="L1942" i="9"/>
  <c r="M1942" i="9"/>
  <c r="L571" i="9"/>
  <c r="M571" i="9"/>
  <c r="L370" i="9"/>
  <c r="M370" i="9"/>
  <c r="L1606" i="9"/>
  <c r="M1606" i="9"/>
  <c r="L1718" i="9"/>
  <c r="M1718" i="9"/>
  <c r="L1564" i="9"/>
  <c r="M1564" i="9"/>
  <c r="L610" i="9"/>
  <c r="M610" i="9"/>
  <c r="L1314" i="9"/>
  <c r="M1314" i="9"/>
  <c r="L599" i="9"/>
  <c r="M599" i="9"/>
  <c r="L749" i="9"/>
  <c r="M749" i="9"/>
  <c r="L1891" i="9"/>
  <c r="M1891" i="9"/>
  <c r="L1036" i="9"/>
  <c r="M1036" i="9"/>
  <c r="L1467" i="9"/>
  <c r="M1467" i="9"/>
  <c r="L32" i="9"/>
  <c r="M32" i="9"/>
  <c r="L95" i="9"/>
  <c r="M95" i="9"/>
  <c r="L1796" i="9"/>
  <c r="M1796" i="9"/>
  <c r="L1122" i="9"/>
  <c r="M1122" i="9"/>
  <c r="L726" i="9"/>
  <c r="M726" i="9"/>
  <c r="L1536" i="9"/>
  <c r="M1536" i="9"/>
  <c r="L504" i="9"/>
  <c r="M504" i="9"/>
  <c r="L318" i="9"/>
  <c r="M318" i="9"/>
  <c r="L1361" i="9"/>
  <c r="M1361" i="9"/>
  <c r="L825" i="9"/>
  <c r="M825" i="9"/>
  <c r="L28" i="9"/>
  <c r="M28" i="9"/>
  <c r="L244" i="9"/>
  <c r="M244" i="9"/>
  <c r="L1196" i="9"/>
  <c r="M1196" i="9"/>
  <c r="L1452" i="9"/>
  <c r="M1452" i="9"/>
  <c r="L1190" i="9"/>
  <c r="M1190" i="9"/>
  <c r="L1968" i="9"/>
  <c r="M1968" i="9"/>
  <c r="L369" i="9"/>
  <c r="M369" i="9"/>
  <c r="L502" i="9"/>
  <c r="M502" i="9"/>
  <c r="L581" i="9"/>
  <c r="M581" i="9"/>
  <c r="L476" i="9"/>
  <c r="M476" i="9"/>
  <c r="L1301" i="9"/>
  <c r="M1301" i="9"/>
  <c r="L1473" i="9"/>
  <c r="M1473" i="9"/>
  <c r="L362" i="9"/>
  <c r="M362" i="9"/>
  <c r="L1459" i="9"/>
  <c r="M1459" i="9"/>
  <c r="L602" i="9"/>
  <c r="M602" i="9"/>
  <c r="L1185" i="9"/>
  <c r="M1185" i="9"/>
  <c r="L872" i="9"/>
  <c r="M872" i="9"/>
  <c r="L1172" i="9"/>
  <c r="M1172" i="9"/>
  <c r="L158" i="9"/>
  <c r="M158" i="9"/>
  <c r="L1804" i="9"/>
  <c r="M1804" i="9"/>
  <c r="L838" i="9"/>
  <c r="M838" i="9"/>
  <c r="L943" i="9"/>
  <c r="M943" i="9"/>
  <c r="L150" i="9"/>
  <c r="M150" i="9"/>
  <c r="L673" i="9"/>
  <c r="M673" i="9"/>
  <c r="L1482" i="9"/>
  <c r="M1482" i="9"/>
  <c r="L1981" i="9"/>
  <c r="M1981" i="9"/>
  <c r="L1554" i="9"/>
  <c r="M1554" i="9"/>
  <c r="L1279" i="9"/>
  <c r="M1279" i="9"/>
  <c r="L414" i="9"/>
  <c r="M414" i="9"/>
  <c r="L591" i="9"/>
  <c r="M591" i="9"/>
  <c r="L1520" i="9"/>
  <c r="M1520" i="9"/>
  <c r="L803" i="9"/>
  <c r="M803" i="9"/>
  <c r="L1119" i="9"/>
  <c r="M1119" i="9"/>
  <c r="L1131" i="9"/>
  <c r="M1131" i="9"/>
  <c r="L185" i="9"/>
  <c r="M185" i="9"/>
  <c r="L1889" i="9"/>
  <c r="M1889" i="9"/>
  <c r="L1630" i="9"/>
  <c r="M1630" i="9"/>
  <c r="L537" i="9"/>
  <c r="M537" i="9"/>
  <c r="L1248" i="9"/>
  <c r="M1248" i="9"/>
  <c r="L1335" i="9"/>
  <c r="M1335" i="9"/>
  <c r="L1709" i="9"/>
  <c r="M1709" i="9"/>
  <c r="L107" i="9"/>
  <c r="M107" i="9"/>
  <c r="L676" i="9"/>
  <c r="M676" i="9"/>
  <c r="L1043" i="9"/>
  <c r="M1043" i="9"/>
  <c r="L627" i="9"/>
  <c r="M627" i="9"/>
  <c r="L166" i="9"/>
  <c r="M166" i="9"/>
  <c r="L1464" i="9"/>
  <c r="M1464" i="9"/>
  <c r="L474" i="9"/>
  <c r="M474" i="9"/>
  <c r="L302" i="9"/>
  <c r="M302" i="9"/>
  <c r="L1714" i="9"/>
  <c r="M1714" i="9"/>
  <c r="L657" i="9"/>
  <c r="M657" i="9"/>
  <c r="L1514" i="9"/>
  <c r="M1514" i="9"/>
  <c r="L1231" i="9"/>
  <c r="M1231" i="9"/>
  <c r="L1062" i="9"/>
  <c r="M1062" i="9"/>
  <c r="L1774" i="9"/>
  <c r="M1774" i="9"/>
  <c r="L4" i="9"/>
  <c r="M4" i="9"/>
  <c r="L617" i="9"/>
  <c r="M617" i="9"/>
  <c r="L1843" i="9"/>
  <c r="M1843" i="9"/>
  <c r="L1494" i="9"/>
  <c r="M1494" i="9"/>
  <c r="L1170" i="9"/>
  <c r="M1170" i="9"/>
  <c r="L247" i="9"/>
  <c r="M247" i="9"/>
  <c r="L1094" i="9"/>
  <c r="M1094" i="9"/>
  <c r="L1505" i="9"/>
  <c r="M1505" i="9"/>
  <c r="L345" i="9"/>
  <c r="M345" i="9"/>
  <c r="L1239" i="9"/>
  <c r="M1239" i="9"/>
  <c r="L1578" i="9"/>
  <c r="M1578" i="9"/>
  <c r="L618" i="9"/>
  <c r="M618" i="9"/>
  <c r="L1216" i="9"/>
  <c r="M1216" i="9"/>
  <c r="L1400" i="9"/>
  <c r="M1400" i="9"/>
  <c r="L117" i="9"/>
  <c r="M117" i="9"/>
  <c r="L1331" i="9"/>
  <c r="M1331" i="9"/>
  <c r="L1160" i="9"/>
  <c r="M1160" i="9"/>
  <c r="L1539" i="9"/>
  <c r="M1539" i="9"/>
  <c r="L1406" i="9"/>
  <c r="M1406" i="9"/>
  <c r="L1962" i="9"/>
  <c r="M1962" i="9"/>
  <c r="L1587" i="9"/>
  <c r="M1587" i="9"/>
  <c r="L824" i="9"/>
  <c r="M824" i="9"/>
  <c r="L25" i="9"/>
  <c r="M25" i="9"/>
  <c r="L480" i="9"/>
  <c r="M480" i="9"/>
  <c r="L975" i="9"/>
  <c r="M975" i="9"/>
  <c r="L1192" i="9"/>
  <c r="M1192" i="9"/>
  <c r="L1989" i="9"/>
  <c r="M1989" i="9"/>
  <c r="L1926" i="9"/>
  <c r="M1926" i="9"/>
  <c r="L506" i="9"/>
  <c r="M506" i="9"/>
  <c r="L880" i="9"/>
  <c r="M880" i="9"/>
  <c r="L1297" i="9"/>
  <c r="M1297" i="9"/>
  <c r="L1405" i="9"/>
  <c r="M1405" i="9"/>
  <c r="L397" i="9"/>
  <c r="M397" i="9"/>
  <c r="L1492" i="9"/>
  <c r="M1492" i="9"/>
  <c r="L440" i="9"/>
  <c r="M440" i="9"/>
  <c r="L1001" i="9"/>
  <c r="M1001" i="9"/>
  <c r="L371" i="9"/>
  <c r="M371" i="9"/>
  <c r="L1060" i="9"/>
  <c r="M1060" i="9"/>
  <c r="L1320" i="9"/>
  <c r="M1320" i="9"/>
  <c r="L647" i="9"/>
  <c r="M647" i="9"/>
  <c r="L558" i="9"/>
  <c r="M558" i="9"/>
  <c r="L1629" i="9"/>
  <c r="M1629" i="9"/>
  <c r="L1091" i="9"/>
  <c r="M1091" i="9"/>
  <c r="L1246" i="9"/>
  <c r="M1246" i="9"/>
  <c r="L192" i="9"/>
  <c r="M192" i="9"/>
  <c r="L305" i="9"/>
  <c r="M305" i="9"/>
  <c r="L1615" i="9"/>
  <c r="M1615" i="9"/>
  <c r="L169" i="9"/>
  <c r="M169" i="9"/>
  <c r="L1831" i="9"/>
  <c r="M1831" i="9"/>
  <c r="L758" i="9"/>
  <c r="M758" i="9"/>
  <c r="L404" i="9"/>
  <c r="M404" i="9"/>
  <c r="L144" i="9"/>
  <c r="M144" i="9"/>
  <c r="L99" i="9"/>
  <c r="M99" i="9"/>
  <c r="L1899" i="9"/>
  <c r="M1899" i="9"/>
  <c r="L690" i="9"/>
  <c r="M690" i="9"/>
  <c r="L1201" i="9"/>
  <c r="M1201" i="9"/>
  <c r="L1837" i="9"/>
  <c r="M1837" i="9"/>
  <c r="L1096" i="9"/>
  <c r="M1096" i="9"/>
  <c r="L763" i="9"/>
  <c r="M763" i="9"/>
  <c r="L64" i="9"/>
  <c r="M64" i="9"/>
  <c r="L682" i="9"/>
  <c r="M682" i="9"/>
  <c r="L1188" i="9"/>
  <c r="M1188" i="9"/>
  <c r="L1742" i="9"/>
  <c r="M1742" i="9"/>
  <c r="L1974" i="9"/>
  <c r="M1974" i="9"/>
  <c r="L1454" i="9"/>
  <c r="M1454" i="9"/>
  <c r="L1340" i="9"/>
  <c r="M1340" i="9"/>
  <c r="L1524" i="9"/>
  <c r="M1524" i="9"/>
  <c r="L455" i="9"/>
  <c r="M455" i="9"/>
  <c r="L1326" i="9"/>
  <c r="M1326" i="9"/>
  <c r="L1706" i="9"/>
  <c r="M1706" i="9"/>
  <c r="L851" i="9"/>
  <c r="M851" i="9"/>
  <c r="L780" i="9"/>
  <c r="M780" i="9"/>
  <c r="L879" i="9"/>
  <c r="M879" i="9"/>
  <c r="L27" i="9"/>
  <c r="M27" i="9"/>
  <c r="L456" i="9"/>
  <c r="M456" i="9"/>
  <c r="L1222" i="9"/>
  <c r="M1222" i="9"/>
  <c r="L472" i="9"/>
  <c r="M472" i="9"/>
  <c r="L1030" i="9"/>
  <c r="M1030" i="9"/>
  <c r="L1983" i="9"/>
  <c r="M1983" i="9"/>
  <c r="L1210" i="9"/>
  <c r="M1210" i="9"/>
  <c r="L1503" i="9"/>
  <c r="M1503" i="9"/>
  <c r="L893" i="9"/>
  <c r="M893" i="9"/>
  <c r="L1412" i="9"/>
  <c r="M1412" i="9"/>
  <c r="L1253" i="9"/>
  <c r="M1253" i="9"/>
  <c r="L752" i="9"/>
  <c r="M752" i="9"/>
  <c r="L309" i="9"/>
  <c r="M309" i="9"/>
  <c r="L467" i="9"/>
  <c r="M467" i="9"/>
  <c r="L1500" i="9"/>
  <c r="M1500" i="9"/>
  <c r="L1888" i="9"/>
  <c r="M1888" i="9"/>
  <c r="L1869" i="9"/>
  <c r="M1869" i="9"/>
  <c r="L1977" i="9"/>
  <c r="M1977" i="9"/>
  <c r="L552" i="9"/>
  <c r="M552" i="9"/>
  <c r="L863" i="9"/>
  <c r="M863" i="9"/>
  <c r="L910" i="9"/>
  <c r="M910" i="9"/>
  <c r="L1045" i="9"/>
  <c r="M1045" i="9"/>
  <c r="L1568" i="9"/>
  <c r="M1568" i="9"/>
  <c r="L67" i="9"/>
  <c r="M67" i="9"/>
  <c r="L1875" i="9"/>
  <c r="M1875" i="9"/>
  <c r="L511" i="9"/>
  <c r="M511" i="9"/>
  <c r="L37" i="9"/>
  <c r="M37" i="9"/>
  <c r="L639" i="9"/>
  <c r="M639" i="9"/>
  <c r="L1058" i="9"/>
  <c r="M1058" i="9"/>
  <c r="L1644" i="9"/>
  <c r="M1644" i="9"/>
  <c r="L1935" i="9"/>
  <c r="M1935" i="9"/>
  <c r="L1343" i="9"/>
  <c r="M1343" i="9"/>
  <c r="L1549" i="9"/>
  <c r="M1549" i="9"/>
  <c r="L1142" i="9"/>
  <c r="M1142" i="9"/>
  <c r="L212" i="9"/>
  <c r="M212" i="9"/>
  <c r="L818" i="9"/>
  <c r="M818" i="9"/>
  <c r="L263" i="9"/>
  <c r="M263" i="9"/>
  <c r="L1378" i="9"/>
  <c r="M1378" i="9"/>
  <c r="M1653" i="9"/>
  <c r="L1653" i="9"/>
  <c r="M177" i="9"/>
  <c r="L177" i="9"/>
  <c r="M36" i="9"/>
  <c r="L36" i="9"/>
  <c r="M1234" i="9"/>
  <c r="L1234" i="9"/>
  <c r="M997" i="9"/>
  <c r="L997" i="9"/>
  <c r="M1031" i="9"/>
  <c r="L1031" i="9"/>
  <c r="M1573" i="9"/>
  <c r="L1573" i="9"/>
  <c r="M23" i="9"/>
  <c r="L23" i="9"/>
  <c r="M574" i="9"/>
  <c r="L574" i="9"/>
  <c r="M1029" i="9"/>
  <c r="L1029" i="9"/>
  <c r="M840" i="9"/>
  <c r="L840" i="9"/>
  <c r="M1778" i="9"/>
  <c r="L1778" i="9"/>
  <c r="M1205" i="9"/>
  <c r="L1205" i="9"/>
  <c r="M139" i="9"/>
  <c r="L139" i="9"/>
  <c r="M1830" i="9"/>
  <c r="L1830" i="9"/>
  <c r="L894" i="9"/>
  <c r="M894" i="9"/>
  <c r="M435" i="9"/>
  <c r="L435" i="9"/>
  <c r="L800" i="9"/>
  <c r="M800" i="9"/>
  <c r="M342" i="9"/>
  <c r="L342" i="9"/>
  <c r="L895" i="9"/>
  <c r="M895" i="9"/>
  <c r="M1368" i="9"/>
  <c r="L1368" i="9"/>
  <c r="M1917" i="9"/>
  <c r="L1917" i="9"/>
  <c r="M126" i="9"/>
  <c r="L126" i="9"/>
  <c r="L313" i="9"/>
  <c r="M313" i="9"/>
  <c r="M946" i="9"/>
  <c r="L946" i="9"/>
  <c r="M1600" i="9"/>
  <c r="L1600" i="9"/>
  <c r="M762" i="9"/>
  <c r="L762" i="9"/>
  <c r="L790" i="9"/>
  <c r="M1957" i="9"/>
  <c r="L1957" i="9"/>
  <c r="M1625" i="9"/>
  <c r="L1625" i="9"/>
  <c r="M1047" i="9"/>
  <c r="L1047" i="9"/>
  <c r="M320" i="9"/>
  <c r="L320" i="9"/>
  <c r="M1069" i="9"/>
  <c r="L1069" i="9"/>
  <c r="M1435" i="9"/>
  <c r="L1435" i="9"/>
  <c r="M1943" i="9"/>
  <c r="L1943" i="9"/>
  <c r="M945" i="9"/>
  <c r="L945" i="9"/>
  <c r="M1020" i="9"/>
  <c r="L1020" i="9"/>
  <c r="L1511" i="9"/>
  <c r="M1511" i="9"/>
  <c r="L63" i="9"/>
  <c r="M63" i="9"/>
  <c r="L1256" i="9"/>
  <c r="M1256" i="9"/>
  <c r="L1765" i="9"/>
  <c r="M1765" i="9"/>
  <c r="M670" i="9"/>
  <c r="L670" i="9"/>
  <c r="L869" i="9"/>
  <c r="M869" i="9"/>
  <c r="M1133" i="9"/>
  <c r="L1133" i="9"/>
  <c r="M433" i="9"/>
  <c r="L433" i="9"/>
  <c r="M2000" i="9"/>
  <c r="L2000" i="9"/>
  <c r="M219" i="9"/>
  <c r="L219" i="9"/>
  <c r="M56" i="9"/>
  <c r="L56" i="9"/>
  <c r="M598" i="9"/>
  <c r="L598" i="9"/>
  <c r="M1904" i="9"/>
  <c r="L1904" i="9"/>
  <c r="L857" i="9"/>
  <c r="M857" i="9"/>
  <c r="L1738" i="9"/>
  <c r="M1738" i="9"/>
  <c r="L115" i="9"/>
  <c r="M115" i="9"/>
  <c r="L1784" i="9"/>
  <c r="M1784" i="9"/>
  <c r="L376" i="9"/>
  <c r="M376" i="9"/>
  <c r="M69" i="9"/>
  <c r="L69" i="9"/>
  <c r="L466" i="9"/>
  <c r="M466" i="9"/>
  <c r="M1184" i="9"/>
  <c r="L1184" i="9"/>
  <c r="L1734" i="9"/>
  <c r="M1734" i="9"/>
  <c r="M948" i="9"/>
  <c r="L948" i="9"/>
  <c r="L159" i="9"/>
  <c r="M159" i="9"/>
  <c r="M1730" i="9"/>
  <c r="L1730" i="9"/>
  <c r="L1426" i="9"/>
  <c r="M1426" i="9"/>
  <c r="M1676" i="9"/>
  <c r="L1676" i="9"/>
  <c r="M1374" i="9"/>
  <c r="L1374" i="9"/>
  <c r="M1913" i="9"/>
  <c r="L1913" i="9"/>
  <c r="M382" i="9"/>
  <c r="L382" i="9"/>
  <c r="M422" i="9"/>
  <c r="L422" i="9"/>
  <c r="M249" i="9"/>
  <c r="L249" i="9"/>
  <c r="M443" i="9"/>
  <c r="L443" i="9"/>
  <c r="M1360" i="9"/>
  <c r="L1360" i="9"/>
  <c r="M1404" i="9"/>
  <c r="L1404" i="9"/>
  <c r="M1134" i="9"/>
  <c r="L1134" i="9"/>
  <c r="M1699" i="9"/>
  <c r="L1699" i="9"/>
  <c r="M568" i="9"/>
  <c r="L568" i="9"/>
  <c r="M928" i="9"/>
  <c r="L928" i="9"/>
  <c r="M1861" i="9"/>
  <c r="L1861" i="9"/>
  <c r="M1123" i="9"/>
  <c r="L1123" i="9"/>
  <c r="M1636" i="9"/>
  <c r="L1636" i="9"/>
  <c r="M886" i="9"/>
  <c r="L886" i="9"/>
  <c r="M346" i="9"/>
  <c r="L346" i="9"/>
  <c r="M846" i="9"/>
  <c r="L846" i="9"/>
  <c r="M858" i="9"/>
  <c r="L858" i="9"/>
  <c r="M731" i="9"/>
  <c r="L731" i="9"/>
  <c r="M1257" i="9"/>
  <c r="L1257" i="9"/>
  <c r="M1128" i="9"/>
  <c r="L1128" i="9"/>
  <c r="M801" i="9"/>
  <c r="L801" i="9"/>
  <c r="M202" i="9"/>
  <c r="L202" i="9"/>
  <c r="M213" i="9"/>
  <c r="L213" i="9"/>
  <c r="M1419" i="9"/>
  <c r="L1419" i="9"/>
  <c r="M1154" i="9"/>
  <c r="L1154" i="9"/>
  <c r="M969" i="9"/>
  <c r="L969" i="9"/>
  <c r="M1790" i="9"/>
  <c r="L1790" i="9"/>
  <c r="M1315" i="9"/>
  <c r="L1315" i="9"/>
  <c r="M995" i="9"/>
  <c r="L995" i="9"/>
  <c r="M643" i="9"/>
  <c r="L643" i="9"/>
  <c r="M1771" i="9"/>
  <c r="L1771" i="9"/>
  <c r="M40" i="9"/>
  <c r="L40" i="9"/>
  <c r="M195" i="9"/>
  <c r="L195" i="9"/>
  <c r="M1271" i="9"/>
  <c r="L1271" i="9"/>
  <c r="M1224" i="9"/>
  <c r="L1224" i="9"/>
  <c r="M697" i="9"/>
  <c r="L697" i="9"/>
  <c r="M1399" i="9"/>
  <c r="L1399" i="9"/>
  <c r="M757" i="9"/>
  <c r="L757" i="9"/>
  <c r="M151" i="9"/>
  <c r="L151" i="9"/>
  <c r="M1586" i="9"/>
  <c r="L1586" i="9"/>
  <c r="M1966" i="9"/>
  <c r="L1966" i="9"/>
  <c r="M732" i="9"/>
  <c r="L732" i="9"/>
  <c r="M1542" i="9"/>
  <c r="L1542" i="9"/>
  <c r="M811" i="9"/>
  <c r="L811" i="9"/>
  <c r="M270" i="9"/>
  <c r="L270" i="9"/>
  <c r="M1171" i="9"/>
  <c r="L1171" i="9"/>
  <c r="M478" i="9"/>
  <c r="L478" i="9"/>
  <c r="M817" i="9"/>
  <c r="L817" i="9"/>
  <c r="M60" i="9"/>
  <c r="L60" i="9"/>
  <c r="M1878" i="9"/>
  <c r="L1878" i="9"/>
  <c r="M1337" i="9"/>
  <c r="L1337" i="9"/>
  <c r="M1191" i="9"/>
  <c r="L1191" i="9"/>
  <c r="M1395" i="9"/>
  <c r="L1395" i="9"/>
  <c r="M44" i="9"/>
  <c r="L44" i="9"/>
  <c r="M1032" i="9"/>
  <c r="L1032" i="9"/>
  <c r="M625" i="9"/>
  <c r="L625" i="9"/>
  <c r="M1120" i="9"/>
  <c r="L1120" i="9"/>
  <c r="M1325" i="9"/>
  <c r="L1325" i="9"/>
  <c r="M1584" i="9"/>
  <c r="L1584" i="9"/>
  <c r="M764" i="9"/>
  <c r="L764" i="9"/>
  <c r="M1048" i="9"/>
  <c r="L1048" i="9"/>
  <c r="M469" i="9"/>
  <c r="L469" i="9"/>
  <c r="M1839" i="9"/>
  <c r="L1839" i="9"/>
  <c r="M1720" i="9"/>
  <c r="L1720" i="9"/>
  <c r="M919" i="9"/>
  <c r="L919" i="9"/>
  <c r="M1708" i="9"/>
  <c r="L1708" i="9"/>
  <c r="M1961" i="9"/>
  <c r="L1961" i="9"/>
  <c r="M134" i="9"/>
  <c r="L134" i="9"/>
  <c r="M530" i="9"/>
  <c r="L530" i="9"/>
  <c r="M341" i="9"/>
  <c r="L341" i="9"/>
  <c r="M1605" i="9"/>
  <c r="L1605" i="9"/>
  <c r="M1470" i="9"/>
  <c r="L1470" i="9"/>
  <c r="M1908" i="9"/>
  <c r="L1908" i="9"/>
  <c r="M1660" i="9"/>
  <c r="L1660" i="9"/>
  <c r="M262" i="9"/>
  <c r="L262" i="9"/>
  <c r="M836" i="9"/>
  <c r="L836" i="9"/>
  <c r="M807" i="9"/>
  <c r="L807" i="9"/>
  <c r="M1740" i="9"/>
  <c r="L1740" i="9"/>
  <c r="M837" i="9"/>
  <c r="L837" i="9"/>
  <c r="M97" i="9"/>
  <c r="L97" i="9"/>
  <c r="M974" i="9"/>
  <c r="L974" i="9"/>
  <c r="L1876" i="9"/>
  <c r="M1876" i="9"/>
  <c r="M77" i="9"/>
  <c r="L77" i="9"/>
  <c r="M1052" i="9"/>
  <c r="L1052" i="9"/>
  <c r="M501" i="9"/>
  <c r="L501" i="9"/>
  <c r="M147" i="9"/>
  <c r="L147" i="9"/>
  <c r="M130" i="9"/>
  <c r="L130" i="9"/>
  <c r="M1590" i="9"/>
  <c r="L1590" i="9"/>
  <c r="M1753" i="9"/>
  <c r="L1753" i="9"/>
  <c r="M1227" i="9"/>
  <c r="L1227" i="9"/>
  <c r="M720" i="9"/>
  <c r="L720" i="9"/>
  <c r="M1851" i="9"/>
  <c r="L1851" i="9"/>
  <c r="M1081" i="9"/>
  <c r="L1081" i="9"/>
  <c r="M1642" i="9"/>
  <c r="L1642" i="9"/>
  <c r="M264" i="9"/>
  <c r="L264" i="9"/>
  <c r="M979" i="9"/>
  <c r="L979" i="9"/>
  <c r="M1715" i="9"/>
  <c r="L1715" i="9"/>
  <c r="M962" i="9"/>
  <c r="L962" i="9"/>
  <c r="M1035" i="9"/>
  <c r="L1035" i="9"/>
  <c r="M1100" i="9"/>
  <c r="L1100" i="9"/>
  <c r="L1762" i="9"/>
  <c r="M1762" i="9"/>
  <c r="L1907" i="9"/>
  <c r="M1907" i="9"/>
  <c r="L808" i="9"/>
  <c r="M808" i="9"/>
  <c r="L859" i="9"/>
  <c r="M859" i="9"/>
  <c r="L1418" i="9"/>
  <c r="M1418" i="9"/>
  <c r="M1661" i="9"/>
  <c r="L1661" i="9"/>
  <c r="M1800" i="9"/>
  <c r="L1800" i="9"/>
  <c r="M1316" i="9"/>
  <c r="L1316" i="9"/>
  <c r="M804" i="9"/>
  <c r="L804" i="9"/>
  <c r="M420" i="9"/>
  <c r="L420" i="9"/>
  <c r="M1757" i="9"/>
  <c r="L1757" i="9"/>
  <c r="M855" i="9"/>
  <c r="L855" i="9"/>
  <c r="M1126" i="9"/>
  <c r="L1126" i="9"/>
  <c r="M350" i="9"/>
  <c r="L350" i="9"/>
  <c r="M1982" i="9"/>
  <c r="L1982" i="9"/>
  <c r="M1129" i="9"/>
  <c r="L1129" i="9"/>
  <c r="M628" i="9"/>
  <c r="L628" i="9"/>
  <c r="M655" i="9"/>
  <c r="L655" i="9"/>
  <c r="M47" i="9"/>
  <c r="L47" i="9"/>
  <c r="M745" i="9"/>
  <c r="L745" i="9"/>
  <c r="M932" i="9"/>
  <c r="L932" i="9"/>
  <c r="M1318" i="9"/>
  <c r="L1318" i="9"/>
  <c r="M1838" i="9"/>
  <c r="L1838" i="9"/>
  <c r="M585" i="9"/>
  <c r="L585" i="9"/>
  <c r="M1021" i="9"/>
  <c r="L1021" i="9"/>
  <c r="M1885" i="9"/>
  <c r="L1885" i="9"/>
  <c r="M604" i="9"/>
  <c r="L604" i="9"/>
  <c r="M1354" i="9"/>
  <c r="L1354" i="9"/>
  <c r="M1919" i="9"/>
  <c r="L1919" i="9"/>
  <c r="M533" i="9"/>
  <c r="L533" i="9"/>
  <c r="M457" i="9"/>
  <c r="L457" i="9"/>
  <c r="M1287" i="9"/>
  <c r="L1287" i="9"/>
  <c r="L538" i="9"/>
  <c r="M538" i="9"/>
  <c r="M1113" i="9"/>
  <c r="L1113" i="9"/>
  <c r="M973" i="9"/>
  <c r="L973" i="9"/>
  <c r="M1366" i="9"/>
  <c r="L1366" i="9"/>
  <c r="M1677" i="9"/>
  <c r="L1677" i="9"/>
  <c r="M971" i="9"/>
  <c r="L971" i="9"/>
  <c r="M373" i="9"/>
  <c r="L373" i="9"/>
  <c r="M933" i="9"/>
  <c r="L933" i="9"/>
  <c r="M1866" i="9"/>
  <c r="L1866" i="9"/>
  <c r="M912" i="9"/>
  <c r="L912" i="9"/>
  <c r="M1922" i="9"/>
  <c r="L1922" i="9"/>
  <c r="M567" i="9"/>
  <c r="L567" i="9"/>
  <c r="M532" i="9"/>
  <c r="L532" i="9"/>
  <c r="M1407" i="9"/>
  <c r="L1407" i="9"/>
  <c r="M1351" i="9"/>
  <c r="L1351" i="9"/>
  <c r="M1750" i="9"/>
  <c r="L1750" i="9"/>
  <c r="M815" i="9"/>
  <c r="L815" i="9"/>
  <c r="M1305" i="9"/>
  <c r="L1305" i="9"/>
  <c r="M589" i="9"/>
  <c r="L589" i="9"/>
  <c r="M547" i="9"/>
  <c r="L547" i="9"/>
  <c r="L1019" i="9"/>
  <c r="M1019" i="9"/>
  <c r="L2" i="9"/>
  <c r="M2" i="9"/>
  <c r="L424" i="9"/>
  <c r="M424" i="9"/>
  <c r="L865" i="9"/>
  <c r="M865" i="9"/>
  <c r="M224" i="9"/>
  <c r="L224" i="9"/>
  <c r="M1921" i="9"/>
  <c r="L1921" i="9"/>
  <c r="M210" i="9"/>
  <c r="L210" i="9"/>
  <c r="M1610" i="9"/>
  <c r="L1610" i="9"/>
  <c r="M7" i="9"/>
  <c r="L7" i="9"/>
  <c r="M723" i="9"/>
  <c r="L723" i="9"/>
  <c r="M336" i="9"/>
  <c r="L336" i="9"/>
  <c r="M1633" i="9"/>
  <c r="L1633" i="9"/>
  <c r="M1148" i="9"/>
  <c r="L1148" i="9"/>
  <c r="M881" i="9"/>
  <c r="L881" i="9"/>
  <c r="M576" i="9"/>
  <c r="L576" i="9"/>
  <c r="M1490" i="9"/>
  <c r="L1490" i="9"/>
  <c r="M1911" i="9"/>
  <c r="L1911" i="9"/>
  <c r="M58" i="9"/>
  <c r="L58" i="9"/>
  <c r="M452" i="9"/>
  <c r="L452" i="9"/>
  <c r="M981" i="9"/>
  <c r="L981" i="9"/>
  <c r="M606" i="9"/>
  <c r="L606" i="9"/>
  <c r="M986" i="9"/>
  <c r="L986" i="9"/>
  <c r="M279" i="9"/>
  <c r="L279" i="9"/>
  <c r="M1169" i="9"/>
  <c r="L1169" i="9"/>
  <c r="M1212" i="9"/>
  <c r="L1212" i="9"/>
  <c r="M1880" i="9"/>
  <c r="L1880" i="9"/>
  <c r="M1928" i="9"/>
  <c r="L1928" i="9"/>
  <c r="M1443" i="9"/>
  <c r="L1443" i="9"/>
  <c r="M775" i="9"/>
  <c r="L775" i="9"/>
  <c r="M1783" i="9"/>
  <c r="L1783" i="9"/>
  <c r="M1476" i="9"/>
  <c r="L1476" i="9"/>
  <c r="M93" i="9"/>
  <c r="L93" i="9"/>
  <c r="M246" i="9"/>
  <c r="L246" i="9"/>
  <c r="M953" i="9"/>
  <c r="L953" i="9"/>
  <c r="M1637" i="9"/>
  <c r="L1637" i="9"/>
  <c r="M1654" i="9"/>
  <c r="L1654" i="9"/>
  <c r="M1984" i="9"/>
  <c r="L1984" i="9"/>
  <c r="M1898" i="9"/>
  <c r="L1898" i="9"/>
  <c r="M588" i="9"/>
  <c r="L588" i="9"/>
  <c r="M367" i="9"/>
  <c r="L367" i="9"/>
  <c r="M1237" i="9"/>
  <c r="L1237" i="9"/>
  <c r="M519" i="9"/>
  <c r="L519" i="9"/>
  <c r="M1945" i="9"/>
  <c r="L1945" i="9"/>
  <c r="M954" i="9"/>
  <c r="L954" i="9"/>
  <c r="M442" i="9"/>
  <c r="L442" i="9"/>
  <c r="M988" i="9"/>
  <c r="L988" i="9"/>
  <c r="M385" i="9"/>
  <c r="L385" i="9"/>
  <c r="M864" i="9"/>
  <c r="L864" i="9"/>
  <c r="M425" i="9"/>
  <c r="L425" i="9"/>
  <c r="M284" i="9"/>
  <c r="L284" i="9"/>
  <c r="M609" i="9"/>
  <c r="L609" i="9"/>
  <c r="M646" i="9"/>
  <c r="L646" i="9"/>
  <c r="M901" i="9"/>
  <c r="L901" i="9"/>
  <c r="M687" i="9"/>
  <c r="L687" i="9"/>
  <c r="M1236" i="9"/>
  <c r="L1236" i="9"/>
  <c r="M1177" i="9"/>
  <c r="L1177" i="9"/>
  <c r="M1110" i="9"/>
  <c r="L1110" i="9"/>
  <c r="M1421" i="9"/>
  <c r="L1421" i="9"/>
  <c r="M862" i="9"/>
  <c r="L862" i="9"/>
  <c r="M976" i="9"/>
  <c r="L976" i="9"/>
  <c r="M487" i="9"/>
  <c r="L487" i="9"/>
  <c r="M1247" i="9"/>
  <c r="L1247" i="9"/>
  <c r="M536" i="9"/>
  <c r="L536" i="9"/>
  <c r="M1925" i="9"/>
  <c r="L1925" i="9"/>
  <c r="M603" i="9"/>
  <c r="L603" i="9"/>
  <c r="M1408" i="9"/>
  <c r="L1408" i="9"/>
  <c r="M561" i="9"/>
  <c r="L561" i="9"/>
  <c r="M1082" i="9"/>
  <c r="L1082" i="9"/>
  <c r="M548" i="9"/>
  <c r="L548" i="9"/>
  <c r="M155" i="9"/>
  <c r="L155" i="9"/>
  <c r="M1557" i="9"/>
  <c r="L1557" i="9"/>
  <c r="M280" i="9"/>
  <c r="L280" i="9"/>
  <c r="M1817" i="9"/>
  <c r="L1817" i="9"/>
  <c r="M1827" i="9"/>
  <c r="L1827" i="9"/>
  <c r="M1394" i="9"/>
  <c r="L1394" i="9"/>
  <c r="M86" i="9"/>
  <c r="L86" i="9"/>
  <c r="M1465" i="9"/>
  <c r="L1465" i="9"/>
  <c r="M1235" i="9"/>
  <c r="L1235" i="9"/>
  <c r="M415" i="9"/>
  <c r="L415" i="9"/>
  <c r="M1295" i="9"/>
  <c r="L1295" i="9"/>
  <c r="M1934" i="9"/>
  <c r="L1934" i="9"/>
  <c r="M882" i="9"/>
  <c r="L882" i="9"/>
  <c r="M1999" i="9"/>
  <c r="L1999" i="9"/>
  <c r="M1436" i="9"/>
  <c r="L1436" i="9"/>
  <c r="M1510" i="9"/>
  <c r="L1510" i="9"/>
  <c r="M1042" i="9"/>
  <c r="L1042" i="9"/>
  <c r="M980" i="9"/>
  <c r="L980" i="9"/>
  <c r="M70" i="9"/>
  <c r="L70" i="9"/>
  <c r="M1489" i="9"/>
  <c r="L1489" i="9"/>
  <c r="M447" i="9"/>
  <c r="L447" i="9"/>
  <c r="M12" i="9"/>
  <c r="L12" i="9"/>
  <c r="M1367" i="9"/>
  <c r="L1367" i="9"/>
  <c r="M186" i="9"/>
  <c r="L186" i="9"/>
  <c r="M750" i="9"/>
  <c r="L750" i="9"/>
  <c r="M153" i="9"/>
  <c r="L153" i="9"/>
  <c r="M1658" i="9"/>
  <c r="L1658" i="9"/>
  <c r="M875" i="9"/>
  <c r="L875" i="9"/>
  <c r="M497" i="9"/>
  <c r="L497" i="9"/>
  <c r="M1155" i="9"/>
  <c r="L1155" i="9"/>
  <c r="M1466" i="9"/>
  <c r="L1466" i="9"/>
  <c r="M1886" i="9"/>
  <c r="L1886" i="9"/>
  <c r="M992" i="9"/>
  <c r="L992" i="9"/>
  <c r="M922" i="9"/>
  <c r="L922" i="9"/>
  <c r="M1567" i="9"/>
  <c r="L1567" i="9"/>
  <c r="M802" i="9"/>
  <c r="L802" i="9"/>
  <c r="M1077" i="9"/>
  <c r="L1077" i="9"/>
  <c r="M1012" i="9"/>
  <c r="L1012" i="9"/>
  <c r="L1054" i="9"/>
  <c r="M1054" i="9"/>
  <c r="M402" i="9"/>
  <c r="L402" i="9"/>
  <c r="M884" i="9"/>
  <c r="L884" i="9"/>
  <c r="M1140" i="9"/>
  <c r="L1140" i="9"/>
  <c r="M6" i="9"/>
  <c r="L6" i="9"/>
  <c r="M1903" i="9"/>
  <c r="L1903" i="9"/>
  <c r="M771" i="9"/>
  <c r="L771" i="9"/>
  <c r="L1430" i="9"/>
  <c r="M1430" i="9"/>
  <c r="M1652" i="9"/>
  <c r="L1652" i="9"/>
  <c r="L735" i="9"/>
  <c r="M735" i="9"/>
  <c r="M1472" i="9"/>
  <c r="L1472" i="9"/>
  <c r="L179" i="9"/>
  <c r="M179" i="9"/>
  <c r="M1980" i="9"/>
  <c r="L1980" i="9"/>
  <c r="M1668" i="9"/>
  <c r="L1668" i="9"/>
  <c r="M1900" i="9"/>
  <c r="L1900" i="9"/>
  <c r="L1834" i="9"/>
  <c r="M1834" i="9"/>
  <c r="L1863" i="9"/>
  <c r="M1863" i="9"/>
  <c r="M235" i="9"/>
  <c r="L235" i="9"/>
  <c r="L1006" i="9"/>
  <c r="M1006" i="9"/>
  <c r="M1379" i="9"/>
  <c r="L1379" i="9"/>
  <c r="M1353" i="9"/>
  <c r="L1353" i="9"/>
  <c r="M1156" i="9"/>
  <c r="L1156" i="9"/>
  <c r="M1870" i="9"/>
  <c r="L1870" i="9"/>
  <c r="M1199" i="9"/>
  <c r="L1199" i="9"/>
  <c r="L1285" i="9"/>
  <c r="M1285" i="9"/>
  <c r="L1756" i="9"/>
  <c r="M1756" i="9"/>
  <c r="M1716" i="9"/>
  <c r="L1716" i="9"/>
  <c r="L65" i="9"/>
  <c r="M65" i="9"/>
  <c r="M789" i="9"/>
  <c r="L789" i="9"/>
  <c r="M1288" i="9"/>
  <c r="L1288" i="9"/>
  <c r="L348" i="9"/>
  <c r="M348" i="9"/>
  <c r="M494" i="9"/>
  <c r="L494" i="9"/>
  <c r="M1814" i="9"/>
  <c r="L1814" i="9"/>
  <c r="L1293" i="9"/>
  <c r="M1293" i="9"/>
  <c r="M1994" i="9"/>
  <c r="L1994" i="9"/>
  <c r="L1003" i="9"/>
  <c r="M1003" i="9"/>
  <c r="L1649" i="9"/>
  <c r="M1649" i="9"/>
  <c r="M1280" i="9"/>
  <c r="L1280" i="9"/>
  <c r="L1550" i="9"/>
  <c r="M1550" i="9"/>
  <c r="M1416" i="9"/>
  <c r="L1416" i="9"/>
  <c r="L1059" i="9"/>
  <c r="M1059" i="9"/>
  <c r="M550" i="9"/>
  <c r="L550" i="9"/>
  <c r="L1624" i="9"/>
  <c r="M1624" i="9"/>
  <c r="L1545" i="9"/>
  <c r="M1545" i="9"/>
  <c r="M194" i="9"/>
  <c r="L194" i="9"/>
  <c r="M699" i="9"/>
  <c r="L699" i="9"/>
  <c r="M542" i="9"/>
  <c r="L542" i="9"/>
  <c r="L1704" i="9"/>
  <c r="M1704" i="9"/>
  <c r="M1371" i="9"/>
  <c r="L1371" i="9"/>
  <c r="M1849" i="9"/>
  <c r="L1849" i="9"/>
  <c r="M1016" i="9"/>
  <c r="L1016" i="9"/>
  <c r="L1722" i="9"/>
  <c r="M1722" i="9"/>
  <c r="M1852" i="9"/>
  <c r="L1852" i="9"/>
  <c r="M3" i="9"/>
  <c r="L3" i="9"/>
  <c r="L641" i="9"/>
  <c r="M641" i="9"/>
  <c r="L1179" i="9"/>
  <c r="M1179" i="9"/>
  <c r="M794" i="9"/>
  <c r="L794" i="9"/>
  <c r="L834" i="9"/>
  <c r="M834" i="9"/>
  <c r="M496" i="9"/>
  <c r="L496" i="9"/>
  <c r="M1947" i="9"/>
  <c r="L1947" i="9"/>
  <c r="L580" i="9"/>
  <c r="M580" i="9"/>
  <c r="M854" i="9"/>
  <c r="L854" i="9"/>
  <c r="M1656" i="9"/>
  <c r="L1656" i="9"/>
  <c r="M1855" i="9"/>
  <c r="L1855" i="9"/>
  <c r="M1799" i="9"/>
  <c r="L1799" i="9"/>
  <c r="M1173" i="9"/>
  <c r="L1173" i="9"/>
  <c r="M813" i="9"/>
  <c r="L813" i="9"/>
  <c r="M431" i="9"/>
  <c r="L431" i="9"/>
  <c r="M675" i="9"/>
  <c r="L675" i="9"/>
  <c r="L1176" i="9"/>
  <c r="M1176" i="9"/>
  <c r="M1241" i="9"/>
  <c r="L1241" i="9"/>
  <c r="L359" i="9"/>
  <c r="M359" i="9"/>
  <c r="M578" i="9"/>
  <c r="L578" i="9"/>
  <c r="M1548" i="9"/>
  <c r="L1548" i="9"/>
  <c r="L718" i="9"/>
  <c r="M718" i="9"/>
  <c r="L1954" i="9"/>
  <c r="M1954" i="9"/>
  <c r="L1125" i="9"/>
  <c r="M1125" i="9"/>
  <c r="M1460" i="9"/>
  <c r="L1460" i="9"/>
  <c r="M1963" i="9"/>
  <c r="L1963" i="9"/>
  <c r="M938" i="9"/>
  <c r="L938" i="9"/>
  <c r="M848" i="9"/>
  <c r="L848" i="9"/>
  <c r="L1258" i="9"/>
  <c r="M1258" i="9"/>
  <c r="M1824" i="9"/>
  <c r="L1824" i="9"/>
  <c r="M957" i="9"/>
  <c r="L957" i="9"/>
  <c r="M787" i="9"/>
  <c r="L787" i="9"/>
  <c r="M1909" i="9"/>
  <c r="L1909" i="9"/>
  <c r="M1621" i="9"/>
  <c r="L1621" i="9"/>
  <c r="M1363" i="9"/>
  <c r="L1363" i="9"/>
  <c r="M766" i="9"/>
  <c r="L766" i="9"/>
  <c r="M515" i="9"/>
  <c r="L515" i="9"/>
  <c r="M203" i="9"/>
  <c r="L203" i="9"/>
  <c r="M187" i="9"/>
  <c r="L187" i="9"/>
  <c r="M1874" i="9"/>
  <c r="L1874" i="9"/>
  <c r="L1973" i="9"/>
  <c r="M1973" i="9"/>
  <c r="L1147" i="9"/>
  <c r="M1147" i="9"/>
  <c r="M1948" i="9"/>
  <c r="L1948" i="9"/>
  <c r="M1940" i="9"/>
  <c r="L1940" i="9"/>
  <c r="M748" i="9"/>
  <c r="L748" i="9"/>
  <c r="M1640" i="9"/>
  <c r="L1640" i="9"/>
  <c r="M1106" i="9"/>
  <c r="L1106" i="9"/>
  <c r="M1005" i="9"/>
  <c r="L1005" i="9"/>
  <c r="M353" i="9"/>
  <c r="L353" i="9"/>
  <c r="M1411" i="9"/>
  <c r="L1411" i="9"/>
  <c r="M878" i="9"/>
  <c r="L878" i="9"/>
  <c r="M905" i="9"/>
  <c r="L905" i="9"/>
  <c r="M204" i="9"/>
  <c r="L204" i="9"/>
  <c r="M441" i="9"/>
  <c r="L441" i="9"/>
  <c r="L754" i="9"/>
  <c r="M754" i="9"/>
  <c r="L1219" i="9"/>
  <c r="M1219" i="9"/>
  <c r="L45" i="9"/>
  <c r="M45" i="9"/>
  <c r="L514" i="9"/>
  <c r="M514" i="9"/>
  <c r="M1370" i="9"/>
  <c r="L1370" i="9"/>
  <c r="L649" i="9"/>
  <c r="M649" i="9"/>
  <c r="M527" i="9"/>
  <c r="L527" i="9"/>
  <c r="M653" i="9"/>
  <c r="L653" i="9"/>
  <c r="M556" i="9"/>
  <c r="L556" i="9"/>
  <c r="M127" i="9"/>
  <c r="L127" i="9"/>
  <c r="M823" i="9"/>
  <c r="L823" i="9"/>
  <c r="L239" i="9"/>
  <c r="M239" i="9"/>
  <c r="L451" i="9"/>
  <c r="M451" i="9"/>
  <c r="L1504" i="9"/>
  <c r="M1504" i="9"/>
  <c r="M1067" i="9"/>
  <c r="L1067" i="9"/>
  <c r="M1529" i="9"/>
  <c r="L1529" i="9"/>
  <c r="M1816" i="9"/>
  <c r="L1816" i="9"/>
  <c r="M1807" i="9"/>
  <c r="L1807" i="9"/>
  <c r="M710" i="9"/>
  <c r="L710" i="9"/>
  <c r="M896" i="9"/>
  <c r="L896" i="9"/>
  <c r="M142" i="9"/>
  <c r="L142" i="9"/>
  <c r="M361" i="9"/>
  <c r="L361" i="9"/>
  <c r="M1165" i="9"/>
  <c r="L1165" i="9"/>
  <c r="M594" i="9"/>
  <c r="L594" i="9"/>
  <c r="M330" i="9"/>
  <c r="L330" i="9"/>
  <c r="M1516" i="9"/>
  <c r="L1516" i="9"/>
  <c r="M1249" i="9"/>
  <c r="L1249" i="9"/>
  <c r="M1787" i="9"/>
  <c r="L1787" i="9"/>
  <c r="M1477" i="9"/>
  <c r="L1477" i="9"/>
  <c r="M491" i="9"/>
  <c r="L491" i="9"/>
  <c r="M34" i="9"/>
  <c r="L34" i="9"/>
  <c r="M1585" i="9"/>
  <c r="L1585" i="9"/>
  <c r="M503" i="9"/>
  <c r="L503" i="9"/>
  <c r="M463" i="9"/>
  <c r="L463" i="9"/>
  <c r="M1427" i="9"/>
  <c r="L1427" i="9"/>
  <c r="M1369" i="9"/>
  <c r="L1369" i="9"/>
  <c r="M1859" i="9"/>
  <c r="L1859" i="9"/>
  <c r="M659" i="9"/>
  <c r="L659" i="9"/>
  <c r="M75" i="9"/>
  <c r="L75" i="9"/>
  <c r="M555" i="9"/>
  <c r="L555" i="9"/>
  <c r="M449" i="9"/>
  <c r="L449" i="9"/>
  <c r="M1761" i="9"/>
  <c r="L1761" i="9"/>
  <c r="M293" i="9"/>
  <c r="L293" i="9"/>
  <c r="L1572" i="9"/>
  <c r="M1572" i="9"/>
  <c r="M662" i="9"/>
  <c r="L662" i="9"/>
  <c r="M1263" i="9"/>
  <c r="L1263" i="9"/>
  <c r="M1998" i="9"/>
  <c r="L1998" i="9"/>
  <c r="L944" i="9"/>
  <c r="M944" i="9"/>
  <c r="L1381" i="9"/>
  <c r="M1381" i="9"/>
  <c r="M287" i="9"/>
  <c r="L287" i="9"/>
  <c r="M1651" i="9"/>
  <c r="L1651" i="9"/>
  <c r="M914" i="9"/>
  <c r="L914" i="9"/>
  <c r="M1175" i="9"/>
  <c r="L1175" i="9"/>
  <c r="M354" i="9"/>
  <c r="L354" i="9"/>
  <c r="M688" i="9"/>
  <c r="L688" i="9"/>
  <c r="M949" i="9"/>
  <c r="L949" i="9"/>
  <c r="M35" i="9"/>
  <c r="L35" i="9"/>
  <c r="M1618" i="9"/>
  <c r="L1618" i="9"/>
  <c r="M1499" i="9"/>
  <c r="L1499" i="9"/>
  <c r="M1041" i="9"/>
  <c r="L1041" i="9"/>
  <c r="M1696" i="9"/>
  <c r="L1696" i="9"/>
  <c r="M259" i="9"/>
  <c r="L259" i="9"/>
  <c r="L161" i="9"/>
  <c r="M161" i="9"/>
  <c r="M1063" i="9"/>
  <c r="L1063" i="9"/>
  <c r="M426" i="9"/>
  <c r="L426" i="9"/>
  <c r="M489" i="9"/>
  <c r="L489" i="9"/>
  <c r="L162" i="9"/>
  <c r="M162" i="9"/>
  <c r="L1432" i="9"/>
  <c r="M1432" i="9"/>
  <c r="L900" i="9"/>
  <c r="M900" i="9"/>
  <c r="M1687" i="9"/>
  <c r="L1687" i="9"/>
  <c r="M1434" i="9"/>
  <c r="L1434" i="9"/>
  <c r="M795" i="9"/>
  <c r="L795" i="9"/>
  <c r="M1808" i="9"/>
  <c r="L1808" i="9"/>
  <c r="M1345" i="9"/>
  <c r="L1345" i="9"/>
  <c r="M333" i="9"/>
  <c r="L333" i="9"/>
  <c r="M1260" i="9"/>
  <c r="L1260" i="9"/>
  <c r="M1391" i="9"/>
  <c r="L1391" i="9"/>
  <c r="L947" i="9"/>
  <c r="M947" i="9"/>
  <c r="M1574" i="9"/>
  <c r="L1574" i="9"/>
  <c r="M1937" i="9"/>
  <c r="L1937" i="9"/>
  <c r="M540" i="9"/>
  <c r="L540" i="9"/>
  <c r="L1334" i="9"/>
  <c r="M1334" i="9"/>
  <c r="M101" i="9"/>
  <c r="L101" i="9"/>
  <c r="M1486" i="9"/>
  <c r="L1486" i="9"/>
  <c r="M238" i="9"/>
  <c r="L238" i="9"/>
  <c r="L921" i="9"/>
  <c r="M921" i="9"/>
  <c r="L81" i="9"/>
  <c r="M81" i="9"/>
  <c r="M482" i="9"/>
  <c r="L482" i="9"/>
  <c r="L605" i="9"/>
  <c r="M605" i="9"/>
  <c r="L66" i="9"/>
  <c r="M66" i="9"/>
  <c r="L883" i="9"/>
  <c r="M883" i="9"/>
  <c r="M1593" i="9"/>
  <c r="L1593" i="9"/>
  <c r="M250" i="9"/>
  <c r="L250" i="9"/>
  <c r="L1675" i="9"/>
  <c r="M1675" i="9"/>
  <c r="M323" i="9"/>
  <c r="L323" i="9"/>
  <c r="M935" i="9"/>
  <c r="L935" i="9"/>
  <c r="M1080" i="9"/>
  <c r="L1080" i="9"/>
  <c r="M232" i="9"/>
  <c r="L232" i="9"/>
  <c r="M1161" i="9"/>
  <c r="L1161" i="9"/>
  <c r="M1862" i="9"/>
  <c r="L1862" i="9"/>
  <c r="M1611" i="9"/>
  <c r="L1611" i="9"/>
  <c r="M1725" i="9"/>
  <c r="L1725" i="9"/>
  <c r="M1988" i="9"/>
  <c r="L1988" i="9"/>
  <c r="M562" i="9"/>
  <c r="L562" i="9"/>
  <c r="M1209" i="9"/>
  <c r="L1209" i="9"/>
  <c r="M14" i="9"/>
  <c r="L14" i="9"/>
  <c r="M529" i="9"/>
  <c r="L529" i="9"/>
  <c r="M1286" i="9"/>
  <c r="L1286" i="9"/>
  <c r="M1211" i="9"/>
  <c r="L1211" i="9"/>
  <c r="M689" i="9"/>
  <c r="L689" i="9"/>
  <c r="M747" i="9"/>
  <c r="L747" i="9"/>
  <c r="M1659" i="9"/>
  <c r="L1659" i="9"/>
  <c r="M1828" i="9"/>
  <c r="L1828" i="9"/>
  <c r="M29" i="9"/>
  <c r="L29" i="9"/>
  <c r="M1294" i="9"/>
  <c r="L1294" i="9"/>
  <c r="M395" i="9"/>
  <c r="L395" i="9"/>
  <c r="M898" i="9"/>
  <c r="L898" i="9"/>
  <c r="M1812" i="9"/>
  <c r="L1812" i="9"/>
  <c r="L1290" i="9"/>
  <c r="M1290" i="9"/>
  <c r="L559" i="9"/>
  <c r="M559" i="9"/>
  <c r="M236" i="9"/>
  <c r="L236" i="9"/>
  <c r="L756" i="9"/>
  <c r="M756" i="9"/>
  <c r="L1117" i="9"/>
  <c r="M1117" i="9"/>
  <c r="M544" i="9"/>
  <c r="L544" i="9"/>
  <c r="L1759" i="9"/>
  <c r="M1759" i="9"/>
  <c r="L479" i="9"/>
  <c r="M479" i="9"/>
  <c r="M1695" i="9"/>
  <c r="L1695" i="9"/>
  <c r="L1883" i="9"/>
  <c r="M1883" i="9"/>
  <c r="M1189" i="9"/>
  <c r="L1189" i="9"/>
  <c r="M1819" i="9"/>
  <c r="L1819" i="9"/>
  <c r="M458" i="9"/>
  <c r="L458" i="9"/>
  <c r="M1662" i="9"/>
  <c r="L1662" i="9"/>
  <c r="M1541" i="9"/>
  <c r="L1541" i="9"/>
  <c r="M332" i="9"/>
  <c r="L332" i="9"/>
  <c r="M410" i="9"/>
  <c r="L410" i="9"/>
  <c r="M1071" i="9"/>
  <c r="L1071" i="9"/>
  <c r="M640" i="9"/>
  <c r="L640" i="9"/>
  <c r="M17" i="9"/>
  <c r="L17" i="9"/>
  <c r="M970" i="9"/>
  <c r="L970" i="9"/>
  <c r="M1626" i="9"/>
  <c r="L1626" i="9"/>
  <c r="M575" i="9"/>
  <c r="L575" i="9"/>
  <c r="M915" i="9"/>
  <c r="L915" i="9"/>
  <c r="L298" i="9"/>
  <c r="M298" i="9"/>
  <c r="M1698" i="9"/>
  <c r="L1698" i="9"/>
  <c r="L1801" i="9"/>
  <c r="M1801" i="9"/>
  <c r="L994" i="9"/>
  <c r="M994" i="9"/>
  <c r="L590" i="9"/>
  <c r="M590" i="9"/>
  <c r="M632" i="9"/>
  <c r="L632" i="9"/>
  <c r="L1513" i="9"/>
  <c r="M1513" i="9"/>
  <c r="M356" i="9"/>
  <c r="L356" i="9"/>
  <c r="M1565" i="9"/>
  <c r="L1565" i="9"/>
  <c r="M765" i="9"/>
  <c r="L765" i="9"/>
  <c r="M94" i="9"/>
  <c r="L94" i="9"/>
  <c r="M473" i="9"/>
  <c r="L473" i="9"/>
  <c r="M1846" i="9"/>
  <c r="L1846" i="9"/>
  <c r="M1276" i="9"/>
  <c r="L1276" i="9"/>
  <c r="M918" i="9"/>
  <c r="L918" i="9"/>
  <c r="M1255" i="9"/>
  <c r="L1255" i="9"/>
  <c r="M428" i="9"/>
  <c r="L428" i="9"/>
  <c r="M1566" i="9"/>
  <c r="L1566" i="9"/>
  <c r="M225" i="9"/>
  <c r="L225" i="9"/>
  <c r="M230" i="9"/>
  <c r="L230" i="9"/>
  <c r="M1479" i="9"/>
  <c r="L1479" i="9"/>
  <c r="M460" i="9"/>
  <c r="L460" i="9"/>
  <c r="M78" i="9"/>
  <c r="L78" i="9"/>
  <c r="M401" i="9"/>
  <c r="L401" i="9"/>
  <c r="M1417" i="9"/>
  <c r="L1417" i="9"/>
  <c r="M73" i="9"/>
  <c r="L73" i="9"/>
  <c r="M254" i="9"/>
  <c r="L254" i="9"/>
  <c r="M206" i="9"/>
  <c r="L206" i="9"/>
  <c r="M1628" i="9"/>
  <c r="L1628" i="9"/>
  <c r="M1632" i="9"/>
  <c r="L1632" i="9"/>
  <c r="M1960" i="9"/>
  <c r="L1960" i="9"/>
  <c r="L739" i="9"/>
  <c r="M739" i="9"/>
  <c r="L672" i="9"/>
  <c r="M672" i="9"/>
  <c r="L1457" i="9"/>
  <c r="M1457" i="9"/>
  <c r="L786" i="9"/>
  <c r="M786" i="9"/>
  <c r="M268" i="9"/>
  <c r="L268" i="9"/>
  <c r="M1480" i="9"/>
  <c r="L1480" i="9"/>
  <c r="M198" i="9"/>
  <c r="L198" i="9"/>
  <c r="M1809" i="9"/>
  <c r="L1809" i="9"/>
  <c r="M873" i="9"/>
  <c r="L873" i="9"/>
  <c r="M560" i="9"/>
  <c r="L560" i="9"/>
  <c r="M184" i="9"/>
  <c r="L184" i="9"/>
  <c r="M1929" i="9"/>
  <c r="L1929" i="9"/>
  <c r="M1777" i="9"/>
  <c r="L1777" i="9"/>
  <c r="M565" i="9"/>
  <c r="L565" i="9"/>
  <c r="M1552" i="9"/>
  <c r="L1552" i="9"/>
  <c r="M1901" i="9"/>
  <c r="L1901" i="9"/>
  <c r="M683" i="9"/>
  <c r="L683" i="9"/>
  <c r="M1641" i="9"/>
  <c r="L1641" i="9"/>
  <c r="M1018" i="9"/>
  <c r="L1018" i="9"/>
  <c r="M1327" i="9"/>
  <c r="L1327" i="9"/>
  <c r="M437" i="9"/>
  <c r="L437" i="9"/>
  <c r="M987" i="9"/>
  <c r="L987" i="9"/>
  <c r="M453" i="9"/>
  <c r="L453" i="9"/>
  <c r="M76" i="9"/>
  <c r="L76" i="9"/>
  <c r="M234" i="9"/>
  <c r="L234" i="9"/>
  <c r="M923" i="9"/>
  <c r="L923" i="9"/>
  <c r="M1105" i="9"/>
  <c r="L1105" i="9"/>
  <c r="M285" i="9"/>
  <c r="L285" i="9"/>
  <c r="M513" i="9"/>
  <c r="L513" i="9"/>
  <c r="M1596" i="9"/>
  <c r="L1596" i="9"/>
  <c r="M612" i="9"/>
  <c r="L612" i="9"/>
  <c r="M1583" i="9"/>
  <c r="L1583" i="9"/>
  <c r="M812" i="9"/>
  <c r="L812" i="9"/>
  <c r="M694" i="9"/>
  <c r="L694" i="9"/>
  <c r="M288" i="9"/>
  <c r="L288" i="9"/>
  <c r="M1970" i="9"/>
  <c r="L1970" i="9"/>
  <c r="M368" i="9"/>
  <c r="L368" i="9"/>
  <c r="M1265" i="9"/>
  <c r="L1265" i="9"/>
  <c r="M1719" i="9"/>
  <c r="L1719" i="9"/>
  <c r="M291" i="9"/>
  <c r="L291" i="9"/>
  <c r="M1339" i="9"/>
  <c r="L1339" i="9"/>
  <c r="M1207" i="9"/>
  <c r="L1207" i="9"/>
  <c r="M286" i="9"/>
  <c r="L286" i="9"/>
  <c r="M1882" i="9"/>
  <c r="L1882" i="9"/>
  <c r="M55" i="9"/>
  <c r="L55" i="9"/>
  <c r="M1865" i="9"/>
  <c r="L1865" i="9"/>
  <c r="M387" i="9"/>
  <c r="L387" i="9"/>
  <c r="M393" i="9"/>
  <c r="L393" i="9"/>
  <c r="M1303" i="9"/>
  <c r="L1303" i="9"/>
  <c r="M1485" i="9"/>
  <c r="L1485" i="9"/>
  <c r="M1424" i="9"/>
  <c r="L1424" i="9"/>
  <c r="M965" i="9"/>
  <c r="L965" i="9"/>
  <c r="M557" i="9"/>
  <c r="L557" i="9"/>
  <c r="M890" i="9"/>
  <c r="L890" i="9"/>
  <c r="M1835" i="9"/>
  <c r="L1835" i="9"/>
  <c r="M600" i="9"/>
  <c r="L600" i="9"/>
  <c r="M713" i="9"/>
  <c r="L713" i="9"/>
  <c r="M728" i="9"/>
  <c r="L728" i="9"/>
  <c r="M666" i="9"/>
  <c r="L666" i="9"/>
  <c r="M1607" i="9"/>
  <c r="L1607" i="9"/>
  <c r="M1431" i="9"/>
  <c r="L1431" i="9"/>
  <c r="M1044" i="9"/>
  <c r="L1044" i="9"/>
  <c r="M174" i="9"/>
  <c r="L174" i="9"/>
  <c r="M1445" i="9"/>
  <c r="L1445" i="9"/>
  <c r="M85" i="9"/>
  <c r="L85" i="9"/>
  <c r="M524" i="9"/>
  <c r="L524" i="9"/>
  <c r="M543" i="9"/>
  <c r="L543" i="9"/>
  <c r="M1792" i="9"/>
  <c r="L1792" i="9"/>
  <c r="M498" i="9"/>
  <c r="L498" i="9"/>
  <c r="M998" i="9"/>
  <c r="L998" i="9"/>
  <c r="M1267" i="9"/>
  <c r="L1267" i="9"/>
  <c r="M1102" i="9"/>
  <c r="L1102" i="9"/>
  <c r="M1344" i="9"/>
  <c r="L1344" i="9"/>
  <c r="M939" i="9"/>
  <c r="L939" i="9"/>
  <c r="M1526" i="9"/>
  <c r="L1526" i="9"/>
  <c r="M43" i="9"/>
  <c r="L43" i="9"/>
  <c r="M1385" i="9"/>
  <c r="L1385" i="9"/>
  <c r="M847" i="9"/>
  <c r="L847" i="9"/>
  <c r="M133" i="9"/>
  <c r="L133" i="9"/>
  <c r="M929" i="9"/>
  <c r="L929" i="9"/>
  <c r="M1555" i="9"/>
  <c r="L1555" i="9"/>
  <c r="M1309" i="9"/>
  <c r="L1309" i="9"/>
  <c r="M1813" i="9"/>
  <c r="L1813" i="9"/>
  <c r="M1775" i="9"/>
  <c r="L1775" i="9"/>
  <c r="M321" i="9"/>
  <c r="L321" i="9"/>
  <c r="M616" i="9"/>
  <c r="L616" i="9"/>
  <c r="M1664" i="9"/>
  <c r="L1664" i="9"/>
  <c r="M677" i="9"/>
  <c r="L677" i="9"/>
  <c r="M1992" i="9"/>
  <c r="L1992" i="9"/>
  <c r="M1563" i="9"/>
  <c r="L1563" i="9"/>
  <c r="M499" i="9"/>
  <c r="L499" i="9"/>
  <c r="M572" i="9"/>
  <c r="L572" i="9"/>
  <c r="M1308" i="9"/>
  <c r="L1308" i="9"/>
  <c r="M1233" i="9"/>
  <c r="L1233" i="9"/>
  <c r="M693" i="9"/>
  <c r="L693" i="9"/>
  <c r="M1269" i="9"/>
  <c r="L1269" i="9"/>
  <c r="M116" i="9"/>
  <c r="L116" i="9"/>
  <c r="M611" i="9"/>
  <c r="L611" i="9"/>
  <c r="L1680" i="9"/>
  <c r="M1680" i="9"/>
  <c r="M182" i="9"/>
  <c r="L182" i="9"/>
  <c r="L1101" i="9"/>
  <c r="M1101" i="9"/>
  <c r="L1820" i="9"/>
  <c r="M1820" i="9"/>
  <c r="M412" i="9"/>
  <c r="L412" i="9"/>
  <c r="L1732" i="9"/>
  <c r="M1732" i="9"/>
  <c r="M631" i="9"/>
  <c r="M744" i="9"/>
  <c r="M1754" i="9"/>
  <c r="M215" i="9"/>
  <c r="M217" i="9"/>
  <c r="M843" i="9"/>
  <c r="M1087" i="9"/>
  <c r="M1864" i="9"/>
  <c r="M1151" i="9"/>
  <c r="M584" i="9"/>
  <c r="M990" i="9"/>
  <c r="M1251" i="9"/>
  <c r="M1313" i="9"/>
  <c r="M1713" i="9"/>
  <c r="M669" i="9"/>
  <c r="M952" i="9"/>
  <c r="M1752" i="9"/>
  <c r="M1357" i="9"/>
  <c r="M273" i="9"/>
  <c r="M383" i="9"/>
  <c r="M191" i="9"/>
  <c r="M793" i="9"/>
  <c r="M516" i="9"/>
  <c r="M1078" i="9"/>
  <c r="M696" i="9"/>
  <c r="M1612" i="9"/>
  <c r="M1571" i="9"/>
  <c r="M535" i="9"/>
  <c r="M1872" i="9"/>
  <c r="M1785" i="9"/>
  <c r="M1683" i="9"/>
  <c r="M1920" i="9"/>
  <c r="M1389" i="9"/>
  <c r="M1643" i="9"/>
  <c r="M1679" i="9"/>
  <c r="M685" i="9"/>
  <c r="M827" i="9"/>
  <c r="M716" i="9"/>
  <c r="M734" i="9"/>
  <c r="M916" i="9"/>
  <c r="M736" i="9"/>
  <c r="M1484" i="9"/>
  <c r="M577" i="9"/>
  <c r="M408" i="9"/>
  <c r="M783" i="9"/>
  <c r="M861" i="9"/>
  <c r="M1086" i="9"/>
  <c r="M248" i="9"/>
  <c r="M876" i="9"/>
  <c r="M208" i="9"/>
  <c r="M394" i="9"/>
  <c r="M797" i="9"/>
  <c r="M1794" i="9"/>
  <c r="M1793" i="9"/>
  <c r="M1826" i="9"/>
  <c r="M1562" i="9"/>
  <c r="M57" i="9"/>
  <c r="M635" i="9"/>
  <c r="M347" i="9"/>
  <c r="M1689" i="9"/>
  <c r="M644" i="9"/>
  <c r="M1534" i="9"/>
  <c r="M296" i="9"/>
  <c r="M1324" i="9"/>
  <c r="M698" i="9"/>
  <c r="M833" i="9"/>
  <c r="M170" i="9"/>
  <c r="M1174" i="9"/>
  <c r="M1152" i="9"/>
  <c r="M1724" i="9"/>
  <c r="M1508" i="9"/>
  <c r="M221" i="9"/>
  <c r="M1469" i="9"/>
  <c r="M820" i="9"/>
  <c r="M525" i="9"/>
  <c r="M1429" i="9"/>
  <c r="M188" i="9"/>
  <c r="M1254" i="9"/>
  <c r="M1763" i="9"/>
  <c r="M1014" i="9"/>
  <c r="M1951" i="9"/>
  <c r="M746" i="9"/>
  <c r="M125" i="9"/>
  <c r="M1461" i="9"/>
  <c r="M1914" i="9"/>
  <c r="M1217" i="9"/>
  <c r="M681" i="9"/>
  <c r="M103" i="9"/>
  <c r="M214" i="9"/>
  <c r="M143" i="9"/>
  <c r="M1755" i="9"/>
  <c r="M1884" i="9"/>
  <c r="M80" i="9"/>
  <c r="M822" i="9"/>
  <c r="M1561" i="9"/>
  <c r="M1180" i="9"/>
  <c r="M157" i="9"/>
  <c r="M877" i="9"/>
  <c r="M1462" i="9"/>
  <c r="M1332" i="9"/>
  <c r="M891" i="9"/>
  <c r="M171" i="9"/>
  <c r="M1721" i="9"/>
  <c r="M289" i="9"/>
  <c r="M49" i="9"/>
  <c r="M381" i="9"/>
  <c r="M448" i="9"/>
  <c r="M1053" i="9"/>
  <c r="M1912" i="9"/>
  <c r="M1009" i="9"/>
  <c r="M432" i="9"/>
  <c r="M1972" i="9"/>
  <c r="M978" i="9"/>
  <c r="M59" i="9"/>
  <c r="M339" i="9"/>
  <c r="M481" i="9"/>
  <c r="M148" i="9"/>
  <c r="M678" i="9"/>
  <c r="M831" i="9"/>
  <c r="M1264" i="9"/>
  <c r="M1803" i="9"/>
  <c r="M1781" i="9"/>
  <c r="M1330" i="9"/>
  <c r="M241" i="9"/>
  <c r="M319" i="9"/>
  <c r="M1895" i="9"/>
  <c r="M1455" i="9"/>
  <c r="M1575" i="9"/>
  <c r="M1770" i="9"/>
  <c r="M399" i="9"/>
  <c r="M1758" i="9"/>
  <c r="M1569" i="9"/>
  <c r="M1976" i="9"/>
  <c r="M1135" i="9"/>
  <c r="M1990" i="9"/>
  <c r="M1622" i="9"/>
  <c r="M1594" i="9"/>
  <c r="M16" i="9"/>
  <c r="M137" i="9"/>
  <c r="M1403" i="9"/>
  <c r="M769" i="9"/>
  <c r="M325" i="9"/>
  <c r="M1879" i="9"/>
  <c r="M1116" i="9"/>
  <c r="M112" i="9"/>
  <c r="M1104" i="9"/>
  <c r="M984" i="9"/>
  <c r="M934" i="9"/>
  <c r="M1588" i="9"/>
  <c r="M1328" i="9"/>
  <c r="M549" i="9"/>
  <c r="M344" i="9"/>
  <c r="M650" i="9"/>
  <c r="M520" i="9"/>
  <c r="M1350" i="9"/>
  <c r="M782" i="9"/>
  <c r="M1299" i="9"/>
  <c r="M942" i="9"/>
  <c r="M261" i="9"/>
  <c r="M1939" i="9"/>
  <c r="M1307" i="9"/>
  <c r="M1858" i="9"/>
  <c r="M267" i="9"/>
  <c r="M1409" i="9"/>
  <c r="M1975" i="9"/>
  <c r="M526" i="9"/>
  <c r="M84" i="9"/>
  <c r="M667" i="9"/>
  <c r="M814" i="9"/>
  <c r="M1847" i="9"/>
  <c r="M300" i="9"/>
  <c r="M1300" i="9"/>
  <c r="M1013" i="9"/>
  <c r="M1420" i="9"/>
  <c r="M1739" i="9"/>
  <c r="M1158" i="9"/>
  <c r="M363" i="9"/>
  <c r="M421" i="9"/>
  <c r="M636" i="9"/>
  <c r="M1603" i="9"/>
  <c r="M1495" i="9"/>
  <c r="M1559" i="9"/>
  <c r="M920" i="9"/>
  <c r="M652" i="9"/>
  <c r="M131" i="9"/>
  <c r="M1609" i="9"/>
  <c r="M1402" i="9"/>
  <c r="M390" i="9"/>
  <c r="M821" i="9"/>
  <c r="M1240" i="9"/>
  <c r="M870" i="9"/>
  <c r="M331" i="9"/>
  <c r="M1688" i="9"/>
  <c r="M654" i="9"/>
  <c r="M1670" i="9"/>
  <c r="M1635" i="9"/>
  <c r="M1650" i="9"/>
  <c r="M564" i="9"/>
  <c r="M1137" i="9"/>
  <c r="M1701" i="9"/>
  <c r="M1655" i="9"/>
  <c r="M168" i="9"/>
  <c r="M960" i="9"/>
  <c r="M1076" i="9"/>
  <c r="M1627" i="9"/>
  <c r="M1243" i="9"/>
  <c r="M630" i="9"/>
  <c r="M39" i="9"/>
  <c r="M1302" i="9"/>
  <c r="M583" i="9"/>
  <c r="M380" i="9"/>
  <c r="M135" i="9"/>
  <c r="M1377" i="9"/>
  <c r="M42" i="9"/>
  <c r="M1857" i="9"/>
  <c r="M1684" i="9"/>
  <c r="M691" i="9"/>
  <c r="M1376" i="9"/>
  <c r="M1996" i="9"/>
  <c r="M1608" i="9"/>
  <c r="M1393" i="9"/>
  <c r="M860" i="9"/>
  <c r="M1893" i="9"/>
  <c r="M753" i="9"/>
  <c r="M1613" i="9"/>
  <c r="M1822" i="9"/>
  <c r="M1971" i="9"/>
  <c r="M108" i="9"/>
  <c r="M1639" i="9"/>
  <c r="M436" i="9"/>
  <c r="M100" i="9"/>
  <c r="M351" i="9"/>
  <c r="M1218" i="9"/>
  <c r="M1522" i="9"/>
  <c r="M1401" i="9"/>
  <c r="M1537" i="9"/>
  <c r="M310" i="9"/>
  <c r="M1829" i="9"/>
  <c r="M1956" i="9"/>
  <c r="M1144" i="9"/>
  <c r="M1362" i="9"/>
  <c r="M709" i="9"/>
  <c r="M1848" i="9"/>
  <c r="M181" i="9"/>
  <c r="M492" i="9"/>
  <c r="M1049" i="9"/>
  <c r="M450" i="9"/>
  <c r="M328" i="9"/>
  <c r="M486" i="9"/>
  <c r="M1364" i="9"/>
  <c r="M1978" i="9"/>
  <c r="M149" i="9"/>
  <c r="M1481" i="9"/>
  <c r="M1398" i="9"/>
  <c r="M379" i="9"/>
  <c r="M1946" i="9"/>
  <c r="M205" i="9"/>
  <c r="M1056" i="9"/>
  <c r="M899" i="9"/>
  <c r="M621" i="9"/>
  <c r="M1646" i="9"/>
  <c r="M592" i="9"/>
  <c r="M1273" i="9"/>
  <c r="M1519" i="9"/>
  <c r="M1938" i="9"/>
  <c r="M1329" i="9"/>
  <c r="M1959" i="9"/>
  <c r="M105" i="9"/>
  <c r="M1107" i="9"/>
  <c r="M1854" i="9"/>
  <c r="M796" i="9"/>
  <c r="M87" i="9"/>
  <c r="M1162" i="9"/>
  <c r="M828" i="9"/>
  <c r="M852" i="9"/>
  <c r="M439" i="9"/>
  <c r="M1927" i="9"/>
  <c r="M951" i="9"/>
  <c r="M114" i="9"/>
  <c r="M528" i="9"/>
  <c r="M398" i="9"/>
  <c r="M1223" i="9"/>
  <c r="M1004" i="9"/>
  <c r="M1356" i="9"/>
  <c r="M1068" i="9"/>
  <c r="M1425" i="9"/>
  <c r="M392" i="9"/>
  <c r="M216" i="9"/>
  <c r="M74" i="9"/>
  <c r="M252" i="9"/>
  <c r="M160" i="9"/>
  <c r="M1095" i="9"/>
  <c r="M303" i="9"/>
  <c r="M495" i="9"/>
  <c r="M357" i="9"/>
  <c r="M1871" i="9"/>
  <c r="M1805" i="9"/>
  <c r="M434" i="9"/>
  <c r="M1355" i="9"/>
  <c r="M1691" i="9"/>
  <c r="M1415" i="9"/>
  <c r="M671" i="9"/>
  <c r="M885" i="9"/>
  <c r="M1422" i="9"/>
  <c r="M1902" i="9"/>
  <c r="M183" i="9"/>
  <c r="M200" i="9"/>
  <c r="M30" i="9"/>
  <c r="M1788" i="9"/>
  <c r="M638" i="9"/>
  <c r="M770" i="9"/>
  <c r="M83" i="9"/>
  <c r="M1203" i="9"/>
  <c r="M695" i="9"/>
  <c r="M167" i="9"/>
  <c r="M1952" i="9"/>
  <c r="M1910" i="9"/>
  <c r="M384" i="9"/>
  <c r="M985" i="9"/>
  <c r="M128" i="9"/>
  <c r="M715" i="9"/>
  <c r="M31" i="9"/>
  <c r="M1953" i="9"/>
  <c r="M712" i="9"/>
  <c r="M1493" i="9"/>
  <c r="M1439" i="9"/>
  <c r="M767" i="9"/>
  <c r="M386" i="9"/>
  <c r="M1471" i="9"/>
  <c r="M1000" i="9"/>
  <c r="M1079" i="9"/>
  <c r="M1525" i="9"/>
  <c r="M1109" i="9"/>
  <c r="M1195" i="9"/>
  <c r="M721" i="9"/>
  <c r="M1802" i="9"/>
  <c r="M360" i="9"/>
  <c r="M1319" i="9"/>
  <c r="M1282" i="9"/>
  <c r="M1008" i="9"/>
  <c r="M1352" i="9"/>
  <c r="M1139" i="9"/>
  <c r="M294" i="9"/>
  <c r="M1589" i="9"/>
  <c r="M123" i="9"/>
  <c r="M660" i="9"/>
  <c r="M477" i="9"/>
  <c r="M189" i="9"/>
  <c r="M966" i="9"/>
  <c r="M90" i="9"/>
  <c r="M1535" i="9"/>
  <c r="M651" i="9"/>
  <c r="M613" i="9"/>
  <c r="M258" i="9"/>
  <c r="M868" i="9"/>
  <c r="M1380" i="9"/>
  <c r="M1543" i="9"/>
  <c r="M930" i="9"/>
  <c r="M1289" i="9"/>
  <c r="M1145" i="9"/>
  <c r="M982" i="9"/>
  <c r="M1887" i="9"/>
  <c r="M173" i="9"/>
  <c r="M597" i="9"/>
  <c r="M1833" i="9"/>
  <c r="M365" i="9"/>
  <c r="M306" i="9"/>
  <c r="M260" i="9"/>
  <c r="M1634" i="9"/>
  <c r="M730" i="9"/>
  <c r="M122" i="9"/>
  <c r="M1602" i="9"/>
  <c r="M1648" i="9"/>
  <c r="M500" i="9"/>
  <c r="M1262" i="9"/>
  <c r="M553" i="9"/>
  <c r="M409" i="9"/>
  <c r="M1748" i="9"/>
  <c r="M663" i="9"/>
  <c r="M1413" i="9"/>
  <c r="M623" i="9"/>
  <c r="M737" i="9"/>
  <c r="M1850" i="9"/>
  <c r="M1749" i="9"/>
  <c r="M98" i="9"/>
  <c r="M622" i="9"/>
  <c r="M1040" i="9"/>
  <c r="M785" i="9"/>
  <c r="M907" i="9"/>
  <c r="M113" i="9"/>
  <c r="M1487" i="9"/>
  <c r="M991" i="9"/>
  <c r="M1103" i="9"/>
  <c r="M1349" i="9"/>
  <c r="M1617" i="9"/>
  <c r="M1291" i="9"/>
  <c r="M454" i="9"/>
  <c r="M1278" i="9"/>
  <c r="M33" i="9"/>
  <c r="M1183" i="9"/>
  <c r="M1017" i="9"/>
  <c r="M633" i="9"/>
  <c r="M1579" i="9"/>
  <c r="M903" i="9"/>
  <c r="M679" i="9"/>
  <c r="M1159" i="9"/>
  <c r="M554" i="9"/>
  <c r="M791" i="9"/>
  <c r="M464" i="9"/>
  <c r="M13" i="9"/>
  <c r="M102" i="9"/>
  <c r="M742" i="9"/>
  <c r="M1112" i="9"/>
  <c r="M366" i="9"/>
  <c r="M61" i="9"/>
  <c r="M24" i="9"/>
  <c r="M1474" i="9"/>
  <c r="M1034" i="9"/>
  <c r="M1681" i="9"/>
  <c r="M1515" i="9"/>
  <c r="M1821" i="9"/>
  <c r="M1832" i="9"/>
  <c r="M1348" i="9"/>
  <c r="M209" i="9"/>
  <c r="M722" i="9"/>
  <c r="M1604" i="9"/>
  <c r="M141" i="9"/>
  <c r="M82" i="9"/>
  <c r="M377" i="9"/>
  <c r="M1132" i="9"/>
  <c r="M1450" i="9"/>
  <c r="M888" i="9"/>
  <c r="M955" i="9"/>
  <c r="M1958" i="9"/>
  <c r="M468" i="9"/>
  <c r="M961" i="9"/>
  <c r="M629" i="9"/>
  <c r="M1007" i="9"/>
  <c r="M1250" i="9"/>
  <c r="M223" i="9"/>
  <c r="M1061" i="9"/>
  <c r="M1991" i="9"/>
  <c r="M470" i="9"/>
  <c r="M760" i="9"/>
  <c r="M926" i="9"/>
  <c r="M21" i="9"/>
  <c r="M1384" i="9"/>
  <c r="M1673" i="9"/>
  <c r="M1026" i="9"/>
  <c r="M637" i="9"/>
  <c r="M1252" i="9"/>
  <c r="M1791" i="9"/>
  <c r="M1616" i="9"/>
  <c r="M759" i="9"/>
  <c r="M607" i="9"/>
  <c r="M534" i="9"/>
  <c r="M1358" i="9"/>
  <c r="M1731" i="9"/>
  <c r="M1127" i="9"/>
  <c r="M1507" i="9"/>
  <c r="M566" i="9"/>
  <c r="M507" i="9"/>
  <c r="M1530" i="9"/>
  <c r="M510" i="9"/>
  <c r="M1097" i="9"/>
  <c r="M297" i="9"/>
  <c r="M904" i="9"/>
  <c r="M1382" i="9"/>
  <c r="M656" i="9"/>
  <c r="M1229" i="9"/>
  <c r="M172" i="9"/>
  <c r="M1795" i="9"/>
  <c r="M1995" i="9"/>
  <c r="M844" i="9"/>
  <c r="M446" i="9"/>
  <c r="M1206" i="9"/>
  <c r="M1815" i="9"/>
  <c r="M119" i="9"/>
  <c r="M1694" i="9"/>
  <c r="M1208" i="9"/>
  <c r="M733" i="9"/>
  <c r="M835" i="9"/>
  <c r="M1773" i="9"/>
  <c r="M1168" i="9"/>
  <c r="M1310" i="9"/>
  <c r="M1853" i="9"/>
  <c r="M1955" i="9"/>
  <c r="M1840" i="9"/>
  <c r="M1856" i="9"/>
  <c r="M1772" i="9"/>
  <c r="M1266" i="9"/>
  <c r="M740" i="9"/>
  <c r="M867" i="9"/>
  <c r="M375" i="9"/>
  <c r="M1797" i="9"/>
  <c r="M1449" i="9"/>
  <c r="M1842" i="9"/>
  <c r="M278" i="9"/>
  <c r="M1130" i="9"/>
  <c r="M1619" i="9"/>
  <c r="M1932" i="9"/>
  <c r="M1707" i="9"/>
  <c r="M106" i="9"/>
  <c r="M243" i="9"/>
  <c r="M92" i="9"/>
  <c r="M1746" i="9"/>
  <c r="M15" i="9"/>
  <c r="M1965" i="9"/>
  <c r="M778" i="9"/>
  <c r="M658" i="9"/>
  <c r="M1623" i="9"/>
  <c r="M1923" i="9"/>
  <c r="M266" i="9"/>
  <c r="M227" i="9"/>
  <c r="M207" i="9"/>
  <c r="M228" i="9"/>
  <c r="M1066" i="9"/>
  <c r="M705" i="9"/>
  <c r="M335" i="9"/>
  <c r="M517" i="9"/>
  <c r="M18" i="9"/>
  <c r="M593" i="9"/>
  <c r="M1924" i="9"/>
  <c r="M1141" i="9"/>
  <c r="M265" i="9"/>
  <c r="M1685" i="9"/>
  <c r="M1979" i="9"/>
  <c r="M1039" i="9"/>
  <c r="M596" i="9"/>
  <c r="M774" i="9"/>
  <c r="M1275" i="9"/>
  <c r="M508" i="9"/>
  <c r="M1317" i="9"/>
  <c r="M1825" i="9"/>
  <c r="M1576" i="9"/>
  <c r="M1064" i="9"/>
  <c r="M411" i="9"/>
  <c r="M1312" i="9"/>
  <c r="M1099" i="9"/>
  <c r="M1669" i="9"/>
  <c r="M1733" i="9"/>
  <c r="M792" i="9"/>
  <c r="M1446" i="9"/>
  <c r="M334" i="9"/>
  <c r="M485" i="9"/>
  <c r="M1023" i="9"/>
  <c r="M89" i="9"/>
  <c r="M190" i="9"/>
  <c r="M242" i="9"/>
  <c r="M1710" i="9"/>
  <c r="M152" i="9"/>
  <c r="M165" i="9"/>
  <c r="M1531" i="9"/>
  <c r="M665" i="9"/>
  <c r="M1272" i="9"/>
  <c r="M1916" i="9"/>
  <c r="M1441" i="9"/>
  <c r="M1070" i="9"/>
  <c r="M1050" i="9"/>
  <c r="M1010" i="9"/>
  <c r="M1950" i="9"/>
  <c r="M164" i="9"/>
  <c r="M1598" i="9"/>
  <c r="M378" i="9"/>
  <c r="M1671" i="9"/>
  <c r="M1836" i="9"/>
  <c r="M427" i="9"/>
  <c r="M1747" i="9"/>
  <c r="M937" i="9"/>
  <c r="M1944" i="9"/>
  <c r="M295" i="9"/>
  <c r="M1204" i="9"/>
  <c r="M1597" i="9"/>
  <c r="M110" i="9"/>
  <c r="M941" i="9"/>
  <c r="M866" i="9"/>
  <c r="M1397" i="9"/>
  <c r="M1949" i="9"/>
  <c r="M1894" i="9"/>
  <c r="M1024" i="9"/>
  <c r="M615" i="9"/>
  <c r="M842" i="9"/>
  <c r="M358" i="9"/>
  <c r="M1025" i="9"/>
  <c r="M579" i="9"/>
  <c r="M972" i="9"/>
  <c r="M1447" i="9"/>
  <c r="M1697" i="9"/>
  <c r="M761" i="9"/>
  <c r="M1323" i="9"/>
  <c r="M1051" i="9"/>
  <c r="M222" i="9"/>
  <c r="M72" i="9"/>
  <c r="M400" i="9"/>
  <c r="M1187" i="9"/>
  <c r="M908" i="9"/>
  <c r="M1666" i="9"/>
  <c r="M307" i="9"/>
  <c r="M1726" i="9"/>
  <c r="M741" i="9"/>
  <c r="M1717" i="9"/>
  <c r="M1387" i="9"/>
  <c r="M996" i="9"/>
  <c r="M1581" i="9"/>
  <c r="M1186" i="9"/>
  <c r="M614" i="9"/>
  <c r="M50" i="9"/>
  <c r="M1768" i="9"/>
  <c r="M465" i="9"/>
  <c r="M1767" i="9"/>
  <c r="M1647" i="9"/>
  <c r="M407" i="9"/>
  <c r="M1868" i="9"/>
  <c r="M1741" i="9"/>
  <c r="M1453" i="9"/>
  <c r="M1533" i="9"/>
  <c r="M1046" i="9"/>
  <c r="M459" i="9"/>
  <c r="M140" i="9"/>
  <c r="M1306" i="9"/>
  <c r="M314" i="9"/>
  <c r="M1867" i="9"/>
  <c r="M1433" i="9"/>
  <c r="M717" i="9"/>
  <c r="M545" i="9"/>
  <c r="M218" i="9"/>
  <c r="M1065" i="9"/>
  <c r="M1967" i="9"/>
  <c r="M586" i="9"/>
  <c r="M1448" i="9"/>
  <c r="M701" i="9"/>
  <c r="M1823" i="9"/>
  <c r="M226" i="9"/>
  <c r="M755" i="9"/>
  <c r="M1242" i="9"/>
  <c r="M1304" i="9"/>
  <c r="M917" i="9"/>
  <c r="M1392" i="9"/>
  <c r="M1388" i="9"/>
  <c r="M91" i="9"/>
  <c r="M461" i="9"/>
  <c r="M1451" i="9"/>
  <c r="M271" i="9"/>
  <c r="M338" i="9"/>
  <c r="M1729" i="9"/>
  <c r="M175" i="9"/>
  <c r="M648" i="9"/>
  <c r="M810" i="9"/>
  <c r="M272" i="9"/>
  <c r="M967" i="9"/>
  <c r="M355" i="9"/>
  <c r="M1728" i="9"/>
  <c r="M308" i="9"/>
  <c r="M41" i="9"/>
  <c r="M1686" i="9"/>
  <c r="M51" i="9"/>
  <c r="M240" i="9"/>
  <c r="M1915" i="9"/>
  <c r="M256" i="9"/>
  <c r="M257" i="9"/>
  <c r="M829" i="9"/>
  <c r="M53" i="9"/>
  <c r="M1930" i="9"/>
  <c r="M196" i="9"/>
  <c r="M1523" i="9"/>
  <c r="M233" i="9"/>
  <c r="M989" i="9"/>
  <c r="M352" i="9"/>
  <c r="M1084" i="9"/>
  <c r="M522" i="9"/>
  <c r="M1075" i="9"/>
  <c r="M1396" i="9"/>
  <c r="M312" i="9"/>
  <c r="M1338" i="9"/>
  <c r="M315" i="9"/>
  <c r="M1811" i="9"/>
  <c r="M674" i="9"/>
  <c r="M902" i="9"/>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FF4C368-44E4-48F9-A638-DA5DDE38E85F}" keepAlive="1" name="Query - Customer_Dim" description="Connection to the 'Customer_Dim' query in the workbook." type="5" refreshedVersion="8" background="1" saveData="1">
    <dbPr connection="Provider=Microsoft.Mashup.OleDb.1;Data Source=$Workbook$;Location=Customer_Dim;Extended Properties=&quot;&quot;" command="SELECT * FROM [Customer_Dim]"/>
  </connection>
  <connection id="2" xr16:uid="{BE3EAC23-C7CC-4879-8D9D-C46AB8BE737F}" keepAlive="1" name="Query - Product_Dim" description="Connection to the 'Product_Dim' query in the workbook." type="5" refreshedVersion="8" background="1" saveData="1">
    <dbPr connection="Provider=Microsoft.Mashup.OleDb.1;Data Source=$Workbook$;Location=Product_Dim;Extended Properties=&quot;&quot;" command="SELECT * FROM [Product_Dim]"/>
  </connection>
  <connection id="3" xr16:uid="{75906E17-2242-4A8E-BA84-9C6EEC045F1E}" keepAlive="1" name="Query - Sales_Fact" description="Connection to the 'Sales_Fact' query in the workbook." type="5" refreshedVersion="8" background="1" saveData="1">
    <dbPr connection="Provider=Microsoft.Mashup.OleDb.1;Data Source=$Workbook$;Location=Sales_Fact;Extended Properties=&quot;&quot;" command="SELECT * FROM [Sales_Fact]"/>
  </connection>
  <connection id="4" xr16:uid="{0E71B2BC-D5D6-4E21-A9DD-7AA2C6C20865}" keepAlive="1" name="Query - Sales_Fact (2)" description="Connection to the 'Sales_Fact (2)' query in the workbook." type="5" refreshedVersion="8" background="1" saveData="1">
    <dbPr connection="Provider=Microsoft.Mashup.OleDb.1;Data Source=$Workbook$;Location=&quot;Sales_Fact (2)&quot;;Extended Properties=&quot;&quot;" command="SELECT * FROM [Sales_Fact (2)]"/>
  </connection>
  <connection id="5" xr16:uid="{B8216472-BDD1-4A91-92D7-5821867BEEFD}" keepAlive="1" name="Query - Store_Dim" description="Connection to the 'Store_Dim' query in the workbook." type="5" refreshedVersion="8" background="1" saveData="1">
    <dbPr connection="Provider=Microsoft.Mashup.OleDb.1;Data Source=$Workbook$;Location=Store_Dim;Extended Properties=&quot;&quot;" command="SELECT * FROM [Store_Dim]"/>
  </connection>
</connections>
</file>

<file path=xl/sharedStrings.xml><?xml version="1.0" encoding="utf-8"?>
<sst xmlns="http://schemas.openxmlformats.org/spreadsheetml/2006/main" count="24296" uniqueCount="4028">
  <si>
    <t>Customer_ID</t>
  </si>
  <si>
    <t>Name</t>
  </si>
  <si>
    <t>Age</t>
  </si>
  <si>
    <t>Gender</t>
  </si>
  <si>
    <t>City</t>
  </si>
  <si>
    <t>State</t>
  </si>
  <si>
    <t>Country</t>
  </si>
  <si>
    <t>Loyalty_Level</t>
  </si>
  <si>
    <t>CUST1000</t>
  </si>
  <si>
    <t xml:space="preserve">  sheena bonilla  </t>
  </si>
  <si>
    <t>Male</t>
  </si>
  <si>
    <t>Donaldton</t>
  </si>
  <si>
    <t>North Carolina</t>
  </si>
  <si>
    <t>USA</t>
  </si>
  <si>
    <t>CUST1001</t>
  </si>
  <si>
    <t>Eugene Nelson</t>
  </si>
  <si>
    <t>Female</t>
  </si>
  <si>
    <t>Phillipsmouth</t>
  </si>
  <si>
    <t>North Dakota</t>
  </si>
  <si>
    <t>Platinum</t>
  </si>
  <si>
    <t>CUST1002</t>
  </si>
  <si>
    <t>dr. Benjamin Price</t>
  </si>
  <si>
    <t>Kylebury</t>
  </si>
  <si>
    <t>Alabama</t>
  </si>
  <si>
    <t>CUST1003</t>
  </si>
  <si>
    <t>jeremy harris</t>
  </si>
  <si>
    <t>Thomastown</t>
  </si>
  <si>
    <t>Ohio</t>
  </si>
  <si>
    <t>Bronze</t>
  </si>
  <si>
    <t>CUST1004</t>
  </si>
  <si>
    <t>Caroline Collins</t>
  </si>
  <si>
    <t>Nicholasshire</t>
  </si>
  <si>
    <t>California</t>
  </si>
  <si>
    <t>Silver</t>
  </si>
  <si>
    <t>CUST1005</t>
  </si>
  <si>
    <t>Christine Vaughn</t>
  </si>
  <si>
    <t>East Amandamouth</t>
  </si>
  <si>
    <t>Oregon</t>
  </si>
  <si>
    <t>CUST1006</t>
  </si>
  <si>
    <t>Amber Jackson</t>
  </si>
  <si>
    <t>Deborahborough</t>
  </si>
  <si>
    <t>South Dakota</t>
  </si>
  <si>
    <t>CUST1007</t>
  </si>
  <si>
    <t>Daniel Boyd</t>
  </si>
  <si>
    <t>West Pamelafurt</t>
  </si>
  <si>
    <t>West Virginia</t>
  </si>
  <si>
    <t>CUST1008</t>
  </si>
  <si>
    <t>Melissa Howard</t>
  </si>
  <si>
    <t>Maynardton</t>
  </si>
  <si>
    <t>New Hampshire</t>
  </si>
  <si>
    <t>Gold</t>
  </si>
  <si>
    <t>CUST1009</t>
  </si>
  <si>
    <t>Ms. Maria Leach</t>
  </si>
  <si>
    <t>Melissashire</t>
  </si>
  <si>
    <t>Pennsylvania</t>
  </si>
  <si>
    <t>CUST1010</t>
  </si>
  <si>
    <t>Dominic Page</t>
  </si>
  <si>
    <t>Port Michaelburgh</t>
  </si>
  <si>
    <t>CUST1011</t>
  </si>
  <si>
    <t>Brian Lopez</t>
  </si>
  <si>
    <t>East Krista</t>
  </si>
  <si>
    <t>New York</t>
  </si>
  <si>
    <t>CUST1012</t>
  </si>
  <si>
    <t>Kenneth Lambert</t>
  </si>
  <si>
    <t>North Kathryn</t>
  </si>
  <si>
    <t>Kansas</t>
  </si>
  <si>
    <t>CUST1013</t>
  </si>
  <si>
    <t>Nathan Hernandez</t>
  </si>
  <si>
    <t>New Becky</t>
  </si>
  <si>
    <t>Montana</t>
  </si>
  <si>
    <t>CUST1014</t>
  </si>
  <si>
    <t>Ashley Cohen</t>
  </si>
  <si>
    <t>Lake Kristamouth</t>
  </si>
  <si>
    <t>Nebraska</t>
  </si>
  <si>
    <t>CUST1015</t>
  </si>
  <si>
    <t>Laura Alvarez</t>
  </si>
  <si>
    <t>Lawsonhaven</t>
  </si>
  <si>
    <t>Washington</t>
  </si>
  <si>
    <t>CUST1016</t>
  </si>
  <si>
    <t>John Scott</t>
  </si>
  <si>
    <t>South Christopher</t>
  </si>
  <si>
    <t>CUST1017</t>
  </si>
  <si>
    <t>Adam Cruz</t>
  </si>
  <si>
    <t>Brandonville</t>
  </si>
  <si>
    <t>Georgia</t>
  </si>
  <si>
    <t>CUST1018</t>
  </si>
  <si>
    <t>Rhonda Moss</t>
  </si>
  <si>
    <t>South William</t>
  </si>
  <si>
    <t>CUST1019</t>
  </si>
  <si>
    <t>Michael Torres</t>
  </si>
  <si>
    <t>Gonzalezfort</t>
  </si>
  <si>
    <t>New Jersey</t>
  </si>
  <si>
    <t>CUST1020</t>
  </si>
  <si>
    <t>Bridget Allen</t>
  </si>
  <si>
    <t>Lake Shaneburgh</t>
  </si>
  <si>
    <t>Delaware</t>
  </si>
  <si>
    <t>CUST1021</t>
  </si>
  <si>
    <t>Jeff Martinez</t>
  </si>
  <si>
    <t>Smithburgh</t>
  </si>
  <si>
    <t>Oklahoma</t>
  </si>
  <si>
    <t>CUST1022</t>
  </si>
  <si>
    <t xml:space="preserve">   paul fox</t>
  </si>
  <si>
    <t>Michaelton</t>
  </si>
  <si>
    <t>Hawaii</t>
  </si>
  <si>
    <t>CUST1023</t>
  </si>
  <si>
    <t>Jonathan Steele</t>
  </si>
  <si>
    <t>Molinabury</t>
  </si>
  <si>
    <t>CUST1024</t>
  </si>
  <si>
    <t>Heather Collins</t>
  </si>
  <si>
    <t>Rogerschester</t>
  </si>
  <si>
    <t>Idaho</t>
  </si>
  <si>
    <t>CUST1025</t>
  </si>
  <si>
    <t>Diana Taylor</t>
  </si>
  <si>
    <t>Vasqueztown</t>
  </si>
  <si>
    <t>CUST1026</t>
  </si>
  <si>
    <t>Amber Carlson</t>
  </si>
  <si>
    <t>East Michellemouth</t>
  </si>
  <si>
    <t>Missouri</t>
  </si>
  <si>
    <t>CUST1027</t>
  </si>
  <si>
    <t>Leslie Johnson</t>
  </si>
  <si>
    <t>Mollyshire</t>
  </si>
  <si>
    <t>Utah</t>
  </si>
  <si>
    <t>CUST1028</t>
  </si>
  <si>
    <t>Joshua Ryan</t>
  </si>
  <si>
    <t>New David</t>
  </si>
  <si>
    <t>CUST1029</t>
  </si>
  <si>
    <t>David Arnold</t>
  </si>
  <si>
    <t>East Jennifer</t>
  </si>
  <si>
    <t>CUST1030</t>
  </si>
  <si>
    <t>Jessica Acevedo</t>
  </si>
  <si>
    <t>Amybury</t>
  </si>
  <si>
    <t>CUST1031</t>
  </si>
  <si>
    <t>Sarah Vance</t>
  </si>
  <si>
    <t>Johnsonville</t>
  </si>
  <si>
    <t>CUST1032</t>
  </si>
  <si>
    <t>Mike Jennings</t>
  </si>
  <si>
    <t>Fostermouth</t>
  </si>
  <si>
    <t>Arizona</t>
  </si>
  <si>
    <t>CUST1033</t>
  </si>
  <si>
    <t>Robert Jones DDS</t>
  </si>
  <si>
    <t>Tristanton</t>
  </si>
  <si>
    <t>CUST1034</t>
  </si>
  <si>
    <t>Christopher Olson</t>
  </si>
  <si>
    <t>West Richard</t>
  </si>
  <si>
    <t>Maryland</t>
  </si>
  <si>
    <t>CUST1035</t>
  </si>
  <si>
    <t>Rachel Myers</t>
  </si>
  <si>
    <t>Robertberg</t>
  </si>
  <si>
    <t>CUST1036</t>
  </si>
  <si>
    <t>Thomas Phillips</t>
  </si>
  <si>
    <t>Luisfurt</t>
  </si>
  <si>
    <t>CUST1037</t>
  </si>
  <si>
    <t>Christopher Carter</t>
  </si>
  <si>
    <t>Brendastad</t>
  </si>
  <si>
    <t>CUST1038</t>
  </si>
  <si>
    <t>Deanna Simpson</t>
  </si>
  <si>
    <t>Brownport</t>
  </si>
  <si>
    <t>CUST1039</t>
  </si>
  <si>
    <t>Tonya Reynolds</t>
  </si>
  <si>
    <t>Darleneton</t>
  </si>
  <si>
    <t>Michigan</t>
  </si>
  <si>
    <t>CUST1040</t>
  </si>
  <si>
    <t>Eric Vega</t>
  </si>
  <si>
    <t>Williamsonland</t>
  </si>
  <si>
    <t>CUST1041</t>
  </si>
  <si>
    <t>James Gibbs</t>
  </si>
  <si>
    <t>Mooneyshire</t>
  </si>
  <si>
    <t>Alaska</t>
  </si>
  <si>
    <t>CUST1042</t>
  </si>
  <si>
    <t>William Martin</t>
  </si>
  <si>
    <t>Ryanburgh</t>
  </si>
  <si>
    <t>Connecticut</t>
  </si>
  <si>
    <t>CUST1043</t>
  </si>
  <si>
    <t>Joseph Snow</t>
  </si>
  <si>
    <t>South Michaelfort</t>
  </si>
  <si>
    <t>Vermont</t>
  </si>
  <si>
    <t>CUST1044</t>
  </si>
  <si>
    <t>Denise Williams</t>
  </si>
  <si>
    <t>Christianstad</t>
  </si>
  <si>
    <t>CUST1045</t>
  </si>
  <si>
    <t>Jordan Jackson DDS</t>
  </si>
  <si>
    <t>North Johnview</t>
  </si>
  <si>
    <t>CUST1046</t>
  </si>
  <si>
    <t>Michelle Garcia DDS</t>
  </si>
  <si>
    <t>Perezbury</t>
  </si>
  <si>
    <t>CUST1047</t>
  </si>
  <si>
    <t>Gina Knight</t>
  </si>
  <si>
    <t>Lake Roberthaven</t>
  </si>
  <si>
    <t>Nevada</t>
  </si>
  <si>
    <t>CUST1048</t>
  </si>
  <si>
    <t>April Mullins</t>
  </si>
  <si>
    <t>Dawsonbury</t>
  </si>
  <si>
    <t>CUST1049</t>
  </si>
  <si>
    <t>Timothy Weaver</t>
  </si>
  <si>
    <t>New Amy</t>
  </si>
  <si>
    <t>CUST1050</t>
  </si>
  <si>
    <t>Matthew Hunter Jr.</t>
  </si>
  <si>
    <t>Gregoryview</t>
  </si>
  <si>
    <t>Illinois</t>
  </si>
  <si>
    <t>CUST1051</t>
  </si>
  <si>
    <t>Sarah Rodgers</t>
  </si>
  <si>
    <t>New Julia</t>
  </si>
  <si>
    <t>CUST1052</t>
  </si>
  <si>
    <t>Debra Liu</t>
  </si>
  <si>
    <t>South Timtown</t>
  </si>
  <si>
    <t>Minnesota</t>
  </si>
  <si>
    <t>CUST1053</t>
  </si>
  <si>
    <t>Sharon Brown</t>
  </si>
  <si>
    <t>East Andrea</t>
  </si>
  <si>
    <t>CUST1054</t>
  </si>
  <si>
    <t>Katherine Dorsey</t>
  </si>
  <si>
    <t>Christopherland</t>
  </si>
  <si>
    <t>CUST1055</t>
  </si>
  <si>
    <t>Wayne Mcpherson</t>
  </si>
  <si>
    <t>Edwardsfort</t>
  </si>
  <si>
    <t>CUST1056</t>
  </si>
  <si>
    <t>Christopher Sutton</t>
  </si>
  <si>
    <t>Deborahberg</t>
  </si>
  <si>
    <t>CUST1057</t>
  </si>
  <si>
    <t>Jay Patel</t>
  </si>
  <si>
    <t>Morrisbury</t>
  </si>
  <si>
    <t>Rhode Island</t>
  </si>
  <si>
    <t>CUST1058</t>
  </si>
  <si>
    <t>Cheryl Copeland</t>
  </si>
  <si>
    <t>Snowmouth</t>
  </si>
  <si>
    <t>CUST1059</t>
  </si>
  <si>
    <t>Alyssa Vargas</t>
  </si>
  <si>
    <t>New Kathrynland</t>
  </si>
  <si>
    <t>CUST1060</t>
  </si>
  <si>
    <t>Dr. David Smith</t>
  </si>
  <si>
    <t>Schmidtchester</t>
  </si>
  <si>
    <t>CUST1061</t>
  </si>
  <si>
    <t>Kristin Stein</t>
  </si>
  <si>
    <t>Jennifermouth</t>
  </si>
  <si>
    <t>CUST1062</t>
  </si>
  <si>
    <t>James Bean</t>
  </si>
  <si>
    <t>Stevensonton</t>
  </si>
  <si>
    <t>New Mexico</t>
  </si>
  <si>
    <t>CUST1063</t>
  </si>
  <si>
    <t>Michael Daniel</t>
  </si>
  <si>
    <t>New Jesse</t>
  </si>
  <si>
    <t>Tennessee</t>
  </si>
  <si>
    <t>CUST1064</t>
  </si>
  <si>
    <t>Mr. Mason Butler</t>
  </si>
  <si>
    <t>Port Kathrynhaven</t>
  </si>
  <si>
    <t>CUST1065</t>
  </si>
  <si>
    <t>Michael Thomas</t>
  </si>
  <si>
    <t>Woodmouth</t>
  </si>
  <si>
    <t>CUST1066</t>
  </si>
  <si>
    <t>Cody Diaz</t>
  </si>
  <si>
    <t>South Aaronside</t>
  </si>
  <si>
    <t>CUST1067</t>
  </si>
  <si>
    <t>Amber Mcclain</t>
  </si>
  <si>
    <t>Brendaburgh</t>
  </si>
  <si>
    <t>Florida</t>
  </si>
  <si>
    <t>CUST1068</t>
  </si>
  <si>
    <t>Mr. Mark Beasley</t>
  </si>
  <si>
    <t>West Johnchester</t>
  </si>
  <si>
    <t>Indiana</t>
  </si>
  <si>
    <t>CUST1069</t>
  </si>
  <si>
    <t>Roy Cole</t>
  </si>
  <si>
    <t>North Cynthiatown</t>
  </si>
  <si>
    <t>CUST1070</t>
  </si>
  <si>
    <t>Eric Singh</t>
  </si>
  <si>
    <t>Port Lisa</t>
  </si>
  <si>
    <t>CUST1071</t>
  </si>
  <si>
    <t>Andrea Perez</t>
  </si>
  <si>
    <t>South Shaun</t>
  </si>
  <si>
    <t>CUST1072</t>
  </si>
  <si>
    <t>Tonya Burch</t>
  </si>
  <si>
    <t>Olsonhaven</t>
  </si>
  <si>
    <t>Iowa</t>
  </si>
  <si>
    <t>CUST1073</t>
  </si>
  <si>
    <t>Christopher Brown</t>
  </si>
  <si>
    <t>Sandrastad</t>
  </si>
  <si>
    <t>CUST1074</t>
  </si>
  <si>
    <t>John Mayer</t>
  </si>
  <si>
    <t>Longport</t>
  </si>
  <si>
    <t>Colorado</t>
  </si>
  <si>
    <t>CUST1075</t>
  </si>
  <si>
    <t>Rhonda Morales</t>
  </si>
  <si>
    <t>Lake Barryfurt</t>
  </si>
  <si>
    <t>CUST1076</t>
  </si>
  <si>
    <t>Nathan Campbell</t>
  </si>
  <si>
    <t>Rodrigueztown</t>
  </si>
  <si>
    <t>CUST1077</t>
  </si>
  <si>
    <t>Katherine Young</t>
  </si>
  <si>
    <t>North Valeriemouth</t>
  </si>
  <si>
    <t>CUST1078</t>
  </si>
  <si>
    <t>Cody Blake</t>
  </si>
  <si>
    <t>North Scottport</t>
  </si>
  <si>
    <t>Virginia</t>
  </si>
  <si>
    <t>CUST1079</t>
  </si>
  <si>
    <t>Molly Gardner</t>
  </si>
  <si>
    <t>Nicoleborough</t>
  </si>
  <si>
    <t>Arkansas</t>
  </si>
  <si>
    <t>CUST1080</t>
  </si>
  <si>
    <t>Jennifer Garcia</t>
  </si>
  <si>
    <t>New Sean</t>
  </si>
  <si>
    <t>CUST1081</t>
  </si>
  <si>
    <t>Krystal Ford</t>
  </si>
  <si>
    <t>South David</t>
  </si>
  <si>
    <t>CUST1082</t>
  </si>
  <si>
    <t>George Rosario</t>
  </si>
  <si>
    <t>Leburgh</t>
  </si>
  <si>
    <t>CUST1083</t>
  </si>
  <si>
    <t>Thomas Robinson</t>
  </si>
  <si>
    <t>Nicholastown</t>
  </si>
  <si>
    <t>CUST1084</t>
  </si>
  <si>
    <t>Christy Hoffman</t>
  </si>
  <si>
    <t>Garyberg</t>
  </si>
  <si>
    <t>CUST1085</t>
  </si>
  <si>
    <t>Richard Delgado</t>
  </si>
  <si>
    <t>West Theodorechester</t>
  </si>
  <si>
    <t>CUST1086</t>
  </si>
  <si>
    <t>Tammy Miller MD</t>
  </si>
  <si>
    <t>Austinfurt</t>
  </si>
  <si>
    <t>Mississippi</t>
  </si>
  <si>
    <t>CUST1087</t>
  </si>
  <si>
    <t>Melissa Duffy MD</t>
  </si>
  <si>
    <t>East Jenna</t>
  </si>
  <si>
    <t>South Carolina</t>
  </si>
  <si>
    <t>CUST1088</t>
  </si>
  <si>
    <t>Timothy Wright</t>
  </si>
  <si>
    <t>Ashleystad</t>
  </si>
  <si>
    <t>CUST1089</t>
  </si>
  <si>
    <t>Jamie Yoder</t>
  </si>
  <si>
    <t>New Gabrielleville</t>
  </si>
  <si>
    <t>Wisconsin</t>
  </si>
  <si>
    <t>CUST1090</t>
  </si>
  <si>
    <t>Oscar Moon</t>
  </si>
  <si>
    <t>West Cody</t>
  </si>
  <si>
    <t>Louisiana</t>
  </si>
  <si>
    <t>CUST1091</t>
  </si>
  <si>
    <t>Donna Gregory</t>
  </si>
  <si>
    <t>South Amandahaven</t>
  </si>
  <si>
    <t>CUST1092</t>
  </si>
  <si>
    <t>Robert Jackson</t>
  </si>
  <si>
    <t>Lake Brandy</t>
  </si>
  <si>
    <t>CUST1093</t>
  </si>
  <si>
    <t>Christy Vasquez</t>
  </si>
  <si>
    <t>Port Travisstad</t>
  </si>
  <si>
    <t>CUST1094</t>
  </si>
  <si>
    <t>David Patterson</t>
  </si>
  <si>
    <t>New Amyport</t>
  </si>
  <si>
    <t>CUST1095</t>
  </si>
  <si>
    <t>Amy Fowler</t>
  </si>
  <si>
    <t>West Bobbyshire</t>
  </si>
  <si>
    <t>CUST1096</t>
  </si>
  <si>
    <t>Samantha Walker</t>
  </si>
  <si>
    <t>Timothyburgh</t>
  </si>
  <si>
    <t>CUST1097</t>
  </si>
  <si>
    <t>David Cobb</t>
  </si>
  <si>
    <t>Lake Thomas</t>
  </si>
  <si>
    <t>CUST1098</t>
  </si>
  <si>
    <t>Brittney Morgan</t>
  </si>
  <si>
    <t>Lake Kaylahaven</t>
  </si>
  <si>
    <t>CUST1099</t>
  </si>
  <si>
    <t>Sheila Wilson</t>
  </si>
  <si>
    <t>South Dustin</t>
  </si>
  <si>
    <t>CUST1100</t>
  </si>
  <si>
    <t>Diane Watson</t>
  </si>
  <si>
    <t>North Codyport</t>
  </si>
  <si>
    <t>Texas</t>
  </si>
  <si>
    <t>CUST1101</t>
  </si>
  <si>
    <t>Colleen Maynard</t>
  </si>
  <si>
    <t>Singletonmouth</t>
  </si>
  <si>
    <t>CUST1102</t>
  </si>
  <si>
    <t>Sarah Schneider</t>
  </si>
  <si>
    <t>Port Joshuachester</t>
  </si>
  <si>
    <t>CUST1103</t>
  </si>
  <si>
    <t>Steven Stein</t>
  </si>
  <si>
    <t>West Lauren</t>
  </si>
  <si>
    <t>CUST1104</t>
  </si>
  <si>
    <t>Christopher Lester</t>
  </si>
  <si>
    <t>South Jenniferville</t>
  </si>
  <si>
    <t>CUST1105</t>
  </si>
  <si>
    <t>Lance Baker</t>
  </si>
  <si>
    <t>Port Victoria</t>
  </si>
  <si>
    <t>CUST1106</t>
  </si>
  <si>
    <t>Howard Summers</t>
  </si>
  <si>
    <t>East Linda</t>
  </si>
  <si>
    <t>CUST1107</t>
  </si>
  <si>
    <t>Erica Carney</t>
  </si>
  <si>
    <t>North Justin</t>
  </si>
  <si>
    <t>CUST1108</t>
  </si>
  <si>
    <t>Travis Holland</t>
  </si>
  <si>
    <t>Webstermouth</t>
  </si>
  <si>
    <t>CUST1109</t>
  </si>
  <si>
    <t>Amy Walker</t>
  </si>
  <si>
    <t>Smithland</t>
  </si>
  <si>
    <t>CUST1110</t>
  </si>
  <si>
    <t>Ashley Griffin</t>
  </si>
  <si>
    <t>New Dawnton</t>
  </si>
  <si>
    <t>CUST1111</t>
  </si>
  <si>
    <t>Julie Farmer</t>
  </si>
  <si>
    <t>Rodriguezmouth</t>
  </si>
  <si>
    <t>CUST1112</t>
  </si>
  <si>
    <t>David Cole</t>
  </si>
  <si>
    <t>Lake Michael</t>
  </si>
  <si>
    <t>CUST1113</t>
  </si>
  <si>
    <t>Edward Hall</t>
  </si>
  <si>
    <t>New William</t>
  </si>
  <si>
    <t>CUST1114</t>
  </si>
  <si>
    <t>Ryan Hernandez</t>
  </si>
  <si>
    <t>East Donna</t>
  </si>
  <si>
    <t>CUST1115</t>
  </si>
  <si>
    <t>Tyler Conrad</t>
  </si>
  <si>
    <t>North Curtischester</t>
  </si>
  <si>
    <t>CUST1116</t>
  </si>
  <si>
    <t>Anthony Phillips</t>
  </si>
  <si>
    <t>North Davidport</t>
  </si>
  <si>
    <t>CUST1117</t>
  </si>
  <si>
    <t>Colleen Mccarthy</t>
  </si>
  <si>
    <t>North Katherine</t>
  </si>
  <si>
    <t>CUST1118</t>
  </si>
  <si>
    <t>Earl Allen</t>
  </si>
  <si>
    <t>New Jenniferburgh</t>
  </si>
  <si>
    <t>CUST1119</t>
  </si>
  <si>
    <t>Michael Jones</t>
  </si>
  <si>
    <t>North Edwardton</t>
  </si>
  <si>
    <t>CUST1120</t>
  </si>
  <si>
    <t>Jacob Hopkins</t>
  </si>
  <si>
    <t>lake tylerfort</t>
  </si>
  <si>
    <t>CUST1121</t>
  </si>
  <si>
    <t>Joel Robinson</t>
  </si>
  <si>
    <t>Lake Danielport</t>
  </si>
  <si>
    <t>CUST1122</t>
  </si>
  <si>
    <t>Michael Chang</t>
  </si>
  <si>
    <t>Kathrynport</t>
  </si>
  <si>
    <t>CUST1123</t>
  </si>
  <si>
    <t>Erin Hopkins</t>
  </si>
  <si>
    <t>North Sabrina</t>
  </si>
  <si>
    <t>CUST1124</t>
  </si>
  <si>
    <t>Donald Lee</t>
  </si>
  <si>
    <t>Wongberg</t>
  </si>
  <si>
    <t>CUST1125</t>
  </si>
  <si>
    <t>Keith Miller</t>
  </si>
  <si>
    <t>West Jameston</t>
  </si>
  <si>
    <t>Maine</t>
  </si>
  <si>
    <t>CUST1126</t>
  </si>
  <si>
    <t>James Wolfe</t>
  </si>
  <si>
    <t>Benjaminton</t>
  </si>
  <si>
    <t>CUST1127</t>
  </si>
  <si>
    <t>John Mcknight</t>
  </si>
  <si>
    <t>South Nathan</t>
  </si>
  <si>
    <t>CUST1128</t>
  </si>
  <si>
    <t>Susan Mcdonald</t>
  </si>
  <si>
    <t>East Ellen</t>
  </si>
  <si>
    <t>CUST1129</t>
  </si>
  <si>
    <t>Jessica Mitchell</t>
  </si>
  <si>
    <t>Matthewbury</t>
  </si>
  <si>
    <t>CUST1130</t>
  </si>
  <si>
    <t>Jamie Reyes</t>
  </si>
  <si>
    <t xml:space="preserve">   jonesbury </t>
  </si>
  <si>
    <t>CUST1131</t>
  </si>
  <si>
    <t>Joseph Richards</t>
  </si>
  <si>
    <t>Wigginsville</t>
  </si>
  <si>
    <t>CUST1132</t>
  </si>
  <si>
    <t>Miguel Reynolds</t>
  </si>
  <si>
    <t>Taylorberg</t>
  </si>
  <si>
    <t>CUST1133</t>
  </si>
  <si>
    <t>Hayley Pope</t>
  </si>
  <si>
    <t>West Stephenville</t>
  </si>
  <si>
    <t>CUST1134</t>
  </si>
  <si>
    <t>Morgan Bowen</t>
  </si>
  <si>
    <t>Parksfort</t>
  </si>
  <si>
    <t>CUST1135</t>
  </si>
  <si>
    <t>Matthew Hanna</t>
  </si>
  <si>
    <t>Gonzalezbury</t>
  </si>
  <si>
    <t>CUST1136</t>
  </si>
  <si>
    <t>Patrick Coleman</t>
  </si>
  <si>
    <t>New Jeffrey</t>
  </si>
  <si>
    <t>CUST1137</t>
  </si>
  <si>
    <t>Rick Dominguez</t>
  </si>
  <si>
    <t>North Johnbury</t>
  </si>
  <si>
    <t>CUST1138</t>
  </si>
  <si>
    <t>Sean Roth</t>
  </si>
  <si>
    <t>CUST1139</t>
  </si>
  <si>
    <t>Brian Holder</t>
  </si>
  <si>
    <t>Port Travis</t>
  </si>
  <si>
    <t>CUST1140</t>
  </si>
  <si>
    <t>Patty Francis</t>
  </si>
  <si>
    <t>South Brooke</t>
  </si>
  <si>
    <t>CUST1141</t>
  </si>
  <si>
    <t>Cristian Wright</t>
  </si>
  <si>
    <t>Port Denise</t>
  </si>
  <si>
    <t>CUST1142</t>
  </si>
  <si>
    <t>Maria Ramirez</t>
  </si>
  <si>
    <t>West Brandon</t>
  </si>
  <si>
    <t>CUST1143</t>
  </si>
  <si>
    <t>Carlos Skinner</t>
  </si>
  <si>
    <t>Dwaynemouth</t>
  </si>
  <si>
    <t>CUST1144</t>
  </si>
  <si>
    <t>Justin Cross</t>
  </si>
  <si>
    <t>North Anthonychester</t>
  </si>
  <si>
    <t>CUST1145</t>
  </si>
  <si>
    <t>Cameron Simpson</t>
  </si>
  <si>
    <t>Michaelfort</t>
  </si>
  <si>
    <t>CUST1146</t>
  </si>
  <si>
    <t>Edward Rivera</t>
  </si>
  <si>
    <t>Chungmouth</t>
  </si>
  <si>
    <t>CUST1147</t>
  </si>
  <si>
    <t>Rhonda Young</t>
  </si>
  <si>
    <t>Lake Nathanfort</t>
  </si>
  <si>
    <t>CUST1148</t>
  </si>
  <si>
    <t>Theresa Campbell</t>
  </si>
  <si>
    <t>New Brian</t>
  </si>
  <si>
    <t>CUST1149</t>
  </si>
  <si>
    <t>Denise Griffin</t>
  </si>
  <si>
    <t>West Markhaven</t>
  </si>
  <si>
    <t>CUST1150</t>
  </si>
  <si>
    <t>Stephanie Conway</t>
  </si>
  <si>
    <t>Port Frankmouth</t>
  </si>
  <si>
    <t>CUST1151</t>
  </si>
  <si>
    <t>Michael Davies</t>
  </si>
  <si>
    <t>Lake Stevenfort</t>
  </si>
  <si>
    <t>CUST1152</t>
  </si>
  <si>
    <t>Patrick Roberts</t>
  </si>
  <si>
    <t>Jaredville</t>
  </si>
  <si>
    <t>CUST1153</t>
  </si>
  <si>
    <t>Joseph Faulkner</t>
  </si>
  <si>
    <t>New Leahfurt</t>
  </si>
  <si>
    <t>CUST1154</t>
  </si>
  <si>
    <t>Julie Hale</t>
  </si>
  <si>
    <t>Owensview</t>
  </si>
  <si>
    <t>CUST1155</t>
  </si>
  <si>
    <t>Curtis Haynes</t>
  </si>
  <si>
    <t>Estradaside</t>
  </si>
  <si>
    <t>CUST1156</t>
  </si>
  <si>
    <t>Maria Sanchez</t>
  </si>
  <si>
    <t>East Peterbury</t>
  </si>
  <si>
    <t>CUST1157</t>
  </si>
  <si>
    <t>Paul Zamora</t>
  </si>
  <si>
    <t>North Larryfurt</t>
  </si>
  <si>
    <t>CUST1158</t>
  </si>
  <si>
    <t>Sean Powell</t>
  </si>
  <si>
    <t>South Kevin</t>
  </si>
  <si>
    <t>CUST1159</t>
  </si>
  <si>
    <t>Brian Choi</t>
  </si>
  <si>
    <t>Floydton</t>
  </si>
  <si>
    <t>CUST1160</t>
  </si>
  <si>
    <t>John Lawson</t>
  </si>
  <si>
    <t>New Juliemouth</t>
  </si>
  <si>
    <t>CUST1161</t>
  </si>
  <si>
    <t>Cynthia Morris</t>
  </si>
  <si>
    <t>Hessmouth</t>
  </si>
  <si>
    <t>CUST1162</t>
  </si>
  <si>
    <t>Mariah Brown</t>
  </si>
  <si>
    <t>Palmerbury</t>
  </si>
  <si>
    <t>CUST1163</t>
  </si>
  <si>
    <t>Joseph Jones</t>
  </si>
  <si>
    <t>North Matthew</t>
  </si>
  <si>
    <t>CUST1164</t>
  </si>
  <si>
    <t>Daniel Rivas</t>
  </si>
  <si>
    <t>Dominiquefort</t>
  </si>
  <si>
    <t>CUST1165</t>
  </si>
  <si>
    <t>Jason Wheeler</t>
  </si>
  <si>
    <t>Carolview</t>
  </si>
  <si>
    <t>CUST1166</t>
  </si>
  <si>
    <t>Patricia Gardner</t>
  </si>
  <si>
    <t>South Ashleyton</t>
  </si>
  <si>
    <t>CUST1167</t>
  </si>
  <si>
    <t>Antonio Wade</t>
  </si>
  <si>
    <t>New Jasonmouth</t>
  </si>
  <si>
    <t>CUST1168</t>
  </si>
  <si>
    <t>Daniel Contreras</t>
  </si>
  <si>
    <t>Robertview</t>
  </si>
  <si>
    <t>CUST1169</t>
  </si>
  <si>
    <t>Steve Mclaughlin</t>
  </si>
  <si>
    <t>Josephmouth</t>
  </si>
  <si>
    <t>CUST1170</t>
  </si>
  <si>
    <t>Christopher Garcia DDS</t>
  </si>
  <si>
    <t>New Joseph</t>
  </si>
  <si>
    <t>CUST1171</t>
  </si>
  <si>
    <t>Amy Wilson</t>
  </si>
  <si>
    <t>Morrisburgh</t>
  </si>
  <si>
    <t>CUST1172</t>
  </si>
  <si>
    <t>Thomas Rhodes</t>
  </si>
  <si>
    <t>Port Richard</t>
  </si>
  <si>
    <t>CUST1173</t>
  </si>
  <si>
    <t>Teresa Stokes</t>
  </si>
  <si>
    <t>CUST1174</t>
  </si>
  <si>
    <t>Maria Davis</t>
  </si>
  <si>
    <t>Avilahaven</t>
  </si>
  <si>
    <t>CUST1175</t>
  </si>
  <si>
    <t>Michelle Rogers</t>
  </si>
  <si>
    <t>East Jessicaborough</t>
  </si>
  <si>
    <t>CUST1176</t>
  </si>
  <si>
    <t>John Bradford</t>
  </si>
  <si>
    <t>Anabury</t>
  </si>
  <si>
    <t>CUST1177</t>
  </si>
  <si>
    <t>Curtis Lam</t>
  </si>
  <si>
    <t>Butlerberg</t>
  </si>
  <si>
    <t>Kentucky</t>
  </si>
  <si>
    <t>CUST1178</t>
  </si>
  <si>
    <t>Michelle Myers</t>
  </si>
  <si>
    <t>West Daniel</t>
  </si>
  <si>
    <t>CUST1179</t>
  </si>
  <si>
    <t>Nicholas Bradshaw</t>
  </si>
  <si>
    <t>Murphyfurt</t>
  </si>
  <si>
    <t>CUST1180</t>
  </si>
  <si>
    <t>Wesley Thompson</t>
  </si>
  <si>
    <t>East Davidmouth</t>
  </si>
  <si>
    <t>CUST1181</t>
  </si>
  <si>
    <t>Erin Ward</t>
  </si>
  <si>
    <t>New Brianchester</t>
  </si>
  <si>
    <t>CUST1182</t>
  </si>
  <si>
    <t>Melissa Hamilton</t>
  </si>
  <si>
    <t>Hutchinsonville</t>
  </si>
  <si>
    <t>CUST1183</t>
  </si>
  <si>
    <t>Mario Jacobs</t>
  </si>
  <si>
    <t>Port James</t>
  </si>
  <si>
    <t>CUST1184</t>
  </si>
  <si>
    <t>Leonard Cochran</t>
  </si>
  <si>
    <t>Port Sherryview</t>
  </si>
  <si>
    <t>CUST1185</t>
  </si>
  <si>
    <t>Brent Rivas</t>
  </si>
  <si>
    <t>North Kellyberg</t>
  </si>
  <si>
    <t>CUST1186</t>
  </si>
  <si>
    <t>Jennifer Pruitt</t>
  </si>
  <si>
    <t>East Justin</t>
  </si>
  <si>
    <t>CUST1187</t>
  </si>
  <si>
    <t>Dr. Suzanne Bullock</t>
  </si>
  <si>
    <t>Lake Blaketon</t>
  </si>
  <si>
    <t>CUST1188</t>
  </si>
  <si>
    <t>Kimberly Brooks</t>
  </si>
  <si>
    <t>Kingfort</t>
  </si>
  <si>
    <t>CUST1189</t>
  </si>
  <si>
    <t>Daniel Austin</t>
  </si>
  <si>
    <t>Lake Howardberg</t>
  </si>
  <si>
    <t>CUST1190</t>
  </si>
  <si>
    <t>Christopher Stewart</t>
  </si>
  <si>
    <t>Amandaside</t>
  </si>
  <si>
    <t>CUST1191</t>
  </si>
  <si>
    <t>Todd Poole</t>
  </si>
  <si>
    <t>Johnsonshire</t>
  </si>
  <si>
    <t>CUST1192</t>
  </si>
  <si>
    <t>Jacob Wood</t>
  </si>
  <si>
    <t>Lake Samanthafort</t>
  </si>
  <si>
    <t>CUST1193</t>
  </si>
  <si>
    <t>David Roberts</t>
  </si>
  <si>
    <t>Port Amanda</t>
  </si>
  <si>
    <t>CUST1194</t>
  </si>
  <si>
    <t>Ashley Ferguson</t>
  </si>
  <si>
    <t>Sarahmouth</t>
  </si>
  <si>
    <t>CUST1195</t>
  </si>
  <si>
    <t>Anthony Garcia</t>
  </si>
  <si>
    <t>Taraberg</t>
  </si>
  <si>
    <t>CUST1196</t>
  </si>
  <si>
    <t>Megan Greer</t>
  </si>
  <si>
    <t>West John</t>
  </si>
  <si>
    <t>CUST1197</t>
  </si>
  <si>
    <t>Andrea Jacobs</t>
  </si>
  <si>
    <t>CUST1198</t>
  </si>
  <si>
    <t>Wanda Snyder</t>
  </si>
  <si>
    <t>Frostmouth</t>
  </si>
  <si>
    <t>CUST1199</t>
  </si>
  <si>
    <t>Carmen Price</t>
  </si>
  <si>
    <t>North Briannamouth</t>
  </si>
  <si>
    <t>CUST1200</t>
  </si>
  <si>
    <t>Anna Perez</t>
  </si>
  <si>
    <t>South Jerry</t>
  </si>
  <si>
    <t>CUST1201</t>
  </si>
  <si>
    <t>Mary Boyd</t>
  </si>
  <si>
    <t>New Logan</t>
  </si>
  <si>
    <t>CUST1202</t>
  </si>
  <si>
    <t>Christina Garcia</t>
  </si>
  <si>
    <t>Clarkeside</t>
  </si>
  <si>
    <t>CUST1203</t>
  </si>
  <si>
    <t>Sarah Brady</t>
  </si>
  <si>
    <t>Johnsonland</t>
  </si>
  <si>
    <t>CUST1204</t>
  </si>
  <si>
    <t>Tiffany Herrera</t>
  </si>
  <si>
    <t>New Dianebury</t>
  </si>
  <si>
    <t>CUST1205</t>
  </si>
  <si>
    <t>Michelle Carpenter</t>
  </si>
  <si>
    <t>Lake Danielleton</t>
  </si>
  <si>
    <t>CUST1206</t>
  </si>
  <si>
    <t>Ronald Jones</t>
  </si>
  <si>
    <t>Brownshire</t>
  </si>
  <si>
    <t>CUST1207</t>
  </si>
  <si>
    <t>Jacqueline Pacheco</t>
  </si>
  <si>
    <t>South Emily</t>
  </si>
  <si>
    <t>CUST1208</t>
  </si>
  <si>
    <t>John Perez</t>
  </si>
  <si>
    <t>Kathrynview</t>
  </si>
  <si>
    <t>CUST1209</t>
  </si>
  <si>
    <t>Joan Johnson</t>
  </si>
  <si>
    <t>Lake Josephport</t>
  </si>
  <si>
    <t>CUST1210</t>
  </si>
  <si>
    <t>Antonio Jones</t>
  </si>
  <si>
    <t>Matthewborough</t>
  </si>
  <si>
    <t>CUST1211</t>
  </si>
  <si>
    <t>Rodney Huffman</t>
  </si>
  <si>
    <t>Garzafort</t>
  </si>
  <si>
    <t>CUST1212</t>
  </si>
  <si>
    <t>Blake Harrison</t>
  </si>
  <si>
    <t>Lyonsfort</t>
  </si>
  <si>
    <t>CUST1213</t>
  </si>
  <si>
    <t>Stuart Johnson</t>
  </si>
  <si>
    <t>West Markport</t>
  </si>
  <si>
    <t>CUST1214</t>
  </si>
  <si>
    <t>Eric Todd</t>
  </si>
  <si>
    <t>Danielstad</t>
  </si>
  <si>
    <t>CUST1215</t>
  </si>
  <si>
    <t>Steve Medina</t>
  </si>
  <si>
    <t>East Josephside</t>
  </si>
  <si>
    <t>CUST1216</t>
  </si>
  <si>
    <t>Kathryn Garcia</t>
  </si>
  <si>
    <t>Morrismouth</t>
  </si>
  <si>
    <t>CUST1217</t>
  </si>
  <si>
    <t>Kathy Copeland</t>
  </si>
  <si>
    <t>North Christinemouth</t>
  </si>
  <si>
    <t>CUST1218</t>
  </si>
  <si>
    <t>Julia Jackson</t>
  </si>
  <si>
    <t>Edwardland</t>
  </si>
  <si>
    <t>CUST1219</t>
  </si>
  <si>
    <t>Jordan Wells</t>
  </si>
  <si>
    <t xml:space="preserve">Phillipschester   </t>
  </si>
  <si>
    <t>CUST1220</t>
  </si>
  <si>
    <t>George Davis</t>
  </si>
  <si>
    <t xml:space="preserve">    lake lisa</t>
  </si>
  <si>
    <t>Massachusetts</t>
  </si>
  <si>
    <t>CUST1221</t>
  </si>
  <si>
    <t>Lisa Young</t>
  </si>
  <si>
    <t>Maybury</t>
  </si>
  <si>
    <t>CUST1222</t>
  </si>
  <si>
    <t>Alejandro Doyle</t>
  </si>
  <si>
    <t>East Crystalton</t>
  </si>
  <si>
    <t>CUST1223</t>
  </si>
  <si>
    <t>Robert Harris</t>
  </si>
  <si>
    <t>East jeremy</t>
  </si>
  <si>
    <t>CUST1224</t>
  </si>
  <si>
    <t>Anthony Morgan</t>
  </si>
  <si>
    <t>New Anthonyfurt</t>
  </si>
  <si>
    <t>CUST1225</t>
  </si>
  <si>
    <t>Elizabeth Stanley</t>
  </si>
  <si>
    <t>Bethanyton</t>
  </si>
  <si>
    <t>CUST1226</t>
  </si>
  <si>
    <t>Alexis Castaneda</t>
  </si>
  <si>
    <t>CUST1227</t>
  </si>
  <si>
    <t>Gregory Pham</t>
  </si>
  <si>
    <t>Pollardton</t>
  </si>
  <si>
    <t>CUST1228</t>
  </si>
  <si>
    <t>Casey Flores</t>
  </si>
  <si>
    <t>CUST1229</t>
  </si>
  <si>
    <t>Tanner Thompson</t>
  </si>
  <si>
    <t>Port Lisashire</t>
  </si>
  <si>
    <t>CUST1230</t>
  </si>
  <si>
    <t>Timothy Sanders</t>
  </si>
  <si>
    <t>Aaronmouth</t>
  </si>
  <si>
    <t>CUST1231</t>
  </si>
  <si>
    <t>Timothy Juarez</t>
  </si>
  <si>
    <t>Grahamstad</t>
  </si>
  <si>
    <t>CUST1232</t>
  </si>
  <si>
    <t>Christy Hill</t>
  </si>
  <si>
    <t>Tammyton</t>
  </si>
  <si>
    <t>CUST1233</t>
  </si>
  <si>
    <t>Michelle Gonzalez</t>
  </si>
  <si>
    <t>Clarkport</t>
  </si>
  <si>
    <t>CUST1234</t>
  </si>
  <si>
    <t>Nathaniel Hill</t>
  </si>
  <si>
    <t>Lake Mark</t>
  </si>
  <si>
    <t>CUST1235</t>
  </si>
  <si>
    <t>Jon Ortiz</t>
  </si>
  <si>
    <t>South Angelaport</t>
  </si>
  <si>
    <t>CUST1236</t>
  </si>
  <si>
    <t>Joshua Wilson</t>
  </si>
  <si>
    <t>North Larryport</t>
  </si>
  <si>
    <t>CUST1237</t>
  </si>
  <si>
    <t>Wesley Short</t>
  </si>
  <si>
    <t>Susanstad</t>
  </si>
  <si>
    <t>CUST1238</t>
  </si>
  <si>
    <t>Steven Smith</t>
  </si>
  <si>
    <t>Port Krista</t>
  </si>
  <si>
    <t>CUST1239</t>
  </si>
  <si>
    <t>Maria Hill</t>
  </si>
  <si>
    <t>Zamoraborough</t>
  </si>
  <si>
    <t>CUST1240</t>
  </si>
  <si>
    <t>William Hull</t>
  </si>
  <si>
    <t>Heathfort</t>
  </si>
  <si>
    <t>CUST1241</t>
  </si>
  <si>
    <t>Mr. William Horton</t>
  </si>
  <si>
    <t>Dawsonchester</t>
  </si>
  <si>
    <t>CUST1242</t>
  </si>
  <si>
    <t>William Jackson</t>
  </si>
  <si>
    <t>New Tina</t>
  </si>
  <si>
    <t>CUST1243</t>
  </si>
  <si>
    <t>Brian Hammond</t>
  </si>
  <si>
    <t>North Nicholas</t>
  </si>
  <si>
    <t>CUST1244</t>
  </si>
  <si>
    <t>Nancy Page</t>
  </si>
  <si>
    <t>West Julia</t>
  </si>
  <si>
    <t>CUST1245</t>
  </si>
  <si>
    <t>Laura Soto</t>
  </si>
  <si>
    <t>Rodriguezton</t>
  </si>
  <si>
    <t>CUST1246</t>
  </si>
  <si>
    <t>Mary Russell</t>
  </si>
  <si>
    <t>South Regina</t>
  </si>
  <si>
    <t>CUST1247</t>
  </si>
  <si>
    <t>Douglas Rhodes</t>
  </si>
  <si>
    <t>Mikehaven</t>
  </si>
  <si>
    <t>CUST1248</t>
  </si>
  <si>
    <t>Nicholas Webb</t>
  </si>
  <si>
    <t>Lake Timothy</t>
  </si>
  <si>
    <t>CUST1249</t>
  </si>
  <si>
    <t>Lauren George</t>
  </si>
  <si>
    <t>Garciamouth</t>
  </si>
  <si>
    <t>CUST1250</t>
  </si>
  <si>
    <t>Veronica Newman</t>
  </si>
  <si>
    <t>New Daniel</t>
  </si>
  <si>
    <t>CUST1251</t>
  </si>
  <si>
    <t>Tyler Garner</t>
  </si>
  <si>
    <t>Port Coreyfort</t>
  </si>
  <si>
    <t>CUST1252</t>
  </si>
  <si>
    <t>John Mccoy</t>
  </si>
  <si>
    <t>Robinborough</t>
  </si>
  <si>
    <t>CUST1253</t>
  </si>
  <si>
    <t>Dr. Ashley Yates MD</t>
  </si>
  <si>
    <t>New Maria</t>
  </si>
  <si>
    <t>CUST1254</t>
  </si>
  <si>
    <t>Linda Kline</t>
  </si>
  <si>
    <t>Masseyland</t>
  </si>
  <si>
    <t>CUST1255</t>
  </si>
  <si>
    <t>Damon Perez</t>
  </si>
  <si>
    <t>Jasonton</t>
  </si>
  <si>
    <t>CUST1256</t>
  </si>
  <si>
    <t>Kristen Fischer</t>
  </si>
  <si>
    <t>Lake Christopher</t>
  </si>
  <si>
    <t>CUST1257</t>
  </si>
  <si>
    <t>Christopher David</t>
  </si>
  <si>
    <t>Karenmouth</t>
  </si>
  <si>
    <t>CUST1258</t>
  </si>
  <si>
    <t>Sarah Stewart</t>
  </si>
  <si>
    <t>East Richard</t>
  </si>
  <si>
    <t>CUST1259</t>
  </si>
  <si>
    <t>Beth Allen</t>
  </si>
  <si>
    <t>South Kathrynmouth</t>
  </si>
  <si>
    <t>CUST1260</t>
  </si>
  <si>
    <t>Russell Lamb</t>
  </si>
  <si>
    <t>North Jonathon</t>
  </si>
  <si>
    <t>CUST1261</t>
  </si>
  <si>
    <t>Carol Bishop</t>
  </si>
  <si>
    <t>Lake Saramouth</t>
  </si>
  <si>
    <t>CUST1262</t>
  </si>
  <si>
    <t>Katherine Cowan</t>
  </si>
  <si>
    <t>New Ana</t>
  </si>
  <si>
    <t>CUST1263</t>
  </si>
  <si>
    <t>Crystal Davis</t>
  </si>
  <si>
    <t>Sallymouth</t>
  </si>
  <si>
    <t>CUST1264</t>
  </si>
  <si>
    <t>Matthew Payne</t>
  </si>
  <si>
    <t>Grahamfurt</t>
  </si>
  <si>
    <t>Wyoming</t>
  </si>
  <si>
    <t>CUST1265</t>
  </si>
  <si>
    <t>Tracy Kelly</t>
  </si>
  <si>
    <t>West Jamieport</t>
  </si>
  <si>
    <t>CUST1266</t>
  </si>
  <si>
    <t>Cynthia Payne</t>
  </si>
  <si>
    <t>South Gina</t>
  </si>
  <si>
    <t>CUST1267</t>
  </si>
  <si>
    <t>Zachary Shelton</t>
  </si>
  <si>
    <t>CUST1268</t>
  </si>
  <si>
    <t>Kevin Orr</t>
  </si>
  <si>
    <t>Ryanberg</t>
  </si>
  <si>
    <t>CUST1269</t>
  </si>
  <si>
    <t>Tyrone Olson</t>
  </si>
  <si>
    <t>Emilytown</t>
  </si>
  <si>
    <t>CUST1270</t>
  </si>
  <si>
    <t>Brian Garcia</t>
  </si>
  <si>
    <t>Ramosmouth</t>
  </si>
  <si>
    <t>CUST1271</t>
  </si>
  <si>
    <t>Daisy Johnson DDS</t>
  </si>
  <si>
    <t>North Stephanie</t>
  </si>
  <si>
    <t>CUST1272</t>
  </si>
  <si>
    <t>Adam Rowland</t>
  </si>
  <si>
    <t>Welchview</t>
  </si>
  <si>
    <t>CUST1273</t>
  </si>
  <si>
    <t>Samantha Robinson</t>
  </si>
  <si>
    <t>North Roy</t>
  </si>
  <si>
    <t>CUST1274</t>
  </si>
  <si>
    <t>Sarah Lane</t>
  </si>
  <si>
    <t>Edwardborough</t>
  </si>
  <si>
    <t>CUST1275</t>
  </si>
  <si>
    <t>Shannon Miller</t>
  </si>
  <si>
    <t>North Austinport</t>
  </si>
  <si>
    <t>CUST1276</t>
  </si>
  <si>
    <t>Arthur Warren</t>
  </si>
  <si>
    <t>Ericshire</t>
  </si>
  <si>
    <t>CUST1277</t>
  </si>
  <si>
    <t>Jeffrey Gomez</t>
  </si>
  <si>
    <t>Lake Nicole</t>
  </si>
  <si>
    <t>CUST1278</t>
  </si>
  <si>
    <t>Stephen Fowler</t>
  </si>
  <si>
    <t>Port Mariastad</t>
  </si>
  <si>
    <t>CUST1279</t>
  </si>
  <si>
    <t>Aaron Luna</t>
  </si>
  <si>
    <t>Gilltown</t>
  </si>
  <si>
    <t>CUST1280</t>
  </si>
  <si>
    <t>Antonio Leon</t>
  </si>
  <si>
    <t>Morrisville</t>
  </si>
  <si>
    <t>CUST1281</t>
  </si>
  <si>
    <t>Brittany Watson</t>
  </si>
  <si>
    <t>North Joshualand</t>
  </si>
  <si>
    <t>CUST1282</t>
  </si>
  <si>
    <t>Kristi Lopez</t>
  </si>
  <si>
    <t>Spencermouth</t>
  </si>
  <si>
    <t>CUST1283</t>
  </si>
  <si>
    <t>Bryan Garcia</t>
  </si>
  <si>
    <t>Garciaborough</t>
  </si>
  <si>
    <t>CUST1284</t>
  </si>
  <si>
    <t>Hunter Sutton</t>
  </si>
  <si>
    <t>Patrickshire</t>
  </si>
  <si>
    <t>CUST1285</t>
  </si>
  <si>
    <t>Donna Guerra</t>
  </si>
  <si>
    <t>North Robert</t>
  </si>
  <si>
    <t>CUST1286</t>
  </si>
  <si>
    <t>Tommy Roberts</t>
  </si>
  <si>
    <t>Port Tonyfort</t>
  </si>
  <si>
    <t>CUST1287</t>
  </si>
  <si>
    <t>Cynthia Roberts</t>
  </si>
  <si>
    <t>Millerfort</t>
  </si>
  <si>
    <t>CUST1288</t>
  </si>
  <si>
    <t>Misty Ferguson</t>
  </si>
  <si>
    <t>North Joseside</t>
  </si>
  <si>
    <t>CUST1289</t>
  </si>
  <si>
    <t>Jennifer Figueroa</t>
  </si>
  <si>
    <t>North Brookestad</t>
  </si>
  <si>
    <t>CUST1290</t>
  </si>
  <si>
    <t>Chase Williams MD</t>
  </si>
  <si>
    <t>Sherimouth</t>
  </si>
  <si>
    <t>CUST1291</t>
  </si>
  <si>
    <t>James Powell</t>
  </si>
  <si>
    <t>West Beverlymouth</t>
  </si>
  <si>
    <t>CUST1292</t>
  </si>
  <si>
    <t>Ricardo Jones</t>
  </si>
  <si>
    <t>Danielland</t>
  </si>
  <si>
    <t>CUST1293</t>
  </si>
  <si>
    <t>Gloria Taylor</t>
  </si>
  <si>
    <t>North Daniel</t>
  </si>
  <si>
    <t>CUST1294</t>
  </si>
  <si>
    <t>Lisa Chandler</t>
  </si>
  <si>
    <t>CUST1295</t>
  </si>
  <si>
    <t>Crystal Waters</t>
  </si>
  <si>
    <t>North Michelleport</t>
  </si>
  <si>
    <t>CUST1296</t>
  </si>
  <si>
    <t>Jared Moran</t>
  </si>
  <si>
    <t>CUST1297</t>
  </si>
  <si>
    <t>Jennifer Carr</t>
  </si>
  <si>
    <t>Lake Brett</t>
  </si>
  <si>
    <t>CUST1298</t>
  </si>
  <si>
    <t>Tracy Stephens</t>
  </si>
  <si>
    <t>New Joshuatown</t>
  </si>
  <si>
    <t>CUST1299</t>
  </si>
  <si>
    <t>Stephanie Jacobs</t>
  </si>
  <si>
    <t>West Robinmouth</t>
  </si>
  <si>
    <t>CUST1300</t>
  </si>
  <si>
    <t>Matthew Avery</t>
  </si>
  <si>
    <t>Lake Melissashire</t>
  </si>
  <si>
    <t>CUST1301</t>
  </si>
  <si>
    <t>Ryan Kane</t>
  </si>
  <si>
    <t>West Bruceburgh</t>
  </si>
  <si>
    <t>CUST1302</t>
  </si>
  <si>
    <t>Edward Cole</t>
  </si>
  <si>
    <t>Lake Charlotte</t>
  </si>
  <si>
    <t>CUST1303</t>
  </si>
  <si>
    <t>John Sloan</t>
  </si>
  <si>
    <t>East Johntown</t>
  </si>
  <si>
    <t>CUST1304</t>
  </si>
  <si>
    <t>Miss Alexandria Li DVM</t>
  </si>
  <si>
    <t>Port Jenniferton</t>
  </si>
  <si>
    <t>CUST1305</t>
  </si>
  <si>
    <t>Roberta Green</t>
  </si>
  <si>
    <t>West Joseph</t>
  </si>
  <si>
    <t>CUST1306</t>
  </si>
  <si>
    <t>Angela Robinson</t>
  </si>
  <si>
    <t>New Nicholasstad</t>
  </si>
  <si>
    <t>CUST1307</t>
  </si>
  <si>
    <t>Brandy Thompson</t>
  </si>
  <si>
    <t>West Patriciaview</t>
  </si>
  <si>
    <t>CUST1308</t>
  </si>
  <si>
    <t>Jennifer Zamora</t>
  </si>
  <si>
    <t>Sarahland</t>
  </si>
  <si>
    <t>CUST1309</t>
  </si>
  <si>
    <t>Stacy Collins</t>
  </si>
  <si>
    <t>Randychester</t>
  </si>
  <si>
    <t>CUST1310</t>
  </si>
  <si>
    <t>Kara Dodson</t>
  </si>
  <si>
    <t>Joelside</t>
  </si>
  <si>
    <t>CUST1311</t>
  </si>
  <si>
    <t>Kevin Larson</t>
  </si>
  <si>
    <t>Port Edwardmouth</t>
  </si>
  <si>
    <t>CUST1312</t>
  </si>
  <si>
    <t>Jason Mullins</t>
  </si>
  <si>
    <t>Brianchester</t>
  </si>
  <si>
    <t>CUST1313</t>
  </si>
  <si>
    <t>Elizabeth Jones</t>
  </si>
  <si>
    <t>Brownburgh</t>
  </si>
  <si>
    <t>CUST1314</t>
  </si>
  <si>
    <t>Elizabeth Johnson</t>
  </si>
  <si>
    <t>Anitaland</t>
  </si>
  <si>
    <t>CUST1315</t>
  </si>
  <si>
    <t>William Rodriguez</t>
  </si>
  <si>
    <t>Port Chad</t>
  </si>
  <si>
    <t>CUST1316</t>
  </si>
  <si>
    <t>Robert House</t>
  </si>
  <si>
    <t>Lake James</t>
  </si>
  <si>
    <t>CUST1317</t>
  </si>
  <si>
    <t>Tiffany Williams</t>
  </si>
  <si>
    <t>Richardsport</t>
  </si>
  <si>
    <t>CUST1318</t>
  </si>
  <si>
    <t>Madison Wright</t>
  </si>
  <si>
    <t>Monicaview</t>
  </si>
  <si>
    <t>CUST1319</t>
  </si>
  <si>
    <t>Casey Simpson</t>
  </si>
  <si>
    <t>West Mathewside</t>
  </si>
  <si>
    <t>CUST1320</t>
  </si>
  <si>
    <t>Jessica Gonzalez</t>
  </si>
  <si>
    <t>South Darrenland</t>
  </si>
  <si>
    <t>CUST1321</t>
  </si>
  <si>
    <t>Darren Burton</t>
  </si>
  <si>
    <t>Lake Alice</t>
  </si>
  <si>
    <t>CUST1322</t>
  </si>
  <si>
    <t>Samuel Arias</t>
  </si>
  <si>
    <t>North Nicole</t>
  </si>
  <si>
    <t>CUST1323</t>
  </si>
  <si>
    <t>Kristy Dunlap</t>
  </si>
  <si>
    <t>Whiteport</t>
  </si>
  <si>
    <t>CUST1324</t>
  </si>
  <si>
    <t>Alex Mann II</t>
  </si>
  <si>
    <t>South Zacharychester</t>
  </si>
  <si>
    <t>CUST1325</t>
  </si>
  <si>
    <t>Andrew Smith</t>
  </si>
  <si>
    <t>East Matthew</t>
  </si>
  <si>
    <t>CUST1326</t>
  </si>
  <si>
    <t>Robert King</t>
  </si>
  <si>
    <t>Cindyton</t>
  </si>
  <si>
    <t>CUST1327</t>
  </si>
  <si>
    <t>Reginald Willis</t>
  </si>
  <si>
    <t>Kellybury</t>
  </si>
  <si>
    <t>CUST1328</t>
  </si>
  <si>
    <t>Mario Harvey Jr.</t>
  </si>
  <si>
    <t>Jessicaport</t>
  </si>
  <si>
    <t>CUST1329</t>
  </si>
  <si>
    <t>Victor Mcintosh</t>
  </si>
  <si>
    <t>Tiffanyshire</t>
  </si>
  <si>
    <t>CUST1330</t>
  </si>
  <si>
    <t>Pamela Mcguire</t>
  </si>
  <si>
    <t>South Jasontown</t>
  </si>
  <si>
    <t>CUST1331</t>
  </si>
  <si>
    <t>Maria Phillips</t>
  </si>
  <si>
    <t>North Kathytown</t>
  </si>
  <si>
    <t>CUST1332</t>
  </si>
  <si>
    <t>Dr. Lindsay Hanna</t>
  </si>
  <si>
    <t>New Paulstad</t>
  </si>
  <si>
    <t>CUST1333</t>
  </si>
  <si>
    <t>Teresa Johnson</t>
  </si>
  <si>
    <t>Johnsonbury</t>
  </si>
  <si>
    <t>CUST1334</t>
  </si>
  <si>
    <t>Mr. Christopher Sims</t>
  </si>
  <si>
    <t>Donaldsontown</t>
  </si>
  <si>
    <t>CUST1335</t>
  </si>
  <si>
    <t>Jennifer Woods</t>
  </si>
  <si>
    <t>West Brendamouth</t>
  </si>
  <si>
    <t>CUST1336</t>
  </si>
  <si>
    <t>John Jones</t>
  </si>
  <si>
    <t>North Michaelborough</t>
  </si>
  <si>
    <t>CUST1337</t>
  </si>
  <si>
    <t>Carol Lewis</t>
  </si>
  <si>
    <t>Ryanport</t>
  </si>
  <si>
    <t>CUST1338</t>
  </si>
  <si>
    <t>Jasmine Snyder</t>
  </si>
  <si>
    <t>Hudsonfort</t>
  </si>
  <si>
    <t>CUST1339</t>
  </si>
  <si>
    <t>Mrs. Susan Buckley</t>
  </si>
  <si>
    <t>Stevensbury</t>
  </si>
  <si>
    <t>CUST1340</t>
  </si>
  <si>
    <t>Eric Davis</t>
  </si>
  <si>
    <t>Johntown</t>
  </si>
  <si>
    <t>CUST1341</t>
  </si>
  <si>
    <t>Angela Williams</t>
  </si>
  <si>
    <t>Lake Alyssaburgh</t>
  </si>
  <si>
    <t>CUST1342</t>
  </si>
  <si>
    <t>Michelle Cunningham</t>
  </si>
  <si>
    <t>Amandaborough</t>
  </si>
  <si>
    <t>CUST1343</t>
  </si>
  <si>
    <t>Ryan Moore</t>
  </si>
  <si>
    <t>Cartershire</t>
  </si>
  <si>
    <t>CUST1344</t>
  </si>
  <si>
    <t>Evelyn Brown</t>
  </si>
  <si>
    <t>West Victoriaborough</t>
  </si>
  <si>
    <t>CUST1345</t>
  </si>
  <si>
    <t>Daniel Nelson</t>
  </si>
  <si>
    <t>North Jonathan</t>
  </si>
  <si>
    <t>CUST1346</t>
  </si>
  <si>
    <t>John Jordan</t>
  </si>
  <si>
    <t>Port Crystalberg</t>
  </si>
  <si>
    <t>CUST1347</t>
  </si>
  <si>
    <t>Justin Mason DDS</t>
  </si>
  <si>
    <t>Peggystad</t>
  </si>
  <si>
    <t>CUST1348</t>
  </si>
  <si>
    <t>Sherry Cabrera</t>
  </si>
  <si>
    <t>Shannonview</t>
  </si>
  <si>
    <t>CUST1349</t>
  </si>
  <si>
    <t>Heather Valenzuela</t>
  </si>
  <si>
    <t>New Angiefurt</t>
  </si>
  <si>
    <t>CUST1350</t>
  </si>
  <si>
    <t>Charles Miller</t>
  </si>
  <si>
    <t>Lake Allisonborough</t>
  </si>
  <si>
    <t>CUST1351</t>
  </si>
  <si>
    <t>Jeffrey Mccarthy</t>
  </si>
  <si>
    <t>North Samuel</t>
  </si>
  <si>
    <t>CUST1352</t>
  </si>
  <si>
    <t>Michael Greene</t>
  </si>
  <si>
    <t>Port Saramouth</t>
  </si>
  <si>
    <t>CUST1353</t>
  </si>
  <si>
    <t xml:space="preserve">   laura green</t>
  </si>
  <si>
    <t>Westbury</t>
  </si>
  <si>
    <t>CUST1354</t>
  </si>
  <si>
    <t>Ryan Torres</t>
  </si>
  <si>
    <t>Guerreroport</t>
  </si>
  <si>
    <t>CUST1355</t>
  </si>
  <si>
    <t>Carlos Flores</t>
  </si>
  <si>
    <t>North Johnfurt</t>
  </si>
  <si>
    <t>CUST1356</t>
  </si>
  <si>
    <t>Steve Hunt</t>
  </si>
  <si>
    <t>North Richard</t>
  </si>
  <si>
    <t>CUST1357</t>
  </si>
  <si>
    <t>Manuel Castillo</t>
  </si>
  <si>
    <t>Nealview</t>
  </si>
  <si>
    <t>CUST1358</t>
  </si>
  <si>
    <t>Ashley Anderson</t>
  </si>
  <si>
    <t>West Johnmouth</t>
  </si>
  <si>
    <t>CUST1359</t>
  </si>
  <si>
    <t>Melanie Lam</t>
  </si>
  <si>
    <t>East Michaelton</t>
  </si>
  <si>
    <t>CUST1360</t>
  </si>
  <si>
    <t>Denise Tate</t>
  </si>
  <si>
    <t>Andersonside</t>
  </si>
  <si>
    <t>CUST1361</t>
  </si>
  <si>
    <t>Natalie Johnson</t>
  </si>
  <si>
    <t>New Jessechester</t>
  </si>
  <si>
    <t>CUST1362</t>
  </si>
  <si>
    <t>Joshua Smith DVM</t>
  </si>
  <si>
    <t>Melvinton</t>
  </si>
  <si>
    <t>CUST1363</t>
  </si>
  <si>
    <t>Elizabeth Smith</t>
  </si>
  <si>
    <t>Murphytown</t>
  </si>
  <si>
    <t>CUST1364</t>
  </si>
  <si>
    <t>Chloe Aguilar</t>
  </si>
  <si>
    <t>Lake Johnside</t>
  </si>
  <si>
    <t>CUST1365</t>
  </si>
  <si>
    <t>Brandon Mcbride</t>
  </si>
  <si>
    <t>Kellyside</t>
  </si>
  <si>
    <t>CUST1366</t>
  </si>
  <si>
    <t>Mallory Allen</t>
  </si>
  <si>
    <t>North Theresa</t>
  </si>
  <si>
    <t>CUST1367</t>
  </si>
  <si>
    <t>Melinda Johnson</t>
  </si>
  <si>
    <t>Kaufmanfurt</t>
  </si>
  <si>
    <t>CUST1368</t>
  </si>
  <si>
    <t>Miranda King</t>
  </si>
  <si>
    <t>West Mathew</t>
  </si>
  <si>
    <t>CUST1369</t>
  </si>
  <si>
    <t>Gregory Allen</t>
  </si>
  <si>
    <t>West Bruce</t>
  </si>
  <si>
    <t>CUST1370</t>
  </si>
  <si>
    <t>James Holloway Jr.</t>
  </si>
  <si>
    <t>Millston</t>
  </si>
  <si>
    <t>CUST1371</t>
  </si>
  <si>
    <t>Michael Garner</t>
  </si>
  <si>
    <t>Port Crystal</t>
  </si>
  <si>
    <t>CUST1372</t>
  </si>
  <si>
    <t>Jacqueline Anthony</t>
  </si>
  <si>
    <t>Vincentside</t>
  </si>
  <si>
    <t>CUST1373</t>
  </si>
  <si>
    <t>James Orozco</t>
  </si>
  <si>
    <t>Simpsonfort</t>
  </si>
  <si>
    <t>CUST1374</t>
  </si>
  <si>
    <t>Emma Wilson</t>
  </si>
  <si>
    <t>Andersonburgh</t>
  </si>
  <si>
    <t>CUST1375</t>
  </si>
  <si>
    <t>Joshua Bell</t>
  </si>
  <si>
    <t>Port Richardshire</t>
  </si>
  <si>
    <t>CUST1376</t>
  </si>
  <si>
    <t>Michele Burke</t>
  </si>
  <si>
    <t>Chambersberg</t>
  </si>
  <si>
    <t>CUST1377</t>
  </si>
  <si>
    <t>Charles Conley</t>
  </si>
  <si>
    <t>Nathanshire</t>
  </si>
  <si>
    <t>CUST1378</t>
  </si>
  <si>
    <t>Frank Stewart</t>
  </si>
  <si>
    <t>Fischerborough</t>
  </si>
  <si>
    <t>CUST1379</t>
  </si>
  <si>
    <t>Tanya Lopez</t>
  </si>
  <si>
    <t>West Jeffreyburgh</t>
  </si>
  <si>
    <t>CUST1380</t>
  </si>
  <si>
    <t>Shelley Ponce</t>
  </si>
  <si>
    <t>South Cassandrachester</t>
  </si>
  <si>
    <t>CUST1381</t>
  </si>
  <si>
    <t>Erika Padilla</t>
  </si>
  <si>
    <t>Andrewsland</t>
  </si>
  <si>
    <t>CUST1382</t>
  </si>
  <si>
    <t>Martha Brown</t>
  </si>
  <si>
    <t>Novakstad</t>
  </si>
  <si>
    <t>CUST1383</t>
  </si>
  <si>
    <t>Kristine Higgins</t>
  </si>
  <si>
    <t>Jennifertown</t>
  </si>
  <si>
    <t>CUST1384</t>
  </si>
  <si>
    <t>Andrew Mason</t>
  </si>
  <si>
    <t>North Michael</t>
  </si>
  <si>
    <t>CUST1385</t>
  </si>
  <si>
    <t>Tammy Brennan</t>
  </si>
  <si>
    <t>Lake Brandontown</t>
  </si>
  <si>
    <t>CUST1386</t>
  </si>
  <si>
    <t>Melanie Mitchell</t>
  </si>
  <si>
    <t>West Laura</t>
  </si>
  <si>
    <t>CUST1387</t>
  </si>
  <si>
    <t>Timothy Gardner</t>
  </si>
  <si>
    <t>New Dawn</t>
  </si>
  <si>
    <t>CUST1388</t>
  </si>
  <si>
    <t>Timothy Valenzuela</t>
  </si>
  <si>
    <t>Stevensshire</t>
  </si>
  <si>
    <t>CUST1389</t>
  </si>
  <si>
    <t>Cynthia Lopez</t>
  </si>
  <si>
    <t>Joseland</t>
  </si>
  <si>
    <t>CUST1390</t>
  </si>
  <si>
    <t>Daniel Bell</t>
  </si>
  <si>
    <t>Deniseberg</t>
  </si>
  <si>
    <t>CUST1391</t>
  </si>
  <si>
    <t>Heidi Tyler</t>
  </si>
  <si>
    <t>Dawnstad</t>
  </si>
  <si>
    <t>CUST1392</t>
  </si>
  <si>
    <t>Jacqueline Payne</t>
  </si>
  <si>
    <t>Gutierrezstad</t>
  </si>
  <si>
    <t>CUST1393</t>
  </si>
  <si>
    <t>Michael Mcneil</t>
  </si>
  <si>
    <t>Stewartchester</t>
  </si>
  <si>
    <t>CUST1394</t>
  </si>
  <si>
    <t>Alejandro Evans</t>
  </si>
  <si>
    <t>Cannonberg</t>
  </si>
  <si>
    <t>CUST1395</t>
  </si>
  <si>
    <t>Brandon Mcguire</t>
  </si>
  <si>
    <t>Lake Morganland</t>
  </si>
  <si>
    <t>CUST1396</t>
  </si>
  <si>
    <t>Alexander Byrd</t>
  </si>
  <si>
    <t>Parkerview</t>
  </si>
  <si>
    <t>CUST1397</t>
  </si>
  <si>
    <t>Charles Norman PhD</t>
  </si>
  <si>
    <t>CUST1398</t>
  </si>
  <si>
    <t>Jennifer Johnson</t>
  </si>
  <si>
    <t>Cheyenneborough</t>
  </si>
  <si>
    <t>CUST1399</t>
  </si>
  <si>
    <t>John Donaldson</t>
  </si>
  <si>
    <t>New Edward</t>
  </si>
  <si>
    <t>CUST1400</t>
  </si>
  <si>
    <t>Mark Rogers</t>
  </si>
  <si>
    <t>Bookertown</t>
  </si>
  <si>
    <t>CUST1401</t>
  </si>
  <si>
    <t>Terry Moses</t>
  </si>
  <si>
    <t>Leahmouth</t>
  </si>
  <si>
    <t>CUST1402</t>
  </si>
  <si>
    <t>Cassandra Perez</t>
  </si>
  <si>
    <t>CUST1403</t>
  </si>
  <si>
    <t>Justin Ingram</t>
  </si>
  <si>
    <t>Lake Lisaland</t>
  </si>
  <si>
    <t>CUST1404</t>
  </si>
  <si>
    <t>David Ross</t>
  </si>
  <si>
    <t>South Angela</t>
  </si>
  <si>
    <t>CUST1405</t>
  </si>
  <si>
    <t>Eric Wolfe</t>
  </si>
  <si>
    <t>Garciaview</t>
  </si>
  <si>
    <t>CUST1406</t>
  </si>
  <si>
    <t>David Lozano</t>
  </si>
  <si>
    <t>North Michaelfurt</t>
  </si>
  <si>
    <t>CUST1407</t>
  </si>
  <si>
    <t>Joseph Mendoza</t>
  </si>
  <si>
    <t>Ashleymouth</t>
  </si>
  <si>
    <t>CUST1408</t>
  </si>
  <si>
    <t>Isabel Foster</t>
  </si>
  <si>
    <t>Port Joshuaville</t>
  </si>
  <si>
    <t>CUST1409</t>
  </si>
  <si>
    <t>Sarah Smith</t>
  </si>
  <si>
    <t>Kathleenport</t>
  </si>
  <si>
    <t>CUST1410</t>
  </si>
  <si>
    <t>Jackie Thompson</t>
  </si>
  <si>
    <t>South Edwin</t>
  </si>
  <si>
    <t>CUST1411</t>
  </si>
  <si>
    <t>Katrina Perez</t>
  </si>
  <si>
    <t>West Rebecca</t>
  </si>
  <si>
    <t>CUST1412</t>
  </si>
  <si>
    <t>Shane Brown</t>
  </si>
  <si>
    <t>CUST1413</t>
  </si>
  <si>
    <t>Megan Ryan</t>
  </si>
  <si>
    <t>Andrewsfurt</t>
  </si>
  <si>
    <t>CUST1414</t>
  </si>
  <si>
    <t>Melissa Valentine</t>
  </si>
  <si>
    <t>East Patriciafort</t>
  </si>
  <si>
    <t>CUST1415</t>
  </si>
  <si>
    <t>Tyler Cook</t>
  </si>
  <si>
    <t>Kramerview</t>
  </si>
  <si>
    <t>CUST1416</t>
  </si>
  <si>
    <t>Jennifer Myers</t>
  </si>
  <si>
    <t>Marthaborough</t>
  </si>
  <si>
    <t>CUST1417</t>
  </si>
  <si>
    <t>Karen King</t>
  </si>
  <si>
    <t>Kimburgh</t>
  </si>
  <si>
    <t>CUST1418</t>
  </si>
  <si>
    <t>Luke Parks</t>
  </si>
  <si>
    <t>West Mario</t>
  </si>
  <si>
    <t>CUST1419</t>
  </si>
  <si>
    <t>Monica Miller</t>
  </si>
  <si>
    <t>Lake David</t>
  </si>
  <si>
    <t>CUST1420</t>
  </si>
  <si>
    <t>Dr. Tamara White MD</t>
  </si>
  <si>
    <t>New Benjamin</t>
  </si>
  <si>
    <t>CUST1421</t>
  </si>
  <si>
    <t>Holly Robinson</t>
  </si>
  <si>
    <t>East Amy</t>
  </si>
  <si>
    <t>CUST1422</t>
  </si>
  <si>
    <t>Brittany Edwards DDS</t>
  </si>
  <si>
    <t>Aliciahaven</t>
  </si>
  <si>
    <t>CUST1423</t>
  </si>
  <si>
    <t>Rebecca Baker</t>
  </si>
  <si>
    <t>New Katherine</t>
  </si>
  <si>
    <t>CUST1424</t>
  </si>
  <si>
    <t>Edwin Barnes</t>
  </si>
  <si>
    <t>Lake Alexandra</t>
  </si>
  <si>
    <t>CUST1425</t>
  </si>
  <si>
    <t>Bryce Hawkins</t>
  </si>
  <si>
    <t>Lake Monique</t>
  </si>
  <si>
    <t>CUST1426</t>
  </si>
  <si>
    <t>Jeanette Nichols</t>
  </si>
  <si>
    <t>Aguilarland</t>
  </si>
  <si>
    <t>CUST1427</t>
  </si>
  <si>
    <t>Jose Stewart</t>
  </si>
  <si>
    <t>South Robert</t>
  </si>
  <si>
    <t>CUST1428</t>
  </si>
  <si>
    <t>Samuel Mullins</t>
  </si>
  <si>
    <t>Hartmouth</t>
  </si>
  <si>
    <t>CUST1429</t>
  </si>
  <si>
    <t>Sean Vang</t>
  </si>
  <si>
    <t>Davidchester</t>
  </si>
  <si>
    <t>CUST1430</t>
  </si>
  <si>
    <t>Kimberly Roberts</t>
  </si>
  <si>
    <t>Josephchester</t>
  </si>
  <si>
    <t>CUST1431</t>
  </si>
  <si>
    <t>John Smith</t>
  </si>
  <si>
    <t>South Andrewport</t>
  </si>
  <si>
    <t>CUST1432</t>
  </si>
  <si>
    <t>Summer Weiss</t>
  </si>
  <si>
    <t>Phyllisport</t>
  </si>
  <si>
    <t>CUST1433</t>
  </si>
  <si>
    <t>Thomas Moore</t>
  </si>
  <si>
    <t>Williamsberg</t>
  </si>
  <si>
    <t>CUST1434</t>
  </si>
  <si>
    <t>Monique Castro</t>
  </si>
  <si>
    <t>New Sarah</t>
  </si>
  <si>
    <t>CUST1435</t>
  </si>
  <si>
    <t>Lindsay Beasley</t>
  </si>
  <si>
    <t>Wesleyhaven</t>
  </si>
  <si>
    <t>CUST1436</t>
  </si>
  <si>
    <t>Sharon Simpson</t>
  </si>
  <si>
    <t>South Michellebury</t>
  </si>
  <si>
    <t>CUST1437</t>
  </si>
  <si>
    <t>Melinda Rivera</t>
  </si>
  <si>
    <t>CUST1438</t>
  </si>
  <si>
    <t>Monica Flynn</t>
  </si>
  <si>
    <t>Amberburgh</t>
  </si>
  <si>
    <t>CUST1439</t>
  </si>
  <si>
    <t>John Compton</t>
  </si>
  <si>
    <t>CUST1440</t>
  </si>
  <si>
    <t>Tammy Trevino</t>
  </si>
  <si>
    <t>Justinberg</t>
  </si>
  <si>
    <t>CUST1441</t>
  </si>
  <si>
    <t>Dalton Walters</t>
  </si>
  <si>
    <t>Jonesstad</t>
  </si>
  <si>
    <t>CUST1442</t>
  </si>
  <si>
    <t>Kelli Smith</t>
  </si>
  <si>
    <t>North Maryfort</t>
  </si>
  <si>
    <t>CUST1443</t>
  </si>
  <si>
    <t>Adam Castro</t>
  </si>
  <si>
    <t>New Donnabury</t>
  </si>
  <si>
    <t>CUST1444</t>
  </si>
  <si>
    <t>Cheryl Carr</t>
  </si>
  <si>
    <t>Jessicaland</t>
  </si>
  <si>
    <t>CUST1445</t>
  </si>
  <si>
    <t>Gene Lee</t>
  </si>
  <si>
    <t>Mcfarlandmouth</t>
  </si>
  <si>
    <t>CUST1446</t>
  </si>
  <si>
    <t>Shannon Turner</t>
  </si>
  <si>
    <t>West Jorge</t>
  </si>
  <si>
    <t>CUST1447</t>
  </si>
  <si>
    <t>Monica Wright</t>
  </si>
  <si>
    <t>Paulside</t>
  </si>
  <si>
    <t>CUST1448</t>
  </si>
  <si>
    <t>Eric Holmes</t>
  </si>
  <si>
    <t>Smithville</t>
  </si>
  <si>
    <t>CUST1449</t>
  </si>
  <si>
    <t>William Cortez</t>
  </si>
  <si>
    <t>Port Hannahport</t>
  </si>
  <si>
    <t>CUST1450</t>
  </si>
  <si>
    <t>Shane Mills</t>
  </si>
  <si>
    <t>Lake Meganstad</t>
  </si>
  <si>
    <t>CUST1451</t>
  </si>
  <si>
    <t>Ashley Roberts</t>
  </si>
  <si>
    <t>CUST1452</t>
  </si>
  <si>
    <t>Jeffery Wolf</t>
  </si>
  <si>
    <t>New Laura</t>
  </si>
  <si>
    <t>CUST1453</t>
  </si>
  <si>
    <t>April Phillips</t>
  </si>
  <si>
    <t>Lake Carolyn</t>
  </si>
  <si>
    <t>CUST1454</t>
  </si>
  <si>
    <t>John Berg</t>
  </si>
  <si>
    <t>CUST1455</t>
  </si>
  <si>
    <t>Tyler Weber</t>
  </si>
  <si>
    <t>East Yvette</t>
  </si>
  <si>
    <t>CUST1456</t>
  </si>
  <si>
    <t>Julie Powell</t>
  </si>
  <si>
    <t>South Barbara</t>
  </si>
  <si>
    <t>CUST1457</t>
  </si>
  <si>
    <t>Christina Robertson</t>
  </si>
  <si>
    <t>Hubbardborough</t>
  </si>
  <si>
    <t>CUST1458</t>
  </si>
  <si>
    <t>Kelly Garrett</t>
  </si>
  <si>
    <t>Port Taylorberg</t>
  </si>
  <si>
    <t>CUST1459</t>
  </si>
  <si>
    <t>Brandontown</t>
  </si>
  <si>
    <t>CUST1460</t>
  </si>
  <si>
    <t>Justin Johnson</t>
  </si>
  <si>
    <t>Hughesview</t>
  </si>
  <si>
    <t>CUST1461</t>
  </si>
  <si>
    <t>Paul Cox</t>
  </si>
  <si>
    <t>East Julie</t>
  </si>
  <si>
    <t>CUST1462</t>
  </si>
  <si>
    <t>Beth Martin</t>
  </si>
  <si>
    <t>Burkefurt</t>
  </si>
  <si>
    <t>CUST1463</t>
  </si>
  <si>
    <t>Samantha Lee</t>
  </si>
  <si>
    <t>Port Anthony</t>
  </si>
  <si>
    <t>David Pierce</t>
  </si>
  <si>
    <t>Grayland</t>
  </si>
  <si>
    <t>CUST1465</t>
  </si>
  <si>
    <t>Ronald Ross</t>
  </si>
  <si>
    <t>Hartmanside</t>
  </si>
  <si>
    <t>CUST1466</t>
  </si>
  <si>
    <t>Cynthia Parrish</t>
  </si>
  <si>
    <t>Espinozaberg</t>
  </si>
  <si>
    <t>CUST1467</t>
  </si>
  <si>
    <t>Michael Foley</t>
  </si>
  <si>
    <t>Oneillfurt</t>
  </si>
  <si>
    <t>CUST1468</t>
  </si>
  <si>
    <t>Gregory Curtis</t>
  </si>
  <si>
    <t>Bergermouth</t>
  </si>
  <si>
    <t>CUST1469</t>
  </si>
  <si>
    <t>James Foster</t>
  </si>
  <si>
    <t>East Audrey</t>
  </si>
  <si>
    <t>CUST1470</t>
  </si>
  <si>
    <t>Manuel Fisher</t>
  </si>
  <si>
    <t>Kanebury</t>
  </si>
  <si>
    <t>CUST1471</t>
  </si>
  <si>
    <t>Debra Mccullough</t>
  </si>
  <si>
    <t>Mcdanielfurt</t>
  </si>
  <si>
    <t>CUST1472</t>
  </si>
  <si>
    <t>Philip Mendoza</t>
  </si>
  <si>
    <t>Tylermouth</t>
  </si>
  <si>
    <t>CUST1473</t>
  </si>
  <si>
    <t>Laura Mathews</t>
  </si>
  <si>
    <t>Chambersfurt</t>
  </si>
  <si>
    <t>CUST1474</t>
  </si>
  <si>
    <t>Joshua Howard</t>
  </si>
  <si>
    <t>East Christopherhaven</t>
  </si>
  <si>
    <t>CUST1475</t>
  </si>
  <si>
    <t>Barbara Berry</t>
  </si>
  <si>
    <t>CUST1476</t>
  </si>
  <si>
    <t>Elizabeth Foster</t>
  </si>
  <si>
    <t>Anthonymouth</t>
  </si>
  <si>
    <t>CUST1477</t>
  </si>
  <si>
    <t>Andrea Harris</t>
  </si>
  <si>
    <t>West Kelseyberg</t>
  </si>
  <si>
    <t>CUST1478</t>
  </si>
  <si>
    <t>Earl Smith DDS</t>
  </si>
  <si>
    <t>West Sarah</t>
  </si>
  <si>
    <t>CUST1479</t>
  </si>
  <si>
    <t>Dylan Gutierrez</t>
  </si>
  <si>
    <t>New Jamesview</t>
  </si>
  <si>
    <t>CUST1480</t>
  </si>
  <si>
    <t>Jordan Medina</t>
  </si>
  <si>
    <t>Robinchester</t>
  </si>
  <si>
    <t>CUST1481</t>
  </si>
  <si>
    <t>Bryan Tran</t>
  </si>
  <si>
    <t>Kelseybury</t>
  </si>
  <si>
    <t>CUST1482</t>
  </si>
  <si>
    <t>Sheri Joyce</t>
  </si>
  <si>
    <t>West Tylerfort</t>
  </si>
  <si>
    <t>CUST1483</t>
  </si>
  <si>
    <t>East Rodney</t>
  </si>
  <si>
    <t>CUST1484</t>
  </si>
  <si>
    <t>Jessica Castro</t>
  </si>
  <si>
    <t>West Markton</t>
  </si>
  <si>
    <t>CUST1485</t>
  </si>
  <si>
    <t>Sara Ingram</t>
  </si>
  <si>
    <t>East Dillonview</t>
  </si>
  <si>
    <t>Eric Lee</t>
  </si>
  <si>
    <t>Lake April</t>
  </si>
  <si>
    <t>CUST1487</t>
  </si>
  <si>
    <t>Amanda Medina</t>
  </si>
  <si>
    <t>East Patriciastad</t>
  </si>
  <si>
    <t>CUST1488</t>
  </si>
  <si>
    <t>Zachary Andrade</t>
  </si>
  <si>
    <t>South Davidport</t>
  </si>
  <si>
    <t>CUST1489</t>
  </si>
  <si>
    <t>Melinda Thomas</t>
  </si>
  <si>
    <t>Lake Elizabethside</t>
  </si>
  <si>
    <t>CUST1490</t>
  </si>
  <si>
    <t>Scott Harris</t>
  </si>
  <si>
    <t>North Nataliemouth</t>
  </si>
  <si>
    <t>Kaitlin Brown</t>
  </si>
  <si>
    <t>Kellyberg</t>
  </si>
  <si>
    <t>CUST1492</t>
  </si>
  <si>
    <t>Darrell Miller</t>
  </si>
  <si>
    <t>Port Carol</t>
  </si>
  <si>
    <t>CUST1493</t>
  </si>
  <si>
    <t>Amanda Powell</t>
  </si>
  <si>
    <t>CUST1494</t>
  </si>
  <si>
    <t>Justin Lopez</t>
  </si>
  <si>
    <t>Port Cheryl</t>
  </si>
  <si>
    <t>CUST1495</t>
  </si>
  <si>
    <t>James Berger</t>
  </si>
  <si>
    <t>Bryanmouth</t>
  </si>
  <si>
    <t>CUST1496</t>
  </si>
  <si>
    <t>Christopher Ford</t>
  </si>
  <si>
    <t>North Seanfurt</t>
  </si>
  <si>
    <t>CUST1497</t>
  </si>
  <si>
    <t>Sarah Marsh</t>
  </si>
  <si>
    <t>Port William</t>
  </si>
  <si>
    <t>CUST1498</t>
  </si>
  <si>
    <t>Traci Gonzalez</t>
  </si>
  <si>
    <t>Snyderfurt</t>
  </si>
  <si>
    <t>Philip Pennington</t>
  </si>
  <si>
    <t>East Valerieview</t>
  </si>
  <si>
    <t>Product_ID</t>
  </si>
  <si>
    <t>Product_Name</t>
  </si>
  <si>
    <t>Category</t>
  </si>
  <si>
    <t>Brand</t>
  </si>
  <si>
    <t>Cost</t>
  </si>
  <si>
    <t>Stock</t>
  </si>
  <si>
    <t>PROD0</t>
  </si>
  <si>
    <t>Brother Laser Printer</t>
  </si>
  <si>
    <t>Electronics</t>
  </si>
  <si>
    <t>Hunt Inc</t>
  </si>
  <si>
    <t>PROD1</t>
  </si>
  <si>
    <t>Men's Graphic T-Shirt</t>
  </si>
  <si>
    <t>Clothing</t>
  </si>
  <si>
    <t>Terry-Moore</t>
  </si>
  <si>
    <t>PROD2</t>
  </si>
  <si>
    <t>Women's Casual Hoodie</t>
  </si>
  <si>
    <t>Sims Inc</t>
  </si>
  <si>
    <t>Men's Running Jacket</t>
  </si>
  <si>
    <t>Pineda Ltd</t>
  </si>
  <si>
    <t>PROD4</t>
  </si>
  <si>
    <t>Women's Yoga Pants</t>
  </si>
  <si>
    <t>Gonzales-Davis</t>
  </si>
  <si>
    <t>PROD5</t>
  </si>
  <si>
    <t>Men's Leather Belt</t>
  </si>
  <si>
    <t>Baldwin, Garza and Gonzalez</t>
  </si>
  <si>
    <t>PROD6</t>
  </si>
  <si>
    <t>Herbal Face Moisturizer</t>
  </si>
  <si>
    <t>Beauty</t>
  </si>
  <si>
    <t>Davidson PLC</t>
  </si>
  <si>
    <t>PROD7</t>
  </si>
  <si>
    <t>LED Table Lamp</t>
  </si>
  <si>
    <t>Home</t>
  </si>
  <si>
    <t>Harrell LLC</t>
  </si>
  <si>
    <t>PROD8</t>
  </si>
  <si>
    <t>Wireless Bluetooth Earbuds</t>
  </si>
  <si>
    <t>Perez-Johnston</t>
  </si>
  <si>
    <t>PROD9</t>
  </si>
  <si>
    <t>Adjustable Dumbbell Set</t>
  </si>
  <si>
    <t>Sports</t>
  </si>
  <si>
    <t>Hill PLC</t>
  </si>
  <si>
    <t>PROD10</t>
  </si>
  <si>
    <t>Ceramic Kitchen Bowl Set</t>
  </si>
  <si>
    <t>Hamilton Group</t>
  </si>
  <si>
    <t>PROD11</t>
  </si>
  <si>
    <t>HD Smart TV Stick</t>
  </si>
  <si>
    <t>Gibson, Hobbs and Weaver</t>
  </si>
  <si>
    <t>PROD12</t>
  </si>
  <si>
    <t>Hair Strengthening Shampoo</t>
  </si>
  <si>
    <t>Rice LLC</t>
  </si>
  <si>
    <t>PROD13</t>
  </si>
  <si>
    <t>USB-C Fast Charger</t>
  </si>
  <si>
    <t>Dawson-Perkins</t>
  </si>
  <si>
    <t>PROD14</t>
  </si>
  <si>
    <t>Decorative Wall Mirror</t>
  </si>
  <si>
    <t>Luna, Anderson and Bowman</t>
  </si>
  <si>
    <t>PROD15</t>
  </si>
  <si>
    <t>4K Home Projector</t>
  </si>
  <si>
    <t>Thomas LLC</t>
  </si>
  <si>
    <t>Beard Grooming Kit</t>
  </si>
  <si>
    <t>Erickson-Green</t>
  </si>
  <si>
    <t>PROD17</t>
  </si>
  <si>
    <t>Soccer Training Cone Set</t>
  </si>
  <si>
    <t>Ford, Murphy and Wilson</t>
  </si>
  <si>
    <t>PROD18</t>
  </si>
  <si>
    <t>Women's Denim Jeans</t>
  </si>
  <si>
    <t>Guerra-Hendrix</t>
  </si>
  <si>
    <t>PROD19</t>
  </si>
  <si>
    <t>Knee Support Brace</t>
  </si>
  <si>
    <t>May-Reese</t>
  </si>
  <si>
    <t>PROD20</t>
  </si>
  <si>
    <t>Outdoor Sports Water Bottle</t>
  </si>
  <si>
    <t>Soto-Ellis</t>
  </si>
  <si>
    <t>PROD21</t>
  </si>
  <si>
    <t>Multi-Purpose Storage Box</t>
  </si>
  <si>
    <t>Gardner-Montes</t>
  </si>
  <si>
    <t>PROD22</t>
  </si>
  <si>
    <t>Carbon Fiber Tennis Racket</t>
  </si>
  <si>
    <t>Flores, Pineda and Rodriguez</t>
  </si>
  <si>
    <t>PROD23</t>
  </si>
  <si>
    <t>Men's Formal Shirt</t>
  </si>
  <si>
    <t>Moon, Mora and Santos</t>
  </si>
  <si>
    <t>PROD24</t>
  </si>
  <si>
    <t>Foldable Camping Chair</t>
  </si>
  <si>
    <t>Cook Ltd</t>
  </si>
  <si>
    <t>PROD25</t>
  </si>
  <si>
    <t>Women's Scarf Set</t>
  </si>
  <si>
    <t>Brown and Sons</t>
  </si>
  <si>
    <t>PROD26</t>
  </si>
  <si>
    <t>Wireless Bluetooth Speaker</t>
  </si>
  <si>
    <t>Reed-Schmidt</t>
  </si>
  <si>
    <t>PROD27</t>
  </si>
  <si>
    <t>Decorative Floor Vase</t>
  </si>
  <si>
    <t>Khan, Jones and Paul</t>
  </si>
  <si>
    <t>PROD28</t>
  </si>
  <si>
    <t>Sports Stopwatch Timer</t>
  </si>
  <si>
    <t>Burns-Hansen</t>
  </si>
  <si>
    <t>PROD29</t>
  </si>
  <si>
    <t>Fabric Sofa Throw Blanket</t>
  </si>
  <si>
    <t>Hoffman Group</t>
  </si>
  <si>
    <t>PROD30</t>
  </si>
  <si>
    <t>Stainless Steel Cutlery Set</t>
  </si>
  <si>
    <t>Stevens, Fernandez and Martin</t>
  </si>
  <si>
    <t>PROD31</t>
  </si>
  <si>
    <t>Basketball</t>
  </si>
  <si>
    <t>Nolan-Snow</t>
  </si>
  <si>
    <t>PROD32</t>
  </si>
  <si>
    <t>Vitamin C Face Serum</t>
  </si>
  <si>
    <t>Griffin Ltd</t>
  </si>
  <si>
    <t>PROD33</t>
  </si>
  <si>
    <t>Modern Wall Clock</t>
  </si>
  <si>
    <t>Weiss-Watson</t>
  </si>
  <si>
    <t>PROD34</t>
  </si>
  <si>
    <t>Gaming Mechanical Keyboard</t>
  </si>
  <si>
    <t>Lucero LLC</t>
  </si>
  <si>
    <t>PROD35</t>
  </si>
  <si>
    <t>Bedroom Table Lamp</t>
  </si>
  <si>
    <t>Jones LLC</t>
  </si>
  <si>
    <t>PROD36</t>
  </si>
  <si>
    <t>Women's Summer Dress</t>
  </si>
  <si>
    <t>Smith-Mills</t>
  </si>
  <si>
    <t>PROD37</t>
  </si>
  <si>
    <t>Men's Casual Sneakers</t>
  </si>
  <si>
    <t>Hogan-Lee</t>
  </si>
  <si>
    <t>PROD38</t>
  </si>
  <si>
    <t>Sports Water Hydration Pack</t>
  </si>
  <si>
    <t>Sims-Smith</t>
  </si>
  <si>
    <t>PROD39</t>
  </si>
  <si>
    <t>Portable Power Bank</t>
  </si>
  <si>
    <t>Cummings and Sons</t>
  </si>
  <si>
    <t>PROD40</t>
  </si>
  <si>
    <t>Noise-Canceling Headphones</t>
  </si>
  <si>
    <t>Taylor-Hart</t>
  </si>
  <si>
    <t>PROD41</t>
  </si>
  <si>
    <t>Yoga Exercise Mat</t>
  </si>
  <si>
    <t>Carroll, Long and Mendoza</t>
  </si>
  <si>
    <t>PROD42</t>
  </si>
  <si>
    <t>Smart Home WiFi Camera</t>
  </si>
  <si>
    <t>Holmes LLC</t>
  </si>
  <si>
    <t>PROD43</t>
  </si>
  <si>
    <t>USB External Hard Drive</t>
  </si>
  <si>
    <t>Robinson Inc</t>
  </si>
  <si>
    <t>PROD44</t>
  </si>
  <si>
    <t>Adjustable Jump Rope</t>
  </si>
  <si>
    <t>Cox Inc</t>
  </si>
  <si>
    <t>PROD45</t>
  </si>
  <si>
    <t>High-Grip Football</t>
  </si>
  <si>
    <t>Bridges, Banks and Cummings</t>
  </si>
  <si>
    <t>PROD46</t>
  </si>
  <si>
    <t>Men's Winter Jacket</t>
  </si>
  <si>
    <t>Kelly, Smith and Perez</t>
  </si>
  <si>
    <t>PROD47</t>
  </si>
  <si>
    <t>Makeup Brush Set</t>
  </si>
  <si>
    <t>Cook Inc</t>
  </si>
  <si>
    <t>PROD48</t>
  </si>
  <si>
    <t>Car Dashboard Phone Holder</t>
  </si>
  <si>
    <t>Byrd, Stewart and Valdez</t>
  </si>
  <si>
    <t>PROD49</t>
  </si>
  <si>
    <t>Men's Roll-On Perfume</t>
  </si>
  <si>
    <t>Sullivan and Sons</t>
  </si>
  <si>
    <t>PROD50</t>
  </si>
  <si>
    <t>Boxing Hand Wraps</t>
  </si>
  <si>
    <t>Smith-King</t>
  </si>
  <si>
    <t>PROD51</t>
  </si>
  <si>
    <t>HDMI Cable – 2m</t>
  </si>
  <si>
    <t>Bautista, Green and Hale</t>
  </si>
  <si>
    <t>PROD52</t>
  </si>
  <si>
    <t>Rugby Ball</t>
  </si>
  <si>
    <t>Harris Inc</t>
  </si>
  <si>
    <t>PROD53</t>
  </si>
  <si>
    <t>Men's Track Pants</t>
  </si>
  <si>
    <t>Hamilton, Woods and Walker</t>
  </si>
  <si>
    <t>PROD54</t>
  </si>
  <si>
    <t>Sports Stopwatch Pro</t>
  </si>
  <si>
    <t>Thompson-French</t>
  </si>
  <si>
    <t>PROD55</t>
  </si>
  <si>
    <t>Ceramic Plant Pot</t>
  </si>
  <si>
    <t>Hatfield, Baird and Torres</t>
  </si>
  <si>
    <t>PROD56</t>
  </si>
  <si>
    <t>Premium Blanket Throw</t>
  </si>
  <si>
    <t>Hernandez, Kennedy and Porter</t>
  </si>
  <si>
    <t>PROD57</t>
  </si>
  <si>
    <t>Foam Roller</t>
  </si>
  <si>
    <t>Atkinson, Camacho and Oliver</t>
  </si>
  <si>
    <t>PROD58</t>
  </si>
  <si>
    <t>Womens Cotton Scarf</t>
  </si>
  <si>
    <t>Shepherd-Gould</t>
  </si>
  <si>
    <t>PROD59</t>
  </si>
  <si>
    <t>Men's Hair Styling Gel</t>
  </si>
  <si>
    <t>Cline-Mccarthy</t>
  </si>
  <si>
    <t>PROD60</t>
  </si>
  <si>
    <t>Luxury Perfume Spray</t>
  </si>
  <si>
    <t>Gibson, Green and Lopez</t>
  </si>
  <si>
    <t>PROD61</t>
  </si>
  <si>
    <t>Tennis Ball 3-Pack</t>
  </si>
  <si>
    <t>Lopez LLC</t>
  </si>
  <si>
    <t>PROD62</t>
  </si>
  <si>
    <t>Laptop Cooling Pad</t>
  </si>
  <si>
    <t>Murray, Gould and Ware</t>
  </si>
  <si>
    <t>PROD63</t>
  </si>
  <si>
    <t>Organic Sunscreen Lotion</t>
  </si>
  <si>
    <t>Anderson-Riley</t>
  </si>
  <si>
    <t>PROD64</t>
  </si>
  <si>
    <t>Matte Lipstick Set</t>
  </si>
  <si>
    <t>Zhang Inc</t>
  </si>
  <si>
    <t>PROD65</t>
  </si>
  <si>
    <t>Adjustable Dumbbells 20kg</t>
  </si>
  <si>
    <t>Montgomery, Benton and Miller</t>
  </si>
  <si>
    <t>PROD66</t>
  </si>
  <si>
    <t>Women's Hair Dryer Brush</t>
  </si>
  <si>
    <t>Torres, Spencer and Potter</t>
  </si>
  <si>
    <t>PROD67</t>
  </si>
  <si>
    <t>Smart LED Light Strip</t>
  </si>
  <si>
    <t>Flores-Davis</t>
  </si>
  <si>
    <t>PROD68</t>
  </si>
  <si>
    <t>Wooden Nightstand</t>
  </si>
  <si>
    <t>Wolfe, Ross and Hester</t>
  </si>
  <si>
    <t>PROD69</t>
  </si>
  <si>
    <t>Men's Sports Shorts</t>
  </si>
  <si>
    <t>Fitzpatrick Ltd</t>
  </si>
  <si>
    <t>PROD70</t>
  </si>
  <si>
    <t>Kitchen Storage Rack</t>
  </si>
  <si>
    <t>Duran Group</t>
  </si>
  <si>
    <t>PROD71</t>
  </si>
  <si>
    <t>Hair Repair Oil Treatment</t>
  </si>
  <si>
    <t>Hopkins Ltd</t>
  </si>
  <si>
    <t>PROD72</t>
  </si>
  <si>
    <t>Professional Jump Rope</t>
  </si>
  <si>
    <t>Davis PLC</t>
  </si>
  <si>
    <t>PROD73</t>
  </si>
  <si>
    <t>Shin Guards – Adult</t>
  </si>
  <si>
    <t>French Ltd</t>
  </si>
  <si>
    <t>PROD74</t>
  </si>
  <si>
    <t>Bluetooth Car Audio System</t>
  </si>
  <si>
    <t>Bruce-Bowen</t>
  </si>
  <si>
    <t>PROD75</t>
  </si>
  <si>
    <t>Women's Ankle Boots</t>
  </si>
  <si>
    <t>Poole PLC</t>
  </si>
  <si>
    <t>PROD76</t>
  </si>
  <si>
    <t>Wireless Mouse</t>
  </si>
  <si>
    <t>Larson Ltd</t>
  </si>
  <si>
    <t>PROD77</t>
  </si>
  <si>
    <t>WiFi Mesh Router</t>
  </si>
  <si>
    <t>White, Reeves and Woods</t>
  </si>
  <si>
    <t>PROD78</t>
  </si>
  <si>
    <t>Essential Oil Diffuser</t>
  </si>
  <si>
    <t>Hernandez Inc</t>
  </si>
  <si>
    <t>PROD79</t>
  </si>
  <si>
    <t>Decorative Lamp Shade</t>
  </si>
  <si>
    <t>Ramirez-Hanson</t>
  </si>
  <si>
    <t>PROD80</t>
  </si>
  <si>
    <t>Wall-Mounted Spice Rack</t>
  </si>
  <si>
    <t>Allison Ltd</t>
  </si>
  <si>
    <t>PROD81</t>
  </si>
  <si>
    <t>Badminton Racket Set</t>
  </si>
  <si>
    <t>Robinson-Brown</t>
  </si>
  <si>
    <t>PROD82</t>
  </si>
  <si>
    <t>Fitness Resistance Bands</t>
  </si>
  <si>
    <t>Reese-Watson</t>
  </si>
  <si>
    <t>PROD83</t>
  </si>
  <si>
    <t>Hydrating Face Cleanser</t>
  </si>
  <si>
    <t>Butler Group</t>
  </si>
  <si>
    <t>PROD84</t>
  </si>
  <si>
    <t>Wooden Bookshelf</t>
  </si>
  <si>
    <t>Collins-Stephenson</t>
  </si>
  <si>
    <t>PROD85</t>
  </si>
  <si>
    <t>Women's Beanie Hat</t>
  </si>
  <si>
    <t>Richardson-Carrillo</t>
  </si>
  <si>
    <t>PROD86</t>
  </si>
  <si>
    <t>Kitchen Cutting Board</t>
  </si>
  <si>
    <t>Taylor, Dodson and Johnston</t>
  </si>
  <si>
    <t>PROD87</t>
  </si>
  <si>
    <t>LED Bedside Lamp</t>
  </si>
  <si>
    <t>Aguilar, Horton and Lewis</t>
  </si>
  <si>
    <t>PROD88</t>
  </si>
  <si>
    <t>Sports Wrist Sweatbands</t>
  </si>
  <si>
    <t>Olsen-Daniels</t>
  </si>
  <si>
    <t>PROD89</t>
  </si>
  <si>
    <t>Face Foundation Kit</t>
  </si>
  <si>
    <t>Taylor-Elliott</t>
  </si>
  <si>
    <t>PROD90</t>
  </si>
  <si>
    <t>Gaming Mouse Pad XL</t>
  </si>
  <si>
    <t>Sharp, Taylor and Rodriguez</t>
  </si>
  <si>
    <t>PROD91</t>
  </si>
  <si>
    <t>Women's High Heels</t>
  </si>
  <si>
    <t>Smith-Charles</t>
  </si>
  <si>
    <t>PROD92</t>
  </si>
  <si>
    <t>Microwave Oven</t>
  </si>
  <si>
    <t>Green, Powell and Palmer</t>
  </si>
  <si>
    <t>PROD93</t>
  </si>
  <si>
    <t>USB-C Laptop Charger</t>
  </si>
  <si>
    <t>Martin LLC</t>
  </si>
  <si>
    <t>PROD94</t>
  </si>
  <si>
    <t>Vitamin E Body Lotion</t>
  </si>
  <si>
    <t>Hoffman-Williams</t>
  </si>
  <si>
    <t>PROD95</t>
  </si>
  <si>
    <t>Sports Stopwatch Basic</t>
  </si>
  <si>
    <t>Wilson Group</t>
  </si>
  <si>
    <t>PROD96</t>
  </si>
  <si>
    <t>Women's Formal Blazer</t>
  </si>
  <si>
    <t>Phillips and Sons</t>
  </si>
  <si>
    <t>PROD97</t>
  </si>
  <si>
    <t>Cricket Bat</t>
  </si>
  <si>
    <t>Khan LLC</t>
  </si>
  <si>
    <t>PROD98</t>
  </si>
  <si>
    <t>Portable Bluetooth Speaker</t>
  </si>
  <si>
    <t>Flores-King</t>
  </si>
  <si>
    <t>PROD99</t>
  </si>
  <si>
    <t>Stainless Steel Cookware Set</t>
  </si>
  <si>
    <t>Campbell Ltd</t>
  </si>
  <si>
    <t>Sales_ID</t>
  </si>
  <si>
    <t>Order_Date</t>
  </si>
  <si>
    <t>Store_ID</t>
  </si>
  <si>
    <t>Quantity</t>
  </si>
  <si>
    <t>Unit_Price</t>
  </si>
  <si>
    <t>Discount</t>
  </si>
  <si>
    <t>Payment_Type</t>
  </si>
  <si>
    <t>Total_Amount</t>
  </si>
  <si>
    <t>SALE0</t>
  </si>
  <si>
    <t>STORE3</t>
  </si>
  <si>
    <t>Credit Card</t>
  </si>
  <si>
    <t>SALE1</t>
  </si>
  <si>
    <t>STORE17</t>
  </si>
  <si>
    <t>PayPal</t>
  </si>
  <si>
    <t>SALE2</t>
  </si>
  <si>
    <t>STORE8</t>
  </si>
  <si>
    <t>SALE3</t>
  </si>
  <si>
    <t>COD</t>
  </si>
  <si>
    <t>SALE4</t>
  </si>
  <si>
    <t>STORE5</t>
  </si>
  <si>
    <t>SALE5</t>
  </si>
  <si>
    <t>STORE7</t>
  </si>
  <si>
    <t>SALE6</t>
  </si>
  <si>
    <t>STORE4</t>
  </si>
  <si>
    <t>SALE7</t>
  </si>
  <si>
    <t>SALE8</t>
  </si>
  <si>
    <t>SALE9</t>
  </si>
  <si>
    <t>CUST1464</t>
  </si>
  <si>
    <t>STORE0</t>
  </si>
  <si>
    <t>SALE10</t>
  </si>
  <si>
    <t>STORE14</t>
  </si>
  <si>
    <t>SALE11</t>
  </si>
  <si>
    <t>STORE1</t>
  </si>
  <si>
    <t>SALE12</t>
  </si>
  <si>
    <t>SALE13</t>
  </si>
  <si>
    <t>STORE16</t>
  </si>
  <si>
    <t>SALE14</t>
  </si>
  <si>
    <t>STORE15</t>
  </si>
  <si>
    <t>SALE15</t>
  </si>
  <si>
    <t>STORE9</t>
  </si>
  <si>
    <t>SALE16</t>
  </si>
  <si>
    <t>STORE19</t>
  </si>
  <si>
    <t>SALE17</t>
  </si>
  <si>
    <t>SALE18</t>
  </si>
  <si>
    <t>SALE19</t>
  </si>
  <si>
    <t>STORE13</t>
  </si>
  <si>
    <t>SALE20</t>
  </si>
  <si>
    <t>SALE21</t>
  </si>
  <si>
    <t>STORE18</t>
  </si>
  <si>
    <t>SALE22</t>
  </si>
  <si>
    <t>STORE10</t>
  </si>
  <si>
    <t>SALE23</t>
  </si>
  <si>
    <t>SALE24</t>
  </si>
  <si>
    <t>STORE6</t>
  </si>
  <si>
    <t>SALE25</t>
  </si>
  <si>
    <t>SALE26</t>
  </si>
  <si>
    <t>SALE27</t>
  </si>
  <si>
    <t>SALE28</t>
  </si>
  <si>
    <t>STORE2</t>
  </si>
  <si>
    <t>SALE29</t>
  </si>
  <si>
    <t>SALE30</t>
  </si>
  <si>
    <t>SALE31</t>
  </si>
  <si>
    <t>STORE12</t>
  </si>
  <si>
    <t>SALE32</t>
  </si>
  <si>
    <t>SALE33</t>
  </si>
  <si>
    <t>SALE34</t>
  </si>
  <si>
    <t>SALE35</t>
  </si>
  <si>
    <t>PROD16</t>
  </si>
  <si>
    <t>SALE36</t>
  </si>
  <si>
    <t>SALE37</t>
  </si>
  <si>
    <t>SALE38</t>
  </si>
  <si>
    <t>SALE39</t>
  </si>
  <si>
    <t>SALE40</t>
  </si>
  <si>
    <t>SALE41</t>
  </si>
  <si>
    <t>SALE42</t>
  </si>
  <si>
    <t>SALE43</t>
  </si>
  <si>
    <t>SALE44</t>
  </si>
  <si>
    <t>SALE45</t>
  </si>
  <si>
    <t>SALE46</t>
  </si>
  <si>
    <t>SALE47</t>
  </si>
  <si>
    <t>STORE11</t>
  </si>
  <si>
    <t>SALE48</t>
  </si>
  <si>
    <t>SALE49</t>
  </si>
  <si>
    <t>SALE50</t>
  </si>
  <si>
    <t>SALE51</t>
  </si>
  <si>
    <t>SALE52</t>
  </si>
  <si>
    <t>SALE53</t>
  </si>
  <si>
    <t>SALE54</t>
  </si>
  <si>
    <t>SALE55</t>
  </si>
  <si>
    <t>SALE56</t>
  </si>
  <si>
    <t>SALE57</t>
  </si>
  <si>
    <t>SALE58</t>
  </si>
  <si>
    <t>SALE59</t>
  </si>
  <si>
    <t>SALE60</t>
  </si>
  <si>
    <t>SALE61</t>
  </si>
  <si>
    <t>SALE62</t>
  </si>
  <si>
    <t>SALE63</t>
  </si>
  <si>
    <t>SALE64</t>
  </si>
  <si>
    <t>SALE65</t>
  </si>
  <si>
    <t>SALE66</t>
  </si>
  <si>
    <t>SALE67</t>
  </si>
  <si>
    <t>SALE68</t>
  </si>
  <si>
    <t>SALE69</t>
  </si>
  <si>
    <t>SALE70</t>
  </si>
  <si>
    <t>SALE71</t>
  </si>
  <si>
    <t>SALE72</t>
  </si>
  <si>
    <t>SALE73</t>
  </si>
  <si>
    <t>SALE74</t>
  </si>
  <si>
    <t>SALE75</t>
  </si>
  <si>
    <t>SALE76</t>
  </si>
  <si>
    <t>SALE77</t>
  </si>
  <si>
    <t>SALE78</t>
  </si>
  <si>
    <t>SALE79</t>
  </si>
  <si>
    <t>SALE80</t>
  </si>
  <si>
    <t>SALE81</t>
  </si>
  <si>
    <t>SALE82</t>
  </si>
  <si>
    <t>SALE83</t>
  </si>
  <si>
    <t>SALE84</t>
  </si>
  <si>
    <t>SALE85</t>
  </si>
  <si>
    <t>SALE86</t>
  </si>
  <si>
    <t>SALE87</t>
  </si>
  <si>
    <t>SALE88</t>
  </si>
  <si>
    <t>SALE89</t>
  </si>
  <si>
    <t>SALE90</t>
  </si>
  <si>
    <t>SALE91</t>
  </si>
  <si>
    <t>SALE92</t>
  </si>
  <si>
    <t>SALE93</t>
  </si>
  <si>
    <t>SALE94</t>
  </si>
  <si>
    <t>SALE95</t>
  </si>
  <si>
    <t>SALE96</t>
  </si>
  <si>
    <t>SALE97</t>
  </si>
  <si>
    <t>PROD3</t>
  </si>
  <si>
    <t>SALE98</t>
  </si>
  <si>
    <t>SALE99</t>
  </si>
  <si>
    <t>SALE100</t>
  </si>
  <si>
    <t>SALE101</t>
  </si>
  <si>
    <t>SALE102</t>
  </si>
  <si>
    <t>SALE103</t>
  </si>
  <si>
    <t>SALE104</t>
  </si>
  <si>
    <t>SALE105</t>
  </si>
  <si>
    <t>SALE106</t>
  </si>
  <si>
    <t>SALE107</t>
  </si>
  <si>
    <t>SALE108</t>
  </si>
  <si>
    <t>SALE109</t>
  </si>
  <si>
    <t>SALE110</t>
  </si>
  <si>
    <t>SALE111</t>
  </si>
  <si>
    <t>SALE112</t>
  </si>
  <si>
    <t>SALE113</t>
  </si>
  <si>
    <t>SALE114</t>
  </si>
  <si>
    <t>SALE115</t>
  </si>
  <si>
    <t>SALE116</t>
  </si>
  <si>
    <t>SALE117</t>
  </si>
  <si>
    <t>SALE118</t>
  </si>
  <si>
    <t>SALE119</t>
  </si>
  <si>
    <t>SALE120</t>
  </si>
  <si>
    <t>SALE121</t>
  </si>
  <si>
    <t>SALE122</t>
  </si>
  <si>
    <t>SALE123</t>
  </si>
  <si>
    <t>SALE124</t>
  </si>
  <si>
    <t>SALE125</t>
  </si>
  <si>
    <t>SALE126</t>
  </si>
  <si>
    <t>SALE127</t>
  </si>
  <si>
    <t>SALE128</t>
  </si>
  <si>
    <t>SALE129</t>
  </si>
  <si>
    <t>SALE130</t>
  </si>
  <si>
    <t>SALE131</t>
  </si>
  <si>
    <t>SALE132</t>
  </si>
  <si>
    <t>SALE133</t>
  </si>
  <si>
    <t>SALE134</t>
  </si>
  <si>
    <t>SALE135</t>
  </si>
  <si>
    <t>SALE136</t>
  </si>
  <si>
    <t>SALE137</t>
  </si>
  <si>
    <t>SALE138</t>
  </si>
  <si>
    <t>SALE139</t>
  </si>
  <si>
    <t>SALE140</t>
  </si>
  <si>
    <t>SALE141</t>
  </si>
  <si>
    <t>SALE142</t>
  </si>
  <si>
    <t>SALE143</t>
  </si>
  <si>
    <t>SALE144</t>
  </si>
  <si>
    <t>SALE145</t>
  </si>
  <si>
    <t>SALE146</t>
  </si>
  <si>
    <t>SALE147</t>
  </si>
  <si>
    <t>SALE148</t>
  </si>
  <si>
    <t>SALE149</t>
  </si>
  <si>
    <t>SALE150</t>
  </si>
  <si>
    <t>SALE151</t>
  </si>
  <si>
    <t>SALE152</t>
  </si>
  <si>
    <t>SALE153</t>
  </si>
  <si>
    <t>SALE154</t>
  </si>
  <si>
    <t>SALE155</t>
  </si>
  <si>
    <t>SALE156</t>
  </si>
  <si>
    <t>SALE157</t>
  </si>
  <si>
    <t>SALE158</t>
  </si>
  <si>
    <t>SALE159</t>
  </si>
  <si>
    <t>SALE160</t>
  </si>
  <si>
    <t>SALE161</t>
  </si>
  <si>
    <t>SALE162</t>
  </si>
  <si>
    <t>SALE163</t>
  </si>
  <si>
    <t>SALE164</t>
  </si>
  <si>
    <t>SALE165</t>
  </si>
  <si>
    <t>SALE166</t>
  </si>
  <si>
    <t>SALE167</t>
  </si>
  <si>
    <t>SALE168</t>
  </si>
  <si>
    <t>SALE169</t>
  </si>
  <si>
    <t>SALE170</t>
  </si>
  <si>
    <t>SALE171</t>
  </si>
  <si>
    <t>SALE172</t>
  </si>
  <si>
    <t>SALE173</t>
  </si>
  <si>
    <t>SALE174</t>
  </si>
  <si>
    <t>SALE175</t>
  </si>
  <si>
    <t>SALE176</t>
  </si>
  <si>
    <t>SALE177</t>
  </si>
  <si>
    <t>CUST1499</t>
  </si>
  <si>
    <t>SALE178</t>
  </si>
  <si>
    <t>SALE179</t>
  </si>
  <si>
    <t>SALE180</t>
  </si>
  <si>
    <t>SALE181</t>
  </si>
  <si>
    <t>SALE182</t>
  </si>
  <si>
    <t>SALE183</t>
  </si>
  <si>
    <t>SALE184</t>
  </si>
  <si>
    <t>SALE185</t>
  </si>
  <si>
    <t>SALE186</t>
  </si>
  <si>
    <t>SALE187</t>
  </si>
  <si>
    <t>SALE188</t>
  </si>
  <si>
    <t>SALE189</t>
  </si>
  <si>
    <t>SALE190</t>
  </si>
  <si>
    <t>SALE191</t>
  </si>
  <si>
    <t>SALE192</t>
  </si>
  <si>
    <t>SALE193</t>
  </si>
  <si>
    <t>SALE194</t>
  </si>
  <si>
    <t>SALE195</t>
  </si>
  <si>
    <t>SALE196</t>
  </si>
  <si>
    <t>SALE197</t>
  </si>
  <si>
    <t>SALE198</t>
  </si>
  <si>
    <t>SALE199</t>
  </si>
  <si>
    <t>SALE200</t>
  </si>
  <si>
    <t>SALE201</t>
  </si>
  <si>
    <t>SALE202</t>
  </si>
  <si>
    <t>SALE203</t>
  </si>
  <si>
    <t>SALE204</t>
  </si>
  <si>
    <t>SALE205</t>
  </si>
  <si>
    <t>SALE206</t>
  </si>
  <si>
    <t>SALE207</t>
  </si>
  <si>
    <t>SALE208</t>
  </si>
  <si>
    <t>SALE209</t>
  </si>
  <si>
    <t>SALE210</t>
  </si>
  <si>
    <t>SALE211</t>
  </si>
  <si>
    <t>SALE212</t>
  </si>
  <si>
    <t>SALE213</t>
  </si>
  <si>
    <t>SALE214</t>
  </si>
  <si>
    <t>SALE215</t>
  </si>
  <si>
    <t>SALE216</t>
  </si>
  <si>
    <t>SALE217</t>
  </si>
  <si>
    <t>SALE218</t>
  </si>
  <si>
    <t>SALE219</t>
  </si>
  <si>
    <t>SALE220</t>
  </si>
  <si>
    <t>SALE221</t>
  </si>
  <si>
    <t>SALE222</t>
  </si>
  <si>
    <t>SALE223</t>
  </si>
  <si>
    <t>SALE224</t>
  </si>
  <si>
    <t>SALE225</t>
  </si>
  <si>
    <t>SALE226</t>
  </si>
  <si>
    <t>SALE227</t>
  </si>
  <si>
    <t>SALE228</t>
  </si>
  <si>
    <t>SALE229</t>
  </si>
  <si>
    <t>SALE230</t>
  </si>
  <si>
    <t>SALE231</t>
  </si>
  <si>
    <t>SALE232</t>
  </si>
  <si>
    <t>SALE233</t>
  </si>
  <si>
    <t>SALE234</t>
  </si>
  <si>
    <t>SALE235</t>
  </si>
  <si>
    <t>SALE236</t>
  </si>
  <si>
    <t>SALE237</t>
  </si>
  <si>
    <t>SALE238</t>
  </si>
  <si>
    <t>SALE239</t>
  </si>
  <si>
    <t>SALE240</t>
  </si>
  <si>
    <t>SALE241</t>
  </si>
  <si>
    <t>SALE242</t>
  </si>
  <si>
    <t>SALE243</t>
  </si>
  <si>
    <t>SALE244</t>
  </si>
  <si>
    <t>SALE245</t>
  </si>
  <si>
    <t>SALE246</t>
  </si>
  <si>
    <t>SALE247</t>
  </si>
  <si>
    <t>SALE248</t>
  </si>
  <si>
    <t>SALE249</t>
  </si>
  <si>
    <t>SALE250</t>
  </si>
  <si>
    <t>SALE251</t>
  </si>
  <si>
    <t>SALE252</t>
  </si>
  <si>
    <t>SALE253</t>
  </si>
  <si>
    <t>SALE254</t>
  </si>
  <si>
    <t>SALE255</t>
  </si>
  <si>
    <t>SALE256</t>
  </si>
  <si>
    <t>SALE257</t>
  </si>
  <si>
    <t>SALE258</t>
  </si>
  <si>
    <t>SALE259</t>
  </si>
  <si>
    <t>SALE260</t>
  </si>
  <si>
    <t>SALE261</t>
  </si>
  <si>
    <t>SALE262</t>
  </si>
  <si>
    <t>SALE263</t>
  </si>
  <si>
    <t>SALE264</t>
  </si>
  <si>
    <t>SALE265</t>
  </si>
  <si>
    <t>SALE266</t>
  </si>
  <si>
    <t>SALE267</t>
  </si>
  <si>
    <t>SALE268</t>
  </si>
  <si>
    <t>SALE269</t>
  </si>
  <si>
    <t>SALE270</t>
  </si>
  <si>
    <t>SALE271</t>
  </si>
  <si>
    <t>SALE272</t>
  </si>
  <si>
    <t>SALE273</t>
  </si>
  <si>
    <t>SALE274</t>
  </si>
  <si>
    <t>SALE275</t>
  </si>
  <si>
    <t>SALE276</t>
  </si>
  <si>
    <t>SALE277</t>
  </si>
  <si>
    <t>SALE278</t>
  </si>
  <si>
    <t>SALE279</t>
  </si>
  <si>
    <t>SALE280</t>
  </si>
  <si>
    <t>SALE281</t>
  </si>
  <si>
    <t>SALE282</t>
  </si>
  <si>
    <t>SALE283</t>
  </si>
  <si>
    <t>SALE284</t>
  </si>
  <si>
    <t>SALE285</t>
  </si>
  <si>
    <t>SALE286</t>
  </si>
  <si>
    <t>SALE287</t>
  </si>
  <si>
    <t>SALE288</t>
  </si>
  <si>
    <t>SALE289</t>
  </si>
  <si>
    <t>SALE290</t>
  </si>
  <si>
    <t>SALE291</t>
  </si>
  <si>
    <t>SALE292</t>
  </si>
  <si>
    <t>SALE293</t>
  </si>
  <si>
    <t>SALE294</t>
  </si>
  <si>
    <t>SALE295</t>
  </si>
  <si>
    <t>SALE296</t>
  </si>
  <si>
    <t>SALE297</t>
  </si>
  <si>
    <t>SALE298</t>
  </si>
  <si>
    <t>SALE299</t>
  </si>
  <si>
    <t>SALE300</t>
  </si>
  <si>
    <t>SALE301</t>
  </si>
  <si>
    <t>SALE302</t>
  </si>
  <si>
    <t>SALE303</t>
  </si>
  <si>
    <t>SALE304</t>
  </si>
  <si>
    <t>SALE305</t>
  </si>
  <si>
    <t>SALE306</t>
  </si>
  <si>
    <t>SALE307</t>
  </si>
  <si>
    <t>SALE308</t>
  </si>
  <si>
    <t>SALE309</t>
  </si>
  <si>
    <t>SALE310</t>
  </si>
  <si>
    <t>SALE311</t>
  </si>
  <si>
    <t>SALE312</t>
  </si>
  <si>
    <t>SALE313</t>
  </si>
  <si>
    <t>SALE314</t>
  </si>
  <si>
    <t>SALE315</t>
  </si>
  <si>
    <t>SALE316</t>
  </si>
  <si>
    <t>SALE317</t>
  </si>
  <si>
    <t>SALE318</t>
  </si>
  <si>
    <t>SALE319</t>
  </si>
  <si>
    <t>SALE320</t>
  </si>
  <si>
    <t>SALE321</t>
  </si>
  <si>
    <t>SALE322</t>
  </si>
  <si>
    <t>SALE323</t>
  </si>
  <si>
    <t>SALE324</t>
  </si>
  <si>
    <t>SALE325</t>
  </si>
  <si>
    <t>SALE326</t>
  </si>
  <si>
    <t>SALE327</t>
  </si>
  <si>
    <t>SALE328</t>
  </si>
  <si>
    <t>SALE329</t>
  </si>
  <si>
    <t>SALE330</t>
  </si>
  <si>
    <t>SALE331</t>
  </si>
  <si>
    <t>SALE332</t>
  </si>
  <si>
    <t>SALE333</t>
  </si>
  <si>
    <t>SALE334</t>
  </si>
  <si>
    <t>SALE335</t>
  </si>
  <si>
    <t>SALE336</t>
  </si>
  <si>
    <t>SALE337</t>
  </si>
  <si>
    <t>SALE338</t>
  </si>
  <si>
    <t>SALE339</t>
  </si>
  <si>
    <t>SALE340</t>
  </si>
  <si>
    <t>SALE341</t>
  </si>
  <si>
    <t>SALE342</t>
  </si>
  <si>
    <t>SALE343</t>
  </si>
  <si>
    <t>SALE344</t>
  </si>
  <si>
    <t>SALE345</t>
  </si>
  <si>
    <t>SALE346</t>
  </si>
  <si>
    <t>SALE347</t>
  </si>
  <si>
    <t>SALE348</t>
  </si>
  <si>
    <t>SALE349</t>
  </si>
  <si>
    <t>SALE350</t>
  </si>
  <si>
    <t>SALE351</t>
  </si>
  <si>
    <t>SALE352</t>
  </si>
  <si>
    <t>SALE353</t>
  </si>
  <si>
    <t>SALE354</t>
  </si>
  <si>
    <t>SALE355</t>
  </si>
  <si>
    <t>SALE356</t>
  </si>
  <si>
    <t>SALE357</t>
  </si>
  <si>
    <t>SALE358</t>
  </si>
  <si>
    <t>SALE359</t>
  </si>
  <si>
    <t>SALE360</t>
  </si>
  <si>
    <t>SALE361</t>
  </si>
  <si>
    <t>SALE362</t>
  </si>
  <si>
    <t>SALE363</t>
  </si>
  <si>
    <t>SALE364</t>
  </si>
  <si>
    <t>SALE365</t>
  </si>
  <si>
    <t>SALE366</t>
  </si>
  <si>
    <t>SALE367</t>
  </si>
  <si>
    <t>SALE368</t>
  </si>
  <si>
    <t>SALE369</t>
  </si>
  <si>
    <t>SALE370</t>
  </si>
  <si>
    <t>SALE371</t>
  </si>
  <si>
    <t>SALE372</t>
  </si>
  <si>
    <t>SALE373</t>
  </si>
  <si>
    <t>SALE374</t>
  </si>
  <si>
    <t>SALE375</t>
  </si>
  <si>
    <t>SALE376</t>
  </si>
  <si>
    <t>SALE377</t>
  </si>
  <si>
    <t>SALE378</t>
  </si>
  <si>
    <t>SALE379</t>
  </si>
  <si>
    <t>SALE380</t>
  </si>
  <si>
    <t>SALE381</t>
  </si>
  <si>
    <t>SALE382</t>
  </si>
  <si>
    <t>SALE383</t>
  </si>
  <si>
    <t>SALE384</t>
  </si>
  <si>
    <t>SALE385</t>
  </si>
  <si>
    <t>SALE386</t>
  </si>
  <si>
    <t>SALE387</t>
  </si>
  <si>
    <t>SALE388</t>
  </si>
  <si>
    <t>SALE389</t>
  </si>
  <si>
    <t>SALE390</t>
  </si>
  <si>
    <t>SALE391</t>
  </si>
  <si>
    <t>SALE392</t>
  </si>
  <si>
    <t>SALE393</t>
  </si>
  <si>
    <t>SALE394</t>
  </si>
  <si>
    <t>SALE395</t>
  </si>
  <si>
    <t>SALE396</t>
  </si>
  <si>
    <t>SALE397</t>
  </si>
  <si>
    <t>SALE398</t>
  </si>
  <si>
    <t>SALE399</t>
  </si>
  <si>
    <t>SALE400</t>
  </si>
  <si>
    <t>SALE401</t>
  </si>
  <si>
    <t>SALE402</t>
  </si>
  <si>
    <t>SALE403</t>
  </si>
  <si>
    <t>SALE404</t>
  </si>
  <si>
    <t>SALE405</t>
  </si>
  <si>
    <t>SALE406</t>
  </si>
  <si>
    <t>SALE407</t>
  </si>
  <si>
    <t>SALE408</t>
  </si>
  <si>
    <t>SALE409</t>
  </si>
  <si>
    <t>SALE410</t>
  </si>
  <si>
    <t>SALE411</t>
  </si>
  <si>
    <t>SALE412</t>
  </si>
  <si>
    <t>SALE413</t>
  </si>
  <si>
    <t>SALE414</t>
  </si>
  <si>
    <t>SALE415</t>
  </si>
  <si>
    <t>SALE416</t>
  </si>
  <si>
    <t>SALE417</t>
  </si>
  <si>
    <t>SALE418</t>
  </si>
  <si>
    <t>SALE419</t>
  </si>
  <si>
    <t>SALE420</t>
  </si>
  <si>
    <t>SALE421</t>
  </si>
  <si>
    <t>SALE422</t>
  </si>
  <si>
    <t>SALE423</t>
  </si>
  <si>
    <t>SALE424</t>
  </si>
  <si>
    <t>SALE425</t>
  </si>
  <si>
    <t>SALE426</t>
  </si>
  <si>
    <t>SALE427</t>
  </si>
  <si>
    <t>SALE428</t>
  </si>
  <si>
    <t>SALE429</t>
  </si>
  <si>
    <t>SALE430</t>
  </si>
  <si>
    <t>SALE431</t>
  </si>
  <si>
    <t>SALE432</t>
  </si>
  <si>
    <t>SALE433</t>
  </si>
  <si>
    <t>SALE434</t>
  </si>
  <si>
    <t>SALE435</t>
  </si>
  <si>
    <t>SALE436</t>
  </si>
  <si>
    <t>SALE437</t>
  </si>
  <si>
    <t>SALE438</t>
  </si>
  <si>
    <t>SALE439</t>
  </si>
  <si>
    <t>SALE440</t>
  </si>
  <si>
    <t>SALE441</t>
  </si>
  <si>
    <t>SALE442</t>
  </si>
  <si>
    <t>SALE443</t>
  </si>
  <si>
    <t>SALE444</t>
  </si>
  <si>
    <t>SALE445</t>
  </si>
  <si>
    <t>SALE446</t>
  </si>
  <si>
    <t>SALE447</t>
  </si>
  <si>
    <t>SALE448</t>
  </si>
  <si>
    <t>SALE449</t>
  </si>
  <si>
    <t>SALE450</t>
  </si>
  <si>
    <t>SALE451</t>
  </si>
  <si>
    <t>SALE452</t>
  </si>
  <si>
    <t>SALE453</t>
  </si>
  <si>
    <t>SALE454</t>
  </si>
  <si>
    <t>SALE455</t>
  </si>
  <si>
    <t>SALE456</t>
  </si>
  <si>
    <t>SALE457</t>
  </si>
  <si>
    <t>SALE458</t>
  </si>
  <si>
    <t>SALE459</t>
  </si>
  <si>
    <t>SALE460</t>
  </si>
  <si>
    <t>SALE461</t>
  </si>
  <si>
    <t>SALE462</t>
  </si>
  <si>
    <t>SALE463</t>
  </si>
  <si>
    <t>SALE464</t>
  </si>
  <si>
    <t>SALE465</t>
  </si>
  <si>
    <t>SALE466</t>
  </si>
  <si>
    <t>SALE467</t>
  </si>
  <si>
    <t>SALE468</t>
  </si>
  <si>
    <t>SALE469</t>
  </si>
  <si>
    <t>SALE470</t>
  </si>
  <si>
    <t>SALE471</t>
  </si>
  <si>
    <t>SALE472</t>
  </si>
  <si>
    <t>SALE473</t>
  </si>
  <si>
    <t>SALE474</t>
  </si>
  <si>
    <t>SALE475</t>
  </si>
  <si>
    <t>SALE476</t>
  </si>
  <si>
    <t>SALE477</t>
  </si>
  <si>
    <t>SALE478</t>
  </si>
  <si>
    <t>SALE479</t>
  </si>
  <si>
    <t>SALE480</t>
  </si>
  <si>
    <t>SALE481</t>
  </si>
  <si>
    <t>SALE482</t>
  </si>
  <si>
    <t>SALE483</t>
  </si>
  <si>
    <t>SALE484</t>
  </si>
  <si>
    <t>SALE485</t>
  </si>
  <si>
    <t>SALE486</t>
  </si>
  <si>
    <t>SALE487</t>
  </si>
  <si>
    <t>SALE488</t>
  </si>
  <si>
    <t>SALE489</t>
  </si>
  <si>
    <t>SALE490</t>
  </si>
  <si>
    <t>SALE491</t>
  </si>
  <si>
    <t>SALE492</t>
  </si>
  <si>
    <t>SALE493</t>
  </si>
  <si>
    <t>SALE494</t>
  </si>
  <si>
    <t>SALE495</t>
  </si>
  <si>
    <t>SALE496</t>
  </si>
  <si>
    <t>SALE497</t>
  </si>
  <si>
    <t>SALE498</t>
  </si>
  <si>
    <t>SALE499</t>
  </si>
  <si>
    <t>SALE500</t>
  </si>
  <si>
    <t>SALE501</t>
  </si>
  <si>
    <t>SALE502</t>
  </si>
  <si>
    <t>SALE503</t>
  </si>
  <si>
    <t>SALE504</t>
  </si>
  <si>
    <t>SALE505</t>
  </si>
  <si>
    <t>SALE506</t>
  </si>
  <si>
    <t>SALE507</t>
  </si>
  <si>
    <t>SALE508</t>
  </si>
  <si>
    <t>SALE509</t>
  </si>
  <si>
    <t>SALE510</t>
  </si>
  <si>
    <t>SALE511</t>
  </si>
  <si>
    <t>SALE512</t>
  </si>
  <si>
    <t>SALE513</t>
  </si>
  <si>
    <t>SALE514</t>
  </si>
  <si>
    <t>SALE515</t>
  </si>
  <si>
    <t>SALE516</t>
  </si>
  <si>
    <t>SALE517</t>
  </si>
  <si>
    <t>SALE518</t>
  </si>
  <si>
    <t>SALE519</t>
  </si>
  <si>
    <t>SALE520</t>
  </si>
  <si>
    <t>SALE521</t>
  </si>
  <si>
    <t>SALE522</t>
  </si>
  <si>
    <t>SALE523</t>
  </si>
  <si>
    <t>SALE524</t>
  </si>
  <si>
    <t>SALE525</t>
  </si>
  <si>
    <t>SALE526</t>
  </si>
  <si>
    <t>SALE527</t>
  </si>
  <si>
    <t>SALE528</t>
  </si>
  <si>
    <t>SALE529</t>
  </si>
  <si>
    <t>SALE530</t>
  </si>
  <si>
    <t>SALE531</t>
  </si>
  <si>
    <t>SALE532</t>
  </si>
  <si>
    <t>SALE533</t>
  </si>
  <si>
    <t>SALE534</t>
  </si>
  <si>
    <t>SALE535</t>
  </si>
  <si>
    <t>SALE536</t>
  </si>
  <si>
    <t>SALE537</t>
  </si>
  <si>
    <t>SALE538</t>
  </si>
  <si>
    <t>SALE539</t>
  </si>
  <si>
    <t>SALE540</t>
  </si>
  <si>
    <t>SALE541</t>
  </si>
  <si>
    <t>SALE542</t>
  </si>
  <si>
    <t>SALE543</t>
  </si>
  <si>
    <t>SALE544</t>
  </si>
  <si>
    <t>SALE545</t>
  </si>
  <si>
    <t>SALE546</t>
  </si>
  <si>
    <t>SALE547</t>
  </si>
  <si>
    <t>SALE548</t>
  </si>
  <si>
    <t>SALE549</t>
  </si>
  <si>
    <t>SALE550</t>
  </si>
  <si>
    <t>SALE551</t>
  </si>
  <si>
    <t>SALE552</t>
  </si>
  <si>
    <t>SALE553</t>
  </si>
  <si>
    <t>SALE554</t>
  </si>
  <si>
    <t>SALE555</t>
  </si>
  <si>
    <t>SALE556</t>
  </si>
  <si>
    <t>SALE557</t>
  </si>
  <si>
    <t>SALE558</t>
  </si>
  <si>
    <t>SALE559</t>
  </si>
  <si>
    <t>SALE560</t>
  </si>
  <si>
    <t>SALE561</t>
  </si>
  <si>
    <t>SALE562</t>
  </si>
  <si>
    <t>SALE563</t>
  </si>
  <si>
    <t>SALE564</t>
  </si>
  <si>
    <t>SALE565</t>
  </si>
  <si>
    <t>SALE566</t>
  </si>
  <si>
    <t>SALE567</t>
  </si>
  <si>
    <t>SALE568</t>
  </si>
  <si>
    <t>SALE569</t>
  </si>
  <si>
    <t>SALE570</t>
  </si>
  <si>
    <t>SALE571</t>
  </si>
  <si>
    <t>SALE572</t>
  </si>
  <si>
    <t>SALE573</t>
  </si>
  <si>
    <t>SALE574</t>
  </si>
  <si>
    <t>SALE575</t>
  </si>
  <si>
    <t>SALE576</t>
  </si>
  <si>
    <t>SALE577</t>
  </si>
  <si>
    <t>SALE578</t>
  </si>
  <si>
    <t>SALE579</t>
  </si>
  <si>
    <t>SALE580</t>
  </si>
  <si>
    <t>SALE581</t>
  </si>
  <si>
    <t>SALE582</t>
  </si>
  <si>
    <t>SALE583</t>
  </si>
  <si>
    <t>SALE584</t>
  </si>
  <si>
    <t>SALE585</t>
  </si>
  <si>
    <t>SALE586</t>
  </si>
  <si>
    <t>SALE587</t>
  </si>
  <si>
    <t>SALE588</t>
  </si>
  <si>
    <t>SALE589</t>
  </si>
  <si>
    <t>SALE590</t>
  </si>
  <si>
    <t>SALE591</t>
  </si>
  <si>
    <t>SALE592</t>
  </si>
  <si>
    <t>SALE593</t>
  </si>
  <si>
    <t>SALE594</t>
  </si>
  <si>
    <t>SALE595</t>
  </si>
  <si>
    <t>SALE596</t>
  </si>
  <si>
    <t>SALE597</t>
  </si>
  <si>
    <t>SALE598</t>
  </si>
  <si>
    <t>SALE599</t>
  </si>
  <si>
    <t>SALE600</t>
  </si>
  <si>
    <t>SALE601</t>
  </si>
  <si>
    <t>SALE602</t>
  </si>
  <si>
    <t>SALE603</t>
  </si>
  <si>
    <t>SALE604</t>
  </si>
  <si>
    <t>SALE605</t>
  </si>
  <si>
    <t>SALE606</t>
  </si>
  <si>
    <t>SALE607</t>
  </si>
  <si>
    <t>SALE608</t>
  </si>
  <si>
    <t>SALE609</t>
  </si>
  <si>
    <t>SALE610</t>
  </si>
  <si>
    <t>SALE611</t>
  </si>
  <si>
    <t>SALE612</t>
  </si>
  <si>
    <t>SALE613</t>
  </si>
  <si>
    <t>SALE614</t>
  </si>
  <si>
    <t>CUST1491</t>
  </si>
  <si>
    <t>SALE615</t>
  </si>
  <si>
    <t>SALE616</t>
  </si>
  <si>
    <t>SALE617</t>
  </si>
  <si>
    <t>SALE618</t>
  </si>
  <si>
    <t>SALE619</t>
  </si>
  <si>
    <t>SALE620</t>
  </si>
  <si>
    <t>SALE621</t>
  </si>
  <si>
    <t>SALE622</t>
  </si>
  <si>
    <t>SALE623</t>
  </si>
  <si>
    <t>SALE624</t>
  </si>
  <si>
    <t>SALE625</t>
  </si>
  <si>
    <t>SALE626</t>
  </si>
  <si>
    <t>SALE627</t>
  </si>
  <si>
    <t>SALE628</t>
  </si>
  <si>
    <t>SALE629</t>
  </si>
  <si>
    <t>SALE630</t>
  </si>
  <si>
    <t>SALE631</t>
  </si>
  <si>
    <t>SALE632</t>
  </si>
  <si>
    <t>SALE633</t>
  </si>
  <si>
    <t>SALE634</t>
  </si>
  <si>
    <t>SALE635</t>
  </si>
  <si>
    <t>SALE636</t>
  </si>
  <si>
    <t>SALE637</t>
  </si>
  <si>
    <t>SALE638</t>
  </si>
  <si>
    <t>SALE639</t>
  </si>
  <si>
    <t>SALE640</t>
  </si>
  <si>
    <t>SALE641</t>
  </si>
  <si>
    <t>SALE642</t>
  </si>
  <si>
    <t>SALE643</t>
  </si>
  <si>
    <t>SALE644</t>
  </si>
  <si>
    <t>SALE645</t>
  </si>
  <si>
    <t>SALE646</t>
  </si>
  <si>
    <t>SALE647</t>
  </si>
  <si>
    <t>SALE648</t>
  </si>
  <si>
    <t>SALE649</t>
  </si>
  <si>
    <t>SALE650</t>
  </si>
  <si>
    <t>SALE651</t>
  </si>
  <si>
    <t>SALE652</t>
  </si>
  <si>
    <t>SALE653</t>
  </si>
  <si>
    <t>SALE654</t>
  </si>
  <si>
    <t>SALE655</t>
  </si>
  <si>
    <t>SALE656</t>
  </si>
  <si>
    <t>SALE657</t>
  </si>
  <si>
    <t>SALE658</t>
  </si>
  <si>
    <t>SALE659</t>
  </si>
  <si>
    <t>SALE660</t>
  </si>
  <si>
    <t>SALE661</t>
  </si>
  <si>
    <t>SALE662</t>
  </si>
  <si>
    <t>SALE663</t>
  </si>
  <si>
    <t>SALE664</t>
  </si>
  <si>
    <t>SALE665</t>
  </si>
  <si>
    <t>SALE666</t>
  </si>
  <si>
    <t>SALE667</t>
  </si>
  <si>
    <t>SALE668</t>
  </si>
  <si>
    <t>SALE669</t>
  </si>
  <si>
    <t>SALE670</t>
  </si>
  <si>
    <t>SALE671</t>
  </si>
  <si>
    <t>SALE672</t>
  </si>
  <si>
    <t>CUST1486</t>
  </si>
  <si>
    <t>SALE673</t>
  </si>
  <si>
    <t>SALE674</t>
  </si>
  <si>
    <t>SALE675</t>
  </si>
  <si>
    <t>SALE676</t>
  </si>
  <si>
    <t>SALE677</t>
  </si>
  <si>
    <t>SALE678</t>
  </si>
  <si>
    <t>SALE679</t>
  </si>
  <si>
    <t>SALE680</t>
  </si>
  <si>
    <t>SALE681</t>
  </si>
  <si>
    <t>SALE682</t>
  </si>
  <si>
    <t>SALE683</t>
  </si>
  <si>
    <t>SALE684</t>
  </si>
  <si>
    <t>SALE685</t>
  </si>
  <si>
    <t>SALE686</t>
  </si>
  <si>
    <t>SALE687</t>
  </si>
  <si>
    <t>SALE688</t>
  </si>
  <si>
    <t>SALE689</t>
  </si>
  <si>
    <t>SALE690</t>
  </si>
  <si>
    <t>SALE691</t>
  </si>
  <si>
    <t>SALE692</t>
  </si>
  <si>
    <t>SALE693</t>
  </si>
  <si>
    <t>SALE694</t>
  </si>
  <si>
    <t>SALE695</t>
  </si>
  <si>
    <t>SALE696</t>
  </si>
  <si>
    <t>SALE697</t>
  </si>
  <si>
    <t>SALE698</t>
  </si>
  <si>
    <t>SALE699</t>
  </si>
  <si>
    <t>SALE700</t>
  </si>
  <si>
    <t>SALE701</t>
  </si>
  <si>
    <t>SALE702</t>
  </si>
  <si>
    <t>SALE703</t>
  </si>
  <si>
    <t>SALE704</t>
  </si>
  <si>
    <t>SALE705</t>
  </si>
  <si>
    <t>SALE706</t>
  </si>
  <si>
    <t>SALE707</t>
  </si>
  <si>
    <t>SALE708</t>
  </si>
  <si>
    <t>SALE709</t>
  </si>
  <si>
    <t>SALE710</t>
  </si>
  <si>
    <t>SALE711</t>
  </si>
  <si>
    <t>SALE712</t>
  </si>
  <si>
    <t>SALE713</t>
  </si>
  <si>
    <t>SALE714</t>
  </si>
  <si>
    <t>SALE715</t>
  </si>
  <si>
    <t>SALE716</t>
  </si>
  <si>
    <t>SALE717</t>
  </si>
  <si>
    <t>SALE718</t>
  </si>
  <si>
    <t>SALE719</t>
  </si>
  <si>
    <t>SALE720</t>
  </si>
  <si>
    <t>SALE721</t>
  </si>
  <si>
    <t>SALE722</t>
  </si>
  <si>
    <t>SALE723</t>
  </si>
  <si>
    <t>SALE724</t>
  </si>
  <si>
    <t>SALE725</t>
  </si>
  <si>
    <t>SALE726</t>
  </si>
  <si>
    <t>SALE727</t>
  </si>
  <si>
    <t>SALE728</t>
  </si>
  <si>
    <t>SALE729</t>
  </si>
  <si>
    <t>SALE730</t>
  </si>
  <si>
    <t>SALE731</t>
  </si>
  <si>
    <t>SALE732</t>
  </si>
  <si>
    <t>SALE733</t>
  </si>
  <si>
    <t>SALE734</t>
  </si>
  <si>
    <t>SALE735</t>
  </si>
  <si>
    <t>SALE736</t>
  </si>
  <si>
    <t>SALE737</t>
  </si>
  <si>
    <t>SALE738</t>
  </si>
  <si>
    <t>SALE739</t>
  </si>
  <si>
    <t>SALE740</t>
  </si>
  <si>
    <t>SALE741</t>
  </si>
  <si>
    <t>SALE742</t>
  </si>
  <si>
    <t>SALE743</t>
  </si>
  <si>
    <t>SALE744</t>
  </si>
  <si>
    <t>SALE745</t>
  </si>
  <si>
    <t>SALE746</t>
  </si>
  <si>
    <t>SALE747</t>
  </si>
  <si>
    <t>SALE748</t>
  </si>
  <si>
    <t>SALE749</t>
  </si>
  <si>
    <t>SALE750</t>
  </si>
  <si>
    <t>SALE751</t>
  </si>
  <si>
    <t>SALE752</t>
  </si>
  <si>
    <t>SALE753</t>
  </si>
  <si>
    <t>SALE754</t>
  </si>
  <si>
    <t>SALE755</t>
  </si>
  <si>
    <t>SALE756</t>
  </si>
  <si>
    <t>SALE757</t>
  </si>
  <si>
    <t>SALE758</t>
  </si>
  <si>
    <t>SALE759</t>
  </si>
  <si>
    <t>SALE760</t>
  </si>
  <si>
    <t>SALE761</t>
  </si>
  <si>
    <t>SALE762</t>
  </si>
  <si>
    <t>SALE763</t>
  </si>
  <si>
    <t>SALE764</t>
  </si>
  <si>
    <t>SALE765</t>
  </si>
  <si>
    <t>SALE766</t>
  </si>
  <si>
    <t>SALE767</t>
  </si>
  <si>
    <t>SALE768</t>
  </si>
  <si>
    <t>SALE769</t>
  </si>
  <si>
    <t>SALE770</t>
  </si>
  <si>
    <t>SALE771</t>
  </si>
  <si>
    <t>SALE772</t>
  </si>
  <si>
    <t>SALE773</t>
  </si>
  <si>
    <t>SALE774</t>
  </si>
  <si>
    <t>SALE775</t>
  </si>
  <si>
    <t>SALE776</t>
  </si>
  <si>
    <t>SALE777</t>
  </si>
  <si>
    <t>SALE778</t>
  </si>
  <si>
    <t>SALE779</t>
  </si>
  <si>
    <t>SALE780</t>
  </si>
  <si>
    <t>SALE781</t>
  </si>
  <si>
    <t>SALE782</t>
  </si>
  <si>
    <t>SALE783</t>
  </si>
  <si>
    <t>SALE784</t>
  </si>
  <si>
    <t>SALE785</t>
  </si>
  <si>
    <t>SALE786</t>
  </si>
  <si>
    <t>SALE787</t>
  </si>
  <si>
    <t>SALE788</t>
  </si>
  <si>
    <t>SALE789</t>
  </si>
  <si>
    <t>SALE790</t>
  </si>
  <si>
    <t>SALE791</t>
  </si>
  <si>
    <t>SALE792</t>
  </si>
  <si>
    <t>SALE793</t>
  </si>
  <si>
    <t>SALE794</t>
  </si>
  <si>
    <t>SALE795</t>
  </si>
  <si>
    <t>SALE796</t>
  </si>
  <si>
    <t>SALE797</t>
  </si>
  <si>
    <t>SALE798</t>
  </si>
  <si>
    <t>SALE799</t>
  </si>
  <si>
    <t>SALE800</t>
  </si>
  <si>
    <t>SALE801</t>
  </si>
  <si>
    <t>SALE802</t>
  </si>
  <si>
    <t>SALE803</t>
  </si>
  <si>
    <t>SALE804</t>
  </si>
  <si>
    <t>SALE805</t>
  </si>
  <si>
    <t>SALE806</t>
  </si>
  <si>
    <t>SALE807</t>
  </si>
  <si>
    <t>SALE808</t>
  </si>
  <si>
    <t>SALE809</t>
  </si>
  <si>
    <t>SALE810</t>
  </si>
  <si>
    <t>SALE811</t>
  </si>
  <si>
    <t>SALE812</t>
  </si>
  <si>
    <t>SALE813</t>
  </si>
  <si>
    <t>SALE814</t>
  </si>
  <si>
    <t>SALE815</t>
  </si>
  <si>
    <t>SALE816</t>
  </si>
  <si>
    <t>SALE817</t>
  </si>
  <si>
    <t>SALE818</t>
  </si>
  <si>
    <t>SALE819</t>
  </si>
  <si>
    <t>SALE820</t>
  </si>
  <si>
    <t>SALE821</t>
  </si>
  <si>
    <t>SALE822</t>
  </si>
  <si>
    <t>SALE823</t>
  </si>
  <si>
    <t>SALE824</t>
  </si>
  <si>
    <t>SALE825</t>
  </si>
  <si>
    <t>SALE826</t>
  </si>
  <si>
    <t>SALE827</t>
  </si>
  <si>
    <t>SALE828</t>
  </si>
  <si>
    <t>SALE829</t>
  </si>
  <si>
    <t>SALE830</t>
  </si>
  <si>
    <t>SALE831</t>
  </si>
  <si>
    <t>SALE832</t>
  </si>
  <si>
    <t>SALE833</t>
  </si>
  <si>
    <t>SALE834</t>
  </si>
  <si>
    <t>SALE835</t>
  </si>
  <si>
    <t>SALE836</t>
  </si>
  <si>
    <t>SALE837</t>
  </si>
  <si>
    <t>SALE838</t>
  </si>
  <si>
    <t>SALE839</t>
  </si>
  <si>
    <t>SALE840</t>
  </si>
  <si>
    <t>SALE841</t>
  </si>
  <si>
    <t>SALE842</t>
  </si>
  <si>
    <t>SALE843</t>
  </si>
  <si>
    <t>SALE844</t>
  </si>
  <si>
    <t>SALE845</t>
  </si>
  <si>
    <t>SALE846</t>
  </si>
  <si>
    <t>SALE847</t>
  </si>
  <si>
    <t>SALE848</t>
  </si>
  <si>
    <t>SALE849</t>
  </si>
  <si>
    <t>SALE850</t>
  </si>
  <si>
    <t>SALE851</t>
  </si>
  <si>
    <t>SALE852</t>
  </si>
  <si>
    <t>SALE853</t>
  </si>
  <si>
    <t>SALE854</t>
  </si>
  <si>
    <t>SALE855</t>
  </si>
  <si>
    <t>SALE856</t>
  </si>
  <si>
    <t>SALE857</t>
  </si>
  <si>
    <t>SALE858</t>
  </si>
  <si>
    <t>SALE859</t>
  </si>
  <si>
    <t>SALE860</t>
  </si>
  <si>
    <t>SALE861</t>
  </si>
  <si>
    <t>SALE862</t>
  </si>
  <si>
    <t>SALE863</t>
  </si>
  <si>
    <t>SALE864</t>
  </si>
  <si>
    <t>SALE865</t>
  </si>
  <si>
    <t>SALE866</t>
  </si>
  <si>
    <t>SALE867</t>
  </si>
  <si>
    <t>SALE868</t>
  </si>
  <si>
    <t>SALE869</t>
  </si>
  <si>
    <t>SALE870</t>
  </si>
  <si>
    <t>SALE871</t>
  </si>
  <si>
    <t>SALE872</t>
  </si>
  <si>
    <t>SALE873</t>
  </si>
  <si>
    <t>SALE874</t>
  </si>
  <si>
    <t>SALE875</t>
  </si>
  <si>
    <t>SALE876</t>
  </si>
  <si>
    <t>SALE877</t>
  </si>
  <si>
    <t>SALE878</t>
  </si>
  <si>
    <t>SALE879</t>
  </si>
  <si>
    <t>SALE880</t>
  </si>
  <si>
    <t>SALE881</t>
  </si>
  <si>
    <t>SALE882</t>
  </si>
  <si>
    <t>SALE883</t>
  </si>
  <si>
    <t>SALE884</t>
  </si>
  <si>
    <t>SALE885</t>
  </si>
  <si>
    <t>SALE886</t>
  </si>
  <si>
    <t>SALE887</t>
  </si>
  <si>
    <t>SALE888</t>
  </si>
  <si>
    <t>SALE889</t>
  </si>
  <si>
    <t>SALE890</t>
  </si>
  <si>
    <t>SALE891</t>
  </si>
  <si>
    <t>SALE892</t>
  </si>
  <si>
    <t>SALE893</t>
  </si>
  <si>
    <t>SALE894</t>
  </si>
  <si>
    <t>SALE895</t>
  </si>
  <si>
    <t>SALE896</t>
  </si>
  <si>
    <t>SALE897</t>
  </si>
  <si>
    <t>SALE898</t>
  </si>
  <si>
    <t>SALE899</t>
  </si>
  <si>
    <t>SALE900</t>
  </si>
  <si>
    <t>SALE901</t>
  </si>
  <si>
    <t>SALE902</t>
  </si>
  <si>
    <t>SALE903</t>
  </si>
  <si>
    <t>SALE904</t>
  </si>
  <si>
    <t>SALE905</t>
  </si>
  <si>
    <t>SALE906</t>
  </si>
  <si>
    <t>SALE907</t>
  </si>
  <si>
    <t>SALE908</t>
  </si>
  <si>
    <t>SALE909</t>
  </si>
  <si>
    <t>SALE910</t>
  </si>
  <si>
    <t>SALE911</t>
  </si>
  <si>
    <t>SALE912</t>
  </si>
  <si>
    <t>SALE913</t>
  </si>
  <si>
    <t>SALE914</t>
  </si>
  <si>
    <t>SALE915</t>
  </si>
  <si>
    <t>SALE916</t>
  </si>
  <si>
    <t>SALE917</t>
  </si>
  <si>
    <t>SALE918</t>
  </si>
  <si>
    <t>SALE919</t>
  </si>
  <si>
    <t>SALE920</t>
  </si>
  <si>
    <t>SALE921</t>
  </si>
  <si>
    <t>SALE922</t>
  </si>
  <si>
    <t>SALE923</t>
  </si>
  <si>
    <t>SALE924</t>
  </si>
  <si>
    <t>SALE925</t>
  </si>
  <si>
    <t>SALE926</t>
  </si>
  <si>
    <t>SALE927</t>
  </si>
  <si>
    <t>SALE928</t>
  </si>
  <si>
    <t>SALE929</t>
  </si>
  <si>
    <t>SALE930</t>
  </si>
  <si>
    <t>SALE931</t>
  </si>
  <si>
    <t>SALE932</t>
  </si>
  <si>
    <t>SALE933</t>
  </si>
  <si>
    <t>SALE934</t>
  </si>
  <si>
    <t>SALE935</t>
  </si>
  <si>
    <t>SALE936</t>
  </si>
  <si>
    <t>SALE937</t>
  </si>
  <si>
    <t>SALE938</t>
  </si>
  <si>
    <t>SALE939</t>
  </si>
  <si>
    <t>SALE940</t>
  </si>
  <si>
    <t>SALE941</t>
  </si>
  <si>
    <t>SALE942</t>
  </si>
  <si>
    <t>SALE943</t>
  </si>
  <si>
    <t>SALE944</t>
  </si>
  <si>
    <t>SALE945</t>
  </si>
  <si>
    <t>SALE946</t>
  </si>
  <si>
    <t>SALE947</t>
  </si>
  <si>
    <t>SALE948</t>
  </si>
  <si>
    <t>SALE949</t>
  </si>
  <si>
    <t>SALE950</t>
  </si>
  <si>
    <t>SALE951</t>
  </si>
  <si>
    <t>SALE952</t>
  </si>
  <si>
    <t>SALE953</t>
  </si>
  <si>
    <t>SALE954</t>
  </si>
  <si>
    <t>SALE955</t>
  </si>
  <si>
    <t>SALE956</t>
  </si>
  <si>
    <t>SALE957</t>
  </si>
  <si>
    <t>SALE958</t>
  </si>
  <si>
    <t>SALE959</t>
  </si>
  <si>
    <t>SALE960</t>
  </si>
  <si>
    <t>SALE961</t>
  </si>
  <si>
    <t>SALE962</t>
  </si>
  <si>
    <t>SALE963</t>
  </si>
  <si>
    <t>SALE964</t>
  </si>
  <si>
    <t>SALE965</t>
  </si>
  <si>
    <t>SALE966</t>
  </si>
  <si>
    <t>SALE967</t>
  </si>
  <si>
    <t>SALE968</t>
  </si>
  <si>
    <t>SALE969</t>
  </si>
  <si>
    <t>SALE970</t>
  </si>
  <si>
    <t>SALE971</t>
  </si>
  <si>
    <t>SALE972</t>
  </si>
  <si>
    <t>SALE973</t>
  </si>
  <si>
    <t>SALE974</t>
  </si>
  <si>
    <t>SALE975</t>
  </si>
  <si>
    <t>SALE976</t>
  </si>
  <si>
    <t>SALE977</t>
  </si>
  <si>
    <t>SALE978</t>
  </si>
  <si>
    <t>SALE979</t>
  </si>
  <si>
    <t>SALE980</t>
  </si>
  <si>
    <t>SALE981</t>
  </si>
  <si>
    <t>SALE982</t>
  </si>
  <si>
    <t>SALE983</t>
  </si>
  <si>
    <t>SALE984</t>
  </si>
  <si>
    <t>SALE985</t>
  </si>
  <si>
    <t>SALE986</t>
  </si>
  <si>
    <t>SALE987</t>
  </si>
  <si>
    <t>SALE988</t>
  </si>
  <si>
    <t>SALE989</t>
  </si>
  <si>
    <t>SALE990</t>
  </si>
  <si>
    <t>SALE991</t>
  </si>
  <si>
    <t>SALE992</t>
  </si>
  <si>
    <t>SALE993</t>
  </si>
  <si>
    <t>SALE994</t>
  </si>
  <si>
    <t>SALE995</t>
  </si>
  <si>
    <t>SALE996</t>
  </si>
  <si>
    <t>SALE997</t>
  </si>
  <si>
    <t>SALE998</t>
  </si>
  <si>
    <t>SALE999</t>
  </si>
  <si>
    <t>SALE1000</t>
  </si>
  <si>
    <t>SALE1001</t>
  </si>
  <si>
    <t>SALE1002</t>
  </si>
  <si>
    <t>SALE1003</t>
  </si>
  <si>
    <t>SALE1004</t>
  </si>
  <si>
    <t>SALE1005</t>
  </si>
  <si>
    <t>SALE1006</t>
  </si>
  <si>
    <t>SALE1007</t>
  </si>
  <si>
    <t>SALE1008</t>
  </si>
  <si>
    <t>SALE1009</t>
  </si>
  <si>
    <t>SALE1010</t>
  </si>
  <si>
    <t>SALE1011</t>
  </si>
  <si>
    <t>SALE1012</t>
  </si>
  <si>
    <t>SALE1013</t>
  </si>
  <si>
    <t>SALE1014</t>
  </si>
  <si>
    <t>SALE1015</t>
  </si>
  <si>
    <t>SALE1016</t>
  </si>
  <si>
    <t>SALE1017</t>
  </si>
  <si>
    <t>SALE1018</t>
  </si>
  <si>
    <t>SALE1019</t>
  </si>
  <si>
    <t>SALE1020</t>
  </si>
  <si>
    <t>SALE1021</t>
  </si>
  <si>
    <t>SALE1022</t>
  </si>
  <si>
    <t>SALE1023</t>
  </si>
  <si>
    <t>SALE1024</t>
  </si>
  <si>
    <t>SALE1025</t>
  </si>
  <si>
    <t>SALE1026</t>
  </si>
  <si>
    <t>SALE1027</t>
  </si>
  <si>
    <t>SALE1028</t>
  </si>
  <si>
    <t>SALE1029</t>
  </si>
  <si>
    <t>SALE1030</t>
  </si>
  <si>
    <t>SALE1031</t>
  </si>
  <si>
    <t>SALE1032</t>
  </si>
  <si>
    <t>SALE1033</t>
  </si>
  <si>
    <t>SALE1034</t>
  </si>
  <si>
    <t>SALE1035</t>
  </si>
  <si>
    <t>SALE1036</t>
  </si>
  <si>
    <t>SALE1037</t>
  </si>
  <si>
    <t>SALE1038</t>
  </si>
  <si>
    <t>SALE1039</t>
  </si>
  <si>
    <t>SALE1040</t>
  </si>
  <si>
    <t>SALE1041</t>
  </si>
  <si>
    <t>SALE1042</t>
  </si>
  <si>
    <t>SALE1043</t>
  </si>
  <si>
    <t>SALE1044</t>
  </si>
  <si>
    <t>SALE1045</t>
  </si>
  <si>
    <t>SALE1046</t>
  </si>
  <si>
    <t>SALE1047</t>
  </si>
  <si>
    <t>SALE1048</t>
  </si>
  <si>
    <t>SALE1049</t>
  </si>
  <si>
    <t>SALE1050</t>
  </si>
  <si>
    <t>SALE1051</t>
  </si>
  <si>
    <t>SALE1052</t>
  </si>
  <si>
    <t>SALE1053</t>
  </si>
  <si>
    <t>SALE1054</t>
  </si>
  <si>
    <t>SALE1055</t>
  </si>
  <si>
    <t>SALE1056</t>
  </si>
  <si>
    <t>SALE1057</t>
  </si>
  <si>
    <t>SALE1058</t>
  </si>
  <si>
    <t>SALE1059</t>
  </si>
  <si>
    <t>SALE1060</t>
  </si>
  <si>
    <t>SALE1061</t>
  </si>
  <si>
    <t>SALE1062</t>
  </si>
  <si>
    <t>SALE1063</t>
  </si>
  <si>
    <t>SALE1064</t>
  </si>
  <si>
    <t>SALE1065</t>
  </si>
  <si>
    <t>SALE1066</t>
  </si>
  <si>
    <t>SALE1067</t>
  </si>
  <si>
    <t>SALE1068</t>
  </si>
  <si>
    <t>SALE1069</t>
  </si>
  <si>
    <t>SALE1070</t>
  </si>
  <si>
    <t>SALE1071</t>
  </si>
  <si>
    <t>SALE1072</t>
  </si>
  <si>
    <t>SALE1073</t>
  </si>
  <si>
    <t>SALE1074</t>
  </si>
  <si>
    <t>SALE1075</t>
  </si>
  <si>
    <t>SALE1076</t>
  </si>
  <si>
    <t>SALE1077</t>
  </si>
  <si>
    <t>SALE1078</t>
  </si>
  <si>
    <t>SALE1079</t>
  </si>
  <si>
    <t>SALE1080</t>
  </si>
  <si>
    <t>SALE1081</t>
  </si>
  <si>
    <t>SALE1082</t>
  </si>
  <si>
    <t>SALE1083</t>
  </si>
  <si>
    <t>SALE1084</t>
  </si>
  <si>
    <t>SALE1085</t>
  </si>
  <si>
    <t>SALE1086</t>
  </si>
  <si>
    <t>SALE1087</t>
  </si>
  <si>
    <t>SALE1088</t>
  </si>
  <si>
    <t>SALE1089</t>
  </si>
  <si>
    <t>SALE1090</t>
  </si>
  <si>
    <t>SALE1091</t>
  </si>
  <si>
    <t>SALE1092</t>
  </si>
  <si>
    <t>SALE1093</t>
  </si>
  <si>
    <t>SALE1094</t>
  </si>
  <si>
    <t>SALE1095</t>
  </si>
  <si>
    <t>SALE1096</t>
  </si>
  <si>
    <t>SALE1097</t>
  </si>
  <si>
    <t>SALE1098</t>
  </si>
  <si>
    <t>SALE1099</t>
  </si>
  <si>
    <t>SALE1100</t>
  </si>
  <si>
    <t>SALE1101</t>
  </si>
  <si>
    <t>SALE1102</t>
  </si>
  <si>
    <t>SALE1103</t>
  </si>
  <si>
    <t>SALE1104</t>
  </si>
  <si>
    <t>SALE1105</t>
  </si>
  <si>
    <t>SALE1106</t>
  </si>
  <si>
    <t>SALE1107</t>
  </si>
  <si>
    <t>SALE1108</t>
  </si>
  <si>
    <t>SALE1109</t>
  </si>
  <si>
    <t>SALE1110</t>
  </si>
  <si>
    <t>SALE1111</t>
  </si>
  <si>
    <t>SALE1112</t>
  </si>
  <si>
    <t>SALE1113</t>
  </si>
  <si>
    <t>SALE1114</t>
  </si>
  <si>
    <t>SALE1115</t>
  </si>
  <si>
    <t>SALE1116</t>
  </si>
  <si>
    <t>SALE1117</t>
  </si>
  <si>
    <t>SALE1118</t>
  </si>
  <si>
    <t>SALE1119</t>
  </si>
  <si>
    <t>SALE1120</t>
  </si>
  <si>
    <t>SALE1121</t>
  </si>
  <si>
    <t>SALE1122</t>
  </si>
  <si>
    <t>SALE1123</t>
  </si>
  <si>
    <t>SALE1124</t>
  </si>
  <si>
    <t>SALE1125</t>
  </si>
  <si>
    <t>SALE1126</t>
  </si>
  <si>
    <t>SALE1127</t>
  </si>
  <si>
    <t>SALE1128</t>
  </si>
  <si>
    <t>SALE1129</t>
  </si>
  <si>
    <t>SALE1130</t>
  </si>
  <si>
    <t>SALE1131</t>
  </si>
  <si>
    <t>SALE1132</t>
  </si>
  <si>
    <t>SALE1133</t>
  </si>
  <si>
    <t>SALE1134</t>
  </si>
  <si>
    <t>SALE1135</t>
  </si>
  <si>
    <t>SALE1136</t>
  </si>
  <si>
    <t>SALE1137</t>
  </si>
  <si>
    <t>SALE1138</t>
  </si>
  <si>
    <t>SALE1139</t>
  </si>
  <si>
    <t>SALE1140</t>
  </si>
  <si>
    <t>SALE1141</t>
  </si>
  <si>
    <t>SALE1142</t>
  </si>
  <si>
    <t>SALE1143</t>
  </si>
  <si>
    <t>SALE1144</t>
  </si>
  <si>
    <t>SALE1145</t>
  </si>
  <si>
    <t>SALE1146</t>
  </si>
  <si>
    <t>SALE1147</t>
  </si>
  <si>
    <t>SALE1148</t>
  </si>
  <si>
    <t>SALE1149</t>
  </si>
  <si>
    <t>SALE1150</t>
  </si>
  <si>
    <t>SALE1151</t>
  </si>
  <si>
    <t>SALE1152</t>
  </si>
  <si>
    <t>SALE1153</t>
  </si>
  <si>
    <t>SALE1154</t>
  </si>
  <si>
    <t>SALE1155</t>
  </si>
  <si>
    <t>SALE1156</t>
  </si>
  <si>
    <t>SALE1157</t>
  </si>
  <si>
    <t>SALE1158</t>
  </si>
  <si>
    <t>SALE1159</t>
  </si>
  <si>
    <t>SALE1160</t>
  </si>
  <si>
    <t>SALE1161</t>
  </si>
  <si>
    <t>SALE1162</t>
  </si>
  <si>
    <t>SALE1163</t>
  </si>
  <si>
    <t>SALE1164</t>
  </si>
  <si>
    <t>SALE1165</t>
  </si>
  <si>
    <t>SALE1166</t>
  </si>
  <si>
    <t>SALE1167</t>
  </si>
  <si>
    <t>SALE1168</t>
  </si>
  <si>
    <t>SALE1169</t>
  </si>
  <si>
    <t>SALE1170</t>
  </si>
  <si>
    <t>SALE1171</t>
  </si>
  <si>
    <t>SALE1172</t>
  </si>
  <si>
    <t>SALE1173</t>
  </si>
  <si>
    <t>SALE1174</t>
  </si>
  <si>
    <t>SALE1175</t>
  </si>
  <si>
    <t>SALE1176</t>
  </si>
  <si>
    <t>SALE1177</t>
  </si>
  <si>
    <t>SALE1178</t>
  </si>
  <si>
    <t>SALE1179</t>
  </si>
  <si>
    <t>SALE1180</t>
  </si>
  <si>
    <t>SALE1181</t>
  </si>
  <si>
    <t>SALE1182</t>
  </si>
  <si>
    <t>SALE1183</t>
  </si>
  <si>
    <t>SALE1184</t>
  </si>
  <si>
    <t>SALE1185</t>
  </si>
  <si>
    <t>SALE1186</t>
  </si>
  <si>
    <t>SALE1187</t>
  </si>
  <si>
    <t>SALE1188</t>
  </si>
  <si>
    <t>SALE1189</t>
  </si>
  <si>
    <t>SALE1190</t>
  </si>
  <si>
    <t>SALE1191</t>
  </si>
  <si>
    <t>SALE1192</t>
  </si>
  <si>
    <t>SALE1193</t>
  </si>
  <si>
    <t>SALE1194</t>
  </si>
  <si>
    <t>SALE1195</t>
  </si>
  <si>
    <t>SALE1196</t>
  </si>
  <si>
    <t>SALE1197</t>
  </si>
  <si>
    <t>SALE1198</t>
  </si>
  <si>
    <t>SALE1199</t>
  </si>
  <si>
    <t>SALE1200</t>
  </si>
  <si>
    <t>SALE1201</t>
  </si>
  <si>
    <t>SALE1202</t>
  </si>
  <si>
    <t>SALE1203</t>
  </si>
  <si>
    <t>SALE1204</t>
  </si>
  <si>
    <t>SALE1205</t>
  </si>
  <si>
    <t>SALE1206</t>
  </si>
  <si>
    <t>SALE1207</t>
  </si>
  <si>
    <t>SALE1208</t>
  </si>
  <si>
    <t>SALE1209</t>
  </si>
  <si>
    <t>SALE1210</t>
  </si>
  <si>
    <t>SALE1211</t>
  </si>
  <si>
    <t>SALE1212</t>
  </si>
  <si>
    <t>SALE1213</t>
  </si>
  <si>
    <t>SALE1214</t>
  </si>
  <si>
    <t>SALE1215</t>
  </si>
  <si>
    <t>SALE1216</t>
  </si>
  <si>
    <t>SALE1217</t>
  </si>
  <si>
    <t>SALE1218</t>
  </si>
  <si>
    <t>SALE1219</t>
  </si>
  <si>
    <t>SALE1220</t>
  </si>
  <si>
    <t>SALE1221</t>
  </si>
  <si>
    <t>SALE1222</t>
  </si>
  <si>
    <t>SALE1223</t>
  </si>
  <si>
    <t>SALE1224</t>
  </si>
  <si>
    <t>SALE1225</t>
  </si>
  <si>
    <t>SALE1226</t>
  </si>
  <si>
    <t>SALE1227</t>
  </si>
  <si>
    <t>SALE1228</t>
  </si>
  <si>
    <t>SALE1229</t>
  </si>
  <si>
    <t>SALE1230</t>
  </si>
  <si>
    <t>SALE1231</t>
  </si>
  <si>
    <t>SALE1232</t>
  </si>
  <si>
    <t>SALE1233</t>
  </si>
  <si>
    <t>SALE1234</t>
  </si>
  <si>
    <t>SALE1235</t>
  </si>
  <si>
    <t>SALE1236</t>
  </si>
  <si>
    <t>SALE1237</t>
  </si>
  <si>
    <t>SALE1238</t>
  </si>
  <si>
    <t>SALE1239</t>
  </si>
  <si>
    <t>SALE1240</t>
  </si>
  <si>
    <t>SALE1241</t>
  </si>
  <si>
    <t>SALE1242</t>
  </si>
  <si>
    <t>SALE1243</t>
  </si>
  <si>
    <t>SALE1244</t>
  </si>
  <si>
    <t>SALE1245</t>
  </si>
  <si>
    <t>SALE1246</t>
  </si>
  <si>
    <t>SALE1247</t>
  </si>
  <si>
    <t>SALE1248</t>
  </si>
  <si>
    <t>SALE1249</t>
  </si>
  <si>
    <t>SALE1250</t>
  </si>
  <si>
    <t>SALE1251</t>
  </si>
  <si>
    <t>SALE1252</t>
  </si>
  <si>
    <t>SALE1253</t>
  </si>
  <si>
    <t>SALE1254</t>
  </si>
  <si>
    <t>SALE1255</t>
  </si>
  <si>
    <t>SALE1256</t>
  </si>
  <si>
    <t>SALE1257</t>
  </si>
  <si>
    <t>SALE1258</t>
  </si>
  <si>
    <t>SALE1259</t>
  </si>
  <si>
    <t>SALE1260</t>
  </si>
  <si>
    <t>SALE1261</t>
  </si>
  <si>
    <t>SALE1262</t>
  </si>
  <si>
    <t>SALE1263</t>
  </si>
  <si>
    <t>SALE1264</t>
  </si>
  <si>
    <t>SALE1265</t>
  </si>
  <si>
    <t>SALE1266</t>
  </si>
  <si>
    <t>SALE1267</t>
  </si>
  <si>
    <t>SALE1268</t>
  </si>
  <si>
    <t>SALE1269</t>
  </si>
  <si>
    <t>SALE1270</t>
  </si>
  <si>
    <t>SALE1271</t>
  </si>
  <si>
    <t>SALE1272</t>
  </si>
  <si>
    <t>SALE1273</t>
  </si>
  <si>
    <t>SALE1274</t>
  </si>
  <si>
    <t>SALE1275</t>
  </si>
  <si>
    <t>SALE1276</t>
  </si>
  <si>
    <t>SALE1277</t>
  </si>
  <si>
    <t>SALE1278</t>
  </si>
  <si>
    <t>SALE1279</t>
  </si>
  <si>
    <t>SALE1280</t>
  </si>
  <si>
    <t>SALE1281</t>
  </si>
  <si>
    <t>SALE1282</t>
  </si>
  <si>
    <t>SALE1283</t>
  </si>
  <si>
    <t>SALE1284</t>
  </si>
  <si>
    <t>SALE1285</t>
  </si>
  <si>
    <t>SALE1286</t>
  </si>
  <si>
    <t>SALE1287</t>
  </si>
  <si>
    <t>SALE1288</t>
  </si>
  <si>
    <t>SALE1289</t>
  </si>
  <si>
    <t>SALE1290</t>
  </si>
  <si>
    <t>SALE1291</t>
  </si>
  <si>
    <t>SALE1292</t>
  </si>
  <si>
    <t>SALE1293</t>
  </si>
  <si>
    <t>SALE1294</t>
  </si>
  <si>
    <t>SALE1295</t>
  </si>
  <si>
    <t>SALE1296</t>
  </si>
  <si>
    <t>SALE1297</t>
  </si>
  <si>
    <t>SALE1298</t>
  </si>
  <si>
    <t>SALE1299</t>
  </si>
  <si>
    <t>SALE1300</t>
  </si>
  <si>
    <t>SALE1301</t>
  </si>
  <si>
    <t>SALE1302</t>
  </si>
  <si>
    <t>SALE1303</t>
  </si>
  <si>
    <t>SALE1304</t>
  </si>
  <si>
    <t>SALE1305</t>
  </si>
  <si>
    <t>SALE1306</t>
  </si>
  <si>
    <t>SALE1307</t>
  </si>
  <si>
    <t>SALE1308</t>
  </si>
  <si>
    <t>SALE1309</t>
  </si>
  <si>
    <t>SALE1310</t>
  </si>
  <si>
    <t>SALE1311</t>
  </si>
  <si>
    <t>SALE1312</t>
  </si>
  <si>
    <t>SALE1313</t>
  </si>
  <si>
    <t>SALE1314</t>
  </si>
  <si>
    <t>SALE1315</t>
  </si>
  <si>
    <t>SALE1316</t>
  </si>
  <si>
    <t>SALE1317</t>
  </si>
  <si>
    <t>SALE1318</t>
  </si>
  <si>
    <t>SALE1319</t>
  </si>
  <si>
    <t>SALE1320</t>
  </si>
  <si>
    <t>SALE1321</t>
  </si>
  <si>
    <t>SALE1322</t>
  </si>
  <si>
    <t>SALE1323</t>
  </si>
  <si>
    <t>SALE1324</t>
  </si>
  <si>
    <t>SALE1325</t>
  </si>
  <si>
    <t>SALE1326</t>
  </si>
  <si>
    <t>SALE1327</t>
  </si>
  <si>
    <t>SALE1328</t>
  </si>
  <si>
    <t>SALE1329</t>
  </si>
  <si>
    <t>SALE1330</t>
  </si>
  <si>
    <t>SALE1331</t>
  </si>
  <si>
    <t>SALE1332</t>
  </si>
  <si>
    <t>SALE1333</t>
  </si>
  <si>
    <t>SALE1334</t>
  </si>
  <si>
    <t>SALE1335</t>
  </si>
  <si>
    <t>SALE1336</t>
  </si>
  <si>
    <t>SALE1337</t>
  </si>
  <si>
    <t>SALE1338</t>
  </si>
  <si>
    <t>SALE1339</t>
  </si>
  <si>
    <t>SALE1340</t>
  </si>
  <si>
    <t>SALE1341</t>
  </si>
  <si>
    <t>SALE1342</t>
  </si>
  <si>
    <t>SALE1343</t>
  </si>
  <si>
    <t>SALE1344</t>
  </si>
  <si>
    <t>SALE1345</t>
  </si>
  <si>
    <t>SALE1346</t>
  </si>
  <si>
    <t>SALE1347</t>
  </si>
  <si>
    <t>SALE1348</t>
  </si>
  <si>
    <t>SALE1349</t>
  </si>
  <si>
    <t>SALE1350</t>
  </si>
  <si>
    <t>SALE1351</t>
  </si>
  <si>
    <t>SALE1352</t>
  </si>
  <si>
    <t>SALE1353</t>
  </si>
  <si>
    <t>SALE1354</t>
  </si>
  <si>
    <t>SALE1355</t>
  </si>
  <si>
    <t>SALE1356</t>
  </si>
  <si>
    <t>SALE1357</t>
  </si>
  <si>
    <t>SALE1358</t>
  </si>
  <si>
    <t>SALE1359</t>
  </si>
  <si>
    <t>SALE1360</t>
  </si>
  <si>
    <t>SALE1361</t>
  </si>
  <si>
    <t>SALE1362</t>
  </si>
  <si>
    <t>SALE1363</t>
  </si>
  <si>
    <t>SALE1364</t>
  </si>
  <si>
    <t>SALE1365</t>
  </si>
  <si>
    <t>SALE1366</t>
  </si>
  <si>
    <t>SALE1367</t>
  </si>
  <si>
    <t>SALE1368</t>
  </si>
  <si>
    <t>SALE1369</t>
  </si>
  <si>
    <t>SALE1370</t>
  </si>
  <si>
    <t>SALE1371</t>
  </si>
  <si>
    <t>SALE1372</t>
  </si>
  <si>
    <t>SALE1373</t>
  </si>
  <si>
    <t>SALE1374</t>
  </si>
  <si>
    <t>SALE1375</t>
  </si>
  <si>
    <t>SALE1376</t>
  </si>
  <si>
    <t>SALE1377</t>
  </si>
  <si>
    <t>SALE1378</t>
  </si>
  <si>
    <t>SALE1379</t>
  </si>
  <si>
    <t>SALE1380</t>
  </si>
  <si>
    <t>SALE1381</t>
  </si>
  <si>
    <t>SALE1382</t>
  </si>
  <si>
    <t>SALE1383</t>
  </si>
  <si>
    <t>SALE1384</t>
  </si>
  <si>
    <t>SALE1385</t>
  </si>
  <si>
    <t>SALE1386</t>
  </si>
  <si>
    <t>SALE1387</t>
  </si>
  <si>
    <t>SALE1388</t>
  </si>
  <si>
    <t>SALE1389</t>
  </si>
  <si>
    <t>SALE1390</t>
  </si>
  <si>
    <t>SALE1391</t>
  </si>
  <si>
    <t>SALE1392</t>
  </si>
  <si>
    <t>SALE1393</t>
  </si>
  <si>
    <t>SALE1394</t>
  </si>
  <si>
    <t>SALE1395</t>
  </si>
  <si>
    <t>SALE1396</t>
  </si>
  <si>
    <t>SALE1397</t>
  </si>
  <si>
    <t>SALE1398</t>
  </si>
  <si>
    <t>SALE1399</t>
  </si>
  <si>
    <t>SALE1400</t>
  </si>
  <si>
    <t>SALE1401</t>
  </si>
  <si>
    <t>SALE1402</t>
  </si>
  <si>
    <t>SALE1403</t>
  </si>
  <si>
    <t>SALE1404</t>
  </si>
  <si>
    <t>SALE1405</t>
  </si>
  <si>
    <t>SALE1406</t>
  </si>
  <si>
    <t>SALE1407</t>
  </si>
  <si>
    <t>SALE1408</t>
  </si>
  <si>
    <t>SALE1409</t>
  </si>
  <si>
    <t>SALE1410</t>
  </si>
  <si>
    <t>SALE1411</t>
  </si>
  <si>
    <t>SALE1412</t>
  </si>
  <si>
    <t>SALE1413</t>
  </si>
  <si>
    <t>SALE1414</t>
  </si>
  <si>
    <t>SALE1415</t>
  </si>
  <si>
    <t>SALE1416</t>
  </si>
  <si>
    <t>SALE1417</t>
  </si>
  <si>
    <t>SALE1418</t>
  </si>
  <si>
    <t>SALE1419</t>
  </si>
  <si>
    <t>SALE1420</t>
  </si>
  <si>
    <t>SALE1421</t>
  </si>
  <si>
    <t>SALE1422</t>
  </si>
  <si>
    <t>SALE1423</t>
  </si>
  <si>
    <t>SALE1424</t>
  </si>
  <si>
    <t>SALE1425</t>
  </si>
  <si>
    <t>SALE1426</t>
  </si>
  <si>
    <t>SALE1427</t>
  </si>
  <si>
    <t>SALE1428</t>
  </si>
  <si>
    <t>SALE1429</t>
  </si>
  <si>
    <t>SALE1430</t>
  </si>
  <si>
    <t>SALE1431</t>
  </si>
  <si>
    <t>SALE1432</t>
  </si>
  <si>
    <t>SALE1433</t>
  </si>
  <si>
    <t>SALE1434</t>
  </si>
  <si>
    <t>SALE1435</t>
  </si>
  <si>
    <t>SALE1436</t>
  </si>
  <si>
    <t>SALE1437</t>
  </si>
  <si>
    <t>SALE1438</t>
  </si>
  <si>
    <t>SALE1439</t>
  </si>
  <si>
    <t>SALE1440</t>
  </si>
  <si>
    <t>SALE1441</t>
  </si>
  <si>
    <t>SALE1442</t>
  </si>
  <si>
    <t>SALE1443</t>
  </si>
  <si>
    <t>SALE1444</t>
  </si>
  <si>
    <t>SALE1445</t>
  </si>
  <si>
    <t>SALE1446</t>
  </si>
  <si>
    <t>SALE1447</t>
  </si>
  <si>
    <t>SALE1448</t>
  </si>
  <si>
    <t>SALE1449</t>
  </si>
  <si>
    <t>SALE1450</t>
  </si>
  <si>
    <t>SALE1451</t>
  </si>
  <si>
    <t>SALE1452</t>
  </si>
  <si>
    <t>SALE1453</t>
  </si>
  <si>
    <t>SALE1454</t>
  </si>
  <si>
    <t>SALE1455</t>
  </si>
  <si>
    <t>SALE1456</t>
  </si>
  <si>
    <t>SALE1457</t>
  </si>
  <si>
    <t>SALE1458</t>
  </si>
  <si>
    <t>SALE1459</t>
  </si>
  <si>
    <t>SALE1460</t>
  </si>
  <si>
    <t>SALE1461</t>
  </si>
  <si>
    <t>SALE1462</t>
  </si>
  <si>
    <t>SALE1463</t>
  </si>
  <si>
    <t>SALE1464</t>
  </si>
  <si>
    <t>SALE1465</t>
  </si>
  <si>
    <t>SALE1466</t>
  </si>
  <si>
    <t>SALE1467</t>
  </si>
  <si>
    <t>SALE1468</t>
  </si>
  <si>
    <t>SALE1469</t>
  </si>
  <si>
    <t>SALE1470</t>
  </si>
  <si>
    <t>SALE1471</t>
  </si>
  <si>
    <t>SALE1472</t>
  </si>
  <si>
    <t>SALE1473</t>
  </si>
  <si>
    <t>SALE1474</t>
  </si>
  <si>
    <t>SALE1475</t>
  </si>
  <si>
    <t>SALE1476</t>
  </si>
  <si>
    <t>SALE1477</t>
  </si>
  <si>
    <t>SALE1478</t>
  </si>
  <si>
    <t>SALE1479</t>
  </si>
  <si>
    <t>SALE1480</t>
  </si>
  <si>
    <t>SALE1481</t>
  </si>
  <si>
    <t>SALE1482</t>
  </si>
  <si>
    <t>SALE1483</t>
  </si>
  <si>
    <t>SALE1484</t>
  </si>
  <si>
    <t>SALE1485</t>
  </si>
  <si>
    <t>SALE1486</t>
  </si>
  <si>
    <t>SALE1487</t>
  </si>
  <si>
    <t>SALE1488</t>
  </si>
  <si>
    <t>SALE1489</t>
  </si>
  <si>
    <t>SALE1490</t>
  </si>
  <si>
    <t>SALE1491</t>
  </si>
  <si>
    <t>SALE1492</t>
  </si>
  <si>
    <t>SALE1493</t>
  </si>
  <si>
    <t>SALE1494</t>
  </si>
  <si>
    <t>SALE1495</t>
  </si>
  <si>
    <t>SALE1496</t>
  </si>
  <si>
    <t>SALE1497</t>
  </si>
  <si>
    <t>SALE1498</t>
  </si>
  <si>
    <t>SALE1499</t>
  </si>
  <si>
    <t>SALE1500</t>
  </si>
  <si>
    <t>SALE1501</t>
  </si>
  <si>
    <t>SALE1502</t>
  </si>
  <si>
    <t>SALE1503</t>
  </si>
  <si>
    <t>SALE1504</t>
  </si>
  <si>
    <t>SALE1505</t>
  </si>
  <si>
    <t>SALE1506</t>
  </si>
  <si>
    <t>SALE1507</t>
  </si>
  <si>
    <t>SALE1508</t>
  </si>
  <si>
    <t>SALE1509</t>
  </si>
  <si>
    <t>SALE1510</t>
  </si>
  <si>
    <t>SALE1511</t>
  </si>
  <si>
    <t>SALE1512</t>
  </si>
  <si>
    <t>SALE1513</t>
  </si>
  <si>
    <t>SALE1514</t>
  </si>
  <si>
    <t>SALE1515</t>
  </si>
  <si>
    <t>SALE1516</t>
  </si>
  <si>
    <t>SALE1517</t>
  </si>
  <si>
    <t>SALE1518</t>
  </si>
  <si>
    <t>SALE1519</t>
  </si>
  <si>
    <t>SALE1520</t>
  </si>
  <si>
    <t>SALE1521</t>
  </si>
  <si>
    <t>SALE1522</t>
  </si>
  <si>
    <t>SALE1523</t>
  </si>
  <si>
    <t>SALE1524</t>
  </si>
  <si>
    <t>SALE1525</t>
  </si>
  <si>
    <t>SALE1526</t>
  </si>
  <si>
    <t>SALE1527</t>
  </si>
  <si>
    <t>SALE1528</t>
  </si>
  <si>
    <t>SALE1529</t>
  </si>
  <si>
    <t>SALE1530</t>
  </si>
  <si>
    <t>SALE1531</t>
  </si>
  <si>
    <t>SALE1532</t>
  </si>
  <si>
    <t>SALE1533</t>
  </si>
  <si>
    <t>SALE1534</t>
  </si>
  <si>
    <t>SALE1535</t>
  </si>
  <si>
    <t>SALE1536</t>
  </si>
  <si>
    <t>SALE1537</t>
  </si>
  <si>
    <t>SALE1538</t>
  </si>
  <si>
    <t>SALE1539</t>
  </si>
  <si>
    <t>SALE1540</t>
  </si>
  <si>
    <t>SALE1541</t>
  </si>
  <si>
    <t>SALE1542</t>
  </si>
  <si>
    <t>SALE1543</t>
  </si>
  <si>
    <t>SALE1544</t>
  </si>
  <si>
    <t>SALE1545</t>
  </si>
  <si>
    <t>SALE1546</t>
  </si>
  <si>
    <t>SALE1547</t>
  </si>
  <si>
    <t>SALE1548</t>
  </si>
  <si>
    <t>SALE1549</t>
  </si>
  <si>
    <t>SALE1550</t>
  </si>
  <si>
    <t>SALE1551</t>
  </si>
  <si>
    <t>SALE1552</t>
  </si>
  <si>
    <t>SALE1553</t>
  </si>
  <si>
    <t>SALE1554</t>
  </si>
  <si>
    <t>SALE1555</t>
  </si>
  <si>
    <t>SALE1556</t>
  </si>
  <si>
    <t>SALE1557</t>
  </si>
  <si>
    <t>SALE1558</t>
  </si>
  <si>
    <t>SALE1559</t>
  </si>
  <si>
    <t>SALE1560</t>
  </si>
  <si>
    <t>SALE1561</t>
  </si>
  <si>
    <t>SALE1562</t>
  </si>
  <si>
    <t>SALE1563</t>
  </si>
  <si>
    <t>SALE1564</t>
  </si>
  <si>
    <t>SALE1565</t>
  </si>
  <si>
    <t>SALE1566</t>
  </si>
  <si>
    <t>SALE1567</t>
  </si>
  <si>
    <t>SALE1568</t>
  </si>
  <si>
    <t>SALE1569</t>
  </si>
  <si>
    <t>SALE1570</t>
  </si>
  <si>
    <t>SALE1571</t>
  </si>
  <si>
    <t>SALE1572</t>
  </si>
  <si>
    <t>SALE1573</t>
  </si>
  <si>
    <t>SALE1574</t>
  </si>
  <si>
    <t>SALE1575</t>
  </si>
  <si>
    <t>SALE1576</t>
  </si>
  <si>
    <t>SALE1577</t>
  </si>
  <si>
    <t>SALE1578</t>
  </si>
  <si>
    <t>SALE1579</t>
  </si>
  <si>
    <t>SALE1580</t>
  </si>
  <si>
    <t>SALE1581</t>
  </si>
  <si>
    <t>SALE1582</t>
  </si>
  <si>
    <t>SALE1583</t>
  </si>
  <si>
    <t>SALE1584</t>
  </si>
  <si>
    <t>SALE1585</t>
  </si>
  <si>
    <t>SALE1586</t>
  </si>
  <si>
    <t>SALE1587</t>
  </si>
  <si>
    <t>SALE1588</t>
  </si>
  <si>
    <t>SALE1589</t>
  </si>
  <si>
    <t>SALE1590</t>
  </si>
  <si>
    <t>SALE1591</t>
  </si>
  <si>
    <t>SALE1592</t>
  </si>
  <si>
    <t>SALE1593</t>
  </si>
  <si>
    <t>SALE1594</t>
  </si>
  <si>
    <t>SALE1595</t>
  </si>
  <si>
    <t>SALE1596</t>
  </si>
  <si>
    <t>SALE1597</t>
  </si>
  <si>
    <t>SALE1598</t>
  </si>
  <si>
    <t>SALE1599</t>
  </si>
  <si>
    <t>SALE1600</t>
  </si>
  <si>
    <t>SALE1601</t>
  </si>
  <si>
    <t>SALE1602</t>
  </si>
  <si>
    <t>SALE1603</t>
  </si>
  <si>
    <t>SALE1604</t>
  </si>
  <si>
    <t>SALE1605</t>
  </si>
  <si>
    <t>SALE1606</t>
  </si>
  <si>
    <t>SALE1607</t>
  </si>
  <si>
    <t>SALE1608</t>
  </si>
  <si>
    <t>SALE1609</t>
  </si>
  <si>
    <t>SALE1610</t>
  </si>
  <si>
    <t>SALE1611</t>
  </si>
  <si>
    <t>SALE1612</t>
  </si>
  <si>
    <t>SALE1613</t>
  </si>
  <si>
    <t>SALE1614</t>
  </si>
  <si>
    <t>SALE1615</t>
  </si>
  <si>
    <t>SALE1616</t>
  </si>
  <si>
    <t>SALE1617</t>
  </si>
  <si>
    <t>SALE1618</t>
  </si>
  <si>
    <t>SALE1619</t>
  </si>
  <si>
    <t>SALE1620</t>
  </si>
  <si>
    <t>SALE1621</t>
  </si>
  <si>
    <t>SALE1622</t>
  </si>
  <si>
    <t>SALE1623</t>
  </si>
  <si>
    <t>SALE1624</t>
  </si>
  <si>
    <t>SALE1625</t>
  </si>
  <si>
    <t>SALE1626</t>
  </si>
  <si>
    <t>SALE1627</t>
  </si>
  <si>
    <t>SALE1628</t>
  </si>
  <si>
    <t>SALE1629</t>
  </si>
  <si>
    <t>SALE1630</t>
  </si>
  <si>
    <t>SALE1631</t>
  </si>
  <si>
    <t>SALE1632</t>
  </si>
  <si>
    <t>SALE1633</t>
  </si>
  <si>
    <t>SALE1634</t>
  </si>
  <si>
    <t>SALE1635</t>
  </si>
  <si>
    <t>SALE1636</t>
  </si>
  <si>
    <t>SALE1637</t>
  </si>
  <si>
    <t>SALE1638</t>
  </si>
  <si>
    <t>SALE1639</t>
  </si>
  <si>
    <t>SALE1640</t>
  </si>
  <si>
    <t>SALE1641</t>
  </si>
  <si>
    <t>SALE1642</t>
  </si>
  <si>
    <t>SALE1643</t>
  </si>
  <si>
    <t>SALE1644</t>
  </si>
  <si>
    <t>SALE1645</t>
  </si>
  <si>
    <t>SALE1646</t>
  </si>
  <si>
    <t>SALE1647</t>
  </si>
  <si>
    <t>SALE1648</t>
  </si>
  <si>
    <t>SALE1649</t>
  </si>
  <si>
    <t>SALE1650</t>
  </si>
  <si>
    <t>SALE1651</t>
  </si>
  <si>
    <t>SALE1652</t>
  </si>
  <si>
    <t>SALE1653</t>
  </si>
  <si>
    <t>SALE1654</t>
  </si>
  <si>
    <t>SALE1655</t>
  </si>
  <si>
    <t>SALE1656</t>
  </si>
  <si>
    <t>SALE1657</t>
  </si>
  <si>
    <t>SALE1658</t>
  </si>
  <si>
    <t>SALE1659</t>
  </si>
  <si>
    <t>SALE1660</t>
  </si>
  <si>
    <t>SALE1661</t>
  </si>
  <si>
    <t>SALE1662</t>
  </si>
  <si>
    <t>SALE1663</t>
  </si>
  <si>
    <t>SALE1664</t>
  </si>
  <si>
    <t>SALE1665</t>
  </si>
  <si>
    <t>SALE1666</t>
  </si>
  <si>
    <t>SALE1667</t>
  </si>
  <si>
    <t>SALE1668</t>
  </si>
  <si>
    <t>SALE1669</t>
  </si>
  <si>
    <t>SALE1670</t>
  </si>
  <si>
    <t>SALE1671</t>
  </si>
  <si>
    <t>SALE1672</t>
  </si>
  <si>
    <t>SALE1673</t>
  </si>
  <si>
    <t>SALE1674</t>
  </si>
  <si>
    <t>SALE1675</t>
  </si>
  <si>
    <t>SALE1676</t>
  </si>
  <si>
    <t>SALE1677</t>
  </si>
  <si>
    <t>SALE1678</t>
  </si>
  <si>
    <t>SALE1679</t>
  </si>
  <si>
    <t>SALE1680</t>
  </si>
  <si>
    <t>SALE1681</t>
  </si>
  <si>
    <t>SALE1682</t>
  </si>
  <si>
    <t>SALE1683</t>
  </si>
  <si>
    <t>SALE1684</t>
  </si>
  <si>
    <t>SALE1685</t>
  </si>
  <si>
    <t>SALE1686</t>
  </si>
  <si>
    <t>SALE1687</t>
  </si>
  <si>
    <t>SALE1688</t>
  </si>
  <si>
    <t>SALE1689</t>
  </si>
  <si>
    <t>SALE1690</t>
  </si>
  <si>
    <t>SALE1691</t>
  </si>
  <si>
    <t>SALE1692</t>
  </si>
  <si>
    <t>SALE1693</t>
  </si>
  <si>
    <t>SALE1694</t>
  </si>
  <si>
    <t>SALE1695</t>
  </si>
  <si>
    <t>SALE1696</t>
  </si>
  <si>
    <t>SALE1697</t>
  </si>
  <si>
    <t>SALE1698</t>
  </si>
  <si>
    <t>SALE1699</t>
  </si>
  <si>
    <t>SALE1700</t>
  </si>
  <si>
    <t>SALE1701</t>
  </si>
  <si>
    <t>SALE1702</t>
  </si>
  <si>
    <t>SALE1703</t>
  </si>
  <si>
    <t>SALE1704</t>
  </si>
  <si>
    <t>SALE1705</t>
  </si>
  <si>
    <t>SALE1706</t>
  </si>
  <si>
    <t>SALE1707</t>
  </si>
  <si>
    <t>SALE1708</t>
  </si>
  <si>
    <t>SALE1709</t>
  </si>
  <si>
    <t>SALE1710</t>
  </si>
  <si>
    <t>SALE1711</t>
  </si>
  <si>
    <t>SALE1712</t>
  </si>
  <si>
    <t>SALE1713</t>
  </si>
  <si>
    <t>SALE1714</t>
  </si>
  <si>
    <t>SALE1715</t>
  </si>
  <si>
    <t>SALE1716</t>
  </si>
  <si>
    <t>SALE1717</t>
  </si>
  <si>
    <t>SALE1718</t>
  </si>
  <si>
    <t>SALE1719</t>
  </si>
  <si>
    <t>SALE1720</t>
  </si>
  <si>
    <t>SALE1721</t>
  </si>
  <si>
    <t>SALE1722</t>
  </si>
  <si>
    <t>SALE1723</t>
  </si>
  <si>
    <t>SALE1724</t>
  </si>
  <si>
    <t>SALE1725</t>
  </si>
  <si>
    <t>SALE1726</t>
  </si>
  <si>
    <t>SALE1727</t>
  </si>
  <si>
    <t>SALE1728</t>
  </si>
  <si>
    <t>SALE1729</t>
  </si>
  <si>
    <t>SALE1730</t>
  </si>
  <si>
    <t>SALE1731</t>
  </si>
  <si>
    <t>SALE1732</t>
  </si>
  <si>
    <t>SALE1733</t>
  </si>
  <si>
    <t>SALE1734</t>
  </si>
  <si>
    <t>SALE1735</t>
  </si>
  <si>
    <t>SALE1736</t>
  </si>
  <si>
    <t>SALE1737</t>
  </si>
  <si>
    <t>SALE1738</t>
  </si>
  <si>
    <t>SALE1739</t>
  </si>
  <si>
    <t>SALE1740</t>
  </si>
  <si>
    <t>SALE1741</t>
  </si>
  <si>
    <t>SALE1742</t>
  </si>
  <si>
    <t>SALE1743</t>
  </si>
  <si>
    <t>SALE1744</t>
  </si>
  <si>
    <t>SALE1745</t>
  </si>
  <si>
    <t>SALE1746</t>
  </si>
  <si>
    <t>SALE1747</t>
  </si>
  <si>
    <t>SALE1748</t>
  </si>
  <si>
    <t>SALE1749</t>
  </si>
  <si>
    <t>SALE1750</t>
  </si>
  <si>
    <t>SALE1751</t>
  </si>
  <si>
    <t>SALE1752</t>
  </si>
  <si>
    <t>SALE1753</t>
  </si>
  <si>
    <t>SALE1754</t>
  </si>
  <si>
    <t>SALE1755</t>
  </si>
  <si>
    <t>SALE1756</t>
  </si>
  <si>
    <t>SALE1757</t>
  </si>
  <si>
    <t>SALE1758</t>
  </si>
  <si>
    <t>SALE1759</t>
  </si>
  <si>
    <t>SALE1760</t>
  </si>
  <si>
    <t>SALE1761</t>
  </si>
  <si>
    <t>SALE1762</t>
  </si>
  <si>
    <t>SALE1763</t>
  </si>
  <si>
    <t>SALE1764</t>
  </si>
  <si>
    <t>SALE1765</t>
  </si>
  <si>
    <t>SALE1766</t>
  </si>
  <si>
    <t>SALE1767</t>
  </si>
  <si>
    <t>SALE1768</t>
  </si>
  <si>
    <t>SALE1769</t>
  </si>
  <si>
    <t>SALE1770</t>
  </si>
  <si>
    <t>SALE1771</t>
  </si>
  <si>
    <t>SALE1772</t>
  </si>
  <si>
    <t>SALE1773</t>
  </si>
  <si>
    <t>SALE1774</t>
  </si>
  <si>
    <t>SALE1775</t>
  </si>
  <si>
    <t>SALE1776</t>
  </si>
  <si>
    <t>SALE1777</t>
  </si>
  <si>
    <t>SALE1778</t>
  </si>
  <si>
    <t>SALE1779</t>
  </si>
  <si>
    <t>SALE1780</t>
  </si>
  <si>
    <t>SALE1781</t>
  </si>
  <si>
    <t>SALE1782</t>
  </si>
  <si>
    <t>SALE1783</t>
  </si>
  <si>
    <t>SALE1784</t>
  </si>
  <si>
    <t>SALE1785</t>
  </si>
  <si>
    <t>SALE1786</t>
  </si>
  <si>
    <t>SALE1787</t>
  </si>
  <si>
    <t>SALE1788</t>
  </si>
  <si>
    <t>SALE1789</t>
  </si>
  <si>
    <t>SALE1790</t>
  </si>
  <si>
    <t>SALE1791</t>
  </si>
  <si>
    <t>SALE1792</t>
  </si>
  <si>
    <t>SALE1793</t>
  </si>
  <si>
    <t>SALE1794</t>
  </si>
  <si>
    <t>SALE1795</t>
  </si>
  <si>
    <t>SALE1796</t>
  </si>
  <si>
    <t>SALE1797</t>
  </si>
  <si>
    <t>SALE1798</t>
  </si>
  <si>
    <t>SALE1799</t>
  </si>
  <si>
    <t>SALE1800</t>
  </si>
  <si>
    <t>SALE1801</t>
  </si>
  <si>
    <t>SALE1802</t>
  </si>
  <si>
    <t>SALE1803</t>
  </si>
  <si>
    <t>SALE1804</t>
  </si>
  <si>
    <t>SALE1805</t>
  </si>
  <si>
    <t>SALE1806</t>
  </si>
  <si>
    <t>SALE1807</t>
  </si>
  <si>
    <t>SALE1808</t>
  </si>
  <si>
    <t>SALE1809</t>
  </si>
  <si>
    <t>SALE1810</t>
  </si>
  <si>
    <t>SALE1811</t>
  </si>
  <si>
    <t>SALE1812</t>
  </si>
  <si>
    <t>SALE1813</t>
  </si>
  <si>
    <t>SALE1814</t>
  </si>
  <si>
    <t>SALE1815</t>
  </si>
  <si>
    <t>SALE1816</t>
  </si>
  <si>
    <t>SALE1817</t>
  </si>
  <si>
    <t>SALE1818</t>
  </si>
  <si>
    <t>SALE1819</t>
  </si>
  <si>
    <t>SALE1820</t>
  </si>
  <si>
    <t>SALE1821</t>
  </si>
  <si>
    <t>SALE1822</t>
  </si>
  <si>
    <t>SALE1823</t>
  </si>
  <si>
    <t>SALE1824</t>
  </si>
  <si>
    <t>SALE1825</t>
  </si>
  <si>
    <t>SALE1826</t>
  </si>
  <si>
    <t>SALE1827</t>
  </si>
  <si>
    <t>SALE1828</t>
  </si>
  <si>
    <t>SALE1829</t>
  </si>
  <si>
    <t>SALE1830</t>
  </si>
  <si>
    <t>SALE1831</t>
  </si>
  <si>
    <t>SALE1832</t>
  </si>
  <si>
    <t>SALE1833</t>
  </si>
  <si>
    <t>SALE1834</t>
  </si>
  <si>
    <t>SALE1835</t>
  </si>
  <si>
    <t>SALE1836</t>
  </si>
  <si>
    <t>SALE1837</t>
  </si>
  <si>
    <t>SALE1838</t>
  </si>
  <si>
    <t>SALE1839</t>
  </si>
  <si>
    <t>SALE1840</t>
  </si>
  <si>
    <t>SALE1841</t>
  </si>
  <si>
    <t>SALE1842</t>
  </si>
  <si>
    <t>SALE1843</t>
  </si>
  <si>
    <t>SALE1844</t>
  </si>
  <si>
    <t>SALE1845</t>
  </si>
  <si>
    <t>SALE1846</t>
  </si>
  <si>
    <t>SALE1847</t>
  </si>
  <si>
    <t>SALE1848</t>
  </si>
  <si>
    <t>SALE1849</t>
  </si>
  <si>
    <t>SALE1850</t>
  </si>
  <si>
    <t>SALE1851</t>
  </si>
  <si>
    <t>SALE1852</t>
  </si>
  <si>
    <t>SALE1853</t>
  </si>
  <si>
    <t>SALE1854</t>
  </si>
  <si>
    <t>SALE1855</t>
  </si>
  <si>
    <t>SALE1856</t>
  </si>
  <si>
    <t>SALE1857</t>
  </si>
  <si>
    <t>SALE1858</t>
  </si>
  <si>
    <t>SALE1859</t>
  </si>
  <si>
    <t>SALE1860</t>
  </si>
  <si>
    <t>SALE1861</t>
  </si>
  <si>
    <t>SALE1862</t>
  </si>
  <si>
    <t>SALE1863</t>
  </si>
  <si>
    <t>SALE1864</t>
  </si>
  <si>
    <t>SALE1865</t>
  </si>
  <si>
    <t>SALE1866</t>
  </si>
  <si>
    <t>SALE1867</t>
  </si>
  <si>
    <t>SALE1868</t>
  </si>
  <si>
    <t>SALE1869</t>
  </si>
  <si>
    <t>SALE1870</t>
  </si>
  <si>
    <t>SALE1871</t>
  </si>
  <si>
    <t>SALE1872</t>
  </si>
  <si>
    <t>SALE1873</t>
  </si>
  <si>
    <t>SALE1874</t>
  </si>
  <si>
    <t>SALE1875</t>
  </si>
  <si>
    <t>SALE1876</t>
  </si>
  <si>
    <t>SALE1877</t>
  </si>
  <si>
    <t>SALE1878</t>
  </si>
  <si>
    <t>SALE1879</t>
  </si>
  <si>
    <t>SALE1880</t>
  </si>
  <si>
    <t>SALE1881</t>
  </si>
  <si>
    <t>SALE1882</t>
  </si>
  <si>
    <t>SALE1883</t>
  </si>
  <si>
    <t>SALE1884</t>
  </si>
  <si>
    <t>SALE1885</t>
  </si>
  <si>
    <t>SALE1886</t>
  </si>
  <si>
    <t>SALE1887</t>
  </si>
  <si>
    <t>SALE1888</t>
  </si>
  <si>
    <t>SALE1889</t>
  </si>
  <si>
    <t>SALE1890</t>
  </si>
  <si>
    <t>SALE1891</t>
  </si>
  <si>
    <t>SALE1892</t>
  </si>
  <si>
    <t>SALE1893</t>
  </si>
  <si>
    <t>SALE1894</t>
  </si>
  <si>
    <t>SALE1895</t>
  </si>
  <si>
    <t>SALE1896</t>
  </si>
  <si>
    <t>SALE1897</t>
  </si>
  <si>
    <t>SALE1898</t>
  </si>
  <si>
    <t>SALE1899</t>
  </si>
  <si>
    <t>SALE1900</t>
  </si>
  <si>
    <t>SALE1901</t>
  </si>
  <si>
    <t>SALE1902</t>
  </si>
  <si>
    <t>SALE1903</t>
  </si>
  <si>
    <t>SALE1904</t>
  </si>
  <si>
    <t>SALE1905</t>
  </si>
  <si>
    <t>SALE1906</t>
  </si>
  <si>
    <t>SALE1907</t>
  </si>
  <si>
    <t>SALE1908</t>
  </si>
  <si>
    <t>SALE1909</t>
  </si>
  <si>
    <t>SALE1910</t>
  </si>
  <si>
    <t>SALE1911</t>
  </si>
  <si>
    <t>SALE1912</t>
  </si>
  <si>
    <t>SALE1913</t>
  </si>
  <si>
    <t>SALE1914</t>
  </si>
  <si>
    <t>SALE1915</t>
  </si>
  <si>
    <t>SALE1916</t>
  </si>
  <si>
    <t>SALE1917</t>
  </si>
  <si>
    <t>SALE1918</t>
  </si>
  <si>
    <t>SALE1919</t>
  </si>
  <si>
    <t>SALE1920</t>
  </si>
  <si>
    <t>SALE1921</t>
  </si>
  <si>
    <t>SALE1922</t>
  </si>
  <si>
    <t>SALE1923</t>
  </si>
  <si>
    <t>SALE1924</t>
  </si>
  <si>
    <t>SALE1925</t>
  </si>
  <si>
    <t>SALE1926</t>
  </si>
  <si>
    <t>SALE1927</t>
  </si>
  <si>
    <t>SALE1928</t>
  </si>
  <si>
    <t>SALE1929</t>
  </si>
  <si>
    <t>SALE1930</t>
  </si>
  <si>
    <t>SALE1931</t>
  </si>
  <si>
    <t>SALE1932</t>
  </si>
  <si>
    <t>SALE1933</t>
  </si>
  <si>
    <t>SALE1934</t>
  </si>
  <si>
    <t>SALE1935</t>
  </si>
  <si>
    <t>SALE1936</t>
  </si>
  <si>
    <t>SALE1937</t>
  </si>
  <si>
    <t>SALE1938</t>
  </si>
  <si>
    <t>SALE1939</t>
  </si>
  <si>
    <t>SALE1940</t>
  </si>
  <si>
    <t>SALE1941</t>
  </si>
  <si>
    <t>SALE1942</t>
  </si>
  <si>
    <t>SALE1943</t>
  </si>
  <si>
    <t>SALE1944</t>
  </si>
  <si>
    <t>SALE1945</t>
  </si>
  <si>
    <t>SALE1946</t>
  </si>
  <si>
    <t>SALE1947</t>
  </si>
  <si>
    <t>SALE1948</t>
  </si>
  <si>
    <t>SALE1949</t>
  </si>
  <si>
    <t>SALE1950</t>
  </si>
  <si>
    <t>SALE1951</t>
  </si>
  <si>
    <t>SALE1952</t>
  </si>
  <si>
    <t>SALE1953</t>
  </si>
  <si>
    <t>SALE1954</t>
  </si>
  <si>
    <t>SALE1955</t>
  </si>
  <si>
    <t>SALE1956</t>
  </si>
  <si>
    <t>SALE1957</t>
  </si>
  <si>
    <t>SALE1958</t>
  </si>
  <si>
    <t>SALE1959</t>
  </si>
  <si>
    <t>SALE1960</t>
  </si>
  <si>
    <t>SALE1961</t>
  </si>
  <si>
    <t>SALE1962</t>
  </si>
  <si>
    <t>SALE1963</t>
  </si>
  <si>
    <t>SALE1964</t>
  </si>
  <si>
    <t>SALE1965</t>
  </si>
  <si>
    <t>SALE1966</t>
  </si>
  <si>
    <t>SALE1967</t>
  </si>
  <si>
    <t>SALE1968</t>
  </si>
  <si>
    <t>SALE1969</t>
  </si>
  <si>
    <t>SALE1970</t>
  </si>
  <si>
    <t>SALE1971</t>
  </si>
  <si>
    <t>SALE1972</t>
  </si>
  <si>
    <t>SALE1973</t>
  </si>
  <si>
    <t>SALE1974</t>
  </si>
  <si>
    <t>SALE1975</t>
  </si>
  <si>
    <t>SALE1976</t>
  </si>
  <si>
    <t>SALE1977</t>
  </si>
  <si>
    <t>SALE1978</t>
  </si>
  <si>
    <t>SALE1979</t>
  </si>
  <si>
    <t>SALE1980</t>
  </si>
  <si>
    <t>SALE1981</t>
  </si>
  <si>
    <t>SALE1982</t>
  </si>
  <si>
    <t>SALE1983</t>
  </si>
  <si>
    <t>SALE1984</t>
  </si>
  <si>
    <t>SALE1985</t>
  </si>
  <si>
    <t>SALE1986</t>
  </si>
  <si>
    <t>SALE1987</t>
  </si>
  <si>
    <t>SALE1988</t>
  </si>
  <si>
    <t>SALE1989</t>
  </si>
  <si>
    <t>SALE1990</t>
  </si>
  <si>
    <t>SALE1991</t>
  </si>
  <si>
    <t>SALE1992</t>
  </si>
  <si>
    <t>SALE1993</t>
  </si>
  <si>
    <t>SALE1994</t>
  </si>
  <si>
    <t>SALE1995</t>
  </si>
  <si>
    <t>SALE1996</t>
  </si>
  <si>
    <t>SALE1997</t>
  </si>
  <si>
    <t>SALE1998</t>
  </si>
  <si>
    <t>SALE1999</t>
  </si>
  <si>
    <t>Store_Name</t>
  </si>
  <si>
    <t>Region</t>
  </si>
  <si>
    <t>Store_Type</t>
  </si>
  <si>
    <t>Rivera-Warner</t>
  </si>
  <si>
    <t>East</t>
  </si>
  <si>
    <t>Washingtonfurt</t>
  </si>
  <si>
    <t>Flagship</t>
  </si>
  <si>
    <t>Martinez, Adkins and Johnson</t>
  </si>
  <si>
    <t>North</t>
  </si>
  <si>
    <t>Danielmouth</t>
  </si>
  <si>
    <t>Black-Horn</t>
  </si>
  <si>
    <t>South</t>
  </si>
  <si>
    <t>North Nancyview</t>
  </si>
  <si>
    <t>Outlet</t>
  </si>
  <si>
    <t>Johnson-Wright</t>
  </si>
  <si>
    <t>Hoodberg</t>
  </si>
  <si>
    <t>Alexander Group</t>
  </si>
  <si>
    <t>Port Sharon</t>
  </si>
  <si>
    <t>Online</t>
  </si>
  <si>
    <t>Gray Ltd</t>
  </si>
  <si>
    <t>New Michaelchester</t>
  </si>
  <si>
    <t>Benson-Elliott</t>
  </si>
  <si>
    <t>Port Josephberg</t>
  </si>
  <si>
    <t>Martinez-Mullins</t>
  </si>
  <si>
    <t>Williamsfurt</t>
  </si>
  <si>
    <t>Bean, Jones and Park</t>
  </si>
  <si>
    <t>West</t>
  </si>
  <si>
    <t>Thompsonborough</t>
  </si>
  <si>
    <t>Moore, Padilla and Butler</t>
  </si>
  <si>
    <t>East Johnstad</t>
  </si>
  <si>
    <t>Hill, Wagner and Ballard</t>
  </si>
  <si>
    <t>East Davidville</t>
  </si>
  <si>
    <t>Aguirre-Keller</t>
  </si>
  <si>
    <t>Thomas, Bridges and Harris</t>
  </si>
  <si>
    <t>Sabrinatown</t>
  </si>
  <si>
    <t>Gardner, Humphrey and Contreras</t>
  </si>
  <si>
    <t>Mcdonald Inc</t>
  </si>
  <si>
    <t>Shelton PLC</t>
  </si>
  <si>
    <t>East Jenniferstad</t>
  </si>
  <si>
    <t>Frederick-Wright</t>
  </si>
  <si>
    <t>New Jimmymouth</t>
  </si>
  <si>
    <t>Holloway Ltd</t>
  </si>
  <si>
    <t>Bensonhaven</t>
  </si>
  <si>
    <t>Guerrero-Schmitt</t>
  </si>
  <si>
    <t>East Stevechester</t>
  </si>
  <si>
    <t>Mann-Austin</t>
  </si>
  <si>
    <t>Vasquezborough</t>
  </si>
  <si>
    <t>Quantity2</t>
  </si>
  <si>
    <t>Loyalty_Level2</t>
  </si>
  <si>
    <t>Cost2</t>
  </si>
  <si>
    <t>Stock2</t>
  </si>
  <si>
    <t>Name2</t>
  </si>
  <si>
    <t>City2</t>
  </si>
  <si>
    <t>Gross Amount</t>
  </si>
  <si>
    <t>Discounted Amount</t>
  </si>
  <si>
    <t>Inventory Value</t>
  </si>
  <si>
    <t>Summary</t>
  </si>
  <si>
    <t>Formula</t>
  </si>
  <si>
    <t>Total Sales</t>
  </si>
  <si>
    <t>Total Quantity Sold</t>
  </si>
  <si>
    <t>Total Transactions</t>
  </si>
  <si>
    <t>Average Order Value</t>
  </si>
  <si>
    <t>Minimum Order Value</t>
  </si>
  <si>
    <t>Maximum Order Value</t>
  </si>
  <si>
    <t>Total Sales by Payment Type - Creditcard</t>
  </si>
  <si>
    <t>Total Sales by Payment Type - Paypal</t>
  </si>
  <si>
    <t>Total Sales by Payment Type - COD</t>
  </si>
  <si>
    <t>No of Transactions by Payment Type -Creditcard</t>
  </si>
  <si>
    <t>No of Transactions by Payment Type-Paypal</t>
  </si>
  <si>
    <t>No of Transactions by Payment Type- COD</t>
  </si>
  <si>
    <t>Average Order Value by Payment Type - Creditcard</t>
  </si>
  <si>
    <t>Average Order Value by Payment Type - paypal</t>
  </si>
  <si>
    <t>Average Order Value by Payment Type - COD</t>
  </si>
  <si>
    <t>Order Value Category</t>
  </si>
  <si>
    <t>Stock Status</t>
  </si>
  <si>
    <t>Age Group</t>
  </si>
  <si>
    <t>Region_Storetype</t>
  </si>
  <si>
    <t>Grand Total</t>
  </si>
  <si>
    <t>Sum of Total_Amount</t>
  </si>
  <si>
    <t>Total Sales by Product Category</t>
  </si>
  <si>
    <t>Total Sales by Region</t>
  </si>
  <si>
    <t>Payment Type Summary</t>
  </si>
  <si>
    <t>Count of Sales_ID</t>
  </si>
  <si>
    <t>Payment Type</t>
  </si>
  <si>
    <t>Unit_Price3</t>
  </si>
  <si>
    <t>Discount4</t>
  </si>
  <si>
    <t>Total_Amount5</t>
  </si>
  <si>
    <t>United States of America</t>
  </si>
  <si>
    <t>usa</t>
  </si>
  <si>
    <t>Sub_Category</t>
  </si>
  <si>
    <t>Computer</t>
  </si>
  <si>
    <t>Tops</t>
  </si>
  <si>
    <t>Outerwear</t>
  </si>
  <si>
    <t>Bottoms</t>
  </si>
  <si>
    <t>Accessories</t>
  </si>
  <si>
    <t>Skincare</t>
  </si>
  <si>
    <t>Lighting</t>
  </si>
  <si>
    <t>Audio</t>
  </si>
  <si>
    <t>Fitness</t>
  </si>
  <si>
    <t>Kitchen</t>
  </si>
  <si>
    <t>Haircare</t>
  </si>
  <si>
    <t>Decor</t>
  </si>
  <si>
    <t>Appliances</t>
  </si>
  <si>
    <t>Grooming</t>
  </si>
  <si>
    <t>Equipment</t>
  </si>
  <si>
    <t>Storage</t>
  </si>
  <si>
    <t>Outdoor</t>
  </si>
  <si>
    <t>Team Sports</t>
  </si>
  <si>
    <t>Footwear</t>
  </si>
  <si>
    <t>Mobile</t>
  </si>
  <si>
    <t>Makeup</t>
  </si>
  <si>
    <t>Fragrance</t>
  </si>
  <si>
    <t>Furniture</t>
  </si>
  <si>
    <t>Loyalty Level Analysis</t>
  </si>
  <si>
    <t>Loyalty Level</t>
  </si>
  <si>
    <t>Monthly Sales Trend</t>
  </si>
  <si>
    <t>2023</t>
  </si>
  <si>
    <t>2024</t>
  </si>
  <si>
    <t>2025</t>
  </si>
  <si>
    <t>Profit</t>
  </si>
  <si>
    <t>Total Cost</t>
  </si>
  <si>
    <t>Sum of Profit</t>
  </si>
  <si>
    <t>Profit by Category</t>
  </si>
  <si>
    <t>Mean</t>
  </si>
  <si>
    <t>Median</t>
  </si>
  <si>
    <t>Mode</t>
  </si>
  <si>
    <t>Standard Deviation</t>
  </si>
  <si>
    <t>Unit Price</t>
  </si>
  <si>
    <t>Total Amount</t>
  </si>
  <si>
    <t>Standard Error</t>
  </si>
  <si>
    <t>Sample Variance</t>
  </si>
  <si>
    <t>Kurtosis</t>
  </si>
  <si>
    <t>Skewness</t>
  </si>
  <si>
    <t>Range</t>
  </si>
  <si>
    <t>Minimum</t>
  </si>
  <si>
    <t>Maximum</t>
  </si>
  <si>
    <t>Sum</t>
  </si>
  <si>
    <t>Count</t>
  </si>
  <si>
    <t>Order Date</t>
  </si>
  <si>
    <t>E-COMMERCE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</si>
</sst>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4" formatCode="_(&quot;$&quot;* #,##0.00_);_(&quot;$&quot;* \(#,##0.00\);_(&quot;$&quot;* &quot;-&quot;??_);_(@_)"/>
    <numFmt numFmtId="164" formatCode="dd\-mm\-yyyy"/>
    <numFmt numFmtId="165" formatCode="&quot;$&quot;#,##0.00"/>
    <numFmt numFmtId="166" formatCode="&quot;$&quot;#,##0"/>
  </numFmts>
  <fonts count="9" x14ac:knownFonts="1">
    <font>
      <sz val="11"/>
      <color theme="1"/>
      <name val="Calibri"/>
      <family val="2"/>
      <scheme val="minor"/>
    </font>
    <font>
      <b/>
      <sz val="11"/>
      <color theme="1"/>
      <name val="Calibri"/>
      <family val="2"/>
      <scheme val="minor"/>
    </font>
    <font>
      <sz val="10"/>
      <color theme="1"/>
      <name val="Arial Unicode MS"/>
      <family val="2"/>
    </font>
    <font>
      <sz val="11"/>
      <color theme="1"/>
      <name val="Calibri"/>
      <family val="2"/>
      <scheme val="minor"/>
    </font>
    <font>
      <b/>
      <u/>
      <sz val="11"/>
      <color theme="1"/>
      <name val="Calibri"/>
      <family val="2"/>
      <scheme val="minor"/>
    </font>
    <font>
      <sz val="16"/>
      <color theme="1"/>
      <name val="Calibri"/>
      <family val="2"/>
      <scheme val="minor"/>
    </font>
    <font>
      <sz val="20"/>
      <color theme="1"/>
      <name val="Calibri"/>
      <family val="2"/>
      <scheme val="minor"/>
    </font>
    <font>
      <b/>
      <sz val="48"/>
      <color theme="1"/>
      <name val="Calibri"/>
      <family val="2"/>
      <scheme val="minor"/>
    </font>
    <font>
      <b/>
      <u/>
      <sz val="20"/>
      <color theme="1"/>
      <name val="Calibri"/>
      <family val="2"/>
      <scheme val="minor"/>
    </font>
  </fonts>
  <fills count="5">
    <fill>
      <patternFill patternType="none"/>
    </fill>
    <fill>
      <patternFill patternType="gray125"/>
    </fill>
    <fill>
      <patternFill patternType="solid">
        <fgColor theme="2"/>
        <bgColor indexed="64"/>
      </patternFill>
    </fill>
    <fill>
      <patternFill patternType="solid">
        <fgColor theme="3"/>
        <bgColor indexed="64"/>
      </patternFill>
    </fill>
    <fill>
      <patternFill patternType="solid">
        <fgColor theme="3" tint="0.79998168889431442"/>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s>
  <cellStyleXfs count="2">
    <xf numFmtId="0" fontId="0" fillId="0" borderId="0"/>
    <xf numFmtId="44" fontId="3" fillId="0" borderId="0" applyFont="0" applyFill="0" applyBorder="0" applyAlignment="0" applyProtection="0"/>
  </cellStyleXfs>
  <cellXfs count="34">
    <xf numFmtId="0" fontId="0" fillId="0" borderId="0" xfId="0"/>
    <xf numFmtId="2" fontId="0" fillId="0" borderId="0" xfId="0" applyNumberFormat="1"/>
    <xf numFmtId="9" fontId="0" fillId="0" borderId="0" xfId="0" applyNumberFormat="1"/>
    <xf numFmtId="164" fontId="0" fillId="0" borderId="0" xfId="0" applyNumberFormat="1"/>
    <xf numFmtId="1" fontId="0" fillId="0" borderId="0" xfId="0" applyNumberFormat="1"/>
    <xf numFmtId="0" fontId="0" fillId="0" borderId="1" xfId="0" applyBorder="1" applyAlignment="1">
      <alignment vertical="center" wrapText="1"/>
    </xf>
    <xf numFmtId="0" fontId="1" fillId="2" borderId="1" xfId="0" applyFont="1" applyFill="1" applyBorder="1" applyAlignment="1">
      <alignment horizontal="center" vertical="center" wrapText="1"/>
    </xf>
    <xf numFmtId="0" fontId="0" fillId="0" borderId="1" xfId="0" applyBorder="1"/>
    <xf numFmtId="2" fontId="1" fillId="2" borderId="1" xfId="0" applyNumberFormat="1" applyFont="1" applyFill="1" applyBorder="1" applyAlignment="1">
      <alignment horizontal="center" vertical="center" wrapText="1"/>
    </xf>
    <xf numFmtId="0" fontId="0" fillId="0" borderId="0" xfId="0" pivotButton="1"/>
    <xf numFmtId="0" fontId="0" fillId="0" borderId="0" xfId="0" applyAlignment="1">
      <alignment horizontal="left"/>
    </xf>
    <xf numFmtId="0" fontId="0" fillId="0" borderId="0" xfId="0" applyAlignment="1">
      <alignment vertical="center" wrapText="1"/>
    </xf>
    <xf numFmtId="0" fontId="1" fillId="0" borderId="2" xfId="0" applyFont="1" applyBorder="1" applyAlignment="1">
      <alignment vertical="center" wrapText="1"/>
    </xf>
    <xf numFmtId="0" fontId="1" fillId="0" borderId="0" xfId="0" applyFont="1" applyAlignment="1">
      <alignment vertical="center" wrapText="1"/>
    </xf>
    <xf numFmtId="0" fontId="1" fillId="0" borderId="3" xfId="0" applyFont="1" applyBorder="1" applyAlignment="1">
      <alignment vertical="center" wrapText="1"/>
    </xf>
    <xf numFmtId="0" fontId="1" fillId="0" borderId="1" xfId="0" applyFont="1" applyBorder="1" applyAlignment="1">
      <alignment horizontal="left" vertical="top" wrapText="1"/>
    </xf>
    <xf numFmtId="0" fontId="0" fillId="0" borderId="1" xfId="0" applyBorder="1" applyAlignment="1">
      <alignment horizontal="left" vertical="top"/>
    </xf>
    <xf numFmtId="0" fontId="1" fillId="0" borderId="1" xfId="0" applyFont="1" applyBorder="1" applyAlignment="1">
      <alignment horizontal="left" vertical="top"/>
    </xf>
    <xf numFmtId="0" fontId="0" fillId="3" borderId="0" xfId="0" applyFill="1"/>
    <xf numFmtId="1" fontId="2" fillId="0" borderId="1" xfId="0" applyNumberFormat="1" applyFont="1" applyBorder="1" applyAlignment="1">
      <alignment vertical="center" wrapText="1"/>
    </xf>
    <xf numFmtId="1" fontId="0" fillId="0" borderId="1" xfId="0" applyNumberFormat="1" applyBorder="1"/>
    <xf numFmtId="165" fontId="0" fillId="0" borderId="0" xfId="0" applyNumberFormat="1"/>
    <xf numFmtId="165" fontId="2" fillId="0" borderId="1" xfId="0" applyNumberFormat="1" applyFont="1" applyBorder="1" applyAlignment="1">
      <alignment vertical="center" wrapText="1"/>
    </xf>
    <xf numFmtId="166" fontId="2" fillId="0" borderId="1" xfId="0" applyNumberFormat="1" applyFont="1" applyBorder="1" applyAlignment="1">
      <alignment vertical="center" wrapText="1"/>
    </xf>
    <xf numFmtId="165" fontId="0" fillId="0" borderId="1" xfId="1" applyNumberFormat="1" applyFont="1" applyBorder="1"/>
    <xf numFmtId="165" fontId="0" fillId="0" borderId="1" xfId="0" applyNumberFormat="1" applyBorder="1"/>
    <xf numFmtId="0" fontId="5" fillId="3" borderId="0" xfId="0" applyFont="1" applyFill="1"/>
    <xf numFmtId="0" fontId="7" fillId="4" borderId="0" xfId="0" applyFont="1" applyFill="1"/>
    <xf numFmtId="0" fontId="6" fillId="4" borderId="0" xfId="0" applyFont="1" applyFill="1"/>
    <xf numFmtId="0" fontId="6" fillId="4" borderId="0" xfId="0" applyFont="1" applyFill="1" applyAlignment="1">
      <alignment horizontal="left"/>
    </xf>
    <xf numFmtId="165" fontId="6" fillId="4" borderId="0" xfId="0" applyNumberFormat="1" applyFont="1" applyFill="1"/>
    <xf numFmtId="0" fontId="8" fillId="4" borderId="0" xfId="0" applyFont="1" applyFill="1" applyAlignment="1">
      <alignment horizontal="center"/>
    </xf>
    <xf numFmtId="0" fontId="7" fillId="4" borderId="0" xfId="0" applyFont="1" applyFill="1" applyAlignment="1">
      <alignment horizontal="center"/>
    </xf>
    <xf numFmtId="0" fontId="4" fillId="0" borderId="0" xfId="0" applyFont="1" applyAlignment="1">
      <alignment horizontal="center"/>
    </xf>
  </cellXfs>
  <cellStyles count="2">
    <cellStyle name="Currency" xfId="1" builtinId="4"/>
    <cellStyle name="Normal" xfId="0" builtinId="0"/>
  </cellStyles>
  <dxfs count="188">
    <dxf>
      <font>
        <b/>
        <color theme="1"/>
      </font>
      <border>
        <bottom style="thin">
          <color theme="4"/>
        </bottom>
        <vertical/>
        <horizontal/>
      </border>
    </dxf>
    <dxf>
      <font>
        <sz val="16"/>
        <color theme="1"/>
      </font>
      <border>
        <left style="thin">
          <color theme="4"/>
        </left>
        <right style="thin">
          <color theme="4"/>
        </right>
        <top style="thin">
          <color theme="4"/>
        </top>
        <bottom style="thin">
          <color theme="4"/>
        </bottom>
        <vertical/>
        <horizontal/>
      </border>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3" formatCode="0%"/>
    </dxf>
    <dxf>
      <numFmt numFmtId="2" formatCode="0.00"/>
    </dxf>
    <dxf>
      <numFmt numFmtId="1" formatCode="0"/>
    </dxf>
    <dxf>
      <numFmt numFmtId="164" formatCode="dd\-mm\-yyyy"/>
    </dxf>
    <dxf>
      <numFmt numFmtId="0" formatCode="General"/>
    </dxf>
    <dxf>
      <numFmt numFmtId="2" formatCode="0.00"/>
    </dxf>
    <dxf>
      <numFmt numFmtId="1" formatCode="0"/>
    </dxf>
    <dxf>
      <numFmt numFmtId="2"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 formatCode="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 formatCode="0.00"/>
    </dxf>
    <dxf>
      <numFmt numFmtId="2" formatCode="0.00"/>
    </dxf>
    <dxf>
      <numFmt numFmtId="2" formatCode="0.00"/>
    </dxf>
    <dxf>
      <numFmt numFmtId="2" formatCode="0.00"/>
    </dxf>
    <dxf>
      <numFmt numFmtId="13" formatCode="0%"/>
    </dxf>
    <dxf>
      <numFmt numFmtId="2" formatCode="0.00"/>
    </dxf>
    <dxf>
      <numFmt numFmtId="1" formatCode="0"/>
    </dxf>
    <dxf>
      <numFmt numFmtId="0" formatCode="General"/>
    </dxf>
    <dxf>
      <numFmt numFmtId="0" formatCode="General"/>
    </dxf>
    <dxf>
      <numFmt numFmtId="0" formatCode="General"/>
    </dxf>
    <dxf>
      <numFmt numFmtId="0" formatCode="General"/>
    </dxf>
    <dxf>
      <numFmt numFmtId="164" formatCode="dd\-mm\-yyyy"/>
    </dxf>
    <dxf>
      <numFmt numFmtId="0" formatCode="General"/>
    </dxf>
    <dxf>
      <font>
        <sz val="20"/>
      </font>
    </dxf>
    <dxf>
      <font>
        <sz val="20"/>
      </font>
    </dxf>
    <dxf>
      <font>
        <sz val="20"/>
      </font>
    </dxf>
    <dxf>
      <font>
        <sz val="20"/>
      </font>
    </dxf>
    <dxf>
      <font>
        <sz val="20"/>
      </font>
    </dxf>
    <dxf>
      <font>
        <sz val="20"/>
      </font>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patternType="solid">
          <bgColor theme="3"/>
        </patternFill>
      </fill>
    </dxf>
    <dxf>
      <fill>
        <patternFill patternType="solid">
          <bgColor theme="3"/>
        </patternFill>
      </fill>
    </dxf>
    <dxf>
      <fill>
        <patternFill patternType="solid">
          <bgColor theme="3"/>
        </patternFill>
      </fill>
    </dxf>
    <dxf>
      <fill>
        <patternFill patternType="solid">
          <bgColor theme="3"/>
        </patternFill>
      </fill>
    </dxf>
    <dxf>
      <fill>
        <patternFill patternType="solid">
          <bgColor theme="3"/>
        </patternFill>
      </fill>
    </dxf>
    <dxf>
      <fill>
        <patternFill patternType="solid">
          <bgColor theme="3"/>
        </patternFill>
      </fill>
    </dxf>
    <dxf>
      <font>
        <sz val="16"/>
      </font>
    </dxf>
    <dxf>
      <font>
        <sz val="16"/>
      </font>
    </dxf>
    <dxf>
      <font>
        <sz val="16"/>
      </font>
    </dxf>
    <dxf>
      <font>
        <sz val="16"/>
      </font>
    </dxf>
    <dxf>
      <font>
        <sz val="16"/>
      </font>
    </dxf>
    <dxf>
      <font>
        <sz val="16"/>
      </font>
    </dxf>
    <dxf>
      <font>
        <sz val="20"/>
      </font>
    </dxf>
    <dxf>
      <font>
        <sz val="20"/>
      </font>
    </dxf>
    <dxf>
      <font>
        <sz val="20"/>
      </font>
    </dxf>
    <dxf>
      <font>
        <sz val="20"/>
      </font>
    </dxf>
    <dxf>
      <font>
        <sz val="20"/>
      </font>
    </dxf>
    <dxf>
      <font>
        <sz val="20"/>
      </font>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patternType="solid">
          <bgColor theme="3"/>
        </patternFill>
      </fill>
    </dxf>
    <dxf>
      <fill>
        <patternFill patternType="solid">
          <bgColor theme="3"/>
        </patternFill>
      </fill>
    </dxf>
    <dxf>
      <fill>
        <patternFill patternType="solid">
          <bgColor theme="3"/>
        </patternFill>
      </fill>
    </dxf>
    <dxf>
      <fill>
        <patternFill patternType="solid">
          <bgColor theme="3"/>
        </patternFill>
      </fill>
    </dxf>
    <dxf>
      <fill>
        <patternFill patternType="solid">
          <bgColor theme="3"/>
        </patternFill>
      </fill>
    </dxf>
    <dxf>
      <fill>
        <patternFill patternType="solid">
          <bgColor theme="3"/>
        </patternFill>
      </fill>
    </dxf>
    <dxf>
      <font>
        <sz val="16"/>
      </font>
    </dxf>
    <dxf>
      <font>
        <sz val="16"/>
      </font>
    </dxf>
    <dxf>
      <font>
        <sz val="16"/>
      </font>
    </dxf>
    <dxf>
      <font>
        <sz val="16"/>
      </font>
    </dxf>
    <dxf>
      <font>
        <sz val="16"/>
      </font>
    </dxf>
    <dxf>
      <font>
        <sz val="16"/>
      </font>
    </dxf>
    <dxf>
      <font>
        <sz val="20"/>
      </font>
    </dxf>
    <dxf>
      <font>
        <sz val="20"/>
      </font>
    </dxf>
    <dxf>
      <font>
        <sz val="20"/>
      </font>
    </dxf>
    <dxf>
      <font>
        <sz val="20"/>
      </font>
    </dxf>
    <dxf>
      <font>
        <sz val="20"/>
      </font>
    </dxf>
    <dxf>
      <font>
        <sz val="20"/>
      </font>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patternType="solid">
          <bgColor theme="3"/>
        </patternFill>
      </fill>
    </dxf>
    <dxf>
      <fill>
        <patternFill patternType="solid">
          <bgColor theme="3"/>
        </patternFill>
      </fill>
    </dxf>
    <dxf>
      <fill>
        <patternFill patternType="solid">
          <bgColor theme="3"/>
        </patternFill>
      </fill>
    </dxf>
    <dxf>
      <fill>
        <patternFill patternType="solid">
          <bgColor theme="3"/>
        </patternFill>
      </fill>
    </dxf>
    <dxf>
      <fill>
        <patternFill patternType="solid">
          <bgColor theme="3"/>
        </patternFill>
      </fill>
    </dxf>
    <dxf>
      <fill>
        <patternFill patternType="solid">
          <bgColor theme="3"/>
        </patternFill>
      </fill>
    </dxf>
    <dxf>
      <font>
        <sz val="16"/>
      </font>
    </dxf>
    <dxf>
      <font>
        <sz val="16"/>
      </font>
    </dxf>
    <dxf>
      <font>
        <sz val="16"/>
      </font>
    </dxf>
    <dxf>
      <font>
        <sz val="16"/>
      </font>
    </dxf>
    <dxf>
      <font>
        <sz val="16"/>
      </font>
    </dxf>
    <dxf>
      <font>
        <sz val="16"/>
      </font>
    </dxf>
    <dxf>
      <font>
        <sz val="20"/>
      </font>
    </dxf>
    <dxf>
      <font>
        <sz val="20"/>
      </font>
    </dxf>
    <dxf>
      <font>
        <sz val="20"/>
      </font>
    </dxf>
    <dxf>
      <font>
        <sz val="20"/>
      </font>
    </dxf>
    <dxf>
      <font>
        <sz val="20"/>
      </font>
    </dxf>
    <dxf>
      <font>
        <sz val="20"/>
      </font>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patternType="solid">
          <bgColor theme="3"/>
        </patternFill>
      </fill>
    </dxf>
    <dxf>
      <fill>
        <patternFill patternType="solid">
          <bgColor theme="3"/>
        </patternFill>
      </fill>
    </dxf>
    <dxf>
      <fill>
        <patternFill patternType="solid">
          <bgColor theme="3"/>
        </patternFill>
      </fill>
    </dxf>
    <dxf>
      <fill>
        <patternFill patternType="solid">
          <bgColor theme="3"/>
        </patternFill>
      </fill>
    </dxf>
    <dxf>
      <fill>
        <patternFill patternType="solid">
          <bgColor theme="3"/>
        </patternFill>
      </fill>
    </dxf>
    <dxf>
      <fill>
        <patternFill patternType="solid">
          <bgColor theme="3"/>
        </patternFill>
      </fill>
    </dxf>
    <dxf>
      <font>
        <sz val="16"/>
      </font>
    </dxf>
    <dxf>
      <font>
        <sz val="16"/>
      </font>
    </dxf>
    <dxf>
      <font>
        <sz val="16"/>
      </font>
    </dxf>
    <dxf>
      <font>
        <sz val="16"/>
      </font>
    </dxf>
    <dxf>
      <font>
        <sz val="16"/>
      </font>
    </dxf>
    <dxf>
      <font>
        <sz val="16"/>
      </font>
    </dxf>
    <dxf>
      <font>
        <sz val="20"/>
      </font>
    </dxf>
    <dxf>
      <font>
        <sz val="20"/>
      </font>
    </dxf>
    <dxf>
      <font>
        <sz val="20"/>
      </font>
    </dxf>
    <dxf>
      <font>
        <sz val="20"/>
      </font>
    </dxf>
    <dxf>
      <font>
        <sz val="20"/>
      </font>
    </dxf>
    <dxf>
      <font>
        <sz val="20"/>
      </font>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patternType="solid">
          <bgColor theme="3"/>
        </patternFill>
      </fill>
    </dxf>
    <dxf>
      <fill>
        <patternFill patternType="solid">
          <bgColor theme="3"/>
        </patternFill>
      </fill>
    </dxf>
    <dxf>
      <fill>
        <patternFill patternType="solid">
          <bgColor theme="3"/>
        </patternFill>
      </fill>
    </dxf>
    <dxf>
      <fill>
        <patternFill patternType="solid">
          <bgColor theme="3"/>
        </patternFill>
      </fill>
    </dxf>
    <dxf>
      <fill>
        <patternFill patternType="solid">
          <bgColor theme="3"/>
        </patternFill>
      </fill>
    </dxf>
    <dxf>
      <fill>
        <patternFill patternType="solid">
          <bgColor theme="3"/>
        </patternFill>
      </fill>
    </dxf>
    <dxf>
      <font>
        <sz val="16"/>
      </font>
    </dxf>
    <dxf>
      <font>
        <sz val="16"/>
      </font>
    </dxf>
    <dxf>
      <font>
        <sz val="16"/>
      </font>
    </dxf>
    <dxf>
      <font>
        <sz val="16"/>
      </font>
    </dxf>
    <dxf>
      <font>
        <sz val="16"/>
      </font>
    </dxf>
    <dxf>
      <font>
        <sz val="16"/>
      </font>
    </dxf>
    <dxf>
      <font>
        <b/>
        <sz val="11"/>
        <color theme="1"/>
      </font>
      <border>
        <vertical/>
        <horizontal/>
      </border>
    </dxf>
    <dxf>
      <font>
        <sz val="48"/>
      </font>
    </dxf>
    <dxf>
      <font>
        <b/>
        <sz val="11"/>
        <color theme="1"/>
      </font>
      <border>
        <vertical/>
        <horizontal/>
      </border>
    </dxf>
    <dxf>
      <font>
        <sz val="26"/>
        <color theme="1"/>
      </font>
      <border>
        <left style="thin">
          <color theme="8"/>
        </left>
        <right style="thin">
          <color theme="8"/>
        </right>
        <top style="thin">
          <color theme="8"/>
        </top>
        <bottom style="thin">
          <color theme="8"/>
        </bottom>
        <vertical/>
        <horizontal/>
      </border>
    </dxf>
    <dxf>
      <font>
        <b/>
        <sz val="11"/>
        <color theme="1"/>
      </font>
    </dxf>
    <dxf>
      <font>
        <b val="0"/>
        <i val="0"/>
        <sz val="18"/>
      </font>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sz val="16"/>
      </font>
    </dxf>
    <dxf>
      <font>
        <sz val="26"/>
      </font>
    </dxf>
  </dxfs>
  <tableStyles count="6" defaultTableStyle="TableStyleMedium2" defaultPivotStyle="PivotStyleLight16">
    <tableStyle name="123" pivot="0" table="0" count="1" xr9:uid="{7FC39E13-B0AC-4B70-ACEE-3C71653D4703}">
      <tableStyleElement type="wholeTable" dxfId="187"/>
    </tableStyle>
    <tableStyle name="Slicer Style 1" pivot="0" table="0" count="1" xr9:uid="{BA79FCC3-7BC0-4928-A4AC-1D91A8FAAC47}">
      <tableStyleElement type="wholeTable" dxfId="186"/>
    </tableStyle>
    <tableStyle name="SlicerStyleDark1 2" pivot="0" table="0" count="10" xr9:uid="{63ECA13C-F7DE-4A64-91DD-2EF406A3B3A5}">
      <tableStyleElement type="wholeTable" dxfId="1"/>
      <tableStyleElement type="headerRow" dxfId="0"/>
    </tableStyle>
    <tableStyle name="Timeline Style 1" pivot="0" table="0" count="8" xr9:uid="{619F8DB9-70E0-42DC-A174-E89704EA49A3}">
      <tableStyleElement type="wholeTable" dxfId="185"/>
      <tableStyleElement type="headerRow" dxfId="184"/>
    </tableStyle>
    <tableStyle name="TimeSlicerStyleDark5 2" pivot="0" table="0" count="9" xr9:uid="{7E39F112-395E-42AA-A04B-BEF267367D34}">
      <tableStyleElement type="wholeTable" dxfId="183"/>
      <tableStyleElement type="headerRow" dxfId="182"/>
    </tableStyle>
    <tableStyle name="TimeSlicerStyleDark5 3" pivot="0" table="0" count="9" xr9:uid="{7F4F7A32-F4E5-4D14-9E97-E9BD5EE42081}">
      <tableStyleElement type="wholeTable" dxfId="181"/>
      <tableStyleElement type="headerRow" dxfId="180"/>
    </tableStyle>
  </tableStyles>
  <extLst>
    <ext xmlns:x14="http://schemas.microsoft.com/office/spreadsheetml/2009/9/main" uri="{46F421CA-312F-682f-3DD2-61675219B42D}">
      <x14:dxfs count="24">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123"/>
        <x14:slicerStyle name="Slicer Style 1"/>
        <x14:slicerStyle name="SlicerStyleDark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20">
        <dxf>
          <fill>
            <patternFill patternType="solid">
              <fgColor theme="8" tint="0.39997558519241921"/>
              <bgColor theme="8" tint="0.39997558519241921"/>
            </patternFill>
          </fill>
          <border>
            <vertical/>
            <horizontal/>
          </border>
        </dxf>
        <dxf>
          <fill>
            <gradientFill degree="90">
              <stop position="0">
                <color theme="0" tint="-0.249977111117893"/>
              </stop>
              <stop position="1">
                <color theme="0" tint="-0.249977111117893"/>
              </stop>
            </gradientFill>
          </fill>
          <border>
            <vertical/>
            <horizontal/>
          </border>
        </dxf>
        <dxf>
          <fill>
            <gradientFill degree="90">
              <stop position="0">
                <color theme="8"/>
              </stop>
              <stop position="1">
                <color theme="8" tint="-0.499984740745262"/>
              </stop>
            </gradientFill>
          </fill>
          <border>
            <vertical/>
            <horizontal/>
          </border>
        </dxf>
        <dxf>
          <font>
            <sz val="9"/>
            <color theme="1" tint="0.499984740745262"/>
          </font>
          <border>
            <left/>
            <right/>
            <top/>
            <bottom/>
            <vertical/>
            <horizontal/>
          </border>
        </dxf>
        <dxf>
          <font>
            <sz val="9"/>
            <color theme="1" tint="0.499984740745262"/>
          </font>
          <border>
            <left/>
            <right/>
            <top/>
            <bottom/>
            <vertical/>
            <horizontal/>
          </border>
        </dxf>
        <dxf>
          <font>
            <sz val="9"/>
            <color theme="1" tint="0.499984740745262"/>
          </font>
          <border>
            <left/>
            <right/>
            <top/>
            <bottom/>
            <vertical/>
            <horizontal/>
          </border>
        </dxf>
        <dxf>
          <font>
            <sz val="10"/>
            <color theme="8" tint="-0.249977111117893"/>
          </font>
          <border>
            <left/>
            <right/>
            <top/>
            <bottom/>
            <vertical/>
            <horizontal/>
          </border>
        </dxf>
        <dxf>
          <fill>
            <patternFill patternType="solid">
              <fgColor theme="8" tint="0.39997558519241921"/>
              <bgColor theme="8" tint="0.39997558519241921"/>
            </patternFill>
          </fill>
          <border>
            <vertical/>
            <horizontal/>
          </border>
        </dxf>
        <dxf>
          <fill>
            <gradientFill degree="90">
              <stop position="0">
                <color theme="0" tint="-0.249977111117893"/>
              </stop>
              <stop position="1">
                <color theme="0" tint="-0.249977111117893"/>
              </stop>
            </gradientFill>
          </fill>
          <border>
            <vertical/>
            <horizontal/>
          </border>
        </dxf>
        <dxf>
          <fill>
            <gradientFill degree="90">
              <stop position="0">
                <color theme="8"/>
              </stop>
              <stop position="1">
                <color theme="8" tint="-0.499984740745262"/>
              </stop>
            </gradientFill>
          </fill>
          <border>
            <vertical/>
            <horizontal/>
          </border>
        </dxf>
        <dxf>
          <font>
            <sz val="9"/>
            <color theme="1" tint="0.499984740745262"/>
          </font>
          <border>
            <left/>
            <right/>
            <top/>
            <bottom/>
            <vertical/>
            <horizontal/>
          </border>
        </dxf>
        <dxf>
          <font>
            <sz val="9"/>
            <color theme="1" tint="0.499984740745262"/>
          </font>
          <border>
            <left/>
            <right/>
            <top/>
            <bottom/>
            <vertical/>
            <horizontal/>
          </border>
        </dxf>
        <dxf>
          <font>
            <sz val="9"/>
            <color theme="1" tint="0.499984740745262"/>
          </font>
          <border>
            <left/>
            <right/>
            <top/>
            <bottom/>
            <vertical/>
            <horizontal/>
          </border>
        </dxf>
        <dxf>
          <font>
            <sz val="10"/>
            <color theme="8" tint="-0.249977111117893"/>
          </font>
          <border>
            <left/>
            <right/>
            <top/>
            <bottom/>
            <vertical/>
            <horizontal/>
          </border>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19"/>
            <x15:timelineStyleElement type="timeLevel" dxfId="18"/>
            <x15:timelineStyleElement type="periodLabel1" dxfId="17"/>
            <x15:timelineStyleElement type="periodLabel2" dxfId="16"/>
            <x15:timelineStyleElement type="selectedTimeBlock" dxfId="15"/>
            <x15:timelineStyleElement type="unselectedTimeBlock" dxfId="14"/>
          </x15:timelineStyleElements>
        </x15:timelineStyle>
        <x15:timelineStyle name="TimeSlicerStyleDark5 2">
          <x15:timelineStyleElements>
            <x15:timelineStyleElement type="selectionLabel" dxfId="13"/>
            <x15:timelineStyleElement type="timeLevel" dxfId="12"/>
            <x15:timelineStyleElement type="periodLabel1" dxfId="11"/>
            <x15:timelineStyleElement type="periodLabel2" dxfId="10"/>
            <x15:timelineStyleElement type="selectedTimeBlock" dxfId="9"/>
            <x15:timelineStyleElement type="unselectedTimeBlock" dxfId="8"/>
            <x15:timelineStyleElement type="selectedTimeBlockSpace" dxfId="7"/>
          </x15:timelineStyleElements>
        </x15:timelineStyle>
        <x15:timelineStyle name="TimeSlicerStyleDark5 3">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microsoft.com/office/2007/relationships/slicerCache" Target="slicerCaches/slicerCache1.xml"/><Relationship Id="rId17" Type="http://schemas.microsoft.com/office/2011/relationships/timelineCache" Target="timelineCaches/timelineCache1.xml"/><Relationship Id="rId2" Type="http://schemas.openxmlformats.org/officeDocument/2006/relationships/worksheet" Target="worksheets/sheet2.xml"/><Relationship Id="rId16" Type="http://schemas.microsoft.com/office/2007/relationships/slicerCache" Target="slicerCaches/slicerCache5.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07/relationships/slicerCache" Target="slicerCaches/slicerCache4.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End Evaluation Excel last.xlsx]Pivot Table!PivotTable1</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a:t>
            </a:r>
            <a:r>
              <a:rPr lang="en-US" baseline="0"/>
              <a:t> by Category</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Table'!$A$4:$A$9</c:f>
              <c:strCache>
                <c:ptCount val="5"/>
                <c:pt idx="0">
                  <c:v>Beauty</c:v>
                </c:pt>
                <c:pt idx="1">
                  <c:v>Clothing</c:v>
                </c:pt>
                <c:pt idx="2">
                  <c:v>Electronics</c:v>
                </c:pt>
                <c:pt idx="3">
                  <c:v>Home</c:v>
                </c:pt>
                <c:pt idx="4">
                  <c:v>Sports</c:v>
                </c:pt>
              </c:strCache>
            </c:strRef>
          </c:cat>
          <c:val>
            <c:numRef>
              <c:f>'Pivot Table'!$B$4:$B$9</c:f>
              <c:numCache>
                <c:formatCode>"$"#,##0.00</c:formatCode>
                <c:ptCount val="5"/>
                <c:pt idx="0">
                  <c:v>345101.8762</c:v>
                </c:pt>
                <c:pt idx="1">
                  <c:v>364453.01860000001</c:v>
                </c:pt>
                <c:pt idx="2">
                  <c:v>466239.62589999958</c:v>
                </c:pt>
                <c:pt idx="3">
                  <c:v>466358.16650000022</c:v>
                </c:pt>
                <c:pt idx="4">
                  <c:v>531059.02129999991</c:v>
                </c:pt>
              </c:numCache>
            </c:numRef>
          </c:val>
          <c:extLst>
            <c:ext xmlns:c16="http://schemas.microsoft.com/office/drawing/2014/chart" uri="{C3380CC4-5D6E-409C-BE32-E72D297353CC}">
              <c16:uniqueId val="{00000000-9572-403C-ACB3-968D2ECE13A8}"/>
            </c:ext>
          </c:extLst>
        </c:ser>
        <c:dLbls>
          <c:dLblPos val="outEnd"/>
          <c:showLegendKey val="0"/>
          <c:showVal val="1"/>
          <c:showCatName val="0"/>
          <c:showSerName val="0"/>
          <c:showPercent val="0"/>
          <c:showBubbleSize val="0"/>
        </c:dLbls>
        <c:gapWidth val="100"/>
        <c:overlap val="-24"/>
        <c:axId val="1232841663"/>
        <c:axId val="1283274047"/>
      </c:barChart>
      <c:catAx>
        <c:axId val="1232841663"/>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category</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83274047"/>
        <c:crosses val="autoZero"/>
        <c:auto val="1"/>
        <c:lblAlgn val="ctr"/>
        <c:lblOffset val="100"/>
        <c:noMultiLvlLbl val="0"/>
      </c:catAx>
      <c:valAx>
        <c:axId val="1283274047"/>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sum of total amount</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328416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End Evaluation Excel last.xlsx]Pivot Table!PivotTable2</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600" b="1" i="0" u="none" strike="noStrike" baseline="0">
                <a:effectLst>
                  <a:outerShdw blurRad="50800" dist="38100" dir="5400000" algn="t" rotWithShape="0">
                    <a:prstClr val="black">
                      <a:alpha val="40000"/>
                    </a:prstClr>
                  </a:outerShdw>
                </a:effectLst>
              </a:rPr>
              <a:t>Sales by Region</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Table'!$E$3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Table'!$D$4:$D$8</c:f>
              <c:strCache>
                <c:ptCount val="4"/>
                <c:pt idx="0">
                  <c:v>East</c:v>
                </c:pt>
                <c:pt idx="1">
                  <c:v>North</c:v>
                </c:pt>
                <c:pt idx="2">
                  <c:v>South</c:v>
                </c:pt>
                <c:pt idx="3">
                  <c:v>West</c:v>
                </c:pt>
              </c:strCache>
            </c:strRef>
          </c:cat>
          <c:val>
            <c:numRef>
              <c:f>'Pivot Table'!$E$4:$E$8</c:f>
              <c:numCache>
                <c:formatCode>"$"#,##0.00</c:formatCode>
                <c:ptCount val="4"/>
                <c:pt idx="0">
                  <c:v>616418.16820000031</c:v>
                </c:pt>
                <c:pt idx="1">
                  <c:v>646856.55060000054</c:v>
                </c:pt>
                <c:pt idx="2">
                  <c:v>666440.46449999942</c:v>
                </c:pt>
                <c:pt idx="3">
                  <c:v>243496.52520000009</c:v>
                </c:pt>
              </c:numCache>
            </c:numRef>
          </c:val>
          <c:extLst>
            <c:ext xmlns:c16="http://schemas.microsoft.com/office/drawing/2014/chart" uri="{C3380CC4-5D6E-409C-BE32-E72D297353CC}">
              <c16:uniqueId val="{00000000-14E3-4683-9217-EB74F99C57FE}"/>
            </c:ext>
          </c:extLst>
        </c:ser>
        <c:dLbls>
          <c:dLblPos val="outEnd"/>
          <c:showLegendKey val="0"/>
          <c:showVal val="1"/>
          <c:showCatName val="0"/>
          <c:showSerName val="0"/>
          <c:showPercent val="0"/>
          <c:showBubbleSize val="0"/>
        </c:dLbls>
        <c:gapWidth val="115"/>
        <c:axId val="61281488"/>
        <c:axId val="100438144"/>
      </c:barChart>
      <c:catAx>
        <c:axId val="61281488"/>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REGiON</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0438144"/>
        <c:crosses val="autoZero"/>
        <c:auto val="1"/>
        <c:lblAlgn val="ctr"/>
        <c:lblOffset val="100"/>
        <c:noMultiLvlLbl val="0"/>
      </c:catAx>
      <c:valAx>
        <c:axId val="100438144"/>
        <c:scaling>
          <c:orientation val="minMax"/>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sz="900" b="1" i="0" u="none" strike="noStrike" kern="1200" cap="all" baseline="0">
                    <a:solidFill>
                      <a:sysClr val="window" lastClr="FFFFFF">
                        <a:lumMod val="85000"/>
                      </a:sysClr>
                    </a:solidFill>
                  </a:rPr>
                  <a:t>sum of total amount</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quot;$&quot;#,##0.00" sourceLinked="1"/>
        <c:majorTickMark val="none"/>
        <c:minorTickMark val="none"/>
        <c:tickLblPos val="nextTo"/>
        <c:spPr>
          <a:noFill/>
          <a:ln>
            <a:noFill/>
          </a:ln>
          <a:effectLst/>
        </c:spPr>
        <c:txPr>
          <a:bodyPr rot="0" spcFirstLastPara="1" vertOverflow="ellipsis"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1281488"/>
        <c:crosses val="autoZero"/>
        <c:crossBetween val="between"/>
        <c:minorUnit val="200000"/>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End Evaluation Excel last.xlsx]Pivot Table!PivotTable5</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600" b="1" i="0" u="none" strike="noStrike" baseline="0">
                <a:effectLst>
                  <a:outerShdw blurRad="50800" dist="38100" dir="5400000" algn="t" rotWithShape="0">
                    <a:prstClr val="black">
                      <a:alpha val="40000"/>
                    </a:prstClr>
                  </a:outerShdw>
                </a:effectLst>
              </a:rPr>
              <a:t>Monthly Sales Trend</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Table'!$F$12</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Table'!$E$13:$E$16</c:f>
              <c:strCache>
                <c:ptCount val="3"/>
                <c:pt idx="0">
                  <c:v>2023</c:v>
                </c:pt>
                <c:pt idx="1">
                  <c:v>2024</c:v>
                </c:pt>
                <c:pt idx="2">
                  <c:v>2025</c:v>
                </c:pt>
              </c:strCache>
            </c:strRef>
          </c:cat>
          <c:val>
            <c:numRef>
              <c:f>'Pivot Table'!$F$13:$F$16</c:f>
              <c:numCache>
                <c:formatCode>"$"#,##0.00</c:formatCode>
                <c:ptCount val="3"/>
                <c:pt idx="0">
                  <c:v>226171.23319999993</c:v>
                </c:pt>
                <c:pt idx="1">
                  <c:v>1110573.5485000012</c:v>
                </c:pt>
                <c:pt idx="2">
                  <c:v>836466.92679999978</c:v>
                </c:pt>
              </c:numCache>
            </c:numRef>
          </c:val>
          <c:smooth val="0"/>
          <c:extLst>
            <c:ext xmlns:c16="http://schemas.microsoft.com/office/drawing/2014/chart" uri="{C3380CC4-5D6E-409C-BE32-E72D297353CC}">
              <c16:uniqueId val="{00000000-BDE4-4CF0-BF4B-395A5F012065}"/>
            </c:ext>
          </c:extLst>
        </c:ser>
        <c:dLbls>
          <c:dLblPos val="t"/>
          <c:showLegendKey val="0"/>
          <c:showVal val="1"/>
          <c:showCatName val="0"/>
          <c:showSerName val="0"/>
          <c:showPercent val="0"/>
          <c:showBubbleSize val="0"/>
        </c:dLbls>
        <c:marker val="1"/>
        <c:smooth val="0"/>
        <c:axId val="61227200"/>
        <c:axId val="100445344"/>
      </c:lineChart>
      <c:catAx>
        <c:axId val="61227200"/>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ORDER</a:t>
                </a:r>
                <a:r>
                  <a:rPr lang="en-US" baseline="0"/>
                  <a:t> DATE</a:t>
                </a:r>
                <a:endParaRPr lang="en-US"/>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0445344"/>
        <c:crosses val="autoZero"/>
        <c:auto val="1"/>
        <c:lblAlgn val="ctr"/>
        <c:lblOffset val="100"/>
        <c:noMultiLvlLbl val="0"/>
      </c:catAx>
      <c:valAx>
        <c:axId val="100445344"/>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sz="900" b="1" i="0" u="none" strike="noStrike" kern="1200" cap="all" baseline="0">
                    <a:solidFill>
                      <a:sysClr val="window" lastClr="FFFFFF">
                        <a:lumMod val="85000"/>
                      </a:sysClr>
                    </a:solidFill>
                  </a:rPr>
                  <a:t>sum of total amount</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12272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End Evaluation Excel last.xlsx]Pivot Table!PivotTable3</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600" b="1" i="0" u="none" strike="noStrike" baseline="0">
                <a:effectLst>
                  <a:outerShdw blurRad="50800" dist="38100" dir="5400000" algn="t" rotWithShape="0">
                    <a:prstClr val="black">
                      <a:alpha val="40000"/>
                    </a:prstClr>
                  </a:outerShdw>
                </a:effectLst>
              </a:rPr>
              <a:t>Payment Type Summary</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pivotFmt>
      <c:pivotFmt>
        <c:idx val="4"/>
      </c:pivotFmt>
      <c:pivotFmt>
        <c:idx val="5"/>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pivotFmt>
      <c:pivotFmt>
        <c:idx val="8"/>
      </c:pivotFmt>
      <c:pivotFmt>
        <c:idx val="9"/>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Table'!$H$3</c:f>
              <c:strCache>
                <c:ptCount val="1"/>
                <c:pt idx="0">
                  <c:v>Sum of Total_Amount</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F784-4EC6-AB21-C0C18C93D2A9}"/>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F784-4EC6-AB21-C0C18C93D2A9}"/>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F784-4EC6-AB21-C0C18C93D2A9}"/>
              </c:ext>
            </c:extLst>
          </c:dPt>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Table'!$G$4:$G$7</c:f>
              <c:strCache>
                <c:ptCount val="3"/>
                <c:pt idx="0">
                  <c:v>COD</c:v>
                </c:pt>
                <c:pt idx="1">
                  <c:v>Credit Card</c:v>
                </c:pt>
                <c:pt idx="2">
                  <c:v>PayPal</c:v>
                </c:pt>
              </c:strCache>
            </c:strRef>
          </c:cat>
          <c:val>
            <c:numRef>
              <c:f>'Pivot Table'!$H$4:$H$7</c:f>
              <c:numCache>
                <c:formatCode>"$"#,##0.00</c:formatCode>
                <c:ptCount val="3"/>
                <c:pt idx="0">
                  <c:v>733615.66489999974</c:v>
                </c:pt>
                <c:pt idx="1">
                  <c:v>694552.00360000099</c:v>
                </c:pt>
                <c:pt idx="2">
                  <c:v>745044.04000000015</c:v>
                </c:pt>
              </c:numCache>
            </c:numRef>
          </c:val>
          <c:extLst>
            <c:ext xmlns:c16="http://schemas.microsoft.com/office/drawing/2014/chart" uri="{C3380CC4-5D6E-409C-BE32-E72D297353CC}">
              <c16:uniqueId val="{00000006-F784-4EC6-AB21-C0C18C93D2A9}"/>
            </c:ext>
          </c:extLst>
        </c:ser>
        <c:ser>
          <c:idx val="1"/>
          <c:order val="1"/>
          <c:tx>
            <c:strRef>
              <c:f>'Pivot Table'!$I$3</c:f>
              <c:strCache>
                <c:ptCount val="1"/>
                <c:pt idx="0">
                  <c:v>Count of Sales_ID</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8-F784-4EC6-AB21-C0C18C93D2A9}"/>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A-F784-4EC6-AB21-C0C18C93D2A9}"/>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C-F784-4EC6-AB21-C0C18C93D2A9}"/>
              </c:ext>
            </c:extLst>
          </c:dPt>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Table'!$G$4:$G$7</c:f>
              <c:strCache>
                <c:ptCount val="3"/>
                <c:pt idx="0">
                  <c:v>COD</c:v>
                </c:pt>
                <c:pt idx="1">
                  <c:v>Credit Card</c:v>
                </c:pt>
                <c:pt idx="2">
                  <c:v>PayPal</c:v>
                </c:pt>
              </c:strCache>
            </c:strRef>
          </c:cat>
          <c:val>
            <c:numRef>
              <c:f>'Pivot Table'!$I$4:$I$7</c:f>
              <c:numCache>
                <c:formatCode>General</c:formatCode>
                <c:ptCount val="3"/>
                <c:pt idx="0">
                  <c:v>660</c:v>
                </c:pt>
                <c:pt idx="1">
                  <c:v>645</c:v>
                </c:pt>
                <c:pt idx="2">
                  <c:v>695</c:v>
                </c:pt>
              </c:numCache>
            </c:numRef>
          </c:val>
          <c:extLst>
            <c:ext xmlns:c16="http://schemas.microsoft.com/office/drawing/2014/chart" uri="{C3380CC4-5D6E-409C-BE32-E72D297353CC}">
              <c16:uniqueId val="{0000000D-F784-4EC6-AB21-C0C18C93D2A9}"/>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End Evaluation Excel last.xlsx]Pivot Table!PivotTable7</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600" b="1" i="0" u="none" strike="noStrike" baseline="0">
                <a:effectLst>
                  <a:outerShdw blurRad="50800" dist="38100" dir="5400000" algn="t" rotWithShape="0">
                    <a:prstClr val="black">
                      <a:alpha val="40000"/>
                    </a:prstClr>
                  </a:outerShdw>
                </a:effectLst>
              </a:rPr>
              <a:t>Profit by Category</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Table'!$I$12</c:f>
              <c:strCache>
                <c:ptCount val="1"/>
                <c:pt idx="0">
                  <c:v>Sum of Total_Amount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Table'!$H$13:$H$18</c:f>
              <c:strCache>
                <c:ptCount val="5"/>
                <c:pt idx="0">
                  <c:v>Beauty</c:v>
                </c:pt>
                <c:pt idx="1">
                  <c:v>Clothing</c:v>
                </c:pt>
                <c:pt idx="2">
                  <c:v>Electronics</c:v>
                </c:pt>
                <c:pt idx="3">
                  <c:v>Home</c:v>
                </c:pt>
                <c:pt idx="4">
                  <c:v>Sports</c:v>
                </c:pt>
              </c:strCache>
            </c:strRef>
          </c:cat>
          <c:val>
            <c:numRef>
              <c:f>'Pivot Table'!$I$13:$I$18</c:f>
              <c:numCache>
                <c:formatCode>"$"#,##0.00</c:formatCode>
                <c:ptCount val="5"/>
                <c:pt idx="0">
                  <c:v>345101.8762</c:v>
                </c:pt>
                <c:pt idx="1">
                  <c:v>364453.01860000001</c:v>
                </c:pt>
                <c:pt idx="2">
                  <c:v>466239.62589999958</c:v>
                </c:pt>
                <c:pt idx="3">
                  <c:v>466358.16650000022</c:v>
                </c:pt>
                <c:pt idx="4">
                  <c:v>531059.02129999991</c:v>
                </c:pt>
              </c:numCache>
            </c:numRef>
          </c:val>
          <c:extLst>
            <c:ext xmlns:c16="http://schemas.microsoft.com/office/drawing/2014/chart" uri="{C3380CC4-5D6E-409C-BE32-E72D297353CC}">
              <c16:uniqueId val="{00000000-5F53-4DBD-B093-4C9566F3174C}"/>
            </c:ext>
          </c:extLst>
        </c:ser>
        <c:ser>
          <c:idx val="1"/>
          <c:order val="1"/>
          <c:tx>
            <c:strRef>
              <c:f>'Pivot Table'!$J$12</c:f>
              <c:strCache>
                <c:ptCount val="1"/>
                <c:pt idx="0">
                  <c:v>Sum of Profit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Table'!$H$13:$H$18</c:f>
              <c:strCache>
                <c:ptCount val="5"/>
                <c:pt idx="0">
                  <c:v>Beauty</c:v>
                </c:pt>
                <c:pt idx="1">
                  <c:v>Clothing</c:v>
                </c:pt>
                <c:pt idx="2">
                  <c:v>Electronics</c:v>
                </c:pt>
                <c:pt idx="3">
                  <c:v>Home</c:v>
                </c:pt>
                <c:pt idx="4">
                  <c:v>Sports</c:v>
                </c:pt>
              </c:strCache>
            </c:strRef>
          </c:cat>
          <c:val>
            <c:numRef>
              <c:f>'Pivot Table'!$J$13:$J$18</c:f>
              <c:numCache>
                <c:formatCode>"$"#,##0.00</c:formatCode>
                <c:ptCount val="5"/>
                <c:pt idx="0">
                  <c:v>157218.20120000004</c:v>
                </c:pt>
                <c:pt idx="1">
                  <c:v>143394.4136</c:v>
                </c:pt>
                <c:pt idx="2">
                  <c:v>110065.87589999988</c:v>
                </c:pt>
                <c:pt idx="3">
                  <c:v>219817.10150000025</c:v>
                </c:pt>
                <c:pt idx="4">
                  <c:v>280207.63130000001</c:v>
                </c:pt>
              </c:numCache>
            </c:numRef>
          </c:val>
          <c:extLst>
            <c:ext xmlns:c16="http://schemas.microsoft.com/office/drawing/2014/chart" uri="{C3380CC4-5D6E-409C-BE32-E72D297353CC}">
              <c16:uniqueId val="{00000001-5F53-4DBD-B093-4C9566F3174C}"/>
            </c:ext>
          </c:extLst>
        </c:ser>
        <c:dLbls>
          <c:dLblPos val="inEnd"/>
          <c:showLegendKey val="0"/>
          <c:showVal val="1"/>
          <c:showCatName val="0"/>
          <c:showSerName val="0"/>
          <c:showPercent val="0"/>
          <c:showBubbleSize val="0"/>
        </c:dLbls>
        <c:gapWidth val="100"/>
        <c:overlap val="-24"/>
        <c:axId val="125111312"/>
        <c:axId val="100447264"/>
      </c:barChart>
      <c:catAx>
        <c:axId val="12511131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0447264"/>
        <c:crosses val="autoZero"/>
        <c:auto val="1"/>
        <c:lblAlgn val="ctr"/>
        <c:lblOffset val="100"/>
        <c:noMultiLvlLbl val="0"/>
      </c:catAx>
      <c:valAx>
        <c:axId val="100447264"/>
        <c:scaling>
          <c:orientation val="minMax"/>
        </c:scaling>
        <c:delete val="0"/>
        <c:axPos val="l"/>
        <c:majorGridlines>
          <c:spPr>
            <a:ln w="9525" cap="flat" cmpd="sng" algn="ctr">
              <a:solidFill>
                <a:schemeClr val="lt1">
                  <a:lumMod val="95000"/>
                  <a:alpha val="10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51113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End Evaluation Excel last.xlsx]Pivot Table!PivotTable7</c:name>
    <c:fmtId val="21"/>
  </c:pivotSource>
  <c:chart>
    <c:title>
      <c:tx>
        <c:rich>
          <a:bodyPr rot="0" spcFirstLastPara="1" vertOverflow="ellipsis" vert="horz" wrap="square" anchor="ctr" anchorCtr="1"/>
          <a:lstStyle/>
          <a:p>
            <a:pPr>
              <a:defRPr sz="216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Profit by Category</a:t>
            </a:r>
          </a:p>
        </c:rich>
      </c:tx>
      <c:overlay val="0"/>
      <c:spPr>
        <a:noFill/>
        <a:ln>
          <a:noFill/>
        </a:ln>
        <a:effectLst/>
      </c:spPr>
      <c:txPr>
        <a:bodyPr rot="0" spcFirstLastPara="1" vertOverflow="ellipsis" vert="horz" wrap="square" anchor="ctr" anchorCtr="1"/>
        <a:lstStyle/>
        <a:p>
          <a:pPr>
            <a:defRPr sz="216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barChart>
        <c:barDir val="col"/>
        <c:grouping val="clustered"/>
        <c:varyColors val="0"/>
        <c:ser>
          <c:idx val="0"/>
          <c:order val="0"/>
          <c:tx>
            <c:strRef>
              <c:f>'Pivot Table'!$I$12</c:f>
              <c:strCache>
                <c:ptCount val="1"/>
                <c:pt idx="0">
                  <c:v>Sum of Total_Amount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Table'!$H$13:$H$18</c:f>
              <c:strCache>
                <c:ptCount val="5"/>
                <c:pt idx="0">
                  <c:v>Beauty</c:v>
                </c:pt>
                <c:pt idx="1">
                  <c:v>Clothing</c:v>
                </c:pt>
                <c:pt idx="2">
                  <c:v>Electronics</c:v>
                </c:pt>
                <c:pt idx="3">
                  <c:v>Home</c:v>
                </c:pt>
                <c:pt idx="4">
                  <c:v>Sports</c:v>
                </c:pt>
              </c:strCache>
            </c:strRef>
          </c:cat>
          <c:val>
            <c:numRef>
              <c:f>'Pivot Table'!$I$13:$I$18</c:f>
              <c:numCache>
                <c:formatCode>"$"#,##0.00</c:formatCode>
                <c:ptCount val="5"/>
                <c:pt idx="0">
                  <c:v>345101.8762</c:v>
                </c:pt>
                <c:pt idx="1">
                  <c:v>364453.01860000001</c:v>
                </c:pt>
                <c:pt idx="2">
                  <c:v>466239.62589999958</c:v>
                </c:pt>
                <c:pt idx="3">
                  <c:v>466358.16650000022</c:v>
                </c:pt>
                <c:pt idx="4">
                  <c:v>531059.02129999991</c:v>
                </c:pt>
              </c:numCache>
            </c:numRef>
          </c:val>
          <c:extLst>
            <c:ext xmlns:c16="http://schemas.microsoft.com/office/drawing/2014/chart" uri="{C3380CC4-5D6E-409C-BE32-E72D297353CC}">
              <c16:uniqueId val="{00000000-197B-492D-9136-469BE68063FE}"/>
            </c:ext>
          </c:extLst>
        </c:ser>
        <c:ser>
          <c:idx val="1"/>
          <c:order val="1"/>
          <c:tx>
            <c:strRef>
              <c:f>'Pivot Table'!$J$12</c:f>
              <c:strCache>
                <c:ptCount val="1"/>
                <c:pt idx="0">
                  <c:v>Sum of Profit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Table'!$H$13:$H$18</c:f>
              <c:strCache>
                <c:ptCount val="5"/>
                <c:pt idx="0">
                  <c:v>Beauty</c:v>
                </c:pt>
                <c:pt idx="1">
                  <c:v>Clothing</c:v>
                </c:pt>
                <c:pt idx="2">
                  <c:v>Electronics</c:v>
                </c:pt>
                <c:pt idx="3">
                  <c:v>Home</c:v>
                </c:pt>
                <c:pt idx="4">
                  <c:v>Sports</c:v>
                </c:pt>
              </c:strCache>
            </c:strRef>
          </c:cat>
          <c:val>
            <c:numRef>
              <c:f>'Pivot Table'!$J$13:$J$18</c:f>
              <c:numCache>
                <c:formatCode>"$"#,##0.00</c:formatCode>
                <c:ptCount val="5"/>
                <c:pt idx="0">
                  <c:v>157218.20120000004</c:v>
                </c:pt>
                <c:pt idx="1">
                  <c:v>143394.4136</c:v>
                </c:pt>
                <c:pt idx="2">
                  <c:v>110065.87589999988</c:v>
                </c:pt>
                <c:pt idx="3">
                  <c:v>219817.10150000025</c:v>
                </c:pt>
                <c:pt idx="4">
                  <c:v>280207.63130000001</c:v>
                </c:pt>
              </c:numCache>
            </c:numRef>
          </c:val>
          <c:extLst>
            <c:ext xmlns:c16="http://schemas.microsoft.com/office/drawing/2014/chart" uri="{C3380CC4-5D6E-409C-BE32-E72D297353CC}">
              <c16:uniqueId val="{00000001-197B-492D-9136-469BE68063FE}"/>
            </c:ext>
          </c:extLst>
        </c:ser>
        <c:dLbls>
          <c:showLegendKey val="0"/>
          <c:showVal val="0"/>
          <c:showCatName val="0"/>
          <c:showSerName val="0"/>
          <c:showPercent val="0"/>
          <c:showBubbleSize val="0"/>
        </c:dLbls>
        <c:gapWidth val="100"/>
        <c:overlap val="-24"/>
        <c:axId val="125111312"/>
        <c:axId val="100447264"/>
      </c:barChart>
      <c:catAx>
        <c:axId val="12511131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800" b="0" i="0" u="none" strike="noStrike" kern="1200" baseline="0">
                <a:solidFill>
                  <a:schemeClr val="lt1">
                    <a:lumMod val="85000"/>
                  </a:schemeClr>
                </a:solidFill>
                <a:latin typeface="+mn-lt"/>
                <a:ea typeface="+mn-ea"/>
                <a:cs typeface="+mn-cs"/>
              </a:defRPr>
            </a:pPr>
            <a:endParaRPr lang="en-US"/>
          </a:p>
        </c:txPr>
        <c:crossAx val="100447264"/>
        <c:crosses val="autoZero"/>
        <c:auto val="1"/>
        <c:lblAlgn val="ctr"/>
        <c:lblOffset val="100"/>
        <c:noMultiLvlLbl val="0"/>
      </c:catAx>
      <c:valAx>
        <c:axId val="100447264"/>
        <c:scaling>
          <c:orientation val="minMax"/>
        </c:scaling>
        <c:delete val="0"/>
        <c:axPos val="l"/>
        <c:majorGridlines>
          <c:spPr>
            <a:ln w="9525" cap="flat" cmpd="sng" algn="ctr">
              <a:solidFill>
                <a:schemeClr val="lt1">
                  <a:lumMod val="95000"/>
                  <a:alpha val="10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1800" b="0" i="0" u="none" strike="noStrike" kern="1200" baseline="0">
                <a:solidFill>
                  <a:schemeClr val="lt1">
                    <a:lumMod val="85000"/>
                  </a:schemeClr>
                </a:solidFill>
                <a:latin typeface="+mn-lt"/>
                <a:ea typeface="+mn-ea"/>
                <a:cs typeface="+mn-cs"/>
              </a:defRPr>
            </a:pPr>
            <a:endParaRPr lang="en-US"/>
          </a:p>
        </c:txPr>
        <c:crossAx val="1251113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8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sz="18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End Evaluation Excel last.xlsx]Pivot Table!PivotTable2</c:name>
    <c:fmtId val="14"/>
  </c:pivotSource>
  <c:chart>
    <c:title>
      <c:tx>
        <c:rich>
          <a:bodyPr rot="0" spcFirstLastPara="1" vertOverflow="ellipsis" vert="horz" wrap="square" anchor="ctr" anchorCtr="1"/>
          <a:lstStyle/>
          <a:p>
            <a:pPr>
              <a:defRPr sz="216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by Region</a:t>
            </a:r>
          </a:p>
        </c:rich>
      </c:tx>
      <c:overlay val="0"/>
      <c:spPr>
        <a:noFill/>
        <a:ln>
          <a:noFill/>
        </a:ln>
        <a:effectLst/>
      </c:spPr>
      <c:txPr>
        <a:bodyPr rot="0" spcFirstLastPara="1" vertOverflow="ellipsis" vert="horz" wrap="square" anchor="ctr" anchorCtr="1"/>
        <a:lstStyle/>
        <a:p>
          <a:pPr>
            <a:defRPr sz="216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18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Table'!$E$3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anchor="ctr" anchorCtr="1"/>
              <a:lstStyle/>
              <a:p>
                <a:pPr>
                  <a:defRPr sz="18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Table'!$D$4:$D$8</c:f>
              <c:strCache>
                <c:ptCount val="4"/>
                <c:pt idx="0">
                  <c:v>East</c:v>
                </c:pt>
                <c:pt idx="1">
                  <c:v>North</c:v>
                </c:pt>
                <c:pt idx="2">
                  <c:v>South</c:v>
                </c:pt>
                <c:pt idx="3">
                  <c:v>West</c:v>
                </c:pt>
              </c:strCache>
            </c:strRef>
          </c:cat>
          <c:val>
            <c:numRef>
              <c:f>'Pivot Table'!$E$4:$E$8</c:f>
              <c:numCache>
                <c:formatCode>"$"#,##0.00</c:formatCode>
                <c:ptCount val="4"/>
                <c:pt idx="0">
                  <c:v>616418.16820000031</c:v>
                </c:pt>
                <c:pt idx="1">
                  <c:v>646856.55060000054</c:v>
                </c:pt>
                <c:pt idx="2">
                  <c:v>666440.46449999942</c:v>
                </c:pt>
                <c:pt idx="3">
                  <c:v>243496.52520000009</c:v>
                </c:pt>
              </c:numCache>
            </c:numRef>
          </c:val>
          <c:extLst>
            <c:ext xmlns:c16="http://schemas.microsoft.com/office/drawing/2014/chart" uri="{C3380CC4-5D6E-409C-BE32-E72D297353CC}">
              <c16:uniqueId val="{00000000-4BAD-435A-941E-4DBA5E775119}"/>
            </c:ext>
          </c:extLst>
        </c:ser>
        <c:dLbls>
          <c:dLblPos val="outEnd"/>
          <c:showLegendKey val="0"/>
          <c:showVal val="1"/>
          <c:showCatName val="0"/>
          <c:showSerName val="0"/>
          <c:showPercent val="0"/>
          <c:showBubbleSize val="0"/>
        </c:dLbls>
        <c:gapWidth val="115"/>
        <c:axId val="61281488"/>
        <c:axId val="100438144"/>
      </c:barChart>
      <c:catAx>
        <c:axId val="61281488"/>
        <c:scaling>
          <c:orientation val="minMax"/>
        </c:scaling>
        <c:delete val="0"/>
        <c:axPos val="l"/>
        <c:title>
          <c:tx>
            <c:rich>
              <a:bodyPr rot="-5400000" spcFirstLastPara="1" vertOverflow="ellipsis" vert="horz" wrap="square" anchor="ctr" anchorCtr="1"/>
              <a:lstStyle/>
              <a:p>
                <a:pPr>
                  <a:defRPr sz="1800" b="1" i="0" u="none" strike="noStrike" kern="1200" cap="all" baseline="0">
                    <a:solidFill>
                      <a:schemeClr val="lt1">
                        <a:lumMod val="85000"/>
                      </a:schemeClr>
                    </a:solidFill>
                    <a:latin typeface="+mn-lt"/>
                    <a:ea typeface="+mn-ea"/>
                    <a:cs typeface="+mn-cs"/>
                  </a:defRPr>
                </a:pPr>
                <a:r>
                  <a:rPr lang="en-US"/>
                  <a:t>REGiON</a:t>
                </a:r>
              </a:p>
            </c:rich>
          </c:tx>
          <c:overlay val="0"/>
          <c:spPr>
            <a:noFill/>
            <a:ln>
              <a:noFill/>
            </a:ln>
            <a:effectLst/>
          </c:spPr>
          <c:txPr>
            <a:bodyPr rot="-5400000" spcFirstLastPara="1" vertOverflow="ellipsis" vert="horz" wrap="square" anchor="ctr" anchorCtr="1"/>
            <a:lstStyle/>
            <a:p>
              <a:pPr>
                <a:defRPr sz="18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800" b="0" i="0" u="none" strike="noStrike" kern="1200" baseline="0">
                <a:solidFill>
                  <a:schemeClr val="lt1">
                    <a:lumMod val="85000"/>
                  </a:schemeClr>
                </a:solidFill>
                <a:latin typeface="+mn-lt"/>
                <a:ea typeface="+mn-ea"/>
                <a:cs typeface="+mn-cs"/>
              </a:defRPr>
            </a:pPr>
            <a:endParaRPr lang="en-US"/>
          </a:p>
        </c:txPr>
        <c:crossAx val="100438144"/>
        <c:crosses val="autoZero"/>
        <c:auto val="1"/>
        <c:lblAlgn val="ctr"/>
        <c:lblOffset val="100"/>
        <c:noMultiLvlLbl val="0"/>
      </c:catAx>
      <c:valAx>
        <c:axId val="100438144"/>
        <c:scaling>
          <c:orientation val="minMax"/>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1800" b="1" i="0" u="none" strike="noStrike" kern="1200" cap="all" baseline="0">
                    <a:solidFill>
                      <a:schemeClr val="lt1">
                        <a:lumMod val="85000"/>
                      </a:schemeClr>
                    </a:solidFill>
                    <a:latin typeface="+mn-lt"/>
                    <a:ea typeface="+mn-ea"/>
                    <a:cs typeface="+mn-cs"/>
                  </a:defRPr>
                </a:pPr>
                <a:r>
                  <a:rPr lang="en-US"/>
                  <a:t>sum of total amount</a:t>
                </a:r>
              </a:p>
            </c:rich>
          </c:tx>
          <c:overlay val="0"/>
          <c:spPr>
            <a:noFill/>
            <a:ln>
              <a:noFill/>
            </a:ln>
            <a:effectLst/>
          </c:spPr>
          <c:txPr>
            <a:bodyPr rot="0" spcFirstLastPara="1" vertOverflow="ellipsis" vert="horz" wrap="square" anchor="ctr" anchorCtr="1"/>
            <a:lstStyle/>
            <a:p>
              <a:pPr>
                <a:defRPr sz="1800" b="1" i="0" u="none" strike="noStrike" kern="1200" cap="all" baseline="0">
                  <a:solidFill>
                    <a:schemeClr val="lt1">
                      <a:lumMod val="85000"/>
                    </a:schemeClr>
                  </a:solidFill>
                  <a:latin typeface="+mn-lt"/>
                  <a:ea typeface="+mn-ea"/>
                  <a:cs typeface="+mn-cs"/>
                </a:defRPr>
              </a:pPr>
              <a:endParaRPr lang="en-US"/>
            </a:p>
          </c:txPr>
        </c:title>
        <c:numFmt formatCode="&quot;$&quot;#,##0.00" sourceLinked="1"/>
        <c:majorTickMark val="none"/>
        <c:minorTickMark val="none"/>
        <c:tickLblPos val="nextTo"/>
        <c:spPr>
          <a:noFill/>
          <a:ln>
            <a:noFill/>
          </a:ln>
          <a:effectLst/>
        </c:spPr>
        <c:txPr>
          <a:bodyPr rot="0" spcFirstLastPara="1" vertOverflow="ellipsis" wrap="square" anchor="ctr" anchorCtr="1"/>
          <a:lstStyle/>
          <a:p>
            <a:pPr>
              <a:defRPr sz="1800" b="0" i="0" u="none" strike="noStrike" kern="1200" baseline="0">
                <a:solidFill>
                  <a:schemeClr val="lt1">
                    <a:lumMod val="85000"/>
                  </a:schemeClr>
                </a:solidFill>
                <a:latin typeface="+mn-lt"/>
                <a:ea typeface="+mn-ea"/>
                <a:cs typeface="+mn-cs"/>
              </a:defRPr>
            </a:pPr>
            <a:endParaRPr lang="en-US"/>
          </a:p>
        </c:txPr>
        <c:crossAx val="61281488"/>
        <c:crosses val="autoZero"/>
        <c:crossBetween val="between"/>
        <c:minorUnit val="200000"/>
      </c:valAx>
      <c:spPr>
        <a:noFill/>
        <a:ln>
          <a:noFill/>
        </a:ln>
        <a:effectLst/>
      </c:spPr>
    </c:plotArea>
    <c:legend>
      <c:legendPos val="r"/>
      <c:overlay val="0"/>
      <c:spPr>
        <a:noFill/>
        <a:ln>
          <a:noFill/>
        </a:ln>
        <a:effectLst/>
      </c:spPr>
      <c:txPr>
        <a:bodyPr rot="0" spcFirstLastPara="1" vertOverflow="ellipsis" vert="horz" wrap="square" anchor="ctr" anchorCtr="1"/>
        <a:lstStyle/>
        <a:p>
          <a:pPr>
            <a:defRPr sz="18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sz="18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End Evaluation Excel last.xlsx]Pivot Table!PivotTable3</c:name>
    <c:fmtId val="14"/>
  </c:pivotSource>
  <c:chart>
    <c:title>
      <c:tx>
        <c:rich>
          <a:bodyPr rot="0" spcFirstLastPara="1" vertOverflow="ellipsis" vert="horz" wrap="square" anchor="ctr" anchorCtr="1"/>
          <a:lstStyle/>
          <a:p>
            <a:pPr>
              <a:defRPr sz="216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Payment Type Summary</a:t>
            </a:r>
          </a:p>
        </c:rich>
      </c:tx>
      <c:overlay val="0"/>
      <c:spPr>
        <a:noFill/>
        <a:ln>
          <a:noFill/>
        </a:ln>
        <a:effectLst/>
      </c:spPr>
      <c:txPr>
        <a:bodyPr rot="0" spcFirstLastPara="1" vertOverflow="ellipsis" vert="horz" wrap="square" anchor="ctr" anchorCtr="1"/>
        <a:lstStyle/>
        <a:p>
          <a:pPr>
            <a:defRPr sz="216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pivotFmt>
      <c:pivotFmt>
        <c:idx val="4"/>
      </c:pivotFmt>
      <c:pivotFmt>
        <c:idx val="5"/>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pivotFmt>
      <c:pivotFmt>
        <c:idx val="8"/>
      </c:pivotFmt>
      <c:pivotFmt>
        <c:idx val="9"/>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6576" tIns="18288" rIns="36576" bIns="18288" anchor="ctr" anchorCtr="1">
              <a:spAutoFit/>
            </a:bodyPr>
            <a:lstStyle/>
            <a:p>
              <a:pPr>
                <a:defRPr sz="18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6576" tIns="18288" rIns="36576" bIns="18288" anchor="ctr" anchorCtr="1">
              <a:spAutoFit/>
            </a:bodyPr>
            <a:lstStyle/>
            <a:p>
              <a:pPr>
                <a:defRPr sz="18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Table'!$H$3</c:f>
              <c:strCache>
                <c:ptCount val="1"/>
                <c:pt idx="0">
                  <c:v>Sum of Total_Amount</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453E-45D3-8A2E-C94715DCD646}"/>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453E-45D3-8A2E-C94715DCD646}"/>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453E-45D3-8A2E-C94715DCD646}"/>
              </c:ext>
            </c:extLst>
          </c:dPt>
          <c:dLbls>
            <c:spPr>
              <a:solidFill>
                <a:sysClr val="window" lastClr="FFFFFF"/>
              </a:solidFill>
              <a:ln>
                <a:noFill/>
              </a:ln>
              <a:effectLst/>
            </c:spPr>
            <c:txPr>
              <a:bodyPr rot="0" spcFirstLastPara="1" vertOverflow="clip" horzOverflow="clip" vert="horz" wrap="square" lIns="36576" tIns="18288" rIns="36576" bIns="18288" anchor="ctr" anchorCtr="1">
                <a:spAutoFit/>
              </a:bodyPr>
              <a:lstStyle/>
              <a:p>
                <a:pPr>
                  <a:defRPr sz="18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Table'!$G$4:$G$7</c:f>
              <c:strCache>
                <c:ptCount val="3"/>
                <c:pt idx="0">
                  <c:v>COD</c:v>
                </c:pt>
                <c:pt idx="1">
                  <c:v>Credit Card</c:v>
                </c:pt>
                <c:pt idx="2">
                  <c:v>PayPal</c:v>
                </c:pt>
              </c:strCache>
            </c:strRef>
          </c:cat>
          <c:val>
            <c:numRef>
              <c:f>'Pivot Table'!$H$4:$H$7</c:f>
              <c:numCache>
                <c:formatCode>"$"#,##0.00</c:formatCode>
                <c:ptCount val="3"/>
                <c:pt idx="0">
                  <c:v>733615.66489999974</c:v>
                </c:pt>
                <c:pt idx="1">
                  <c:v>694552.00360000099</c:v>
                </c:pt>
                <c:pt idx="2">
                  <c:v>745044.04000000015</c:v>
                </c:pt>
              </c:numCache>
            </c:numRef>
          </c:val>
          <c:extLst>
            <c:ext xmlns:c16="http://schemas.microsoft.com/office/drawing/2014/chart" uri="{C3380CC4-5D6E-409C-BE32-E72D297353CC}">
              <c16:uniqueId val="{00000006-453E-45D3-8A2E-C94715DCD646}"/>
            </c:ext>
          </c:extLst>
        </c:ser>
        <c:ser>
          <c:idx val="1"/>
          <c:order val="1"/>
          <c:tx>
            <c:strRef>
              <c:f>'Pivot Table'!$I$3</c:f>
              <c:strCache>
                <c:ptCount val="1"/>
                <c:pt idx="0">
                  <c:v>Count of Sales_ID</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8-453E-45D3-8A2E-C94715DCD646}"/>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A-453E-45D3-8A2E-C94715DCD646}"/>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C-453E-45D3-8A2E-C94715DCD646}"/>
              </c:ext>
            </c:extLst>
          </c:dPt>
          <c:dLbls>
            <c:spPr>
              <a:solidFill>
                <a:sysClr val="window" lastClr="FFFFFF"/>
              </a:solidFill>
              <a:ln>
                <a:noFill/>
              </a:ln>
              <a:effectLst/>
            </c:spPr>
            <c:txPr>
              <a:bodyPr rot="0" spcFirstLastPara="1" vertOverflow="clip" horzOverflow="clip" vert="horz" wrap="square" lIns="36576" tIns="18288" rIns="36576" bIns="18288" anchor="ctr" anchorCtr="1">
                <a:spAutoFit/>
              </a:bodyPr>
              <a:lstStyle/>
              <a:p>
                <a:pPr>
                  <a:defRPr sz="18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Table'!$G$4:$G$7</c:f>
              <c:strCache>
                <c:ptCount val="3"/>
                <c:pt idx="0">
                  <c:v>COD</c:v>
                </c:pt>
                <c:pt idx="1">
                  <c:v>Credit Card</c:v>
                </c:pt>
                <c:pt idx="2">
                  <c:v>PayPal</c:v>
                </c:pt>
              </c:strCache>
            </c:strRef>
          </c:cat>
          <c:val>
            <c:numRef>
              <c:f>'Pivot Table'!$I$4:$I$7</c:f>
              <c:numCache>
                <c:formatCode>General</c:formatCode>
                <c:ptCount val="3"/>
                <c:pt idx="0">
                  <c:v>660</c:v>
                </c:pt>
                <c:pt idx="1">
                  <c:v>645</c:v>
                </c:pt>
                <c:pt idx="2">
                  <c:v>695</c:v>
                </c:pt>
              </c:numCache>
            </c:numRef>
          </c:val>
          <c:extLst>
            <c:ext xmlns:c16="http://schemas.microsoft.com/office/drawing/2014/chart" uri="{C3380CC4-5D6E-409C-BE32-E72D297353CC}">
              <c16:uniqueId val="{0000000D-453E-45D3-8A2E-C94715DCD646}"/>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8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sz="18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End Evaluation Excel last.xlsx]Pivot Table!PivotTable5</c:name>
    <c:fmtId val="9"/>
  </c:pivotSource>
  <c:chart>
    <c:title>
      <c:tx>
        <c:rich>
          <a:bodyPr rot="0" spcFirstLastPara="1" vertOverflow="ellipsis" vert="horz" wrap="square" anchor="ctr" anchorCtr="1"/>
          <a:lstStyle/>
          <a:p>
            <a:pPr>
              <a:defRPr sz="216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Monthly Sales Trend</a:t>
            </a:r>
          </a:p>
        </c:rich>
      </c:tx>
      <c:overlay val="0"/>
      <c:spPr>
        <a:noFill/>
        <a:ln>
          <a:noFill/>
        </a:ln>
        <a:effectLst/>
      </c:spPr>
      <c:txPr>
        <a:bodyPr rot="0" spcFirstLastPara="1" vertOverflow="ellipsis" vert="horz" wrap="square" anchor="ctr" anchorCtr="1"/>
        <a:lstStyle/>
        <a:p>
          <a:pPr>
            <a:defRPr sz="216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Table'!$F$12</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Table'!$E$13:$E$16</c:f>
              <c:strCache>
                <c:ptCount val="3"/>
                <c:pt idx="0">
                  <c:v>2023</c:v>
                </c:pt>
                <c:pt idx="1">
                  <c:v>2024</c:v>
                </c:pt>
                <c:pt idx="2">
                  <c:v>2025</c:v>
                </c:pt>
              </c:strCache>
            </c:strRef>
          </c:cat>
          <c:val>
            <c:numRef>
              <c:f>'Pivot Table'!$F$13:$F$16</c:f>
              <c:numCache>
                <c:formatCode>"$"#,##0.00</c:formatCode>
                <c:ptCount val="3"/>
                <c:pt idx="0">
                  <c:v>226171.23319999993</c:v>
                </c:pt>
                <c:pt idx="1">
                  <c:v>1110573.5485000012</c:v>
                </c:pt>
                <c:pt idx="2">
                  <c:v>836466.92679999978</c:v>
                </c:pt>
              </c:numCache>
            </c:numRef>
          </c:val>
          <c:smooth val="0"/>
          <c:extLst>
            <c:ext xmlns:c16="http://schemas.microsoft.com/office/drawing/2014/chart" uri="{C3380CC4-5D6E-409C-BE32-E72D297353CC}">
              <c16:uniqueId val="{00000000-86A1-4703-AF8C-5E264E79D738}"/>
            </c:ext>
          </c:extLst>
        </c:ser>
        <c:dLbls>
          <c:dLblPos val="t"/>
          <c:showLegendKey val="0"/>
          <c:showVal val="1"/>
          <c:showCatName val="0"/>
          <c:showSerName val="0"/>
          <c:showPercent val="0"/>
          <c:showBubbleSize val="0"/>
        </c:dLbls>
        <c:marker val="1"/>
        <c:smooth val="0"/>
        <c:axId val="61227200"/>
        <c:axId val="100445344"/>
      </c:lineChart>
      <c:catAx>
        <c:axId val="61227200"/>
        <c:scaling>
          <c:orientation val="minMax"/>
        </c:scaling>
        <c:delete val="0"/>
        <c:axPos val="b"/>
        <c:title>
          <c:tx>
            <c:rich>
              <a:bodyPr rot="0" spcFirstLastPara="1" vertOverflow="ellipsis" vert="horz" wrap="square" anchor="ctr" anchorCtr="1"/>
              <a:lstStyle/>
              <a:p>
                <a:pPr>
                  <a:defRPr sz="1800" b="1" i="0" u="none" strike="noStrike" kern="1200" cap="all" baseline="0">
                    <a:solidFill>
                      <a:schemeClr val="lt1">
                        <a:lumMod val="85000"/>
                      </a:schemeClr>
                    </a:solidFill>
                    <a:latin typeface="+mn-lt"/>
                    <a:ea typeface="+mn-ea"/>
                    <a:cs typeface="+mn-cs"/>
                  </a:defRPr>
                </a:pPr>
                <a:r>
                  <a:rPr lang="en-US"/>
                  <a:t>ORDER DATE</a:t>
                </a:r>
              </a:p>
            </c:rich>
          </c:tx>
          <c:overlay val="0"/>
          <c:spPr>
            <a:noFill/>
            <a:ln>
              <a:noFill/>
            </a:ln>
            <a:effectLst/>
          </c:spPr>
          <c:txPr>
            <a:bodyPr rot="0" spcFirstLastPara="1" vertOverflow="ellipsis" vert="horz" wrap="square" anchor="ctr" anchorCtr="1"/>
            <a:lstStyle/>
            <a:p>
              <a:pPr>
                <a:defRPr sz="18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1800" b="0" i="0" u="none" strike="noStrike" kern="1200" baseline="0">
                <a:solidFill>
                  <a:schemeClr val="lt1">
                    <a:lumMod val="85000"/>
                  </a:schemeClr>
                </a:solidFill>
                <a:latin typeface="+mn-lt"/>
                <a:ea typeface="+mn-ea"/>
                <a:cs typeface="+mn-cs"/>
              </a:defRPr>
            </a:pPr>
            <a:endParaRPr lang="en-US"/>
          </a:p>
        </c:txPr>
        <c:crossAx val="100445344"/>
        <c:crosses val="autoZero"/>
        <c:auto val="1"/>
        <c:lblAlgn val="ctr"/>
        <c:lblOffset val="100"/>
        <c:noMultiLvlLbl val="0"/>
      </c:catAx>
      <c:valAx>
        <c:axId val="100445344"/>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1800" b="1" i="0" u="none" strike="noStrike" kern="1200" cap="all" baseline="0">
                    <a:solidFill>
                      <a:schemeClr val="lt1">
                        <a:lumMod val="85000"/>
                      </a:schemeClr>
                    </a:solidFill>
                    <a:latin typeface="+mn-lt"/>
                    <a:ea typeface="+mn-ea"/>
                    <a:cs typeface="+mn-cs"/>
                  </a:defRPr>
                </a:pPr>
                <a:r>
                  <a:rPr lang="en-US"/>
                  <a:t>sum of total amount</a:t>
                </a:r>
              </a:p>
            </c:rich>
          </c:tx>
          <c:overlay val="0"/>
          <c:spPr>
            <a:noFill/>
            <a:ln>
              <a:noFill/>
            </a:ln>
            <a:effectLst/>
          </c:spPr>
          <c:txPr>
            <a:bodyPr rot="-5400000" spcFirstLastPara="1" vertOverflow="ellipsis" vert="horz" wrap="square" anchor="ctr" anchorCtr="1"/>
            <a:lstStyle/>
            <a:p>
              <a:pPr>
                <a:defRPr sz="1800" b="1" i="0" u="none" strike="noStrike" kern="1200" cap="all" baseline="0">
                  <a:solidFill>
                    <a:schemeClr val="lt1">
                      <a:lumMod val="85000"/>
                    </a:schemeClr>
                  </a:solidFill>
                  <a:latin typeface="+mn-lt"/>
                  <a:ea typeface="+mn-ea"/>
                  <a:cs typeface="+mn-cs"/>
                </a:defRPr>
              </a:pPr>
              <a:endParaRPr lang="en-US"/>
            </a:p>
          </c:txPr>
        </c:title>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1800" b="0" i="0" u="none" strike="noStrike" kern="1200" baseline="0">
                <a:solidFill>
                  <a:schemeClr val="lt1">
                    <a:lumMod val="85000"/>
                  </a:schemeClr>
                </a:solidFill>
                <a:latin typeface="+mn-lt"/>
                <a:ea typeface="+mn-ea"/>
                <a:cs typeface="+mn-cs"/>
              </a:defRPr>
            </a:pPr>
            <a:endParaRPr lang="en-US"/>
          </a:p>
        </c:txPr>
        <c:crossAx val="612272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8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sz="18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editAs="oneCell">
    <xdr:from>
      <xdr:col>0</xdr:col>
      <xdr:colOff>10584</xdr:colOff>
      <xdr:row>19</xdr:row>
      <xdr:rowOff>5293</xdr:rowOff>
    </xdr:from>
    <xdr:to>
      <xdr:col>1</xdr:col>
      <xdr:colOff>785020</xdr:colOff>
      <xdr:row>25</xdr:row>
      <xdr:rowOff>95250</xdr:rowOff>
    </xdr:to>
    <mc:AlternateContent xmlns:mc="http://schemas.openxmlformats.org/markup-compatibility/2006" xmlns:a14="http://schemas.microsoft.com/office/drawing/2010/main">
      <mc:Choice Requires="a14">
        <xdr:graphicFrame macro="">
          <xdr:nvGraphicFramePr>
            <xdr:cNvPr id="19" name="Payment_Type">
              <a:extLst>
                <a:ext uri="{FF2B5EF4-FFF2-40B4-BE49-F238E27FC236}">
                  <a16:creationId xmlns:a16="http://schemas.microsoft.com/office/drawing/2014/main" id="{09176D8A-2E95-68FB-2784-E736D8EE24E3}"/>
                </a:ext>
              </a:extLst>
            </xdr:cNvPr>
            <xdr:cNvGraphicFramePr/>
          </xdr:nvGraphicFramePr>
          <xdr:xfrm>
            <a:off x="0" y="0"/>
            <a:ext cx="0" cy="0"/>
          </xdr:xfrm>
          <a:graphic>
            <a:graphicData uri="http://schemas.microsoft.com/office/drawing/2010/slicer">
              <sle:slicer xmlns:sle="http://schemas.microsoft.com/office/drawing/2010/slicer" name="Payment_Type"/>
            </a:graphicData>
          </a:graphic>
        </xdr:graphicFrame>
      </mc:Choice>
      <mc:Fallback xmlns="">
        <xdr:sp macro="" textlink="">
          <xdr:nvSpPr>
            <xdr:cNvPr id="0" name=""/>
            <xdr:cNvSpPr>
              <a:spLocks noTextEdit="1"/>
            </xdr:cNvSpPr>
          </xdr:nvSpPr>
          <xdr:spPr>
            <a:xfrm>
              <a:off x="10584" y="3624793"/>
              <a:ext cx="1822186" cy="123295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10584</xdr:colOff>
      <xdr:row>19</xdr:row>
      <xdr:rowOff>5291</xdr:rowOff>
    </xdr:from>
    <xdr:to>
      <xdr:col>3</xdr:col>
      <xdr:colOff>714905</xdr:colOff>
      <xdr:row>28</xdr:row>
      <xdr:rowOff>23812</xdr:rowOff>
    </xdr:to>
    <mc:AlternateContent xmlns:mc="http://schemas.openxmlformats.org/markup-compatibility/2006" xmlns:a14="http://schemas.microsoft.com/office/drawing/2010/main">
      <mc:Choice Requires="a14">
        <xdr:graphicFrame macro="">
          <xdr:nvGraphicFramePr>
            <xdr:cNvPr id="20" name="Category">
              <a:extLst>
                <a:ext uri="{FF2B5EF4-FFF2-40B4-BE49-F238E27FC236}">
                  <a16:creationId xmlns:a16="http://schemas.microsoft.com/office/drawing/2014/main" id="{82B1C6DF-AFC0-BD7D-A818-B6F91858778C}"/>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2451365" y="3624791"/>
              <a:ext cx="1835415" cy="173302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254001</xdr:colOff>
      <xdr:row>19</xdr:row>
      <xdr:rowOff>5292</xdr:rowOff>
    </xdr:from>
    <xdr:to>
      <xdr:col>5</xdr:col>
      <xdr:colOff>1147499</xdr:colOff>
      <xdr:row>26</xdr:row>
      <xdr:rowOff>119062</xdr:rowOff>
    </xdr:to>
    <mc:AlternateContent xmlns:mc="http://schemas.openxmlformats.org/markup-compatibility/2006" xmlns:a14="http://schemas.microsoft.com/office/drawing/2010/main">
      <mc:Choice Requires="a14">
        <xdr:graphicFrame macro="">
          <xdr:nvGraphicFramePr>
            <xdr:cNvPr id="21" name="Loyalty_Level">
              <a:extLst>
                <a:ext uri="{FF2B5EF4-FFF2-40B4-BE49-F238E27FC236}">
                  <a16:creationId xmlns:a16="http://schemas.microsoft.com/office/drawing/2014/main" id="{1051115A-F2AA-AC4D-AAB4-FAA52D320E45}"/>
                </a:ext>
              </a:extLst>
            </xdr:cNvPr>
            <xdr:cNvGraphicFramePr/>
          </xdr:nvGraphicFramePr>
          <xdr:xfrm>
            <a:off x="0" y="0"/>
            <a:ext cx="0" cy="0"/>
          </xdr:xfrm>
          <a:graphic>
            <a:graphicData uri="http://schemas.microsoft.com/office/drawing/2010/slicer">
              <sle:slicer xmlns:sle="http://schemas.microsoft.com/office/drawing/2010/slicer" name="Loyalty_Level"/>
            </a:graphicData>
          </a:graphic>
        </xdr:graphicFrame>
      </mc:Choice>
      <mc:Fallback xmlns="">
        <xdr:sp macro="" textlink="">
          <xdr:nvSpPr>
            <xdr:cNvPr id="0" name=""/>
            <xdr:cNvSpPr>
              <a:spLocks noTextEdit="1"/>
            </xdr:cNvSpPr>
          </xdr:nvSpPr>
          <xdr:spPr>
            <a:xfrm>
              <a:off x="4599782" y="3624792"/>
              <a:ext cx="1822186" cy="144727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1389592</xdr:colOff>
      <xdr:row>19</xdr:row>
      <xdr:rowOff>6614</xdr:rowOff>
    </xdr:from>
    <xdr:to>
      <xdr:col>9</xdr:col>
      <xdr:colOff>426509</xdr:colOff>
      <xdr:row>32</xdr:row>
      <xdr:rowOff>54239</xdr:rowOff>
    </xdr:to>
    <mc:AlternateContent xmlns:mc="http://schemas.openxmlformats.org/markup-compatibility/2006" xmlns:a14="http://schemas.microsoft.com/office/drawing/2010/main">
      <mc:Choice Requires="a14">
        <xdr:graphicFrame macro="">
          <xdr:nvGraphicFramePr>
            <xdr:cNvPr id="22" name="Region">
              <a:extLst>
                <a:ext uri="{FF2B5EF4-FFF2-40B4-BE49-F238E27FC236}">
                  <a16:creationId xmlns:a16="http://schemas.microsoft.com/office/drawing/2014/main" id="{2A16ED62-2923-895B-E1AD-82B532D7837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8585730" y="3626114"/>
              <a:ext cx="1818217"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3969</xdr:colOff>
      <xdr:row>19</xdr:row>
      <xdr:rowOff>17197</xdr:rowOff>
    </xdr:from>
    <xdr:to>
      <xdr:col>7</xdr:col>
      <xdr:colOff>716226</xdr:colOff>
      <xdr:row>32</xdr:row>
      <xdr:rowOff>64822</xdr:rowOff>
    </xdr:to>
    <mc:AlternateContent xmlns:mc="http://schemas.openxmlformats.org/markup-compatibility/2006" xmlns:a14="http://schemas.microsoft.com/office/drawing/2010/main">
      <mc:Choice Requires="a14">
        <xdr:graphicFrame macro="">
          <xdr:nvGraphicFramePr>
            <xdr:cNvPr id="23" name="Store_Type">
              <a:extLst>
                <a:ext uri="{FF2B5EF4-FFF2-40B4-BE49-F238E27FC236}">
                  <a16:creationId xmlns:a16="http://schemas.microsoft.com/office/drawing/2014/main" id="{0BF35C25-85F8-2364-1292-06E42964936B}"/>
                </a:ext>
              </a:extLst>
            </xdr:cNvPr>
            <xdr:cNvGraphicFramePr/>
          </xdr:nvGraphicFramePr>
          <xdr:xfrm>
            <a:off x="0" y="0"/>
            <a:ext cx="0" cy="0"/>
          </xdr:xfrm>
          <a:graphic>
            <a:graphicData uri="http://schemas.microsoft.com/office/drawing/2010/slicer">
              <sle:slicer xmlns:sle="http://schemas.microsoft.com/office/drawing/2010/slicer" name="Store_Type"/>
            </a:graphicData>
          </a:graphic>
        </xdr:graphicFrame>
      </mc:Choice>
      <mc:Fallback xmlns="">
        <xdr:sp macro="" textlink="">
          <xdr:nvSpPr>
            <xdr:cNvPr id="0" name=""/>
            <xdr:cNvSpPr>
              <a:spLocks noTextEdit="1"/>
            </xdr:cNvSpPr>
          </xdr:nvSpPr>
          <xdr:spPr>
            <a:xfrm>
              <a:off x="6671469" y="3636697"/>
              <a:ext cx="1831445"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846931</xdr:colOff>
      <xdr:row>1</xdr:row>
      <xdr:rowOff>21432</xdr:rowOff>
    </xdr:from>
    <xdr:to>
      <xdr:col>15</xdr:col>
      <xdr:colOff>251619</xdr:colOff>
      <xdr:row>8</xdr:row>
      <xdr:rowOff>59532</xdr:rowOff>
    </xdr:to>
    <mc:AlternateContent xmlns:mc="http://schemas.openxmlformats.org/markup-compatibility/2006" xmlns:tsle="http://schemas.microsoft.com/office/drawing/2012/timeslicer">
      <mc:Choice Requires="tsle">
        <xdr:graphicFrame macro="">
          <xdr:nvGraphicFramePr>
            <xdr:cNvPr id="24" name="Order_Date">
              <a:extLst>
                <a:ext uri="{FF2B5EF4-FFF2-40B4-BE49-F238E27FC236}">
                  <a16:creationId xmlns:a16="http://schemas.microsoft.com/office/drawing/2014/main" id="{8E963DF9-5623-64DE-CCD0-975C52678D34}"/>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10824369" y="211932"/>
              <a:ext cx="3298031"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114300</xdr:colOff>
      <xdr:row>0</xdr:row>
      <xdr:rowOff>142875</xdr:rowOff>
    </xdr:from>
    <xdr:to>
      <xdr:col>7</xdr:col>
      <xdr:colOff>419100</xdr:colOff>
      <xdr:row>16</xdr:row>
      <xdr:rowOff>180975</xdr:rowOff>
    </xdr:to>
    <xdr:graphicFrame macro="">
      <xdr:nvGraphicFramePr>
        <xdr:cNvPr id="3" name="Chart 2">
          <a:extLst>
            <a:ext uri="{FF2B5EF4-FFF2-40B4-BE49-F238E27FC236}">
              <a16:creationId xmlns:a16="http://schemas.microsoft.com/office/drawing/2014/main" id="{39A6EFBE-CD6C-431A-B849-CC926271C0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23131</xdr:colOff>
      <xdr:row>0</xdr:row>
      <xdr:rowOff>144236</xdr:rowOff>
    </xdr:from>
    <xdr:to>
      <xdr:col>16</xdr:col>
      <xdr:colOff>80282</xdr:colOff>
      <xdr:row>16</xdr:row>
      <xdr:rowOff>172811</xdr:rowOff>
    </xdr:to>
    <xdr:graphicFrame macro="">
      <xdr:nvGraphicFramePr>
        <xdr:cNvPr id="4" name="Chart 3">
          <a:extLst>
            <a:ext uri="{FF2B5EF4-FFF2-40B4-BE49-F238E27FC236}">
              <a16:creationId xmlns:a16="http://schemas.microsoft.com/office/drawing/2014/main" id="{44D06A84-7461-4EAB-9EE5-4F5A8D0482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95250</xdr:colOff>
      <xdr:row>17</xdr:row>
      <xdr:rowOff>123536</xdr:rowOff>
    </xdr:from>
    <xdr:to>
      <xdr:col>7</xdr:col>
      <xdr:colOff>400050</xdr:colOff>
      <xdr:row>38</xdr:row>
      <xdr:rowOff>66386</xdr:rowOff>
    </xdr:to>
    <xdr:graphicFrame macro="">
      <xdr:nvGraphicFramePr>
        <xdr:cNvPr id="5" name="Chart 4">
          <a:extLst>
            <a:ext uri="{FF2B5EF4-FFF2-40B4-BE49-F238E27FC236}">
              <a16:creationId xmlns:a16="http://schemas.microsoft.com/office/drawing/2014/main" id="{80DD2397-AEAB-46AF-8F7F-94DC93112B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12700</xdr:colOff>
      <xdr:row>17</xdr:row>
      <xdr:rowOff>73025</xdr:rowOff>
    </xdr:from>
    <xdr:to>
      <xdr:col>16</xdr:col>
      <xdr:colOff>50800</xdr:colOff>
      <xdr:row>37</xdr:row>
      <xdr:rowOff>187325</xdr:rowOff>
    </xdr:to>
    <xdr:graphicFrame macro="">
      <xdr:nvGraphicFramePr>
        <xdr:cNvPr id="6" name="Chart 5">
          <a:extLst>
            <a:ext uri="{FF2B5EF4-FFF2-40B4-BE49-F238E27FC236}">
              <a16:creationId xmlns:a16="http://schemas.microsoft.com/office/drawing/2014/main" id="{A0694ECF-1D17-45E5-A6F8-81EC7AED24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352423</xdr:colOff>
      <xdr:row>0</xdr:row>
      <xdr:rowOff>156482</xdr:rowOff>
    </xdr:from>
    <xdr:to>
      <xdr:col>25</xdr:col>
      <xdr:colOff>234947</xdr:colOff>
      <xdr:row>17</xdr:row>
      <xdr:rowOff>6804</xdr:rowOff>
    </xdr:to>
    <xdr:graphicFrame macro="">
      <xdr:nvGraphicFramePr>
        <xdr:cNvPr id="7" name="Chart 6">
          <a:extLst>
            <a:ext uri="{FF2B5EF4-FFF2-40B4-BE49-F238E27FC236}">
              <a16:creationId xmlns:a16="http://schemas.microsoft.com/office/drawing/2014/main" id="{58ECAD78-B0D6-4D76-831E-78E37471F8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42863</xdr:colOff>
      <xdr:row>14</xdr:row>
      <xdr:rowOff>142876</xdr:rowOff>
    </xdr:from>
    <xdr:to>
      <xdr:col>5</xdr:col>
      <xdr:colOff>833437</xdr:colOff>
      <xdr:row>37</xdr:row>
      <xdr:rowOff>95249</xdr:rowOff>
    </xdr:to>
    <xdr:graphicFrame macro="">
      <xdr:nvGraphicFramePr>
        <xdr:cNvPr id="2" name="Chart 1">
          <a:extLst>
            <a:ext uri="{FF2B5EF4-FFF2-40B4-BE49-F238E27FC236}">
              <a16:creationId xmlns:a16="http://schemas.microsoft.com/office/drawing/2014/main" id="{B91D2BDD-4207-49B7-97C8-400C336F26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1214437</xdr:colOff>
      <xdr:row>13</xdr:row>
      <xdr:rowOff>146050</xdr:rowOff>
    </xdr:from>
    <xdr:to>
      <xdr:col>10</xdr:col>
      <xdr:colOff>23813</xdr:colOff>
      <xdr:row>37</xdr:row>
      <xdr:rowOff>95249</xdr:rowOff>
    </xdr:to>
    <xdr:graphicFrame macro="">
      <xdr:nvGraphicFramePr>
        <xdr:cNvPr id="3" name="Chart 2">
          <a:extLst>
            <a:ext uri="{FF2B5EF4-FFF2-40B4-BE49-F238E27FC236}">
              <a16:creationId xmlns:a16="http://schemas.microsoft.com/office/drawing/2014/main" id="{EDEDDDCF-5B6A-4440-B418-3D375CAA6C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357187</xdr:colOff>
      <xdr:row>13</xdr:row>
      <xdr:rowOff>98425</xdr:rowOff>
    </xdr:from>
    <xdr:to>
      <xdr:col>14</xdr:col>
      <xdr:colOff>309561</xdr:colOff>
      <xdr:row>37</xdr:row>
      <xdr:rowOff>95248</xdr:rowOff>
    </xdr:to>
    <xdr:graphicFrame macro="">
      <xdr:nvGraphicFramePr>
        <xdr:cNvPr id="4" name="Chart 3">
          <a:extLst>
            <a:ext uri="{FF2B5EF4-FFF2-40B4-BE49-F238E27FC236}">
              <a16:creationId xmlns:a16="http://schemas.microsoft.com/office/drawing/2014/main" id="{E90E3355-77B8-4D14-A26D-D8BEC852E3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690563</xdr:colOff>
      <xdr:row>13</xdr:row>
      <xdr:rowOff>193675</xdr:rowOff>
    </xdr:from>
    <xdr:to>
      <xdr:col>19</xdr:col>
      <xdr:colOff>166688</xdr:colOff>
      <xdr:row>37</xdr:row>
      <xdr:rowOff>0</xdr:rowOff>
    </xdr:to>
    <xdr:graphicFrame macro="">
      <xdr:nvGraphicFramePr>
        <xdr:cNvPr id="5" name="Chart 4">
          <a:extLst>
            <a:ext uri="{FF2B5EF4-FFF2-40B4-BE49-F238E27FC236}">
              <a16:creationId xmlns:a16="http://schemas.microsoft.com/office/drawing/2014/main" id="{BAA0C893-0F21-48AB-AFBC-27C5938761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-1</xdr:colOff>
      <xdr:row>3</xdr:row>
      <xdr:rowOff>76200</xdr:rowOff>
    </xdr:from>
    <xdr:to>
      <xdr:col>2</xdr:col>
      <xdr:colOff>2286000</xdr:colOff>
      <xdr:row>5</xdr:row>
      <xdr:rowOff>57150</xdr:rowOff>
    </xdr:to>
    <xdr:sp macro="" textlink="">
      <xdr:nvSpPr>
        <xdr:cNvPr id="6" name="Rectangle: Rounded Corners 5">
          <a:extLst>
            <a:ext uri="{FF2B5EF4-FFF2-40B4-BE49-F238E27FC236}">
              <a16:creationId xmlns:a16="http://schemas.microsoft.com/office/drawing/2014/main" id="{DB74EED8-6E91-0038-C059-C2B295670DC2}"/>
            </a:ext>
          </a:extLst>
        </xdr:cNvPr>
        <xdr:cNvSpPr/>
      </xdr:nvSpPr>
      <xdr:spPr>
        <a:xfrm>
          <a:off x="190499" y="742950"/>
          <a:ext cx="3810001" cy="9334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1"/>
            <a:t>TOTAL</a:t>
          </a:r>
          <a:r>
            <a:rPr lang="en-US" sz="2400" b="1" baseline="0"/>
            <a:t> SALES</a:t>
          </a:r>
        </a:p>
        <a:p>
          <a:pPr algn="ctr"/>
          <a:r>
            <a:rPr lang="en-US" sz="2400" b="1" i="0" u="none" strike="noStrike">
              <a:solidFill>
                <a:schemeClr val="lt1"/>
              </a:solidFill>
              <a:effectLst/>
              <a:latin typeface="+mn-lt"/>
              <a:ea typeface="+mn-ea"/>
              <a:cs typeface="+mn-cs"/>
            </a:rPr>
            <a:t>$2,173,212</a:t>
          </a:r>
          <a:r>
            <a:rPr lang="en-US" sz="2400" b="1">
              <a:effectLst/>
            </a:rPr>
            <a:t> </a:t>
          </a:r>
          <a:endParaRPr lang="en-US" sz="2400" b="1"/>
        </a:p>
      </xdr:txBody>
    </xdr:sp>
    <xdr:clientData/>
  </xdr:twoCellAnchor>
  <xdr:twoCellAnchor>
    <xdr:from>
      <xdr:col>2</xdr:col>
      <xdr:colOff>2662239</xdr:colOff>
      <xdr:row>3</xdr:row>
      <xdr:rowOff>71438</xdr:rowOff>
    </xdr:from>
    <xdr:to>
      <xdr:col>6</xdr:col>
      <xdr:colOff>0</xdr:colOff>
      <xdr:row>5</xdr:row>
      <xdr:rowOff>90488</xdr:rowOff>
    </xdr:to>
    <xdr:sp macro="" textlink="">
      <xdr:nvSpPr>
        <xdr:cNvPr id="7" name="Rectangle: Rounded Corners 6">
          <a:extLst>
            <a:ext uri="{FF2B5EF4-FFF2-40B4-BE49-F238E27FC236}">
              <a16:creationId xmlns:a16="http://schemas.microsoft.com/office/drawing/2014/main" id="{39F8EB61-30D9-45EE-BD48-1BF4F4EF9BEE}"/>
            </a:ext>
          </a:extLst>
        </xdr:cNvPr>
        <xdr:cNvSpPr/>
      </xdr:nvSpPr>
      <xdr:spPr>
        <a:xfrm>
          <a:off x="4376739" y="738188"/>
          <a:ext cx="3648074" cy="9715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b="1">
              <a:solidFill>
                <a:schemeClr val="lt1"/>
              </a:solidFill>
              <a:effectLst/>
              <a:latin typeface="+mn-lt"/>
              <a:ea typeface="+mn-ea"/>
              <a:cs typeface="+mn-cs"/>
            </a:rPr>
            <a:t>TOTAL</a:t>
          </a:r>
          <a:r>
            <a:rPr lang="en-US" sz="2400" b="1" baseline="0">
              <a:solidFill>
                <a:schemeClr val="lt1"/>
              </a:solidFill>
              <a:effectLst/>
              <a:latin typeface="+mn-lt"/>
              <a:ea typeface="+mn-ea"/>
              <a:cs typeface="+mn-cs"/>
            </a:rPr>
            <a:t> QUANTITY SOLD</a:t>
          </a:r>
          <a:endParaRPr lang="en-US" sz="2400" b="1">
            <a:effectLst/>
          </a:endParaRPr>
        </a:p>
        <a:p>
          <a:pPr algn="ctr"/>
          <a:r>
            <a:rPr lang="en-US" sz="2400" b="1"/>
            <a:t>4958</a:t>
          </a:r>
        </a:p>
      </xdr:txBody>
    </xdr:sp>
    <xdr:clientData/>
  </xdr:twoCellAnchor>
  <xdr:twoCellAnchor>
    <xdr:from>
      <xdr:col>6</xdr:col>
      <xdr:colOff>238127</xdr:colOff>
      <xdr:row>3</xdr:row>
      <xdr:rowOff>76200</xdr:rowOff>
    </xdr:from>
    <xdr:to>
      <xdr:col>8</xdr:col>
      <xdr:colOff>833437</xdr:colOff>
      <xdr:row>5</xdr:row>
      <xdr:rowOff>152400</xdr:rowOff>
    </xdr:to>
    <xdr:sp macro="" textlink="">
      <xdr:nvSpPr>
        <xdr:cNvPr id="8" name="Rectangle: Rounded Corners 7">
          <a:extLst>
            <a:ext uri="{FF2B5EF4-FFF2-40B4-BE49-F238E27FC236}">
              <a16:creationId xmlns:a16="http://schemas.microsoft.com/office/drawing/2014/main" id="{1DE8FD02-45CC-4851-BA8C-351918544BF7}"/>
            </a:ext>
          </a:extLst>
        </xdr:cNvPr>
        <xdr:cNvSpPr/>
      </xdr:nvSpPr>
      <xdr:spPr>
        <a:xfrm>
          <a:off x="8262940" y="742950"/>
          <a:ext cx="3762372" cy="10287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b="1">
              <a:effectLst/>
            </a:rPr>
            <a:t>TOTAL</a:t>
          </a:r>
          <a:r>
            <a:rPr lang="en-US" sz="2400" b="1" baseline="0">
              <a:effectLst/>
            </a:rPr>
            <a:t> TRANSACTIONS</a:t>
          </a:r>
          <a:endParaRPr lang="en-US" sz="2400" b="1">
            <a:effectLst/>
          </a:endParaRPr>
        </a:p>
        <a:p>
          <a:pPr algn="ctr"/>
          <a:r>
            <a:rPr lang="en-US" sz="2400" b="1">
              <a:effectLst/>
            </a:rPr>
            <a:t>2000</a:t>
          </a:r>
        </a:p>
        <a:p>
          <a:pPr algn="ctr"/>
          <a:endParaRPr lang="en-US" sz="2400"/>
        </a:p>
      </xdr:txBody>
    </xdr:sp>
    <xdr:clientData/>
  </xdr:twoCellAnchor>
  <xdr:twoCellAnchor>
    <xdr:from>
      <xdr:col>8</xdr:col>
      <xdr:colOff>1138921</xdr:colOff>
      <xdr:row>3</xdr:row>
      <xdr:rowOff>71437</xdr:rowOff>
    </xdr:from>
    <xdr:to>
      <xdr:col>10</xdr:col>
      <xdr:colOff>257859</xdr:colOff>
      <xdr:row>5</xdr:row>
      <xdr:rowOff>109537</xdr:rowOff>
    </xdr:to>
    <xdr:sp macro="" textlink="">
      <xdr:nvSpPr>
        <xdr:cNvPr id="9" name="Rectangle: Rounded Corners 8">
          <a:extLst>
            <a:ext uri="{FF2B5EF4-FFF2-40B4-BE49-F238E27FC236}">
              <a16:creationId xmlns:a16="http://schemas.microsoft.com/office/drawing/2014/main" id="{39139730-86A9-4817-80F5-04E4C91A4C79}"/>
            </a:ext>
          </a:extLst>
        </xdr:cNvPr>
        <xdr:cNvSpPr/>
      </xdr:nvSpPr>
      <xdr:spPr>
        <a:xfrm>
          <a:off x="12330796" y="738187"/>
          <a:ext cx="3833813" cy="9906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b="1"/>
            <a:t>AVERAGE</a:t>
          </a:r>
          <a:r>
            <a:rPr lang="en-US" sz="2400" b="1" baseline="0"/>
            <a:t> ORDER VALUE</a:t>
          </a:r>
        </a:p>
        <a:p>
          <a:pPr algn="ctr"/>
          <a:r>
            <a:rPr lang="en-US" sz="2400" b="1" i="0" u="none" strike="noStrike">
              <a:solidFill>
                <a:schemeClr val="lt1"/>
              </a:solidFill>
              <a:effectLst/>
              <a:latin typeface="+mn-lt"/>
              <a:ea typeface="+mn-ea"/>
              <a:cs typeface="+mn-cs"/>
            </a:rPr>
            <a:t>$1,087.63</a:t>
          </a:r>
          <a:r>
            <a:rPr lang="en-US" sz="2400" b="1">
              <a:effectLst/>
            </a:rPr>
            <a:t> </a:t>
          </a:r>
          <a:endParaRPr lang="en-US" sz="2400" b="1"/>
        </a:p>
      </xdr:txBody>
    </xdr:sp>
    <xdr:clientData/>
  </xdr:twoCellAnchor>
  <xdr:twoCellAnchor editAs="oneCell">
    <xdr:from>
      <xdr:col>4</xdr:col>
      <xdr:colOff>71438</xdr:colOff>
      <xdr:row>38</xdr:row>
      <xdr:rowOff>95248</xdr:rowOff>
    </xdr:from>
    <xdr:to>
      <xdr:col>8</xdr:col>
      <xdr:colOff>371474</xdr:colOff>
      <xdr:row>43</xdr:row>
      <xdr:rowOff>142873</xdr:rowOff>
    </xdr:to>
    <mc:AlternateContent xmlns:mc="http://schemas.openxmlformats.org/markup-compatibility/2006">
      <mc:Choice xmlns:a14="http://schemas.microsoft.com/office/drawing/2010/main" Requires="a14">
        <xdr:graphicFrame macro="">
          <xdr:nvGraphicFramePr>
            <xdr:cNvPr id="13" name="Payment_Type 1">
              <a:extLst>
                <a:ext uri="{FF2B5EF4-FFF2-40B4-BE49-F238E27FC236}">
                  <a16:creationId xmlns:a16="http://schemas.microsoft.com/office/drawing/2014/main" id="{C703F408-E978-4687-A0BB-B2B2A8F73B03}"/>
                </a:ext>
              </a:extLst>
            </xdr:cNvPr>
            <xdr:cNvGraphicFramePr/>
          </xdr:nvGraphicFramePr>
          <xdr:xfrm>
            <a:off x="0" y="0"/>
            <a:ext cx="0" cy="0"/>
          </xdr:xfrm>
          <a:graphic>
            <a:graphicData uri="http://schemas.microsoft.com/office/drawing/2010/slicer">
              <sle:slicer xmlns:sle="http://schemas.microsoft.com/office/drawing/2010/slicer" name="Payment_Type 1"/>
            </a:graphicData>
          </a:graphic>
        </xdr:graphicFrame>
      </mc:Choice>
      <mc:Fallback>
        <xdr:sp macro="" textlink="">
          <xdr:nvSpPr>
            <xdr:cNvPr id="0" name=""/>
            <xdr:cNvSpPr>
              <a:spLocks noTextEdit="1"/>
            </xdr:cNvSpPr>
          </xdr:nvSpPr>
          <xdr:spPr>
            <a:xfrm>
              <a:off x="6119813" y="9548811"/>
              <a:ext cx="5443536" cy="1000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622190</xdr:colOff>
      <xdr:row>38</xdr:row>
      <xdr:rowOff>95251</xdr:rowOff>
    </xdr:from>
    <xdr:to>
      <xdr:col>10</xdr:col>
      <xdr:colOff>1591359</xdr:colOff>
      <xdr:row>43</xdr:row>
      <xdr:rowOff>119062</xdr:rowOff>
    </xdr:to>
    <mc:AlternateContent xmlns:mc="http://schemas.openxmlformats.org/markup-compatibility/2006">
      <mc:Choice xmlns:a14="http://schemas.microsoft.com/office/drawing/2010/main" Requires="a14">
        <xdr:graphicFrame macro="">
          <xdr:nvGraphicFramePr>
            <xdr:cNvPr id="16" name="Store_Type 1">
              <a:extLst>
                <a:ext uri="{FF2B5EF4-FFF2-40B4-BE49-F238E27FC236}">
                  <a16:creationId xmlns:a16="http://schemas.microsoft.com/office/drawing/2014/main" id="{7AF45C3B-4770-4D7C-96E8-FDF136E9FB2C}"/>
                </a:ext>
              </a:extLst>
            </xdr:cNvPr>
            <xdr:cNvGraphicFramePr/>
          </xdr:nvGraphicFramePr>
          <xdr:xfrm>
            <a:off x="0" y="0"/>
            <a:ext cx="0" cy="0"/>
          </xdr:xfrm>
          <a:graphic>
            <a:graphicData uri="http://schemas.microsoft.com/office/drawing/2010/slicer">
              <sle:slicer xmlns:sle="http://schemas.microsoft.com/office/drawing/2010/slicer" name="Store_Type 1"/>
            </a:graphicData>
          </a:graphic>
        </xdr:graphicFrame>
      </mc:Choice>
      <mc:Fallback>
        <xdr:sp macro="" textlink="">
          <xdr:nvSpPr>
            <xdr:cNvPr id="0" name=""/>
            <xdr:cNvSpPr>
              <a:spLocks noTextEdit="1"/>
            </xdr:cNvSpPr>
          </xdr:nvSpPr>
          <xdr:spPr>
            <a:xfrm>
              <a:off x="11814065" y="9548814"/>
              <a:ext cx="5684044" cy="97631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100014</xdr:colOff>
      <xdr:row>38</xdr:row>
      <xdr:rowOff>47627</xdr:rowOff>
    </xdr:from>
    <xdr:to>
      <xdr:col>3</xdr:col>
      <xdr:colOff>1357314</xdr:colOff>
      <xdr:row>43</xdr:row>
      <xdr:rowOff>95251</xdr:rowOff>
    </xdr:to>
    <mc:AlternateContent xmlns:mc="http://schemas.openxmlformats.org/markup-compatibility/2006">
      <mc:Choice xmlns:a14="http://schemas.microsoft.com/office/drawing/2010/main" Requires="a14">
        <xdr:graphicFrame macro="">
          <xdr:nvGraphicFramePr>
            <xdr:cNvPr id="17" name="Region 1">
              <a:extLst>
                <a:ext uri="{FF2B5EF4-FFF2-40B4-BE49-F238E27FC236}">
                  <a16:creationId xmlns:a16="http://schemas.microsoft.com/office/drawing/2014/main" id="{933999BD-5D44-4032-B839-2E23E68DFE51}"/>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290514" y="9501190"/>
              <a:ext cx="5448300" cy="10001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1900923</xdr:colOff>
      <xdr:row>38</xdr:row>
      <xdr:rowOff>119062</xdr:rowOff>
    </xdr:from>
    <xdr:to>
      <xdr:col>13</xdr:col>
      <xdr:colOff>2472422</xdr:colOff>
      <xdr:row>43</xdr:row>
      <xdr:rowOff>71437</xdr:rowOff>
    </xdr:to>
    <mc:AlternateContent xmlns:mc="http://schemas.openxmlformats.org/markup-compatibility/2006">
      <mc:Choice xmlns:a14="http://schemas.microsoft.com/office/drawing/2010/main" Requires="a14">
        <xdr:graphicFrame macro="">
          <xdr:nvGraphicFramePr>
            <xdr:cNvPr id="18" name="Loyalty_Level 1">
              <a:extLst>
                <a:ext uri="{FF2B5EF4-FFF2-40B4-BE49-F238E27FC236}">
                  <a16:creationId xmlns:a16="http://schemas.microsoft.com/office/drawing/2014/main" id="{C432EFC5-0130-429E-9AA6-4E7D2739736B}"/>
                </a:ext>
              </a:extLst>
            </xdr:cNvPr>
            <xdr:cNvGraphicFramePr/>
          </xdr:nvGraphicFramePr>
          <xdr:xfrm>
            <a:off x="0" y="0"/>
            <a:ext cx="0" cy="0"/>
          </xdr:xfrm>
          <a:graphic>
            <a:graphicData uri="http://schemas.microsoft.com/office/drawing/2010/slicer">
              <sle:slicer xmlns:sle="http://schemas.microsoft.com/office/drawing/2010/slicer" name="Loyalty_Level 1"/>
            </a:graphicData>
          </a:graphic>
        </xdr:graphicFrame>
      </mc:Choice>
      <mc:Fallback>
        <xdr:sp macro="" textlink="">
          <xdr:nvSpPr>
            <xdr:cNvPr id="0" name=""/>
            <xdr:cNvSpPr>
              <a:spLocks noTextEdit="1"/>
            </xdr:cNvSpPr>
          </xdr:nvSpPr>
          <xdr:spPr>
            <a:xfrm>
              <a:off x="17807673" y="9572625"/>
              <a:ext cx="5357812" cy="9048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47626</xdr:colOff>
      <xdr:row>38</xdr:row>
      <xdr:rowOff>95253</xdr:rowOff>
    </xdr:from>
    <xdr:to>
      <xdr:col>19</xdr:col>
      <xdr:colOff>47624</xdr:colOff>
      <xdr:row>43</xdr:row>
      <xdr:rowOff>166689</xdr:rowOff>
    </xdr:to>
    <mc:AlternateContent xmlns:mc="http://schemas.openxmlformats.org/markup-compatibility/2006">
      <mc:Choice xmlns:a14="http://schemas.microsoft.com/office/drawing/2010/main" Requires="a14">
        <xdr:graphicFrame macro="">
          <xdr:nvGraphicFramePr>
            <xdr:cNvPr id="19" name="Category 1">
              <a:extLst>
                <a:ext uri="{FF2B5EF4-FFF2-40B4-BE49-F238E27FC236}">
                  <a16:creationId xmlns:a16="http://schemas.microsoft.com/office/drawing/2014/main" id="{F1EFECF3-6469-4423-9195-132D93300511}"/>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23407689" y="9548816"/>
              <a:ext cx="7858123" cy="102393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928687</xdr:colOff>
      <xdr:row>3</xdr:row>
      <xdr:rowOff>156210</xdr:rowOff>
    </xdr:from>
    <xdr:to>
      <xdr:col>19</xdr:col>
      <xdr:colOff>142187</xdr:colOff>
      <xdr:row>6</xdr:row>
      <xdr:rowOff>175259</xdr:rowOff>
    </xdr:to>
    <mc:AlternateContent xmlns:mc="http://schemas.openxmlformats.org/markup-compatibility/2006" xmlns:tsle="http://schemas.microsoft.com/office/drawing/2012/timeslicer">
      <mc:Choice Requires="tsle">
        <xdr:graphicFrame macro="">
          <xdr:nvGraphicFramePr>
            <xdr:cNvPr id="23" name="Order_Date 2">
              <a:extLst>
                <a:ext uri="{FF2B5EF4-FFF2-40B4-BE49-F238E27FC236}">
                  <a16:creationId xmlns:a16="http://schemas.microsoft.com/office/drawing/2014/main" id="{A6A9EA18-6403-46E5-ADA1-C55DA44F18FF}"/>
                </a:ext>
              </a:extLst>
            </xdr:cNvPr>
            <xdr:cNvGraphicFramePr>
              <a:graphicFrameLocks/>
            </xdr:cNvGraphicFramePr>
          </xdr:nvGraphicFramePr>
          <xdr:xfrm>
            <a:off x="0" y="0"/>
            <a:ext cx="0" cy="0"/>
          </xdr:xfrm>
          <a:graphic>
            <a:graphicData uri="http://schemas.microsoft.com/office/drawing/2012/timeslicer">
              <tsle:timeslicer name="Order_Date 2"/>
            </a:graphicData>
          </a:graphic>
        </xdr:graphicFrame>
      </mc:Choice>
      <mc:Fallback xmlns="">
        <xdr:sp macro="" textlink="">
          <xdr:nvSpPr>
            <xdr:cNvPr id="0" name=""/>
            <xdr:cNvSpPr>
              <a:spLocks noTextEdit="1"/>
            </xdr:cNvSpPr>
          </xdr:nvSpPr>
          <xdr:spPr>
            <a:xfrm>
              <a:off x="24288750" y="822960"/>
              <a:ext cx="7071625" cy="1423987"/>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10</xdr:col>
      <xdr:colOff>563344</xdr:colOff>
      <xdr:row>3</xdr:row>
      <xdr:rowOff>95251</xdr:rowOff>
    </xdr:from>
    <xdr:to>
      <xdr:col>12</xdr:col>
      <xdr:colOff>1309687</xdr:colOff>
      <xdr:row>5</xdr:row>
      <xdr:rowOff>133351</xdr:rowOff>
    </xdr:to>
    <xdr:sp macro="" textlink="">
      <xdr:nvSpPr>
        <xdr:cNvPr id="24" name="Rectangle: Rounded Corners 23">
          <a:extLst>
            <a:ext uri="{FF2B5EF4-FFF2-40B4-BE49-F238E27FC236}">
              <a16:creationId xmlns:a16="http://schemas.microsoft.com/office/drawing/2014/main" id="{96E422C2-B56C-75B5-5F46-4A2E29D85BEC}"/>
            </a:ext>
          </a:extLst>
        </xdr:cNvPr>
        <xdr:cNvSpPr/>
      </xdr:nvSpPr>
      <xdr:spPr>
        <a:xfrm>
          <a:off x="16470094" y="762001"/>
          <a:ext cx="3389531" cy="9906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b="1" baseline="0"/>
            <a:t>MIN ORDER VALUE</a:t>
          </a:r>
        </a:p>
        <a:p>
          <a:pPr algn="ctr"/>
          <a:r>
            <a:rPr lang="en-US" sz="2400" b="1" i="0" u="none" strike="noStrike">
              <a:solidFill>
                <a:schemeClr val="lt1"/>
              </a:solidFill>
              <a:effectLst/>
              <a:latin typeface="+mn-lt"/>
              <a:ea typeface="+mn-ea"/>
              <a:cs typeface="+mn-cs"/>
            </a:rPr>
            <a:t>$18.46</a:t>
          </a:r>
          <a:r>
            <a:rPr lang="en-US" sz="2400" b="1">
              <a:effectLst/>
            </a:rPr>
            <a:t> </a:t>
          </a:r>
          <a:endParaRPr lang="en-US" sz="2400" b="1"/>
        </a:p>
      </xdr:txBody>
    </xdr:sp>
    <xdr:clientData/>
  </xdr:twoCellAnchor>
  <xdr:twoCellAnchor>
    <xdr:from>
      <xdr:col>12</xdr:col>
      <xdr:colOff>1634906</xdr:colOff>
      <xdr:row>3</xdr:row>
      <xdr:rowOff>71439</xdr:rowOff>
    </xdr:from>
    <xdr:to>
      <xdr:col>14</xdr:col>
      <xdr:colOff>214312</xdr:colOff>
      <xdr:row>5</xdr:row>
      <xdr:rowOff>109539</xdr:rowOff>
    </xdr:to>
    <xdr:sp macro="" textlink="">
      <xdr:nvSpPr>
        <xdr:cNvPr id="26" name="Rectangle: Rounded Corners 25">
          <a:extLst>
            <a:ext uri="{FF2B5EF4-FFF2-40B4-BE49-F238E27FC236}">
              <a16:creationId xmlns:a16="http://schemas.microsoft.com/office/drawing/2014/main" id="{7778AB45-990D-66CE-CB51-8C57C1DEBD52}"/>
            </a:ext>
          </a:extLst>
        </xdr:cNvPr>
        <xdr:cNvSpPr/>
      </xdr:nvSpPr>
      <xdr:spPr>
        <a:xfrm>
          <a:off x="20184844" y="738189"/>
          <a:ext cx="3389531" cy="9906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b="1" baseline="0"/>
            <a:t>MAX ORDER VALUE</a:t>
          </a:r>
        </a:p>
        <a:p>
          <a:pPr algn="ctr"/>
          <a:r>
            <a:rPr lang="en-US" sz="2400" b="1" i="0" u="none" strike="noStrike">
              <a:solidFill>
                <a:schemeClr val="lt1"/>
              </a:solidFill>
              <a:effectLst/>
              <a:latin typeface="+mn-lt"/>
              <a:ea typeface="+mn-ea"/>
              <a:cs typeface="+mn-cs"/>
            </a:rPr>
            <a:t>$3,908.24</a:t>
          </a:r>
          <a:r>
            <a:rPr lang="en-US" sz="2400" b="1">
              <a:effectLst/>
            </a:rPr>
            <a:t> </a:t>
          </a:r>
          <a:endParaRPr lang="en-US" sz="2400" b="1"/>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69.462661458332" createdVersion="8" refreshedVersion="8" minRefreshableVersion="3" recordCount="2000" xr:uid="{7FE48725-46A2-4651-9D2F-41CC737C5487}">
  <cacheSource type="worksheet">
    <worksheetSource name="Table8"/>
  </cacheSource>
  <cacheFields count="26">
    <cacheField name="Sales_ID" numFmtId="0">
      <sharedItems/>
    </cacheField>
    <cacheField name="Order_Date" numFmtId="164">
      <sharedItems containsSemiMixedTypes="0" containsNonDate="0" containsDate="1" containsString="0" minDate="2023-10-14T00:00:00" maxDate="2025-10-14T00:00:00" count="683">
        <d v="2025-05-03T00:00:00"/>
        <d v="2025-06-04T00:00:00"/>
        <d v="2024-10-10T00:00:00"/>
        <d v="2024-08-16T00:00:00"/>
        <d v="2024-03-09T00:00:00"/>
        <d v="2024-06-02T00:00:00"/>
        <d v="2024-03-21T00:00:00"/>
        <d v="2025-07-23T00:00:00"/>
        <d v="2023-10-15T00:00:00"/>
        <d v="2025-08-07T00:00:00"/>
        <d v="2025-02-16T00:00:00"/>
        <d v="2024-11-20T00:00:00"/>
        <d v="2025-07-24T00:00:00"/>
        <d v="2024-08-20T00:00:00"/>
        <d v="2024-02-09T00:00:00"/>
        <d v="2023-11-03T00:00:00"/>
        <d v="2024-05-29T00:00:00"/>
        <d v="2024-07-13T00:00:00"/>
        <d v="2024-11-05T00:00:00"/>
        <d v="2024-06-12T00:00:00"/>
        <d v="2024-07-16T00:00:00"/>
        <d v="2025-08-24T00:00:00"/>
        <d v="2025-05-21T00:00:00"/>
        <d v="2024-02-15T00:00:00"/>
        <d v="2024-04-01T00:00:00"/>
        <d v="2024-02-19T00:00:00"/>
        <d v="2024-11-11T00:00:00"/>
        <d v="2024-08-27T00:00:00"/>
        <d v="2025-01-09T00:00:00"/>
        <d v="2025-02-25T00:00:00"/>
        <d v="2024-06-11T00:00:00"/>
        <d v="2025-05-08T00:00:00"/>
        <d v="2025-01-07T00:00:00"/>
        <d v="2024-09-20T00:00:00"/>
        <d v="2025-03-20T00:00:00"/>
        <d v="2023-10-28T00:00:00"/>
        <d v="2025-05-23T00:00:00"/>
        <d v="2024-02-28T00:00:00"/>
        <d v="2025-08-20T00:00:00"/>
        <d v="2025-02-14T00:00:00"/>
        <d v="2025-07-13T00:00:00"/>
        <d v="2025-09-27T00:00:00"/>
        <d v="2024-06-04T00:00:00"/>
        <d v="2024-06-23T00:00:00"/>
        <d v="2025-01-14T00:00:00"/>
        <d v="2024-09-25T00:00:00"/>
        <d v="2024-10-24T00:00:00"/>
        <d v="2024-08-19T00:00:00"/>
        <d v="2025-02-13T00:00:00"/>
        <d v="2023-10-23T00:00:00"/>
        <d v="2025-08-11T00:00:00"/>
        <d v="2024-10-12T00:00:00"/>
        <d v="2023-10-17T00:00:00"/>
        <d v="2024-09-04T00:00:00"/>
        <d v="2025-09-11T00:00:00"/>
        <d v="2025-07-25T00:00:00"/>
        <d v="2023-10-24T00:00:00"/>
        <d v="2023-10-29T00:00:00"/>
        <d v="2025-07-20T00:00:00"/>
        <d v="2025-05-30T00:00:00"/>
        <d v="2024-03-04T00:00:00"/>
        <d v="2025-02-10T00:00:00"/>
        <d v="2025-07-07T00:00:00"/>
        <d v="2024-05-03T00:00:00"/>
        <d v="2025-04-17T00:00:00"/>
        <d v="2025-03-01T00:00:00"/>
        <d v="2024-05-15T00:00:00"/>
        <d v="2024-06-05T00:00:00"/>
        <d v="2023-10-25T00:00:00"/>
        <d v="2024-12-07T00:00:00"/>
        <d v="2024-09-23T00:00:00"/>
        <d v="2024-07-29T00:00:00"/>
        <d v="2024-04-25T00:00:00"/>
        <d v="2025-05-26T00:00:00"/>
        <d v="2024-02-07T00:00:00"/>
        <d v="2025-03-09T00:00:00"/>
        <d v="2025-07-12T00:00:00"/>
        <d v="2024-10-06T00:00:00"/>
        <d v="2024-03-16T00:00:00"/>
        <d v="2024-07-12T00:00:00"/>
        <d v="2024-02-24T00:00:00"/>
        <d v="2024-09-12T00:00:00"/>
        <d v="2023-11-20T00:00:00"/>
        <d v="2025-05-13T00:00:00"/>
        <d v="2024-10-07T00:00:00"/>
        <d v="2025-03-23T00:00:00"/>
        <d v="2025-10-02T00:00:00"/>
        <d v="2023-12-25T00:00:00"/>
        <d v="2024-02-14T00:00:00"/>
        <d v="2024-06-03T00:00:00"/>
        <d v="2024-12-29T00:00:00"/>
        <d v="2025-09-18T00:00:00"/>
        <d v="2024-05-28T00:00:00"/>
        <d v="2025-09-06T00:00:00"/>
        <d v="2025-10-04T00:00:00"/>
        <d v="2025-01-08T00:00:00"/>
        <d v="2024-12-13T00:00:00"/>
        <d v="2024-08-14T00:00:00"/>
        <d v="2024-10-22T00:00:00"/>
        <d v="2024-10-29T00:00:00"/>
        <d v="2024-06-22T00:00:00"/>
        <d v="2023-12-07T00:00:00"/>
        <d v="2024-03-24T00:00:00"/>
        <d v="2025-09-23T00:00:00"/>
        <d v="2024-11-15T00:00:00"/>
        <d v="2024-11-10T00:00:00"/>
        <d v="2025-10-10T00:00:00"/>
        <d v="2024-02-11T00:00:00"/>
        <d v="2024-05-11T00:00:00"/>
        <d v="2025-09-07T00:00:00"/>
        <d v="2024-10-13T00:00:00"/>
        <d v="2025-02-27T00:00:00"/>
        <d v="2024-11-26T00:00:00"/>
        <d v="2025-08-26T00:00:00"/>
        <d v="2025-01-11T00:00:00"/>
        <d v="2024-01-20T00:00:00"/>
        <d v="2024-11-27T00:00:00"/>
        <d v="2024-12-25T00:00:00"/>
        <d v="2023-10-18T00:00:00"/>
        <d v="2024-10-31T00:00:00"/>
        <d v="2023-11-23T00:00:00"/>
        <d v="2024-08-30T00:00:00"/>
        <d v="2024-02-08T00:00:00"/>
        <d v="2023-11-05T00:00:00"/>
        <d v="2024-05-12T00:00:00"/>
        <d v="2024-09-07T00:00:00"/>
        <d v="2025-04-27T00:00:00"/>
        <d v="2025-09-05T00:00:00"/>
        <d v="2025-03-26T00:00:00"/>
        <d v="2025-03-14T00:00:00"/>
        <d v="2024-07-05T00:00:00"/>
        <d v="2025-05-17T00:00:00"/>
        <d v="2025-09-17T00:00:00"/>
        <d v="2024-10-28T00:00:00"/>
        <d v="2023-12-21T00:00:00"/>
        <d v="2025-02-20T00:00:00"/>
        <d v="2023-12-24T00:00:00"/>
        <d v="2024-04-15T00:00:00"/>
        <d v="2025-08-12T00:00:00"/>
        <d v="2025-02-05T00:00:00"/>
        <d v="2024-01-18T00:00:00"/>
        <d v="2024-08-15T00:00:00"/>
        <d v="2024-09-01T00:00:00"/>
        <d v="2023-12-22T00:00:00"/>
        <d v="2024-07-02T00:00:00"/>
        <d v="2024-07-07T00:00:00"/>
        <d v="2024-07-27T00:00:00"/>
        <d v="2024-05-20T00:00:00"/>
        <d v="2025-07-09T00:00:00"/>
        <d v="2025-06-16T00:00:00"/>
        <d v="2025-08-17T00:00:00"/>
        <d v="2024-05-09T00:00:00"/>
        <d v="2025-01-29T00:00:00"/>
        <d v="2024-01-31T00:00:00"/>
        <d v="2024-03-22T00:00:00"/>
        <d v="2023-10-21T00:00:00"/>
        <d v="2024-11-30T00:00:00"/>
        <d v="2024-06-08T00:00:00"/>
        <d v="2024-10-14T00:00:00"/>
        <d v="2024-12-20T00:00:00"/>
        <d v="2024-08-26T00:00:00"/>
        <d v="2024-01-17T00:00:00"/>
        <d v="2025-05-04T00:00:00"/>
        <d v="2025-07-11T00:00:00"/>
        <d v="2024-08-23T00:00:00"/>
        <d v="2023-11-19T00:00:00"/>
        <d v="2025-08-06T00:00:00"/>
        <d v="2025-09-09T00:00:00"/>
        <d v="2024-09-09T00:00:00"/>
        <d v="2024-07-20T00:00:00"/>
        <d v="2025-04-25T00:00:00"/>
        <d v="2025-05-15T00:00:00"/>
        <d v="2024-11-19T00:00:00"/>
        <d v="2024-01-01T00:00:00"/>
        <d v="2024-06-18T00:00:00"/>
        <d v="2025-06-15T00:00:00"/>
        <d v="2025-04-09T00:00:00"/>
        <d v="2024-05-23T00:00:00"/>
        <d v="2024-01-21T00:00:00"/>
        <d v="2025-03-30T00:00:00"/>
        <d v="2025-02-07T00:00:00"/>
        <d v="2024-03-19T00:00:00"/>
        <d v="2024-09-13T00:00:00"/>
        <d v="2025-06-05T00:00:00"/>
        <d v="2024-07-31T00:00:00"/>
        <d v="2024-09-24T00:00:00"/>
        <d v="2025-09-19T00:00:00"/>
        <d v="2023-12-31T00:00:00"/>
        <d v="2023-10-19T00:00:00"/>
        <d v="2025-09-12T00:00:00"/>
        <d v="2025-01-19T00:00:00"/>
        <d v="2025-01-26T00:00:00"/>
        <d v="2023-12-19T00:00:00"/>
        <d v="2023-11-14T00:00:00"/>
        <d v="2024-12-02T00:00:00"/>
        <d v="2024-03-10T00:00:00"/>
        <d v="2023-10-30T00:00:00"/>
        <d v="2024-09-27T00:00:00"/>
        <d v="2024-08-04T00:00:00"/>
        <d v="2025-07-03T00:00:00"/>
        <d v="2024-01-08T00:00:00"/>
        <d v="2024-04-18T00:00:00"/>
        <d v="2024-03-14T00:00:00"/>
        <d v="2025-04-29T00:00:00"/>
        <d v="2025-05-10T00:00:00"/>
        <d v="2024-01-16T00:00:00"/>
        <d v="2023-12-28T00:00:00"/>
        <d v="2023-11-27T00:00:00"/>
        <d v="2025-08-21T00:00:00"/>
        <d v="2024-03-02T00:00:00"/>
        <d v="2024-09-06T00:00:00"/>
        <d v="2024-11-14T00:00:00"/>
        <d v="2024-07-09T00:00:00"/>
        <d v="2025-04-22T00:00:00"/>
        <d v="2024-02-22T00:00:00"/>
        <d v="2024-12-03T00:00:00"/>
        <d v="2023-11-26T00:00:00"/>
        <d v="2025-04-11T00:00:00"/>
        <d v="2024-04-27T00:00:00"/>
        <d v="2024-02-21T00:00:00"/>
        <d v="2025-01-16T00:00:00"/>
        <d v="2024-10-16T00:00:00"/>
        <d v="2025-04-10T00:00:00"/>
        <d v="2025-06-14T00:00:00"/>
        <d v="2024-03-12T00:00:00"/>
        <d v="2024-03-26T00:00:00"/>
        <d v="2024-10-04T00:00:00"/>
        <d v="2025-07-21T00:00:00"/>
        <d v="2025-03-13T00:00:00"/>
        <d v="2024-09-17T00:00:00"/>
        <d v="2024-01-27T00:00:00"/>
        <d v="2023-12-09T00:00:00"/>
        <d v="2024-01-13T00:00:00"/>
        <d v="2024-12-18T00:00:00"/>
        <d v="2025-10-09T00:00:00"/>
        <d v="2024-02-12T00:00:00"/>
        <d v="2025-02-03T00:00:00"/>
        <d v="2025-03-04T00:00:00"/>
        <d v="2025-02-01T00:00:00"/>
        <d v="2024-04-14T00:00:00"/>
        <d v="2024-08-10T00:00:00"/>
        <d v="2025-09-15T00:00:00"/>
        <d v="2024-01-06T00:00:00"/>
        <d v="2024-08-21T00:00:00"/>
        <d v="2025-02-02T00:00:00"/>
        <d v="2024-04-07T00:00:00"/>
        <d v="2023-12-05T00:00:00"/>
        <d v="2024-12-28T00:00:00"/>
        <d v="2024-03-03T00:00:00"/>
        <d v="2024-12-30T00:00:00"/>
        <d v="2024-10-18T00:00:00"/>
        <d v="2024-02-13T00:00:00"/>
        <d v="2024-12-31T00:00:00"/>
        <d v="2024-04-10T00:00:00"/>
        <d v="2025-02-28T00:00:00"/>
        <d v="2024-12-16T00:00:00"/>
        <d v="2024-01-11T00:00:00"/>
        <d v="2023-12-01T00:00:00"/>
        <d v="2024-04-16T00:00:00"/>
        <d v="2025-08-16T00:00:00"/>
        <d v="2025-08-23T00:00:00"/>
        <d v="2024-08-03T00:00:00"/>
        <d v="2024-06-13T00:00:00"/>
        <d v="2024-09-19T00:00:00"/>
        <d v="2024-01-05T00:00:00"/>
        <d v="2024-02-18T00:00:00"/>
        <d v="2024-09-08T00:00:00"/>
        <d v="2025-08-04T00:00:00"/>
        <d v="2024-10-02T00:00:00"/>
        <d v="2024-05-21T00:00:00"/>
        <d v="2025-01-18T00:00:00"/>
        <d v="2025-02-21T00:00:00"/>
        <d v="2025-04-15T00:00:00"/>
        <d v="2025-05-09T00:00:00"/>
        <d v="2024-10-05T00:00:00"/>
        <d v="2025-04-02T00:00:00"/>
        <d v="2025-06-21T00:00:00"/>
        <d v="2025-05-29T00:00:00"/>
        <d v="2024-08-31T00:00:00"/>
        <d v="2024-11-12T00:00:00"/>
        <d v="2025-04-28T00:00:00"/>
        <d v="2024-09-11T00:00:00"/>
        <d v="2024-05-19T00:00:00"/>
        <d v="2025-09-25T00:00:00"/>
        <d v="2025-03-12T00:00:00"/>
        <d v="2025-04-07T00:00:00"/>
        <d v="2025-09-16T00:00:00"/>
        <d v="2025-03-05T00:00:00"/>
        <d v="2024-05-14T00:00:00"/>
        <d v="2024-09-22T00:00:00"/>
        <d v="2025-02-18T00:00:00"/>
        <d v="2024-11-29T00:00:00"/>
        <d v="2024-12-11T00:00:00"/>
        <d v="2025-09-10T00:00:00"/>
        <d v="2024-05-22T00:00:00"/>
        <d v="2024-04-02T00:00:00"/>
        <d v="2024-02-16T00:00:00"/>
        <d v="2025-04-21T00:00:00"/>
        <d v="2024-06-10T00:00:00"/>
        <d v="2025-02-26T00:00:00"/>
        <d v="2025-01-20T00:00:00"/>
        <d v="2024-11-23T00:00:00"/>
        <d v="2025-08-22T00:00:00"/>
        <d v="2025-02-23T00:00:00"/>
        <d v="2024-12-09T00:00:00"/>
        <d v="2025-04-30T00:00:00"/>
        <d v="2025-09-21T00:00:00"/>
        <d v="2025-02-17T00:00:00"/>
        <d v="2025-08-28T00:00:00"/>
        <d v="2025-01-06T00:00:00"/>
        <d v="2025-04-13T00:00:00"/>
        <d v="2024-05-13T00:00:00"/>
        <d v="2024-11-02T00:00:00"/>
        <d v="2024-09-14T00:00:00"/>
        <d v="2024-04-29T00:00:00"/>
        <d v="2025-10-06T00:00:00"/>
        <d v="2025-01-02T00:00:00"/>
        <d v="2024-06-14T00:00:00"/>
        <d v="2025-03-11T00:00:00"/>
        <d v="2024-04-19T00:00:00"/>
        <d v="2024-11-17T00:00:00"/>
        <d v="2024-01-22T00:00:00"/>
        <d v="2024-11-18T00:00:00"/>
        <d v="2025-05-18T00:00:00"/>
        <d v="2025-06-23T00:00:00"/>
        <d v="2025-04-01T00:00:00"/>
        <d v="2024-07-24T00:00:00"/>
        <d v="2024-08-13T00:00:00"/>
        <d v="2025-07-22T00:00:00"/>
        <d v="2025-08-19T00:00:00"/>
        <d v="2025-07-01T00:00:00"/>
        <d v="2025-01-15T00:00:00"/>
        <d v="2024-06-29T00:00:00"/>
        <d v="2025-05-16T00:00:00"/>
        <d v="2023-12-15T00:00:00"/>
        <d v="2025-08-14T00:00:00"/>
        <d v="2025-09-22T00:00:00"/>
        <d v="2025-01-13T00:00:00"/>
        <d v="2025-01-30T00:00:00"/>
        <d v="2025-03-17T00:00:00"/>
        <d v="2024-04-13T00:00:00"/>
        <d v="2025-07-19T00:00:00"/>
        <d v="2025-03-24T00:00:00"/>
        <d v="2025-07-06T00:00:00"/>
        <d v="2024-07-26T00:00:00"/>
        <d v="2025-03-19T00:00:00"/>
        <d v="2024-10-08T00:00:00"/>
        <d v="2025-04-16T00:00:00"/>
        <d v="2023-11-25T00:00:00"/>
        <d v="2024-08-24T00:00:00"/>
        <d v="2025-07-16T00:00:00"/>
        <d v="2025-03-18T00:00:00"/>
        <d v="2024-07-28T00:00:00"/>
        <d v="2025-09-02T00:00:00"/>
        <d v="2025-02-08T00:00:00"/>
        <d v="2024-04-23T00:00:00"/>
        <d v="2025-01-21T00:00:00"/>
        <d v="2025-07-02T00:00:00"/>
        <d v="2024-04-03T00:00:00"/>
        <d v="2025-01-22T00:00:00"/>
        <d v="2023-11-21T00:00:00"/>
        <d v="2025-06-11T00:00:00"/>
        <d v="2024-06-19T00:00:00"/>
        <d v="2025-04-03T00:00:00"/>
        <d v="2024-10-19T00:00:00"/>
        <d v="2025-04-26T00:00:00"/>
        <d v="2025-07-10T00:00:00"/>
        <d v="2025-05-11T00:00:00"/>
        <d v="2025-01-25T00:00:00"/>
        <d v="2024-10-01T00:00:00"/>
        <d v="2024-03-29T00:00:00"/>
        <d v="2024-04-08T00:00:00"/>
        <d v="2024-12-15T00:00:00"/>
        <d v="2024-03-13T00:00:00"/>
        <d v="2024-11-22T00:00:00"/>
        <d v="2024-02-27T00:00:00"/>
        <d v="2025-03-02T00:00:00"/>
        <d v="2024-02-03T00:00:00"/>
        <d v="2024-06-09T00:00:00"/>
        <d v="2023-11-10T00:00:00"/>
        <d v="2025-02-11T00:00:00"/>
        <d v="2024-12-21T00:00:00"/>
        <d v="2024-06-15T00:00:00"/>
        <d v="2025-06-24T00:00:00"/>
        <d v="2023-12-08T00:00:00"/>
        <d v="2024-03-17T00:00:00"/>
        <d v="2024-07-18T00:00:00"/>
        <d v="2025-08-13T00:00:00"/>
        <d v="2024-02-17T00:00:00"/>
        <d v="2025-09-03T00:00:00"/>
        <d v="2025-09-04T00:00:00"/>
        <d v="2024-09-10T00:00:00"/>
        <d v="2023-11-07T00:00:00"/>
        <d v="2024-08-22T00:00:00"/>
        <d v="2025-08-09T00:00:00"/>
        <d v="2024-09-18T00:00:00"/>
        <d v="2025-02-12T00:00:00"/>
        <d v="2023-12-12T00:00:00"/>
        <d v="2024-01-04T00:00:00"/>
        <d v="2023-11-28T00:00:00"/>
        <d v="2023-11-02T00:00:00"/>
        <d v="2025-03-29T00:00:00"/>
        <d v="2024-03-20T00:00:00"/>
        <d v="2024-06-17T00:00:00"/>
        <d v="2024-07-15T00:00:00"/>
        <d v="2023-12-10T00:00:00"/>
        <d v="2024-09-29T00:00:00"/>
        <d v="2024-12-14T00:00:00"/>
        <d v="2024-11-25T00:00:00"/>
        <d v="2025-08-15T00:00:00"/>
        <d v="2024-10-15T00:00:00"/>
        <d v="2024-08-09T00:00:00"/>
        <d v="2025-01-12T00:00:00"/>
        <d v="2025-05-20T00:00:00"/>
        <d v="2025-06-07T00:00:00"/>
        <d v="2024-01-29T00:00:00"/>
        <d v="2024-06-24T00:00:00"/>
        <d v="2025-03-06T00:00:00"/>
        <d v="2024-01-09T00:00:00"/>
        <d v="2024-01-19T00:00:00"/>
        <d v="2025-06-06T00:00:00"/>
        <d v="2024-06-16T00:00:00"/>
        <d v="2024-11-04T00:00:00"/>
        <d v="2023-10-20T00:00:00"/>
        <d v="2025-06-28T00:00:00"/>
        <d v="2025-07-04T00:00:00"/>
        <d v="2025-06-02T00:00:00"/>
        <d v="2024-02-26T00:00:00"/>
        <d v="2024-04-12T00:00:00"/>
        <d v="2025-07-05T00:00:00"/>
        <d v="2025-02-22T00:00:00"/>
        <d v="2025-04-08T00:00:00"/>
        <d v="2023-12-20T00:00:00"/>
        <d v="2023-12-06T00:00:00"/>
        <d v="2025-08-25T00:00:00"/>
        <d v="2024-11-06T00:00:00"/>
        <d v="2024-03-28T00:00:00"/>
        <d v="2024-10-21T00:00:00"/>
        <d v="2024-01-25T00:00:00"/>
        <d v="2024-10-11T00:00:00"/>
        <d v="2023-11-18T00:00:00"/>
        <d v="2025-05-12T00:00:00"/>
        <d v="2025-01-03T00:00:00"/>
        <d v="2025-09-28T00:00:00"/>
        <d v="2024-04-20T00:00:00"/>
        <d v="2023-12-03T00:00:00"/>
        <d v="2024-03-31T00:00:00"/>
        <d v="2024-12-06T00:00:00"/>
        <d v="2023-12-30T00:00:00"/>
        <d v="2023-11-30T00:00:00"/>
        <d v="2024-12-12T00:00:00"/>
        <d v="2024-07-30T00:00:00"/>
        <d v="2025-05-02T00:00:00"/>
        <d v="2025-06-03T00:00:00"/>
        <d v="2023-12-26T00:00:00"/>
        <d v="2024-05-04T00:00:00"/>
        <d v="2025-06-13T00:00:00"/>
        <d v="2025-01-31T00:00:00"/>
        <d v="2024-10-25T00:00:00"/>
        <d v="2024-01-15T00:00:00"/>
        <d v="2024-05-01T00:00:00"/>
        <d v="2024-01-10T00:00:00"/>
        <d v="2023-11-22T00:00:00"/>
        <d v="2024-11-21T00:00:00"/>
        <d v="2024-08-07T00:00:00"/>
        <d v="2024-07-08T00:00:00"/>
        <d v="2024-05-31T00:00:00"/>
        <d v="2024-09-16T00:00:00"/>
        <d v="2025-01-05T00:00:00"/>
        <d v="2025-05-06T00:00:00"/>
        <d v="2024-06-30T00:00:00"/>
        <d v="2025-10-13T00:00:00"/>
        <d v="2025-01-04T00:00:00"/>
        <d v="2024-03-25T00:00:00"/>
        <d v="2025-09-29T00:00:00"/>
        <d v="2024-10-27T00:00:00"/>
        <d v="2025-06-01T00:00:00"/>
        <d v="2025-08-18T00:00:00"/>
        <d v="2024-02-01T00:00:00"/>
        <d v="2024-07-23T00:00:00"/>
        <d v="2025-06-22T00:00:00"/>
        <d v="2023-12-17T00:00:00"/>
        <d v="2024-09-02T00:00:00"/>
        <d v="2024-03-08T00:00:00"/>
        <d v="2025-08-31T00:00:00"/>
        <d v="2025-09-14T00:00:00"/>
        <d v="2023-11-06T00:00:00"/>
        <d v="2024-06-28T00:00:00"/>
        <d v="2024-02-06T00:00:00"/>
        <d v="2024-12-04T00:00:00"/>
        <d v="2024-04-04T00:00:00"/>
        <d v="2024-10-23T00:00:00"/>
        <d v="2025-03-15T00:00:00"/>
        <d v="2025-05-07T00:00:00"/>
        <d v="2025-09-08T00:00:00"/>
        <d v="2023-12-04T00:00:00"/>
        <d v="2024-08-17T00:00:00"/>
        <d v="2025-04-14T00:00:00"/>
        <d v="2025-09-24T00:00:00"/>
        <d v="2024-12-26T00:00:00"/>
        <d v="2024-02-04T00:00:00"/>
        <d v="2024-05-26T00:00:00"/>
        <d v="2024-08-28T00:00:00"/>
        <d v="2024-03-27T00:00:00"/>
        <d v="2025-05-28T00:00:00"/>
        <d v="2024-04-24T00:00:00"/>
        <d v="2025-08-02T00:00:00"/>
        <d v="2025-03-31T00:00:00"/>
        <d v="2024-04-06T00:00:00"/>
        <d v="2025-04-24T00:00:00"/>
        <d v="2023-12-29T00:00:00"/>
        <d v="2025-04-06T00:00:00"/>
        <d v="2024-10-26T00:00:00"/>
        <d v="2024-05-17T00:00:00"/>
        <d v="2024-12-27T00:00:00"/>
        <d v="2023-11-04T00:00:00"/>
        <d v="2025-04-18T00:00:00"/>
        <d v="2024-05-16T00:00:00"/>
        <d v="2025-06-19T00:00:00"/>
        <d v="2025-02-09T00:00:00"/>
        <d v="2024-07-01T00:00:00"/>
        <d v="2023-11-09T00:00:00"/>
        <d v="2023-10-26T00:00:00"/>
        <d v="2024-09-03T00:00:00"/>
        <d v="2025-04-20T00:00:00"/>
        <d v="2023-12-27T00:00:00"/>
        <d v="2025-08-08T00:00:00"/>
        <d v="2024-05-08T00:00:00"/>
        <d v="2025-09-26T00:00:00"/>
        <d v="2024-02-25T00:00:00"/>
        <d v="2025-10-05T00:00:00"/>
        <d v="2023-11-12T00:00:00"/>
        <d v="2025-05-19T00:00:00"/>
        <d v="2024-09-21T00:00:00"/>
        <d v="2024-03-23T00:00:00"/>
        <d v="2024-07-17T00:00:00"/>
        <d v="2024-01-03T00:00:00"/>
        <d v="2024-09-26T00:00:00"/>
        <d v="2024-03-06T00:00:00"/>
        <d v="2025-03-22T00:00:00"/>
        <d v="2024-04-05T00:00:00"/>
        <d v="2024-03-18T00:00:00"/>
        <d v="2025-03-07T00:00:00"/>
        <d v="2025-10-03T00:00:00"/>
        <d v="2023-11-01T00:00:00"/>
        <d v="2024-03-05T00:00:00"/>
        <d v="2023-10-31T00:00:00"/>
        <d v="2024-07-21T00:00:00"/>
        <d v="2024-11-13T00:00:00"/>
        <d v="2024-01-12T00:00:00"/>
        <d v="2024-12-23T00:00:00"/>
        <d v="2024-07-19T00:00:00"/>
        <d v="2025-08-03T00:00:00"/>
        <d v="2025-06-18T00:00:00"/>
        <d v="2023-10-16T00:00:00"/>
        <d v="2024-07-04T00:00:00"/>
        <d v="2025-07-18T00:00:00"/>
        <d v="2025-08-29T00:00:00"/>
        <d v="2023-12-14T00:00:00"/>
        <d v="2023-11-08T00:00:00"/>
        <d v="2024-06-06T00:00:00"/>
        <d v="2024-07-22T00:00:00"/>
        <d v="2024-12-01T00:00:00"/>
        <d v="2024-08-06T00:00:00"/>
        <d v="2023-10-14T00:00:00"/>
        <d v="2024-12-24T00:00:00"/>
        <d v="2025-10-11T00:00:00"/>
        <d v="2023-12-13T00:00:00"/>
        <d v="2024-08-08T00:00:00"/>
        <d v="2025-05-27T00:00:00"/>
        <d v="2024-01-26T00:00:00"/>
        <d v="2024-07-06T00:00:00"/>
        <d v="2025-04-05T00:00:00"/>
        <d v="2023-12-16T00:00:00"/>
        <d v="2025-05-01T00:00:00"/>
        <d v="2025-04-23T00:00:00"/>
        <d v="2024-11-24T00:00:00"/>
        <d v="2024-04-26T00:00:00"/>
        <d v="2025-07-29T00:00:00"/>
        <d v="2025-06-30T00:00:00"/>
        <d v="2024-11-07T00:00:00"/>
        <d v="2025-04-19T00:00:00"/>
        <d v="2025-01-24T00:00:00"/>
        <d v="2024-12-22T00:00:00"/>
        <d v="2025-10-12T00:00:00"/>
        <d v="2024-12-19T00:00:00"/>
        <d v="2024-08-29T00:00:00"/>
        <d v="2023-11-13T00:00:00"/>
        <d v="2024-10-03T00:00:00"/>
        <d v="2025-03-03T00:00:00"/>
        <d v="2024-05-02T00:00:00"/>
        <d v="2024-05-06T00:00:00"/>
        <d v="2025-09-13T00:00:00"/>
        <d v="2025-07-31T00:00:00"/>
        <d v="2023-12-18T00:00:00"/>
        <d v="2024-04-30T00:00:00"/>
        <d v="2025-01-01T00:00:00"/>
        <d v="2025-06-09T00:00:00"/>
        <d v="2024-03-11T00:00:00"/>
        <d v="2025-03-21T00:00:00"/>
        <d v="2025-06-26T00:00:00"/>
        <d v="2025-10-08T00:00:00"/>
        <d v="2023-11-11T00:00:00"/>
        <d v="2024-01-02T00:00:00"/>
        <d v="2025-07-30T00:00:00"/>
        <d v="2024-02-23T00:00:00"/>
        <d v="2024-01-23T00:00:00"/>
        <d v="2024-08-05T00:00:00"/>
        <d v="2025-01-10T00:00:00"/>
        <d v="2025-02-06T00:00:00"/>
        <d v="2025-07-17T00:00:00"/>
        <d v="2024-06-27T00:00:00"/>
        <d v="2025-05-24T00:00:00"/>
        <d v="2024-07-11T00:00:00"/>
        <d v="2024-07-10T00:00:00"/>
        <d v="2023-10-22T00:00:00"/>
        <d v="2024-06-07T00:00:00"/>
        <d v="2025-06-29T00:00:00"/>
        <d v="2024-01-28T00:00:00"/>
        <d v="2024-05-18T00:00:00"/>
        <d v="2025-03-25T00:00:00"/>
        <d v="2025-02-24T00:00:00"/>
        <d v="2025-03-08T00:00:00"/>
        <d v="2025-07-15T00:00:00"/>
        <d v="2025-01-17T00:00:00"/>
        <d v="2025-04-12T00:00:00"/>
        <d v="2023-12-23T00:00:00"/>
        <d v="2024-07-14T00:00:00"/>
        <d v="2025-07-08T00:00:00"/>
        <d v="2023-11-29T00:00:00"/>
        <d v="2025-04-04T00:00:00"/>
        <d v="2023-11-24T00:00:00"/>
        <d v="2025-08-10T00:00:00"/>
        <d v="2024-09-30T00:00:00"/>
        <d v="2024-06-26T00:00:00"/>
        <d v="2024-07-25T00:00:00"/>
        <d v="2025-03-10T00:00:00"/>
        <d v="2025-07-26T00:00:00"/>
        <d v="2024-06-25T00:00:00"/>
        <d v="2024-10-17T00:00:00"/>
        <d v="2024-08-25T00:00:00"/>
        <d v="2025-05-22T00:00:00"/>
        <d v="2025-01-28T00:00:00"/>
        <d v="2024-11-01T00:00:00"/>
        <d v="2025-09-30T00:00:00"/>
        <d v="2024-11-09T00:00:00"/>
        <d v="2024-08-18T00:00:00"/>
        <d v="2024-04-17T00:00:00"/>
        <d v="2025-08-05T00:00:00"/>
        <d v="2025-07-28T00:00:00"/>
        <d v="2024-08-11T00:00:00"/>
        <d v="2024-02-29T00:00:00"/>
        <d v="2024-08-02T00:00:00"/>
        <d v="2024-08-01T00:00:00"/>
        <d v="2025-06-17T00:00:00"/>
        <d v="2024-11-28T00:00:00"/>
        <d v="2024-03-01T00:00:00"/>
        <d v="2024-02-05T00:00:00"/>
        <d v="2024-11-16T00:00:00"/>
        <d v="2024-05-25T00:00:00"/>
        <d v="2024-12-10T00:00:00"/>
        <d v="2024-05-10T00:00:00"/>
        <d v="2025-02-04T00:00:00"/>
        <d v="2024-02-10T00:00:00"/>
        <d v="2024-10-09T00:00:00"/>
        <d v="2024-01-14T00:00:00"/>
        <d v="2024-01-30T00:00:00"/>
        <d v="2025-03-28T00:00:00"/>
        <d v="2023-12-11T00:00:00"/>
        <d v="2025-05-14T00:00:00"/>
        <d v="2024-01-24T00:00:00"/>
        <d v="2025-08-01T00:00:00"/>
        <d v="2024-12-05T00:00:00"/>
        <d v="2024-08-12T00:00:00"/>
        <d v="2024-09-28T00:00:00"/>
        <d v="2025-08-30T00:00:00"/>
        <d v="2023-11-17T00:00:00"/>
        <d v="2025-01-27T00:00:00"/>
        <d v="2024-04-22T00:00:00"/>
        <d v="2024-10-30T00:00:00"/>
        <d v="2024-06-01T00:00:00"/>
        <d v="2025-06-08T00:00:00"/>
        <d v="2025-06-10T00:00:00"/>
      </sharedItems>
      <fieldGroup par="25"/>
    </cacheField>
    <cacheField name="Customer_ID" numFmtId="0">
      <sharedItems/>
    </cacheField>
    <cacheField name="Product_ID" numFmtId="0">
      <sharedItems/>
    </cacheField>
    <cacheField name="Store_ID" numFmtId="0">
      <sharedItems/>
    </cacheField>
    <cacheField name="Quantity" numFmtId="1">
      <sharedItems containsSemiMixedTypes="0" containsString="0" containsNumber="1" containsInteger="1" minValue="1" maxValue="4"/>
    </cacheField>
    <cacheField name="Unit_Price" numFmtId="0">
      <sharedItems containsSemiMixedTypes="0" containsString="0" containsNumber="1" minValue="20.09" maxValue="999.89"/>
    </cacheField>
    <cacheField name="Discount" numFmtId="9">
      <sharedItems containsSemiMixedTypes="0" containsString="0" containsNumber="1" minValue="0" maxValue="0.3"/>
    </cacheField>
    <cacheField name="Payment_Type" numFmtId="0">
      <sharedItems count="3">
        <s v="PayPal"/>
        <s v="Credit Card"/>
        <s v="COD"/>
      </sharedItems>
    </cacheField>
    <cacheField name="Total_Amount" numFmtId="0">
      <sharedItems containsSemiMixedTypes="0" containsString="0" containsNumber="1" minValue="18.459" maxValue="3908.2428"/>
    </cacheField>
    <cacheField name="Gross Amount" numFmtId="0">
      <sharedItems containsSemiMixedTypes="0" containsString="0" containsNumber="1" minValue="21.14" maxValue="3992.8"/>
    </cacheField>
    <cacheField name="Discounted Amount" numFmtId="0">
      <sharedItems containsSemiMixedTypes="0" containsString="0" containsNumber="1" minValue="0" maxValue="1088.528"/>
    </cacheField>
    <cacheField name="Order Value Category" numFmtId="2">
      <sharedItems/>
    </cacheField>
    <cacheField name="Product_Name" numFmtId="2">
      <sharedItems/>
    </cacheField>
    <cacheField name="Category" numFmtId="2">
      <sharedItems count="5">
        <s v="Beauty"/>
        <s v="Home"/>
        <s v="Electronics"/>
        <s v="Clothing"/>
        <s v="Sports"/>
      </sharedItems>
    </cacheField>
    <cacheField name="Cost" numFmtId="2">
      <sharedItems containsSemiMixedTypes="0" containsString="0" containsNumber="1" minValue="17.309999999999999" maxValue="495.72"/>
    </cacheField>
    <cacheField name="Loyalty_Level" numFmtId="2">
      <sharedItems count="5">
        <s v="Platinum"/>
        <s v="Bronze"/>
        <s v="Silver"/>
        <s v="Gold"/>
        <e v="#N/A" u="1"/>
      </sharedItems>
    </cacheField>
    <cacheField name="Gender" numFmtId="2">
      <sharedItems/>
    </cacheField>
    <cacheField name="Age Group" numFmtId="2">
      <sharedItems/>
    </cacheField>
    <cacheField name="Region" numFmtId="2">
      <sharedItems count="4">
        <s v="West"/>
        <s v="East"/>
        <s v="South"/>
        <s v="North"/>
      </sharedItems>
    </cacheField>
    <cacheField name="Store_Type" numFmtId="2">
      <sharedItems count="3">
        <s v="Flagship"/>
        <s v="Online"/>
        <s v="Outlet"/>
      </sharedItems>
    </cacheField>
    <cacheField name="Total Cost" numFmtId="0">
      <sharedItems containsSemiMixedTypes="0" containsString="0" containsNumber="1" minValue="17.309999999999999" maxValue="1982.88"/>
    </cacheField>
    <cacheField name="Profit" numFmtId="0">
      <sharedItems containsSemiMixedTypes="0" containsString="0" containsNumber="1" minValue="-1798.4412" maxValue="3470.6256000000003"/>
    </cacheField>
    <cacheField name="Months (Order_Date)" numFmtId="0" databaseField="0">
      <fieldGroup base="1">
        <rangePr groupBy="months" startDate="2023-10-14T00:00:00" endDate="2025-10-14T00:00:00"/>
        <groupItems count="14">
          <s v="&lt;10/14/2023"/>
          <s v="Jan"/>
          <s v="Feb"/>
          <s v="Mar"/>
          <s v="Apr"/>
          <s v="May"/>
          <s v="Jun"/>
          <s v="Jul"/>
          <s v="Aug"/>
          <s v="Sep"/>
          <s v="Oct"/>
          <s v="Nov"/>
          <s v="Dec"/>
          <s v="&gt;10/14/2025"/>
        </groupItems>
      </fieldGroup>
    </cacheField>
    <cacheField name="Quarters (Order_Date)" numFmtId="0" databaseField="0">
      <fieldGroup base="1">
        <rangePr groupBy="quarters" startDate="2023-10-14T00:00:00" endDate="2025-10-14T00:00:00"/>
        <groupItems count="6">
          <s v="&lt;10/14/2023"/>
          <s v="Qtr1"/>
          <s v="Qtr2"/>
          <s v="Qtr3"/>
          <s v="Qtr4"/>
          <s v="&gt;10/14/2025"/>
        </groupItems>
      </fieldGroup>
    </cacheField>
    <cacheField name="Years (Order_Date)" numFmtId="0" databaseField="0">
      <fieldGroup base="1">
        <rangePr groupBy="years" startDate="2023-10-14T00:00:00" endDate="2025-10-14T00:00:00"/>
        <groupItems count="5">
          <s v="&lt;10/14/2023"/>
          <s v="2023"/>
          <s v="2024"/>
          <s v="2025"/>
          <s v="&gt;10/14/2025"/>
        </groupItems>
      </fieldGroup>
    </cacheField>
  </cacheFields>
  <extLst>
    <ext xmlns:x14="http://schemas.microsoft.com/office/spreadsheetml/2009/9/main" uri="{725AE2AE-9491-48be-B2B4-4EB974FC3084}">
      <x14:pivotCacheDefinition pivotCacheId="106293894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s v="SALE388"/>
    <x v="0"/>
    <s v="CUST1000"/>
    <s v="PROD63"/>
    <s v="STORE16"/>
    <n v="1"/>
    <n v="218.04"/>
    <n v="0.09"/>
    <x v="0"/>
    <n v="198.41640000000001"/>
    <n v="218.04"/>
    <n v="19.6236"/>
    <s v="Standard"/>
    <s v="Organic Sunscreen Lotion"/>
    <x v="0"/>
    <n v="266.86"/>
    <x v="0"/>
    <s v="Male"/>
    <s v="Senior"/>
    <x v="0"/>
    <x v="0"/>
    <n v="266.86"/>
    <n v="-68.443600000000004"/>
  </r>
  <r>
    <s v="SALE902"/>
    <x v="1"/>
    <s v="CUST1000"/>
    <s v="PROD56"/>
    <s v="STORE19"/>
    <n v="3"/>
    <n v="104.47"/>
    <n v="0.27"/>
    <x v="1"/>
    <n v="228.78929999999997"/>
    <n v="313.40999999999997"/>
    <n v="84.620699999999999"/>
    <s v="Standard"/>
    <s v="Premium Blanket Throw"/>
    <x v="1"/>
    <n v="461.47"/>
    <x v="0"/>
    <s v="Male"/>
    <s v="Senior"/>
    <x v="1"/>
    <x v="1"/>
    <n v="1384.41"/>
    <n v="-1155.6207000000002"/>
  </r>
  <r>
    <s v="SALE992"/>
    <x v="2"/>
    <s v="CUST1000"/>
    <s v="PROD40"/>
    <s v="STORE7"/>
    <n v="4"/>
    <n v="914.05"/>
    <n v="0.25"/>
    <x v="1"/>
    <n v="2742.1499999999996"/>
    <n v="3656.2"/>
    <n v="914.05"/>
    <s v="High Value"/>
    <s v="Noise-Canceling Headphones"/>
    <x v="2"/>
    <n v="38.520000000000003"/>
    <x v="0"/>
    <s v="Male"/>
    <s v="Senior"/>
    <x v="2"/>
    <x v="1"/>
    <n v="154.08000000000001"/>
    <n v="2588.0699999999997"/>
  </r>
  <r>
    <s v="SALE693"/>
    <x v="3"/>
    <s v="CUST1001"/>
    <s v="PROD48"/>
    <s v="STORE2"/>
    <n v="1"/>
    <n v="921.51"/>
    <n v="0.16"/>
    <x v="0"/>
    <n v="774.0684"/>
    <n v="921.51"/>
    <n v="147.44159999999999"/>
    <s v="Standard"/>
    <s v="Car Dashboard Phone Holder"/>
    <x v="2"/>
    <n v="177.98"/>
    <x v="0"/>
    <s v="Female"/>
    <s v="Young"/>
    <x v="2"/>
    <x v="2"/>
    <n v="177.98"/>
    <n v="596.08839999999998"/>
  </r>
  <r>
    <s v="SALE762"/>
    <x v="4"/>
    <s v="CUST1001"/>
    <s v="PROD67"/>
    <s v="STORE0"/>
    <n v="3"/>
    <n v="745.3"/>
    <n v="0.18"/>
    <x v="2"/>
    <n v="1833.4379999999999"/>
    <n v="2235.8999999999996"/>
    <n v="402.46199999999993"/>
    <s v="High Value"/>
    <s v="Smart LED Light Strip"/>
    <x v="2"/>
    <n v="349.17"/>
    <x v="0"/>
    <s v="Female"/>
    <s v="Young"/>
    <x v="1"/>
    <x v="0"/>
    <n v="1047.51"/>
    <n v="785.92799999999988"/>
  </r>
  <r>
    <s v="SALE430"/>
    <x v="5"/>
    <s v="CUST1001"/>
    <s v="PROD51"/>
    <s v="STORE14"/>
    <n v="3"/>
    <n v="147.01"/>
    <n v="0.19"/>
    <x v="2"/>
    <n v="357.23430000000002"/>
    <n v="441.03"/>
    <n v="83.795699999999997"/>
    <s v="Standard"/>
    <s v="HDMI Cable – 2m"/>
    <x v="2"/>
    <n v="88.49"/>
    <x v="0"/>
    <s v="Female"/>
    <s v="Young"/>
    <x v="2"/>
    <x v="2"/>
    <n v="265.46999999999997"/>
    <n v="91.764300000000048"/>
  </r>
  <r>
    <s v="SALE741"/>
    <x v="6"/>
    <s v="CUST1002"/>
    <s v="PROD86"/>
    <s v="STORE9"/>
    <n v="2"/>
    <n v="785.31"/>
    <n v="0.15"/>
    <x v="1"/>
    <n v="1335.0269999999998"/>
    <n v="1570.62"/>
    <n v="235.59299999999996"/>
    <s v="High Value"/>
    <s v="Kitchen Cutting Board"/>
    <x v="1"/>
    <n v="176.07"/>
    <x v="0"/>
    <s v="Female"/>
    <s v="Young"/>
    <x v="2"/>
    <x v="0"/>
    <n v="352.14"/>
    <n v="982.88699999999983"/>
  </r>
  <r>
    <s v="SALE1040"/>
    <x v="7"/>
    <s v="CUST1002"/>
    <s v="PROD75"/>
    <s v="STORE17"/>
    <n v="4"/>
    <n v="342.39"/>
    <n v="0.23"/>
    <x v="0"/>
    <n v="1054.5611999999999"/>
    <n v="1369.56"/>
    <n v="314.99880000000002"/>
    <s v="High Value"/>
    <s v="Women's Ankle Boots"/>
    <x v="3"/>
    <n v="158.13999999999999"/>
    <x v="0"/>
    <s v="Female"/>
    <s v="Young"/>
    <x v="3"/>
    <x v="0"/>
    <n v="632.55999999999995"/>
    <n v="422.00119999999993"/>
  </r>
  <r>
    <s v="SALE105"/>
    <x v="8"/>
    <s v="CUST1002"/>
    <s v="PROD79"/>
    <s v="STORE17"/>
    <n v="2"/>
    <n v="448.25"/>
    <n v="7.0000000000000007E-2"/>
    <x v="1"/>
    <n v="833.74499999999989"/>
    <n v="896.5"/>
    <n v="62.755000000000003"/>
    <s v="Standard"/>
    <s v="Decorative Lamp Shade"/>
    <x v="1"/>
    <n v="228.53"/>
    <x v="0"/>
    <s v="Female"/>
    <s v="Young"/>
    <x v="3"/>
    <x v="0"/>
    <n v="457.06"/>
    <n v="376.68499999999989"/>
  </r>
  <r>
    <s v="SALE689"/>
    <x v="9"/>
    <s v="CUST1002"/>
    <s v="PROD54"/>
    <s v="STORE5"/>
    <n v="2"/>
    <n v="873.17"/>
    <n v="0.23"/>
    <x v="2"/>
    <n v="1344.6818000000001"/>
    <n v="1746.34"/>
    <n v="401.65820000000002"/>
    <s v="High Value"/>
    <s v="Sports Stopwatch Pro"/>
    <x v="4"/>
    <n v="434.84"/>
    <x v="0"/>
    <s v="Female"/>
    <s v="Young"/>
    <x v="3"/>
    <x v="2"/>
    <n v="869.68"/>
    <n v="475.00180000000012"/>
  </r>
  <r>
    <s v="SALE1831"/>
    <x v="10"/>
    <s v="CUST1003"/>
    <s v="PROD74"/>
    <s v="STORE15"/>
    <n v="1"/>
    <n v="278.63"/>
    <n v="7.0000000000000007E-2"/>
    <x v="1"/>
    <n v="259.1259"/>
    <n v="278.63"/>
    <n v="19.504100000000001"/>
    <s v="Standard"/>
    <s v="Bluetooth Car Audio System"/>
    <x v="2"/>
    <n v="403.71"/>
    <x v="1"/>
    <s v="Female"/>
    <s v="Senior"/>
    <x v="3"/>
    <x v="0"/>
    <n v="403.71"/>
    <n v="-144.58409999999998"/>
  </r>
  <r>
    <s v="SALE1305"/>
    <x v="11"/>
    <s v="CUST1003"/>
    <s v="PROD60"/>
    <s v="STORE18"/>
    <n v="4"/>
    <n v="286.92"/>
    <n v="0.17"/>
    <x v="1"/>
    <n v="952.57439999999997"/>
    <n v="1147.68"/>
    <n v="195.10560000000004"/>
    <s v="Standard"/>
    <s v="Luxury Perfume Spray"/>
    <x v="0"/>
    <n v="482.75"/>
    <x v="1"/>
    <s v="Female"/>
    <s v="Senior"/>
    <x v="1"/>
    <x v="0"/>
    <n v="1931"/>
    <n v="-978.42560000000003"/>
  </r>
  <r>
    <s v="SALE1733"/>
    <x v="12"/>
    <s v="CUST1003"/>
    <s v="PROD12"/>
    <s v="STORE9"/>
    <n v="4"/>
    <n v="644.58000000000004"/>
    <n v="0.01"/>
    <x v="0"/>
    <n v="2552.5368000000003"/>
    <n v="2578.3200000000002"/>
    <n v="25.783200000000001"/>
    <s v="High Value"/>
    <s v="Hair Strengthening Shampoo"/>
    <x v="0"/>
    <n v="115.82"/>
    <x v="1"/>
    <s v="Female"/>
    <s v="Senior"/>
    <x v="2"/>
    <x v="0"/>
    <n v="463.28"/>
    <n v="2089.2568000000001"/>
  </r>
  <r>
    <s v="SALE1277"/>
    <x v="13"/>
    <s v="CUST1003"/>
    <s v="PROD0"/>
    <s v="STORE14"/>
    <n v="2"/>
    <n v="316.89999999999998"/>
    <n v="0.3"/>
    <x v="0"/>
    <n v="443.65999999999997"/>
    <n v="633.79999999999995"/>
    <n v="190.14"/>
    <s v="Standard"/>
    <s v="Brother Laser Printer"/>
    <x v="2"/>
    <n v="112.42"/>
    <x v="1"/>
    <s v="Female"/>
    <s v="Senior"/>
    <x v="2"/>
    <x v="2"/>
    <n v="224.84"/>
    <n v="218.81999999999996"/>
  </r>
  <r>
    <s v="SALE1354"/>
    <x v="14"/>
    <s v="CUST1003"/>
    <s v="PROD97"/>
    <s v="STORE3"/>
    <n v="4"/>
    <n v="403.47"/>
    <n v="0.28999999999999998"/>
    <x v="2"/>
    <n v="1145.8548000000001"/>
    <n v="1613.88"/>
    <n v="468.02519999999998"/>
    <s v="High Value"/>
    <s v="Cricket Bat"/>
    <x v="4"/>
    <n v="245.98"/>
    <x v="1"/>
    <s v="Female"/>
    <s v="Senior"/>
    <x v="3"/>
    <x v="2"/>
    <n v="983.92"/>
    <n v="161.93480000000011"/>
  </r>
  <r>
    <s v="SALE1331"/>
    <x v="15"/>
    <s v="CUST1004"/>
    <s v="PROD92"/>
    <s v="STORE18"/>
    <n v="2"/>
    <n v="871.34"/>
    <n v="0.04"/>
    <x v="0"/>
    <n v="1672.9728"/>
    <n v="1742.68"/>
    <n v="69.7072"/>
    <s v="High Value"/>
    <s v="Microwave Oven"/>
    <x v="1"/>
    <n v="447.43"/>
    <x v="2"/>
    <s v="Female"/>
    <s v="Senior"/>
    <x v="1"/>
    <x v="0"/>
    <n v="894.86"/>
    <n v="778.11279999999999"/>
  </r>
  <r>
    <s v="SALE1137"/>
    <x v="16"/>
    <s v="CUST1004"/>
    <s v="PROD64"/>
    <s v="STORE16"/>
    <n v="2"/>
    <n v="451.98"/>
    <n v="0.25"/>
    <x v="2"/>
    <n v="677.97"/>
    <n v="903.96"/>
    <n v="225.99"/>
    <s v="Standard"/>
    <s v="Matte Lipstick Set"/>
    <x v="0"/>
    <n v="299.11"/>
    <x v="2"/>
    <s v="Female"/>
    <s v="Senior"/>
    <x v="0"/>
    <x v="0"/>
    <n v="598.22"/>
    <n v="79.75"/>
  </r>
  <r>
    <s v="SALE988"/>
    <x v="17"/>
    <s v="CUST1004"/>
    <s v="PROD47"/>
    <s v="STORE17"/>
    <n v="2"/>
    <n v="502.69"/>
    <n v="0.23"/>
    <x v="0"/>
    <n v="774.14260000000002"/>
    <n v="1005.38"/>
    <n v="231.23740000000001"/>
    <s v="Standard"/>
    <s v="Makeup Brush Set"/>
    <x v="0"/>
    <n v="242.96499999999997"/>
    <x v="2"/>
    <s v="Female"/>
    <s v="Senior"/>
    <x v="3"/>
    <x v="0"/>
    <n v="485.92999999999995"/>
    <n v="288.21260000000007"/>
  </r>
  <r>
    <s v="SALE1011"/>
    <x v="18"/>
    <s v="CUST1004"/>
    <s v="PROD81"/>
    <s v="STORE5"/>
    <n v="2"/>
    <n v="559.23"/>
    <n v="0.25"/>
    <x v="0"/>
    <n v="838.84500000000003"/>
    <n v="1118.46"/>
    <n v="279.61500000000001"/>
    <s v="Standard"/>
    <s v="Badminton Racket Set"/>
    <x v="4"/>
    <n v="285.54000000000002"/>
    <x v="2"/>
    <s v="Female"/>
    <s v="Senior"/>
    <x v="3"/>
    <x v="2"/>
    <n v="571.08000000000004"/>
    <n v="267.76499999999999"/>
  </r>
  <r>
    <s v="SALE1795"/>
    <x v="19"/>
    <s v="CUST1004"/>
    <s v="PROD96"/>
    <s v="STORE4"/>
    <n v="4"/>
    <n v="522.72"/>
    <n v="0.04"/>
    <x v="2"/>
    <n v="2007.2447999999999"/>
    <n v="2090.88"/>
    <n v="83.635200000000012"/>
    <s v="High Value"/>
    <s v="Women's Formal Blazer"/>
    <x v="3"/>
    <n v="358.47"/>
    <x v="2"/>
    <s v="Female"/>
    <s v="Senior"/>
    <x v="2"/>
    <x v="1"/>
    <n v="1433.88"/>
    <n v="573.36479999999983"/>
  </r>
  <r>
    <s v="SALE1863"/>
    <x v="20"/>
    <s v="CUST1004"/>
    <s v="PROD73"/>
    <s v="STORE4"/>
    <n v="3"/>
    <n v="986.04"/>
    <n v="0.27"/>
    <x v="1"/>
    <n v="2159.4276"/>
    <n v="2958.12"/>
    <n v="798.69240000000002"/>
    <s v="High Value"/>
    <s v="Shin Guards – Adult"/>
    <x v="4"/>
    <n v="107.06"/>
    <x v="2"/>
    <s v="Female"/>
    <s v="Senior"/>
    <x v="2"/>
    <x v="1"/>
    <n v="321.18"/>
    <n v="1838.2475999999999"/>
  </r>
  <r>
    <s v="SALE1246"/>
    <x v="21"/>
    <s v="CUST1005"/>
    <s v="PROD62"/>
    <s v="STORE0"/>
    <n v="1"/>
    <n v="589.55999999999995"/>
    <n v="0.22"/>
    <x v="2"/>
    <n v="459.85679999999996"/>
    <n v="589.55999999999995"/>
    <n v="129.70319999999998"/>
    <s v="Standard"/>
    <s v="Laptop Cooling Pad"/>
    <x v="2"/>
    <n v="86.42"/>
    <x v="1"/>
    <s v="Male"/>
    <s v="Young"/>
    <x v="1"/>
    <x v="0"/>
    <n v="86.42"/>
    <n v="373.43679999999995"/>
  </r>
  <r>
    <s v="SALE1369"/>
    <x v="22"/>
    <s v="CUST1005"/>
    <s v="PROD35"/>
    <s v="STORE7"/>
    <n v="3"/>
    <n v="979.42"/>
    <n v="0.03"/>
    <x v="0"/>
    <n v="2850.1121999999996"/>
    <n v="2938.2599999999998"/>
    <n v="88.147799999999989"/>
    <s v="High Value"/>
    <s v="Bedroom Table Lamp"/>
    <x v="1"/>
    <n v="382.22"/>
    <x v="1"/>
    <s v="Male"/>
    <s v="Young"/>
    <x v="2"/>
    <x v="1"/>
    <n v="1146.6600000000001"/>
    <n v="1703.4521999999995"/>
  </r>
  <r>
    <s v="SALE1028"/>
    <x v="23"/>
    <s v="CUST1005"/>
    <s v="PROD86"/>
    <s v="STORE18"/>
    <n v="1"/>
    <n v="719.28"/>
    <n v="0.08"/>
    <x v="0"/>
    <n v="661.73760000000004"/>
    <n v="719.28"/>
    <n v="57.542400000000001"/>
    <s v="Standard"/>
    <s v="Kitchen Cutting Board"/>
    <x v="1"/>
    <n v="176.07"/>
    <x v="1"/>
    <s v="Male"/>
    <s v="Young"/>
    <x v="1"/>
    <x v="0"/>
    <n v="176.07"/>
    <n v="485.66760000000005"/>
  </r>
  <r>
    <s v="SALE1451"/>
    <x v="24"/>
    <s v="CUST1005"/>
    <s v="PROD35"/>
    <s v="STORE18"/>
    <n v="3"/>
    <n v="77.599999999999994"/>
    <n v="7.0000000000000007E-2"/>
    <x v="2"/>
    <n v="216.50399999999996"/>
    <n v="232.79999999999998"/>
    <n v="16.295999999999999"/>
    <s v="Standard"/>
    <s v="Bedroom Table Lamp"/>
    <x v="1"/>
    <n v="382.22"/>
    <x v="1"/>
    <s v="Male"/>
    <s v="Young"/>
    <x v="1"/>
    <x v="0"/>
    <n v="1146.6600000000001"/>
    <n v="-930.15600000000018"/>
  </r>
  <r>
    <s v="SALE760"/>
    <x v="25"/>
    <s v="CUST1005"/>
    <s v="PROD61"/>
    <s v="STORE12"/>
    <n v="4"/>
    <n v="852.71"/>
    <n v="0.14000000000000001"/>
    <x v="1"/>
    <n v="2933.3224"/>
    <n v="3410.84"/>
    <n v="477.51760000000007"/>
    <s v="High Value"/>
    <s v="Tennis Ball 3-Pack"/>
    <x v="4"/>
    <n v="103.45"/>
    <x v="1"/>
    <s v="Male"/>
    <s v="Young"/>
    <x v="3"/>
    <x v="1"/>
    <n v="413.8"/>
    <n v="2519.5223999999998"/>
  </r>
  <r>
    <s v="SALE820"/>
    <x v="26"/>
    <s v="CUST1006"/>
    <s v="PROD28"/>
    <s v="STORE4"/>
    <n v="4"/>
    <n v="156.16"/>
    <n v="0.14000000000000001"/>
    <x v="0"/>
    <n v="537.19039999999995"/>
    <n v="624.64"/>
    <n v="87.449600000000004"/>
    <s v="Standard"/>
    <s v="Sports Stopwatch Timer"/>
    <x v="4"/>
    <n v="38.76"/>
    <x v="0"/>
    <s v="Female"/>
    <s v="Young"/>
    <x v="2"/>
    <x v="1"/>
    <n v="155.04"/>
    <n v="382.15039999999999"/>
  </r>
  <r>
    <s v="SALE652"/>
    <x v="27"/>
    <s v="CUST1006"/>
    <s v="PROD39"/>
    <s v="STORE18"/>
    <n v="3"/>
    <n v="815.49"/>
    <n v="0.17"/>
    <x v="0"/>
    <n v="2030.5701000000001"/>
    <n v="2446.4700000000003"/>
    <n v="415.89990000000006"/>
    <s v="High Value"/>
    <s v="Portable Power Bank"/>
    <x v="2"/>
    <n v="326.06"/>
    <x v="0"/>
    <s v="Female"/>
    <s v="Young"/>
    <x v="1"/>
    <x v="0"/>
    <n v="978.18000000000006"/>
    <n v="1052.3901000000001"/>
  </r>
  <r>
    <s v="SALE414"/>
    <x v="28"/>
    <s v="CUST1006"/>
    <s v="PROD93"/>
    <s v="STORE4"/>
    <n v="2"/>
    <n v="74.209999999999994"/>
    <n v="0.11"/>
    <x v="1"/>
    <n v="132.09379999999999"/>
    <n v="148.41999999999999"/>
    <n v="16.3262"/>
    <s v="Standard"/>
    <s v="USB-C Laptop Charger"/>
    <x v="2"/>
    <n v="377.52"/>
    <x v="0"/>
    <s v="Female"/>
    <s v="Young"/>
    <x v="2"/>
    <x v="1"/>
    <n v="755.04"/>
    <n v="-622.94619999999998"/>
  </r>
  <r>
    <s v="SALE466"/>
    <x v="29"/>
    <s v="CUST1006"/>
    <s v="PROD88"/>
    <s v="STORE16"/>
    <n v="2"/>
    <n v="451.67"/>
    <n v="0.15"/>
    <x v="2"/>
    <n v="767.83900000000006"/>
    <n v="903.34"/>
    <n v="135.501"/>
    <s v="Standard"/>
    <s v="Sports Wrist Sweatbands"/>
    <x v="4"/>
    <n v="131.24"/>
    <x v="0"/>
    <s v="Female"/>
    <s v="Young"/>
    <x v="0"/>
    <x v="0"/>
    <n v="262.48"/>
    <n v="505.35900000000004"/>
  </r>
  <r>
    <s v="SALE1151"/>
    <x v="30"/>
    <s v="CUST1006"/>
    <s v="PROD83"/>
    <s v="STORE17"/>
    <n v="1"/>
    <n v="429.38"/>
    <n v="0.13"/>
    <x v="0"/>
    <n v="373.56060000000002"/>
    <n v="429.38"/>
    <n v="55.819400000000002"/>
    <s v="Standard"/>
    <s v="Hydrating Face Cleanser"/>
    <x v="0"/>
    <n v="242.96499999999997"/>
    <x v="0"/>
    <s v="Female"/>
    <s v="Young"/>
    <x v="3"/>
    <x v="0"/>
    <n v="242.96499999999997"/>
    <n v="130.59560000000005"/>
  </r>
  <r>
    <s v="SALE1228"/>
    <x v="31"/>
    <s v="CUST1007"/>
    <s v="PROD5"/>
    <s v="STORE14"/>
    <n v="2"/>
    <n v="148.96"/>
    <n v="0.03"/>
    <x v="2"/>
    <n v="288.98239999999998"/>
    <n v="297.92"/>
    <n v="8.9375999999999998"/>
    <s v="Standard"/>
    <s v="Men's Leather Belt"/>
    <x v="3"/>
    <n v="261"/>
    <x v="1"/>
    <s v="Female"/>
    <s v="Young"/>
    <x v="2"/>
    <x v="2"/>
    <n v="522"/>
    <n v="-233.01760000000002"/>
  </r>
  <r>
    <s v="SALE1424"/>
    <x v="32"/>
    <s v="CUST1007"/>
    <s v="PROD13"/>
    <s v="STORE18"/>
    <n v="4"/>
    <n v="313.83"/>
    <n v="0.08"/>
    <x v="2"/>
    <n v="1154.8943999999999"/>
    <n v="1255.32"/>
    <n v="100.4256"/>
    <s v="High Value"/>
    <s v="USB-C Fast Charger"/>
    <x v="2"/>
    <n v="242.23"/>
    <x v="1"/>
    <s v="Female"/>
    <s v="Young"/>
    <x v="1"/>
    <x v="0"/>
    <n v="968.92"/>
    <n v="185.97439999999995"/>
  </r>
  <r>
    <s v="SALE1495"/>
    <x v="33"/>
    <s v="CUST1007"/>
    <s v="PROD13"/>
    <s v="STORE3"/>
    <n v="2"/>
    <n v="717.31"/>
    <n v="0.15"/>
    <x v="0"/>
    <n v="1219.4269999999999"/>
    <n v="1434.62"/>
    <n v="215.19299999999998"/>
    <s v="High Value"/>
    <s v="USB-C Fast Charger"/>
    <x v="2"/>
    <n v="242.23"/>
    <x v="1"/>
    <s v="Female"/>
    <s v="Young"/>
    <x v="3"/>
    <x v="2"/>
    <n v="484.46"/>
    <n v="734.96699999999987"/>
  </r>
  <r>
    <s v="SALE440"/>
    <x v="34"/>
    <s v="CUST1007"/>
    <s v="PROD85"/>
    <s v="STORE0"/>
    <n v="2"/>
    <n v="873.22"/>
    <n v="0.18"/>
    <x v="1"/>
    <n v="1432.0808000000002"/>
    <n v="1746.44"/>
    <n v="314.35919999999999"/>
    <s v="High Value"/>
    <s v="Women's Beanie Hat"/>
    <x v="3"/>
    <n v="119.57"/>
    <x v="1"/>
    <s v="Female"/>
    <s v="Young"/>
    <x v="1"/>
    <x v="0"/>
    <n v="239.14"/>
    <n v="1192.9408000000003"/>
  </r>
  <r>
    <s v="SALE960"/>
    <x v="35"/>
    <s v="CUST1007"/>
    <s v="PROD90"/>
    <s v="STORE7"/>
    <n v="4"/>
    <n v="109.36"/>
    <n v="0.19"/>
    <x v="1"/>
    <n v="354.32640000000004"/>
    <n v="437.44"/>
    <n v="83.113600000000005"/>
    <s v="Standard"/>
    <s v="Gaming Mouse Pad XL"/>
    <x v="2"/>
    <n v="340.14"/>
    <x v="1"/>
    <s v="Female"/>
    <s v="Young"/>
    <x v="2"/>
    <x v="1"/>
    <n v="1360.56"/>
    <n v="-1006.2335999999999"/>
  </r>
  <r>
    <s v="SALE77"/>
    <x v="36"/>
    <s v="CUST1007"/>
    <s v="PROD67"/>
    <s v="STORE15"/>
    <n v="3"/>
    <n v="559.52"/>
    <n v="0.16"/>
    <x v="2"/>
    <n v="1409.9903999999999"/>
    <n v="1678.56"/>
    <n v="268.56959999999998"/>
    <s v="High Value"/>
    <s v="Smart LED Light Strip"/>
    <x v="2"/>
    <n v="349.17"/>
    <x v="1"/>
    <s v="Female"/>
    <s v="Young"/>
    <x v="3"/>
    <x v="0"/>
    <n v="1047.51"/>
    <n v="362.48039999999992"/>
  </r>
  <r>
    <s v="SALE92"/>
    <x v="37"/>
    <s v="CUST1007"/>
    <s v="PROD86"/>
    <s v="STORE4"/>
    <n v="3"/>
    <n v="121.76"/>
    <n v="0.27"/>
    <x v="1"/>
    <n v="266.65440000000001"/>
    <n v="365.28000000000003"/>
    <n v="98.62560000000002"/>
    <s v="Standard"/>
    <s v="Kitchen Cutting Board"/>
    <x v="1"/>
    <n v="176.07"/>
    <x v="1"/>
    <s v="Female"/>
    <s v="Young"/>
    <x v="2"/>
    <x v="1"/>
    <n v="528.21"/>
    <n v="-261.55560000000003"/>
  </r>
  <r>
    <s v="SALE503"/>
    <x v="38"/>
    <s v="CUST1007"/>
    <s v="PROD54"/>
    <s v="STORE1"/>
    <n v="4"/>
    <n v="735.32"/>
    <n v="0.06"/>
    <x v="2"/>
    <n v="2764.8031999999998"/>
    <n v="2941.28"/>
    <n v="176.4768"/>
    <s v="High Value"/>
    <s v="Sports Stopwatch Pro"/>
    <x v="4"/>
    <n v="434.84"/>
    <x v="1"/>
    <s v="Female"/>
    <s v="Young"/>
    <x v="3"/>
    <x v="0"/>
    <n v="1739.36"/>
    <n v="1025.4431999999999"/>
  </r>
  <r>
    <s v="SALE1719"/>
    <x v="39"/>
    <s v="CUST1007"/>
    <s v="PROD55"/>
    <s v="STORE12"/>
    <n v="2"/>
    <n v="600.73"/>
    <n v="0.08"/>
    <x v="0"/>
    <n v="1105.3432"/>
    <n v="1201.46"/>
    <n v="96.116800000000012"/>
    <s v="High Value"/>
    <s v="Ceramic Plant Pot"/>
    <x v="1"/>
    <n v="81.75"/>
    <x v="1"/>
    <s v="Female"/>
    <s v="Young"/>
    <x v="3"/>
    <x v="1"/>
    <n v="163.5"/>
    <n v="941.84320000000002"/>
  </r>
  <r>
    <s v="SALE110"/>
    <x v="40"/>
    <s v="CUST1007"/>
    <s v="PROD42"/>
    <s v="STORE8"/>
    <n v="2"/>
    <n v="873.86"/>
    <n v="7.0000000000000007E-2"/>
    <x v="1"/>
    <n v="1625.3796"/>
    <n v="1747.72"/>
    <n v="122.34040000000002"/>
    <s v="High Value"/>
    <s v="Smart Home WiFi Camera"/>
    <x v="2"/>
    <n v="450.71"/>
    <x v="1"/>
    <s v="Female"/>
    <s v="Young"/>
    <x v="0"/>
    <x v="1"/>
    <n v="901.42"/>
    <n v="723.95960000000002"/>
  </r>
  <r>
    <s v="SALE1538"/>
    <x v="41"/>
    <s v="CUST1007"/>
    <s v="PROD54"/>
    <s v="STORE17"/>
    <n v="3"/>
    <n v="342.47"/>
    <n v="0.08"/>
    <x v="0"/>
    <n v="945.21720000000016"/>
    <n v="1027.4100000000001"/>
    <n v="82.192800000000005"/>
    <s v="Standard"/>
    <s v="Sports Stopwatch Pro"/>
    <x v="4"/>
    <n v="434.84"/>
    <x v="1"/>
    <s v="Female"/>
    <s v="Young"/>
    <x v="3"/>
    <x v="0"/>
    <n v="1304.52"/>
    <n v="-359.30279999999982"/>
  </r>
  <r>
    <s v="SALE577"/>
    <x v="4"/>
    <s v="CUST1007"/>
    <s v="PROD88"/>
    <s v="STORE2"/>
    <n v="2"/>
    <n v="915.15"/>
    <n v="0.16"/>
    <x v="0"/>
    <n v="1537.452"/>
    <n v="1830.3"/>
    <n v="292.84800000000001"/>
    <s v="High Value"/>
    <s v="Sports Wrist Sweatbands"/>
    <x v="4"/>
    <n v="131.24"/>
    <x v="1"/>
    <s v="Female"/>
    <s v="Young"/>
    <x v="2"/>
    <x v="2"/>
    <n v="262.48"/>
    <n v="1274.972"/>
  </r>
  <r>
    <s v="SALE1552"/>
    <x v="42"/>
    <s v="CUST1007"/>
    <s v="PROD73"/>
    <s v="STORE11"/>
    <n v="2"/>
    <n v="863.11"/>
    <n v="0.28000000000000003"/>
    <x v="1"/>
    <n v="1242.8784000000001"/>
    <n v="1726.22"/>
    <n v="483.34160000000003"/>
    <s v="High Value"/>
    <s v="Shin Guards – Adult"/>
    <x v="4"/>
    <n v="107.06"/>
    <x v="1"/>
    <s v="Female"/>
    <s v="Young"/>
    <x v="2"/>
    <x v="1"/>
    <n v="214.12"/>
    <n v="1028.7584000000002"/>
  </r>
  <r>
    <s v="SALE47"/>
    <x v="43"/>
    <s v="CUST1008"/>
    <s v="PROD30"/>
    <s v="STORE11"/>
    <n v="2"/>
    <n v="209.32"/>
    <n v="0.23"/>
    <x v="0"/>
    <n v="322.3528"/>
    <n v="418.64"/>
    <n v="96.287199999999999"/>
    <s v="Standard"/>
    <s v="Stainless Steel Cutlery Set"/>
    <x v="1"/>
    <n v="19.52"/>
    <x v="3"/>
    <s v="Female"/>
    <s v="Senior"/>
    <x v="2"/>
    <x v="1"/>
    <n v="39.04"/>
    <n v="283.31279999999998"/>
  </r>
  <r>
    <s v="SALE235"/>
    <x v="44"/>
    <s v="CUST1008"/>
    <s v="PROD94"/>
    <s v="STORE6"/>
    <n v="4"/>
    <n v="288.60000000000002"/>
    <n v="0.09"/>
    <x v="2"/>
    <n v="1050.5040000000001"/>
    <n v="1154.4000000000001"/>
    <n v="103.896"/>
    <s v="High Value"/>
    <s v="Vitamin E Body Lotion"/>
    <x v="0"/>
    <n v="358.47"/>
    <x v="3"/>
    <s v="Female"/>
    <s v="Senior"/>
    <x v="1"/>
    <x v="1"/>
    <n v="1433.88"/>
    <n v="-383.37599999999998"/>
  </r>
  <r>
    <s v="SALE1914"/>
    <x v="45"/>
    <s v="CUST1008"/>
    <s v="PROD99"/>
    <s v="STORE2"/>
    <n v="1"/>
    <n v="418.69"/>
    <n v="0.06"/>
    <x v="0"/>
    <n v="393.5686"/>
    <n v="418.69"/>
    <n v="25.121399999999998"/>
    <s v="Standard"/>
    <s v="Stainless Steel Cookware Set"/>
    <x v="1"/>
    <n v="201.41"/>
    <x v="3"/>
    <s v="Female"/>
    <s v="Senior"/>
    <x v="2"/>
    <x v="2"/>
    <n v="201.41"/>
    <n v="192.15860000000001"/>
  </r>
  <r>
    <s v="SALE1913"/>
    <x v="46"/>
    <s v="CUST1008"/>
    <s v="PROD22"/>
    <s v="STORE14"/>
    <n v="1"/>
    <n v="135.78"/>
    <n v="0.14000000000000001"/>
    <x v="1"/>
    <n v="116.77079999999999"/>
    <n v="135.78"/>
    <n v="19.009200000000003"/>
    <s v="Standard"/>
    <s v="Carbon Fiber Tennis Racket"/>
    <x v="4"/>
    <n v="484.62"/>
    <x v="3"/>
    <s v="Female"/>
    <s v="Senior"/>
    <x v="2"/>
    <x v="2"/>
    <n v="484.62"/>
    <n v="-367.8492"/>
  </r>
  <r>
    <s v="SALE1314"/>
    <x v="47"/>
    <s v="CUST1008"/>
    <s v="PROD0"/>
    <s v="STORE9"/>
    <n v="1"/>
    <n v="517.13"/>
    <n v="0.28000000000000003"/>
    <x v="1"/>
    <n v="372.33359999999999"/>
    <n v="517.13"/>
    <n v="144.79640000000001"/>
    <s v="Standard"/>
    <s v="Brother Laser Printer"/>
    <x v="2"/>
    <n v="112.42"/>
    <x v="3"/>
    <s v="Female"/>
    <s v="Senior"/>
    <x v="2"/>
    <x v="0"/>
    <n v="112.42"/>
    <n v="259.91359999999997"/>
  </r>
  <r>
    <s v="SALE1725"/>
    <x v="48"/>
    <s v="CUST1009"/>
    <s v="PROD91"/>
    <s v="STORE18"/>
    <n v="2"/>
    <n v="384.66"/>
    <n v="0.08"/>
    <x v="2"/>
    <n v="707.77440000000013"/>
    <n v="769.32"/>
    <n v="61.545600000000007"/>
    <s v="Standard"/>
    <s v="Women's High Heels"/>
    <x v="3"/>
    <n v="438.25"/>
    <x v="0"/>
    <s v="Male"/>
    <s v="Senior"/>
    <x v="1"/>
    <x v="0"/>
    <n v="876.5"/>
    <n v="-168.72559999999987"/>
  </r>
  <r>
    <s v="SALE1059"/>
    <x v="49"/>
    <s v="CUST1009"/>
    <s v="PROD78"/>
    <s v="STORE13"/>
    <n v="3"/>
    <n v="83.7"/>
    <n v="0.24"/>
    <x v="1"/>
    <n v="190.83600000000001"/>
    <n v="251.10000000000002"/>
    <n v="60.264000000000003"/>
    <s v="Standard"/>
    <s v="Essential Oil Diffuser"/>
    <x v="1"/>
    <n v="325.26"/>
    <x v="0"/>
    <s v="Male"/>
    <s v="Senior"/>
    <x v="1"/>
    <x v="0"/>
    <n v="975.78"/>
    <n v="-784.94399999999996"/>
  </r>
  <r>
    <s v="SALE1741"/>
    <x v="50"/>
    <s v="CUST1009"/>
    <s v="PROD96"/>
    <s v="STORE2"/>
    <n v="3"/>
    <n v="76.569999999999993"/>
    <n v="0.26"/>
    <x v="0"/>
    <n v="169.98539999999997"/>
    <n v="229.70999999999998"/>
    <n v="59.724599999999995"/>
    <s v="Standard"/>
    <s v="Women's Formal Blazer"/>
    <x v="3"/>
    <n v="358.47"/>
    <x v="0"/>
    <s v="Male"/>
    <s v="Senior"/>
    <x v="2"/>
    <x v="2"/>
    <n v="1075.4100000000001"/>
    <n v="-905.42460000000005"/>
  </r>
  <r>
    <s v="SALE90"/>
    <x v="51"/>
    <s v="CUST1010"/>
    <s v="PROD33"/>
    <s v="STORE18"/>
    <n v="3"/>
    <n v="522.72"/>
    <n v="0.14000000000000001"/>
    <x v="2"/>
    <n v="1348.6176"/>
    <n v="1568.16"/>
    <n v="219.54240000000004"/>
    <s v="High Value"/>
    <s v="Modern Wall Clock"/>
    <x v="1"/>
    <n v="179.77"/>
    <x v="1"/>
    <s v="Male"/>
    <s v="Senior"/>
    <x v="1"/>
    <x v="0"/>
    <n v="539.31000000000006"/>
    <n v="809.30759999999998"/>
  </r>
  <r>
    <s v="SALE1221"/>
    <x v="52"/>
    <s v="CUST1010"/>
    <s v="PROD52"/>
    <s v="STORE19"/>
    <n v="1"/>
    <n v="900.35"/>
    <n v="0.13"/>
    <x v="2"/>
    <n v="783.30449999999996"/>
    <n v="900.35"/>
    <n v="117.0455"/>
    <s v="Standard"/>
    <s v="Rugby Ball"/>
    <x v="4"/>
    <n v="212.26"/>
    <x v="1"/>
    <s v="Male"/>
    <s v="Senior"/>
    <x v="1"/>
    <x v="1"/>
    <n v="212.26"/>
    <n v="571.04449999999997"/>
  </r>
  <r>
    <s v="SALE233"/>
    <x v="50"/>
    <s v="CUST1010"/>
    <s v="PROD79"/>
    <s v="STORE5"/>
    <n v="4"/>
    <n v="428.09"/>
    <n v="7.0000000000000007E-2"/>
    <x v="0"/>
    <n v="1592.4947999999997"/>
    <n v="1712.36"/>
    <n v="119.8652"/>
    <s v="High Value"/>
    <s v="Decorative Lamp Shade"/>
    <x v="1"/>
    <n v="228.53"/>
    <x v="1"/>
    <s v="Male"/>
    <s v="Senior"/>
    <x v="3"/>
    <x v="2"/>
    <n v="914.12"/>
    <n v="678.37479999999971"/>
  </r>
  <r>
    <s v="SALE582"/>
    <x v="53"/>
    <s v="CUST1011"/>
    <s v="PROD44"/>
    <s v="STORE19"/>
    <n v="2"/>
    <n v="559.71"/>
    <n v="0.3"/>
    <x v="2"/>
    <n v="783.59400000000005"/>
    <n v="1119.42"/>
    <n v="335.82600000000002"/>
    <s v="Standard"/>
    <s v="Adjustable Jump Rope"/>
    <x v="4"/>
    <n v="167.12"/>
    <x v="3"/>
    <s v="Female"/>
    <s v="Young"/>
    <x v="1"/>
    <x v="1"/>
    <n v="334.24"/>
    <n v="449.35400000000004"/>
  </r>
  <r>
    <s v="SALE499"/>
    <x v="54"/>
    <s v="CUST1011"/>
    <s v="PROD31"/>
    <s v="STORE17"/>
    <n v="2"/>
    <n v="833.7"/>
    <n v="0.06"/>
    <x v="0"/>
    <n v="1567.356"/>
    <n v="1667.4"/>
    <n v="100.044"/>
    <s v="High Value"/>
    <s v="Basketball"/>
    <x v="4"/>
    <n v="204.39"/>
    <x v="3"/>
    <s v="Female"/>
    <s v="Young"/>
    <x v="3"/>
    <x v="0"/>
    <n v="408.78"/>
    <n v="1158.576"/>
  </r>
  <r>
    <s v="SALE1955"/>
    <x v="55"/>
    <s v="CUST1011"/>
    <s v="PROD66"/>
    <s v="STORE8"/>
    <n v="2"/>
    <n v="680.16"/>
    <n v="0.28000000000000003"/>
    <x v="0"/>
    <n v="979.43039999999996"/>
    <n v="1360.32"/>
    <n v="380.88960000000003"/>
    <s v="Standard"/>
    <s v="Women's Hair Dryer Brush"/>
    <x v="0"/>
    <n v="340.39"/>
    <x v="3"/>
    <s v="Female"/>
    <s v="Young"/>
    <x v="0"/>
    <x v="1"/>
    <n v="680.78"/>
    <n v="298.65039999999999"/>
  </r>
  <r>
    <s v="SALE563"/>
    <x v="56"/>
    <s v="CUST1011"/>
    <s v="PROD3"/>
    <s v="STORE3"/>
    <n v="4"/>
    <n v="733.42"/>
    <n v="0.14000000000000001"/>
    <x v="1"/>
    <n v="2522.9647999999997"/>
    <n v="2933.68"/>
    <n v="410.71520000000004"/>
    <s v="High Value"/>
    <s v="Men's Running Jacket"/>
    <x v="3"/>
    <n v="364.67"/>
    <x v="3"/>
    <s v="Female"/>
    <s v="Young"/>
    <x v="3"/>
    <x v="2"/>
    <n v="1458.68"/>
    <n v="1064.2847999999997"/>
  </r>
  <r>
    <s v="SALE1359"/>
    <x v="57"/>
    <s v="CUST1012"/>
    <s v="PROD33"/>
    <s v="STORE6"/>
    <n v="1"/>
    <n v="996.33"/>
    <n v="0.23"/>
    <x v="2"/>
    <n v="767.17410000000007"/>
    <n v="996.33"/>
    <n v="229.15590000000003"/>
    <s v="Standard"/>
    <s v="Modern Wall Clock"/>
    <x v="1"/>
    <n v="179.77"/>
    <x v="0"/>
    <s v="Female"/>
    <s v="Senior"/>
    <x v="1"/>
    <x v="1"/>
    <n v="179.77"/>
    <n v="587.40410000000008"/>
  </r>
  <r>
    <s v="SALE1360"/>
    <x v="58"/>
    <s v="CUST1012"/>
    <s v="PROD45"/>
    <s v="STORE18"/>
    <n v="1"/>
    <n v="198.83"/>
    <n v="0.09"/>
    <x v="2"/>
    <n v="180.93530000000001"/>
    <n v="198.83"/>
    <n v="17.8947"/>
    <s v="Standard"/>
    <s v="High-Grip Football"/>
    <x v="4"/>
    <n v="318.91000000000003"/>
    <x v="0"/>
    <s v="Female"/>
    <s v="Senior"/>
    <x v="1"/>
    <x v="0"/>
    <n v="318.91000000000003"/>
    <n v="-137.97470000000001"/>
  </r>
  <r>
    <s v="SALE211"/>
    <x v="59"/>
    <s v="CUST1012"/>
    <s v="PROD27"/>
    <s v="STORE8"/>
    <n v="1"/>
    <n v="374.92"/>
    <n v="0.18"/>
    <x v="2"/>
    <n v="307.43440000000004"/>
    <n v="374.92"/>
    <n v="67.485600000000005"/>
    <s v="Standard"/>
    <s v="Decorative Floor Vase"/>
    <x v="1"/>
    <n v="242.96499999999997"/>
    <x v="0"/>
    <s v="Female"/>
    <s v="Senior"/>
    <x v="0"/>
    <x v="1"/>
    <n v="242.96499999999997"/>
    <n v="64.469400000000064"/>
  </r>
  <r>
    <s v="SALE1757"/>
    <x v="60"/>
    <s v="CUST1012"/>
    <s v="PROD66"/>
    <s v="STORE19"/>
    <n v="1"/>
    <n v="468.94"/>
    <n v="0.12"/>
    <x v="2"/>
    <n v="412.66719999999998"/>
    <n v="468.94"/>
    <n v="56.272799999999997"/>
    <s v="Standard"/>
    <s v="Women's Hair Dryer Brush"/>
    <x v="0"/>
    <n v="340.39"/>
    <x v="0"/>
    <s v="Female"/>
    <s v="Senior"/>
    <x v="1"/>
    <x v="1"/>
    <n v="340.39"/>
    <n v="72.277199999999993"/>
  </r>
  <r>
    <s v="SALE831"/>
    <x v="61"/>
    <s v="CUST1012"/>
    <s v="PROD76"/>
    <s v="STORE13"/>
    <n v="2"/>
    <n v="121.37"/>
    <n v="0.05"/>
    <x v="2"/>
    <n v="230.60300000000001"/>
    <n v="242.74"/>
    <n v="12.137"/>
    <s v="Standard"/>
    <s v="Wireless Mouse"/>
    <x v="2"/>
    <n v="392.89"/>
    <x v="0"/>
    <s v="Female"/>
    <s v="Senior"/>
    <x v="1"/>
    <x v="0"/>
    <n v="785.78"/>
    <n v="-555.17699999999991"/>
  </r>
  <r>
    <s v="SALE1684"/>
    <x v="62"/>
    <s v="CUST1012"/>
    <s v="PROD62"/>
    <s v="STORE13"/>
    <n v="3"/>
    <n v="480.06"/>
    <n v="0.01"/>
    <x v="2"/>
    <n v="1425.7782"/>
    <n v="1440.18"/>
    <n v="14.401800000000001"/>
    <s v="High Value"/>
    <s v="Laptop Cooling Pad"/>
    <x v="2"/>
    <n v="86.42"/>
    <x v="0"/>
    <s v="Female"/>
    <s v="Senior"/>
    <x v="1"/>
    <x v="0"/>
    <n v="259.26"/>
    <n v="1166.5182"/>
  </r>
  <r>
    <s v="SALE947"/>
    <x v="63"/>
    <s v="CUST1013"/>
    <s v="PROD73"/>
    <s v="STORE13"/>
    <n v="2"/>
    <n v="856.57"/>
    <n v="0.24"/>
    <x v="1"/>
    <n v="1301.9864"/>
    <n v="1713.14"/>
    <n v="411.15359999999998"/>
    <s v="High Value"/>
    <s v="Shin Guards – Adult"/>
    <x v="4"/>
    <n v="107.06"/>
    <x v="2"/>
    <s v="Female"/>
    <s v="Middle Age"/>
    <x v="1"/>
    <x v="0"/>
    <n v="214.12"/>
    <n v="1087.8663999999999"/>
  </r>
  <r>
    <s v="SALE325"/>
    <x v="64"/>
    <s v="CUST1013"/>
    <s v="PROD37"/>
    <s v="STORE3"/>
    <n v="4"/>
    <n v="814.25"/>
    <n v="0.18"/>
    <x v="1"/>
    <n v="2670.7400000000002"/>
    <n v="3257"/>
    <n v="586.26"/>
    <s v="High Value"/>
    <s v="Men's Casual Sneakers"/>
    <x v="3"/>
    <n v="353.47"/>
    <x v="2"/>
    <s v="Female"/>
    <s v="Middle Age"/>
    <x v="3"/>
    <x v="2"/>
    <n v="1413.88"/>
    <n v="1256.8600000000001"/>
  </r>
  <r>
    <s v="SALE257"/>
    <x v="65"/>
    <s v="CUST1013"/>
    <s v="PROD24"/>
    <s v="STORE1"/>
    <n v="1"/>
    <n v="989.17"/>
    <n v="0.2"/>
    <x v="2"/>
    <n v="791.33600000000001"/>
    <n v="989.17"/>
    <n v="197.834"/>
    <s v="Standard"/>
    <s v="Foldable Camping Chair"/>
    <x v="4"/>
    <n v="166.06"/>
    <x v="2"/>
    <s v="Female"/>
    <s v="Middle Age"/>
    <x v="3"/>
    <x v="0"/>
    <n v="166.06"/>
    <n v="625.27600000000007"/>
  </r>
  <r>
    <s v="SALE1802"/>
    <x v="66"/>
    <s v="CUST1013"/>
    <s v="PROD67"/>
    <s v="STORE11"/>
    <n v="4"/>
    <n v="62.48"/>
    <n v="0.18"/>
    <x v="0"/>
    <n v="204.93440000000001"/>
    <n v="249.92"/>
    <n v="44.985599999999998"/>
    <s v="Standard"/>
    <s v="Smart LED Light Strip"/>
    <x v="2"/>
    <n v="349.17"/>
    <x v="2"/>
    <s v="Female"/>
    <s v="Middle Age"/>
    <x v="2"/>
    <x v="1"/>
    <n v="1396.68"/>
    <n v="-1191.7456"/>
  </r>
  <r>
    <s v="SALE671"/>
    <x v="48"/>
    <s v="CUST1013"/>
    <s v="PROD41"/>
    <s v="STORE9"/>
    <n v="4"/>
    <n v="561.24"/>
    <n v="0.24"/>
    <x v="1"/>
    <n v="1706.1695999999999"/>
    <n v="2244.96"/>
    <n v="538.79039999999998"/>
    <s v="High Value"/>
    <s v="Yoga Exercise Mat"/>
    <x v="4"/>
    <n v="313.26"/>
    <x v="2"/>
    <s v="Female"/>
    <s v="Middle Age"/>
    <x v="2"/>
    <x v="0"/>
    <n v="1253.04"/>
    <n v="453.12959999999998"/>
  </r>
  <r>
    <s v="SALE810"/>
    <x v="42"/>
    <s v="CUST1013"/>
    <s v="PROD2"/>
    <s v="STORE10"/>
    <n v="3"/>
    <n v="92.24"/>
    <n v="0.28000000000000003"/>
    <x v="2"/>
    <n v="199.23839999999998"/>
    <n v="276.71999999999997"/>
    <n v="77.4816"/>
    <s v="Standard"/>
    <s v="Women's Casual Hoodie"/>
    <x v="3"/>
    <n v="242.96499999999997"/>
    <x v="2"/>
    <s v="Female"/>
    <s v="Middle Age"/>
    <x v="1"/>
    <x v="1"/>
    <n v="728.89499999999998"/>
    <n v="-529.65660000000003"/>
  </r>
  <r>
    <s v="SALE1759"/>
    <x v="67"/>
    <s v="CUST1013"/>
    <s v="PROD14"/>
    <s v="STORE17"/>
    <n v="2"/>
    <n v="668.3"/>
    <n v="7.0000000000000007E-2"/>
    <x v="0"/>
    <n v="1243.0379999999998"/>
    <n v="1336.6"/>
    <n v="93.561999999999998"/>
    <s v="High Value"/>
    <s v="Decorative Wall Mirror"/>
    <x v="1"/>
    <n v="48.01"/>
    <x v="2"/>
    <s v="Female"/>
    <s v="Middle Age"/>
    <x v="3"/>
    <x v="0"/>
    <n v="96.02"/>
    <n v="1147.0179999999998"/>
  </r>
  <r>
    <s v="SALE344"/>
    <x v="68"/>
    <s v="CUST1014"/>
    <s v="PROD26"/>
    <s v="STORE9"/>
    <n v="1"/>
    <n v="553.82000000000005"/>
    <n v="0.09"/>
    <x v="0"/>
    <n v="503.97620000000006"/>
    <n v="553.82000000000005"/>
    <n v="49.843800000000002"/>
    <s v="Standard"/>
    <s v="Wireless Bluetooth Speaker"/>
    <x v="2"/>
    <n v="322.41000000000003"/>
    <x v="2"/>
    <s v="Female"/>
    <s v="Senior"/>
    <x v="2"/>
    <x v="0"/>
    <n v="322.41000000000003"/>
    <n v="181.56620000000004"/>
  </r>
  <r>
    <s v="SALE657"/>
    <x v="69"/>
    <s v="CUST1014"/>
    <s v="PROD13"/>
    <s v="STORE3"/>
    <n v="2"/>
    <n v="556.42999999999995"/>
    <n v="0.13"/>
    <x v="1"/>
    <n v="968.18819999999994"/>
    <n v="1112.8599999999999"/>
    <n v="144.67179999999999"/>
    <s v="Standard"/>
    <s v="USB-C Fast Charger"/>
    <x v="2"/>
    <n v="242.23"/>
    <x v="2"/>
    <s v="Female"/>
    <s v="Senior"/>
    <x v="3"/>
    <x v="2"/>
    <n v="484.46"/>
    <n v="483.72819999999996"/>
  </r>
  <r>
    <s v="SALE822"/>
    <x v="3"/>
    <s v="CUST1015"/>
    <s v="PROD25"/>
    <s v="STORE15"/>
    <n v="1"/>
    <n v="184.98"/>
    <n v="0.1"/>
    <x v="1"/>
    <n v="166.482"/>
    <n v="184.98"/>
    <n v="18.498000000000001"/>
    <s v="Standard"/>
    <s v="Women's Scarf Set"/>
    <x v="3"/>
    <n v="174.02"/>
    <x v="0"/>
    <s v="Female"/>
    <s v="Middle Age"/>
    <x v="3"/>
    <x v="0"/>
    <n v="174.02"/>
    <n v="-7.5380000000000109"/>
  </r>
  <r>
    <s v="SALE1211"/>
    <x v="70"/>
    <s v="CUST1015"/>
    <s v="PROD35"/>
    <s v="STORE6"/>
    <n v="4"/>
    <n v="700.18"/>
    <n v="0.23"/>
    <x v="0"/>
    <n v="2156.5544"/>
    <n v="2800.72"/>
    <n v="644.16559999999993"/>
    <s v="High Value"/>
    <s v="Bedroom Table Lamp"/>
    <x v="1"/>
    <n v="382.22"/>
    <x v="0"/>
    <s v="Female"/>
    <s v="Middle Age"/>
    <x v="1"/>
    <x v="1"/>
    <n v="1528.88"/>
    <n v="627.67439999999988"/>
  </r>
  <r>
    <s v="SALE1750"/>
    <x v="71"/>
    <s v="CUST1015"/>
    <s v="PROD64"/>
    <s v="STORE15"/>
    <n v="2"/>
    <n v="686.31"/>
    <n v="0.25"/>
    <x v="0"/>
    <n v="1029.4649999999999"/>
    <n v="1372.62"/>
    <n v="343.15499999999997"/>
    <s v="High Value"/>
    <s v="Matte Lipstick Set"/>
    <x v="0"/>
    <n v="299.11"/>
    <x v="0"/>
    <s v="Female"/>
    <s v="Middle Age"/>
    <x v="3"/>
    <x v="0"/>
    <n v="598.22"/>
    <n v="431.24499999999989"/>
  </r>
  <r>
    <s v="SALE396"/>
    <x v="72"/>
    <s v="CUST1015"/>
    <s v="PROD18"/>
    <s v="STORE14"/>
    <n v="1"/>
    <n v="687.82"/>
    <n v="0.27"/>
    <x v="0"/>
    <n v="502.10860000000002"/>
    <n v="687.82"/>
    <n v="185.71140000000003"/>
    <s v="Standard"/>
    <s v="Women's Denim Jeans"/>
    <x v="3"/>
    <n v="242.96499999999997"/>
    <x v="0"/>
    <s v="Female"/>
    <s v="Middle Age"/>
    <x v="2"/>
    <x v="2"/>
    <n v="242.96499999999997"/>
    <n v="259.14360000000005"/>
  </r>
  <r>
    <s v="SALE1609"/>
    <x v="73"/>
    <s v="CUST1016"/>
    <s v="PROD97"/>
    <s v="STORE3"/>
    <n v="2"/>
    <n v="900.55"/>
    <n v="0.16"/>
    <x v="2"/>
    <n v="1512.924"/>
    <n v="1801.1"/>
    <n v="288.17599999999999"/>
    <s v="High Value"/>
    <s v="Cricket Bat"/>
    <x v="4"/>
    <n v="245.98"/>
    <x v="1"/>
    <s v="Female"/>
    <s v="Young"/>
    <x v="3"/>
    <x v="2"/>
    <n v="491.96"/>
    <n v="1020.9639999999999"/>
  </r>
  <r>
    <s v="SALE1675"/>
    <x v="40"/>
    <s v="CUST1016"/>
    <s v="PROD64"/>
    <s v="STORE18"/>
    <n v="1"/>
    <n v="341.17"/>
    <n v="0.15"/>
    <x v="0"/>
    <n v="289.99450000000002"/>
    <n v="341.17"/>
    <n v="51.1755"/>
    <s v="Standard"/>
    <s v="Matte Lipstick Set"/>
    <x v="0"/>
    <n v="299.11"/>
    <x v="1"/>
    <s v="Female"/>
    <s v="Young"/>
    <x v="1"/>
    <x v="0"/>
    <n v="299.11"/>
    <n v="-9.1154999999999973"/>
  </r>
  <r>
    <s v="SALE1522"/>
    <x v="74"/>
    <s v="CUST1016"/>
    <s v="PROD16"/>
    <s v="STORE19"/>
    <n v="1"/>
    <n v="442.27"/>
    <n v="0.06"/>
    <x v="0"/>
    <n v="415.73379999999997"/>
    <n v="442.27"/>
    <n v="26.536199999999997"/>
    <s v="Standard"/>
    <s v="Beard Grooming Kit"/>
    <x v="0"/>
    <n v="337.42"/>
    <x v="1"/>
    <s v="Female"/>
    <s v="Young"/>
    <x v="1"/>
    <x v="1"/>
    <n v="337.42"/>
    <n v="78.313799999999958"/>
  </r>
  <r>
    <s v="SALE432"/>
    <x v="75"/>
    <s v="CUST1016"/>
    <s v="PROD41"/>
    <s v="STORE3"/>
    <n v="1"/>
    <n v="363.73"/>
    <n v="0.25"/>
    <x v="0"/>
    <n v="272.79750000000001"/>
    <n v="363.73"/>
    <n v="90.932500000000005"/>
    <s v="Standard"/>
    <s v="Yoga Exercise Mat"/>
    <x v="4"/>
    <n v="313.26"/>
    <x v="1"/>
    <s v="Female"/>
    <s v="Young"/>
    <x v="3"/>
    <x v="2"/>
    <n v="313.26"/>
    <n v="-40.462499999999977"/>
  </r>
  <r>
    <s v="SALE6"/>
    <x v="76"/>
    <s v="CUST1016"/>
    <s v="PROD56"/>
    <s v="STORE4"/>
    <n v="2"/>
    <n v="601.33000000000004"/>
    <n v="0.16"/>
    <x v="0"/>
    <n v="1010.2344000000001"/>
    <n v="1202.6600000000001"/>
    <n v="192.42560000000003"/>
    <s v="High Value"/>
    <s v="Premium Blanket Throw"/>
    <x v="1"/>
    <n v="461.47"/>
    <x v="1"/>
    <s v="Female"/>
    <s v="Young"/>
    <x v="2"/>
    <x v="1"/>
    <n v="922.94"/>
    <n v="87.294399999999996"/>
  </r>
  <r>
    <s v="SALE1444"/>
    <x v="77"/>
    <s v="CUST1016"/>
    <s v="PROD80"/>
    <s v="STORE16"/>
    <n v="4"/>
    <n v="34.39"/>
    <n v="0.03"/>
    <x v="1"/>
    <n v="133.4332"/>
    <n v="137.56"/>
    <n v="4.1268000000000002"/>
    <s v="Standard"/>
    <s v="Wall-Mounted Spice Rack"/>
    <x v="1"/>
    <n v="143.43"/>
    <x v="1"/>
    <s v="Female"/>
    <s v="Young"/>
    <x v="0"/>
    <x v="0"/>
    <n v="573.72"/>
    <n v="-440.28680000000003"/>
  </r>
  <r>
    <s v="SALE1911"/>
    <x v="78"/>
    <s v="CUST1017"/>
    <s v="PROD24"/>
    <s v="STORE6"/>
    <n v="1"/>
    <n v="773.57"/>
    <n v="0.05"/>
    <x v="2"/>
    <n v="734.89150000000006"/>
    <n v="773.57"/>
    <n v="38.678500000000007"/>
    <s v="Standard"/>
    <s v="Foldable Camping Chair"/>
    <x v="4"/>
    <n v="166.06"/>
    <x v="0"/>
    <s v="Female"/>
    <s v="Senior"/>
    <x v="1"/>
    <x v="1"/>
    <n v="166.06"/>
    <n v="568.83150000000001"/>
  </r>
  <r>
    <s v="SALE291"/>
    <x v="79"/>
    <s v="CUST1017"/>
    <s v="PROD41"/>
    <s v="STORE17"/>
    <n v="4"/>
    <n v="127.1"/>
    <n v="0.24"/>
    <x v="1"/>
    <n v="386.38400000000001"/>
    <n v="508.4"/>
    <n v="122.01599999999999"/>
    <s v="Standard"/>
    <s v="Yoga Exercise Mat"/>
    <x v="4"/>
    <n v="313.26"/>
    <x v="0"/>
    <s v="Female"/>
    <s v="Senior"/>
    <x v="3"/>
    <x v="0"/>
    <n v="1253.04"/>
    <n v="-866.65599999999995"/>
  </r>
  <r>
    <s v="SALE706"/>
    <x v="80"/>
    <s v="CUST1017"/>
    <s v="PROD80"/>
    <s v="STORE17"/>
    <n v="3"/>
    <n v="899.58"/>
    <n v="0.28000000000000003"/>
    <x v="0"/>
    <n v="1943.0928000000001"/>
    <n v="2698.7400000000002"/>
    <n v="755.64720000000011"/>
    <s v="High Value"/>
    <s v="Wall-Mounted Spice Rack"/>
    <x v="1"/>
    <n v="143.43"/>
    <x v="0"/>
    <s v="Female"/>
    <s v="Senior"/>
    <x v="3"/>
    <x v="0"/>
    <n v="430.29"/>
    <n v="1512.8028000000002"/>
  </r>
  <r>
    <s v="SALE1643"/>
    <x v="81"/>
    <s v="CUST1017"/>
    <s v="PROD86"/>
    <s v="STORE13"/>
    <n v="3"/>
    <n v="964.39"/>
    <n v="0.04"/>
    <x v="0"/>
    <n v="2777.4432000000002"/>
    <n v="2893.17"/>
    <n v="115.72680000000001"/>
    <s v="High Value"/>
    <s v="Kitchen Cutting Board"/>
    <x v="1"/>
    <n v="176.07"/>
    <x v="0"/>
    <s v="Female"/>
    <s v="Senior"/>
    <x v="1"/>
    <x v="0"/>
    <n v="528.21"/>
    <n v="2249.2332000000001"/>
  </r>
  <r>
    <s v="SALE581"/>
    <x v="82"/>
    <s v="CUST1017"/>
    <s v="PROD88"/>
    <s v="STORE5"/>
    <n v="2"/>
    <n v="217.83"/>
    <n v="0.14000000000000001"/>
    <x v="0"/>
    <n v="374.66759999999999"/>
    <n v="435.66"/>
    <n v="60.992400000000011"/>
    <s v="Standard"/>
    <s v="Sports Wrist Sweatbands"/>
    <x v="4"/>
    <n v="131.24"/>
    <x v="0"/>
    <s v="Female"/>
    <s v="Senior"/>
    <x v="3"/>
    <x v="2"/>
    <n v="262.48"/>
    <n v="112.18759999999997"/>
  </r>
  <r>
    <s v="SALE1680"/>
    <x v="83"/>
    <s v="CUST1018"/>
    <s v="PROD69"/>
    <s v="STORE19"/>
    <n v="4"/>
    <n v="187.71"/>
    <n v="0.06"/>
    <x v="0"/>
    <n v="705.78959999999995"/>
    <n v="750.84"/>
    <n v="45.050400000000003"/>
    <s v="Standard"/>
    <s v="Men's Sports Shorts"/>
    <x v="3"/>
    <n v="218.22"/>
    <x v="0"/>
    <s v="Male"/>
    <s v="Middle Age"/>
    <x v="1"/>
    <x v="1"/>
    <n v="872.88"/>
    <n v="-167.09040000000005"/>
  </r>
  <r>
    <s v="SALE1230"/>
    <x v="84"/>
    <s v="CUST1018"/>
    <s v="PROD80"/>
    <s v="STORE15"/>
    <n v="2"/>
    <n v="350.12"/>
    <n v="0.12"/>
    <x v="2"/>
    <n v="616.21119999999996"/>
    <n v="700.24"/>
    <n v="84.028800000000004"/>
    <s v="Standard"/>
    <s v="Wall-Mounted Spice Rack"/>
    <x v="1"/>
    <n v="143.43"/>
    <x v="0"/>
    <s v="Male"/>
    <s v="Middle Age"/>
    <x v="3"/>
    <x v="0"/>
    <n v="286.86"/>
    <n v="329.35119999999995"/>
  </r>
  <r>
    <s v="SALE1023"/>
    <x v="62"/>
    <s v="CUST1019"/>
    <s v="PROD93"/>
    <s v="STORE7"/>
    <n v="4"/>
    <n v="102.19"/>
    <n v="0.17"/>
    <x v="1"/>
    <n v="339.27079999999995"/>
    <n v="408.76"/>
    <n v="69.489199999999997"/>
    <s v="Standard"/>
    <s v="USB-C Laptop Charger"/>
    <x v="2"/>
    <n v="377.52"/>
    <x v="0"/>
    <s v="Female"/>
    <s v="Middle Age"/>
    <x v="2"/>
    <x v="1"/>
    <n v="1510.08"/>
    <n v="-1170.8091999999999"/>
  </r>
  <r>
    <s v="SALE1490"/>
    <x v="85"/>
    <s v="CUST1019"/>
    <s v="PROD54"/>
    <s v="STORE9"/>
    <n v="1"/>
    <n v="696.53"/>
    <n v="0.17"/>
    <x v="1"/>
    <n v="578.11989999999992"/>
    <n v="696.53"/>
    <n v="118.4101"/>
    <s v="Standard"/>
    <s v="Sports Stopwatch Pro"/>
    <x v="4"/>
    <n v="434.84"/>
    <x v="0"/>
    <s v="Female"/>
    <s v="Middle Age"/>
    <x v="2"/>
    <x v="0"/>
    <n v="434.84"/>
    <n v="143.27989999999994"/>
  </r>
  <r>
    <s v="SALE1175"/>
    <x v="86"/>
    <s v="CUST1019"/>
    <s v="PROD60"/>
    <s v="STORE1"/>
    <n v="2"/>
    <n v="327.52"/>
    <n v="0.15"/>
    <x v="0"/>
    <n v="556.78399999999999"/>
    <n v="655.04"/>
    <n v="98.255999999999986"/>
    <s v="Standard"/>
    <s v="Luxury Perfume Spray"/>
    <x v="0"/>
    <n v="482.75"/>
    <x v="0"/>
    <s v="Female"/>
    <s v="Middle Age"/>
    <x v="3"/>
    <x v="0"/>
    <n v="965.5"/>
    <n v="-408.71600000000001"/>
  </r>
  <r>
    <s v="SALE76"/>
    <x v="87"/>
    <s v="CUST1019"/>
    <s v="PROD76"/>
    <s v="STORE10"/>
    <n v="2"/>
    <n v="569.36"/>
    <n v="0.01"/>
    <x v="1"/>
    <n v="1127.3327999999999"/>
    <n v="1138.72"/>
    <n v="11.3872"/>
    <s v="High Value"/>
    <s v="Wireless Mouse"/>
    <x v="2"/>
    <n v="392.89"/>
    <x v="0"/>
    <s v="Female"/>
    <s v="Middle Age"/>
    <x v="1"/>
    <x v="1"/>
    <n v="785.78"/>
    <n v="341.55279999999993"/>
  </r>
  <r>
    <s v="SALE1172"/>
    <x v="88"/>
    <s v="CUST1019"/>
    <s v="PROD99"/>
    <s v="STORE1"/>
    <n v="2"/>
    <n v="68.290000000000006"/>
    <n v="0.14000000000000001"/>
    <x v="0"/>
    <n v="117.45880000000001"/>
    <n v="136.58000000000001"/>
    <n v="19.121200000000005"/>
    <s v="Standard"/>
    <s v="Stainless Steel Cookware Set"/>
    <x v="1"/>
    <n v="201.41"/>
    <x v="0"/>
    <s v="Female"/>
    <s v="Middle Age"/>
    <x v="3"/>
    <x v="0"/>
    <n v="402.82"/>
    <n v="-285.3612"/>
  </r>
  <r>
    <s v="SALE1120"/>
    <x v="89"/>
    <s v="CUST1020"/>
    <s v="PROD37"/>
    <s v="STORE16"/>
    <n v="1"/>
    <n v="842.9"/>
    <n v="0.06"/>
    <x v="2"/>
    <n v="792.32599999999991"/>
    <n v="842.9"/>
    <n v="50.573999999999998"/>
    <s v="Standard"/>
    <s v="Men's Casual Sneakers"/>
    <x v="3"/>
    <n v="353.47"/>
    <x v="2"/>
    <s v="Male"/>
    <s v="Senior"/>
    <x v="0"/>
    <x v="0"/>
    <n v="353.47"/>
    <n v="438.85599999999988"/>
  </r>
  <r>
    <s v="SALE1388"/>
    <x v="90"/>
    <s v="CUST1020"/>
    <s v="PROD98"/>
    <s v="STORE19"/>
    <n v="3"/>
    <n v="751.94"/>
    <n v="0.26"/>
    <x v="1"/>
    <n v="1669.3068000000001"/>
    <n v="2255.8200000000002"/>
    <n v="586.5132000000001"/>
    <s v="High Value"/>
    <s v="Portable Bluetooth Speaker"/>
    <x v="2"/>
    <n v="431.67"/>
    <x v="2"/>
    <s v="Male"/>
    <s v="Senior"/>
    <x v="1"/>
    <x v="1"/>
    <n v="1295.01"/>
    <n v="374.29680000000008"/>
  </r>
  <r>
    <s v="SALE160"/>
    <x v="91"/>
    <s v="CUST1020"/>
    <s v="PROD70"/>
    <s v="STORE18"/>
    <n v="4"/>
    <n v="476.28"/>
    <n v="0.17"/>
    <x v="1"/>
    <n v="1581.2495999999999"/>
    <n v="1905.12"/>
    <n v="323.87040000000002"/>
    <s v="High Value"/>
    <s v="Kitchen Storage Rack"/>
    <x v="1"/>
    <n v="138.05000000000001"/>
    <x v="2"/>
    <s v="Male"/>
    <s v="Senior"/>
    <x v="1"/>
    <x v="0"/>
    <n v="552.20000000000005"/>
    <n v="1029.0495999999998"/>
  </r>
  <r>
    <s v="SALE1663"/>
    <x v="92"/>
    <s v="CUST1021"/>
    <s v="PROD54"/>
    <s v="STORE4"/>
    <n v="3"/>
    <n v="541.99"/>
    <n v="0.24"/>
    <x v="2"/>
    <n v="1235.7372"/>
    <n v="1625.97"/>
    <n v="390.2328"/>
    <s v="High Value"/>
    <s v="Sports Stopwatch Pro"/>
    <x v="4"/>
    <n v="434.84"/>
    <x v="3"/>
    <s v="Female"/>
    <s v="Middle Age"/>
    <x v="2"/>
    <x v="1"/>
    <n v="1304.52"/>
    <n v="-68.782799999999952"/>
  </r>
  <r>
    <s v="SALE1313"/>
    <x v="93"/>
    <s v="CUST1021"/>
    <s v="PROD26"/>
    <s v="STORE18"/>
    <n v="2"/>
    <n v="401.5"/>
    <n v="0.18"/>
    <x v="2"/>
    <n v="658.46"/>
    <n v="803"/>
    <n v="144.54"/>
    <s v="Standard"/>
    <s v="Wireless Bluetooth Speaker"/>
    <x v="2"/>
    <n v="322.41000000000003"/>
    <x v="3"/>
    <s v="Female"/>
    <s v="Middle Age"/>
    <x v="1"/>
    <x v="0"/>
    <n v="644.82000000000005"/>
    <n v="13.639999999999986"/>
  </r>
  <r>
    <s v="SALE1558"/>
    <x v="94"/>
    <s v="CUST1021"/>
    <s v="PROD46"/>
    <s v="STORE0"/>
    <n v="3"/>
    <n v="359.56"/>
    <n v="0.17"/>
    <x v="2"/>
    <n v="895.30439999999999"/>
    <n v="1078.68"/>
    <n v="183.37560000000002"/>
    <s v="Standard"/>
    <s v="Men's Winter Jacket"/>
    <x v="3"/>
    <n v="167.34"/>
    <x v="3"/>
    <s v="Female"/>
    <s v="Middle Age"/>
    <x v="1"/>
    <x v="0"/>
    <n v="502.02"/>
    <n v="393.28440000000001"/>
  </r>
  <r>
    <s v="SALE1968"/>
    <x v="95"/>
    <s v="CUST1021"/>
    <s v="PROD12"/>
    <s v="STORE10"/>
    <n v="2"/>
    <n v="471.88"/>
    <n v="0.24"/>
    <x v="2"/>
    <n v="717.25760000000002"/>
    <n v="943.76"/>
    <n v="226.50239999999999"/>
    <s v="Standard"/>
    <s v="Hair Strengthening Shampoo"/>
    <x v="0"/>
    <n v="115.82"/>
    <x v="3"/>
    <s v="Female"/>
    <s v="Middle Age"/>
    <x v="1"/>
    <x v="1"/>
    <n v="231.64"/>
    <n v="485.61760000000004"/>
  </r>
  <r>
    <s v="SALE283"/>
    <x v="96"/>
    <s v="CUST1022"/>
    <s v="PROD9"/>
    <s v="STORE5"/>
    <n v="4"/>
    <n v="925.19"/>
    <n v="0.19"/>
    <x v="1"/>
    <n v="2997.6156000000005"/>
    <n v="3700.76"/>
    <n v="703.14440000000002"/>
    <s v="High Value"/>
    <s v="Adjustable Dumbbell Set"/>
    <x v="4"/>
    <n v="495.72"/>
    <x v="2"/>
    <s v="Female"/>
    <s v="Middle Age"/>
    <x v="3"/>
    <x v="2"/>
    <n v="1982.88"/>
    <n v="1014.7356000000004"/>
  </r>
  <r>
    <s v="SALE1139"/>
    <x v="97"/>
    <s v="CUST1022"/>
    <s v="PROD77"/>
    <s v="STORE2"/>
    <n v="2"/>
    <n v="879.63"/>
    <n v="7.0000000000000007E-2"/>
    <x v="2"/>
    <n v="1636.1117999999999"/>
    <n v="1759.26"/>
    <n v="123.14820000000002"/>
    <s v="High Value"/>
    <s v="WiFi Mesh Router"/>
    <x v="2"/>
    <n v="480.9"/>
    <x v="2"/>
    <s v="Female"/>
    <s v="Middle Age"/>
    <x v="2"/>
    <x v="2"/>
    <n v="961.8"/>
    <n v="674.31179999999995"/>
  </r>
  <r>
    <s v="SALE1154"/>
    <x v="98"/>
    <s v="CUST1022"/>
    <s v="PROD83"/>
    <s v="STORE6"/>
    <n v="2"/>
    <n v="418.23"/>
    <n v="0.28000000000000003"/>
    <x v="0"/>
    <n v="602.25120000000004"/>
    <n v="836.46"/>
    <n v="234.20880000000002"/>
    <s v="Standard"/>
    <s v="Hydrating Face Cleanser"/>
    <x v="0"/>
    <n v="242.96499999999997"/>
    <x v="2"/>
    <s v="Female"/>
    <s v="Middle Age"/>
    <x v="1"/>
    <x v="1"/>
    <n v="485.92999999999995"/>
    <n v="116.32120000000009"/>
  </r>
  <r>
    <s v="SALE151"/>
    <x v="99"/>
    <s v="CUST1022"/>
    <s v="PROD13"/>
    <s v="STORE8"/>
    <n v="3"/>
    <n v="551.72"/>
    <n v="0.03"/>
    <x v="0"/>
    <n v="1605.5052000000001"/>
    <n v="1655.16"/>
    <n v="49.654800000000002"/>
    <s v="High Value"/>
    <s v="USB-C Fast Charger"/>
    <x v="2"/>
    <n v="242.23"/>
    <x v="2"/>
    <s v="Female"/>
    <s v="Middle Age"/>
    <x v="0"/>
    <x v="1"/>
    <n v="726.68999999999994"/>
    <n v="878.81520000000012"/>
  </r>
  <r>
    <s v="SALE204"/>
    <x v="100"/>
    <s v="CUST1022"/>
    <s v="PROD67"/>
    <s v="STORE9"/>
    <n v="4"/>
    <n v="525.61"/>
    <n v="0.02"/>
    <x v="2"/>
    <n v="2060.3912"/>
    <n v="2102.44"/>
    <n v="42.0488"/>
    <s v="High Value"/>
    <s v="Smart LED Light Strip"/>
    <x v="2"/>
    <n v="349.17"/>
    <x v="2"/>
    <s v="Female"/>
    <s v="Middle Age"/>
    <x v="2"/>
    <x v="0"/>
    <n v="1396.68"/>
    <n v="663.71119999999996"/>
  </r>
  <r>
    <s v="SALE1727"/>
    <x v="8"/>
    <s v="CUST1023"/>
    <s v="PROD12"/>
    <s v="STORE0"/>
    <n v="3"/>
    <n v="815.3"/>
    <n v="0.03"/>
    <x v="2"/>
    <n v="2372.5229999999997"/>
    <n v="2445.8999999999996"/>
    <n v="73.376999999999981"/>
    <s v="High Value"/>
    <s v="Hair Strengthening Shampoo"/>
    <x v="0"/>
    <n v="115.82"/>
    <x v="2"/>
    <s v="Female"/>
    <s v="Senior"/>
    <x v="1"/>
    <x v="0"/>
    <n v="347.46"/>
    <n v="2025.0629999999996"/>
  </r>
  <r>
    <s v="SALE1999"/>
    <x v="101"/>
    <s v="CUST1023"/>
    <s v="PROD76"/>
    <s v="STORE19"/>
    <n v="3"/>
    <n v="376.46"/>
    <n v="0.09"/>
    <x v="0"/>
    <n v="1027.7357999999999"/>
    <n v="1129.3799999999999"/>
    <n v="101.64419999999998"/>
    <s v="High Value"/>
    <s v="Wireless Mouse"/>
    <x v="2"/>
    <n v="392.89"/>
    <x v="2"/>
    <s v="Female"/>
    <s v="Senior"/>
    <x v="1"/>
    <x v="1"/>
    <n v="1178.67"/>
    <n v="-150.93420000000015"/>
  </r>
  <r>
    <s v="SALE1481"/>
    <x v="102"/>
    <s v="CUST1023"/>
    <s v="PROD97"/>
    <s v="STORE13"/>
    <n v="4"/>
    <n v="239.83"/>
    <n v="0.08"/>
    <x v="2"/>
    <n v="882.57440000000008"/>
    <n v="959.32"/>
    <n v="76.74560000000001"/>
    <s v="Standard"/>
    <s v="Cricket Bat"/>
    <x v="4"/>
    <n v="245.98"/>
    <x v="2"/>
    <s v="Female"/>
    <s v="Senior"/>
    <x v="1"/>
    <x v="0"/>
    <n v="983.92"/>
    <n v="-101.34559999999988"/>
  </r>
  <r>
    <s v="SALE1156"/>
    <x v="103"/>
    <s v="CUST1023"/>
    <s v="PROD22"/>
    <s v="STORE7"/>
    <n v="2"/>
    <n v="845.71"/>
    <n v="0.01"/>
    <x v="0"/>
    <n v="1674.5058000000001"/>
    <n v="1691.42"/>
    <n v="16.914200000000001"/>
    <s v="High Value"/>
    <s v="Carbon Fiber Tennis Racket"/>
    <x v="4"/>
    <n v="484.62"/>
    <x v="2"/>
    <s v="Female"/>
    <s v="Senior"/>
    <x v="2"/>
    <x v="1"/>
    <n v="969.24"/>
    <n v="705.26580000000013"/>
  </r>
  <r>
    <s v="SALE312"/>
    <x v="104"/>
    <s v="CUST1023"/>
    <s v="PROD80"/>
    <s v="STORE17"/>
    <n v="3"/>
    <n v="948.69"/>
    <n v="0.28999999999999998"/>
    <x v="0"/>
    <n v="2020.7097000000001"/>
    <n v="2846.07"/>
    <n v="825.36029999999994"/>
    <s v="High Value"/>
    <s v="Wall-Mounted Spice Rack"/>
    <x v="1"/>
    <n v="143.43"/>
    <x v="2"/>
    <s v="Female"/>
    <s v="Senior"/>
    <x v="3"/>
    <x v="0"/>
    <n v="430.29"/>
    <n v="1590.4197000000001"/>
  </r>
  <r>
    <s v="SALE249"/>
    <x v="105"/>
    <s v="CUST1023"/>
    <s v="PROD68"/>
    <s v="STORE3"/>
    <n v="1"/>
    <n v="281.97000000000003"/>
    <n v="0.2"/>
    <x v="1"/>
    <n v="225.57600000000002"/>
    <n v="281.97000000000003"/>
    <n v="56.394000000000005"/>
    <s v="Standard"/>
    <s v="Wooden Nightstand"/>
    <x v="1"/>
    <n v="243.7"/>
    <x v="2"/>
    <s v="Female"/>
    <s v="Senior"/>
    <x v="3"/>
    <x v="2"/>
    <n v="243.7"/>
    <n v="-18.123999999999967"/>
  </r>
  <r>
    <s v="SALE1065"/>
    <x v="34"/>
    <s v="CUST1023"/>
    <s v="PROD40"/>
    <s v="STORE1"/>
    <n v="2"/>
    <n v="731.01"/>
    <n v="0.05"/>
    <x v="0"/>
    <n v="1388.9189999999999"/>
    <n v="1462.02"/>
    <n v="73.100999999999999"/>
    <s v="High Value"/>
    <s v="Noise-Canceling Headphones"/>
    <x v="2"/>
    <n v="38.520000000000003"/>
    <x v="2"/>
    <s v="Female"/>
    <s v="Senior"/>
    <x v="3"/>
    <x v="0"/>
    <n v="77.040000000000006"/>
    <n v="1311.8789999999999"/>
  </r>
  <r>
    <s v="SALE1138"/>
    <x v="106"/>
    <s v="CUST1024"/>
    <s v="PROD51"/>
    <s v="STORE6"/>
    <n v="4"/>
    <n v="930.85"/>
    <n v="0.13"/>
    <x v="1"/>
    <n v="3239.3580000000002"/>
    <n v="3723.4"/>
    <n v="484.04200000000003"/>
    <s v="High Value"/>
    <s v="HDMI Cable – 2m"/>
    <x v="2"/>
    <n v="88.49"/>
    <x v="0"/>
    <s v="Male"/>
    <s v="Middle Age"/>
    <x v="1"/>
    <x v="1"/>
    <n v="353.96"/>
    <n v="2885.3980000000001"/>
  </r>
  <r>
    <s v="SALE713"/>
    <x v="107"/>
    <s v="CUST1024"/>
    <s v="PROD3"/>
    <s v="STORE6"/>
    <n v="4"/>
    <n v="770.77"/>
    <n v="0.22"/>
    <x v="2"/>
    <n v="2404.8024"/>
    <n v="3083.08"/>
    <n v="678.27760000000001"/>
    <s v="High Value"/>
    <s v="Men's Running Jacket"/>
    <x v="3"/>
    <n v="364.67"/>
    <x v="0"/>
    <s v="Male"/>
    <s v="Middle Age"/>
    <x v="1"/>
    <x v="1"/>
    <n v="1458.68"/>
    <n v="946.12239999999997"/>
  </r>
  <r>
    <s v="SALE1895"/>
    <x v="108"/>
    <s v="CUST1024"/>
    <s v="PROD14"/>
    <s v="STORE1"/>
    <n v="3"/>
    <n v="479.63"/>
    <n v="0.3"/>
    <x v="0"/>
    <n v="1007.2229999999998"/>
    <n v="1438.8899999999999"/>
    <n v="431.66699999999997"/>
    <s v="High Value"/>
    <s v="Decorative Wall Mirror"/>
    <x v="1"/>
    <n v="48.01"/>
    <x v="0"/>
    <s v="Male"/>
    <s v="Middle Age"/>
    <x v="3"/>
    <x v="0"/>
    <n v="144.03"/>
    <n v="863.19299999999987"/>
  </r>
  <r>
    <s v="SALE1591"/>
    <x v="59"/>
    <s v="CUST1025"/>
    <s v="PROD95"/>
    <s v="STORE10"/>
    <n v="1"/>
    <n v="165"/>
    <n v="0.3"/>
    <x v="1"/>
    <n v="115.49999999999999"/>
    <n v="165"/>
    <n v="49.5"/>
    <s v="Standard"/>
    <s v="Sports Stopwatch Basic"/>
    <x v="4"/>
    <n v="60.65"/>
    <x v="1"/>
    <s v="Female"/>
    <s v="Senior"/>
    <x v="1"/>
    <x v="1"/>
    <n v="60.65"/>
    <n v="54.849999999999987"/>
  </r>
  <r>
    <s v="SALE1926"/>
    <x v="109"/>
    <s v="CUST1026"/>
    <s v="PROD14"/>
    <s v="STORE5"/>
    <n v="2"/>
    <n v="151.51"/>
    <n v="0.28999999999999998"/>
    <x v="2"/>
    <n v="215.14419999999998"/>
    <n v="303.02"/>
    <n v="87.875799999999984"/>
    <s v="Standard"/>
    <s v="Decorative Wall Mirror"/>
    <x v="1"/>
    <n v="48.01"/>
    <x v="3"/>
    <s v="Female"/>
    <s v="Young"/>
    <x v="3"/>
    <x v="2"/>
    <n v="96.02"/>
    <n v="119.12419999999999"/>
  </r>
  <r>
    <s v="SALE987"/>
    <x v="110"/>
    <s v="CUST1026"/>
    <s v="PROD25"/>
    <s v="STORE13"/>
    <n v="2"/>
    <n v="872.93"/>
    <n v="0.28999999999999998"/>
    <x v="0"/>
    <n v="1239.5605999999998"/>
    <n v="1745.86"/>
    <n v="506.29939999999993"/>
    <s v="High Value"/>
    <s v="Women's Scarf Set"/>
    <x v="3"/>
    <n v="174.02"/>
    <x v="3"/>
    <s v="Female"/>
    <s v="Young"/>
    <x v="1"/>
    <x v="0"/>
    <n v="348.04"/>
    <n v="891.52059999999983"/>
  </r>
  <r>
    <s v="SALE562"/>
    <x v="111"/>
    <s v="CUST1026"/>
    <s v="PROD1"/>
    <s v="STORE2"/>
    <n v="3"/>
    <n v="432.4"/>
    <n v="0.04"/>
    <x v="0"/>
    <n v="1245.3119999999997"/>
    <n v="1297.1999999999998"/>
    <n v="51.887999999999991"/>
    <s v="High Value"/>
    <s v="Men's Graphic T-Shirt"/>
    <x v="3"/>
    <n v="342.56"/>
    <x v="3"/>
    <s v="Female"/>
    <s v="Young"/>
    <x v="2"/>
    <x v="2"/>
    <n v="1027.68"/>
    <n v="217.63199999999961"/>
  </r>
  <r>
    <s v="SALE1192"/>
    <x v="112"/>
    <s v="CUST1026"/>
    <s v="PROD69"/>
    <s v="STORE17"/>
    <n v="2"/>
    <n v="197.76"/>
    <n v="0.04"/>
    <x v="0"/>
    <n v="379.69919999999996"/>
    <n v="395.52"/>
    <n v="15.8208"/>
    <s v="Standard"/>
    <s v="Men's Sports Shorts"/>
    <x v="3"/>
    <n v="218.22"/>
    <x v="3"/>
    <s v="Female"/>
    <s v="Young"/>
    <x v="3"/>
    <x v="0"/>
    <n v="436.44"/>
    <n v="-56.740800000000036"/>
  </r>
  <r>
    <s v="SALE1465"/>
    <x v="113"/>
    <s v="CUST1027"/>
    <s v="PROD29"/>
    <s v="STORE6"/>
    <n v="3"/>
    <n v="334.6"/>
    <n v="0.11"/>
    <x v="2"/>
    <n v="893.38200000000006"/>
    <n v="1003.8000000000001"/>
    <n v="110.41800000000001"/>
    <s v="Standard"/>
    <s v="Fabric Sofa Throw Blanket"/>
    <x v="1"/>
    <n v="218.48"/>
    <x v="0"/>
    <s v="Male"/>
    <s v="Middle Age"/>
    <x v="1"/>
    <x v="1"/>
    <n v="655.43999999999994"/>
    <n v="237.94200000000012"/>
  </r>
  <r>
    <s v="SALE1586"/>
    <x v="114"/>
    <s v="CUST1027"/>
    <s v="PROD19"/>
    <s v="STORE6"/>
    <n v="2"/>
    <n v="44.35"/>
    <n v="0.2"/>
    <x v="0"/>
    <n v="70.960000000000008"/>
    <n v="88.7"/>
    <n v="17.740000000000002"/>
    <s v="Standard"/>
    <s v="Knee Support Brace"/>
    <x v="4"/>
    <n v="21.34"/>
    <x v="0"/>
    <s v="Male"/>
    <s v="Middle Age"/>
    <x v="1"/>
    <x v="1"/>
    <n v="42.68"/>
    <n v="28.280000000000008"/>
  </r>
  <r>
    <s v="SALE552"/>
    <x v="106"/>
    <s v="CUST1027"/>
    <s v="PROD92"/>
    <s v="STORE11"/>
    <n v="1"/>
    <n v="846.31"/>
    <n v="0.05"/>
    <x v="0"/>
    <n v="803.9944999999999"/>
    <n v="846.31"/>
    <n v="42.3155"/>
    <s v="Standard"/>
    <s v="Microwave Oven"/>
    <x v="1"/>
    <n v="447.43"/>
    <x v="0"/>
    <s v="Male"/>
    <s v="Middle Age"/>
    <x v="2"/>
    <x v="1"/>
    <n v="447.43"/>
    <n v="356.5644999999999"/>
  </r>
  <r>
    <s v="SALE460"/>
    <x v="115"/>
    <s v="CUST1027"/>
    <s v="PROD77"/>
    <s v="STORE9"/>
    <n v="1"/>
    <n v="996.48"/>
    <n v="7.0000000000000007E-2"/>
    <x v="0"/>
    <n v="926.7263999999999"/>
    <n v="996.48"/>
    <n v="69.753600000000006"/>
    <s v="Standard"/>
    <s v="WiFi Mesh Router"/>
    <x v="2"/>
    <n v="480.9"/>
    <x v="0"/>
    <s v="Male"/>
    <s v="Middle Age"/>
    <x v="2"/>
    <x v="0"/>
    <n v="480.9"/>
    <n v="445.82639999999992"/>
  </r>
  <r>
    <s v="SALE343"/>
    <x v="116"/>
    <s v="CUST1027"/>
    <s v="PROD24"/>
    <s v="STORE19"/>
    <n v="3"/>
    <n v="949.19"/>
    <n v="0.03"/>
    <x v="0"/>
    <n v="2762.1429000000003"/>
    <n v="2847.57"/>
    <n v="85.427099999999996"/>
    <s v="High Value"/>
    <s v="Foldable Camping Chair"/>
    <x v="4"/>
    <n v="166.06"/>
    <x v="0"/>
    <s v="Male"/>
    <s v="Middle Age"/>
    <x v="1"/>
    <x v="1"/>
    <n v="498.18"/>
    <n v="2263.9629000000004"/>
  </r>
  <r>
    <s v="SALE1307"/>
    <x v="117"/>
    <s v="CUST1028"/>
    <s v="PROD61"/>
    <s v="STORE5"/>
    <n v="2"/>
    <n v="724.97"/>
    <n v="0.1"/>
    <x v="0"/>
    <n v="1304.9460000000001"/>
    <n v="1449.94"/>
    <n v="144.994"/>
    <s v="High Value"/>
    <s v="Tennis Ball 3-Pack"/>
    <x v="4"/>
    <n v="103.45"/>
    <x v="0"/>
    <s v="Female"/>
    <s v="Young"/>
    <x v="3"/>
    <x v="2"/>
    <n v="206.9"/>
    <n v="1098.046"/>
  </r>
  <r>
    <s v="SALE30"/>
    <x v="118"/>
    <s v="CUST1028"/>
    <s v="PROD5"/>
    <s v="STORE19"/>
    <n v="1"/>
    <n v="783.25"/>
    <n v="0.3"/>
    <x v="0"/>
    <n v="548.27499999999998"/>
    <n v="783.25"/>
    <n v="234.97499999999999"/>
    <s v="Standard"/>
    <s v="Men's Leather Belt"/>
    <x v="3"/>
    <n v="261"/>
    <x v="0"/>
    <s v="Female"/>
    <s v="Young"/>
    <x v="1"/>
    <x v="1"/>
    <n v="261"/>
    <n v="287.27499999999998"/>
  </r>
  <r>
    <s v="SALE301"/>
    <x v="119"/>
    <s v="CUST1028"/>
    <s v="PROD74"/>
    <s v="STORE11"/>
    <n v="1"/>
    <n v="942.38"/>
    <n v="0.17"/>
    <x v="2"/>
    <n v="782.17539999999997"/>
    <n v="942.38"/>
    <n v="160.2046"/>
    <s v="Standard"/>
    <s v="Bluetooth Car Audio System"/>
    <x v="2"/>
    <n v="403.71"/>
    <x v="0"/>
    <s v="Female"/>
    <s v="Young"/>
    <x v="2"/>
    <x v="1"/>
    <n v="403.71"/>
    <n v="378.46539999999999"/>
  </r>
  <r>
    <s v="SALE920"/>
    <x v="120"/>
    <s v="CUST1029"/>
    <s v="PROD79"/>
    <s v="STORE4"/>
    <n v="3"/>
    <n v="298.35000000000002"/>
    <n v="0.05"/>
    <x v="2"/>
    <n v="850.29750000000001"/>
    <n v="895.05000000000007"/>
    <n v="44.752500000000005"/>
    <s v="Standard"/>
    <s v="Decorative Lamp Shade"/>
    <x v="1"/>
    <n v="228.53"/>
    <x v="2"/>
    <s v="Female"/>
    <s v="Senior"/>
    <x v="2"/>
    <x v="1"/>
    <n v="685.59"/>
    <n v="164.70749999999998"/>
  </r>
  <r>
    <s v="SALE617"/>
    <x v="121"/>
    <s v="CUST1029"/>
    <s v="PROD94"/>
    <s v="STORE11"/>
    <n v="4"/>
    <n v="950.04"/>
    <n v="0.13"/>
    <x v="2"/>
    <n v="3306.1392000000001"/>
    <n v="3800.16"/>
    <n v="494.02080000000001"/>
    <s v="High Value"/>
    <s v="Vitamin E Body Lotion"/>
    <x v="0"/>
    <n v="358.47"/>
    <x v="2"/>
    <s v="Female"/>
    <s v="Senior"/>
    <x v="2"/>
    <x v="1"/>
    <n v="1433.88"/>
    <n v="1872.2592"/>
  </r>
  <r>
    <s v="SALE104"/>
    <x v="122"/>
    <s v="CUST1029"/>
    <s v="PROD86"/>
    <s v="STORE11"/>
    <n v="2"/>
    <n v="267.19"/>
    <n v="7.0000000000000007E-2"/>
    <x v="2"/>
    <n v="496.97339999999997"/>
    <n v="534.38"/>
    <n v="37.406600000000005"/>
    <s v="Standard"/>
    <s v="Kitchen Cutting Board"/>
    <x v="1"/>
    <n v="176.07"/>
    <x v="2"/>
    <s v="Female"/>
    <s v="Senior"/>
    <x v="2"/>
    <x v="1"/>
    <n v="352.14"/>
    <n v="144.83339999999998"/>
  </r>
  <r>
    <s v="SALE606"/>
    <x v="33"/>
    <s v="CUST1029"/>
    <s v="PROD27"/>
    <s v="STORE8"/>
    <n v="4"/>
    <n v="72.63"/>
    <n v="0.06"/>
    <x v="0"/>
    <n v="273.08879999999999"/>
    <n v="290.52"/>
    <n v="17.431199999999997"/>
    <s v="Standard"/>
    <s v="Decorative Floor Vase"/>
    <x v="1"/>
    <n v="242.96499999999997"/>
    <x v="2"/>
    <s v="Female"/>
    <s v="Senior"/>
    <x v="0"/>
    <x v="1"/>
    <n v="971.8599999999999"/>
    <n v="-698.77119999999991"/>
  </r>
  <r>
    <s v="SALE1371"/>
    <x v="123"/>
    <s v="CUST1029"/>
    <s v="PROD84"/>
    <s v="STORE5"/>
    <n v="3"/>
    <n v="576.52"/>
    <n v="0.22"/>
    <x v="2"/>
    <n v="1349.0568000000001"/>
    <n v="1729.56"/>
    <n v="380.50319999999999"/>
    <s v="High Value"/>
    <s v="Wooden Bookshelf"/>
    <x v="1"/>
    <n v="388.46"/>
    <x v="2"/>
    <s v="Female"/>
    <s v="Senior"/>
    <x v="3"/>
    <x v="2"/>
    <n v="1165.3799999999999"/>
    <n v="183.67680000000018"/>
  </r>
  <r>
    <s v="SALE1965"/>
    <x v="124"/>
    <s v="CUST1030"/>
    <s v="PROD40"/>
    <s v="STORE9"/>
    <n v="3"/>
    <n v="849.36"/>
    <n v="0.03"/>
    <x v="2"/>
    <n v="2471.6376"/>
    <n v="2548.08"/>
    <n v="76.442399999999992"/>
    <s v="High Value"/>
    <s v="Noise-Canceling Headphones"/>
    <x v="2"/>
    <n v="38.520000000000003"/>
    <x v="1"/>
    <s v="Female"/>
    <s v="Senior"/>
    <x v="2"/>
    <x v="0"/>
    <n v="115.56"/>
    <n v="2356.0776000000001"/>
  </r>
  <r>
    <s v="SALE1445"/>
    <x v="125"/>
    <s v="CUST1030"/>
    <s v="PROD39"/>
    <s v="STORE0"/>
    <n v="1"/>
    <n v="245.85"/>
    <n v="0.18"/>
    <x v="2"/>
    <n v="201.59700000000001"/>
    <n v="245.85"/>
    <n v="44.253"/>
    <s v="Standard"/>
    <s v="Portable Power Bank"/>
    <x v="2"/>
    <n v="326.06"/>
    <x v="1"/>
    <s v="Female"/>
    <s v="Senior"/>
    <x v="1"/>
    <x v="0"/>
    <n v="326.06"/>
    <n v="-124.46299999999999"/>
  </r>
  <r>
    <s v="SALE1579"/>
    <x v="126"/>
    <s v="CUST1030"/>
    <s v="PROD31"/>
    <s v="STORE10"/>
    <n v="3"/>
    <n v="237.68"/>
    <n v="0.1"/>
    <x v="0"/>
    <n v="641.73599999999999"/>
    <n v="713.04"/>
    <n v="71.304000000000002"/>
    <s v="Standard"/>
    <s v="Basketball"/>
    <x v="4"/>
    <n v="204.39"/>
    <x v="1"/>
    <s v="Female"/>
    <s v="Senior"/>
    <x v="1"/>
    <x v="1"/>
    <n v="613.16999999999996"/>
    <n v="28.566000000000031"/>
  </r>
  <r>
    <s v="SALE1516"/>
    <x v="12"/>
    <s v="CUST1030"/>
    <s v="PROD52"/>
    <s v="STORE18"/>
    <n v="4"/>
    <n v="715.85"/>
    <n v="0.25"/>
    <x v="0"/>
    <n v="2147.5500000000002"/>
    <n v="2863.4"/>
    <n v="715.85"/>
    <s v="High Value"/>
    <s v="Rugby Ball"/>
    <x v="4"/>
    <n v="212.26"/>
    <x v="1"/>
    <s v="Female"/>
    <s v="Senior"/>
    <x v="1"/>
    <x v="0"/>
    <n v="849.04"/>
    <n v="1298.5100000000002"/>
  </r>
  <r>
    <s v="SALE1219"/>
    <x v="127"/>
    <s v="CUST1030"/>
    <s v="PROD35"/>
    <s v="STORE15"/>
    <n v="2"/>
    <n v="478.85"/>
    <n v="0.01"/>
    <x v="1"/>
    <n v="948.12300000000005"/>
    <n v="957.7"/>
    <n v="9.577"/>
    <s v="Standard"/>
    <s v="Bedroom Table Lamp"/>
    <x v="1"/>
    <n v="382.22"/>
    <x v="1"/>
    <s v="Female"/>
    <s v="Senior"/>
    <x v="3"/>
    <x v="0"/>
    <n v="764.44"/>
    <n v="183.68299999999999"/>
  </r>
  <r>
    <s v="SALE1572"/>
    <x v="100"/>
    <s v="CUST1031"/>
    <s v="PROD39"/>
    <s v="STORE14"/>
    <n v="1"/>
    <n v="503.95"/>
    <n v="0.26"/>
    <x v="0"/>
    <n v="372.923"/>
    <n v="503.95"/>
    <n v="131.02700000000002"/>
    <s v="Standard"/>
    <s v="Portable Power Bank"/>
    <x v="2"/>
    <n v="326.06"/>
    <x v="2"/>
    <s v="Male"/>
    <s v="Middle Age"/>
    <x v="2"/>
    <x v="2"/>
    <n v="326.06"/>
    <n v="46.863"/>
  </r>
  <r>
    <s v="SALE1384"/>
    <x v="128"/>
    <s v="CUST1031"/>
    <s v="PROD47"/>
    <s v="STORE11"/>
    <n v="2"/>
    <n v="975.48"/>
    <n v="0.26"/>
    <x v="2"/>
    <n v="1443.7103999999999"/>
    <n v="1950.96"/>
    <n v="507.24960000000004"/>
    <s v="High Value"/>
    <s v="Makeup Brush Set"/>
    <x v="0"/>
    <n v="242.96499999999997"/>
    <x v="2"/>
    <s v="Male"/>
    <s v="Middle Age"/>
    <x v="2"/>
    <x v="1"/>
    <n v="485.92999999999995"/>
    <n v="957.78039999999999"/>
  </r>
  <r>
    <s v="SALE1875"/>
    <x v="129"/>
    <s v="CUST1031"/>
    <s v="PROD60"/>
    <s v="STORE12"/>
    <n v="4"/>
    <n v="450.12"/>
    <n v="0.28999999999999998"/>
    <x v="0"/>
    <n v="1278.3407999999999"/>
    <n v="1800.48"/>
    <n v="522.13919999999996"/>
    <s v="High Value"/>
    <s v="Luxury Perfume Spray"/>
    <x v="0"/>
    <n v="482.75"/>
    <x v="2"/>
    <s v="Male"/>
    <s v="Middle Age"/>
    <x v="3"/>
    <x v="1"/>
    <n v="1931"/>
    <n v="-652.65920000000006"/>
  </r>
  <r>
    <s v="SALE1910"/>
    <x v="45"/>
    <s v="CUST1031"/>
    <s v="PROD61"/>
    <s v="STORE8"/>
    <n v="3"/>
    <n v="237.24"/>
    <n v="0.24"/>
    <x v="2"/>
    <n v="540.90719999999999"/>
    <n v="711.72"/>
    <n v="170.81280000000001"/>
    <s v="Standard"/>
    <s v="Tennis Ball 3-Pack"/>
    <x v="4"/>
    <n v="103.45"/>
    <x v="2"/>
    <s v="Male"/>
    <s v="Middle Age"/>
    <x v="0"/>
    <x v="1"/>
    <n v="310.35000000000002"/>
    <n v="230.55719999999997"/>
  </r>
  <r>
    <s v="SALE1303"/>
    <x v="130"/>
    <s v="CUST1031"/>
    <s v="PROD81"/>
    <s v="STORE6"/>
    <n v="2"/>
    <n v="536.84"/>
    <n v="0.09"/>
    <x v="1"/>
    <n v="977.04880000000014"/>
    <n v="1073.68"/>
    <n v="96.631200000000007"/>
    <s v="Standard"/>
    <s v="Badminton Racket Set"/>
    <x v="4"/>
    <n v="285.54000000000002"/>
    <x v="2"/>
    <s v="Male"/>
    <s v="Middle Age"/>
    <x v="1"/>
    <x v="1"/>
    <n v="571.08000000000004"/>
    <n v="405.9688000000001"/>
  </r>
  <r>
    <s v="SALE1967"/>
    <x v="131"/>
    <s v="CUST1031"/>
    <s v="PROD67"/>
    <s v="STORE11"/>
    <n v="3"/>
    <n v="584.41"/>
    <n v="0"/>
    <x v="0"/>
    <n v="1753.23"/>
    <n v="1753.23"/>
    <n v="0"/>
    <s v="High Value"/>
    <s v="Smart LED Light Strip"/>
    <x v="2"/>
    <n v="349.17"/>
    <x v="2"/>
    <s v="Male"/>
    <s v="Middle Age"/>
    <x v="2"/>
    <x v="1"/>
    <n v="1047.51"/>
    <n v="705.72"/>
  </r>
  <r>
    <s v="SALE240"/>
    <x v="132"/>
    <s v="CUST1031"/>
    <s v="PROD62"/>
    <s v="STORE12"/>
    <n v="1"/>
    <n v="653.87"/>
    <n v="0.14000000000000001"/>
    <x v="1"/>
    <n v="562.32820000000004"/>
    <n v="653.87"/>
    <n v="91.541800000000009"/>
    <s v="Standard"/>
    <s v="Laptop Cooling Pad"/>
    <x v="2"/>
    <n v="86.42"/>
    <x v="2"/>
    <s v="Male"/>
    <s v="Middle Age"/>
    <x v="3"/>
    <x v="1"/>
    <n v="86.42"/>
    <n v="475.90820000000002"/>
  </r>
  <r>
    <s v="SALE878"/>
    <x v="133"/>
    <s v="CUST1032"/>
    <s v="PROD92"/>
    <s v="STORE16"/>
    <n v="1"/>
    <n v="652.03"/>
    <n v="0.27"/>
    <x v="0"/>
    <n v="475.9819"/>
    <n v="652.03"/>
    <n v="176.04810000000001"/>
    <s v="Standard"/>
    <s v="Microwave Oven"/>
    <x v="1"/>
    <n v="447.43"/>
    <x v="3"/>
    <s v="Female"/>
    <s v="Middle Age"/>
    <x v="0"/>
    <x v="0"/>
    <n v="447.43"/>
    <n v="28.551899999999989"/>
  </r>
  <r>
    <s v="SALE535"/>
    <x v="134"/>
    <s v="CUST1032"/>
    <s v="PROD16"/>
    <s v="STORE0"/>
    <n v="3"/>
    <n v="513.36"/>
    <n v="7.0000000000000007E-2"/>
    <x v="0"/>
    <n v="1432.2743999999998"/>
    <n v="1540.08"/>
    <n v="107.8056"/>
    <s v="High Value"/>
    <s v="Beard Grooming Kit"/>
    <x v="0"/>
    <n v="337.42"/>
    <x v="3"/>
    <s v="Female"/>
    <s v="Middle Age"/>
    <x v="1"/>
    <x v="0"/>
    <n v="1012.26"/>
    <n v="420.0143999999998"/>
  </r>
  <r>
    <s v="SALE1655"/>
    <x v="135"/>
    <s v="CUST1032"/>
    <s v="PROD60"/>
    <s v="STORE9"/>
    <n v="4"/>
    <n v="355.64"/>
    <n v="0.16"/>
    <x v="1"/>
    <n v="1194.9503999999999"/>
    <n v="1422.56"/>
    <n v="227.6096"/>
    <s v="High Value"/>
    <s v="Luxury Perfume Spray"/>
    <x v="0"/>
    <n v="482.75"/>
    <x v="3"/>
    <s v="Female"/>
    <s v="Middle Age"/>
    <x v="2"/>
    <x v="0"/>
    <n v="1931"/>
    <n v="-736.04960000000005"/>
  </r>
  <r>
    <s v="SALE1570"/>
    <x v="136"/>
    <s v="CUST1032"/>
    <s v="PROD27"/>
    <s v="STORE19"/>
    <n v="4"/>
    <n v="535.4"/>
    <n v="0.26"/>
    <x v="0"/>
    <n v="1584.7839999999999"/>
    <n v="2141.6"/>
    <n v="556.81600000000003"/>
    <s v="High Value"/>
    <s v="Decorative Floor Vase"/>
    <x v="1"/>
    <n v="242.96499999999997"/>
    <x v="3"/>
    <s v="Female"/>
    <s v="Middle Age"/>
    <x v="1"/>
    <x v="1"/>
    <n v="971.8599999999999"/>
    <n v="612.92399999999998"/>
  </r>
  <r>
    <s v="SALE183"/>
    <x v="99"/>
    <s v="CUST1033"/>
    <s v="PROD46"/>
    <s v="STORE3"/>
    <n v="2"/>
    <n v="108.74"/>
    <n v="0.11"/>
    <x v="0"/>
    <n v="193.55719999999999"/>
    <n v="217.48"/>
    <n v="23.922799999999999"/>
    <s v="Standard"/>
    <s v="Men's Winter Jacket"/>
    <x v="3"/>
    <n v="167.34"/>
    <x v="0"/>
    <s v="Male"/>
    <s v="Young"/>
    <x v="3"/>
    <x v="2"/>
    <n v="334.68"/>
    <n v="-141.12280000000001"/>
  </r>
  <r>
    <s v="SALE1883"/>
    <x v="137"/>
    <s v="CUST1033"/>
    <s v="PROD15"/>
    <s v="STORE5"/>
    <n v="3"/>
    <n v="591.98"/>
    <n v="0.16"/>
    <x v="2"/>
    <n v="1491.7896000000001"/>
    <n v="1775.94"/>
    <n v="284.15039999999999"/>
    <s v="High Value"/>
    <s v="4K Home Projector"/>
    <x v="2"/>
    <n v="465.34"/>
    <x v="0"/>
    <s v="Male"/>
    <s v="Young"/>
    <x v="3"/>
    <x v="2"/>
    <n v="1396.02"/>
    <n v="95.769600000000082"/>
  </r>
  <r>
    <s v="SALE1966"/>
    <x v="138"/>
    <s v="CUST1033"/>
    <s v="PROD77"/>
    <s v="STORE6"/>
    <n v="1"/>
    <n v="345.06"/>
    <n v="0.13"/>
    <x v="0"/>
    <n v="300.2022"/>
    <n v="345.06"/>
    <n v="44.857800000000005"/>
    <s v="Standard"/>
    <s v="WiFi Mesh Router"/>
    <x v="2"/>
    <n v="480.9"/>
    <x v="0"/>
    <s v="Male"/>
    <s v="Young"/>
    <x v="1"/>
    <x v="1"/>
    <n v="480.9"/>
    <n v="-180.69779999999997"/>
  </r>
  <r>
    <s v="SALE1803"/>
    <x v="34"/>
    <s v="CUST1033"/>
    <s v="PROD21"/>
    <s v="STORE12"/>
    <n v="4"/>
    <n v="986.41"/>
    <n v="0.22"/>
    <x v="1"/>
    <n v="3077.5992000000001"/>
    <n v="3945.64"/>
    <n v="868.04079999999999"/>
    <s v="High Value"/>
    <s v="Multi-Purpose Storage Box"/>
    <x v="1"/>
    <n v="123.46"/>
    <x v="0"/>
    <s v="Male"/>
    <s v="Young"/>
    <x v="3"/>
    <x v="1"/>
    <n v="493.84"/>
    <n v="2583.7592"/>
  </r>
  <r>
    <s v="SALE870"/>
    <x v="39"/>
    <s v="CUST1033"/>
    <s v="PROD16"/>
    <s v="STORE8"/>
    <n v="2"/>
    <n v="921.52"/>
    <n v="0"/>
    <x v="2"/>
    <n v="1843.04"/>
    <n v="1843.04"/>
    <n v="0"/>
    <s v="High Value"/>
    <s v="Beard Grooming Kit"/>
    <x v="0"/>
    <n v="337.42"/>
    <x v="0"/>
    <s v="Male"/>
    <s v="Young"/>
    <x v="0"/>
    <x v="1"/>
    <n v="674.84"/>
    <n v="1168.1999999999998"/>
  </r>
  <r>
    <s v="SALE272"/>
    <x v="139"/>
    <s v="CUST1033"/>
    <s v="PROD23"/>
    <s v="STORE3"/>
    <n v="1"/>
    <n v="83.1"/>
    <n v="0.04"/>
    <x v="2"/>
    <n v="79.775999999999996"/>
    <n v="83.1"/>
    <n v="3.3239999999999998"/>
    <s v="Standard"/>
    <s v="Men's Formal Shirt"/>
    <x v="3"/>
    <n v="242.96499999999997"/>
    <x v="0"/>
    <s v="Male"/>
    <s v="Young"/>
    <x v="3"/>
    <x v="2"/>
    <n v="242.96499999999997"/>
    <n v="-163.18899999999996"/>
  </r>
  <r>
    <s v="SALE350"/>
    <x v="140"/>
    <s v="CUST1033"/>
    <s v="PROD80"/>
    <s v="STORE18"/>
    <n v="2"/>
    <n v="60.98"/>
    <n v="0.23"/>
    <x v="0"/>
    <n v="93.909199999999998"/>
    <n v="121.96"/>
    <n v="28.050799999999999"/>
    <s v="Standard"/>
    <s v="Wall-Mounted Spice Rack"/>
    <x v="1"/>
    <n v="143.43"/>
    <x v="0"/>
    <s v="Male"/>
    <s v="Young"/>
    <x v="1"/>
    <x v="0"/>
    <n v="286.86"/>
    <n v="-192.95080000000002"/>
  </r>
  <r>
    <s v="SALE1529"/>
    <x v="21"/>
    <s v="CUST1034"/>
    <s v="PROD41"/>
    <s v="STORE19"/>
    <n v="2"/>
    <n v="122.23"/>
    <n v="0.21"/>
    <x v="0"/>
    <n v="193.1234"/>
    <n v="244.46"/>
    <n v="51.336599999999997"/>
    <s v="Standard"/>
    <s v="Yoga Exercise Mat"/>
    <x v="4"/>
    <n v="313.26"/>
    <x v="0"/>
    <s v="Female"/>
    <s v="Young"/>
    <x v="1"/>
    <x v="1"/>
    <n v="626.52"/>
    <n v="-433.39659999999998"/>
  </r>
  <r>
    <s v="SALE1589"/>
    <x v="123"/>
    <s v="CUST1034"/>
    <s v="PROD36"/>
    <s v="STORE4"/>
    <n v="2"/>
    <n v="623.38"/>
    <n v="0.13"/>
    <x v="1"/>
    <n v="1084.6812"/>
    <n v="1246.76"/>
    <n v="162.0788"/>
    <s v="High Value"/>
    <s v="Women's Summer Dress"/>
    <x v="3"/>
    <n v="223.43"/>
    <x v="0"/>
    <s v="Female"/>
    <s v="Young"/>
    <x v="2"/>
    <x v="1"/>
    <n v="446.86"/>
    <n v="637.82119999999998"/>
  </r>
  <r>
    <s v="SALE336"/>
    <x v="141"/>
    <s v="CUST1034"/>
    <s v="PROD28"/>
    <s v="STORE7"/>
    <n v="1"/>
    <n v="479.58"/>
    <n v="0.05"/>
    <x v="0"/>
    <n v="455.60099999999994"/>
    <n v="479.58"/>
    <n v="23.978999999999999"/>
    <s v="Standard"/>
    <s v="Sports Stopwatch Timer"/>
    <x v="4"/>
    <n v="38.76"/>
    <x v="0"/>
    <s v="Female"/>
    <s v="Young"/>
    <x v="2"/>
    <x v="1"/>
    <n v="38.76"/>
    <n v="416.84099999999995"/>
  </r>
  <r>
    <s v="SALE1689"/>
    <x v="142"/>
    <s v="CUST1034"/>
    <s v="PROD17"/>
    <s v="STORE15"/>
    <n v="3"/>
    <n v="369.32"/>
    <n v="0.14000000000000001"/>
    <x v="2"/>
    <n v="952.84559999999999"/>
    <n v="1107.96"/>
    <n v="155.11440000000002"/>
    <s v="Standard"/>
    <s v="Soccer Training Cone Set"/>
    <x v="4"/>
    <n v="144.53"/>
    <x v="0"/>
    <s v="Female"/>
    <s v="Young"/>
    <x v="3"/>
    <x v="0"/>
    <n v="433.59000000000003"/>
    <n v="519.25559999999996"/>
  </r>
  <r>
    <s v="SALE1658"/>
    <x v="143"/>
    <s v="CUST1035"/>
    <s v="PROD95"/>
    <s v="STORE14"/>
    <n v="1"/>
    <n v="488.31"/>
    <n v="0.03"/>
    <x v="1"/>
    <n v="473.66069999999996"/>
    <n v="488.31"/>
    <n v="14.6493"/>
    <s v="Standard"/>
    <s v="Sports Stopwatch Basic"/>
    <x v="4"/>
    <n v="60.65"/>
    <x v="2"/>
    <s v="Male"/>
    <s v="Senior"/>
    <x v="2"/>
    <x v="2"/>
    <n v="60.65"/>
    <n v="413.01069999999999"/>
  </r>
  <r>
    <s v="SALE1808"/>
    <x v="144"/>
    <s v="CUST1035"/>
    <s v="PROD16"/>
    <s v="STORE0"/>
    <n v="4"/>
    <n v="164.04"/>
    <n v="0.26"/>
    <x v="2"/>
    <n v="485.55839999999995"/>
    <n v="656.16"/>
    <n v="170.60159999999999"/>
    <s v="Standard"/>
    <s v="Beard Grooming Kit"/>
    <x v="0"/>
    <n v="337.42"/>
    <x v="2"/>
    <s v="Male"/>
    <s v="Senior"/>
    <x v="1"/>
    <x v="0"/>
    <n v="1349.68"/>
    <n v="-864.12160000000017"/>
  </r>
  <r>
    <s v="SALE441"/>
    <x v="145"/>
    <s v="CUST1035"/>
    <s v="PROD79"/>
    <s v="STORE5"/>
    <n v="3"/>
    <n v="707.95"/>
    <n v="0.18"/>
    <x v="1"/>
    <n v="1741.5570000000005"/>
    <n v="2123.8500000000004"/>
    <n v="382.29300000000006"/>
    <s v="High Value"/>
    <s v="Decorative Lamp Shade"/>
    <x v="1"/>
    <n v="228.53"/>
    <x v="2"/>
    <s v="Male"/>
    <s v="Senior"/>
    <x v="3"/>
    <x v="2"/>
    <n v="685.59"/>
    <n v="1055.9670000000006"/>
  </r>
  <r>
    <s v="SALE75"/>
    <x v="146"/>
    <s v="CUST1035"/>
    <s v="PROD97"/>
    <s v="STORE12"/>
    <n v="4"/>
    <n v="714.47"/>
    <n v="0.18"/>
    <x v="1"/>
    <n v="2343.4616000000001"/>
    <n v="2857.88"/>
    <n v="514.41840000000002"/>
    <s v="High Value"/>
    <s v="Cricket Bat"/>
    <x v="4"/>
    <n v="245.98"/>
    <x v="2"/>
    <s v="Male"/>
    <s v="Senior"/>
    <x v="3"/>
    <x v="1"/>
    <n v="983.92"/>
    <n v="1359.5416"/>
  </r>
  <r>
    <s v="SALE1368"/>
    <x v="147"/>
    <s v="CUST1036"/>
    <s v="PROD59"/>
    <s v="STORE11"/>
    <n v="4"/>
    <n v="422.09"/>
    <n v="0.04"/>
    <x v="0"/>
    <n v="1620.8255999999999"/>
    <n v="1688.36"/>
    <n v="67.534399999999991"/>
    <s v="High Value"/>
    <s v="Men's Hair Styling Gel"/>
    <x v="0"/>
    <n v="17.309999999999999"/>
    <x v="3"/>
    <s v="Female"/>
    <s v="Young"/>
    <x v="2"/>
    <x v="1"/>
    <n v="69.239999999999995"/>
    <n v="1551.5855999999999"/>
  </r>
  <r>
    <s v="SALE1250"/>
    <x v="148"/>
    <s v="CUST1036"/>
    <s v="PROD6"/>
    <s v="STORE8"/>
    <n v="1"/>
    <n v="998.19"/>
    <n v="0.2"/>
    <x v="0"/>
    <n v="798.55200000000013"/>
    <n v="998.19"/>
    <n v="199.63800000000003"/>
    <s v="Standard"/>
    <s v="Herbal Face Moisturizer"/>
    <x v="0"/>
    <n v="312.8"/>
    <x v="3"/>
    <s v="Female"/>
    <s v="Young"/>
    <x v="0"/>
    <x v="1"/>
    <n v="312.8"/>
    <n v="485.75200000000012"/>
  </r>
  <r>
    <s v="SALE1889"/>
    <x v="149"/>
    <s v="CUST1036"/>
    <s v="PROD40"/>
    <s v="STORE18"/>
    <n v="2"/>
    <n v="343.42"/>
    <n v="0.12"/>
    <x v="2"/>
    <n v="604.41920000000005"/>
    <n v="686.84"/>
    <n v="82.4208"/>
    <s v="Standard"/>
    <s v="Noise-Canceling Headphones"/>
    <x v="2"/>
    <n v="38.520000000000003"/>
    <x v="3"/>
    <s v="Female"/>
    <s v="Young"/>
    <x v="1"/>
    <x v="0"/>
    <n v="77.040000000000006"/>
    <n v="527.37920000000008"/>
  </r>
  <r>
    <s v="SALE1873"/>
    <x v="150"/>
    <s v="CUST1036"/>
    <s v="PROD61"/>
    <s v="STORE15"/>
    <n v="1"/>
    <n v="152.16999999999999"/>
    <n v="0.28000000000000003"/>
    <x v="2"/>
    <n v="109.56239999999998"/>
    <n v="152.16999999999999"/>
    <n v="42.607599999999998"/>
    <s v="Standard"/>
    <s v="Tennis Ball 3-Pack"/>
    <x v="4"/>
    <n v="103.45"/>
    <x v="3"/>
    <s v="Female"/>
    <s v="Young"/>
    <x v="3"/>
    <x v="0"/>
    <n v="103.45"/>
    <n v="6.1123999999999796"/>
  </r>
  <r>
    <s v="SALE622"/>
    <x v="151"/>
    <s v="CUST1036"/>
    <s v="PROD90"/>
    <s v="STORE5"/>
    <n v="1"/>
    <n v="325.08"/>
    <n v="0.26"/>
    <x v="1"/>
    <n v="240.55919999999998"/>
    <n v="325.08"/>
    <n v="84.520799999999994"/>
    <s v="Standard"/>
    <s v="Gaming Mouse Pad XL"/>
    <x v="2"/>
    <n v="340.14"/>
    <x v="3"/>
    <s v="Female"/>
    <s v="Young"/>
    <x v="3"/>
    <x v="2"/>
    <n v="340.14"/>
    <n v="-99.580800000000011"/>
  </r>
  <r>
    <s v="SALE1433"/>
    <x v="152"/>
    <s v="CUST1036"/>
    <s v="PROD40"/>
    <s v="STORE1"/>
    <n v="2"/>
    <n v="827.92"/>
    <n v="0.25"/>
    <x v="2"/>
    <n v="1241.8799999999999"/>
    <n v="1655.84"/>
    <n v="413.96"/>
    <s v="High Value"/>
    <s v="Noise-Canceling Headphones"/>
    <x v="2"/>
    <n v="38.520000000000003"/>
    <x v="3"/>
    <s v="Female"/>
    <s v="Young"/>
    <x v="3"/>
    <x v="0"/>
    <n v="77.040000000000006"/>
    <n v="1164.8399999999999"/>
  </r>
  <r>
    <s v="SALE1697"/>
    <x v="153"/>
    <s v="CUST1037"/>
    <s v="PROD18"/>
    <s v="STORE18"/>
    <n v="2"/>
    <n v="593.47"/>
    <n v="0.1"/>
    <x v="0"/>
    <n v="1068.2460000000001"/>
    <n v="1186.94"/>
    <n v="118.69400000000002"/>
    <s v="High Value"/>
    <s v="Women's Denim Jeans"/>
    <x v="3"/>
    <n v="242.96499999999997"/>
    <x v="0"/>
    <s v="Female"/>
    <s v="Young"/>
    <x v="1"/>
    <x v="0"/>
    <n v="485.92999999999995"/>
    <n v="582.31600000000014"/>
  </r>
  <r>
    <s v="SALE372"/>
    <x v="154"/>
    <s v="CUST1037"/>
    <s v="PROD94"/>
    <s v="STORE13"/>
    <n v="4"/>
    <n v="756.28"/>
    <n v="0.05"/>
    <x v="1"/>
    <n v="2873.8639999999996"/>
    <n v="3025.12"/>
    <n v="151.256"/>
    <s v="High Value"/>
    <s v="Vitamin E Body Lotion"/>
    <x v="0"/>
    <n v="358.47"/>
    <x v="0"/>
    <s v="Female"/>
    <s v="Young"/>
    <x v="1"/>
    <x v="0"/>
    <n v="1433.88"/>
    <n v="1439.9839999999995"/>
  </r>
  <r>
    <s v="SALE424"/>
    <x v="155"/>
    <s v="CUST1037"/>
    <s v="PROD79"/>
    <s v="STORE13"/>
    <n v="2"/>
    <n v="707.65"/>
    <n v="0.14000000000000001"/>
    <x v="2"/>
    <n v="1217.1579999999999"/>
    <n v="1415.3"/>
    <n v="198.14200000000002"/>
    <s v="High Value"/>
    <s v="Decorative Lamp Shade"/>
    <x v="1"/>
    <n v="228.53"/>
    <x v="0"/>
    <s v="Female"/>
    <s v="Young"/>
    <x v="1"/>
    <x v="0"/>
    <n v="457.06"/>
    <n v="760.09799999999996"/>
  </r>
  <r>
    <s v="SALE73"/>
    <x v="156"/>
    <s v="CUST1037"/>
    <s v="PROD45"/>
    <s v="STORE11"/>
    <n v="1"/>
    <n v="857.35"/>
    <n v="0.28000000000000003"/>
    <x v="1"/>
    <n v="617.29200000000003"/>
    <n v="857.35"/>
    <n v="240.05800000000002"/>
    <s v="Standard"/>
    <s v="High-Grip Football"/>
    <x v="4"/>
    <n v="318.91000000000003"/>
    <x v="0"/>
    <s v="Female"/>
    <s v="Young"/>
    <x v="2"/>
    <x v="1"/>
    <n v="318.91000000000003"/>
    <n v="298.38200000000001"/>
  </r>
  <r>
    <s v="SALE778"/>
    <x v="157"/>
    <s v="CUST1037"/>
    <s v="PROD78"/>
    <s v="STORE15"/>
    <n v="1"/>
    <n v="79"/>
    <n v="0.04"/>
    <x v="0"/>
    <n v="75.84"/>
    <n v="79"/>
    <n v="3.16"/>
    <s v="Standard"/>
    <s v="Essential Oil Diffuser"/>
    <x v="1"/>
    <n v="325.26"/>
    <x v="0"/>
    <s v="Female"/>
    <s v="Young"/>
    <x v="3"/>
    <x v="0"/>
    <n v="325.26"/>
    <n v="-249.42"/>
  </r>
  <r>
    <s v="SALE399"/>
    <x v="158"/>
    <s v="CUST1037"/>
    <s v="PROD6"/>
    <s v="STORE16"/>
    <n v="4"/>
    <n v="638.91"/>
    <n v="0"/>
    <x v="0"/>
    <n v="2555.64"/>
    <n v="2555.64"/>
    <n v="0"/>
    <s v="High Value"/>
    <s v="Herbal Face Moisturizer"/>
    <x v="0"/>
    <n v="312.8"/>
    <x v="0"/>
    <s v="Female"/>
    <s v="Young"/>
    <x v="0"/>
    <x v="0"/>
    <n v="1251.2"/>
    <n v="1304.4399999999998"/>
  </r>
  <r>
    <s v="SALE199"/>
    <x v="159"/>
    <s v="CUST1038"/>
    <s v="PROD66"/>
    <s v="STORE5"/>
    <n v="2"/>
    <n v="522.16999999999996"/>
    <n v="0.27"/>
    <x v="1"/>
    <n v="762.36819999999989"/>
    <n v="1044.3399999999999"/>
    <n v="281.97179999999997"/>
    <s v="Standard"/>
    <s v="Women's Hair Dryer Brush"/>
    <x v="0"/>
    <n v="340.39"/>
    <x v="1"/>
    <s v="Female"/>
    <s v="Middle Age"/>
    <x v="3"/>
    <x v="2"/>
    <n v="680.78"/>
    <n v="81.588199999999915"/>
  </r>
  <r>
    <s v="SALE1089"/>
    <x v="152"/>
    <s v="CUST1039"/>
    <s v="PROD48"/>
    <s v="STORE18"/>
    <n v="3"/>
    <n v="954.29"/>
    <n v="0.27"/>
    <x v="2"/>
    <n v="2089.8950999999997"/>
    <n v="2862.87"/>
    <n v="772.97490000000005"/>
    <s v="High Value"/>
    <s v="Car Dashboard Phone Holder"/>
    <x v="2"/>
    <n v="177.98"/>
    <x v="3"/>
    <s v="Female"/>
    <s v="Senior"/>
    <x v="1"/>
    <x v="0"/>
    <n v="533.93999999999994"/>
    <n v="1555.9550999999997"/>
  </r>
  <r>
    <s v="SALE408"/>
    <x v="100"/>
    <s v="CUST1039"/>
    <s v="PROD74"/>
    <s v="STORE3"/>
    <n v="3"/>
    <n v="53.92"/>
    <n v="0.15"/>
    <x v="0"/>
    <n v="137.49599999999998"/>
    <n v="161.76"/>
    <n v="24.263999999999999"/>
    <s v="Standard"/>
    <s v="Bluetooth Car Audio System"/>
    <x v="2"/>
    <n v="403.71"/>
    <x v="3"/>
    <s v="Female"/>
    <s v="Senior"/>
    <x v="3"/>
    <x v="2"/>
    <n v="1211.1299999999999"/>
    <n v="-1073.634"/>
  </r>
  <r>
    <s v="SALE698"/>
    <x v="160"/>
    <s v="CUST1039"/>
    <s v="PROD37"/>
    <s v="STORE7"/>
    <n v="4"/>
    <n v="741.88"/>
    <n v="0.02"/>
    <x v="0"/>
    <n v="2908.1695999999997"/>
    <n v="2967.52"/>
    <n v="59.3504"/>
    <s v="High Value"/>
    <s v="Men's Casual Sneakers"/>
    <x v="3"/>
    <n v="353.47"/>
    <x v="3"/>
    <s v="Female"/>
    <s v="Senior"/>
    <x v="2"/>
    <x v="1"/>
    <n v="1413.88"/>
    <n v="1494.2895999999996"/>
  </r>
  <r>
    <s v="SALE914"/>
    <x v="161"/>
    <s v="CUST1039"/>
    <s v="PROD15"/>
    <s v="STORE19"/>
    <n v="1"/>
    <n v="547.09"/>
    <n v="0.01"/>
    <x v="1"/>
    <n v="541.6191"/>
    <n v="547.09"/>
    <n v="5.4709000000000003"/>
    <s v="Standard"/>
    <s v="4K Home Projector"/>
    <x v="2"/>
    <n v="465.34"/>
    <x v="3"/>
    <s v="Female"/>
    <s v="Senior"/>
    <x v="1"/>
    <x v="1"/>
    <n v="465.34"/>
    <n v="76.279100000000028"/>
  </r>
  <r>
    <s v="SALE1535"/>
    <x v="162"/>
    <s v="CUST1039"/>
    <s v="PROD11"/>
    <s v="STORE16"/>
    <n v="1"/>
    <n v="789.35"/>
    <n v="0.14000000000000001"/>
    <x v="0"/>
    <n v="678.84100000000001"/>
    <n v="789.35"/>
    <n v="110.50900000000001"/>
    <s v="Standard"/>
    <s v="HD Smart TV Stick"/>
    <x v="2"/>
    <n v="449.4"/>
    <x v="3"/>
    <s v="Female"/>
    <s v="Senior"/>
    <x v="0"/>
    <x v="0"/>
    <n v="449.4"/>
    <n v="229.44100000000003"/>
  </r>
  <r>
    <s v="SALE1491"/>
    <x v="163"/>
    <s v="CUST1039"/>
    <s v="PROD71"/>
    <s v="STORE2"/>
    <n v="3"/>
    <n v="476.78"/>
    <n v="0.09"/>
    <x v="0"/>
    <n v="1301.6094000000001"/>
    <n v="1430.34"/>
    <n v="128.73059999999998"/>
    <s v="High Value"/>
    <s v="Hair Repair Oil Treatment"/>
    <x v="0"/>
    <n v="214.32"/>
    <x v="3"/>
    <s v="Female"/>
    <s v="Senior"/>
    <x v="2"/>
    <x v="2"/>
    <n v="642.96"/>
    <n v="658.64940000000001"/>
  </r>
  <r>
    <s v="SALE1419"/>
    <x v="164"/>
    <s v="CUST1040"/>
    <s v="PROD89"/>
    <s v="STORE4"/>
    <n v="2"/>
    <n v="504.26"/>
    <n v="0.04"/>
    <x v="0"/>
    <n v="968.17919999999992"/>
    <n v="1008.52"/>
    <n v="40.340800000000002"/>
    <s v="Standard"/>
    <s v="Face Foundation Kit"/>
    <x v="0"/>
    <n v="183.04"/>
    <x v="3"/>
    <s v="Male"/>
    <s v="Senior"/>
    <x v="2"/>
    <x v="1"/>
    <n v="366.08"/>
    <n v="602.09919999999988"/>
  </r>
  <r>
    <s v="SALE572"/>
    <x v="165"/>
    <s v="CUST1040"/>
    <s v="PROD17"/>
    <s v="STORE1"/>
    <n v="2"/>
    <n v="549.33000000000004"/>
    <n v="0.01"/>
    <x v="1"/>
    <n v="1087.6734000000001"/>
    <n v="1098.6600000000001"/>
    <n v="10.986600000000001"/>
    <s v="High Value"/>
    <s v="Soccer Training Cone Set"/>
    <x v="4"/>
    <n v="144.53"/>
    <x v="3"/>
    <s v="Male"/>
    <s v="Senior"/>
    <x v="3"/>
    <x v="0"/>
    <n v="289.06"/>
    <n v="798.61340000000018"/>
  </r>
  <r>
    <s v="SALE1646"/>
    <x v="166"/>
    <s v="CUST1041"/>
    <s v="PROD30"/>
    <s v="STORE3"/>
    <n v="3"/>
    <n v="620.22"/>
    <n v="0.04"/>
    <x v="1"/>
    <n v="1786.2336"/>
    <n v="1860.66"/>
    <n v="74.426400000000001"/>
    <s v="High Value"/>
    <s v="Stainless Steel Cutlery Set"/>
    <x v="1"/>
    <n v="19.52"/>
    <x v="0"/>
    <s v="Male"/>
    <s v="Young"/>
    <x v="3"/>
    <x v="2"/>
    <n v="58.56"/>
    <n v="1727.6736000000001"/>
  </r>
  <r>
    <s v="SALE421"/>
    <x v="167"/>
    <s v="CUST1041"/>
    <s v="PROD85"/>
    <s v="STORE6"/>
    <n v="1"/>
    <n v="580.76"/>
    <n v="0.1"/>
    <x v="0"/>
    <n v="522.68399999999997"/>
    <n v="580.76"/>
    <n v="58.076000000000001"/>
    <s v="Standard"/>
    <s v="Women's Beanie Hat"/>
    <x v="3"/>
    <n v="119.57"/>
    <x v="0"/>
    <s v="Male"/>
    <s v="Young"/>
    <x v="1"/>
    <x v="1"/>
    <n v="119.57"/>
    <n v="403.11399999999998"/>
  </r>
  <r>
    <s v="SALE1345"/>
    <x v="168"/>
    <s v="CUST1041"/>
    <s v="PROD63"/>
    <s v="STORE16"/>
    <n v="3"/>
    <n v="444.55"/>
    <n v="0.14000000000000001"/>
    <x v="0"/>
    <n v="1146.9390000000001"/>
    <n v="1333.65"/>
    <n v="186.71100000000004"/>
    <s v="High Value"/>
    <s v="Organic Sunscreen Lotion"/>
    <x v="0"/>
    <n v="266.86"/>
    <x v="0"/>
    <s v="Male"/>
    <s v="Young"/>
    <x v="0"/>
    <x v="0"/>
    <n v="800.58"/>
    <n v="346.35900000000004"/>
  </r>
  <r>
    <s v="SALE108"/>
    <x v="31"/>
    <s v="CUST1041"/>
    <s v="PROD22"/>
    <s v="STORE13"/>
    <n v="1"/>
    <n v="804.9"/>
    <n v="0.03"/>
    <x v="1"/>
    <n v="780.75299999999993"/>
    <n v="804.9"/>
    <n v="24.146999999999998"/>
    <s v="Standard"/>
    <s v="Carbon Fiber Tennis Racket"/>
    <x v="4"/>
    <n v="484.62"/>
    <x v="0"/>
    <s v="Male"/>
    <s v="Young"/>
    <x v="1"/>
    <x v="0"/>
    <n v="484.62"/>
    <n v="296.13299999999992"/>
  </r>
  <r>
    <s v="SALE875"/>
    <x v="169"/>
    <s v="CUST1041"/>
    <s v="PROD76"/>
    <s v="STORE10"/>
    <n v="3"/>
    <n v="361.65"/>
    <n v="0.15"/>
    <x v="2"/>
    <n v="922.20749999999987"/>
    <n v="1084.9499999999998"/>
    <n v="162.74249999999998"/>
    <s v="Standard"/>
    <s v="Wireless Mouse"/>
    <x v="2"/>
    <n v="392.89"/>
    <x v="0"/>
    <s v="Male"/>
    <s v="Young"/>
    <x v="1"/>
    <x v="1"/>
    <n v="1178.67"/>
    <n v="-256.4625000000002"/>
  </r>
  <r>
    <s v="SALE506"/>
    <x v="170"/>
    <s v="CUST1042"/>
    <s v="PROD89"/>
    <s v="STORE2"/>
    <n v="1"/>
    <n v="271.76"/>
    <n v="0.03"/>
    <x v="2"/>
    <n v="263.60719999999998"/>
    <n v="271.76"/>
    <n v="8.1527999999999992"/>
    <s v="Standard"/>
    <s v="Face Foundation Kit"/>
    <x v="0"/>
    <n v="183.04"/>
    <x v="0"/>
    <s v="Male"/>
    <s v="Young"/>
    <x v="2"/>
    <x v="2"/>
    <n v="183.04"/>
    <n v="80.567199999999985"/>
  </r>
  <r>
    <s v="SALE1747"/>
    <x v="171"/>
    <s v="CUST1042"/>
    <s v="PROD64"/>
    <s v="STORE11"/>
    <n v="3"/>
    <n v="958.15"/>
    <n v="0.24"/>
    <x v="1"/>
    <n v="2184.5819999999999"/>
    <n v="2874.45"/>
    <n v="689.86799999999994"/>
    <s v="High Value"/>
    <s v="Matte Lipstick Set"/>
    <x v="0"/>
    <n v="299.11"/>
    <x v="0"/>
    <s v="Male"/>
    <s v="Young"/>
    <x v="2"/>
    <x v="1"/>
    <n v="897.33"/>
    <n v="1287.252"/>
  </r>
  <r>
    <s v="SALE304"/>
    <x v="172"/>
    <s v="CUST1042"/>
    <s v="PROD51"/>
    <s v="STORE12"/>
    <n v="1"/>
    <n v="889.19"/>
    <n v="0.03"/>
    <x v="1"/>
    <n v="862.51430000000005"/>
    <n v="889.19"/>
    <n v="26.675699999999999"/>
    <s v="Standard"/>
    <s v="HDMI Cable – 2m"/>
    <x v="2"/>
    <n v="88.49"/>
    <x v="0"/>
    <s v="Male"/>
    <s v="Young"/>
    <x v="3"/>
    <x v="1"/>
    <n v="88.49"/>
    <n v="774.02430000000004"/>
  </r>
  <r>
    <s v="SALE681"/>
    <x v="173"/>
    <s v="CUST1043"/>
    <s v="PROD50"/>
    <s v="STORE5"/>
    <n v="4"/>
    <n v="689.67"/>
    <n v="0.05"/>
    <x v="1"/>
    <n v="2620.7459999999996"/>
    <n v="2758.68"/>
    <n v="137.934"/>
    <s v="High Value"/>
    <s v="Boxing Hand Wraps"/>
    <x v="4"/>
    <n v="190.29"/>
    <x v="3"/>
    <s v="Male"/>
    <s v="Middle Age"/>
    <x v="3"/>
    <x v="2"/>
    <n v="761.16"/>
    <n v="1859.5859999999998"/>
  </r>
  <r>
    <s v="SALE1357"/>
    <x v="174"/>
    <s v="CUST1043"/>
    <s v="PROD15"/>
    <s v="STORE4"/>
    <n v="1"/>
    <n v="541.24"/>
    <n v="0.03"/>
    <x v="2"/>
    <n v="525.00279999999998"/>
    <n v="541.24"/>
    <n v="16.237200000000001"/>
    <s v="Standard"/>
    <s v="4K Home Projector"/>
    <x v="2"/>
    <n v="465.34"/>
    <x v="3"/>
    <s v="Male"/>
    <s v="Middle Age"/>
    <x v="2"/>
    <x v="1"/>
    <n v="465.34"/>
    <n v="59.662800000000004"/>
  </r>
  <r>
    <s v="SALE411"/>
    <x v="175"/>
    <s v="CUST1043"/>
    <s v="PROD39"/>
    <s v="STORE12"/>
    <n v="1"/>
    <n v="454.71"/>
    <n v="0.16"/>
    <x v="2"/>
    <n v="381.95639999999997"/>
    <n v="454.71"/>
    <n v="72.753599999999992"/>
    <s v="Standard"/>
    <s v="Portable Power Bank"/>
    <x v="2"/>
    <n v="326.06"/>
    <x v="3"/>
    <s v="Male"/>
    <s v="Middle Age"/>
    <x v="3"/>
    <x v="1"/>
    <n v="326.06"/>
    <n v="55.896399999999971"/>
  </r>
  <r>
    <s v="SALE375"/>
    <x v="176"/>
    <s v="CUST1044"/>
    <s v="PROD9"/>
    <s v="STORE12"/>
    <n v="2"/>
    <n v="397.63"/>
    <n v="0.26"/>
    <x v="0"/>
    <n v="588.49239999999998"/>
    <n v="795.26"/>
    <n v="206.76760000000002"/>
    <s v="Standard"/>
    <s v="Adjustable Dumbbell Set"/>
    <x v="4"/>
    <n v="495.72"/>
    <x v="1"/>
    <s v="Male"/>
    <s v="Middle Age"/>
    <x v="3"/>
    <x v="1"/>
    <n v="991.44"/>
    <n v="-402.94760000000008"/>
  </r>
  <r>
    <s v="SALE483"/>
    <x v="161"/>
    <s v="CUST1044"/>
    <s v="PROD21"/>
    <s v="STORE10"/>
    <n v="3"/>
    <n v="748.56"/>
    <n v="0.26"/>
    <x v="1"/>
    <n v="1661.8031999999998"/>
    <n v="2245.6799999999998"/>
    <n v="583.8768"/>
    <s v="High Value"/>
    <s v="Multi-Purpose Storage Box"/>
    <x v="1"/>
    <n v="123.46"/>
    <x v="1"/>
    <s v="Male"/>
    <s v="Middle Age"/>
    <x v="1"/>
    <x v="1"/>
    <n v="370.38"/>
    <n v="1291.4231999999997"/>
  </r>
  <r>
    <s v="SALE1483"/>
    <x v="177"/>
    <s v="CUST1044"/>
    <s v="PROD59"/>
    <s v="STORE12"/>
    <n v="1"/>
    <n v="885.72"/>
    <n v="0.15"/>
    <x v="1"/>
    <n v="752.86199999999997"/>
    <n v="885.72"/>
    <n v="132.858"/>
    <s v="Standard"/>
    <s v="Men's Hair Styling Gel"/>
    <x v="0"/>
    <n v="17.309999999999999"/>
    <x v="1"/>
    <s v="Male"/>
    <s v="Middle Age"/>
    <x v="3"/>
    <x v="1"/>
    <n v="17.309999999999999"/>
    <n v="735.55200000000002"/>
  </r>
  <r>
    <s v="SALE1820"/>
    <x v="178"/>
    <s v="CUST1044"/>
    <s v="PROD18"/>
    <s v="STORE3"/>
    <n v="4"/>
    <n v="408.07"/>
    <n v="0.28000000000000003"/>
    <x v="2"/>
    <n v="1175.2415999999998"/>
    <n v="1632.28"/>
    <n v="457.03840000000002"/>
    <s v="High Value"/>
    <s v="Women's Denim Jeans"/>
    <x v="3"/>
    <n v="242.96499999999997"/>
    <x v="1"/>
    <s v="Male"/>
    <s v="Middle Age"/>
    <x v="3"/>
    <x v="2"/>
    <n v="971.8599999999999"/>
    <n v="203.38159999999993"/>
  </r>
  <r>
    <s v="SALE255"/>
    <x v="179"/>
    <s v="CUST1044"/>
    <s v="PROD1"/>
    <s v="STORE9"/>
    <n v="2"/>
    <n v="597.07000000000005"/>
    <n v="0.28000000000000003"/>
    <x v="1"/>
    <n v="859.7808"/>
    <n v="1194.1400000000001"/>
    <n v="334.35920000000004"/>
    <s v="Standard"/>
    <s v="Men's Graphic T-Shirt"/>
    <x v="3"/>
    <n v="342.56"/>
    <x v="1"/>
    <s v="Male"/>
    <s v="Middle Age"/>
    <x v="2"/>
    <x v="0"/>
    <n v="685.12"/>
    <n v="174.66079999999999"/>
  </r>
  <r>
    <s v="SALE1765"/>
    <x v="180"/>
    <s v="CUST1045"/>
    <s v="PROD25"/>
    <s v="STORE0"/>
    <n v="3"/>
    <n v="723.47"/>
    <n v="0.12"/>
    <x v="0"/>
    <n v="1909.9607999999998"/>
    <n v="2170.41"/>
    <n v="260.44919999999996"/>
    <s v="High Value"/>
    <s v="Women's Scarf Set"/>
    <x v="3"/>
    <n v="174.02"/>
    <x v="3"/>
    <s v="Male"/>
    <s v="Senior"/>
    <x v="1"/>
    <x v="0"/>
    <n v="522.06000000000006"/>
    <n v="1387.9007999999999"/>
  </r>
  <r>
    <s v="SALE1076"/>
    <x v="181"/>
    <s v="CUST1045"/>
    <s v="PROD33"/>
    <s v="STORE17"/>
    <n v="1"/>
    <n v="479.93"/>
    <n v="0.22"/>
    <x v="2"/>
    <n v="374.34540000000004"/>
    <n v="479.93"/>
    <n v="105.58460000000001"/>
    <s v="Standard"/>
    <s v="Modern Wall Clock"/>
    <x v="1"/>
    <n v="179.77"/>
    <x v="3"/>
    <s v="Male"/>
    <s v="Senior"/>
    <x v="3"/>
    <x v="0"/>
    <n v="179.77"/>
    <n v="194.57540000000003"/>
  </r>
  <r>
    <s v="SALE547"/>
    <x v="134"/>
    <s v="CUST1046"/>
    <s v="PROD23"/>
    <s v="STORE15"/>
    <n v="4"/>
    <n v="362.81"/>
    <n v="0.21"/>
    <x v="0"/>
    <n v="1146.4796000000001"/>
    <n v="1451.24"/>
    <n v="304.7604"/>
    <s v="High Value"/>
    <s v="Men's Formal Shirt"/>
    <x v="3"/>
    <n v="242.96499999999997"/>
    <x v="0"/>
    <s v="Female"/>
    <s v="Senior"/>
    <x v="3"/>
    <x v="0"/>
    <n v="971.8599999999999"/>
    <n v="174.61960000000022"/>
  </r>
  <r>
    <s v="SALE1502"/>
    <x v="182"/>
    <s v="CUST1046"/>
    <s v="PROD28"/>
    <s v="STORE3"/>
    <n v="1"/>
    <n v="127.11"/>
    <n v="0.01"/>
    <x v="2"/>
    <n v="125.8389"/>
    <n v="127.11"/>
    <n v="1.2711000000000001"/>
    <s v="Standard"/>
    <s v="Sports Stopwatch Timer"/>
    <x v="4"/>
    <n v="38.76"/>
    <x v="0"/>
    <s v="Female"/>
    <s v="Senior"/>
    <x v="3"/>
    <x v="2"/>
    <n v="38.76"/>
    <n v="87.078900000000004"/>
  </r>
  <r>
    <s v="SALE415"/>
    <x v="183"/>
    <s v="CUST1047"/>
    <s v="PROD70"/>
    <s v="STORE14"/>
    <n v="4"/>
    <n v="931.26"/>
    <n v="0.04"/>
    <x v="2"/>
    <n v="3576.0383999999999"/>
    <n v="3725.04"/>
    <n v="149.0016"/>
    <s v="High Value"/>
    <s v="Kitchen Storage Rack"/>
    <x v="1"/>
    <n v="138.05000000000001"/>
    <x v="2"/>
    <s v="Female"/>
    <s v="Senior"/>
    <x v="2"/>
    <x v="2"/>
    <n v="552.20000000000005"/>
    <n v="3023.8383999999996"/>
  </r>
  <r>
    <s v="SALE310"/>
    <x v="184"/>
    <s v="CUST1047"/>
    <s v="PROD64"/>
    <s v="STORE2"/>
    <n v="1"/>
    <n v="620.80999999999995"/>
    <n v="0.04"/>
    <x v="1"/>
    <n v="595.97759999999994"/>
    <n v="620.80999999999995"/>
    <n v="24.8324"/>
    <s v="Standard"/>
    <s v="Matte Lipstick Set"/>
    <x v="0"/>
    <n v="299.11"/>
    <x v="2"/>
    <s v="Female"/>
    <s v="Senior"/>
    <x v="2"/>
    <x v="2"/>
    <n v="299.11"/>
    <n v="296.86759999999992"/>
  </r>
  <r>
    <s v="SALE1158"/>
    <x v="185"/>
    <s v="CUST1047"/>
    <s v="PROD18"/>
    <s v="STORE3"/>
    <n v="1"/>
    <n v="823.26"/>
    <n v="0.27"/>
    <x v="1"/>
    <n v="600.97979999999995"/>
    <n v="823.26"/>
    <n v="222.28020000000001"/>
    <s v="Standard"/>
    <s v="Women's Denim Jeans"/>
    <x v="3"/>
    <n v="242.96499999999997"/>
    <x v="2"/>
    <s v="Female"/>
    <s v="Senior"/>
    <x v="3"/>
    <x v="2"/>
    <n v="242.96499999999997"/>
    <n v="358.01479999999998"/>
  </r>
  <r>
    <s v="SALE485"/>
    <x v="186"/>
    <s v="CUST1047"/>
    <s v="PROD4"/>
    <s v="STORE2"/>
    <n v="3"/>
    <n v="681.01"/>
    <n v="0.27"/>
    <x v="1"/>
    <n v="1491.4118999999998"/>
    <n v="2043.03"/>
    <n v="551.61810000000003"/>
    <s v="High Value"/>
    <s v="Women's Yoga Pants"/>
    <x v="3"/>
    <n v="306.45999999999998"/>
    <x v="2"/>
    <s v="Female"/>
    <s v="Senior"/>
    <x v="2"/>
    <x v="2"/>
    <n v="919.37999999999988"/>
    <n v="572.03189999999995"/>
  </r>
  <r>
    <s v="SALE1563"/>
    <x v="6"/>
    <s v="CUST1047"/>
    <s v="PROD76"/>
    <s v="STORE16"/>
    <n v="4"/>
    <n v="119.83"/>
    <n v="0.13"/>
    <x v="2"/>
    <n v="417.00839999999999"/>
    <n v="479.32"/>
    <n v="62.311599999999999"/>
    <s v="Standard"/>
    <s v="Wireless Mouse"/>
    <x v="2"/>
    <n v="392.89"/>
    <x v="2"/>
    <s v="Female"/>
    <s v="Senior"/>
    <x v="0"/>
    <x v="0"/>
    <n v="1571.56"/>
    <n v="-1154.5516"/>
  </r>
  <r>
    <s v="SALE659"/>
    <x v="187"/>
    <s v="CUST1047"/>
    <s v="PROD92"/>
    <s v="STORE4"/>
    <n v="1"/>
    <n v="575.66"/>
    <n v="0.03"/>
    <x v="0"/>
    <n v="558.39019999999994"/>
    <n v="575.66"/>
    <n v="17.2698"/>
    <s v="Standard"/>
    <s v="Microwave Oven"/>
    <x v="1"/>
    <n v="447.43"/>
    <x v="2"/>
    <s v="Female"/>
    <s v="Senior"/>
    <x v="2"/>
    <x v="1"/>
    <n v="447.43"/>
    <n v="110.96019999999993"/>
  </r>
  <r>
    <s v="SALE340"/>
    <x v="188"/>
    <s v="CUST1047"/>
    <s v="PROD17"/>
    <s v="STORE19"/>
    <n v="1"/>
    <n v="775.84"/>
    <n v="0.26"/>
    <x v="2"/>
    <n v="574.12160000000006"/>
    <n v="775.84"/>
    <n v="201.7184"/>
    <s v="Standard"/>
    <s v="Soccer Training Cone Set"/>
    <x v="4"/>
    <n v="144.53"/>
    <x v="2"/>
    <s v="Female"/>
    <s v="Senior"/>
    <x v="1"/>
    <x v="1"/>
    <n v="144.53"/>
    <n v="429.59160000000008"/>
  </r>
  <r>
    <s v="SALE665"/>
    <x v="162"/>
    <s v="CUST1048"/>
    <s v="PROD95"/>
    <s v="STORE14"/>
    <n v="3"/>
    <n v="318.43"/>
    <n v="0.05"/>
    <x v="0"/>
    <n v="907.52549999999997"/>
    <n v="955.29"/>
    <n v="47.764499999999998"/>
    <s v="Standard"/>
    <s v="Sports Stopwatch Basic"/>
    <x v="4"/>
    <n v="60.65"/>
    <x v="0"/>
    <s v="Male"/>
    <s v="Senior"/>
    <x v="2"/>
    <x v="2"/>
    <n v="181.95"/>
    <n v="725.57549999999992"/>
  </r>
  <r>
    <s v="SALE1636"/>
    <x v="189"/>
    <s v="CUST1048"/>
    <s v="PROD68"/>
    <s v="STORE13"/>
    <n v="3"/>
    <n v="141.6"/>
    <n v="0.08"/>
    <x v="0"/>
    <n v="390.81599999999997"/>
    <n v="424.79999999999995"/>
    <n v="33.983999999999995"/>
    <s v="Standard"/>
    <s v="Wooden Nightstand"/>
    <x v="1"/>
    <n v="243.7"/>
    <x v="0"/>
    <s v="Male"/>
    <s v="Senior"/>
    <x v="1"/>
    <x v="0"/>
    <n v="731.09999999999991"/>
    <n v="-340.28399999999993"/>
  </r>
  <r>
    <s v="SALE230"/>
    <x v="190"/>
    <s v="CUST1049"/>
    <s v="PROD48"/>
    <s v="STORE13"/>
    <n v="1"/>
    <n v="332.82"/>
    <n v="0.14000000000000001"/>
    <x v="0"/>
    <n v="286.22519999999997"/>
    <n v="332.82"/>
    <n v="46.594800000000006"/>
    <s v="Standard"/>
    <s v="Car Dashboard Phone Holder"/>
    <x v="2"/>
    <n v="177.98"/>
    <x v="3"/>
    <s v="Female"/>
    <s v="Middle Age"/>
    <x v="1"/>
    <x v="0"/>
    <n v="177.98"/>
    <n v="108.24519999999998"/>
  </r>
  <r>
    <s v="SALE773"/>
    <x v="191"/>
    <s v="CUST1049"/>
    <s v="PROD76"/>
    <s v="STORE2"/>
    <n v="4"/>
    <n v="640.97"/>
    <n v="0.11"/>
    <x v="0"/>
    <n v="2281.8532"/>
    <n v="2563.88"/>
    <n v="282.02680000000004"/>
    <s v="High Value"/>
    <s v="Wireless Mouse"/>
    <x v="2"/>
    <n v="392.89"/>
    <x v="3"/>
    <s v="Female"/>
    <s v="Middle Age"/>
    <x v="2"/>
    <x v="2"/>
    <n v="1571.56"/>
    <n v="710.29320000000007"/>
  </r>
  <r>
    <s v="SALE1334"/>
    <x v="159"/>
    <s v="CUST1049"/>
    <s v="PROD45"/>
    <s v="STORE0"/>
    <n v="4"/>
    <n v="75.37"/>
    <n v="0.02"/>
    <x v="2"/>
    <n v="295.4504"/>
    <n v="301.48"/>
    <n v="6.0296000000000003"/>
    <s v="Standard"/>
    <s v="High-Grip Football"/>
    <x v="4"/>
    <n v="318.91000000000003"/>
    <x v="3"/>
    <s v="Female"/>
    <s v="Middle Age"/>
    <x v="1"/>
    <x v="0"/>
    <n v="1275.6400000000001"/>
    <n v="-980.18960000000015"/>
  </r>
  <r>
    <s v="SALE785"/>
    <x v="192"/>
    <s v="CUST1049"/>
    <s v="PROD73"/>
    <s v="STORE13"/>
    <n v="3"/>
    <n v="434.55"/>
    <n v="0.08"/>
    <x v="1"/>
    <n v="1199.3580000000002"/>
    <n v="1303.6500000000001"/>
    <n v="104.29200000000002"/>
    <s v="High Value"/>
    <s v="Shin Guards – Adult"/>
    <x v="4"/>
    <n v="107.06"/>
    <x v="3"/>
    <s v="Female"/>
    <s v="Middle Age"/>
    <x v="1"/>
    <x v="0"/>
    <n v="321.18"/>
    <n v="878.17800000000011"/>
  </r>
  <r>
    <s v="SALE1621"/>
    <x v="13"/>
    <s v="CUST1050"/>
    <s v="PROD34"/>
    <s v="STORE11"/>
    <n v="4"/>
    <n v="652.28"/>
    <n v="0.15"/>
    <x v="2"/>
    <n v="2217.752"/>
    <n v="2609.12"/>
    <n v="391.36799999999999"/>
    <s v="High Value"/>
    <s v="Gaming Mechanical Keyboard"/>
    <x v="2"/>
    <n v="419.28"/>
    <x v="3"/>
    <s v="Female"/>
    <s v="Senior"/>
    <x v="2"/>
    <x v="1"/>
    <n v="1677.12"/>
    <n v="540.63200000000006"/>
  </r>
  <r>
    <s v="SALE406"/>
    <x v="193"/>
    <s v="CUST1050"/>
    <s v="PROD99"/>
    <s v="STORE2"/>
    <n v="3"/>
    <n v="207.8"/>
    <n v="0.15"/>
    <x v="2"/>
    <n v="529.8900000000001"/>
    <n v="623.40000000000009"/>
    <n v="93.51"/>
    <s v="Standard"/>
    <s v="Stainless Steel Cookware Set"/>
    <x v="1"/>
    <n v="201.41"/>
    <x v="3"/>
    <s v="Female"/>
    <s v="Senior"/>
    <x v="2"/>
    <x v="2"/>
    <n v="604.23"/>
    <n v="-74.339999999999918"/>
  </r>
  <r>
    <s v="SALE1614"/>
    <x v="194"/>
    <s v="CUST1050"/>
    <s v="PROD70"/>
    <s v="STORE7"/>
    <n v="4"/>
    <n v="385.5"/>
    <n v="0.03"/>
    <x v="0"/>
    <n v="1495.74"/>
    <n v="1542"/>
    <n v="46.26"/>
    <s v="High Value"/>
    <s v="Kitchen Storage Rack"/>
    <x v="1"/>
    <n v="138.05000000000001"/>
    <x v="3"/>
    <s v="Female"/>
    <s v="Senior"/>
    <x v="2"/>
    <x v="1"/>
    <n v="552.20000000000005"/>
    <n v="943.54"/>
  </r>
  <r>
    <s v="SALE1659"/>
    <x v="23"/>
    <s v="CUST1050"/>
    <s v="PROD98"/>
    <s v="STORE18"/>
    <n v="3"/>
    <n v="548.19000000000005"/>
    <n v="0.12"/>
    <x v="2"/>
    <n v="1447.2216000000001"/>
    <n v="1644.5700000000002"/>
    <n v="197.34840000000003"/>
    <s v="High Value"/>
    <s v="Portable Bluetooth Speaker"/>
    <x v="2"/>
    <n v="431.67"/>
    <x v="3"/>
    <s v="Female"/>
    <s v="Senior"/>
    <x v="1"/>
    <x v="0"/>
    <n v="1295.01"/>
    <n v="152.21160000000009"/>
  </r>
  <r>
    <s v="SALE667"/>
    <x v="99"/>
    <s v="CUST1051"/>
    <s v="PROD21"/>
    <s v="STORE0"/>
    <n v="3"/>
    <n v="927.6"/>
    <n v="0.09"/>
    <x v="0"/>
    <n v="2532.3480000000004"/>
    <n v="2782.8"/>
    <n v="250.452"/>
    <s v="High Value"/>
    <s v="Multi-Purpose Storage Box"/>
    <x v="1"/>
    <n v="123.46"/>
    <x v="3"/>
    <s v="Female"/>
    <s v="Young"/>
    <x v="1"/>
    <x v="0"/>
    <n v="370.38"/>
    <n v="2161.9680000000003"/>
  </r>
  <r>
    <s v="SALE1080"/>
    <x v="195"/>
    <s v="CUST1051"/>
    <s v="PROD2"/>
    <s v="STORE17"/>
    <n v="4"/>
    <n v="585.04"/>
    <n v="0.22"/>
    <x v="1"/>
    <n v="1825.3247999999999"/>
    <n v="2340.16"/>
    <n v="514.83519999999999"/>
    <s v="High Value"/>
    <s v="Women's Casual Hoodie"/>
    <x v="3"/>
    <n v="242.96499999999997"/>
    <x v="3"/>
    <s v="Female"/>
    <s v="Young"/>
    <x v="3"/>
    <x v="0"/>
    <n v="971.8599999999999"/>
    <n v="853.46479999999997"/>
  </r>
  <r>
    <s v="SALE712"/>
    <x v="196"/>
    <s v="CUST1051"/>
    <s v="PROD43"/>
    <s v="STORE4"/>
    <n v="2"/>
    <n v="999.89"/>
    <n v="0.09"/>
    <x v="0"/>
    <n v="1819.7998"/>
    <n v="1999.78"/>
    <n v="179.9802"/>
    <s v="High Value"/>
    <s v="USB External Hard Drive"/>
    <x v="2"/>
    <n v="253.33"/>
    <x v="3"/>
    <s v="Female"/>
    <s v="Young"/>
    <x v="2"/>
    <x v="1"/>
    <n v="506.66"/>
    <n v="1313.1397999999999"/>
  </r>
  <r>
    <s v="SALE1740"/>
    <x v="197"/>
    <s v="CUST1051"/>
    <s v="PROD37"/>
    <s v="STORE19"/>
    <n v="2"/>
    <n v="848.98"/>
    <n v="0.04"/>
    <x v="1"/>
    <n v="1630.0416"/>
    <n v="1697.96"/>
    <n v="67.918400000000005"/>
    <s v="High Value"/>
    <s v="Men's Casual Sneakers"/>
    <x v="3"/>
    <n v="353.47"/>
    <x v="3"/>
    <s v="Female"/>
    <s v="Young"/>
    <x v="1"/>
    <x v="1"/>
    <n v="706.94"/>
    <n v="923.10159999999996"/>
  </r>
  <r>
    <s v="SALE1146"/>
    <x v="198"/>
    <s v="CUST1051"/>
    <s v="PROD50"/>
    <s v="STORE4"/>
    <n v="3"/>
    <n v="769.56"/>
    <n v="0.08"/>
    <x v="0"/>
    <n v="2123.9856"/>
    <n v="2308.6799999999998"/>
    <n v="184.6944"/>
    <s v="High Value"/>
    <s v="Boxing Hand Wraps"/>
    <x v="4"/>
    <n v="190.29"/>
    <x v="3"/>
    <s v="Female"/>
    <s v="Young"/>
    <x v="2"/>
    <x v="1"/>
    <n v="570.87"/>
    <n v="1553.1156000000001"/>
  </r>
  <r>
    <s v="SALE1708"/>
    <x v="111"/>
    <s v="CUST1051"/>
    <s v="PROD50"/>
    <s v="STORE4"/>
    <n v="3"/>
    <n v="449.88"/>
    <n v="0.1"/>
    <x v="1"/>
    <n v="1214.6759999999999"/>
    <n v="1349.6399999999999"/>
    <n v="134.964"/>
    <s v="High Value"/>
    <s v="Boxing Hand Wraps"/>
    <x v="4"/>
    <n v="190.29"/>
    <x v="3"/>
    <s v="Female"/>
    <s v="Young"/>
    <x v="2"/>
    <x v="1"/>
    <n v="570.87"/>
    <n v="643.80599999999993"/>
  </r>
  <r>
    <s v="SALE1752"/>
    <x v="150"/>
    <s v="CUST1051"/>
    <s v="PROD12"/>
    <s v="STORE4"/>
    <n v="4"/>
    <n v="383.74"/>
    <n v="0.01"/>
    <x v="2"/>
    <n v="1519.6104"/>
    <n v="1534.96"/>
    <n v="15.349600000000001"/>
    <s v="High Value"/>
    <s v="Hair Strengthening Shampoo"/>
    <x v="0"/>
    <n v="115.82"/>
    <x v="3"/>
    <s v="Female"/>
    <s v="Young"/>
    <x v="2"/>
    <x v="1"/>
    <n v="463.28"/>
    <n v="1056.3304000000001"/>
  </r>
  <r>
    <s v="SALE824"/>
    <x v="199"/>
    <s v="CUST1051"/>
    <s v="PROD11"/>
    <s v="STORE4"/>
    <n v="4"/>
    <n v="794.97"/>
    <n v="0.24"/>
    <x v="1"/>
    <n v="2416.7088000000003"/>
    <n v="3179.88"/>
    <n v="763.1712"/>
    <s v="High Value"/>
    <s v="HD Smart TV Stick"/>
    <x v="2"/>
    <n v="449.4"/>
    <x v="3"/>
    <s v="Female"/>
    <s v="Young"/>
    <x v="2"/>
    <x v="1"/>
    <n v="1797.6"/>
    <n v="619.10880000000043"/>
  </r>
  <r>
    <s v="SALE796"/>
    <x v="200"/>
    <s v="CUST1052"/>
    <s v="PROD51"/>
    <s v="STORE16"/>
    <n v="1"/>
    <n v="989.63"/>
    <n v="0.05"/>
    <x v="2"/>
    <n v="940.1484999999999"/>
    <n v="989.63"/>
    <n v="49.481500000000004"/>
    <s v="Standard"/>
    <s v="HDMI Cable – 2m"/>
    <x v="2"/>
    <n v="88.49"/>
    <x v="1"/>
    <s v="Male"/>
    <s v="Senior"/>
    <x v="0"/>
    <x v="0"/>
    <n v="88.49"/>
    <n v="851.65849999999989"/>
  </r>
  <r>
    <s v="SALE1038"/>
    <x v="201"/>
    <s v="CUST1052"/>
    <s v="PROD53"/>
    <s v="STORE7"/>
    <n v="1"/>
    <n v="447.16"/>
    <n v="0.22"/>
    <x v="2"/>
    <n v="348.78480000000002"/>
    <n v="447.16"/>
    <n v="98.375200000000007"/>
    <s v="Standard"/>
    <s v="Men's Track Pants"/>
    <x v="3"/>
    <n v="386.56"/>
    <x v="1"/>
    <s v="Male"/>
    <s v="Senior"/>
    <x v="2"/>
    <x v="1"/>
    <n v="386.56"/>
    <n v="-37.775199999999984"/>
  </r>
  <r>
    <s v="SALE1984"/>
    <x v="202"/>
    <s v="CUST1052"/>
    <s v="PROD70"/>
    <s v="STORE6"/>
    <n v="1"/>
    <n v="946.9"/>
    <n v="0.28999999999999998"/>
    <x v="1"/>
    <n v="672.29899999999998"/>
    <n v="946.9"/>
    <n v="274.601"/>
    <s v="Standard"/>
    <s v="Kitchen Storage Rack"/>
    <x v="1"/>
    <n v="138.05000000000001"/>
    <x v="1"/>
    <s v="Male"/>
    <s v="Senior"/>
    <x v="1"/>
    <x v="1"/>
    <n v="138.05000000000001"/>
    <n v="534.24900000000002"/>
  </r>
  <r>
    <s v="SALE1669"/>
    <x v="12"/>
    <s v="CUST1052"/>
    <s v="PROD14"/>
    <s v="STORE2"/>
    <n v="4"/>
    <n v="469.68"/>
    <n v="0.19"/>
    <x v="1"/>
    <n v="1521.7632000000001"/>
    <n v="1878.72"/>
    <n v="356.95679999999999"/>
    <s v="High Value"/>
    <s v="Decorative Wall Mirror"/>
    <x v="1"/>
    <n v="48.01"/>
    <x v="1"/>
    <s v="Male"/>
    <s v="Senior"/>
    <x v="2"/>
    <x v="2"/>
    <n v="192.04"/>
    <n v="1329.7232000000001"/>
  </r>
  <r>
    <s v="SALE1001"/>
    <x v="203"/>
    <s v="CUST1052"/>
    <s v="PROD69"/>
    <s v="STORE14"/>
    <n v="4"/>
    <n v="320.64"/>
    <n v="0.2"/>
    <x v="0"/>
    <n v="1026.048"/>
    <n v="1282.56"/>
    <n v="256.512"/>
    <s v="High Value"/>
    <s v="Men's Sports Shorts"/>
    <x v="3"/>
    <n v="218.22"/>
    <x v="1"/>
    <s v="Male"/>
    <s v="Senior"/>
    <x v="2"/>
    <x v="2"/>
    <n v="872.88"/>
    <n v="153.16800000000001"/>
  </r>
  <r>
    <s v="SALE1728"/>
    <x v="81"/>
    <s v="CUST1052"/>
    <s v="PROD31"/>
    <s v="STORE11"/>
    <n v="1"/>
    <n v="594.44000000000005"/>
    <n v="0.21"/>
    <x v="0"/>
    <n v="469.60760000000005"/>
    <n v="594.44000000000005"/>
    <n v="124.83240000000001"/>
    <s v="Standard"/>
    <s v="Basketball"/>
    <x v="4"/>
    <n v="204.39"/>
    <x v="1"/>
    <s v="Male"/>
    <s v="Senior"/>
    <x v="2"/>
    <x v="1"/>
    <n v="204.39"/>
    <n v="265.21760000000006"/>
  </r>
  <r>
    <s v="SALE1998"/>
    <x v="26"/>
    <s v="CUST1052"/>
    <s v="PROD61"/>
    <s v="STORE11"/>
    <n v="3"/>
    <n v="91.7"/>
    <n v="0.08"/>
    <x v="1"/>
    <n v="253.09200000000004"/>
    <n v="275.10000000000002"/>
    <n v="22.008000000000003"/>
    <s v="Standard"/>
    <s v="Tennis Ball 3-Pack"/>
    <x v="4"/>
    <n v="103.45"/>
    <x v="1"/>
    <s v="Male"/>
    <s v="Senior"/>
    <x v="2"/>
    <x v="1"/>
    <n v="310.35000000000002"/>
    <n v="-57.257999999999981"/>
  </r>
  <r>
    <s v="SALE1649"/>
    <x v="204"/>
    <s v="CUST1053"/>
    <s v="PROD38"/>
    <s v="STORE9"/>
    <n v="3"/>
    <n v="741.33"/>
    <n v="0.03"/>
    <x v="1"/>
    <n v="2157.2703000000001"/>
    <n v="2223.9900000000002"/>
    <n v="66.719700000000003"/>
    <s v="High Value"/>
    <s v="Sports Water Hydration Pack"/>
    <x v="4"/>
    <n v="135.61000000000001"/>
    <x v="3"/>
    <s v="Female"/>
    <s v="Middle Age"/>
    <x v="2"/>
    <x v="0"/>
    <n v="406.83000000000004"/>
    <n v="1750.4403000000002"/>
  </r>
  <r>
    <s v="SALE1171"/>
    <x v="161"/>
    <s v="CUST1053"/>
    <s v="PROD11"/>
    <s v="STORE3"/>
    <n v="1"/>
    <n v="922.78"/>
    <n v="0.28999999999999998"/>
    <x v="1"/>
    <n v="655.17379999999991"/>
    <n v="922.78"/>
    <n v="267.6062"/>
    <s v="Standard"/>
    <s v="HD Smart TV Stick"/>
    <x v="2"/>
    <n v="449.4"/>
    <x v="3"/>
    <s v="Female"/>
    <s v="Middle Age"/>
    <x v="3"/>
    <x v="2"/>
    <n v="449.4"/>
    <n v="205.77379999999994"/>
  </r>
  <r>
    <s v="SALE821"/>
    <x v="205"/>
    <s v="CUST1053"/>
    <s v="PROD49"/>
    <s v="STORE5"/>
    <n v="1"/>
    <n v="394.35"/>
    <n v="0.09"/>
    <x v="1"/>
    <n v="358.85850000000005"/>
    <n v="394.35"/>
    <n v="35.491500000000002"/>
    <s v="Standard"/>
    <s v="Men's Roll-On Perfume"/>
    <x v="0"/>
    <n v="43.29"/>
    <x v="3"/>
    <s v="Female"/>
    <s v="Middle Age"/>
    <x v="3"/>
    <x v="2"/>
    <n v="43.29"/>
    <n v="315.56850000000003"/>
  </r>
  <r>
    <s v="SALE1884"/>
    <x v="71"/>
    <s v="CUST1053"/>
    <s v="PROD63"/>
    <s v="STORE9"/>
    <n v="2"/>
    <n v="703.95"/>
    <n v="0.03"/>
    <x v="0"/>
    <n v="1365.663"/>
    <n v="1407.9"/>
    <n v="42.237000000000002"/>
    <s v="High Value"/>
    <s v="Organic Sunscreen Lotion"/>
    <x v="0"/>
    <n v="266.86"/>
    <x v="3"/>
    <s v="Female"/>
    <s v="Middle Age"/>
    <x v="2"/>
    <x v="0"/>
    <n v="533.72"/>
    <n v="831.94299999999998"/>
  </r>
  <r>
    <s v="SALE1047"/>
    <x v="206"/>
    <s v="CUST1053"/>
    <s v="PROD80"/>
    <s v="STORE9"/>
    <n v="4"/>
    <n v="452.67"/>
    <n v="0.28000000000000003"/>
    <x v="1"/>
    <n v="1303.6895999999999"/>
    <n v="1810.68"/>
    <n v="506.99040000000008"/>
    <s v="High Value"/>
    <s v="Wall-Mounted Spice Rack"/>
    <x v="1"/>
    <n v="143.43"/>
    <x v="3"/>
    <s v="Female"/>
    <s v="Middle Age"/>
    <x v="2"/>
    <x v="0"/>
    <n v="573.72"/>
    <n v="729.9695999999999"/>
  </r>
  <r>
    <s v="SALE1044"/>
    <x v="207"/>
    <s v="CUST1053"/>
    <s v="PROD47"/>
    <s v="STORE19"/>
    <n v="2"/>
    <n v="377.3"/>
    <n v="0.15"/>
    <x v="2"/>
    <n v="641.41"/>
    <n v="754.6"/>
    <n v="113.19"/>
    <s v="Standard"/>
    <s v="Makeup Brush Set"/>
    <x v="0"/>
    <n v="242.96499999999997"/>
    <x v="3"/>
    <s v="Female"/>
    <s v="Middle Age"/>
    <x v="1"/>
    <x v="1"/>
    <n v="485.92999999999995"/>
    <n v="155.48000000000002"/>
  </r>
  <r>
    <s v="SALE539"/>
    <x v="208"/>
    <s v="CUST1053"/>
    <s v="PROD75"/>
    <s v="STORE4"/>
    <n v="2"/>
    <n v="130.47999999999999"/>
    <n v="0.23"/>
    <x v="1"/>
    <n v="200.9392"/>
    <n v="260.95999999999998"/>
    <n v="60.020800000000001"/>
    <s v="Standard"/>
    <s v="Women's Ankle Boots"/>
    <x v="3"/>
    <n v="158.13999999999999"/>
    <x v="3"/>
    <s v="Female"/>
    <s v="Middle Age"/>
    <x v="2"/>
    <x v="1"/>
    <n v="316.27999999999997"/>
    <n v="-115.34079999999997"/>
  </r>
  <r>
    <s v="SALE436"/>
    <x v="33"/>
    <s v="CUST1053"/>
    <s v="PROD37"/>
    <s v="STORE12"/>
    <n v="1"/>
    <n v="809.45"/>
    <n v="0.09"/>
    <x v="2"/>
    <n v="736.59950000000003"/>
    <n v="809.45"/>
    <n v="72.850499999999997"/>
    <s v="Standard"/>
    <s v="Men's Casual Sneakers"/>
    <x v="3"/>
    <n v="353.47"/>
    <x v="3"/>
    <s v="Female"/>
    <s v="Middle Age"/>
    <x v="3"/>
    <x v="1"/>
    <n v="353.47"/>
    <n v="383.12950000000001"/>
  </r>
  <r>
    <s v="SALE1693"/>
    <x v="209"/>
    <s v="CUST1054"/>
    <s v="PROD55"/>
    <s v="STORE11"/>
    <n v="3"/>
    <n v="499.12"/>
    <n v="0.05"/>
    <x v="1"/>
    <n v="1422.492"/>
    <n v="1497.3600000000001"/>
    <n v="74.868000000000009"/>
    <s v="High Value"/>
    <s v="Ceramic Plant Pot"/>
    <x v="1"/>
    <n v="81.75"/>
    <x v="0"/>
    <s v="Male"/>
    <s v="Young"/>
    <x v="2"/>
    <x v="1"/>
    <n v="245.25"/>
    <n v="1177.242"/>
  </r>
  <r>
    <s v="SALE85"/>
    <x v="143"/>
    <s v="CUST1054"/>
    <s v="PROD88"/>
    <s v="STORE7"/>
    <n v="2"/>
    <n v="894.58"/>
    <n v="0.25"/>
    <x v="2"/>
    <n v="1341.8700000000001"/>
    <n v="1789.16"/>
    <n v="447.29"/>
    <s v="High Value"/>
    <s v="Sports Wrist Sweatbands"/>
    <x v="4"/>
    <n v="131.24"/>
    <x v="0"/>
    <s v="Male"/>
    <s v="Young"/>
    <x v="2"/>
    <x v="1"/>
    <n v="262.48"/>
    <n v="1079.3900000000001"/>
  </r>
  <r>
    <s v="SALE347"/>
    <x v="210"/>
    <s v="CUST1054"/>
    <s v="PROD15"/>
    <s v="STORE15"/>
    <n v="4"/>
    <n v="578.39"/>
    <n v="0.01"/>
    <x v="2"/>
    <n v="2290.4243999999999"/>
    <n v="2313.56"/>
    <n v="23.1356"/>
    <s v="High Value"/>
    <s v="4K Home Projector"/>
    <x v="2"/>
    <n v="465.34"/>
    <x v="0"/>
    <s v="Male"/>
    <s v="Young"/>
    <x v="3"/>
    <x v="0"/>
    <n v="1861.36"/>
    <n v="429.06439999999998"/>
  </r>
  <r>
    <s v="SALE1209"/>
    <x v="12"/>
    <s v="CUST1054"/>
    <s v="PROD30"/>
    <s v="STORE4"/>
    <n v="4"/>
    <n v="982.45"/>
    <n v="0.2"/>
    <x v="0"/>
    <n v="3143.84"/>
    <n v="3929.8"/>
    <n v="785.96"/>
    <s v="High Value"/>
    <s v="Stainless Steel Cutlery Set"/>
    <x v="1"/>
    <n v="19.52"/>
    <x v="0"/>
    <s v="Male"/>
    <s v="Young"/>
    <x v="2"/>
    <x v="1"/>
    <n v="78.08"/>
    <n v="3065.76"/>
  </r>
  <r>
    <s v="SALE1762"/>
    <x v="211"/>
    <s v="CUST1054"/>
    <s v="PROD84"/>
    <s v="STORE13"/>
    <n v="1"/>
    <n v="549.52"/>
    <n v="0.1"/>
    <x v="1"/>
    <n v="494.56799999999998"/>
    <n v="549.52"/>
    <n v="54.951999999999998"/>
    <s v="Standard"/>
    <s v="Wooden Bookshelf"/>
    <x v="1"/>
    <n v="388.46"/>
    <x v="0"/>
    <s v="Male"/>
    <s v="Young"/>
    <x v="1"/>
    <x v="0"/>
    <n v="388.46"/>
    <n v="106.108"/>
  </r>
  <r>
    <s v="SALE1951"/>
    <x v="39"/>
    <s v="CUST1054"/>
    <s v="PROD62"/>
    <s v="STORE11"/>
    <n v="2"/>
    <n v="239.92"/>
    <n v="0.16"/>
    <x v="1"/>
    <n v="403.06559999999996"/>
    <n v="479.84"/>
    <n v="76.7744"/>
    <s v="Standard"/>
    <s v="Laptop Cooling Pad"/>
    <x v="2"/>
    <n v="86.42"/>
    <x v="0"/>
    <s v="Male"/>
    <s v="Young"/>
    <x v="2"/>
    <x v="1"/>
    <n v="172.84"/>
    <n v="230.22559999999996"/>
  </r>
  <r>
    <s v="SALE1732"/>
    <x v="194"/>
    <s v="CUST1054"/>
    <s v="PROD66"/>
    <s v="STORE18"/>
    <n v="2"/>
    <n v="878.05"/>
    <n v="0.11"/>
    <x v="2"/>
    <n v="1562.9289999999999"/>
    <n v="1756.1"/>
    <n v="193.17099999999999"/>
    <s v="High Value"/>
    <s v="Women's Hair Dryer Brush"/>
    <x v="0"/>
    <n v="340.39"/>
    <x v="0"/>
    <s v="Male"/>
    <s v="Young"/>
    <x v="1"/>
    <x v="0"/>
    <n v="680.78"/>
    <n v="882.14899999999989"/>
  </r>
  <r>
    <s v="SALE1735"/>
    <x v="212"/>
    <s v="CUST1054"/>
    <s v="PROD93"/>
    <s v="STORE17"/>
    <n v="3"/>
    <n v="546.96"/>
    <n v="0.19"/>
    <x v="1"/>
    <n v="1329.1128000000001"/>
    <n v="1640.88"/>
    <n v="311.7672"/>
    <s v="High Value"/>
    <s v="USB-C Laptop Charger"/>
    <x v="2"/>
    <n v="377.52"/>
    <x v="0"/>
    <s v="Male"/>
    <s v="Young"/>
    <x v="3"/>
    <x v="0"/>
    <n v="1132.56"/>
    <n v="196.55280000000016"/>
  </r>
  <r>
    <s v="SALE593"/>
    <x v="213"/>
    <s v="CUST1054"/>
    <s v="PROD28"/>
    <s v="STORE13"/>
    <n v="2"/>
    <n v="71.77"/>
    <n v="0.22"/>
    <x v="2"/>
    <n v="111.96119999999999"/>
    <n v="143.54"/>
    <n v="31.578799999999998"/>
    <s v="Standard"/>
    <s v="Sports Stopwatch Timer"/>
    <x v="4"/>
    <n v="38.76"/>
    <x v="0"/>
    <s v="Male"/>
    <s v="Young"/>
    <x v="1"/>
    <x v="0"/>
    <n v="77.52"/>
    <n v="34.441199999999995"/>
  </r>
  <r>
    <s v="SALE1521"/>
    <x v="214"/>
    <s v="CUST1055"/>
    <s v="PROD21"/>
    <s v="STORE12"/>
    <n v="2"/>
    <n v="679.86"/>
    <n v="0.22"/>
    <x v="2"/>
    <n v="1060.5816"/>
    <n v="1359.72"/>
    <n v="299.13839999999999"/>
    <s v="High Value"/>
    <s v="Multi-Purpose Storage Box"/>
    <x v="1"/>
    <n v="123.46"/>
    <x v="1"/>
    <s v="Female"/>
    <s v="Senior"/>
    <x v="3"/>
    <x v="1"/>
    <n v="246.92"/>
    <n v="813.66160000000002"/>
  </r>
  <r>
    <s v="SALE658"/>
    <x v="215"/>
    <s v="CUST1055"/>
    <s v="PROD15"/>
    <s v="STORE6"/>
    <n v="1"/>
    <n v="222.94"/>
    <n v="0.19"/>
    <x v="2"/>
    <n v="180.5814"/>
    <n v="222.94"/>
    <n v="42.358600000000003"/>
    <s v="Standard"/>
    <s v="4K Home Projector"/>
    <x v="2"/>
    <n v="465.34"/>
    <x v="1"/>
    <s v="Female"/>
    <s v="Senior"/>
    <x v="1"/>
    <x v="1"/>
    <n v="465.34"/>
    <n v="-284.7586"/>
  </r>
  <r>
    <s v="SALE1594"/>
    <x v="216"/>
    <s v="CUST1055"/>
    <s v="PROD24"/>
    <s v="STORE18"/>
    <n v="2"/>
    <n v="355.3"/>
    <n v="0.14000000000000001"/>
    <x v="2"/>
    <n v="611.11599999999999"/>
    <n v="710.6"/>
    <n v="99.484000000000009"/>
    <s v="Standard"/>
    <s v="Foldable Camping Chair"/>
    <x v="4"/>
    <n v="166.06"/>
    <x v="1"/>
    <s v="Female"/>
    <s v="Senior"/>
    <x v="1"/>
    <x v="0"/>
    <n v="332.12"/>
    <n v="278.99599999999998"/>
  </r>
  <r>
    <s v="SALE985"/>
    <x v="217"/>
    <s v="CUST1055"/>
    <s v="PROD1"/>
    <s v="STORE11"/>
    <n v="4"/>
    <n v="611.29999999999995"/>
    <n v="0.11"/>
    <x v="2"/>
    <n v="2176.2280000000001"/>
    <n v="2445.1999999999998"/>
    <n v="268.97199999999998"/>
    <s v="High Value"/>
    <s v="Men's Graphic T-Shirt"/>
    <x v="3"/>
    <n v="342.56"/>
    <x v="1"/>
    <s v="Female"/>
    <s v="Senior"/>
    <x v="2"/>
    <x v="1"/>
    <n v="1370.24"/>
    <n v="805.98800000000006"/>
  </r>
  <r>
    <s v="SALE1218"/>
    <x v="45"/>
    <s v="CUST1056"/>
    <s v="PROD88"/>
    <s v="STORE2"/>
    <n v="4"/>
    <n v="849.21"/>
    <n v="7.0000000000000007E-2"/>
    <x v="2"/>
    <n v="3159.0612000000001"/>
    <n v="3396.84"/>
    <n v="237.77880000000005"/>
    <s v="High Value"/>
    <s v="Sports Wrist Sweatbands"/>
    <x v="4"/>
    <n v="131.24"/>
    <x v="3"/>
    <s v="Female"/>
    <s v="Middle Age"/>
    <x v="2"/>
    <x v="2"/>
    <n v="524.96"/>
    <n v="2634.1012000000001"/>
  </r>
  <r>
    <s v="SALE1381"/>
    <x v="218"/>
    <s v="CUST1056"/>
    <s v="PROD18"/>
    <s v="STORE12"/>
    <n v="3"/>
    <n v="553.12"/>
    <n v="0.28000000000000003"/>
    <x v="1"/>
    <n v="1194.7392"/>
    <n v="1659.3600000000001"/>
    <n v="464.62080000000009"/>
    <s v="High Value"/>
    <s v="Women's Denim Jeans"/>
    <x v="3"/>
    <n v="242.96499999999997"/>
    <x v="3"/>
    <s v="Female"/>
    <s v="Middle Age"/>
    <x v="3"/>
    <x v="1"/>
    <n v="728.89499999999998"/>
    <n v="465.8442"/>
  </r>
  <r>
    <s v="SALE1181"/>
    <x v="219"/>
    <s v="CUST1056"/>
    <s v="PROD41"/>
    <s v="STORE8"/>
    <n v="2"/>
    <n v="903.08"/>
    <n v="0.18"/>
    <x v="1"/>
    <n v="1481.0512000000001"/>
    <n v="1806.16"/>
    <n v="325.10880000000003"/>
    <s v="High Value"/>
    <s v="Yoga Exercise Mat"/>
    <x v="4"/>
    <n v="313.26"/>
    <x v="3"/>
    <s v="Female"/>
    <s v="Middle Age"/>
    <x v="0"/>
    <x v="1"/>
    <n v="626.52"/>
    <n v="854.53120000000013"/>
  </r>
  <r>
    <s v="SALE661"/>
    <x v="220"/>
    <s v="CUST1056"/>
    <s v="PROD46"/>
    <s v="STORE3"/>
    <n v="4"/>
    <n v="640.23"/>
    <n v="0.06"/>
    <x v="2"/>
    <n v="2407.2647999999999"/>
    <n v="2560.92"/>
    <n v="153.65520000000001"/>
    <s v="High Value"/>
    <s v="Men's Winter Jacket"/>
    <x v="3"/>
    <n v="167.34"/>
    <x v="3"/>
    <s v="Female"/>
    <s v="Middle Age"/>
    <x v="3"/>
    <x v="2"/>
    <n v="669.36"/>
    <n v="1737.9047999999998"/>
  </r>
  <r>
    <s v="SALE2"/>
    <x v="89"/>
    <s v="CUST1056"/>
    <s v="PROD49"/>
    <s v="STORE8"/>
    <n v="1"/>
    <n v="518"/>
    <n v="0.25"/>
    <x v="1"/>
    <n v="388.5"/>
    <n v="518"/>
    <n v="129.5"/>
    <s v="Standard"/>
    <s v="Men's Roll-On Perfume"/>
    <x v="0"/>
    <n v="43.29"/>
    <x v="3"/>
    <s v="Female"/>
    <s v="Middle Age"/>
    <x v="0"/>
    <x v="1"/>
    <n v="43.29"/>
    <n v="345.21"/>
  </r>
  <r>
    <s v="SALE668"/>
    <x v="221"/>
    <s v="CUST1057"/>
    <s v="PROD63"/>
    <s v="STORE7"/>
    <n v="4"/>
    <n v="779.25"/>
    <n v="0.25"/>
    <x v="1"/>
    <n v="2337.75"/>
    <n v="3117"/>
    <n v="779.25"/>
    <s v="High Value"/>
    <s v="Organic Sunscreen Lotion"/>
    <x v="0"/>
    <n v="266.86"/>
    <x v="0"/>
    <s v="Female"/>
    <s v="Middle Age"/>
    <x v="2"/>
    <x v="1"/>
    <n v="1067.44"/>
    <n v="1270.31"/>
  </r>
  <r>
    <s v="SALE1365"/>
    <x v="222"/>
    <s v="CUST1057"/>
    <s v="PROD68"/>
    <s v="STORE17"/>
    <n v="2"/>
    <n v="467.75"/>
    <n v="0.26"/>
    <x v="1"/>
    <n v="692.27"/>
    <n v="935.5"/>
    <n v="243.23000000000002"/>
    <s v="Standard"/>
    <s v="Wooden Nightstand"/>
    <x v="1"/>
    <n v="243.7"/>
    <x v="0"/>
    <s v="Female"/>
    <s v="Middle Age"/>
    <x v="3"/>
    <x v="0"/>
    <n v="487.4"/>
    <n v="204.87"/>
  </r>
  <r>
    <s v="SALE553"/>
    <x v="223"/>
    <s v="CUST1057"/>
    <s v="PROD38"/>
    <s v="STORE14"/>
    <n v="3"/>
    <n v="522.72"/>
    <n v="0.06"/>
    <x v="0"/>
    <n v="1474.0704000000001"/>
    <n v="1568.16"/>
    <n v="94.089600000000004"/>
    <s v="High Value"/>
    <s v="Sports Water Hydration Pack"/>
    <x v="4"/>
    <n v="135.61000000000001"/>
    <x v="0"/>
    <s v="Female"/>
    <s v="Middle Age"/>
    <x v="2"/>
    <x v="2"/>
    <n v="406.83000000000004"/>
    <n v="1067.2404000000001"/>
  </r>
  <r>
    <s v="SALE1687"/>
    <x v="224"/>
    <s v="CUST1057"/>
    <s v="PROD27"/>
    <s v="STORE14"/>
    <n v="4"/>
    <n v="747.01"/>
    <n v="0.13"/>
    <x v="0"/>
    <n v="2599.5947999999999"/>
    <n v="2988.04"/>
    <n v="388.4452"/>
    <s v="High Value"/>
    <s v="Decorative Floor Vase"/>
    <x v="1"/>
    <n v="242.96499999999997"/>
    <x v="0"/>
    <s v="Female"/>
    <s v="Middle Age"/>
    <x v="2"/>
    <x v="2"/>
    <n v="971.8599999999999"/>
    <n v="1627.7348"/>
  </r>
  <r>
    <s v="SALE1706"/>
    <x v="225"/>
    <s v="CUST1057"/>
    <s v="PROD44"/>
    <s v="STORE8"/>
    <n v="4"/>
    <n v="461.83"/>
    <n v="0.28000000000000003"/>
    <x v="1"/>
    <n v="1330.0703999999998"/>
    <n v="1847.32"/>
    <n v="517.24959999999999"/>
    <s v="High Value"/>
    <s v="Adjustable Jump Rope"/>
    <x v="4"/>
    <n v="167.12"/>
    <x v="0"/>
    <s v="Female"/>
    <s v="Middle Age"/>
    <x v="0"/>
    <x v="1"/>
    <n v="668.48"/>
    <n v="661.59039999999982"/>
  </r>
  <r>
    <s v="SALE1332"/>
    <x v="220"/>
    <s v="CUST1057"/>
    <s v="PROD98"/>
    <s v="STORE11"/>
    <n v="2"/>
    <n v="105.15"/>
    <n v="0.06"/>
    <x v="0"/>
    <n v="197.68199999999999"/>
    <n v="210.3"/>
    <n v="12.618"/>
    <s v="Standard"/>
    <s v="Portable Bluetooth Speaker"/>
    <x v="2"/>
    <n v="431.67"/>
    <x v="0"/>
    <s v="Female"/>
    <s v="Middle Age"/>
    <x v="2"/>
    <x v="1"/>
    <n v="863.34"/>
    <n v="-665.65800000000002"/>
  </r>
  <r>
    <s v="SALE731"/>
    <x v="226"/>
    <s v="CUST1057"/>
    <s v="PROD5"/>
    <s v="STORE9"/>
    <n v="3"/>
    <n v="610.24"/>
    <n v="0.17"/>
    <x v="2"/>
    <n v="1519.4975999999999"/>
    <n v="1830.72"/>
    <n v="311.22240000000005"/>
    <s v="High Value"/>
    <s v="Men's Leather Belt"/>
    <x v="3"/>
    <n v="261"/>
    <x v="0"/>
    <s v="Female"/>
    <s v="Middle Age"/>
    <x v="2"/>
    <x v="0"/>
    <n v="783"/>
    <n v="736.49759999999992"/>
  </r>
  <r>
    <s v="SALE675"/>
    <x v="227"/>
    <s v="CUST1057"/>
    <s v="PROD1"/>
    <s v="STORE6"/>
    <n v="1"/>
    <n v="872.12"/>
    <n v="7.0000000000000007E-2"/>
    <x v="0"/>
    <n v="811.07159999999999"/>
    <n v="872.12"/>
    <n v="61.048400000000008"/>
    <s v="Standard"/>
    <s v="Men's Graphic T-Shirt"/>
    <x v="3"/>
    <n v="342.56"/>
    <x v="0"/>
    <s v="Female"/>
    <s v="Middle Age"/>
    <x v="1"/>
    <x v="1"/>
    <n v="342.56"/>
    <n v="468.51159999999999"/>
  </r>
  <r>
    <s v="SALE70"/>
    <x v="163"/>
    <s v="CUST1058"/>
    <s v="PROD60"/>
    <s v="STORE5"/>
    <n v="1"/>
    <n v="406.79"/>
    <n v="0.03"/>
    <x v="2"/>
    <n v="394.58629999999999"/>
    <n v="406.79"/>
    <n v="12.2037"/>
    <s v="Standard"/>
    <s v="Luxury Perfume Spray"/>
    <x v="0"/>
    <n v="482.75"/>
    <x v="0"/>
    <s v="Male"/>
    <s v="Senior"/>
    <x v="3"/>
    <x v="2"/>
    <n v="482.75"/>
    <n v="-88.163700000000006"/>
  </r>
  <r>
    <s v="SALE161"/>
    <x v="228"/>
    <s v="CUST1058"/>
    <s v="PROD70"/>
    <s v="STORE0"/>
    <n v="1"/>
    <n v="606.01"/>
    <n v="0.04"/>
    <x v="0"/>
    <n v="581.76959999999997"/>
    <n v="606.01"/>
    <n v="24.240400000000001"/>
    <s v="Standard"/>
    <s v="Kitchen Storage Rack"/>
    <x v="1"/>
    <n v="138.05000000000001"/>
    <x v="0"/>
    <s v="Male"/>
    <s v="Senior"/>
    <x v="1"/>
    <x v="0"/>
    <n v="138.05000000000001"/>
    <n v="443.71959999999996"/>
  </r>
  <r>
    <s v="SALE1283"/>
    <x v="229"/>
    <s v="CUST1058"/>
    <s v="PROD71"/>
    <s v="STORE5"/>
    <n v="4"/>
    <n v="322.58"/>
    <n v="0.06"/>
    <x v="2"/>
    <n v="1212.9007999999999"/>
    <n v="1290.32"/>
    <n v="77.419199999999989"/>
    <s v="High Value"/>
    <s v="Hair Repair Oil Treatment"/>
    <x v="0"/>
    <n v="214.32"/>
    <x v="0"/>
    <s v="Male"/>
    <s v="Senior"/>
    <x v="3"/>
    <x v="2"/>
    <n v="857.28"/>
    <n v="355.62079999999992"/>
  </r>
  <r>
    <s v="SALE591"/>
    <x v="230"/>
    <s v="CUST1058"/>
    <s v="PROD32"/>
    <s v="STORE12"/>
    <n v="4"/>
    <n v="463.17"/>
    <n v="0.06"/>
    <x v="1"/>
    <n v="1741.5192"/>
    <n v="1852.68"/>
    <n v="111.16079999999999"/>
    <s v="High Value"/>
    <s v="Vitamin C Face Serum"/>
    <x v="0"/>
    <n v="283.83"/>
    <x v="0"/>
    <s v="Male"/>
    <s v="Senior"/>
    <x v="3"/>
    <x v="1"/>
    <n v="1135.32"/>
    <n v="606.19920000000002"/>
  </r>
  <r>
    <s v="SALE1892"/>
    <x v="231"/>
    <s v="CUST1059"/>
    <s v="PROD70"/>
    <s v="STORE14"/>
    <n v="4"/>
    <n v="285.82"/>
    <n v="0.18"/>
    <x v="0"/>
    <n v="937.4896"/>
    <n v="1143.28"/>
    <n v="205.79039999999998"/>
    <s v="Standard"/>
    <s v="Kitchen Storage Rack"/>
    <x v="1"/>
    <n v="138.05000000000001"/>
    <x v="0"/>
    <s v="Male"/>
    <s v="Senior"/>
    <x v="2"/>
    <x v="2"/>
    <n v="552.20000000000005"/>
    <n v="385.28959999999995"/>
  </r>
  <r>
    <s v="SALE1417"/>
    <x v="232"/>
    <s v="CUST1059"/>
    <s v="PROD23"/>
    <s v="STORE1"/>
    <n v="3"/>
    <n v="995.38"/>
    <n v="0.1"/>
    <x v="1"/>
    <n v="2687.5259999999998"/>
    <n v="2986.14"/>
    <n v="298.61399999999998"/>
    <s v="High Value"/>
    <s v="Men's Formal Shirt"/>
    <x v="3"/>
    <n v="242.96499999999997"/>
    <x v="0"/>
    <s v="Male"/>
    <s v="Senior"/>
    <x v="3"/>
    <x v="0"/>
    <n v="728.89499999999998"/>
    <n v="1958.6309999999999"/>
  </r>
  <r>
    <s v="SALE624"/>
    <x v="233"/>
    <s v="CUST1059"/>
    <s v="PROD94"/>
    <s v="STORE4"/>
    <n v="1"/>
    <n v="329.31"/>
    <n v="0.09"/>
    <x v="2"/>
    <n v="299.6721"/>
    <n v="329.31"/>
    <n v="29.637899999999998"/>
    <s v="Standard"/>
    <s v="Vitamin E Body Lotion"/>
    <x v="0"/>
    <n v="358.47"/>
    <x v="0"/>
    <s v="Male"/>
    <s v="Senior"/>
    <x v="2"/>
    <x v="1"/>
    <n v="358.47"/>
    <n v="-58.797900000000027"/>
  </r>
  <r>
    <s v="SALE699"/>
    <x v="234"/>
    <s v="CUST1059"/>
    <s v="PROD23"/>
    <s v="STORE19"/>
    <n v="3"/>
    <n v="64.2"/>
    <n v="0.08"/>
    <x v="2"/>
    <n v="177.19200000000004"/>
    <n v="192.60000000000002"/>
    <n v="15.408000000000003"/>
    <s v="Standard"/>
    <s v="Men's Formal Shirt"/>
    <x v="3"/>
    <n v="242.96499999999997"/>
    <x v="0"/>
    <s v="Male"/>
    <s v="Senior"/>
    <x v="1"/>
    <x v="1"/>
    <n v="728.89499999999998"/>
    <n v="-551.70299999999997"/>
  </r>
  <r>
    <s v="SALE1812"/>
    <x v="235"/>
    <s v="CUST1059"/>
    <s v="PROD21"/>
    <s v="STORE13"/>
    <n v="3"/>
    <n v="697.13"/>
    <n v="0.25"/>
    <x v="1"/>
    <n v="1568.5425"/>
    <n v="2091.39"/>
    <n v="522.84749999999997"/>
    <s v="High Value"/>
    <s v="Multi-Purpose Storage Box"/>
    <x v="1"/>
    <n v="123.46"/>
    <x v="0"/>
    <s v="Male"/>
    <s v="Senior"/>
    <x v="1"/>
    <x v="0"/>
    <n v="370.38"/>
    <n v="1198.1624999999999"/>
  </r>
  <r>
    <s v="SALE860"/>
    <x v="236"/>
    <s v="CUST1059"/>
    <s v="PROD84"/>
    <s v="STORE13"/>
    <n v="3"/>
    <n v="134.30000000000001"/>
    <n v="0.14000000000000001"/>
    <x v="2"/>
    <n v="346.49400000000003"/>
    <n v="402.90000000000003"/>
    <n v="56.406000000000013"/>
    <s v="Standard"/>
    <s v="Wooden Bookshelf"/>
    <x v="1"/>
    <n v="388.46"/>
    <x v="0"/>
    <s v="Male"/>
    <s v="Senior"/>
    <x v="1"/>
    <x v="0"/>
    <n v="1165.3799999999999"/>
    <n v="-818.88599999999985"/>
  </r>
  <r>
    <s v="SALE1025"/>
    <x v="237"/>
    <s v="CUST1060"/>
    <s v="PROD17"/>
    <s v="STORE8"/>
    <n v="1"/>
    <n v="520.92999999999995"/>
    <n v="0.15"/>
    <x v="0"/>
    <n v="442.79049999999995"/>
    <n v="520.92999999999995"/>
    <n v="78.139499999999984"/>
    <s v="Standard"/>
    <s v="Soccer Training Cone Set"/>
    <x v="4"/>
    <n v="144.53"/>
    <x v="2"/>
    <s v="Female"/>
    <s v="Young"/>
    <x v="0"/>
    <x v="1"/>
    <n v="144.53"/>
    <n v="298.26049999999998"/>
  </r>
  <r>
    <s v="SALE1167"/>
    <x v="238"/>
    <s v="CUST1060"/>
    <s v="PROD58"/>
    <s v="STORE7"/>
    <n v="2"/>
    <n v="350.12"/>
    <n v="0.21"/>
    <x v="0"/>
    <n v="553.18960000000004"/>
    <n v="700.24"/>
    <n v="147.0504"/>
    <s v="Standard"/>
    <s v="Womens Cotton Scarf"/>
    <x v="3"/>
    <n v="113.83"/>
    <x v="2"/>
    <s v="Female"/>
    <s v="Young"/>
    <x v="2"/>
    <x v="1"/>
    <n v="227.66"/>
    <n v="325.52960000000007"/>
  </r>
  <r>
    <s v="SALE933"/>
    <x v="239"/>
    <s v="CUST1060"/>
    <s v="PROD38"/>
    <s v="STORE11"/>
    <n v="3"/>
    <n v="807.95"/>
    <n v="0.1"/>
    <x v="0"/>
    <n v="2181.4650000000006"/>
    <n v="2423.8500000000004"/>
    <n v="242.38500000000005"/>
    <s v="High Value"/>
    <s v="Sports Water Hydration Pack"/>
    <x v="4"/>
    <n v="135.61000000000001"/>
    <x v="2"/>
    <s v="Female"/>
    <s v="Young"/>
    <x v="2"/>
    <x v="1"/>
    <n v="406.83000000000004"/>
    <n v="1774.6350000000007"/>
  </r>
  <r>
    <s v="SALE1904"/>
    <x v="240"/>
    <s v="CUST1061"/>
    <s v="PROD61"/>
    <s v="STORE6"/>
    <n v="4"/>
    <n v="766.03"/>
    <n v="0.28999999999999998"/>
    <x v="2"/>
    <n v="2175.5252"/>
    <n v="3064.12"/>
    <n v="888.59479999999996"/>
    <s v="High Value"/>
    <s v="Tennis Ball 3-Pack"/>
    <x v="4"/>
    <n v="103.45"/>
    <x v="2"/>
    <s v="Male"/>
    <s v="Young"/>
    <x v="1"/>
    <x v="1"/>
    <n v="413.8"/>
    <n v="1761.7252000000001"/>
  </r>
  <r>
    <s v="SALE346"/>
    <x v="241"/>
    <s v="CUST1061"/>
    <s v="PROD51"/>
    <s v="STORE8"/>
    <n v="3"/>
    <n v="545.1"/>
    <n v="0.08"/>
    <x v="2"/>
    <n v="1504.4760000000003"/>
    <n v="1635.3000000000002"/>
    <n v="130.82400000000001"/>
    <s v="High Value"/>
    <s v="HDMI Cable – 2m"/>
    <x v="2"/>
    <n v="88.49"/>
    <x v="2"/>
    <s v="Male"/>
    <s v="Young"/>
    <x v="0"/>
    <x v="1"/>
    <n v="265.46999999999997"/>
    <n v="1239.0060000000003"/>
  </r>
  <r>
    <s v="SALE970"/>
    <x v="242"/>
    <s v="CUST1061"/>
    <s v="PROD96"/>
    <s v="STORE19"/>
    <n v="1"/>
    <n v="203.61"/>
    <n v="0.24"/>
    <x v="1"/>
    <n v="154.74360000000001"/>
    <n v="203.61"/>
    <n v="48.866399999999999"/>
    <s v="Standard"/>
    <s v="Women's Formal Blazer"/>
    <x v="3"/>
    <n v="358.47"/>
    <x v="2"/>
    <s v="Male"/>
    <s v="Young"/>
    <x v="1"/>
    <x v="1"/>
    <n v="358.47"/>
    <n v="-203.72640000000001"/>
  </r>
  <r>
    <s v="SALE1899"/>
    <x v="243"/>
    <s v="CUST1062"/>
    <s v="PROD78"/>
    <s v="STORE12"/>
    <n v="4"/>
    <n v="493.8"/>
    <n v="0.24"/>
    <x v="0"/>
    <n v="1501.152"/>
    <n v="1975.2"/>
    <n v="474.048"/>
    <s v="High Value"/>
    <s v="Essential Oil Diffuser"/>
    <x v="1"/>
    <n v="325.26"/>
    <x v="1"/>
    <s v="Male"/>
    <s v="Senior"/>
    <x v="3"/>
    <x v="1"/>
    <n v="1301.04"/>
    <n v="200.11200000000008"/>
  </r>
  <r>
    <s v="SALE1068"/>
    <x v="244"/>
    <s v="CUST1062"/>
    <s v="PROD37"/>
    <s v="STORE7"/>
    <n v="1"/>
    <n v="640.54999999999995"/>
    <n v="0.25"/>
    <x v="2"/>
    <n v="480.41249999999997"/>
    <n v="640.54999999999995"/>
    <n v="160.13749999999999"/>
    <s v="Standard"/>
    <s v="Men's Casual Sneakers"/>
    <x v="3"/>
    <n v="353.47"/>
    <x v="1"/>
    <s v="Male"/>
    <s v="Senior"/>
    <x v="2"/>
    <x v="1"/>
    <n v="353.47"/>
    <n v="126.94249999999994"/>
  </r>
  <r>
    <s v="SALE557"/>
    <x v="245"/>
    <s v="CUST1062"/>
    <s v="PROD84"/>
    <s v="STORE16"/>
    <n v="1"/>
    <n v="702.53"/>
    <n v="0.3"/>
    <x v="1"/>
    <n v="491.77099999999996"/>
    <n v="702.53"/>
    <n v="210.75899999999999"/>
    <s v="Standard"/>
    <s v="Wooden Bookshelf"/>
    <x v="1"/>
    <n v="388.46"/>
    <x v="1"/>
    <s v="Male"/>
    <s v="Senior"/>
    <x v="0"/>
    <x v="0"/>
    <n v="388.46"/>
    <n v="103.31099999999998"/>
  </r>
  <r>
    <s v="SALE1717"/>
    <x v="246"/>
    <s v="CUST1062"/>
    <s v="PROD22"/>
    <s v="STORE18"/>
    <n v="4"/>
    <n v="139.94"/>
    <n v="0.24"/>
    <x v="0"/>
    <n v="425.41759999999999"/>
    <n v="559.76"/>
    <n v="134.3424"/>
    <s v="Standard"/>
    <s v="Carbon Fiber Tennis Racket"/>
    <x v="4"/>
    <n v="484.62"/>
    <x v="1"/>
    <s v="Male"/>
    <s v="Senior"/>
    <x v="1"/>
    <x v="0"/>
    <n v="1938.48"/>
    <n v="-1513.0624"/>
  </r>
  <r>
    <s v="SALE666"/>
    <x v="247"/>
    <s v="CUST1062"/>
    <s v="PROD37"/>
    <s v="STORE11"/>
    <n v="2"/>
    <n v="230.85"/>
    <n v="0.18"/>
    <x v="0"/>
    <n v="378.59399999999999"/>
    <n v="461.7"/>
    <n v="83.105999999999995"/>
    <s v="Standard"/>
    <s v="Men's Casual Sneakers"/>
    <x v="3"/>
    <n v="353.47"/>
    <x v="1"/>
    <s v="Male"/>
    <s v="Senior"/>
    <x v="2"/>
    <x v="1"/>
    <n v="706.94"/>
    <n v="-328.34600000000006"/>
  </r>
  <r>
    <s v="SALE1857"/>
    <x v="248"/>
    <s v="CUST1064"/>
    <s v="PROD56"/>
    <s v="STORE13"/>
    <n v="4"/>
    <n v="626.35"/>
    <n v="0.25"/>
    <x v="2"/>
    <n v="1879.0500000000002"/>
    <n v="2505.4"/>
    <n v="626.35"/>
    <s v="High Value"/>
    <s v="Premium Blanket Throw"/>
    <x v="1"/>
    <n v="461.47"/>
    <x v="3"/>
    <s v="Male"/>
    <s v="Middle Age"/>
    <x v="1"/>
    <x v="0"/>
    <n v="1845.88"/>
    <n v="33.170000000000073"/>
  </r>
  <r>
    <s v="SALE1378"/>
    <x v="249"/>
    <s v="CUST1064"/>
    <s v="PROD47"/>
    <s v="STORE12"/>
    <n v="4"/>
    <n v="108.55"/>
    <n v="0.18"/>
    <x v="1"/>
    <n v="356.04400000000004"/>
    <n v="434.2"/>
    <n v="78.155999999999992"/>
    <s v="Standard"/>
    <s v="Makeup Brush Set"/>
    <x v="0"/>
    <n v="242.96499999999997"/>
    <x v="3"/>
    <s v="Male"/>
    <s v="Middle Age"/>
    <x v="3"/>
    <x v="1"/>
    <n v="971.8599999999999"/>
    <n v="-615.8159999999998"/>
  </r>
  <r>
    <s v="SALE298"/>
    <x v="250"/>
    <s v="CUST1065"/>
    <s v="PROD90"/>
    <s v="STORE1"/>
    <n v="4"/>
    <n v="353.67"/>
    <n v="0.03"/>
    <x v="1"/>
    <n v="1372.2396000000001"/>
    <n v="1414.68"/>
    <n v="42.440399999999997"/>
    <s v="High Value"/>
    <s v="Gaming Mouse Pad XL"/>
    <x v="2"/>
    <n v="340.14"/>
    <x v="2"/>
    <s v="Female"/>
    <s v="Young"/>
    <x v="3"/>
    <x v="0"/>
    <n v="1360.56"/>
    <n v="11.679600000000164"/>
  </r>
  <r>
    <s v="SALE10"/>
    <x v="251"/>
    <s v="CUST1065"/>
    <s v="PROD24"/>
    <s v="STORE14"/>
    <n v="4"/>
    <n v="61.98"/>
    <n v="0.16"/>
    <x v="1"/>
    <n v="208.25279999999998"/>
    <n v="247.92"/>
    <n v="39.667200000000001"/>
    <s v="Standard"/>
    <s v="Foldable Camping Chair"/>
    <x v="4"/>
    <n v="166.06"/>
    <x v="2"/>
    <s v="Female"/>
    <s v="Young"/>
    <x v="2"/>
    <x v="2"/>
    <n v="664.24"/>
    <n v="-455.98720000000003"/>
  </r>
  <r>
    <s v="SALE93"/>
    <x v="252"/>
    <s v="CUST1065"/>
    <s v="PROD19"/>
    <s v="STORE4"/>
    <n v="2"/>
    <n v="873.1"/>
    <n v="0.12"/>
    <x v="0"/>
    <n v="1536.6559999999999"/>
    <n v="1746.2"/>
    <n v="209.54400000000001"/>
    <s v="High Value"/>
    <s v="Knee Support Brace"/>
    <x v="4"/>
    <n v="21.34"/>
    <x v="2"/>
    <s v="Female"/>
    <s v="Young"/>
    <x v="2"/>
    <x v="1"/>
    <n v="42.68"/>
    <n v="1493.9759999999999"/>
  </r>
  <r>
    <s v="SALE1837"/>
    <x v="253"/>
    <s v="CUST1065"/>
    <s v="PROD9"/>
    <s v="STORE12"/>
    <n v="4"/>
    <n v="889.47"/>
    <n v="0.24"/>
    <x v="2"/>
    <n v="2703.9888000000001"/>
    <n v="3557.88"/>
    <n v="853.89120000000003"/>
    <s v="High Value"/>
    <s v="Adjustable Dumbbell Set"/>
    <x v="4"/>
    <n v="495.72"/>
    <x v="2"/>
    <s v="Female"/>
    <s v="Young"/>
    <x v="3"/>
    <x v="1"/>
    <n v="1982.88"/>
    <n v="721.10879999999997"/>
  </r>
  <r>
    <s v="SALE356"/>
    <x v="200"/>
    <s v="CUST1065"/>
    <s v="PROD18"/>
    <s v="STORE1"/>
    <n v="3"/>
    <n v="803.76"/>
    <n v="0.19"/>
    <x v="2"/>
    <n v="1953.1368"/>
    <n v="2411.2799999999997"/>
    <n v="458.14319999999998"/>
    <s v="High Value"/>
    <s v="Women's Denim Jeans"/>
    <x v="3"/>
    <n v="242.96499999999997"/>
    <x v="2"/>
    <s v="Female"/>
    <s v="Young"/>
    <x v="3"/>
    <x v="0"/>
    <n v="728.89499999999998"/>
    <n v="1224.2418"/>
  </r>
  <r>
    <s v="SALE739"/>
    <x v="254"/>
    <s v="CUST1065"/>
    <s v="PROD20"/>
    <s v="STORE8"/>
    <n v="2"/>
    <n v="865.14"/>
    <n v="0.2"/>
    <x v="0"/>
    <n v="1384.2240000000002"/>
    <n v="1730.28"/>
    <n v="346.05600000000004"/>
    <s v="High Value"/>
    <s v="Outdoor Sports Water Bottle"/>
    <x v="4"/>
    <n v="131.51"/>
    <x v="2"/>
    <s v="Female"/>
    <s v="Young"/>
    <x v="0"/>
    <x v="1"/>
    <n v="263.02"/>
    <n v="1121.2040000000002"/>
  </r>
  <r>
    <s v="SALE1349"/>
    <x v="154"/>
    <s v="CUST1065"/>
    <s v="PROD11"/>
    <s v="STORE13"/>
    <n v="2"/>
    <n v="916.49"/>
    <n v="0.3"/>
    <x v="0"/>
    <n v="1283.086"/>
    <n v="1832.98"/>
    <n v="549.89400000000001"/>
    <s v="High Value"/>
    <s v="HD Smart TV Stick"/>
    <x v="2"/>
    <n v="449.4"/>
    <x v="2"/>
    <s v="Female"/>
    <s v="Young"/>
    <x v="1"/>
    <x v="0"/>
    <n v="898.8"/>
    <n v="384.28600000000006"/>
  </r>
  <r>
    <s v="SALE634"/>
    <x v="255"/>
    <s v="CUST1066"/>
    <s v="PROD17"/>
    <s v="STORE4"/>
    <n v="3"/>
    <n v="781.39"/>
    <n v="0.12"/>
    <x v="0"/>
    <n v="2062.8696"/>
    <n v="2344.17"/>
    <n v="281.30040000000002"/>
    <s v="High Value"/>
    <s v="Soccer Training Cone Set"/>
    <x v="4"/>
    <n v="144.53"/>
    <x v="2"/>
    <s v="Female"/>
    <s v="Young"/>
    <x v="2"/>
    <x v="1"/>
    <n v="433.59000000000003"/>
    <n v="1629.2795999999998"/>
  </r>
  <r>
    <s v="SALE871"/>
    <x v="256"/>
    <s v="CUST1066"/>
    <s v="PROD40"/>
    <s v="STORE15"/>
    <n v="4"/>
    <n v="619.74"/>
    <n v="0.13"/>
    <x v="1"/>
    <n v="2156.6952000000001"/>
    <n v="2478.96"/>
    <n v="322.26480000000004"/>
    <s v="High Value"/>
    <s v="Noise-Canceling Headphones"/>
    <x v="2"/>
    <n v="38.520000000000003"/>
    <x v="2"/>
    <s v="Female"/>
    <s v="Young"/>
    <x v="3"/>
    <x v="0"/>
    <n v="154.08000000000001"/>
    <n v="2002.6152000000002"/>
  </r>
  <r>
    <s v="SALE1718"/>
    <x v="257"/>
    <s v="CUST1066"/>
    <s v="PROD78"/>
    <s v="STORE3"/>
    <n v="2"/>
    <n v="837.76"/>
    <n v="0.03"/>
    <x v="2"/>
    <n v="1625.2544"/>
    <n v="1675.52"/>
    <n v="50.265599999999999"/>
    <s v="High Value"/>
    <s v="Essential Oil Diffuser"/>
    <x v="1"/>
    <n v="325.26"/>
    <x v="2"/>
    <s v="Female"/>
    <s v="Young"/>
    <x v="3"/>
    <x v="2"/>
    <n v="650.52"/>
    <n v="974.73440000000005"/>
  </r>
  <r>
    <s v="SALE815"/>
    <x v="258"/>
    <s v="CUST1066"/>
    <s v="PROD3"/>
    <s v="STORE9"/>
    <n v="3"/>
    <n v="135.94"/>
    <n v="0.2"/>
    <x v="0"/>
    <n v="326.25600000000003"/>
    <n v="407.82"/>
    <n v="81.564000000000007"/>
    <s v="Standard"/>
    <s v="Men's Running Jacket"/>
    <x v="3"/>
    <n v="364.67"/>
    <x v="2"/>
    <s v="Female"/>
    <s v="Young"/>
    <x v="2"/>
    <x v="0"/>
    <n v="1094.01"/>
    <n v="-767.75399999999991"/>
  </r>
  <r>
    <s v="SALE178"/>
    <x v="259"/>
    <s v="CUST1066"/>
    <s v="PROD94"/>
    <s v="STORE5"/>
    <n v="4"/>
    <n v="396.53"/>
    <n v="7.0000000000000007E-2"/>
    <x v="2"/>
    <n v="1475.0915999999997"/>
    <n v="1586.12"/>
    <n v="111.0284"/>
    <s v="High Value"/>
    <s v="Vitamin E Body Lotion"/>
    <x v="0"/>
    <n v="358.47"/>
    <x v="2"/>
    <s v="Female"/>
    <s v="Young"/>
    <x v="3"/>
    <x v="2"/>
    <n v="1433.88"/>
    <n v="41.211599999999635"/>
  </r>
  <r>
    <s v="SALE387"/>
    <x v="260"/>
    <s v="CUST1066"/>
    <s v="PROD80"/>
    <s v="STORE10"/>
    <n v="2"/>
    <n v="722.45"/>
    <n v="0.22"/>
    <x v="2"/>
    <n v="1127.0220000000002"/>
    <n v="1444.9"/>
    <n v="317.87800000000004"/>
    <s v="High Value"/>
    <s v="Wall-Mounted Spice Rack"/>
    <x v="1"/>
    <n v="143.43"/>
    <x v="2"/>
    <s v="Female"/>
    <s v="Young"/>
    <x v="1"/>
    <x v="1"/>
    <n v="286.86"/>
    <n v="840.16200000000015"/>
  </r>
  <r>
    <s v="SALE1773"/>
    <x v="261"/>
    <s v="CUST1067"/>
    <s v="PROD41"/>
    <s v="STORE19"/>
    <n v="2"/>
    <n v="138.41"/>
    <n v="0.02"/>
    <x v="0"/>
    <n v="271.28359999999998"/>
    <n v="276.82"/>
    <n v="5.5363999999999995"/>
    <s v="Standard"/>
    <s v="Yoga Exercise Mat"/>
    <x v="4"/>
    <n v="313.26"/>
    <x v="2"/>
    <s v="Male"/>
    <s v="Senior"/>
    <x v="1"/>
    <x v="1"/>
    <n v="626.52"/>
    <n v="-355.2364"/>
  </r>
  <r>
    <s v="SALE1601"/>
    <x v="32"/>
    <s v="CUST1067"/>
    <s v="PROD15"/>
    <s v="STORE19"/>
    <n v="4"/>
    <n v="741.51"/>
    <n v="0.09"/>
    <x v="0"/>
    <n v="2699.0963999999999"/>
    <n v="2966.04"/>
    <n v="266.9436"/>
    <s v="High Value"/>
    <s v="4K Home Projector"/>
    <x v="2"/>
    <n v="465.34"/>
    <x v="2"/>
    <s v="Male"/>
    <s v="Senior"/>
    <x v="1"/>
    <x v="1"/>
    <n v="1861.36"/>
    <n v="837.7364"/>
  </r>
  <r>
    <s v="SALE1616"/>
    <x v="262"/>
    <s v="CUST1067"/>
    <s v="PROD71"/>
    <s v="STORE7"/>
    <n v="2"/>
    <n v="588.9"/>
    <n v="0.19"/>
    <x v="2"/>
    <n v="954.01800000000003"/>
    <n v="1177.8"/>
    <n v="223.78199999999998"/>
    <s v="Standard"/>
    <s v="Hair Repair Oil Treatment"/>
    <x v="0"/>
    <n v="214.32"/>
    <x v="2"/>
    <s v="Male"/>
    <s v="Senior"/>
    <x v="2"/>
    <x v="1"/>
    <n v="428.64"/>
    <n v="525.37800000000004"/>
  </r>
  <r>
    <s v="SALE1778"/>
    <x v="154"/>
    <s v="CUST1067"/>
    <s v="PROD43"/>
    <s v="STORE3"/>
    <n v="1"/>
    <n v="88.92"/>
    <n v="0.19"/>
    <x v="2"/>
    <n v="72.025200000000012"/>
    <n v="88.92"/>
    <n v="16.8948"/>
    <s v="Standard"/>
    <s v="USB External Hard Drive"/>
    <x v="2"/>
    <n v="253.33"/>
    <x v="2"/>
    <s v="Male"/>
    <s v="Senior"/>
    <x v="3"/>
    <x v="2"/>
    <n v="253.33"/>
    <n v="-181.3048"/>
  </r>
  <r>
    <s v="SALE117"/>
    <x v="263"/>
    <s v="CUST1067"/>
    <s v="PROD46"/>
    <s v="STORE4"/>
    <n v="1"/>
    <n v="299.13"/>
    <n v="0.1"/>
    <x v="0"/>
    <n v="269.21699999999998"/>
    <n v="299.13"/>
    <n v="29.913"/>
    <s v="Standard"/>
    <s v="Men's Winter Jacket"/>
    <x v="3"/>
    <n v="167.34"/>
    <x v="2"/>
    <s v="Male"/>
    <s v="Senior"/>
    <x v="2"/>
    <x v="1"/>
    <n v="167.34"/>
    <n v="101.87699999999998"/>
  </r>
  <r>
    <s v="SALE1409"/>
    <x v="264"/>
    <s v="CUST1067"/>
    <s v="PROD25"/>
    <s v="STORE15"/>
    <n v="2"/>
    <n v="548.29999999999995"/>
    <n v="0.23"/>
    <x v="2"/>
    <n v="844.38199999999995"/>
    <n v="1096.5999999999999"/>
    <n v="252.21799999999999"/>
    <s v="Standard"/>
    <s v="Women's Scarf Set"/>
    <x v="3"/>
    <n v="174.02"/>
    <x v="2"/>
    <s v="Male"/>
    <s v="Senior"/>
    <x v="3"/>
    <x v="0"/>
    <n v="348.04"/>
    <n v="496.34199999999993"/>
  </r>
  <r>
    <s v="SALE809"/>
    <x v="265"/>
    <s v="CUST1067"/>
    <s v="PROD2"/>
    <s v="STORE4"/>
    <n v="3"/>
    <n v="977.55"/>
    <n v="0.02"/>
    <x v="1"/>
    <n v="2873.9969999999994"/>
    <n v="2932.6499999999996"/>
    <n v="58.652999999999992"/>
    <s v="High Value"/>
    <s v="Women's Casual Hoodie"/>
    <x v="3"/>
    <n v="242.96499999999997"/>
    <x v="2"/>
    <s v="Male"/>
    <s v="Senior"/>
    <x v="2"/>
    <x v="1"/>
    <n v="728.89499999999998"/>
    <n v="2145.1019999999994"/>
  </r>
  <r>
    <s v="SALE937"/>
    <x v="266"/>
    <s v="CUST1067"/>
    <s v="PROD76"/>
    <s v="STORE10"/>
    <n v="1"/>
    <n v="459.42"/>
    <n v="0.28000000000000003"/>
    <x v="0"/>
    <n v="330.7824"/>
    <n v="459.42"/>
    <n v="128.63760000000002"/>
    <s v="Standard"/>
    <s v="Wireless Mouse"/>
    <x v="2"/>
    <n v="392.89"/>
    <x v="2"/>
    <s v="Male"/>
    <s v="Senior"/>
    <x v="1"/>
    <x v="1"/>
    <n v="392.89"/>
    <n v="-62.107599999999991"/>
  </r>
  <r>
    <s v="SALE1057"/>
    <x v="267"/>
    <s v="CUST1067"/>
    <s v="PROD10"/>
    <s v="STORE3"/>
    <n v="2"/>
    <n v="123.19"/>
    <n v="0.19"/>
    <x v="2"/>
    <n v="199.56780000000001"/>
    <n v="246.38"/>
    <n v="46.812199999999997"/>
    <s v="Standard"/>
    <s v="Ceramic Kitchen Bowl Set"/>
    <x v="1"/>
    <n v="298.86"/>
    <x v="2"/>
    <s v="Male"/>
    <s v="Senior"/>
    <x v="3"/>
    <x v="2"/>
    <n v="597.72"/>
    <n v="-398.15219999999999"/>
  </r>
  <r>
    <s v="SALE945"/>
    <x v="268"/>
    <s v="CUST1067"/>
    <s v="PROD14"/>
    <s v="STORE15"/>
    <n v="1"/>
    <n v="222.95"/>
    <n v="0.02"/>
    <x v="2"/>
    <n v="218.49099999999999"/>
    <n v="222.95"/>
    <n v="4.4589999999999996"/>
    <s v="Standard"/>
    <s v="Decorative Wall Mirror"/>
    <x v="1"/>
    <n v="48.01"/>
    <x v="2"/>
    <s v="Male"/>
    <s v="Senior"/>
    <x v="3"/>
    <x v="0"/>
    <n v="48.01"/>
    <n v="170.48099999999999"/>
  </r>
  <r>
    <s v="SALE150"/>
    <x v="269"/>
    <s v="CUST1068"/>
    <s v="PROD52"/>
    <s v="STORE5"/>
    <n v="3"/>
    <n v="601.92999999999995"/>
    <n v="0.14000000000000001"/>
    <x v="2"/>
    <n v="1552.9793999999999"/>
    <n v="1805.79"/>
    <n v="252.81060000000002"/>
    <s v="High Value"/>
    <s v="Rugby Ball"/>
    <x v="4"/>
    <n v="212.26"/>
    <x v="2"/>
    <s v="Female"/>
    <s v="Young"/>
    <x v="3"/>
    <x v="2"/>
    <n v="636.78"/>
    <n v="916.19939999999997"/>
  </r>
  <r>
    <s v="SALE1699"/>
    <x v="270"/>
    <s v="CUST1068"/>
    <s v="PROD27"/>
    <s v="STORE14"/>
    <n v="1"/>
    <n v="564.1"/>
    <n v="0.03"/>
    <x v="2"/>
    <n v="547.17700000000002"/>
    <n v="564.1"/>
    <n v="16.923000000000002"/>
    <s v="Standard"/>
    <s v="Decorative Floor Vase"/>
    <x v="1"/>
    <n v="242.96499999999997"/>
    <x v="2"/>
    <s v="Female"/>
    <s v="Young"/>
    <x v="2"/>
    <x v="2"/>
    <n v="242.96499999999997"/>
    <n v="304.21200000000005"/>
  </r>
  <r>
    <s v="SALE1992"/>
    <x v="169"/>
    <s v="CUST1068"/>
    <s v="PROD89"/>
    <s v="STORE15"/>
    <n v="1"/>
    <n v="516.62"/>
    <n v="0.18"/>
    <x v="1"/>
    <n v="423.62840000000006"/>
    <n v="516.62"/>
    <n v="92.991599999999991"/>
    <s v="Standard"/>
    <s v="Face Foundation Kit"/>
    <x v="0"/>
    <n v="183.04"/>
    <x v="2"/>
    <s v="Female"/>
    <s v="Young"/>
    <x v="3"/>
    <x v="0"/>
    <n v="183.04"/>
    <n v="240.58840000000006"/>
  </r>
  <r>
    <s v="SALE1447"/>
    <x v="271"/>
    <s v="CUST1069"/>
    <s v="PROD31"/>
    <s v="STORE18"/>
    <n v="1"/>
    <n v="934.75"/>
    <n v="0.11"/>
    <x v="1"/>
    <n v="831.92750000000001"/>
    <n v="934.75"/>
    <n v="102.82250000000001"/>
    <s v="Standard"/>
    <s v="Basketball"/>
    <x v="4"/>
    <n v="204.39"/>
    <x v="0"/>
    <s v="Female"/>
    <s v="Young"/>
    <x v="1"/>
    <x v="0"/>
    <n v="204.39"/>
    <n v="627.53750000000002"/>
  </r>
  <r>
    <s v="SALE918"/>
    <x v="59"/>
    <s v="CUST1069"/>
    <s v="PROD13"/>
    <s v="STORE3"/>
    <n v="4"/>
    <n v="548.44000000000005"/>
    <n v="0.05"/>
    <x v="0"/>
    <n v="2084.0720000000001"/>
    <n v="2193.7600000000002"/>
    <n v="109.68800000000002"/>
    <s v="High Value"/>
    <s v="USB-C Fast Charger"/>
    <x v="2"/>
    <n v="242.23"/>
    <x v="0"/>
    <s v="Female"/>
    <s v="Young"/>
    <x v="3"/>
    <x v="2"/>
    <n v="968.92"/>
    <n v="1115.152"/>
  </r>
  <r>
    <s v="SALE770"/>
    <x v="272"/>
    <s v="CUST1069"/>
    <s v="PROD25"/>
    <s v="STORE17"/>
    <n v="3"/>
    <n v="361.11"/>
    <n v="0.06"/>
    <x v="1"/>
    <n v="1018.3301999999999"/>
    <n v="1083.33"/>
    <n v="64.999799999999993"/>
    <s v="High Value"/>
    <s v="Women's Scarf Set"/>
    <x v="3"/>
    <n v="174.02"/>
    <x v="0"/>
    <s v="Female"/>
    <s v="Young"/>
    <x v="3"/>
    <x v="0"/>
    <n v="522.06000000000006"/>
    <n v="496.27019999999982"/>
  </r>
  <r>
    <s v="SALE225"/>
    <x v="26"/>
    <s v="CUST1069"/>
    <s v="PROD73"/>
    <s v="STORE9"/>
    <n v="2"/>
    <n v="610.37"/>
    <n v="0.1"/>
    <x v="1"/>
    <n v="1098.6659999999999"/>
    <n v="1220.74"/>
    <n v="122.07400000000001"/>
    <s v="High Value"/>
    <s v="Shin Guards – Adult"/>
    <x v="4"/>
    <n v="107.06"/>
    <x v="0"/>
    <s v="Female"/>
    <s v="Young"/>
    <x v="2"/>
    <x v="0"/>
    <n v="214.12"/>
    <n v="884.54599999999994"/>
  </r>
  <r>
    <s v="SALE50"/>
    <x v="187"/>
    <s v="CUST1070"/>
    <s v="PROD52"/>
    <s v="STORE9"/>
    <n v="1"/>
    <n v="272.2"/>
    <n v="0.3"/>
    <x v="0"/>
    <n v="190.54"/>
    <n v="272.2"/>
    <n v="81.66"/>
    <s v="Standard"/>
    <s v="Rugby Ball"/>
    <x v="4"/>
    <n v="212.26"/>
    <x v="3"/>
    <s v="Female"/>
    <s v="Young"/>
    <x v="2"/>
    <x v="0"/>
    <n v="212.26"/>
    <n v="-21.72"/>
  </r>
  <r>
    <s v="SALE1241"/>
    <x v="273"/>
    <s v="CUST1070"/>
    <s v="PROD16"/>
    <s v="STORE16"/>
    <n v="3"/>
    <n v="573.1"/>
    <n v="0.16"/>
    <x v="2"/>
    <n v="1444.212"/>
    <n v="1719.3000000000002"/>
    <n v="275.08800000000002"/>
    <s v="High Value"/>
    <s v="Beard Grooming Kit"/>
    <x v="0"/>
    <n v="337.42"/>
    <x v="3"/>
    <s v="Female"/>
    <s v="Young"/>
    <x v="0"/>
    <x v="0"/>
    <n v="1012.26"/>
    <n v="431.952"/>
  </r>
  <r>
    <s v="SALE46"/>
    <x v="274"/>
    <s v="CUST1070"/>
    <s v="PROD78"/>
    <s v="STORE16"/>
    <n v="4"/>
    <n v="24.72"/>
    <n v="0.28000000000000003"/>
    <x v="0"/>
    <n v="71.193599999999989"/>
    <n v="98.88"/>
    <n v="27.686400000000003"/>
    <s v="Standard"/>
    <s v="Essential Oil Diffuser"/>
    <x v="1"/>
    <n v="325.26"/>
    <x v="3"/>
    <s v="Female"/>
    <s v="Young"/>
    <x v="0"/>
    <x v="0"/>
    <n v="1301.04"/>
    <n v="-1229.8463999999999"/>
  </r>
  <r>
    <s v="SALE1288"/>
    <x v="275"/>
    <s v="CUST1070"/>
    <s v="PROD80"/>
    <s v="STORE17"/>
    <n v="3"/>
    <n v="268.89"/>
    <n v="7.0000000000000007E-2"/>
    <x v="2"/>
    <n v="750.20309999999995"/>
    <n v="806.67"/>
    <n v="56.466900000000003"/>
    <s v="Standard"/>
    <s v="Wall-Mounted Spice Rack"/>
    <x v="1"/>
    <n v="143.43"/>
    <x v="3"/>
    <s v="Female"/>
    <s v="Young"/>
    <x v="3"/>
    <x v="0"/>
    <n v="430.29"/>
    <n v="319.91309999999993"/>
  </r>
  <r>
    <s v="SALE1638"/>
    <x v="3"/>
    <s v="CUST1070"/>
    <s v="PROD5"/>
    <s v="STORE2"/>
    <n v="1"/>
    <n v="78.5"/>
    <n v="0.17"/>
    <x v="1"/>
    <n v="65.155000000000001"/>
    <n v="78.5"/>
    <n v="13.345000000000001"/>
    <s v="Standard"/>
    <s v="Men's Leather Belt"/>
    <x v="3"/>
    <n v="261"/>
    <x v="3"/>
    <s v="Female"/>
    <s v="Young"/>
    <x v="2"/>
    <x v="2"/>
    <n v="261"/>
    <n v="-195.845"/>
  </r>
  <r>
    <s v="SALE1628"/>
    <x v="276"/>
    <s v="CUST1071"/>
    <s v="PROD34"/>
    <s v="STORE9"/>
    <n v="3"/>
    <n v="399.42"/>
    <n v="0.02"/>
    <x v="2"/>
    <n v="1174.2947999999999"/>
    <n v="1198.26"/>
    <n v="23.965199999999999"/>
    <s v="High Value"/>
    <s v="Gaming Mechanical Keyboard"/>
    <x v="2"/>
    <n v="419.28"/>
    <x v="3"/>
    <s v="Female"/>
    <s v="Senior"/>
    <x v="2"/>
    <x v="0"/>
    <n v="1257.8399999999999"/>
    <n v="-83.545200000000023"/>
  </r>
  <r>
    <s v="SALE1097"/>
    <x v="119"/>
    <s v="CUST1071"/>
    <s v="PROD0"/>
    <s v="STORE3"/>
    <n v="3"/>
    <n v="455.82"/>
    <n v="0.01"/>
    <x v="2"/>
    <n v="1353.7854"/>
    <n v="1367.46"/>
    <n v="13.6746"/>
    <s v="High Value"/>
    <s v="Brother Laser Printer"/>
    <x v="2"/>
    <n v="112.42"/>
    <x v="3"/>
    <s v="Female"/>
    <s v="Senior"/>
    <x v="3"/>
    <x v="2"/>
    <n v="337.26"/>
    <n v="1016.5254"/>
  </r>
  <r>
    <s v="SALE449"/>
    <x v="277"/>
    <s v="CUST1071"/>
    <s v="PROD83"/>
    <s v="STORE14"/>
    <n v="2"/>
    <n v="613.23"/>
    <n v="0.15"/>
    <x v="2"/>
    <n v="1042.491"/>
    <n v="1226.46"/>
    <n v="183.96899999999999"/>
    <s v="High Value"/>
    <s v="Hydrating Face Cleanser"/>
    <x v="0"/>
    <n v="242.96499999999997"/>
    <x v="3"/>
    <s v="Female"/>
    <s v="Senior"/>
    <x v="2"/>
    <x v="2"/>
    <n v="485.92999999999995"/>
    <n v="556.56100000000004"/>
  </r>
  <r>
    <s v="SALE1012"/>
    <x v="278"/>
    <s v="CUST1072"/>
    <s v="PROD37"/>
    <s v="STORE18"/>
    <n v="4"/>
    <n v="971.9"/>
    <n v="0.28000000000000003"/>
    <x v="2"/>
    <n v="2799.0719999999997"/>
    <n v="3887.6"/>
    <n v="1088.528"/>
    <s v="High Value"/>
    <s v="Men's Casual Sneakers"/>
    <x v="3"/>
    <n v="353.47"/>
    <x v="3"/>
    <s v="Female"/>
    <s v="Middle Age"/>
    <x v="1"/>
    <x v="0"/>
    <n v="1413.88"/>
    <n v="1385.1919999999996"/>
  </r>
  <r>
    <s v="SALE1690"/>
    <x v="5"/>
    <s v="CUST1072"/>
    <s v="PROD30"/>
    <s v="STORE7"/>
    <n v="3"/>
    <n v="884.92"/>
    <n v="0.06"/>
    <x v="0"/>
    <n v="2495.4743999999996"/>
    <n v="2654.7599999999998"/>
    <n v="159.28559999999999"/>
    <s v="High Value"/>
    <s v="Stainless Steel Cutlery Set"/>
    <x v="1"/>
    <n v="19.52"/>
    <x v="3"/>
    <s v="Female"/>
    <s v="Middle Age"/>
    <x v="2"/>
    <x v="1"/>
    <n v="58.56"/>
    <n v="2436.9143999999997"/>
  </r>
  <r>
    <s v="SALE1958"/>
    <x v="52"/>
    <s v="CUST1072"/>
    <s v="PROD64"/>
    <s v="STORE19"/>
    <n v="1"/>
    <n v="125"/>
    <n v="0.23"/>
    <x v="2"/>
    <n v="96.25"/>
    <n v="125"/>
    <n v="28.75"/>
    <s v="Standard"/>
    <s v="Matte Lipstick Set"/>
    <x v="0"/>
    <n v="299.11"/>
    <x v="3"/>
    <s v="Female"/>
    <s v="Middle Age"/>
    <x v="1"/>
    <x v="1"/>
    <n v="299.11"/>
    <n v="-202.86"/>
  </r>
  <r>
    <s v="SALE40"/>
    <x v="17"/>
    <s v="CUST1072"/>
    <s v="PROD26"/>
    <s v="STORE19"/>
    <n v="2"/>
    <n v="188.25"/>
    <n v="0.08"/>
    <x v="2"/>
    <n v="346.38"/>
    <n v="376.5"/>
    <n v="30.12"/>
    <s v="Standard"/>
    <s v="Wireless Bluetooth Speaker"/>
    <x v="2"/>
    <n v="322.41000000000003"/>
    <x v="3"/>
    <s v="Female"/>
    <s v="Middle Age"/>
    <x v="1"/>
    <x v="1"/>
    <n v="644.82000000000005"/>
    <n v="-298.44000000000005"/>
  </r>
  <r>
    <s v="SALE623"/>
    <x v="279"/>
    <s v="CUST1072"/>
    <s v="PROD27"/>
    <s v="STORE14"/>
    <n v="4"/>
    <n v="344.12"/>
    <n v="0.25"/>
    <x v="2"/>
    <n v="1032.3600000000001"/>
    <n v="1376.48"/>
    <n v="344.12"/>
    <s v="High Value"/>
    <s v="Decorative Floor Vase"/>
    <x v="1"/>
    <n v="242.96499999999997"/>
    <x v="3"/>
    <s v="Female"/>
    <s v="Middle Age"/>
    <x v="2"/>
    <x v="2"/>
    <n v="971.8599999999999"/>
    <n v="60.500000000000227"/>
  </r>
  <r>
    <s v="SALE1539"/>
    <x v="280"/>
    <s v="CUST1072"/>
    <s v="PROD15"/>
    <s v="STORE12"/>
    <n v="3"/>
    <n v="997.95"/>
    <n v="0.09"/>
    <x v="0"/>
    <n v="2724.4035000000003"/>
    <n v="2993.8500000000004"/>
    <n v="269.44650000000001"/>
    <s v="High Value"/>
    <s v="4K Home Projector"/>
    <x v="2"/>
    <n v="465.34"/>
    <x v="3"/>
    <s v="Female"/>
    <s v="Middle Age"/>
    <x v="3"/>
    <x v="1"/>
    <n v="1396.02"/>
    <n v="1328.3835000000004"/>
  </r>
  <r>
    <s v="SALE165"/>
    <x v="198"/>
    <s v="CUST1073"/>
    <s v="PROD10"/>
    <s v="STORE17"/>
    <n v="3"/>
    <n v="121.64"/>
    <n v="7.0000000000000007E-2"/>
    <x v="0"/>
    <n v="339.37560000000002"/>
    <n v="364.92"/>
    <n v="25.544400000000003"/>
    <s v="Standard"/>
    <s v="Ceramic Kitchen Bowl Set"/>
    <x v="1"/>
    <n v="298.86"/>
    <x v="2"/>
    <s v="Female"/>
    <s v="Senior"/>
    <x v="3"/>
    <x v="0"/>
    <n v="896.58"/>
    <n v="-557.20440000000008"/>
  </r>
  <r>
    <s v="SALE1619"/>
    <x v="281"/>
    <s v="CUST1074"/>
    <s v="PROD83"/>
    <s v="STORE4"/>
    <n v="2"/>
    <n v="692.72"/>
    <n v="0.13"/>
    <x v="1"/>
    <n v="1205.3328000000001"/>
    <n v="1385.44"/>
    <n v="180.10720000000001"/>
    <s v="High Value"/>
    <s v="Hydrating Face Cleanser"/>
    <x v="0"/>
    <n v="242.96499999999997"/>
    <x v="1"/>
    <s v="Male"/>
    <s v="Senior"/>
    <x v="2"/>
    <x v="1"/>
    <n v="485.92999999999995"/>
    <n v="719.40280000000018"/>
  </r>
  <r>
    <s v="SALE1056"/>
    <x v="282"/>
    <s v="CUST1075"/>
    <s v="PROD66"/>
    <s v="STORE18"/>
    <n v="3"/>
    <n v="794.59"/>
    <n v="0.03"/>
    <x v="2"/>
    <n v="2312.2568999999999"/>
    <n v="2383.77"/>
    <n v="71.513099999999994"/>
    <s v="High Value"/>
    <s v="Women's Hair Dryer Brush"/>
    <x v="0"/>
    <n v="340.39"/>
    <x v="3"/>
    <s v="Female"/>
    <s v="Senior"/>
    <x v="1"/>
    <x v="0"/>
    <n v="1021.17"/>
    <n v="1291.0868999999998"/>
  </r>
  <r>
    <s v="SALE470"/>
    <x v="189"/>
    <s v="CUST1075"/>
    <s v="PROD28"/>
    <s v="STORE18"/>
    <n v="1"/>
    <n v="907.95"/>
    <n v="0.1"/>
    <x v="1"/>
    <n v="817.15500000000009"/>
    <n v="907.95"/>
    <n v="90.795000000000016"/>
    <s v="Standard"/>
    <s v="Sports Stopwatch Timer"/>
    <x v="4"/>
    <n v="38.76"/>
    <x v="3"/>
    <s v="Female"/>
    <s v="Senior"/>
    <x v="1"/>
    <x v="0"/>
    <n v="38.76"/>
    <n v="778.3950000000001"/>
  </r>
  <r>
    <s v="SALE618"/>
    <x v="283"/>
    <s v="CUST1075"/>
    <s v="PROD30"/>
    <s v="STORE16"/>
    <n v="2"/>
    <n v="660.81"/>
    <n v="0.18"/>
    <x v="1"/>
    <n v="1083.7284"/>
    <n v="1321.62"/>
    <n v="237.89159999999998"/>
    <s v="High Value"/>
    <s v="Stainless Steel Cutlery Set"/>
    <x v="1"/>
    <n v="19.52"/>
    <x v="3"/>
    <s v="Female"/>
    <s v="Senior"/>
    <x v="0"/>
    <x v="0"/>
    <n v="39.04"/>
    <n v="1044.6884"/>
  </r>
  <r>
    <s v="SALE838"/>
    <x v="284"/>
    <s v="CUST1075"/>
    <s v="PROD28"/>
    <s v="STORE16"/>
    <n v="3"/>
    <n v="564.94000000000005"/>
    <n v="0.22"/>
    <x v="2"/>
    <n v="1321.9596000000001"/>
    <n v="1694.8200000000002"/>
    <n v="372.86040000000003"/>
    <s v="High Value"/>
    <s v="Sports Stopwatch Timer"/>
    <x v="4"/>
    <n v="38.76"/>
    <x v="3"/>
    <s v="Female"/>
    <s v="Senior"/>
    <x v="0"/>
    <x v="0"/>
    <n v="116.28"/>
    <n v="1205.6796000000002"/>
  </r>
  <r>
    <s v="SALE381"/>
    <x v="66"/>
    <s v="CUST1075"/>
    <s v="PROD89"/>
    <s v="STORE10"/>
    <n v="2"/>
    <n v="280.37"/>
    <n v="0.22"/>
    <x v="2"/>
    <n v="437.37720000000002"/>
    <n v="560.74"/>
    <n v="123.36280000000001"/>
    <s v="Standard"/>
    <s v="Face Foundation Kit"/>
    <x v="0"/>
    <n v="183.04"/>
    <x v="3"/>
    <s v="Female"/>
    <s v="Senior"/>
    <x v="1"/>
    <x v="1"/>
    <n v="366.08"/>
    <n v="71.297200000000032"/>
  </r>
  <r>
    <s v="SALE220"/>
    <x v="285"/>
    <s v="CUST1075"/>
    <s v="PROD16"/>
    <s v="STORE18"/>
    <n v="2"/>
    <n v="85.23"/>
    <n v="0.13"/>
    <x v="2"/>
    <n v="148.30020000000002"/>
    <n v="170.46"/>
    <n v="22.159800000000001"/>
    <s v="Standard"/>
    <s v="Beard Grooming Kit"/>
    <x v="0"/>
    <n v="337.42"/>
    <x v="3"/>
    <s v="Female"/>
    <s v="Senior"/>
    <x v="1"/>
    <x v="0"/>
    <n v="674.84"/>
    <n v="-526.53980000000001"/>
  </r>
  <r>
    <s v="SALE163"/>
    <x v="40"/>
    <s v="CUST1076"/>
    <s v="PROD32"/>
    <s v="STORE1"/>
    <n v="2"/>
    <n v="563.29999999999995"/>
    <n v="0.26"/>
    <x v="0"/>
    <n v="833.68399999999997"/>
    <n v="1126.5999999999999"/>
    <n v="292.916"/>
    <s v="Standard"/>
    <s v="Vitamin C Face Serum"/>
    <x v="0"/>
    <n v="283.83"/>
    <x v="3"/>
    <s v="Male"/>
    <s v="Middle Age"/>
    <x v="3"/>
    <x v="0"/>
    <n v="567.66"/>
    <n v="266.024"/>
  </r>
  <r>
    <s v="SALE1758"/>
    <x v="286"/>
    <s v="CUST1076"/>
    <s v="PROD36"/>
    <s v="STORE0"/>
    <n v="2"/>
    <n v="827.81"/>
    <n v="0.04"/>
    <x v="2"/>
    <n v="1589.3951999999999"/>
    <n v="1655.62"/>
    <n v="66.224800000000002"/>
    <s v="High Value"/>
    <s v="Women's Summer Dress"/>
    <x v="3"/>
    <n v="223.43"/>
    <x v="3"/>
    <s v="Male"/>
    <s v="Middle Age"/>
    <x v="1"/>
    <x v="0"/>
    <n v="446.86"/>
    <n v="1142.5351999999998"/>
  </r>
  <r>
    <s v="SALE1790"/>
    <x v="287"/>
    <s v="CUST1076"/>
    <s v="PROD17"/>
    <s v="STORE14"/>
    <n v="3"/>
    <n v="877.71"/>
    <n v="0.12"/>
    <x v="0"/>
    <n v="2317.1543999999999"/>
    <n v="2633.13"/>
    <n v="315.97559999999999"/>
    <s v="High Value"/>
    <s v="Soccer Training Cone Set"/>
    <x v="4"/>
    <n v="144.53"/>
    <x v="3"/>
    <s v="Male"/>
    <s v="Middle Age"/>
    <x v="2"/>
    <x v="2"/>
    <n v="433.59000000000003"/>
    <n v="1883.5643999999998"/>
  </r>
  <r>
    <s v="SALE1268"/>
    <x v="288"/>
    <s v="CUST1076"/>
    <s v="PROD88"/>
    <s v="STORE14"/>
    <n v="4"/>
    <n v="488.56"/>
    <n v="0.26"/>
    <x v="0"/>
    <n v="1446.1376"/>
    <n v="1954.24"/>
    <n v="508.10240000000005"/>
    <s v="High Value"/>
    <s v="Sports Wrist Sweatbands"/>
    <x v="4"/>
    <n v="131.24"/>
    <x v="3"/>
    <s v="Male"/>
    <s v="Middle Age"/>
    <x v="2"/>
    <x v="2"/>
    <n v="524.96"/>
    <n v="921.17759999999998"/>
  </r>
  <r>
    <s v="SALE1712"/>
    <x v="182"/>
    <s v="CUST1076"/>
    <s v="PROD1"/>
    <s v="STORE16"/>
    <n v="4"/>
    <n v="175.91"/>
    <n v="0.13"/>
    <x v="2"/>
    <n v="612.16679999999997"/>
    <n v="703.64"/>
    <n v="91.473200000000006"/>
    <s v="Standard"/>
    <s v="Men's Graphic T-Shirt"/>
    <x v="3"/>
    <n v="342.56"/>
    <x v="3"/>
    <s v="Male"/>
    <s v="Middle Age"/>
    <x v="0"/>
    <x v="0"/>
    <n v="1370.24"/>
    <n v="-758.07320000000004"/>
  </r>
  <r>
    <s v="SALE1418"/>
    <x v="289"/>
    <s v="CUST1076"/>
    <s v="PROD62"/>
    <s v="STORE11"/>
    <n v="4"/>
    <n v="289.66000000000003"/>
    <n v="0.25"/>
    <x v="0"/>
    <n v="868.98"/>
    <n v="1158.6400000000001"/>
    <n v="289.66000000000003"/>
    <s v="Standard"/>
    <s v="Laptop Cooling Pad"/>
    <x v="2"/>
    <n v="86.42"/>
    <x v="3"/>
    <s v="Male"/>
    <s v="Middle Age"/>
    <x v="2"/>
    <x v="1"/>
    <n v="345.68"/>
    <n v="523.29999999999995"/>
  </r>
  <r>
    <s v="SALE365"/>
    <x v="290"/>
    <s v="CUST1077"/>
    <s v="PROD21"/>
    <s v="STORE19"/>
    <n v="2"/>
    <n v="899.27"/>
    <n v="0.17"/>
    <x v="0"/>
    <n v="1492.7882"/>
    <n v="1798.54"/>
    <n v="305.7518"/>
    <s v="High Value"/>
    <s v="Multi-Purpose Storage Box"/>
    <x v="1"/>
    <n v="123.46"/>
    <x v="3"/>
    <s v="Male"/>
    <s v="Young"/>
    <x v="1"/>
    <x v="1"/>
    <n v="246.92"/>
    <n v="1245.8681999999999"/>
  </r>
  <r>
    <s v="SALE717"/>
    <x v="291"/>
    <s v="CUST1077"/>
    <s v="PROD77"/>
    <s v="STORE12"/>
    <n v="1"/>
    <n v="691.38"/>
    <n v="0.11"/>
    <x v="2"/>
    <n v="615.32820000000004"/>
    <n v="691.38"/>
    <n v="76.0518"/>
    <s v="Standard"/>
    <s v="WiFi Mesh Router"/>
    <x v="2"/>
    <n v="480.9"/>
    <x v="3"/>
    <s v="Male"/>
    <s v="Young"/>
    <x v="3"/>
    <x v="1"/>
    <n v="480.9"/>
    <n v="134.42820000000006"/>
  </r>
  <r>
    <s v="SALE990"/>
    <x v="166"/>
    <s v="CUST1077"/>
    <s v="PROD20"/>
    <s v="STORE9"/>
    <n v="3"/>
    <n v="158.72"/>
    <n v="0.13"/>
    <x v="2"/>
    <n v="414.25919999999996"/>
    <n v="476.15999999999997"/>
    <n v="61.900799999999997"/>
    <s v="Standard"/>
    <s v="Outdoor Sports Water Bottle"/>
    <x v="4"/>
    <n v="131.51"/>
    <x v="3"/>
    <s v="Male"/>
    <s v="Young"/>
    <x v="2"/>
    <x v="0"/>
    <n v="394.53"/>
    <n v="19.729199999999992"/>
  </r>
  <r>
    <s v="SALE530"/>
    <x v="229"/>
    <s v="CUST1077"/>
    <s v="PROD8"/>
    <s v="STORE19"/>
    <n v="4"/>
    <n v="537.15"/>
    <n v="0.06"/>
    <x v="2"/>
    <n v="2019.6839999999997"/>
    <n v="2148.6"/>
    <n v="128.916"/>
    <s v="High Value"/>
    <s v="Wireless Bluetooth Earbuds"/>
    <x v="2"/>
    <n v="439.07"/>
    <x v="3"/>
    <s v="Male"/>
    <s v="Young"/>
    <x v="1"/>
    <x v="1"/>
    <n v="1756.28"/>
    <n v="263.40399999999977"/>
  </r>
  <r>
    <s v="SALE1229"/>
    <x v="175"/>
    <s v="CUST1078"/>
    <s v="PROD16"/>
    <s v="STORE17"/>
    <n v="3"/>
    <n v="771.7"/>
    <n v="0.05"/>
    <x v="2"/>
    <n v="2199.3450000000003"/>
    <n v="2315.1000000000004"/>
    <n v="115.75500000000002"/>
    <s v="High Value"/>
    <s v="Beard Grooming Kit"/>
    <x v="0"/>
    <n v="337.42"/>
    <x v="3"/>
    <s v="Male"/>
    <s v="Young"/>
    <x v="3"/>
    <x v="0"/>
    <n v="1012.26"/>
    <n v="1187.0850000000003"/>
  </r>
  <r>
    <s v="SALE855"/>
    <x v="123"/>
    <s v="CUST1078"/>
    <s v="PROD45"/>
    <s v="STORE15"/>
    <n v="4"/>
    <n v="677.25"/>
    <n v="0.14000000000000001"/>
    <x v="1"/>
    <n v="2329.7399999999998"/>
    <n v="2709"/>
    <n v="379.26000000000005"/>
    <s v="High Value"/>
    <s v="High-Grip Football"/>
    <x v="4"/>
    <n v="318.91000000000003"/>
    <x v="3"/>
    <s v="Male"/>
    <s v="Young"/>
    <x v="3"/>
    <x v="0"/>
    <n v="1275.6400000000001"/>
    <n v="1054.0999999999997"/>
  </r>
  <r>
    <s v="SALE17"/>
    <x v="292"/>
    <s v="CUST1079"/>
    <s v="PROD27"/>
    <s v="STORE4"/>
    <n v="1"/>
    <n v="645.48"/>
    <n v="0.26"/>
    <x v="1"/>
    <n v="477.65519999999998"/>
    <n v="645.48"/>
    <n v="167.82480000000001"/>
    <s v="Standard"/>
    <s v="Decorative Floor Vase"/>
    <x v="1"/>
    <n v="242.96499999999997"/>
    <x v="0"/>
    <s v="Female"/>
    <s v="Young"/>
    <x v="2"/>
    <x v="1"/>
    <n v="242.96499999999997"/>
    <n v="234.6902"/>
  </r>
  <r>
    <s v="SALE56"/>
    <x v="143"/>
    <s v="CUST1080"/>
    <s v="PROD34"/>
    <s v="STORE6"/>
    <n v="2"/>
    <n v="934"/>
    <n v="0.3"/>
    <x v="0"/>
    <n v="1307.5999999999999"/>
    <n v="1868"/>
    <n v="560.4"/>
    <s v="High Value"/>
    <s v="Gaming Mechanical Keyboard"/>
    <x v="2"/>
    <n v="419.28"/>
    <x v="1"/>
    <s v="Female"/>
    <s v="Senior"/>
    <x v="1"/>
    <x v="1"/>
    <n v="838.56"/>
    <n v="469.03999999999996"/>
  </r>
  <r>
    <s v="SALE631"/>
    <x v="115"/>
    <s v="CUST1080"/>
    <s v="PROD39"/>
    <s v="STORE13"/>
    <n v="1"/>
    <n v="669.53"/>
    <n v="0.2"/>
    <x v="2"/>
    <n v="535.62400000000002"/>
    <n v="669.53"/>
    <n v="133.90600000000001"/>
    <s v="Standard"/>
    <s v="Portable Power Bank"/>
    <x v="2"/>
    <n v="326.06"/>
    <x v="1"/>
    <s v="Female"/>
    <s v="Senior"/>
    <x v="1"/>
    <x v="0"/>
    <n v="326.06"/>
    <n v="209.56400000000002"/>
  </r>
  <r>
    <s v="SALE1355"/>
    <x v="293"/>
    <s v="CUST1080"/>
    <s v="PROD89"/>
    <s v="STORE15"/>
    <n v="1"/>
    <n v="213.69"/>
    <n v="0.28000000000000003"/>
    <x v="0"/>
    <n v="153.85679999999999"/>
    <n v="213.69"/>
    <n v="59.833200000000005"/>
    <s v="Standard"/>
    <s v="Face Foundation Kit"/>
    <x v="0"/>
    <n v="183.04"/>
    <x v="1"/>
    <s v="Female"/>
    <s v="Senior"/>
    <x v="3"/>
    <x v="0"/>
    <n v="183.04"/>
    <n v="-29.183199999999999"/>
  </r>
  <r>
    <s v="SALE1478"/>
    <x v="277"/>
    <s v="CUST1081"/>
    <s v="PROD23"/>
    <s v="STORE11"/>
    <n v="2"/>
    <n v="99.1"/>
    <n v="0.2"/>
    <x v="0"/>
    <n v="158.56"/>
    <n v="198.2"/>
    <n v="39.64"/>
    <s v="Standard"/>
    <s v="Men's Formal Shirt"/>
    <x v="3"/>
    <n v="242.96499999999997"/>
    <x v="0"/>
    <s v="Female"/>
    <s v="Middle Age"/>
    <x v="2"/>
    <x v="1"/>
    <n v="485.92999999999995"/>
    <n v="-327.36999999999995"/>
  </r>
  <r>
    <s v="SALE941"/>
    <x v="244"/>
    <s v="CUST1081"/>
    <s v="PROD91"/>
    <s v="STORE5"/>
    <n v="1"/>
    <n v="628.98"/>
    <n v="0.03"/>
    <x v="0"/>
    <n v="610.11059999999998"/>
    <n v="628.98"/>
    <n v="18.869399999999999"/>
    <s v="Standard"/>
    <s v="Women's High Heels"/>
    <x v="3"/>
    <n v="438.25"/>
    <x v="0"/>
    <s v="Female"/>
    <s v="Middle Age"/>
    <x v="3"/>
    <x v="2"/>
    <n v="438.25"/>
    <n v="171.86059999999998"/>
  </r>
  <r>
    <s v="SALE837"/>
    <x v="88"/>
    <s v="CUST1081"/>
    <s v="PROD10"/>
    <s v="STORE12"/>
    <n v="3"/>
    <n v="944.64"/>
    <n v="0.26"/>
    <x v="0"/>
    <n v="2097.1008000000002"/>
    <n v="2833.92"/>
    <n v="736.81920000000002"/>
    <s v="High Value"/>
    <s v="Ceramic Kitchen Bowl Set"/>
    <x v="1"/>
    <n v="298.86"/>
    <x v="0"/>
    <s v="Female"/>
    <s v="Middle Age"/>
    <x v="3"/>
    <x v="1"/>
    <n v="896.58"/>
    <n v="1200.5208000000002"/>
  </r>
  <r>
    <s v="SALE179"/>
    <x v="1"/>
    <s v="CUST1081"/>
    <s v="PROD45"/>
    <s v="STORE0"/>
    <n v="2"/>
    <n v="121.7"/>
    <n v="0.06"/>
    <x v="1"/>
    <n v="228.79599999999999"/>
    <n v="243.4"/>
    <n v="14.603999999999999"/>
    <s v="Standard"/>
    <s v="High-Grip Football"/>
    <x v="4"/>
    <n v="318.91000000000003"/>
    <x v="0"/>
    <s v="Female"/>
    <s v="Middle Age"/>
    <x v="1"/>
    <x v="0"/>
    <n v="637.82000000000005"/>
    <n v="-409.02400000000006"/>
  </r>
  <r>
    <s v="SALE1210"/>
    <x v="160"/>
    <s v="CUST1081"/>
    <s v="PROD36"/>
    <s v="STORE8"/>
    <n v="4"/>
    <n v="269.49"/>
    <n v="7.0000000000000007E-2"/>
    <x v="2"/>
    <n v="1002.5028"/>
    <n v="1077.96"/>
    <n v="75.457200000000014"/>
    <s v="High Value"/>
    <s v="Women's Summer Dress"/>
    <x v="3"/>
    <n v="223.43"/>
    <x v="0"/>
    <s v="Female"/>
    <s v="Middle Age"/>
    <x v="0"/>
    <x v="1"/>
    <n v="893.72"/>
    <n v="108.78279999999995"/>
  </r>
  <r>
    <s v="SALE1953"/>
    <x v="0"/>
    <s v="CUST1081"/>
    <s v="PROD56"/>
    <s v="STORE17"/>
    <n v="1"/>
    <n v="678.2"/>
    <n v="0.14000000000000001"/>
    <x v="0"/>
    <n v="583.25200000000007"/>
    <n v="678.2"/>
    <n v="94.948000000000022"/>
    <s v="Standard"/>
    <s v="Premium Blanket Throw"/>
    <x v="1"/>
    <n v="461.47"/>
    <x v="0"/>
    <s v="Female"/>
    <s v="Middle Age"/>
    <x v="3"/>
    <x v="0"/>
    <n v="461.47"/>
    <n v="121.78200000000004"/>
  </r>
  <r>
    <s v="SALE296"/>
    <x v="294"/>
    <s v="CUST1082"/>
    <s v="PROD41"/>
    <s v="STORE14"/>
    <n v="1"/>
    <n v="752.45"/>
    <n v="0.21"/>
    <x v="0"/>
    <n v="594.43550000000005"/>
    <n v="752.45"/>
    <n v="158.0145"/>
    <s v="Standard"/>
    <s v="Yoga Exercise Mat"/>
    <x v="4"/>
    <n v="313.26"/>
    <x v="1"/>
    <s v="Male"/>
    <s v="Senior"/>
    <x v="2"/>
    <x v="2"/>
    <n v="313.26"/>
    <n v="281.17550000000006"/>
  </r>
  <r>
    <s v="SALE1989"/>
    <x v="129"/>
    <s v="CUST1082"/>
    <s v="PROD64"/>
    <s v="STORE0"/>
    <n v="2"/>
    <n v="209.66"/>
    <n v="0.21"/>
    <x v="1"/>
    <n v="331.26280000000003"/>
    <n v="419.32"/>
    <n v="88.057199999999995"/>
    <s v="Standard"/>
    <s v="Matte Lipstick Set"/>
    <x v="0"/>
    <n v="299.11"/>
    <x v="1"/>
    <s v="Male"/>
    <s v="Senior"/>
    <x v="1"/>
    <x v="0"/>
    <n v="598.22"/>
    <n v="-266.9572"/>
  </r>
  <r>
    <s v="SALE1222"/>
    <x v="295"/>
    <s v="CUST1082"/>
    <s v="PROD25"/>
    <s v="STORE2"/>
    <n v="2"/>
    <n v="739.95"/>
    <n v="0.1"/>
    <x v="0"/>
    <n v="1331.91"/>
    <n v="1479.9"/>
    <n v="147.99"/>
    <s v="High Value"/>
    <s v="Women's Scarf Set"/>
    <x v="3"/>
    <n v="174.02"/>
    <x v="1"/>
    <s v="Male"/>
    <s v="Senior"/>
    <x v="2"/>
    <x v="2"/>
    <n v="348.04"/>
    <n v="983.87000000000012"/>
  </r>
  <r>
    <s v="SALE254"/>
    <x v="296"/>
    <s v="CUST1082"/>
    <s v="PROD92"/>
    <s v="STORE6"/>
    <n v="1"/>
    <n v="496.19"/>
    <n v="0.08"/>
    <x v="0"/>
    <n v="456.4948"/>
    <n v="496.19"/>
    <n v="39.6952"/>
    <s v="Standard"/>
    <s v="Microwave Oven"/>
    <x v="1"/>
    <n v="447.43"/>
    <x v="1"/>
    <s v="Male"/>
    <s v="Senior"/>
    <x v="1"/>
    <x v="1"/>
    <n v="447.43"/>
    <n v="9.0647999999999911"/>
  </r>
  <r>
    <s v="SALE1528"/>
    <x v="294"/>
    <s v="CUST1082"/>
    <s v="PROD3"/>
    <s v="STORE9"/>
    <n v="1"/>
    <n v="306.36"/>
    <n v="0.01"/>
    <x v="0"/>
    <n v="303.29640000000001"/>
    <n v="306.36"/>
    <n v="3.0636000000000001"/>
    <s v="Standard"/>
    <s v="Men's Running Jacket"/>
    <x v="3"/>
    <n v="364.67"/>
    <x v="1"/>
    <s v="Male"/>
    <s v="Senior"/>
    <x v="2"/>
    <x v="0"/>
    <n v="364.67"/>
    <n v="-61.37360000000001"/>
  </r>
  <r>
    <s v="SALE1695"/>
    <x v="76"/>
    <s v="CUST1083"/>
    <s v="PROD10"/>
    <s v="STORE7"/>
    <n v="4"/>
    <n v="693.16"/>
    <n v="0.05"/>
    <x v="2"/>
    <n v="2634.0079999999998"/>
    <n v="2772.64"/>
    <n v="138.63200000000001"/>
    <s v="High Value"/>
    <s v="Ceramic Kitchen Bowl Set"/>
    <x v="1"/>
    <n v="298.86"/>
    <x v="1"/>
    <s v="Female"/>
    <s v="Middle Age"/>
    <x v="2"/>
    <x v="1"/>
    <n v="1195.44"/>
    <n v="1438.5679999999998"/>
  </r>
  <r>
    <s v="SALE248"/>
    <x v="297"/>
    <s v="CUST1083"/>
    <s v="PROD45"/>
    <s v="STORE9"/>
    <n v="1"/>
    <n v="995.52"/>
    <n v="0.22"/>
    <x v="0"/>
    <n v="776.50559999999996"/>
    <n v="995.52"/>
    <n v="219.01439999999999"/>
    <s v="Standard"/>
    <s v="High-Grip Football"/>
    <x v="4"/>
    <n v="318.91000000000003"/>
    <x v="1"/>
    <s v="Female"/>
    <s v="Middle Age"/>
    <x v="2"/>
    <x v="0"/>
    <n v="318.91000000000003"/>
    <n v="457.59559999999993"/>
  </r>
  <r>
    <s v="SALE101"/>
    <x v="298"/>
    <s v="CUST1084"/>
    <s v="PROD25"/>
    <s v="STORE13"/>
    <n v="4"/>
    <n v="241.32"/>
    <n v="0.28999999999999998"/>
    <x v="0"/>
    <n v="685.34879999999998"/>
    <n v="965.28"/>
    <n v="279.93119999999999"/>
    <s v="Standard"/>
    <s v="Women's Scarf Set"/>
    <x v="3"/>
    <n v="174.02"/>
    <x v="0"/>
    <s v="Female"/>
    <s v="Young"/>
    <x v="1"/>
    <x v="0"/>
    <n v="696.08"/>
    <n v="-10.731200000000058"/>
  </r>
  <r>
    <s v="SALE1916"/>
    <x v="299"/>
    <s v="CUST1084"/>
    <s v="PROD99"/>
    <s v="STORE9"/>
    <n v="3"/>
    <n v="636.03"/>
    <n v="0.06"/>
    <x v="0"/>
    <n v="1793.6045999999999"/>
    <n v="1908.09"/>
    <n v="114.48539999999998"/>
    <s v="High Value"/>
    <s v="Stainless Steel Cookware Set"/>
    <x v="1"/>
    <n v="201.41"/>
    <x v="0"/>
    <s v="Female"/>
    <s v="Young"/>
    <x v="2"/>
    <x v="0"/>
    <n v="604.23"/>
    <n v="1189.3745999999999"/>
  </r>
  <r>
    <s v="SALE428"/>
    <x v="3"/>
    <s v="CUST1084"/>
    <s v="PROD51"/>
    <s v="STORE6"/>
    <n v="4"/>
    <n v="603.30999999999995"/>
    <n v="0.15"/>
    <x v="2"/>
    <n v="2051.2539999999999"/>
    <n v="2413.2399999999998"/>
    <n v="361.98599999999993"/>
    <s v="High Value"/>
    <s v="HDMI Cable – 2m"/>
    <x v="2"/>
    <n v="88.49"/>
    <x v="0"/>
    <s v="Female"/>
    <s v="Young"/>
    <x v="1"/>
    <x v="1"/>
    <n v="353.96"/>
    <n v="1697.2939999999999"/>
  </r>
  <r>
    <s v="SALE43"/>
    <x v="300"/>
    <s v="CUST1084"/>
    <s v="PROD33"/>
    <s v="STORE17"/>
    <n v="3"/>
    <n v="437.96"/>
    <n v="0.27"/>
    <x v="0"/>
    <n v="959.13239999999985"/>
    <n v="1313.8799999999999"/>
    <n v="354.74759999999998"/>
    <s v="Standard"/>
    <s v="Modern Wall Clock"/>
    <x v="1"/>
    <n v="179.77"/>
    <x v="0"/>
    <s v="Female"/>
    <s v="Young"/>
    <x v="3"/>
    <x v="0"/>
    <n v="539.31000000000006"/>
    <n v="419.82239999999979"/>
  </r>
  <r>
    <s v="SALE454"/>
    <x v="93"/>
    <s v="CUST1084"/>
    <s v="PROD68"/>
    <s v="STORE8"/>
    <n v="2"/>
    <n v="56.91"/>
    <n v="0.08"/>
    <x v="1"/>
    <n v="104.7144"/>
    <n v="113.82"/>
    <n v="9.105599999999999"/>
    <s v="Standard"/>
    <s v="Wooden Nightstand"/>
    <x v="1"/>
    <n v="243.7"/>
    <x v="0"/>
    <s v="Female"/>
    <s v="Young"/>
    <x v="0"/>
    <x v="1"/>
    <n v="487.4"/>
    <n v="-382.68559999999997"/>
  </r>
  <r>
    <s v="SALE1797"/>
    <x v="166"/>
    <s v="CUST1084"/>
    <s v="PROD99"/>
    <s v="STORE16"/>
    <n v="1"/>
    <n v="141.79"/>
    <n v="0.1"/>
    <x v="1"/>
    <n v="127.61099999999999"/>
    <n v="141.79"/>
    <n v="14.179"/>
    <s v="Standard"/>
    <s v="Stainless Steel Cookware Set"/>
    <x v="1"/>
    <n v="201.41"/>
    <x v="0"/>
    <s v="Female"/>
    <s v="Young"/>
    <x v="0"/>
    <x v="0"/>
    <n v="201.41"/>
    <n v="-73.799000000000007"/>
  </r>
  <r>
    <s v="SALE517"/>
    <x v="69"/>
    <s v="CUST1084"/>
    <s v="PROD93"/>
    <s v="STORE12"/>
    <n v="4"/>
    <n v="355.14"/>
    <n v="0.16"/>
    <x v="1"/>
    <n v="1193.2703999999999"/>
    <n v="1420.56"/>
    <n v="227.28960000000001"/>
    <s v="High Value"/>
    <s v="USB-C Laptop Charger"/>
    <x v="2"/>
    <n v="377.52"/>
    <x v="0"/>
    <s v="Female"/>
    <s v="Young"/>
    <x v="3"/>
    <x v="1"/>
    <n v="1510.08"/>
    <n v="-316.80960000000005"/>
  </r>
  <r>
    <s v="SALE1239"/>
    <x v="301"/>
    <s v="CUST1084"/>
    <s v="PROD70"/>
    <s v="STORE9"/>
    <n v="4"/>
    <n v="960.38"/>
    <n v="0.15"/>
    <x v="2"/>
    <n v="3265.2919999999999"/>
    <n v="3841.52"/>
    <n v="576.22799999999995"/>
    <s v="High Value"/>
    <s v="Kitchen Storage Rack"/>
    <x v="1"/>
    <n v="138.05000000000001"/>
    <x v="0"/>
    <s v="Female"/>
    <s v="Young"/>
    <x v="2"/>
    <x v="0"/>
    <n v="552.20000000000005"/>
    <n v="2713.0919999999996"/>
  </r>
  <r>
    <s v="SALE333"/>
    <x v="302"/>
    <s v="CUST1085"/>
    <s v="PROD31"/>
    <s v="STORE19"/>
    <n v="3"/>
    <n v="847.21"/>
    <n v="0.06"/>
    <x v="0"/>
    <n v="2389.1322"/>
    <n v="2541.63"/>
    <n v="152.49780000000001"/>
    <s v="High Value"/>
    <s v="Basketball"/>
    <x v="4"/>
    <n v="204.39"/>
    <x v="2"/>
    <s v="Male"/>
    <s v="Middle Age"/>
    <x v="1"/>
    <x v="1"/>
    <n v="613.16999999999996"/>
    <n v="1775.9621999999999"/>
  </r>
  <r>
    <s v="SALE367"/>
    <x v="303"/>
    <s v="CUST1085"/>
    <s v="PROD84"/>
    <s v="STORE4"/>
    <n v="4"/>
    <n v="773.81"/>
    <n v="0.08"/>
    <x v="1"/>
    <n v="2847.6208000000001"/>
    <n v="3095.24"/>
    <n v="247.61919999999998"/>
    <s v="High Value"/>
    <s v="Wooden Bookshelf"/>
    <x v="1"/>
    <n v="388.46"/>
    <x v="2"/>
    <s v="Male"/>
    <s v="Middle Age"/>
    <x v="2"/>
    <x v="1"/>
    <n v="1553.84"/>
    <n v="1293.7808000000002"/>
  </r>
  <r>
    <s v="SALE36"/>
    <x v="304"/>
    <s v="CUST1086"/>
    <s v="PROD5"/>
    <s v="STORE7"/>
    <n v="1"/>
    <n v="664.71"/>
    <n v="0.1"/>
    <x v="0"/>
    <n v="598.23900000000003"/>
    <n v="664.71"/>
    <n v="66.471000000000004"/>
    <s v="Standard"/>
    <s v="Men's Leather Belt"/>
    <x v="3"/>
    <n v="261"/>
    <x v="3"/>
    <s v="Female"/>
    <s v="Young"/>
    <x v="2"/>
    <x v="1"/>
    <n v="261"/>
    <n v="337.23900000000003"/>
  </r>
  <r>
    <s v="SALE124"/>
    <x v="305"/>
    <s v="CUST1087"/>
    <s v="PROD14"/>
    <s v="STORE3"/>
    <n v="4"/>
    <n v="482.06"/>
    <n v="7.0000000000000007E-2"/>
    <x v="2"/>
    <n v="1793.2631999999999"/>
    <n v="1928.24"/>
    <n v="134.97680000000003"/>
    <s v="High Value"/>
    <s v="Decorative Wall Mirror"/>
    <x v="1"/>
    <n v="48.01"/>
    <x v="1"/>
    <s v="Female"/>
    <s v="Senior"/>
    <x v="3"/>
    <x v="2"/>
    <n v="192.04"/>
    <n v="1601.2231999999999"/>
  </r>
  <r>
    <s v="SALE337"/>
    <x v="306"/>
    <s v="CUST1087"/>
    <s v="PROD8"/>
    <s v="STORE9"/>
    <n v="4"/>
    <n v="995.55"/>
    <n v="0.19"/>
    <x v="1"/>
    <n v="3225.5819999999999"/>
    <n v="3982.2"/>
    <n v="756.61799999999994"/>
    <s v="High Value"/>
    <s v="Wireless Bluetooth Earbuds"/>
    <x v="2"/>
    <n v="439.07"/>
    <x v="1"/>
    <s v="Female"/>
    <s v="Senior"/>
    <x v="2"/>
    <x v="0"/>
    <n v="1756.28"/>
    <n v="1469.3019999999999"/>
  </r>
  <r>
    <s v="SALE1266"/>
    <x v="7"/>
    <s v="CUST1087"/>
    <s v="PROD94"/>
    <s v="STORE5"/>
    <n v="2"/>
    <n v="153.84"/>
    <n v="0.27"/>
    <x v="0"/>
    <n v="224.60640000000001"/>
    <n v="307.68"/>
    <n v="83.073600000000013"/>
    <s v="Standard"/>
    <s v="Vitamin E Body Lotion"/>
    <x v="0"/>
    <n v="358.47"/>
    <x v="1"/>
    <s v="Female"/>
    <s v="Senior"/>
    <x v="3"/>
    <x v="2"/>
    <n v="716.94"/>
    <n v="-492.33360000000005"/>
  </r>
  <r>
    <s v="SALE556"/>
    <x v="120"/>
    <s v="CUST1087"/>
    <s v="PROD86"/>
    <s v="STORE17"/>
    <n v="3"/>
    <n v="362.11"/>
    <n v="0.23"/>
    <x v="1"/>
    <n v="836.47409999999991"/>
    <n v="1086.33"/>
    <n v="249.85589999999999"/>
    <s v="Standard"/>
    <s v="Kitchen Cutting Board"/>
    <x v="1"/>
    <n v="176.07"/>
    <x v="1"/>
    <s v="Female"/>
    <s v="Senior"/>
    <x v="3"/>
    <x v="0"/>
    <n v="528.21"/>
    <n v="308.26409999999987"/>
  </r>
  <r>
    <s v="SALE1006"/>
    <x v="91"/>
    <s v="CUST1087"/>
    <s v="PROD23"/>
    <s v="STORE17"/>
    <n v="3"/>
    <n v="112.26"/>
    <n v="0.11"/>
    <x v="2"/>
    <n v="299.73420000000004"/>
    <n v="336.78000000000003"/>
    <n v="37.045800000000007"/>
    <s v="Standard"/>
    <s v="Men's Formal Shirt"/>
    <x v="3"/>
    <n v="242.96499999999997"/>
    <x v="1"/>
    <s v="Female"/>
    <s v="Senior"/>
    <x v="3"/>
    <x v="0"/>
    <n v="728.89499999999998"/>
    <n v="-429.16079999999994"/>
  </r>
  <r>
    <s v="SALE112"/>
    <x v="307"/>
    <s v="CUST1087"/>
    <s v="PROD76"/>
    <s v="STORE13"/>
    <n v="2"/>
    <n v="962.81"/>
    <n v="0.06"/>
    <x v="1"/>
    <n v="1810.0827999999999"/>
    <n v="1925.62"/>
    <n v="115.53719999999998"/>
    <s v="High Value"/>
    <s v="Wireless Mouse"/>
    <x v="2"/>
    <n v="392.89"/>
    <x v="1"/>
    <s v="Female"/>
    <s v="Senior"/>
    <x v="1"/>
    <x v="0"/>
    <n v="785.78"/>
    <n v="1024.3027999999999"/>
  </r>
  <r>
    <s v="SALE1186"/>
    <x v="308"/>
    <s v="CUST1087"/>
    <s v="PROD54"/>
    <s v="STORE12"/>
    <n v="4"/>
    <n v="276.23"/>
    <n v="0.12"/>
    <x v="0"/>
    <n v="972.32960000000003"/>
    <n v="1104.92"/>
    <n v="132.59040000000002"/>
    <s v="Standard"/>
    <s v="Sports Stopwatch Pro"/>
    <x v="4"/>
    <n v="434.84"/>
    <x v="1"/>
    <s v="Female"/>
    <s v="Senior"/>
    <x v="3"/>
    <x v="1"/>
    <n v="1739.36"/>
    <n v="-767.03039999999987"/>
  </r>
  <r>
    <s v="SALE318"/>
    <x v="309"/>
    <s v="CUST1088"/>
    <s v="PROD2"/>
    <s v="STORE4"/>
    <n v="3"/>
    <n v="991.37"/>
    <n v="0.1"/>
    <x v="1"/>
    <n v="2676.6990000000001"/>
    <n v="2974.11"/>
    <n v="297.411"/>
    <s v="High Value"/>
    <s v="Women's Casual Hoodie"/>
    <x v="3"/>
    <n v="242.96499999999997"/>
    <x v="2"/>
    <s v="Male"/>
    <s v="Senior"/>
    <x v="2"/>
    <x v="1"/>
    <n v="728.89499999999998"/>
    <n v="1947.8040000000001"/>
  </r>
  <r>
    <s v="SALE983"/>
    <x v="147"/>
    <s v="CUST1088"/>
    <s v="PROD66"/>
    <s v="STORE8"/>
    <n v="3"/>
    <n v="977.47"/>
    <n v="0.05"/>
    <x v="0"/>
    <n v="2785.7894999999999"/>
    <n v="2932.41"/>
    <n v="146.62049999999999"/>
    <s v="High Value"/>
    <s v="Women's Hair Dryer Brush"/>
    <x v="0"/>
    <n v="340.39"/>
    <x v="2"/>
    <s v="Male"/>
    <s v="Senior"/>
    <x v="0"/>
    <x v="1"/>
    <n v="1021.17"/>
    <n v="1764.6194999999998"/>
  </r>
  <r>
    <s v="SALE829"/>
    <x v="310"/>
    <s v="CUST1089"/>
    <s v="PROD20"/>
    <s v="STORE18"/>
    <n v="2"/>
    <n v="308.7"/>
    <n v="0.2"/>
    <x v="0"/>
    <n v="493.92"/>
    <n v="617.4"/>
    <n v="123.48"/>
    <s v="Standard"/>
    <s v="Outdoor Sports Water Bottle"/>
    <x v="4"/>
    <n v="131.51"/>
    <x v="0"/>
    <s v="Male"/>
    <s v="Middle Age"/>
    <x v="1"/>
    <x v="0"/>
    <n v="263.02"/>
    <n v="230.90000000000003"/>
  </r>
  <r>
    <s v="SALE1753"/>
    <x v="311"/>
    <s v="CUST1089"/>
    <s v="PROD39"/>
    <s v="STORE1"/>
    <n v="2"/>
    <n v="733.87"/>
    <n v="0.1"/>
    <x v="1"/>
    <n v="1320.9660000000001"/>
    <n v="1467.74"/>
    <n v="146.774"/>
    <s v="High Value"/>
    <s v="Portable Power Bank"/>
    <x v="2"/>
    <n v="326.06"/>
    <x v="0"/>
    <s v="Male"/>
    <s v="Middle Age"/>
    <x v="3"/>
    <x v="0"/>
    <n v="652.12"/>
    <n v="668.84600000000012"/>
  </r>
  <r>
    <s v="SALE752"/>
    <x v="312"/>
    <s v="CUST1089"/>
    <s v="PROD59"/>
    <s v="STORE6"/>
    <n v="2"/>
    <n v="22.47"/>
    <n v="0.22"/>
    <x v="0"/>
    <n v="35.053199999999997"/>
    <n v="44.94"/>
    <n v="9.8867999999999991"/>
    <s v="Standard"/>
    <s v="Men's Hair Styling Gel"/>
    <x v="0"/>
    <n v="17.309999999999999"/>
    <x v="0"/>
    <s v="Male"/>
    <s v="Middle Age"/>
    <x v="1"/>
    <x v="1"/>
    <n v="34.619999999999997"/>
    <n v="0.43319999999999936"/>
  </r>
  <r>
    <s v="SALE390"/>
    <x v="128"/>
    <s v="CUST1089"/>
    <s v="PROD57"/>
    <s v="STORE3"/>
    <n v="4"/>
    <n v="651.36"/>
    <n v="0.13"/>
    <x v="0"/>
    <n v="2266.7328000000002"/>
    <n v="2605.44"/>
    <n v="338.7072"/>
    <s v="High Value"/>
    <s v="Foam Roller"/>
    <x v="4"/>
    <n v="30.62"/>
    <x v="0"/>
    <s v="Male"/>
    <s v="Middle Age"/>
    <x v="3"/>
    <x v="2"/>
    <n v="122.48"/>
    <n v="2144.2528000000002"/>
  </r>
  <r>
    <s v="SALE1380"/>
    <x v="313"/>
    <s v="CUST1090"/>
    <s v="PROD65"/>
    <s v="STORE14"/>
    <n v="1"/>
    <n v="753.39"/>
    <n v="0.04"/>
    <x v="2"/>
    <n v="723.25439999999992"/>
    <n v="753.39"/>
    <n v="30.1356"/>
    <s v="Standard"/>
    <s v="Adjustable Dumbbells 20kg"/>
    <x v="4"/>
    <n v="240.63"/>
    <x v="0"/>
    <s v="Female"/>
    <s v="Senior"/>
    <x v="2"/>
    <x v="2"/>
    <n v="240.63"/>
    <n v="482.62439999999992"/>
  </r>
  <r>
    <s v="SALE189"/>
    <x v="314"/>
    <s v="CUST1091"/>
    <s v="PROD46"/>
    <s v="STORE3"/>
    <n v="4"/>
    <n v="849.17"/>
    <n v="0.12"/>
    <x v="2"/>
    <n v="2989.0783999999999"/>
    <n v="3396.68"/>
    <n v="407.60159999999996"/>
    <s v="High Value"/>
    <s v="Men's Winter Jacket"/>
    <x v="3"/>
    <n v="167.34"/>
    <x v="2"/>
    <s v="Female"/>
    <s v="Young"/>
    <x v="3"/>
    <x v="2"/>
    <n v="669.36"/>
    <n v="2319.7183999999997"/>
  </r>
  <r>
    <s v="SALE1338"/>
    <x v="315"/>
    <s v="CUST1091"/>
    <s v="PROD40"/>
    <s v="STORE18"/>
    <n v="4"/>
    <n v="585.45000000000005"/>
    <n v="0.25"/>
    <x v="2"/>
    <n v="1756.3500000000001"/>
    <n v="2341.8000000000002"/>
    <n v="585.45000000000005"/>
    <s v="High Value"/>
    <s v="Noise-Canceling Headphones"/>
    <x v="2"/>
    <n v="38.520000000000003"/>
    <x v="2"/>
    <s v="Female"/>
    <s v="Young"/>
    <x v="1"/>
    <x v="0"/>
    <n v="154.08000000000001"/>
    <n v="1602.2700000000002"/>
  </r>
  <r>
    <s v="SALE1347"/>
    <x v="316"/>
    <s v="CUST1091"/>
    <s v="PROD45"/>
    <s v="STORE8"/>
    <n v="1"/>
    <n v="745.15"/>
    <n v="0.25"/>
    <x v="2"/>
    <n v="558.86249999999995"/>
    <n v="745.15"/>
    <n v="186.28749999999999"/>
    <s v="Standard"/>
    <s v="High-Grip Football"/>
    <x v="4"/>
    <n v="318.91000000000003"/>
    <x v="2"/>
    <s v="Female"/>
    <s v="Young"/>
    <x v="0"/>
    <x v="1"/>
    <n v="318.91000000000003"/>
    <n v="239.95249999999993"/>
  </r>
  <r>
    <s v="SALE528"/>
    <x v="317"/>
    <s v="CUST1092"/>
    <s v="PROD10"/>
    <s v="STORE11"/>
    <n v="1"/>
    <n v="848.69"/>
    <n v="0.04"/>
    <x v="0"/>
    <n v="814.74239999999998"/>
    <n v="848.69"/>
    <n v="33.947600000000001"/>
    <s v="Standard"/>
    <s v="Ceramic Kitchen Bowl Set"/>
    <x v="1"/>
    <n v="298.86"/>
    <x v="0"/>
    <s v="Female"/>
    <s v="Middle Age"/>
    <x v="2"/>
    <x v="1"/>
    <n v="298.86"/>
    <n v="515.88239999999996"/>
  </r>
  <r>
    <s v="SALE1034"/>
    <x v="318"/>
    <s v="CUST1092"/>
    <s v="PROD78"/>
    <s v="STORE3"/>
    <n v="2"/>
    <n v="247.67"/>
    <n v="0.1"/>
    <x v="0"/>
    <n v="445.80599999999998"/>
    <n v="495.34"/>
    <n v="49.533999999999999"/>
    <s v="Standard"/>
    <s v="Essential Oil Diffuser"/>
    <x v="1"/>
    <n v="325.26"/>
    <x v="0"/>
    <s v="Female"/>
    <s v="Middle Age"/>
    <x v="3"/>
    <x v="2"/>
    <n v="650.52"/>
    <n v="-204.714"/>
  </r>
  <r>
    <s v="SALE1309"/>
    <x v="319"/>
    <s v="CUST1092"/>
    <s v="PROD75"/>
    <s v="STORE8"/>
    <n v="3"/>
    <n v="220.51"/>
    <n v="0.02"/>
    <x v="0"/>
    <n v="648.29939999999999"/>
    <n v="661.53"/>
    <n v="13.230599999999999"/>
    <s v="Standard"/>
    <s v="Women's Ankle Boots"/>
    <x v="3"/>
    <n v="158.13999999999999"/>
    <x v="0"/>
    <s v="Female"/>
    <s v="Middle Age"/>
    <x v="0"/>
    <x v="1"/>
    <n v="474.41999999999996"/>
    <n v="173.87940000000003"/>
  </r>
  <r>
    <s v="SALE1531"/>
    <x v="320"/>
    <s v="CUST1092"/>
    <s v="PROD96"/>
    <s v="STORE3"/>
    <n v="4"/>
    <n v="370.63"/>
    <n v="0.08"/>
    <x v="0"/>
    <n v="1363.9184"/>
    <n v="1482.52"/>
    <n v="118.6016"/>
    <s v="High Value"/>
    <s v="Women's Formal Blazer"/>
    <x v="3"/>
    <n v="358.47"/>
    <x v="0"/>
    <s v="Female"/>
    <s v="Middle Age"/>
    <x v="3"/>
    <x v="2"/>
    <n v="1433.88"/>
    <n v="-69.961600000000089"/>
  </r>
  <r>
    <s v="SALE1243"/>
    <x v="300"/>
    <s v="CUST1093"/>
    <s v="PROD48"/>
    <s v="STORE13"/>
    <n v="4"/>
    <n v="349.84"/>
    <n v="0.11"/>
    <x v="0"/>
    <n v="1245.4304"/>
    <n v="1399.36"/>
    <n v="153.92959999999999"/>
    <s v="High Value"/>
    <s v="Car Dashboard Phone Holder"/>
    <x v="2"/>
    <n v="177.98"/>
    <x v="3"/>
    <s v="Female"/>
    <s v="Young"/>
    <x v="1"/>
    <x v="0"/>
    <n v="711.92"/>
    <n v="533.5104"/>
  </r>
  <r>
    <s v="SALE740"/>
    <x v="321"/>
    <s v="CUST1093"/>
    <s v="PROD59"/>
    <s v="STORE11"/>
    <n v="1"/>
    <n v="770.87"/>
    <n v="0.1"/>
    <x v="0"/>
    <n v="693.78300000000002"/>
    <n v="770.87"/>
    <n v="77.087000000000003"/>
    <s v="Standard"/>
    <s v="Men's Hair Styling Gel"/>
    <x v="0"/>
    <n v="17.309999999999999"/>
    <x v="3"/>
    <s v="Female"/>
    <s v="Young"/>
    <x v="2"/>
    <x v="1"/>
    <n v="17.309999999999999"/>
    <n v="676.47300000000007"/>
  </r>
  <r>
    <s v="SALE893"/>
    <x v="322"/>
    <s v="CUST1093"/>
    <s v="PROD32"/>
    <s v="STORE3"/>
    <n v="3"/>
    <n v="507.33"/>
    <n v="0.06"/>
    <x v="0"/>
    <n v="1430.6705999999999"/>
    <n v="1521.99"/>
    <n v="91.319400000000002"/>
    <s v="High Value"/>
    <s v="Vitamin C Face Serum"/>
    <x v="0"/>
    <n v="283.83"/>
    <x v="3"/>
    <s v="Female"/>
    <s v="Young"/>
    <x v="3"/>
    <x v="2"/>
    <n v="851.49"/>
    <n v="579.18059999999991"/>
  </r>
  <r>
    <s v="SALE1944"/>
    <x v="323"/>
    <s v="CUST1093"/>
    <s v="PROD38"/>
    <s v="STORE2"/>
    <n v="1"/>
    <n v="87.78"/>
    <n v="0.06"/>
    <x v="2"/>
    <n v="82.513199999999998"/>
    <n v="87.78"/>
    <n v="5.2667999999999999"/>
    <s v="Standard"/>
    <s v="Sports Water Hydration Pack"/>
    <x v="4"/>
    <n v="135.61000000000001"/>
    <x v="3"/>
    <s v="Female"/>
    <s v="Young"/>
    <x v="2"/>
    <x v="2"/>
    <n v="135.61000000000001"/>
    <n v="-53.096800000000016"/>
  </r>
  <r>
    <s v="SALE1866"/>
    <x v="324"/>
    <s v="CUST1093"/>
    <s v="PROD43"/>
    <s v="STORE4"/>
    <n v="2"/>
    <n v="772.24"/>
    <n v="0.22"/>
    <x v="0"/>
    <n v="1204.6944000000001"/>
    <n v="1544.48"/>
    <n v="339.78559999999999"/>
    <s v="High Value"/>
    <s v="USB External Hard Drive"/>
    <x v="2"/>
    <n v="253.33"/>
    <x v="3"/>
    <s v="Female"/>
    <s v="Young"/>
    <x v="2"/>
    <x v="1"/>
    <n v="506.66"/>
    <n v="698.03440000000001"/>
  </r>
  <r>
    <s v="SALE149"/>
    <x v="71"/>
    <s v="CUST1093"/>
    <s v="PROD5"/>
    <s v="STORE12"/>
    <n v="1"/>
    <n v="108.27"/>
    <n v="0.1"/>
    <x v="2"/>
    <n v="97.442999999999998"/>
    <n v="108.27"/>
    <n v="10.827"/>
    <s v="Standard"/>
    <s v="Men's Leather Belt"/>
    <x v="3"/>
    <n v="261"/>
    <x v="3"/>
    <s v="Female"/>
    <s v="Young"/>
    <x v="3"/>
    <x v="1"/>
    <n v="261"/>
    <n v="-163.55700000000002"/>
  </r>
  <r>
    <s v="SALE669"/>
    <x v="325"/>
    <s v="CUST1094"/>
    <s v="PROD29"/>
    <s v="STORE4"/>
    <n v="2"/>
    <n v="839.24"/>
    <n v="0.21"/>
    <x v="0"/>
    <n v="1325.9992"/>
    <n v="1678.48"/>
    <n v="352.48079999999999"/>
    <s v="High Value"/>
    <s v="Fabric Sofa Throw Blanket"/>
    <x v="1"/>
    <n v="218.48"/>
    <x v="3"/>
    <s v="Female"/>
    <s v="Middle Age"/>
    <x v="2"/>
    <x v="1"/>
    <n v="436.96"/>
    <n v="889.03919999999994"/>
  </r>
  <r>
    <s v="SALE1950"/>
    <x v="115"/>
    <s v="CUST1094"/>
    <s v="PROD73"/>
    <s v="STORE1"/>
    <n v="2"/>
    <n v="466.27"/>
    <n v="0.11"/>
    <x v="0"/>
    <n v="829.9606"/>
    <n v="932.54"/>
    <n v="102.57939999999999"/>
    <s v="Standard"/>
    <s v="Shin Guards – Adult"/>
    <x v="4"/>
    <n v="107.06"/>
    <x v="3"/>
    <s v="Female"/>
    <s v="Middle Age"/>
    <x v="3"/>
    <x v="0"/>
    <n v="214.12"/>
    <n v="615.84059999999999"/>
  </r>
  <r>
    <s v="SALE210"/>
    <x v="326"/>
    <s v="CUST1094"/>
    <s v="PROD50"/>
    <s v="STORE2"/>
    <n v="3"/>
    <n v="969.83"/>
    <n v="0.02"/>
    <x v="2"/>
    <n v="2851.3002000000001"/>
    <n v="2909.4900000000002"/>
    <n v="58.189800000000005"/>
    <s v="High Value"/>
    <s v="Boxing Hand Wraps"/>
    <x v="4"/>
    <n v="190.29"/>
    <x v="3"/>
    <s v="Female"/>
    <s v="Middle Age"/>
    <x v="2"/>
    <x v="2"/>
    <n v="570.87"/>
    <n v="2280.4302000000002"/>
  </r>
  <r>
    <s v="SALE18"/>
    <x v="327"/>
    <s v="CUST1094"/>
    <s v="PROD39"/>
    <s v="STORE4"/>
    <n v="2"/>
    <n v="782.11"/>
    <n v="0.17"/>
    <x v="2"/>
    <n v="1298.3026"/>
    <n v="1564.22"/>
    <n v="265.91740000000004"/>
    <s v="High Value"/>
    <s v="Portable Power Bank"/>
    <x v="2"/>
    <n v="326.06"/>
    <x v="3"/>
    <s v="Female"/>
    <s v="Middle Age"/>
    <x v="2"/>
    <x v="1"/>
    <n v="652.12"/>
    <n v="646.18259999999998"/>
  </r>
  <r>
    <s v="SALE431"/>
    <x v="328"/>
    <s v="CUST1094"/>
    <s v="PROD67"/>
    <s v="STORE6"/>
    <n v="2"/>
    <n v="74.63"/>
    <n v="0.01"/>
    <x v="2"/>
    <n v="147.76739999999998"/>
    <n v="149.26"/>
    <n v="1.4925999999999999"/>
    <s v="Standard"/>
    <s v="Smart LED Light Strip"/>
    <x v="2"/>
    <n v="349.17"/>
    <x v="3"/>
    <s v="Female"/>
    <s v="Middle Age"/>
    <x v="1"/>
    <x v="1"/>
    <n v="698.34"/>
    <n v="-550.57260000000008"/>
  </r>
  <r>
    <s v="SALE1113"/>
    <x v="329"/>
    <s v="CUST1094"/>
    <s v="PROD91"/>
    <s v="STORE5"/>
    <n v="3"/>
    <n v="522.78"/>
    <n v="0.25"/>
    <x v="1"/>
    <n v="1176.2549999999999"/>
    <n v="1568.34"/>
    <n v="392.08499999999998"/>
    <s v="High Value"/>
    <s v="Women's High Heels"/>
    <x v="3"/>
    <n v="438.25"/>
    <x v="3"/>
    <s v="Female"/>
    <s v="Middle Age"/>
    <x v="3"/>
    <x v="2"/>
    <n v="1314.75"/>
    <n v="-138.49500000000012"/>
  </r>
  <r>
    <s v="SALE400"/>
    <x v="35"/>
    <s v="CUST1095"/>
    <s v="PROD19"/>
    <s v="STORE16"/>
    <n v="1"/>
    <n v="206.45"/>
    <n v="0.15"/>
    <x v="0"/>
    <n v="175.48249999999999"/>
    <n v="206.45"/>
    <n v="30.967499999999998"/>
    <s v="Standard"/>
    <s v="Knee Support Brace"/>
    <x v="4"/>
    <n v="21.34"/>
    <x v="0"/>
    <s v="Female"/>
    <s v="Senior"/>
    <x v="0"/>
    <x v="0"/>
    <n v="21.34"/>
    <n v="154.14249999999998"/>
  </r>
  <r>
    <s v="SALE1809"/>
    <x v="281"/>
    <s v="CUST1095"/>
    <s v="PROD60"/>
    <s v="STORE11"/>
    <n v="1"/>
    <n v="815.53"/>
    <n v="0.3"/>
    <x v="0"/>
    <n v="570.87099999999998"/>
    <n v="815.53"/>
    <n v="244.65899999999999"/>
    <s v="Standard"/>
    <s v="Luxury Perfume Spray"/>
    <x v="0"/>
    <n v="482.75"/>
    <x v="0"/>
    <s v="Female"/>
    <s v="Senior"/>
    <x v="2"/>
    <x v="1"/>
    <n v="482.75"/>
    <n v="88.120999999999981"/>
  </r>
  <r>
    <s v="SALE1546"/>
    <x v="330"/>
    <s v="CUST1095"/>
    <s v="PROD88"/>
    <s v="STORE1"/>
    <n v="1"/>
    <n v="823.61"/>
    <n v="0.28000000000000003"/>
    <x v="1"/>
    <n v="592.99919999999997"/>
    <n v="823.61"/>
    <n v="230.61080000000001"/>
    <s v="Standard"/>
    <s v="Sports Wrist Sweatbands"/>
    <x v="4"/>
    <n v="131.24"/>
    <x v="0"/>
    <s v="Female"/>
    <s v="Senior"/>
    <x v="3"/>
    <x v="0"/>
    <n v="131.24"/>
    <n v="461.75919999999996"/>
  </r>
  <r>
    <s v="SALE1704"/>
    <x v="139"/>
    <s v="CUST1095"/>
    <s v="PROD19"/>
    <s v="STORE8"/>
    <n v="2"/>
    <n v="209.96"/>
    <n v="0"/>
    <x v="0"/>
    <n v="419.92"/>
    <n v="419.92"/>
    <n v="0"/>
    <s v="Standard"/>
    <s v="Knee Support Brace"/>
    <x v="4"/>
    <n v="21.34"/>
    <x v="0"/>
    <s v="Female"/>
    <s v="Senior"/>
    <x v="0"/>
    <x v="1"/>
    <n v="42.68"/>
    <n v="377.24"/>
  </r>
  <r>
    <s v="SALE1596"/>
    <x v="214"/>
    <s v="CUST1095"/>
    <s v="PROD21"/>
    <s v="STORE6"/>
    <n v="4"/>
    <n v="897.93"/>
    <n v="0.05"/>
    <x v="0"/>
    <n v="3412.1339999999996"/>
    <n v="3591.72"/>
    <n v="179.58600000000001"/>
    <s v="High Value"/>
    <s v="Multi-Purpose Storage Box"/>
    <x v="1"/>
    <n v="123.46"/>
    <x v="0"/>
    <s v="Female"/>
    <s v="Senior"/>
    <x v="1"/>
    <x v="1"/>
    <n v="493.84"/>
    <n v="2918.2939999999994"/>
  </r>
  <r>
    <s v="SALE322"/>
    <x v="331"/>
    <s v="CUST1095"/>
    <s v="PROD80"/>
    <s v="STORE5"/>
    <n v="4"/>
    <n v="925.95"/>
    <n v="0.16"/>
    <x v="1"/>
    <n v="3111.192"/>
    <n v="3703.8"/>
    <n v="592.60800000000006"/>
    <s v="High Value"/>
    <s v="Wall-Mounted Spice Rack"/>
    <x v="1"/>
    <n v="143.43"/>
    <x v="0"/>
    <s v="Female"/>
    <s v="Senior"/>
    <x v="3"/>
    <x v="2"/>
    <n v="573.72"/>
    <n v="2537.4719999999998"/>
  </r>
  <r>
    <s v="SALE54"/>
    <x v="290"/>
    <s v="CUST1095"/>
    <s v="PROD40"/>
    <s v="STORE10"/>
    <n v="2"/>
    <n v="573.09"/>
    <n v="0.03"/>
    <x v="1"/>
    <n v="1111.7945999999999"/>
    <n v="1146.18"/>
    <n v="34.385400000000004"/>
    <s v="High Value"/>
    <s v="Noise-Canceling Headphones"/>
    <x v="2"/>
    <n v="38.520000000000003"/>
    <x v="0"/>
    <s v="Female"/>
    <s v="Senior"/>
    <x v="1"/>
    <x v="1"/>
    <n v="77.040000000000006"/>
    <n v="1034.7546"/>
  </r>
  <r>
    <s v="SALE962"/>
    <x v="332"/>
    <s v="CUST1095"/>
    <s v="PROD6"/>
    <s v="STORE9"/>
    <n v="4"/>
    <n v="149.83000000000001"/>
    <n v="0.02"/>
    <x v="0"/>
    <n v="587.33360000000005"/>
    <n v="599.32000000000005"/>
    <n v="11.986400000000001"/>
    <s v="Standard"/>
    <s v="Herbal Face Moisturizer"/>
    <x v="0"/>
    <n v="312.8"/>
    <x v="0"/>
    <s v="Female"/>
    <s v="Senior"/>
    <x v="2"/>
    <x v="0"/>
    <n v="1251.2"/>
    <n v="-663.8664"/>
  </r>
  <r>
    <s v="SALE1936"/>
    <x v="333"/>
    <s v="CUST1096"/>
    <s v="PROD66"/>
    <s v="STORE1"/>
    <n v="3"/>
    <n v="287.70999999999998"/>
    <n v="0.03"/>
    <x v="0"/>
    <n v="837.23609999999985"/>
    <n v="863.12999999999988"/>
    <n v="25.893899999999995"/>
    <s v="Standard"/>
    <s v="Women's Hair Dryer Brush"/>
    <x v="0"/>
    <n v="340.39"/>
    <x v="0"/>
    <s v="Female"/>
    <s v="Middle Age"/>
    <x v="3"/>
    <x v="0"/>
    <n v="1021.17"/>
    <n v="-183.93390000000011"/>
  </r>
  <r>
    <s v="SALE224"/>
    <x v="241"/>
    <s v="CUST1096"/>
    <s v="PROD65"/>
    <s v="STORE6"/>
    <n v="2"/>
    <n v="849.8"/>
    <n v="0.06"/>
    <x v="1"/>
    <n v="1597.6239999999998"/>
    <n v="1699.6"/>
    <n v="101.97599999999998"/>
    <s v="High Value"/>
    <s v="Adjustable Dumbbells 20kg"/>
    <x v="4"/>
    <n v="240.63"/>
    <x v="0"/>
    <s v="Female"/>
    <s v="Middle Age"/>
    <x v="1"/>
    <x v="1"/>
    <n v="481.26"/>
    <n v="1116.3639999999998"/>
  </r>
  <r>
    <s v="SALE380"/>
    <x v="334"/>
    <s v="CUST1096"/>
    <s v="PROD4"/>
    <s v="STORE19"/>
    <n v="3"/>
    <n v="482.58"/>
    <n v="0.28000000000000003"/>
    <x v="1"/>
    <n v="1042.3727999999999"/>
    <n v="1447.74"/>
    <n v="405.36720000000003"/>
    <s v="High Value"/>
    <s v="Women's Yoga Pants"/>
    <x v="3"/>
    <n v="306.45999999999998"/>
    <x v="0"/>
    <s v="Female"/>
    <s v="Middle Age"/>
    <x v="1"/>
    <x v="1"/>
    <n v="919.37999999999988"/>
    <n v="122.99279999999999"/>
  </r>
  <r>
    <s v="SALE1512"/>
    <x v="328"/>
    <s v="CUST1096"/>
    <s v="PROD7"/>
    <s v="STORE8"/>
    <n v="2"/>
    <n v="64.7"/>
    <n v="0"/>
    <x v="1"/>
    <n v="129.4"/>
    <n v="129.4"/>
    <n v="0"/>
    <s v="Standard"/>
    <s v="LED Table Lamp"/>
    <x v="1"/>
    <n v="218.86"/>
    <x v="0"/>
    <s v="Female"/>
    <s v="Middle Age"/>
    <x v="0"/>
    <x v="1"/>
    <n v="437.72"/>
    <n v="-308.32000000000005"/>
  </r>
  <r>
    <s v="SALE157"/>
    <x v="335"/>
    <s v="CUST1097"/>
    <s v="PROD55"/>
    <s v="STORE5"/>
    <n v="3"/>
    <n v="589.83000000000004"/>
    <n v="0.26"/>
    <x v="0"/>
    <n v="1309.4226000000001"/>
    <n v="1769.4900000000002"/>
    <n v="460.06740000000008"/>
    <s v="High Value"/>
    <s v="Ceramic Plant Pot"/>
    <x v="1"/>
    <n v="81.75"/>
    <x v="2"/>
    <s v="Male"/>
    <s v="Middle Age"/>
    <x v="3"/>
    <x v="2"/>
    <n v="245.25"/>
    <n v="1064.1726000000001"/>
  </r>
  <r>
    <s v="SALE798"/>
    <x v="65"/>
    <s v="CUST1097"/>
    <s v="PROD18"/>
    <s v="STORE9"/>
    <n v="4"/>
    <n v="758.49"/>
    <n v="0.16"/>
    <x v="0"/>
    <n v="2548.5263999999997"/>
    <n v="3033.96"/>
    <n v="485.43360000000001"/>
    <s v="High Value"/>
    <s v="Women's Denim Jeans"/>
    <x v="3"/>
    <n v="242.96499999999997"/>
    <x v="2"/>
    <s v="Male"/>
    <s v="Middle Age"/>
    <x v="2"/>
    <x v="0"/>
    <n v="971.8599999999999"/>
    <n v="1576.6663999999998"/>
  </r>
  <r>
    <s v="SALE102"/>
    <x v="229"/>
    <s v="CUST1097"/>
    <s v="PROD80"/>
    <s v="STORE12"/>
    <n v="4"/>
    <n v="747.56"/>
    <n v="0.09"/>
    <x v="0"/>
    <n v="2721.1183999999998"/>
    <n v="2990.24"/>
    <n v="269.12159999999994"/>
    <s v="High Value"/>
    <s v="Wall-Mounted Spice Rack"/>
    <x v="1"/>
    <n v="143.43"/>
    <x v="2"/>
    <s v="Male"/>
    <s v="Middle Age"/>
    <x v="3"/>
    <x v="1"/>
    <n v="573.72"/>
    <n v="2147.3984"/>
  </r>
  <r>
    <s v="SALE303"/>
    <x v="183"/>
    <s v="CUST1097"/>
    <s v="PROD31"/>
    <s v="STORE9"/>
    <n v="3"/>
    <n v="551.22"/>
    <n v="0.12"/>
    <x v="2"/>
    <n v="1455.2208000000001"/>
    <n v="1653.66"/>
    <n v="198.4392"/>
    <s v="High Value"/>
    <s v="Basketball"/>
    <x v="4"/>
    <n v="204.39"/>
    <x v="2"/>
    <s v="Male"/>
    <s v="Middle Age"/>
    <x v="2"/>
    <x v="0"/>
    <n v="613.16999999999996"/>
    <n v="842.05080000000009"/>
  </r>
  <r>
    <s v="SALE1198"/>
    <x v="186"/>
    <s v="CUST1097"/>
    <s v="PROD96"/>
    <s v="STORE2"/>
    <n v="2"/>
    <n v="527.05999999999995"/>
    <n v="0.17"/>
    <x v="0"/>
    <n v="874.91959999999983"/>
    <n v="1054.1199999999999"/>
    <n v="179.2004"/>
    <s v="Standard"/>
    <s v="Women's Formal Blazer"/>
    <x v="3"/>
    <n v="358.47"/>
    <x v="2"/>
    <s v="Male"/>
    <s v="Middle Age"/>
    <x v="2"/>
    <x v="2"/>
    <n v="716.94"/>
    <n v="157.97959999999978"/>
  </r>
  <r>
    <s v="SALE1513"/>
    <x v="336"/>
    <s v="CUST1098"/>
    <s v="PROD2"/>
    <s v="STORE16"/>
    <n v="4"/>
    <n v="875.41"/>
    <n v="0.27"/>
    <x v="1"/>
    <n v="2556.1972000000001"/>
    <n v="3501.64"/>
    <n v="945.44280000000003"/>
    <s v="High Value"/>
    <s v="Women's Casual Hoodie"/>
    <x v="3"/>
    <n v="242.96499999999997"/>
    <x v="3"/>
    <s v="Male"/>
    <s v="Young"/>
    <x v="0"/>
    <x v="0"/>
    <n v="971.8599999999999"/>
    <n v="1584.3372000000002"/>
  </r>
  <r>
    <s v="SALE1580"/>
    <x v="306"/>
    <s v="CUST1098"/>
    <s v="PROD58"/>
    <s v="STORE12"/>
    <n v="2"/>
    <n v="226.43"/>
    <n v="0.03"/>
    <x v="0"/>
    <n v="439.27420000000001"/>
    <n v="452.86"/>
    <n v="13.585800000000001"/>
    <s v="Standard"/>
    <s v="Womens Cotton Scarf"/>
    <x v="3"/>
    <n v="113.83"/>
    <x v="3"/>
    <s v="Male"/>
    <s v="Young"/>
    <x v="3"/>
    <x v="1"/>
    <n v="227.66"/>
    <n v="211.61420000000001"/>
  </r>
  <r>
    <s v="SALE439"/>
    <x v="337"/>
    <s v="CUST1098"/>
    <s v="PROD62"/>
    <s v="STORE5"/>
    <n v="2"/>
    <n v="285.39"/>
    <n v="0.1"/>
    <x v="1"/>
    <n v="513.702"/>
    <n v="570.78"/>
    <n v="57.078000000000003"/>
    <s v="Standard"/>
    <s v="Laptop Cooling Pad"/>
    <x v="2"/>
    <n v="86.42"/>
    <x v="3"/>
    <s v="Male"/>
    <s v="Young"/>
    <x v="3"/>
    <x v="2"/>
    <n v="172.84"/>
    <n v="340.86199999999997"/>
  </r>
  <r>
    <s v="SALE746"/>
    <x v="338"/>
    <s v="CUST1099"/>
    <s v="PROD24"/>
    <s v="STORE7"/>
    <n v="2"/>
    <n v="298.01"/>
    <n v="0.05"/>
    <x v="0"/>
    <n v="566.21899999999994"/>
    <n v="596.02"/>
    <n v="29.801000000000002"/>
    <s v="Standard"/>
    <s v="Foldable Camping Chair"/>
    <x v="4"/>
    <n v="166.06"/>
    <x v="2"/>
    <s v="Male"/>
    <s v="Middle Age"/>
    <x v="2"/>
    <x v="1"/>
    <n v="332.12"/>
    <n v="234.09899999999993"/>
  </r>
  <r>
    <s v="SALE370"/>
    <x v="339"/>
    <s v="CUST1099"/>
    <s v="PROD22"/>
    <s v="STORE18"/>
    <n v="4"/>
    <n v="753.49"/>
    <n v="0.26"/>
    <x v="1"/>
    <n v="2230.3303999999998"/>
    <n v="3013.96"/>
    <n v="783.62959999999998"/>
    <s v="High Value"/>
    <s v="Carbon Fiber Tennis Racket"/>
    <x v="4"/>
    <n v="484.62"/>
    <x v="2"/>
    <s v="Male"/>
    <s v="Middle Age"/>
    <x v="1"/>
    <x v="0"/>
    <n v="1938.48"/>
    <n v="291.85039999999981"/>
  </r>
  <r>
    <s v="SALE1885"/>
    <x v="233"/>
    <s v="CUST1099"/>
    <s v="PROD51"/>
    <s v="STORE12"/>
    <n v="2"/>
    <n v="130.38999999999999"/>
    <n v="0.17"/>
    <x v="0"/>
    <n v="216.44739999999996"/>
    <n v="260.77999999999997"/>
    <n v="44.332599999999999"/>
    <s v="Standard"/>
    <s v="HDMI Cable – 2m"/>
    <x v="2"/>
    <n v="88.49"/>
    <x v="2"/>
    <s v="Male"/>
    <s v="Middle Age"/>
    <x v="3"/>
    <x v="1"/>
    <n v="176.98"/>
    <n v="39.467399999999969"/>
  </r>
  <r>
    <s v="SALE1828"/>
    <x v="340"/>
    <s v="CUST1099"/>
    <s v="PROD11"/>
    <s v="STORE5"/>
    <n v="4"/>
    <n v="164.02"/>
    <n v="0.01"/>
    <x v="2"/>
    <n v="649.51920000000007"/>
    <n v="656.08"/>
    <n v="6.5608000000000004"/>
    <s v="Standard"/>
    <s v="HD Smart TV Stick"/>
    <x v="2"/>
    <n v="449.4"/>
    <x v="2"/>
    <s v="Male"/>
    <s v="Middle Age"/>
    <x v="3"/>
    <x v="2"/>
    <n v="1797.6"/>
    <n v="-1148.0807999999997"/>
  </r>
  <r>
    <s v="SALE1919"/>
    <x v="117"/>
    <s v="CUST1099"/>
    <s v="PROD34"/>
    <s v="STORE8"/>
    <n v="2"/>
    <n v="527.51"/>
    <n v="0.18"/>
    <x v="0"/>
    <n v="865.1164"/>
    <n v="1055.02"/>
    <n v="189.90359999999998"/>
    <s v="Standard"/>
    <s v="Gaming Mechanical Keyboard"/>
    <x v="2"/>
    <n v="419.28"/>
    <x v="2"/>
    <s v="Male"/>
    <s v="Middle Age"/>
    <x v="0"/>
    <x v="1"/>
    <n v="838.56"/>
    <n v="26.556400000000053"/>
  </r>
  <r>
    <s v="SALE977"/>
    <x v="341"/>
    <s v="CUST1099"/>
    <s v="PROD31"/>
    <s v="STORE5"/>
    <n v="3"/>
    <n v="628.17999999999995"/>
    <n v="0.26"/>
    <x v="2"/>
    <n v="1394.5596"/>
    <n v="1884.54"/>
    <n v="489.98040000000003"/>
    <s v="High Value"/>
    <s v="Basketball"/>
    <x v="4"/>
    <n v="204.39"/>
    <x v="2"/>
    <s v="Male"/>
    <s v="Middle Age"/>
    <x v="3"/>
    <x v="2"/>
    <n v="613.16999999999996"/>
    <n v="781.38960000000009"/>
  </r>
  <r>
    <s v="SALE221"/>
    <x v="228"/>
    <s v="CUST1099"/>
    <s v="PROD26"/>
    <s v="STORE14"/>
    <n v="1"/>
    <n v="862.31"/>
    <n v="0.06"/>
    <x v="1"/>
    <n v="810.57139999999993"/>
    <n v="862.31"/>
    <n v="51.738599999999998"/>
    <s v="Standard"/>
    <s v="Wireless Bluetooth Speaker"/>
    <x v="2"/>
    <n v="322.41000000000003"/>
    <x v="2"/>
    <s v="Male"/>
    <s v="Middle Age"/>
    <x v="2"/>
    <x v="2"/>
    <n v="322.41000000000003"/>
    <n v="488.1613999999999"/>
  </r>
  <r>
    <s v="SALE1009"/>
    <x v="342"/>
    <s v="CUST1100"/>
    <s v="PROD8"/>
    <s v="STORE8"/>
    <n v="2"/>
    <n v="541.39"/>
    <n v="0.03"/>
    <x v="1"/>
    <n v="1050.2965999999999"/>
    <n v="1082.78"/>
    <n v="32.483399999999996"/>
    <s v="High Value"/>
    <s v="Wireless Bluetooth Earbuds"/>
    <x v="2"/>
    <n v="439.07"/>
    <x v="0"/>
    <s v="Female"/>
    <s v="Senior"/>
    <x v="0"/>
    <x v="1"/>
    <n v="878.14"/>
    <n v="172.15659999999991"/>
  </r>
  <r>
    <s v="SALE524"/>
    <x v="126"/>
    <s v="CUST1100"/>
    <s v="PROD24"/>
    <s v="STORE16"/>
    <n v="3"/>
    <n v="761.8"/>
    <n v="0.06"/>
    <x v="2"/>
    <n v="2148.2759999999994"/>
    <n v="2285.3999999999996"/>
    <n v="137.12399999999997"/>
    <s v="High Value"/>
    <s v="Foldable Camping Chair"/>
    <x v="4"/>
    <n v="166.06"/>
    <x v="0"/>
    <s v="Female"/>
    <s v="Senior"/>
    <x v="0"/>
    <x v="0"/>
    <n v="498.18"/>
    <n v="1650.0959999999993"/>
  </r>
  <r>
    <s v="SALE818"/>
    <x v="343"/>
    <s v="CUST1100"/>
    <s v="PROD94"/>
    <s v="STORE0"/>
    <n v="4"/>
    <n v="829.36"/>
    <n v="0.11"/>
    <x v="1"/>
    <n v="2952.5216"/>
    <n v="3317.44"/>
    <n v="364.91840000000002"/>
    <s v="High Value"/>
    <s v="Vitamin E Body Lotion"/>
    <x v="0"/>
    <n v="358.47"/>
    <x v="0"/>
    <s v="Female"/>
    <s v="Senior"/>
    <x v="1"/>
    <x v="0"/>
    <n v="1433.88"/>
    <n v="1518.6415999999999"/>
  </r>
  <r>
    <s v="SALE1216"/>
    <x v="134"/>
    <s v="CUST1100"/>
    <s v="PROD13"/>
    <s v="STORE19"/>
    <n v="2"/>
    <n v="425.06"/>
    <n v="0.09"/>
    <x v="1"/>
    <n v="773.60919999999999"/>
    <n v="850.12"/>
    <n v="76.510800000000003"/>
    <s v="Standard"/>
    <s v="USB-C Fast Charger"/>
    <x v="2"/>
    <n v="242.23"/>
    <x v="0"/>
    <s v="Female"/>
    <s v="Senior"/>
    <x v="1"/>
    <x v="1"/>
    <n v="484.46"/>
    <n v="289.14920000000001"/>
  </r>
  <r>
    <s v="SALE1782"/>
    <x v="249"/>
    <s v="CUST1101"/>
    <s v="PROD2"/>
    <s v="STORE8"/>
    <n v="2"/>
    <n v="911.14"/>
    <n v="0.1"/>
    <x v="2"/>
    <n v="1640.0519999999999"/>
    <n v="1822.28"/>
    <n v="182.22800000000001"/>
    <s v="High Value"/>
    <s v="Women's Casual Hoodie"/>
    <x v="3"/>
    <n v="242.96499999999997"/>
    <x v="3"/>
    <s v="Male"/>
    <s v="Young"/>
    <x v="0"/>
    <x v="1"/>
    <n v="485.92999999999995"/>
    <n v="1154.1219999999998"/>
  </r>
  <r>
    <s v="SALE763"/>
    <x v="344"/>
    <s v="CUST1101"/>
    <s v="PROD4"/>
    <s v="STORE18"/>
    <n v="3"/>
    <n v="811.96"/>
    <n v="0.28999999999999998"/>
    <x v="0"/>
    <n v="1729.4748"/>
    <n v="2435.88"/>
    <n v="706.40520000000004"/>
    <s v="High Value"/>
    <s v="Women's Yoga Pants"/>
    <x v="3"/>
    <n v="306.45999999999998"/>
    <x v="3"/>
    <s v="Male"/>
    <s v="Young"/>
    <x v="1"/>
    <x v="0"/>
    <n v="919.37999999999988"/>
    <n v="810.09480000000008"/>
  </r>
  <r>
    <s v="SALE270"/>
    <x v="345"/>
    <s v="CUST1101"/>
    <s v="PROD89"/>
    <s v="STORE12"/>
    <n v="2"/>
    <n v="780.05"/>
    <n v="0.12"/>
    <x v="0"/>
    <n v="1372.8879999999999"/>
    <n v="1560.1"/>
    <n v="187.21199999999999"/>
    <s v="High Value"/>
    <s v="Face Foundation Kit"/>
    <x v="0"/>
    <n v="183.04"/>
    <x v="3"/>
    <s v="Male"/>
    <s v="Young"/>
    <x v="3"/>
    <x v="1"/>
    <n v="366.08"/>
    <n v="1006.808"/>
  </r>
  <r>
    <s v="SALE1201"/>
    <x v="225"/>
    <s v="CUST1101"/>
    <s v="PROD44"/>
    <s v="STORE3"/>
    <n v="4"/>
    <n v="315.95"/>
    <n v="0.19"/>
    <x v="1"/>
    <n v="1023.678"/>
    <n v="1263.8"/>
    <n v="240.12199999999999"/>
    <s v="High Value"/>
    <s v="Adjustable Jump Rope"/>
    <x v="4"/>
    <n v="167.12"/>
    <x v="3"/>
    <s v="Male"/>
    <s v="Young"/>
    <x v="3"/>
    <x v="2"/>
    <n v="668.48"/>
    <n v="355.19799999999998"/>
  </r>
  <r>
    <s v="SALE1577"/>
    <x v="40"/>
    <s v="CUST1101"/>
    <s v="PROD20"/>
    <s v="STORE12"/>
    <n v="2"/>
    <n v="810.17"/>
    <n v="0.27"/>
    <x v="1"/>
    <n v="1182.8481999999999"/>
    <n v="1620.34"/>
    <n v="437.49180000000001"/>
    <s v="High Value"/>
    <s v="Outdoor Sports Water Bottle"/>
    <x v="4"/>
    <n v="131.51"/>
    <x v="3"/>
    <s v="Male"/>
    <s v="Young"/>
    <x v="3"/>
    <x v="1"/>
    <n v="263.02"/>
    <n v="919.82819999999992"/>
  </r>
  <r>
    <s v="SALE1746"/>
    <x v="346"/>
    <s v="CUST1101"/>
    <s v="PROD70"/>
    <s v="STORE4"/>
    <n v="3"/>
    <n v="505.01"/>
    <n v="0.02"/>
    <x v="1"/>
    <n v="1484.7293999999999"/>
    <n v="1515.03"/>
    <n v="30.300599999999999"/>
    <s v="High Value"/>
    <s v="Kitchen Storage Rack"/>
    <x v="1"/>
    <n v="138.05000000000001"/>
    <x v="3"/>
    <s v="Male"/>
    <s v="Young"/>
    <x v="2"/>
    <x v="1"/>
    <n v="414.15000000000003"/>
    <n v="1070.5793999999999"/>
  </r>
  <r>
    <s v="SALE1683"/>
    <x v="144"/>
    <s v="CUST1102"/>
    <s v="PROD37"/>
    <s v="STORE7"/>
    <n v="2"/>
    <n v="736.75"/>
    <n v="0.18"/>
    <x v="2"/>
    <n v="1208.27"/>
    <n v="1473.5"/>
    <n v="265.23"/>
    <s v="High Value"/>
    <s v="Men's Casual Sneakers"/>
    <x v="3"/>
    <n v="353.47"/>
    <x v="1"/>
    <s v="Female"/>
    <s v="Middle Age"/>
    <x v="2"/>
    <x v="1"/>
    <n v="706.94"/>
    <n v="501.32999999999993"/>
  </r>
  <r>
    <s v="SALE361"/>
    <x v="347"/>
    <s v="CUST1102"/>
    <s v="PROD98"/>
    <s v="STORE11"/>
    <n v="4"/>
    <n v="700.31"/>
    <n v="0.2"/>
    <x v="2"/>
    <n v="2240.9919999999997"/>
    <n v="2801.24"/>
    <n v="560.24799999999993"/>
    <s v="High Value"/>
    <s v="Portable Bluetooth Speaker"/>
    <x v="2"/>
    <n v="431.67"/>
    <x v="1"/>
    <s v="Female"/>
    <s v="Middle Age"/>
    <x v="2"/>
    <x v="1"/>
    <n v="1726.68"/>
    <n v="514.31199999999967"/>
  </r>
  <r>
    <s v="SALE545"/>
    <x v="348"/>
    <s v="CUST1103"/>
    <s v="PROD26"/>
    <s v="STORE1"/>
    <n v="4"/>
    <n v="202.46"/>
    <n v="0.24"/>
    <x v="0"/>
    <n v="615.47840000000008"/>
    <n v="809.84"/>
    <n v="194.36160000000001"/>
    <s v="Standard"/>
    <s v="Wireless Bluetooth Speaker"/>
    <x v="2"/>
    <n v="322.41000000000003"/>
    <x v="1"/>
    <s v="Male"/>
    <s v="Young"/>
    <x v="3"/>
    <x v="0"/>
    <n v="1289.6400000000001"/>
    <n v="-674.16160000000002"/>
  </r>
  <r>
    <s v="SALE1301"/>
    <x v="349"/>
    <s v="CUST1103"/>
    <s v="PROD34"/>
    <s v="STORE8"/>
    <n v="2"/>
    <n v="291.83999999999997"/>
    <n v="0.25"/>
    <x v="1"/>
    <n v="437.76"/>
    <n v="583.67999999999995"/>
    <n v="145.91999999999999"/>
    <s v="Standard"/>
    <s v="Gaming Mechanical Keyboard"/>
    <x v="2"/>
    <n v="419.28"/>
    <x v="1"/>
    <s v="Male"/>
    <s v="Young"/>
    <x v="0"/>
    <x v="1"/>
    <n v="838.56"/>
    <n v="-400.79999999999995"/>
  </r>
  <r>
    <s v="SALE1337"/>
    <x v="350"/>
    <s v="CUST1103"/>
    <s v="PROD4"/>
    <s v="STORE17"/>
    <n v="2"/>
    <n v="261.48"/>
    <n v="0.17"/>
    <x v="0"/>
    <n v="434.05680000000001"/>
    <n v="522.96"/>
    <n v="88.903200000000012"/>
    <s v="Standard"/>
    <s v="Women's Yoga Pants"/>
    <x v="3"/>
    <n v="306.45999999999998"/>
    <x v="1"/>
    <s v="Male"/>
    <s v="Young"/>
    <x v="3"/>
    <x v="0"/>
    <n v="612.91999999999996"/>
    <n v="-178.86319999999995"/>
  </r>
  <r>
    <s v="SALE260"/>
    <x v="326"/>
    <s v="CUST1103"/>
    <s v="PROD89"/>
    <s v="STORE19"/>
    <n v="1"/>
    <n v="850.83"/>
    <n v="0.28000000000000003"/>
    <x v="0"/>
    <n v="612.59760000000006"/>
    <n v="850.83"/>
    <n v="238.23240000000004"/>
    <s v="Standard"/>
    <s v="Face Foundation Kit"/>
    <x v="0"/>
    <n v="183.04"/>
    <x v="1"/>
    <s v="Male"/>
    <s v="Young"/>
    <x v="1"/>
    <x v="1"/>
    <n v="183.04"/>
    <n v="429.55760000000009"/>
  </r>
  <r>
    <s v="SALE827"/>
    <x v="351"/>
    <s v="CUST1104"/>
    <s v="PROD31"/>
    <s v="STORE3"/>
    <n v="1"/>
    <n v="83.83"/>
    <n v="0.05"/>
    <x v="1"/>
    <n v="79.638499999999993"/>
    <n v="83.83"/>
    <n v="4.1915000000000004"/>
    <s v="Standard"/>
    <s v="Basketball"/>
    <x v="4"/>
    <n v="204.39"/>
    <x v="2"/>
    <s v="Male"/>
    <s v="Senior"/>
    <x v="3"/>
    <x v="2"/>
    <n v="204.39"/>
    <n v="-124.75149999999999"/>
  </r>
  <r>
    <s v="SALE1578"/>
    <x v="84"/>
    <s v="CUST1104"/>
    <s v="PROD46"/>
    <s v="STORE1"/>
    <n v="3"/>
    <n v="649.95000000000005"/>
    <n v="0.28000000000000003"/>
    <x v="1"/>
    <n v="1403.8920000000001"/>
    <n v="1949.8500000000001"/>
    <n v="545.95800000000008"/>
    <s v="High Value"/>
    <s v="Men's Winter Jacket"/>
    <x v="3"/>
    <n v="167.34"/>
    <x v="2"/>
    <s v="Male"/>
    <s v="Senior"/>
    <x v="3"/>
    <x v="0"/>
    <n v="502.02"/>
    <n v="901.87200000000007"/>
  </r>
  <r>
    <s v="SALE601"/>
    <x v="254"/>
    <s v="CUST1104"/>
    <s v="PROD56"/>
    <s v="STORE1"/>
    <n v="4"/>
    <n v="934.96"/>
    <n v="0.18"/>
    <x v="1"/>
    <n v="3066.6688000000004"/>
    <n v="3739.84"/>
    <n v="673.1712"/>
    <s v="High Value"/>
    <s v="Premium Blanket Throw"/>
    <x v="1"/>
    <n v="461.47"/>
    <x v="2"/>
    <s v="Male"/>
    <s v="Senior"/>
    <x v="3"/>
    <x v="0"/>
    <n v="1845.88"/>
    <n v="1220.7888000000003"/>
  </r>
  <r>
    <s v="SALE1634"/>
    <x v="25"/>
    <s v="CUST1104"/>
    <s v="PROD51"/>
    <s v="STORE6"/>
    <n v="1"/>
    <n v="880.89"/>
    <n v="0.13"/>
    <x v="1"/>
    <n v="766.37429999999995"/>
    <n v="880.89"/>
    <n v="114.5157"/>
    <s v="Standard"/>
    <s v="HDMI Cable – 2m"/>
    <x v="2"/>
    <n v="88.49"/>
    <x v="2"/>
    <s v="Male"/>
    <s v="Senior"/>
    <x v="1"/>
    <x v="1"/>
    <n v="88.49"/>
    <n v="677.88429999999994"/>
  </r>
  <r>
    <s v="SALE353"/>
    <x v="352"/>
    <s v="CUST1104"/>
    <s v="PROD25"/>
    <s v="STORE12"/>
    <n v="4"/>
    <n v="610.6"/>
    <n v="0.1"/>
    <x v="0"/>
    <n v="2198.1600000000003"/>
    <n v="2442.4"/>
    <n v="244.24"/>
    <s v="High Value"/>
    <s v="Women's Scarf Set"/>
    <x v="3"/>
    <n v="174.02"/>
    <x v="2"/>
    <s v="Male"/>
    <s v="Senior"/>
    <x v="3"/>
    <x v="1"/>
    <n v="696.08"/>
    <n v="1502.0800000000004"/>
  </r>
  <r>
    <s v="SALE769"/>
    <x v="353"/>
    <s v="CUST1104"/>
    <s v="PROD37"/>
    <s v="STORE6"/>
    <n v="1"/>
    <n v="514.19000000000005"/>
    <n v="0.2"/>
    <x v="2"/>
    <n v="411.35200000000009"/>
    <n v="514.19000000000005"/>
    <n v="102.83800000000002"/>
    <s v="Standard"/>
    <s v="Men's Casual Sneakers"/>
    <x v="3"/>
    <n v="353.47"/>
    <x v="2"/>
    <s v="Male"/>
    <s v="Senior"/>
    <x v="1"/>
    <x v="1"/>
    <n v="353.47"/>
    <n v="57.882000000000062"/>
  </r>
  <r>
    <s v="SALE1493"/>
    <x v="173"/>
    <s v="CUST1104"/>
    <s v="PROD17"/>
    <s v="STORE12"/>
    <n v="1"/>
    <n v="546.20000000000005"/>
    <n v="0.22"/>
    <x v="0"/>
    <n v="426.03600000000006"/>
    <n v="546.20000000000005"/>
    <n v="120.16400000000002"/>
    <s v="Standard"/>
    <s v="Soccer Training Cone Set"/>
    <x v="4"/>
    <n v="144.53"/>
    <x v="2"/>
    <s v="Male"/>
    <s v="Senior"/>
    <x v="3"/>
    <x v="1"/>
    <n v="144.53"/>
    <n v="281.50600000000009"/>
  </r>
  <r>
    <s v="SALE895"/>
    <x v="354"/>
    <s v="CUST1105"/>
    <s v="PROD57"/>
    <s v="STORE3"/>
    <n v="3"/>
    <n v="416.01"/>
    <n v="0.02"/>
    <x v="1"/>
    <n v="1223.0693999999999"/>
    <n v="1248.03"/>
    <n v="24.960599999999999"/>
    <s v="High Value"/>
    <s v="Foam Roller"/>
    <x v="4"/>
    <n v="30.62"/>
    <x v="3"/>
    <s v="Female"/>
    <s v="Senior"/>
    <x v="3"/>
    <x v="2"/>
    <n v="91.86"/>
    <n v="1131.2094"/>
  </r>
  <r>
    <s v="SALE118"/>
    <x v="355"/>
    <s v="CUST1105"/>
    <s v="PROD39"/>
    <s v="STORE11"/>
    <n v="1"/>
    <n v="30.94"/>
    <n v="0.21"/>
    <x v="2"/>
    <n v="24.442600000000002"/>
    <n v="30.94"/>
    <n v="6.4973999999999998"/>
    <s v="Standard"/>
    <s v="Portable Power Bank"/>
    <x v="2"/>
    <n v="326.06"/>
    <x v="3"/>
    <s v="Female"/>
    <s v="Senior"/>
    <x v="2"/>
    <x v="1"/>
    <n v="326.06"/>
    <n v="-301.61739999999998"/>
  </r>
  <r>
    <s v="SALE850"/>
    <x v="356"/>
    <s v="CUST1105"/>
    <s v="PROD68"/>
    <s v="STORE11"/>
    <n v="3"/>
    <n v="666.39"/>
    <n v="0.21"/>
    <x v="0"/>
    <n v="1579.3443000000002"/>
    <n v="1999.17"/>
    <n v="419.82569999999998"/>
    <s v="High Value"/>
    <s v="Wooden Nightstand"/>
    <x v="1"/>
    <n v="243.7"/>
    <x v="3"/>
    <s v="Female"/>
    <s v="Senior"/>
    <x v="2"/>
    <x v="1"/>
    <n v="731.09999999999991"/>
    <n v="848.24430000000029"/>
  </r>
  <r>
    <s v="SALE569"/>
    <x v="295"/>
    <s v="CUST1105"/>
    <s v="PROD56"/>
    <s v="STORE9"/>
    <n v="2"/>
    <n v="145.26"/>
    <n v="0.19"/>
    <x v="2"/>
    <n v="235.3212"/>
    <n v="290.52"/>
    <n v="55.198799999999999"/>
    <s v="Standard"/>
    <s v="Premium Blanket Throw"/>
    <x v="1"/>
    <n v="461.47"/>
    <x v="3"/>
    <s v="Female"/>
    <s v="Senior"/>
    <x v="2"/>
    <x v="0"/>
    <n v="922.94"/>
    <n v="-687.61880000000008"/>
  </r>
  <r>
    <s v="SALE558"/>
    <x v="357"/>
    <s v="CUST1105"/>
    <s v="PROD13"/>
    <s v="STORE13"/>
    <n v="4"/>
    <n v="940.77"/>
    <n v="0.24"/>
    <x v="2"/>
    <n v="2859.9407999999999"/>
    <n v="3763.08"/>
    <n v="903.13919999999996"/>
    <s v="High Value"/>
    <s v="USB-C Fast Charger"/>
    <x v="2"/>
    <n v="242.23"/>
    <x v="3"/>
    <s v="Female"/>
    <s v="Senior"/>
    <x v="1"/>
    <x v="0"/>
    <n v="968.92"/>
    <n v="1891.0207999999998"/>
  </r>
  <r>
    <s v="SALE1062"/>
    <x v="358"/>
    <s v="CUST1105"/>
    <s v="PROD73"/>
    <s v="STORE13"/>
    <n v="1"/>
    <n v="708.88"/>
    <n v="0.09"/>
    <x v="0"/>
    <n v="645.08080000000007"/>
    <n v="708.88"/>
    <n v="63.799199999999999"/>
    <s v="Standard"/>
    <s v="Shin Guards – Adult"/>
    <x v="4"/>
    <n v="107.06"/>
    <x v="3"/>
    <s v="Female"/>
    <s v="Senior"/>
    <x v="1"/>
    <x v="0"/>
    <n v="107.06"/>
    <n v="538.02080000000001"/>
  </r>
  <r>
    <s v="SALE1032"/>
    <x v="82"/>
    <s v="CUST1105"/>
    <s v="PROD19"/>
    <s v="STORE11"/>
    <n v="1"/>
    <n v="790.73"/>
    <n v="0.24"/>
    <x v="2"/>
    <n v="600.95479999999998"/>
    <n v="790.73"/>
    <n v="189.77519999999998"/>
    <s v="Standard"/>
    <s v="Knee Support Brace"/>
    <x v="4"/>
    <n v="21.34"/>
    <x v="3"/>
    <s v="Female"/>
    <s v="Senior"/>
    <x v="2"/>
    <x v="1"/>
    <n v="21.34"/>
    <n v="579.61479999999995"/>
  </r>
  <r>
    <s v="SALE1961"/>
    <x v="94"/>
    <s v="CUST1106"/>
    <s v="PROD24"/>
    <s v="STORE4"/>
    <n v="3"/>
    <n v="635.13"/>
    <n v="0.09"/>
    <x v="1"/>
    <n v="1733.9049"/>
    <n v="1905.3899999999999"/>
    <n v="171.48509999999999"/>
    <s v="High Value"/>
    <s v="Foldable Camping Chair"/>
    <x v="4"/>
    <n v="166.06"/>
    <x v="1"/>
    <s v="Female"/>
    <s v="Senior"/>
    <x v="2"/>
    <x v="1"/>
    <n v="498.18"/>
    <n v="1235.7248999999999"/>
  </r>
  <r>
    <s v="SALE1678"/>
    <x v="359"/>
    <s v="CUST1106"/>
    <s v="PROD98"/>
    <s v="STORE8"/>
    <n v="1"/>
    <n v="744.88"/>
    <n v="0.15"/>
    <x v="1"/>
    <n v="633.14800000000002"/>
    <n v="744.88"/>
    <n v="111.732"/>
    <s v="Standard"/>
    <s v="Portable Bluetooth Speaker"/>
    <x v="2"/>
    <n v="431.67"/>
    <x v="1"/>
    <s v="Female"/>
    <s v="Senior"/>
    <x v="0"/>
    <x v="1"/>
    <n v="431.67"/>
    <n v="201.47800000000001"/>
  </r>
  <r>
    <s v="SALE1520"/>
    <x v="315"/>
    <s v="CUST1106"/>
    <s v="PROD65"/>
    <s v="STORE16"/>
    <n v="3"/>
    <n v="205.34"/>
    <n v="0.25"/>
    <x v="2"/>
    <n v="462.01499999999999"/>
    <n v="616.02"/>
    <n v="154.005"/>
    <s v="Standard"/>
    <s v="Adjustable Dumbbells 20kg"/>
    <x v="4"/>
    <n v="240.63"/>
    <x v="1"/>
    <s v="Female"/>
    <s v="Senior"/>
    <x v="0"/>
    <x v="0"/>
    <n v="721.89"/>
    <n v="-259.875"/>
  </r>
  <r>
    <s v="SALE1043"/>
    <x v="360"/>
    <s v="CUST1107"/>
    <s v="PROD58"/>
    <s v="STORE17"/>
    <n v="2"/>
    <n v="756.8"/>
    <n v="0.15"/>
    <x v="2"/>
    <n v="1286.56"/>
    <n v="1513.6"/>
    <n v="227.04"/>
    <s v="High Value"/>
    <s v="Womens Cotton Scarf"/>
    <x v="3"/>
    <n v="113.83"/>
    <x v="0"/>
    <s v="Female"/>
    <s v="Senior"/>
    <x v="3"/>
    <x v="0"/>
    <n v="227.66"/>
    <n v="1058.8999999999999"/>
  </r>
  <r>
    <s v="SALE1637"/>
    <x v="271"/>
    <s v="CUST1107"/>
    <s v="PROD5"/>
    <s v="STORE10"/>
    <n v="1"/>
    <n v="771.73"/>
    <n v="0.2"/>
    <x v="1"/>
    <n v="617.38400000000001"/>
    <n v="771.73"/>
    <n v="154.346"/>
    <s v="Standard"/>
    <s v="Men's Leather Belt"/>
    <x v="3"/>
    <n v="261"/>
    <x v="0"/>
    <s v="Female"/>
    <s v="Senior"/>
    <x v="1"/>
    <x v="1"/>
    <n v="261"/>
    <n v="356.38400000000001"/>
  </r>
  <r>
    <s v="SALE228"/>
    <x v="136"/>
    <s v="CUST1107"/>
    <s v="PROD75"/>
    <s v="STORE3"/>
    <n v="1"/>
    <n v="440.19"/>
    <n v="0.03"/>
    <x v="0"/>
    <n v="426.98429999999996"/>
    <n v="440.19"/>
    <n v="13.2057"/>
    <s v="Standard"/>
    <s v="Women's Ankle Boots"/>
    <x v="3"/>
    <n v="158.13999999999999"/>
    <x v="0"/>
    <s v="Female"/>
    <s v="Senior"/>
    <x v="3"/>
    <x v="2"/>
    <n v="158.13999999999999"/>
    <n v="268.84429999999998"/>
  </r>
  <r>
    <s v="SALE1851"/>
    <x v="229"/>
    <s v="CUST1107"/>
    <s v="PROD70"/>
    <s v="STORE16"/>
    <n v="2"/>
    <n v="409"/>
    <n v="0.17"/>
    <x v="2"/>
    <n v="678.93999999999994"/>
    <n v="818"/>
    <n v="139.06"/>
    <s v="Standard"/>
    <s v="Kitchen Storage Rack"/>
    <x v="1"/>
    <n v="138.05000000000001"/>
    <x v="0"/>
    <s v="Female"/>
    <s v="Senior"/>
    <x v="0"/>
    <x v="0"/>
    <n v="276.10000000000002"/>
    <n v="402.83999999999992"/>
  </r>
  <r>
    <s v="SALE900"/>
    <x v="29"/>
    <s v="CUST1108"/>
    <s v="PROD62"/>
    <s v="STORE7"/>
    <n v="3"/>
    <n v="134.58000000000001"/>
    <n v="0.04"/>
    <x v="0"/>
    <n v="387.59039999999999"/>
    <n v="403.74"/>
    <n v="16.1496"/>
    <s v="Standard"/>
    <s v="Laptop Cooling Pad"/>
    <x v="2"/>
    <n v="86.42"/>
    <x v="1"/>
    <s v="Male"/>
    <s v="Middle Age"/>
    <x v="2"/>
    <x v="1"/>
    <n v="259.26"/>
    <n v="128.3304"/>
  </r>
  <r>
    <s v="SALE1548"/>
    <x v="361"/>
    <s v="CUST1108"/>
    <s v="PROD94"/>
    <s v="STORE7"/>
    <n v="4"/>
    <n v="284.44"/>
    <n v="0.02"/>
    <x v="1"/>
    <n v="1115.0047999999999"/>
    <n v="1137.76"/>
    <n v="22.755199999999999"/>
    <s v="High Value"/>
    <s v="Vitamin E Body Lotion"/>
    <x v="0"/>
    <n v="358.47"/>
    <x v="1"/>
    <s v="Male"/>
    <s v="Middle Age"/>
    <x v="2"/>
    <x v="1"/>
    <n v="1433.88"/>
    <n v="-318.87520000000018"/>
  </r>
  <r>
    <s v="SALE168"/>
    <x v="362"/>
    <s v="CUST1108"/>
    <s v="PROD30"/>
    <s v="STORE9"/>
    <n v="4"/>
    <n v="922.69"/>
    <n v="0.16"/>
    <x v="1"/>
    <n v="3100.2384000000002"/>
    <n v="3690.76"/>
    <n v="590.52160000000003"/>
    <s v="High Value"/>
    <s v="Stainless Steel Cutlery Set"/>
    <x v="1"/>
    <n v="19.52"/>
    <x v="1"/>
    <s v="Male"/>
    <s v="Middle Age"/>
    <x v="2"/>
    <x v="0"/>
    <n v="78.08"/>
    <n v="3022.1584000000003"/>
  </r>
  <r>
    <s v="SALE1291"/>
    <x v="271"/>
    <s v="CUST1108"/>
    <s v="PROD28"/>
    <s v="STORE17"/>
    <n v="2"/>
    <n v="992.55"/>
    <n v="0.28000000000000003"/>
    <x v="0"/>
    <n v="1429.2719999999999"/>
    <n v="1985.1"/>
    <n v="555.82799999999997"/>
    <s v="High Value"/>
    <s v="Sports Stopwatch Timer"/>
    <x v="4"/>
    <n v="38.76"/>
    <x v="1"/>
    <s v="Male"/>
    <s v="Middle Age"/>
    <x v="3"/>
    <x v="0"/>
    <n v="77.52"/>
    <n v="1351.752"/>
  </r>
  <r>
    <s v="SALE202"/>
    <x v="363"/>
    <s v="CUST1108"/>
    <s v="PROD62"/>
    <s v="STORE1"/>
    <n v="1"/>
    <n v="170.43"/>
    <n v="0.03"/>
    <x v="2"/>
    <n v="165.31710000000001"/>
    <n v="170.43"/>
    <n v="5.1128999999999998"/>
    <s v="Standard"/>
    <s v="Laptop Cooling Pad"/>
    <x v="2"/>
    <n v="86.42"/>
    <x v="1"/>
    <s v="Male"/>
    <s v="Middle Age"/>
    <x v="3"/>
    <x v="0"/>
    <n v="86.42"/>
    <n v="78.897100000000009"/>
  </r>
  <r>
    <s v="SALE1878"/>
    <x v="364"/>
    <s v="CUST1108"/>
    <s v="PROD3"/>
    <s v="STORE7"/>
    <n v="3"/>
    <n v="480.51"/>
    <n v="0.03"/>
    <x v="2"/>
    <n v="1398.2840999999999"/>
    <n v="1441.53"/>
    <n v="43.245899999999999"/>
    <s v="High Value"/>
    <s v="Men's Running Jacket"/>
    <x v="3"/>
    <n v="364.67"/>
    <x v="1"/>
    <s v="Male"/>
    <s v="Middle Age"/>
    <x v="2"/>
    <x v="1"/>
    <n v="1094.01"/>
    <n v="304.27409999999986"/>
  </r>
  <r>
    <s v="SALE840"/>
    <x v="180"/>
    <s v="CUST1108"/>
    <s v="PROD48"/>
    <s v="STORE10"/>
    <n v="2"/>
    <n v="955.66"/>
    <n v="0.28999999999999998"/>
    <x v="2"/>
    <n v="1357.0372"/>
    <n v="1911.32"/>
    <n v="554.28279999999995"/>
    <s v="High Value"/>
    <s v="Car Dashboard Phone Holder"/>
    <x v="2"/>
    <n v="177.98"/>
    <x v="1"/>
    <s v="Male"/>
    <s v="Middle Age"/>
    <x v="1"/>
    <x v="1"/>
    <n v="355.96"/>
    <n v="1001.0771999999999"/>
  </r>
  <r>
    <s v="SALE360"/>
    <x v="211"/>
    <s v="CUST1108"/>
    <s v="PROD88"/>
    <s v="STORE1"/>
    <n v="2"/>
    <n v="488.02"/>
    <n v="0.27"/>
    <x v="0"/>
    <n v="712.50919999999996"/>
    <n v="976.04"/>
    <n v="263.5308"/>
    <s v="Standard"/>
    <s v="Sports Wrist Sweatbands"/>
    <x v="4"/>
    <n v="131.24"/>
    <x v="1"/>
    <s v="Male"/>
    <s v="Middle Age"/>
    <x v="3"/>
    <x v="0"/>
    <n v="262.48"/>
    <n v="450.02919999999995"/>
  </r>
  <r>
    <s v="SALE913"/>
    <x v="365"/>
    <s v="CUST1109"/>
    <s v="PROD42"/>
    <s v="STORE7"/>
    <n v="1"/>
    <n v="917.17"/>
    <n v="0.13"/>
    <x v="2"/>
    <n v="797.93790000000001"/>
    <n v="917.17"/>
    <n v="119.2321"/>
    <s v="Standard"/>
    <s v="Smart Home WiFi Camera"/>
    <x v="2"/>
    <n v="450.71"/>
    <x v="2"/>
    <s v="Male"/>
    <s v="Young"/>
    <x v="2"/>
    <x v="1"/>
    <n v="450.71"/>
    <n v="347.22790000000003"/>
  </r>
  <r>
    <s v="SALE906"/>
    <x v="366"/>
    <s v="CUST1109"/>
    <s v="PROD34"/>
    <s v="STORE11"/>
    <n v="2"/>
    <n v="406.46"/>
    <n v="0.3"/>
    <x v="0"/>
    <n v="569.04399999999998"/>
    <n v="812.92"/>
    <n v="243.87599999999998"/>
    <s v="Standard"/>
    <s v="Gaming Mechanical Keyboard"/>
    <x v="2"/>
    <n v="419.28"/>
    <x v="2"/>
    <s v="Male"/>
    <s v="Young"/>
    <x v="2"/>
    <x v="1"/>
    <n v="838.56"/>
    <n v="-269.51599999999996"/>
  </r>
  <r>
    <s v="SALE1452"/>
    <x v="367"/>
    <s v="CUST1109"/>
    <s v="PROD98"/>
    <s v="STORE13"/>
    <n v="2"/>
    <n v="264.39"/>
    <n v="0.11"/>
    <x v="0"/>
    <n v="470.61419999999998"/>
    <n v="528.78"/>
    <n v="58.165799999999997"/>
    <s v="Standard"/>
    <s v="Portable Bluetooth Speaker"/>
    <x v="2"/>
    <n v="431.67"/>
    <x v="2"/>
    <s v="Male"/>
    <s v="Young"/>
    <x v="1"/>
    <x v="0"/>
    <n v="863.34"/>
    <n v="-392.72580000000005"/>
  </r>
  <r>
    <s v="SALE964"/>
    <x v="368"/>
    <s v="CUST1109"/>
    <s v="PROD46"/>
    <s v="STORE15"/>
    <n v="1"/>
    <n v="414.97"/>
    <n v="0.22"/>
    <x v="0"/>
    <n v="323.67660000000001"/>
    <n v="414.97"/>
    <n v="91.293400000000005"/>
    <s v="Standard"/>
    <s v="Men's Winter Jacket"/>
    <x v="3"/>
    <n v="167.34"/>
    <x v="2"/>
    <s v="Male"/>
    <s v="Young"/>
    <x v="3"/>
    <x v="0"/>
    <n v="167.34"/>
    <n v="156.3366"/>
  </r>
  <r>
    <s v="SALE1002"/>
    <x v="369"/>
    <s v="CUST1109"/>
    <s v="PROD73"/>
    <s v="STORE10"/>
    <n v="2"/>
    <n v="583.51"/>
    <n v="0.2"/>
    <x v="2"/>
    <n v="933.61599999999999"/>
    <n v="1167.02"/>
    <n v="233.404"/>
    <s v="Standard"/>
    <s v="Shin Guards – Adult"/>
    <x v="4"/>
    <n v="107.06"/>
    <x v="2"/>
    <s v="Male"/>
    <s v="Young"/>
    <x v="1"/>
    <x v="1"/>
    <n v="214.12"/>
    <n v="719.49599999999998"/>
  </r>
  <r>
    <s v="SALE1299"/>
    <x v="157"/>
    <s v="CUST1110"/>
    <s v="PROD82"/>
    <s v="STORE7"/>
    <n v="1"/>
    <n v="659.27"/>
    <n v="0.15"/>
    <x v="0"/>
    <n v="560.37950000000001"/>
    <n v="659.27"/>
    <n v="98.890499999999989"/>
    <s v="Standard"/>
    <s v="Fitness Resistance Bands"/>
    <x v="4"/>
    <n v="152.91999999999999"/>
    <x v="3"/>
    <s v="Female"/>
    <s v="Middle Age"/>
    <x v="2"/>
    <x v="1"/>
    <n v="152.91999999999999"/>
    <n v="407.45950000000005"/>
  </r>
  <r>
    <s v="SALE841"/>
    <x v="370"/>
    <s v="CUST1110"/>
    <s v="PROD31"/>
    <s v="STORE15"/>
    <n v="4"/>
    <n v="106.66"/>
    <n v="0.2"/>
    <x v="2"/>
    <n v="341.31200000000001"/>
    <n v="426.64"/>
    <n v="85.328000000000003"/>
    <s v="Standard"/>
    <s v="Basketball"/>
    <x v="4"/>
    <n v="204.39"/>
    <x v="3"/>
    <s v="Female"/>
    <s v="Middle Age"/>
    <x v="3"/>
    <x v="0"/>
    <n v="817.56"/>
    <n v="-476.24799999999993"/>
  </r>
  <r>
    <s v="SALE1438"/>
    <x v="148"/>
    <s v="CUST1110"/>
    <s v="PROD99"/>
    <s v="STORE10"/>
    <n v="4"/>
    <n v="168.55"/>
    <n v="0.15"/>
    <x v="0"/>
    <n v="573.07000000000005"/>
    <n v="674.2"/>
    <n v="101.13000000000001"/>
    <s v="Standard"/>
    <s v="Stainless Steel Cookware Set"/>
    <x v="1"/>
    <n v="201.41"/>
    <x v="3"/>
    <s v="Female"/>
    <s v="Middle Age"/>
    <x v="1"/>
    <x v="1"/>
    <n v="805.64"/>
    <n v="-232.56999999999994"/>
  </r>
  <r>
    <s v="SALE797"/>
    <x v="42"/>
    <s v="CUST1110"/>
    <s v="PROD8"/>
    <s v="STORE17"/>
    <n v="1"/>
    <n v="230.53"/>
    <n v="0.06"/>
    <x v="2"/>
    <n v="216.69819999999999"/>
    <n v="230.53"/>
    <n v="13.831799999999999"/>
    <s v="Standard"/>
    <s v="Wireless Bluetooth Earbuds"/>
    <x v="2"/>
    <n v="439.07"/>
    <x v="3"/>
    <s v="Female"/>
    <s v="Middle Age"/>
    <x v="3"/>
    <x v="0"/>
    <n v="439.07"/>
    <n v="-222.37180000000001"/>
  </r>
  <r>
    <s v="SALE816"/>
    <x v="371"/>
    <s v="CUST1110"/>
    <s v="PROD94"/>
    <s v="STORE17"/>
    <n v="2"/>
    <n v="355.41"/>
    <n v="0.13"/>
    <x v="1"/>
    <n v="618.41340000000002"/>
    <n v="710.82"/>
    <n v="92.406600000000012"/>
    <s v="Standard"/>
    <s v="Vitamin E Body Lotion"/>
    <x v="0"/>
    <n v="358.47"/>
    <x v="3"/>
    <s v="Female"/>
    <s v="Middle Age"/>
    <x v="3"/>
    <x v="0"/>
    <n v="716.94"/>
    <n v="-98.52660000000003"/>
  </r>
  <r>
    <s v="SALE1101"/>
    <x v="372"/>
    <s v="CUST1110"/>
    <s v="PROD8"/>
    <s v="STORE1"/>
    <n v="3"/>
    <n v="843.44"/>
    <n v="0.22"/>
    <x v="2"/>
    <n v="1973.6496000000002"/>
    <n v="2530.3200000000002"/>
    <n v="556.67040000000009"/>
    <s v="High Value"/>
    <s v="Wireless Bluetooth Earbuds"/>
    <x v="2"/>
    <n v="439.07"/>
    <x v="3"/>
    <s v="Female"/>
    <s v="Middle Age"/>
    <x v="3"/>
    <x v="0"/>
    <n v="1317.21"/>
    <n v="656.43960000000015"/>
  </r>
  <r>
    <s v="SALE1845"/>
    <x v="373"/>
    <s v="CUST1111"/>
    <s v="PROD17"/>
    <s v="STORE5"/>
    <n v="1"/>
    <n v="301.60000000000002"/>
    <n v="0.27"/>
    <x v="0"/>
    <n v="220.16800000000001"/>
    <n v="301.60000000000002"/>
    <n v="81.432000000000016"/>
    <s v="Standard"/>
    <s v="Soccer Training Cone Set"/>
    <x v="4"/>
    <n v="144.53"/>
    <x v="0"/>
    <s v="Female"/>
    <s v="Young"/>
    <x v="3"/>
    <x v="2"/>
    <n v="144.53"/>
    <n v="75.638000000000005"/>
  </r>
  <r>
    <s v="SALE1292"/>
    <x v="89"/>
    <s v="CUST1112"/>
    <s v="PROD40"/>
    <s v="STORE0"/>
    <n v="3"/>
    <n v="21.59"/>
    <n v="0.16"/>
    <x v="2"/>
    <n v="54.406799999999997"/>
    <n v="64.77"/>
    <n v="10.363199999999999"/>
    <s v="Standard"/>
    <s v="Noise-Canceling Headphones"/>
    <x v="2"/>
    <n v="38.520000000000003"/>
    <x v="2"/>
    <s v="Female"/>
    <s v="Young"/>
    <x v="1"/>
    <x v="0"/>
    <n v="115.56"/>
    <n v="-61.153200000000005"/>
  </r>
  <r>
    <s v="SALE1500"/>
    <x v="374"/>
    <s v="CUST1112"/>
    <s v="PROD99"/>
    <s v="STORE11"/>
    <n v="4"/>
    <n v="284.24"/>
    <n v="0.09"/>
    <x v="0"/>
    <n v="1034.6336000000001"/>
    <n v="1136.96"/>
    <n v="102.32639999999999"/>
    <s v="High Value"/>
    <s v="Stainless Steel Cookware Set"/>
    <x v="1"/>
    <n v="201.41"/>
    <x v="2"/>
    <s v="Female"/>
    <s v="Young"/>
    <x v="2"/>
    <x v="1"/>
    <n v="805.64"/>
    <n v="228.99360000000013"/>
  </r>
  <r>
    <s v="SALE1850"/>
    <x v="100"/>
    <s v="CUST1112"/>
    <s v="PROD46"/>
    <s v="STORE2"/>
    <n v="1"/>
    <n v="191.6"/>
    <n v="0.27"/>
    <x v="2"/>
    <n v="139.86799999999999"/>
    <n v="191.6"/>
    <n v="51.731999999999999"/>
    <s v="Standard"/>
    <s v="Men's Winter Jacket"/>
    <x v="3"/>
    <n v="167.34"/>
    <x v="2"/>
    <s v="Female"/>
    <s v="Young"/>
    <x v="2"/>
    <x v="2"/>
    <n v="167.34"/>
    <n v="-27.472000000000008"/>
  </r>
  <r>
    <s v="SALE955"/>
    <x v="375"/>
    <s v="CUST1113"/>
    <s v="PROD59"/>
    <s v="STORE8"/>
    <n v="2"/>
    <n v="616.97"/>
    <n v="0.22"/>
    <x v="1"/>
    <n v="962.47320000000002"/>
    <n v="1233.94"/>
    <n v="271.46680000000003"/>
    <s v="Standard"/>
    <s v="Men's Hair Styling Gel"/>
    <x v="0"/>
    <n v="17.309999999999999"/>
    <x v="3"/>
    <s v="Male"/>
    <s v="Senior"/>
    <x v="0"/>
    <x v="1"/>
    <n v="34.619999999999997"/>
    <n v="927.85320000000002"/>
  </r>
  <r>
    <s v="SALE141"/>
    <x v="376"/>
    <s v="CUST1113"/>
    <s v="PROD47"/>
    <s v="STORE0"/>
    <n v="3"/>
    <n v="125.68"/>
    <n v="0.26"/>
    <x v="2"/>
    <n v="279.00960000000003"/>
    <n v="377.04"/>
    <n v="98.030400000000014"/>
    <s v="Standard"/>
    <s v="Makeup Brush Set"/>
    <x v="0"/>
    <n v="242.96499999999997"/>
    <x v="3"/>
    <s v="Male"/>
    <s v="Senior"/>
    <x v="1"/>
    <x v="0"/>
    <n v="728.89499999999998"/>
    <n v="-449.88539999999995"/>
  </r>
  <r>
    <s v="SALE890"/>
    <x v="377"/>
    <s v="CUST1113"/>
    <s v="PROD83"/>
    <s v="STORE9"/>
    <n v="3"/>
    <n v="307.48"/>
    <n v="0.24"/>
    <x v="1"/>
    <n v="701.0544000000001"/>
    <n v="922.44"/>
    <n v="221.38560000000001"/>
    <s v="Standard"/>
    <s v="Hydrating Face Cleanser"/>
    <x v="0"/>
    <n v="242.96499999999997"/>
    <x v="3"/>
    <s v="Male"/>
    <s v="Senior"/>
    <x v="2"/>
    <x v="0"/>
    <n v="728.89499999999998"/>
    <n v="-27.840599999999881"/>
  </r>
  <r>
    <s v="SALE1569"/>
    <x v="378"/>
    <s v="CUST1113"/>
    <s v="PROD65"/>
    <s v="STORE10"/>
    <n v="1"/>
    <n v="505.23"/>
    <n v="0.11"/>
    <x v="2"/>
    <n v="449.65470000000005"/>
    <n v="505.23"/>
    <n v="55.575300000000006"/>
    <s v="Standard"/>
    <s v="Adjustable Dumbbells 20kg"/>
    <x v="4"/>
    <n v="240.63"/>
    <x v="3"/>
    <s v="Male"/>
    <s v="Senior"/>
    <x v="1"/>
    <x v="1"/>
    <n v="240.63"/>
    <n v="209.02470000000005"/>
  </r>
  <r>
    <s v="SALE1479"/>
    <x v="379"/>
    <s v="CUST1113"/>
    <s v="PROD33"/>
    <s v="STORE3"/>
    <n v="1"/>
    <n v="853.12"/>
    <n v="0.19"/>
    <x v="1"/>
    <n v="691.02719999999999"/>
    <n v="853.12"/>
    <n v="162.09280000000001"/>
    <s v="Standard"/>
    <s v="Modern Wall Clock"/>
    <x v="1"/>
    <n v="179.77"/>
    <x v="3"/>
    <s v="Male"/>
    <s v="Senior"/>
    <x v="3"/>
    <x v="2"/>
    <n v="179.77"/>
    <n v="511.25720000000001"/>
  </r>
  <r>
    <s v="SALE433"/>
    <x v="380"/>
    <s v="CUST1114"/>
    <s v="PROD59"/>
    <s v="STORE2"/>
    <n v="4"/>
    <n v="191.65"/>
    <n v="0.19"/>
    <x v="1"/>
    <n v="620.94600000000003"/>
    <n v="766.6"/>
    <n v="145.654"/>
    <s v="Standard"/>
    <s v="Men's Hair Styling Gel"/>
    <x v="0"/>
    <n v="17.309999999999999"/>
    <x v="1"/>
    <s v="Male"/>
    <s v="Middle Age"/>
    <x v="2"/>
    <x v="2"/>
    <n v="69.239999999999995"/>
    <n v="551.70600000000002"/>
  </r>
  <r>
    <s v="SALE1133"/>
    <x v="381"/>
    <s v="CUST1114"/>
    <s v="PROD37"/>
    <s v="STORE1"/>
    <n v="1"/>
    <n v="169.69"/>
    <n v="0.22"/>
    <x v="1"/>
    <n v="132.35820000000001"/>
    <n v="169.69"/>
    <n v="37.331800000000001"/>
    <s v="Standard"/>
    <s v="Men's Casual Sneakers"/>
    <x v="3"/>
    <n v="353.47"/>
    <x v="1"/>
    <s v="Male"/>
    <s v="Middle Age"/>
    <x v="3"/>
    <x v="0"/>
    <n v="353.47"/>
    <n v="-221.11180000000002"/>
  </r>
  <r>
    <s v="SALE1399"/>
    <x v="382"/>
    <s v="CUST1114"/>
    <s v="PROD29"/>
    <s v="STORE18"/>
    <n v="1"/>
    <n v="145.43"/>
    <n v="0.08"/>
    <x v="0"/>
    <n v="133.79560000000001"/>
    <n v="145.43"/>
    <n v="11.634400000000001"/>
    <s v="Standard"/>
    <s v="Fabric Sofa Throw Blanket"/>
    <x v="1"/>
    <n v="218.48"/>
    <x v="1"/>
    <s v="Male"/>
    <s v="Middle Age"/>
    <x v="1"/>
    <x v="0"/>
    <n v="218.48"/>
    <n v="-84.684399999999982"/>
  </r>
  <r>
    <s v="SALE1482"/>
    <x v="339"/>
    <s v="CUST1114"/>
    <s v="PROD55"/>
    <s v="STORE18"/>
    <n v="4"/>
    <n v="828.35"/>
    <n v="0.17"/>
    <x v="2"/>
    <n v="2750.1219999999998"/>
    <n v="3313.4"/>
    <n v="563.27800000000002"/>
    <s v="High Value"/>
    <s v="Ceramic Plant Pot"/>
    <x v="1"/>
    <n v="81.75"/>
    <x v="1"/>
    <s v="Male"/>
    <s v="Middle Age"/>
    <x v="1"/>
    <x v="0"/>
    <n v="327"/>
    <n v="2423.1219999999998"/>
  </r>
  <r>
    <s v="SALE1814"/>
    <x v="383"/>
    <s v="CUST1115"/>
    <s v="PROD12"/>
    <s v="STORE0"/>
    <n v="3"/>
    <n v="268.76"/>
    <n v="0.01"/>
    <x v="2"/>
    <n v="798.21719999999993"/>
    <n v="806.28"/>
    <n v="8.0627999999999993"/>
    <s v="Standard"/>
    <s v="Hair Strengthening Shampoo"/>
    <x v="0"/>
    <n v="115.82"/>
    <x v="0"/>
    <s v="Female"/>
    <s v="Senior"/>
    <x v="1"/>
    <x v="0"/>
    <n v="347.46"/>
    <n v="450.75719999999995"/>
  </r>
  <r>
    <s v="SALE79"/>
    <x v="384"/>
    <s v="CUST1115"/>
    <s v="PROD21"/>
    <s v="STORE2"/>
    <n v="4"/>
    <n v="370.09"/>
    <n v="0.22"/>
    <x v="1"/>
    <n v="1154.6807999999999"/>
    <n v="1480.36"/>
    <n v="325.67919999999998"/>
    <s v="High Value"/>
    <s v="Multi-Purpose Storage Box"/>
    <x v="1"/>
    <n v="123.46"/>
    <x v="0"/>
    <s v="Female"/>
    <s v="Senior"/>
    <x v="2"/>
    <x v="2"/>
    <n v="493.84"/>
    <n v="660.84079999999994"/>
  </r>
  <r>
    <s v="SALE1764"/>
    <x v="307"/>
    <s v="CUST1115"/>
    <s v="PROD28"/>
    <s v="STORE17"/>
    <n v="3"/>
    <n v="679.22"/>
    <n v="0.11"/>
    <x v="2"/>
    <n v="1813.5174000000002"/>
    <n v="2037.66"/>
    <n v="224.14260000000002"/>
    <s v="High Value"/>
    <s v="Sports Stopwatch Timer"/>
    <x v="4"/>
    <n v="38.76"/>
    <x v="0"/>
    <s v="Female"/>
    <s v="Senior"/>
    <x v="3"/>
    <x v="0"/>
    <n v="116.28"/>
    <n v="1697.2374000000002"/>
  </r>
  <r>
    <s v="SALE1178"/>
    <x v="137"/>
    <s v="CUST1115"/>
    <s v="PROD16"/>
    <s v="STORE11"/>
    <n v="3"/>
    <n v="780.69"/>
    <n v="0.1"/>
    <x v="0"/>
    <n v="2107.8630000000003"/>
    <n v="2342.0700000000002"/>
    <n v="234.20700000000002"/>
    <s v="High Value"/>
    <s v="Beard Grooming Kit"/>
    <x v="0"/>
    <n v="337.42"/>
    <x v="0"/>
    <s v="Female"/>
    <s v="Senior"/>
    <x v="2"/>
    <x v="1"/>
    <n v="1012.26"/>
    <n v="1095.6030000000003"/>
  </r>
  <r>
    <s v="SALE1446"/>
    <x v="217"/>
    <s v="CUST1115"/>
    <s v="PROD2"/>
    <s v="STORE15"/>
    <n v="2"/>
    <n v="42.97"/>
    <n v="0.18"/>
    <x v="1"/>
    <n v="70.470799999999997"/>
    <n v="85.94"/>
    <n v="15.469199999999999"/>
    <s v="Standard"/>
    <s v="Women's Casual Hoodie"/>
    <x v="3"/>
    <n v="242.96499999999997"/>
    <x v="0"/>
    <s v="Female"/>
    <s v="Senior"/>
    <x v="3"/>
    <x v="0"/>
    <n v="485.92999999999995"/>
    <n v="-415.45919999999995"/>
  </r>
  <r>
    <s v="SALE1392"/>
    <x v="385"/>
    <s v="CUST1115"/>
    <s v="PROD49"/>
    <s v="STORE7"/>
    <n v="4"/>
    <n v="854.37"/>
    <n v="7.0000000000000007E-2"/>
    <x v="1"/>
    <n v="3178.2563999999998"/>
    <n v="3417.48"/>
    <n v="239.22360000000003"/>
    <s v="High Value"/>
    <s v="Men's Roll-On Perfume"/>
    <x v="0"/>
    <n v="43.29"/>
    <x v="0"/>
    <s v="Female"/>
    <s v="Senior"/>
    <x v="2"/>
    <x v="1"/>
    <n v="173.16"/>
    <n v="3005.0963999999999"/>
  </r>
  <r>
    <s v="SALE5"/>
    <x v="344"/>
    <s v="CUST1116"/>
    <s v="PROD15"/>
    <s v="STORE7"/>
    <n v="2"/>
    <n v="409.52"/>
    <n v="0.06"/>
    <x v="2"/>
    <n v="769.8975999999999"/>
    <n v="819.04"/>
    <n v="49.142399999999995"/>
    <s v="Standard"/>
    <s v="4K Home Projector"/>
    <x v="2"/>
    <n v="465.34"/>
    <x v="0"/>
    <s v="Female"/>
    <s v="Young"/>
    <x v="2"/>
    <x v="1"/>
    <n v="930.68"/>
    <n v="-160.78240000000005"/>
  </r>
  <r>
    <s v="SALE1604"/>
    <x v="386"/>
    <s v="CUST1116"/>
    <s v="PROD92"/>
    <s v="STORE19"/>
    <n v="2"/>
    <n v="407.46"/>
    <n v="0.21"/>
    <x v="2"/>
    <n v="643.78679999999997"/>
    <n v="814.92"/>
    <n v="171.13319999999999"/>
    <s v="Standard"/>
    <s v="Microwave Oven"/>
    <x v="1"/>
    <n v="447.43"/>
    <x v="0"/>
    <s v="Female"/>
    <s v="Young"/>
    <x v="1"/>
    <x v="1"/>
    <n v="894.86"/>
    <n v="-251.07320000000004"/>
  </r>
  <r>
    <s v="SALE315"/>
    <x v="269"/>
    <s v="CUST1116"/>
    <s v="PROD77"/>
    <s v="STORE3"/>
    <n v="1"/>
    <n v="728.84"/>
    <n v="0.28000000000000003"/>
    <x v="1"/>
    <n v="524.76480000000004"/>
    <n v="728.84"/>
    <n v="204.07520000000002"/>
    <s v="Standard"/>
    <s v="WiFi Mesh Router"/>
    <x v="2"/>
    <n v="480.9"/>
    <x v="0"/>
    <s v="Female"/>
    <s v="Young"/>
    <x v="3"/>
    <x v="2"/>
    <n v="480.9"/>
    <n v="43.864800000000059"/>
  </r>
  <r>
    <s v="SALE1736"/>
    <x v="321"/>
    <s v="CUST1116"/>
    <s v="PROD25"/>
    <s v="STORE17"/>
    <n v="4"/>
    <n v="467.24"/>
    <n v="0.08"/>
    <x v="0"/>
    <n v="1719.4432000000002"/>
    <n v="1868.96"/>
    <n v="149.51680000000002"/>
    <s v="High Value"/>
    <s v="Women's Scarf Set"/>
    <x v="3"/>
    <n v="174.02"/>
    <x v="0"/>
    <s v="Female"/>
    <s v="Young"/>
    <x v="3"/>
    <x v="0"/>
    <n v="696.08"/>
    <n v="1023.3632000000001"/>
  </r>
  <r>
    <s v="SALE620"/>
    <x v="387"/>
    <s v="CUST1117"/>
    <s v="PROD97"/>
    <s v="STORE7"/>
    <n v="1"/>
    <n v="57.94"/>
    <n v="0.13"/>
    <x v="1"/>
    <n v="50.407799999999995"/>
    <n v="57.94"/>
    <n v="7.5321999999999996"/>
    <s v="Standard"/>
    <s v="Cricket Bat"/>
    <x v="4"/>
    <n v="245.98"/>
    <x v="0"/>
    <s v="Female"/>
    <s v="Young"/>
    <x v="2"/>
    <x v="1"/>
    <n v="245.98"/>
    <n v="-195.57220000000001"/>
  </r>
  <r>
    <s v="SALE1317"/>
    <x v="56"/>
    <s v="CUST1117"/>
    <s v="PROD64"/>
    <s v="STORE2"/>
    <n v="1"/>
    <n v="540.1"/>
    <n v="0.22"/>
    <x v="2"/>
    <n v="421.27800000000002"/>
    <n v="540.1"/>
    <n v="118.822"/>
    <s v="Standard"/>
    <s v="Matte Lipstick Set"/>
    <x v="0"/>
    <n v="299.11"/>
    <x v="0"/>
    <s v="Female"/>
    <s v="Young"/>
    <x v="2"/>
    <x v="2"/>
    <n v="299.11"/>
    <n v="122.16800000000001"/>
  </r>
  <r>
    <s v="SALE314"/>
    <x v="388"/>
    <s v="CUST1118"/>
    <s v="PROD61"/>
    <s v="STORE16"/>
    <n v="4"/>
    <n v="816.28"/>
    <n v="0.15"/>
    <x v="2"/>
    <n v="2775.3519999999999"/>
    <n v="3265.12"/>
    <n v="489.76799999999997"/>
    <s v="High Value"/>
    <s v="Tennis Ball 3-Pack"/>
    <x v="4"/>
    <n v="103.45"/>
    <x v="0"/>
    <s v="Male"/>
    <s v="Middle Age"/>
    <x v="0"/>
    <x v="0"/>
    <n v="413.8"/>
    <n v="2361.5519999999997"/>
  </r>
  <r>
    <s v="SALE267"/>
    <x v="59"/>
    <s v="CUST1118"/>
    <s v="PROD83"/>
    <s v="STORE7"/>
    <n v="4"/>
    <n v="727.49"/>
    <n v="0.11"/>
    <x v="1"/>
    <n v="2589.8643999999999"/>
    <n v="2909.96"/>
    <n v="320.09559999999999"/>
    <s v="High Value"/>
    <s v="Hydrating Face Cleanser"/>
    <x v="0"/>
    <n v="242.96499999999997"/>
    <x v="0"/>
    <s v="Male"/>
    <s v="Middle Age"/>
    <x v="2"/>
    <x v="1"/>
    <n v="971.8599999999999"/>
    <n v="1618.0044"/>
  </r>
  <r>
    <s v="SALE1826"/>
    <x v="389"/>
    <s v="CUST1118"/>
    <s v="PROD56"/>
    <s v="STORE16"/>
    <n v="4"/>
    <n v="817.92"/>
    <n v="0.21"/>
    <x v="0"/>
    <n v="2584.6271999999999"/>
    <n v="3271.68"/>
    <n v="687.05279999999993"/>
    <s v="High Value"/>
    <s v="Premium Blanket Throw"/>
    <x v="1"/>
    <n v="461.47"/>
    <x v="0"/>
    <s v="Male"/>
    <s v="Middle Age"/>
    <x v="0"/>
    <x v="0"/>
    <n v="1845.88"/>
    <n v="738.74719999999979"/>
  </r>
  <r>
    <s v="SALE476"/>
    <x v="373"/>
    <s v="CUST1118"/>
    <s v="PROD91"/>
    <s v="STORE5"/>
    <n v="2"/>
    <n v="358.45"/>
    <n v="7.0000000000000007E-2"/>
    <x v="2"/>
    <n v="666.71699999999998"/>
    <n v="716.9"/>
    <n v="50.183"/>
    <s v="Standard"/>
    <s v="Women's High Heels"/>
    <x v="3"/>
    <n v="438.25"/>
    <x v="0"/>
    <s v="Male"/>
    <s v="Middle Age"/>
    <x v="3"/>
    <x v="2"/>
    <n v="876.5"/>
    <n v="-209.78300000000002"/>
  </r>
  <r>
    <s v="SALE1862"/>
    <x v="390"/>
    <s v="CUST1119"/>
    <s v="PROD66"/>
    <s v="STORE6"/>
    <n v="1"/>
    <n v="972.06"/>
    <n v="0.3"/>
    <x v="2"/>
    <n v="680.44199999999989"/>
    <n v="972.06"/>
    <n v="291.61799999999999"/>
    <s v="Standard"/>
    <s v="Women's Hair Dryer Brush"/>
    <x v="0"/>
    <n v="340.39"/>
    <x v="1"/>
    <s v="Male"/>
    <s v="Middle Age"/>
    <x v="1"/>
    <x v="1"/>
    <n v="340.39"/>
    <n v="340.05199999999991"/>
  </r>
  <r>
    <s v="SALE935"/>
    <x v="123"/>
    <s v="CUST1119"/>
    <s v="PROD13"/>
    <s v="STORE15"/>
    <n v="1"/>
    <n v="791.36"/>
    <n v="0.06"/>
    <x v="0"/>
    <n v="743.87839999999994"/>
    <n v="791.36"/>
    <n v="47.4816"/>
    <s v="Standard"/>
    <s v="USB-C Fast Charger"/>
    <x v="2"/>
    <n v="242.23"/>
    <x v="1"/>
    <s v="Male"/>
    <s v="Middle Age"/>
    <x v="3"/>
    <x v="0"/>
    <n v="242.23"/>
    <n v="501.64839999999992"/>
  </r>
  <r>
    <s v="SALE280"/>
    <x v="222"/>
    <s v="CUST1119"/>
    <s v="PROD62"/>
    <s v="STORE8"/>
    <n v="4"/>
    <n v="839.65"/>
    <n v="0.26"/>
    <x v="1"/>
    <n v="2485.364"/>
    <n v="3358.6"/>
    <n v="873.23599999999999"/>
    <s v="High Value"/>
    <s v="Laptop Cooling Pad"/>
    <x v="2"/>
    <n v="86.42"/>
    <x v="1"/>
    <s v="Male"/>
    <s v="Middle Age"/>
    <x v="0"/>
    <x v="1"/>
    <n v="345.68"/>
    <n v="2139.6840000000002"/>
  </r>
  <r>
    <s v="SALE292"/>
    <x v="391"/>
    <s v="CUST1119"/>
    <s v="PROD74"/>
    <s v="STORE4"/>
    <n v="2"/>
    <n v="245.52"/>
    <n v="0.11"/>
    <x v="1"/>
    <n v="437.0256"/>
    <n v="491.04"/>
    <n v="54.014400000000002"/>
    <s v="Standard"/>
    <s v="Bluetooth Car Audio System"/>
    <x v="2"/>
    <n v="403.71"/>
    <x v="1"/>
    <s v="Male"/>
    <s v="Middle Age"/>
    <x v="2"/>
    <x v="1"/>
    <n v="807.42"/>
    <n v="-370.39439999999996"/>
  </r>
  <r>
    <s v="SALE1657"/>
    <x v="392"/>
    <s v="CUST1119"/>
    <s v="PROD8"/>
    <s v="STORE3"/>
    <n v="3"/>
    <n v="787.91"/>
    <n v="0.06"/>
    <x v="2"/>
    <n v="2221.9061999999999"/>
    <n v="2363.73"/>
    <n v="141.82380000000001"/>
    <s v="High Value"/>
    <s v="Wireless Bluetooth Earbuds"/>
    <x v="2"/>
    <n v="439.07"/>
    <x v="1"/>
    <s v="Male"/>
    <s v="Middle Age"/>
    <x v="3"/>
    <x v="2"/>
    <n v="1317.21"/>
    <n v="904.69619999999986"/>
  </r>
  <r>
    <s v="SALE111"/>
    <x v="22"/>
    <s v="CUST1119"/>
    <s v="PROD90"/>
    <s v="STORE3"/>
    <n v="2"/>
    <n v="709.17"/>
    <n v="0.22"/>
    <x v="0"/>
    <n v="1106.3052"/>
    <n v="1418.34"/>
    <n v="312.03479999999996"/>
    <s v="High Value"/>
    <s v="Gaming Mouse Pad XL"/>
    <x v="2"/>
    <n v="340.14"/>
    <x v="1"/>
    <s v="Male"/>
    <s v="Middle Age"/>
    <x v="3"/>
    <x v="2"/>
    <n v="680.28"/>
    <n v="426.02520000000004"/>
  </r>
  <r>
    <s v="SALE883"/>
    <x v="393"/>
    <s v="CUST1119"/>
    <s v="PROD85"/>
    <s v="STORE0"/>
    <n v="2"/>
    <n v="533.91999999999996"/>
    <n v="0.13"/>
    <x v="0"/>
    <n v="929.02079999999989"/>
    <n v="1067.8399999999999"/>
    <n v="138.8192"/>
    <s v="Standard"/>
    <s v="Women's Beanie Hat"/>
    <x v="3"/>
    <n v="119.57"/>
    <x v="1"/>
    <s v="Male"/>
    <s v="Middle Age"/>
    <x v="1"/>
    <x v="0"/>
    <n v="239.14"/>
    <n v="689.88079999999991"/>
  </r>
  <r>
    <s v="SALE1448"/>
    <x v="98"/>
    <s v="CUST1119"/>
    <s v="PROD82"/>
    <s v="STORE8"/>
    <n v="1"/>
    <n v="878.84"/>
    <n v="0.28000000000000003"/>
    <x v="1"/>
    <n v="632.76480000000004"/>
    <n v="878.84"/>
    <n v="246.07520000000002"/>
    <s v="Standard"/>
    <s v="Fitness Resistance Bands"/>
    <x v="4"/>
    <n v="152.91999999999999"/>
    <x v="1"/>
    <s v="Male"/>
    <s v="Middle Age"/>
    <x v="0"/>
    <x v="1"/>
    <n v="152.91999999999999"/>
    <n v="479.84480000000008"/>
  </r>
  <r>
    <s v="SALE1050"/>
    <x v="394"/>
    <s v="CUST1120"/>
    <s v="PROD15"/>
    <s v="STORE19"/>
    <n v="1"/>
    <n v="442.36"/>
    <n v="0.14000000000000001"/>
    <x v="2"/>
    <n v="380.42959999999999"/>
    <n v="442.36"/>
    <n v="61.930400000000006"/>
    <s v="Standard"/>
    <s v="4K Home Projector"/>
    <x v="2"/>
    <n v="465.34"/>
    <x v="0"/>
    <s v="Female"/>
    <s v="Middle Age"/>
    <x v="1"/>
    <x v="1"/>
    <n v="465.34"/>
    <n v="-84.910399999999981"/>
  </r>
  <r>
    <s v="SALE1633"/>
    <x v="395"/>
    <s v="CUST1120"/>
    <s v="PROD69"/>
    <s v="STORE16"/>
    <n v="1"/>
    <n v="763.34"/>
    <n v="0.11"/>
    <x v="2"/>
    <n v="679.37260000000003"/>
    <n v="763.34"/>
    <n v="83.967399999999998"/>
    <s v="Standard"/>
    <s v="Men's Sports Shorts"/>
    <x v="3"/>
    <n v="218.22"/>
    <x v="0"/>
    <s v="Female"/>
    <s v="Middle Age"/>
    <x v="0"/>
    <x v="0"/>
    <n v="218.22"/>
    <n v="461.15260000000001"/>
  </r>
  <r>
    <s v="SALE1370"/>
    <x v="239"/>
    <s v="CUST1120"/>
    <s v="PROD18"/>
    <s v="STORE13"/>
    <n v="3"/>
    <n v="178.22"/>
    <n v="0.15"/>
    <x v="0"/>
    <n v="454.46099999999996"/>
    <n v="534.66"/>
    <n v="80.198999999999998"/>
    <s v="Standard"/>
    <s v="Women's Denim Jeans"/>
    <x v="3"/>
    <n v="242.96499999999997"/>
    <x v="0"/>
    <s v="Female"/>
    <s v="Middle Age"/>
    <x v="1"/>
    <x v="0"/>
    <n v="728.89499999999998"/>
    <n v="-274.43400000000003"/>
  </r>
  <r>
    <s v="SALE376"/>
    <x v="140"/>
    <s v="CUST1120"/>
    <s v="PROD73"/>
    <s v="STORE4"/>
    <n v="4"/>
    <n v="90.32"/>
    <n v="0.08"/>
    <x v="0"/>
    <n v="332.37759999999997"/>
    <n v="361.28"/>
    <n v="28.9024"/>
    <s v="Standard"/>
    <s v="Shin Guards – Adult"/>
    <x v="4"/>
    <n v="107.06"/>
    <x v="0"/>
    <s v="Female"/>
    <s v="Middle Age"/>
    <x v="2"/>
    <x v="1"/>
    <n v="428.24"/>
    <n v="-95.862400000000036"/>
  </r>
  <r>
    <s v="SALE1880"/>
    <x v="212"/>
    <s v="CUST1121"/>
    <s v="PROD63"/>
    <s v="STORE11"/>
    <n v="3"/>
    <n v="370.93"/>
    <n v="0"/>
    <x v="0"/>
    <n v="1112.79"/>
    <n v="1112.79"/>
    <n v="0"/>
    <s v="High Value"/>
    <s v="Organic Sunscreen Lotion"/>
    <x v="0"/>
    <n v="266.86"/>
    <x v="0"/>
    <s v="Male"/>
    <s v="Senior"/>
    <x v="2"/>
    <x v="1"/>
    <n v="800.58"/>
    <n v="312.20999999999992"/>
  </r>
  <r>
    <s v="SALE1603"/>
    <x v="68"/>
    <s v="CUST1121"/>
    <s v="PROD10"/>
    <s v="STORE18"/>
    <n v="1"/>
    <n v="352.43"/>
    <n v="0.14000000000000001"/>
    <x v="2"/>
    <n v="303.08980000000003"/>
    <n v="352.43"/>
    <n v="49.340200000000003"/>
    <s v="Standard"/>
    <s v="Ceramic Kitchen Bowl Set"/>
    <x v="1"/>
    <n v="298.86"/>
    <x v="0"/>
    <s v="Male"/>
    <s v="Senior"/>
    <x v="1"/>
    <x v="0"/>
    <n v="298.86"/>
    <n v="4.2298000000000116"/>
  </r>
  <r>
    <s v="SALE867"/>
    <x v="396"/>
    <s v="CUST1121"/>
    <s v="PROD33"/>
    <s v="STORE15"/>
    <n v="2"/>
    <n v="562.97"/>
    <n v="0.2"/>
    <x v="0"/>
    <n v="900.75200000000007"/>
    <n v="1125.94"/>
    <n v="225.18800000000002"/>
    <s v="Standard"/>
    <s v="Modern Wall Clock"/>
    <x v="1"/>
    <n v="179.77"/>
    <x v="0"/>
    <s v="Male"/>
    <s v="Senior"/>
    <x v="3"/>
    <x v="0"/>
    <n v="359.54"/>
    <n v="541.21199999999999"/>
  </r>
  <r>
    <s v="SALE747"/>
    <x v="286"/>
    <s v="CUST1122"/>
    <s v="PROD94"/>
    <s v="STORE1"/>
    <n v="1"/>
    <n v="522.85"/>
    <n v="0.12"/>
    <x v="2"/>
    <n v="460.108"/>
    <n v="522.85"/>
    <n v="62.741999999999997"/>
    <s v="Standard"/>
    <s v="Vitamin E Body Lotion"/>
    <x v="0"/>
    <n v="358.47"/>
    <x v="0"/>
    <s v="Male"/>
    <s v="Senior"/>
    <x v="3"/>
    <x v="0"/>
    <n v="358.47"/>
    <n v="101.63799999999998"/>
  </r>
  <r>
    <s v="SALE880"/>
    <x v="2"/>
    <s v="CUST1122"/>
    <s v="PROD42"/>
    <s v="STORE9"/>
    <n v="4"/>
    <n v="714.89"/>
    <n v="0.15"/>
    <x v="2"/>
    <n v="2430.6259999999997"/>
    <n v="2859.56"/>
    <n v="428.93399999999997"/>
    <s v="High Value"/>
    <s v="Smart Home WiFi Camera"/>
    <x v="2"/>
    <n v="450.71"/>
    <x v="0"/>
    <s v="Male"/>
    <s v="Senior"/>
    <x v="2"/>
    <x v="0"/>
    <n v="1802.84"/>
    <n v="627.78599999999983"/>
  </r>
  <r>
    <s v="SALE1018"/>
    <x v="175"/>
    <s v="CUST1122"/>
    <s v="PROD52"/>
    <s v="STORE6"/>
    <n v="3"/>
    <n v="137.77000000000001"/>
    <n v="0.26"/>
    <x v="1"/>
    <n v="305.84940000000006"/>
    <n v="413.31000000000006"/>
    <n v="107.46060000000001"/>
    <s v="Standard"/>
    <s v="Rugby Ball"/>
    <x v="4"/>
    <n v="212.26"/>
    <x v="0"/>
    <s v="Male"/>
    <s v="Senior"/>
    <x v="1"/>
    <x v="1"/>
    <n v="636.78"/>
    <n v="-330.93059999999991"/>
  </r>
  <r>
    <s v="SALE1276"/>
    <x v="397"/>
    <s v="CUST1122"/>
    <s v="PROD60"/>
    <s v="STORE12"/>
    <n v="3"/>
    <n v="862.18"/>
    <n v="0.22"/>
    <x v="2"/>
    <n v="2017.5012000000002"/>
    <n v="2586.54"/>
    <n v="569.03880000000004"/>
    <s v="High Value"/>
    <s v="Luxury Perfume Spray"/>
    <x v="0"/>
    <n v="482.75"/>
    <x v="0"/>
    <s v="Male"/>
    <s v="Senior"/>
    <x v="3"/>
    <x v="1"/>
    <n v="1448.25"/>
    <n v="569.25120000000015"/>
  </r>
  <r>
    <s v="SALE663"/>
    <x v="159"/>
    <s v="CUST1123"/>
    <s v="PROD22"/>
    <s v="STORE6"/>
    <n v="2"/>
    <n v="833.64"/>
    <n v="0.24"/>
    <x v="1"/>
    <n v="1267.1328000000001"/>
    <n v="1667.28"/>
    <n v="400.1472"/>
    <s v="High Value"/>
    <s v="Carbon Fiber Tennis Racket"/>
    <x v="4"/>
    <n v="484.62"/>
    <x v="2"/>
    <s v="Male"/>
    <s v="Middle Age"/>
    <x v="1"/>
    <x v="1"/>
    <n v="969.24"/>
    <n v="297.89280000000008"/>
  </r>
  <r>
    <s v="SALE548"/>
    <x v="398"/>
    <s v="CUST1123"/>
    <s v="PROD12"/>
    <s v="STORE15"/>
    <n v="3"/>
    <n v="543.22"/>
    <n v="0.05"/>
    <x v="1"/>
    <n v="1548.1769999999999"/>
    <n v="1629.66"/>
    <n v="81.483000000000004"/>
    <s v="High Value"/>
    <s v="Hair Strengthening Shampoo"/>
    <x v="0"/>
    <n v="115.82"/>
    <x v="2"/>
    <s v="Male"/>
    <s v="Middle Age"/>
    <x v="3"/>
    <x v="0"/>
    <n v="347.46"/>
    <n v="1200.7169999999999"/>
  </r>
  <r>
    <s v="SALE1358"/>
    <x v="399"/>
    <s v="CUST1123"/>
    <s v="PROD14"/>
    <s v="STORE6"/>
    <n v="3"/>
    <n v="691.02"/>
    <n v="0.12"/>
    <x v="0"/>
    <n v="1824.2927999999999"/>
    <n v="2073.06"/>
    <n v="248.76719999999997"/>
    <s v="High Value"/>
    <s v="Decorative Wall Mirror"/>
    <x v="1"/>
    <n v="48.01"/>
    <x v="2"/>
    <s v="Male"/>
    <s v="Middle Age"/>
    <x v="1"/>
    <x v="1"/>
    <n v="144.03"/>
    <n v="1680.2628"/>
  </r>
  <r>
    <s v="SALE1304"/>
    <x v="400"/>
    <s v="CUST1123"/>
    <s v="PROD77"/>
    <s v="STORE4"/>
    <n v="4"/>
    <n v="338.73"/>
    <n v="0.18"/>
    <x v="1"/>
    <n v="1111.0344000000002"/>
    <n v="1354.92"/>
    <n v="243.88560000000001"/>
    <s v="High Value"/>
    <s v="WiFi Mesh Router"/>
    <x v="2"/>
    <n v="480.9"/>
    <x v="2"/>
    <s v="Male"/>
    <s v="Middle Age"/>
    <x v="2"/>
    <x v="1"/>
    <n v="1923.6"/>
    <n v="-812.56559999999968"/>
  </r>
  <r>
    <s v="SALE1030"/>
    <x v="124"/>
    <s v="CUST1124"/>
    <s v="PROD73"/>
    <s v="STORE0"/>
    <n v="3"/>
    <n v="366.08"/>
    <n v="0.05"/>
    <x v="2"/>
    <n v="1043.328"/>
    <n v="1098.24"/>
    <n v="54.912000000000006"/>
    <s v="High Value"/>
    <s v="Shin Guards – Adult"/>
    <x v="4"/>
    <n v="107.06"/>
    <x v="1"/>
    <s v="Male"/>
    <s v="Young"/>
    <x v="1"/>
    <x v="0"/>
    <n v="321.18"/>
    <n v="722.14799999999991"/>
  </r>
  <r>
    <s v="SALE691"/>
    <x v="341"/>
    <s v="CUST1124"/>
    <s v="PROD22"/>
    <s v="STORE2"/>
    <n v="4"/>
    <n v="539.48"/>
    <n v="0.28000000000000003"/>
    <x v="0"/>
    <n v="1553.7023999999999"/>
    <n v="2157.92"/>
    <n v="604.21760000000006"/>
    <s v="High Value"/>
    <s v="Carbon Fiber Tennis Racket"/>
    <x v="4"/>
    <n v="484.62"/>
    <x v="1"/>
    <s v="Male"/>
    <s v="Young"/>
    <x v="2"/>
    <x v="2"/>
    <n v="1938.48"/>
    <n v="-384.77760000000012"/>
  </r>
  <r>
    <s v="SALE1874"/>
    <x v="288"/>
    <s v="CUST1124"/>
    <s v="PROD2"/>
    <s v="STORE3"/>
    <n v="1"/>
    <n v="499.59"/>
    <n v="0.03"/>
    <x v="0"/>
    <n v="484.60229999999996"/>
    <n v="499.59"/>
    <n v="14.987699999999998"/>
    <s v="Standard"/>
    <s v="Women's Casual Hoodie"/>
    <x v="3"/>
    <n v="242.96499999999997"/>
    <x v="1"/>
    <s v="Male"/>
    <s v="Young"/>
    <x v="3"/>
    <x v="2"/>
    <n v="242.96499999999997"/>
    <n v="241.63729999999998"/>
  </r>
  <r>
    <s v="SALE1726"/>
    <x v="401"/>
    <s v="CUST1124"/>
    <s v="PROD63"/>
    <s v="STORE5"/>
    <n v="3"/>
    <n v="330.04"/>
    <n v="0.2"/>
    <x v="2"/>
    <n v="792.09600000000012"/>
    <n v="990.12000000000012"/>
    <n v="198.02400000000003"/>
    <s v="Standard"/>
    <s v="Organic Sunscreen Lotion"/>
    <x v="0"/>
    <n v="266.86"/>
    <x v="1"/>
    <s v="Male"/>
    <s v="Young"/>
    <x v="3"/>
    <x v="2"/>
    <n v="800.58"/>
    <n v="-8.4839999999999236"/>
  </r>
  <r>
    <s v="SALE378"/>
    <x v="278"/>
    <s v="CUST1125"/>
    <s v="PROD7"/>
    <s v="STORE18"/>
    <n v="2"/>
    <n v="813.01"/>
    <n v="0.06"/>
    <x v="2"/>
    <n v="1528.4587999999999"/>
    <n v="1626.02"/>
    <n v="97.561199999999999"/>
    <s v="High Value"/>
    <s v="LED Table Lamp"/>
    <x v="1"/>
    <n v="218.86"/>
    <x v="0"/>
    <s v="Female"/>
    <s v="Senior"/>
    <x v="1"/>
    <x v="0"/>
    <n v="437.72"/>
    <n v="1090.7387999999999"/>
  </r>
  <r>
    <s v="SALE63"/>
    <x v="41"/>
    <s v="CUST1126"/>
    <s v="PROD89"/>
    <s v="STORE12"/>
    <n v="4"/>
    <n v="204.8"/>
    <n v="0.03"/>
    <x v="1"/>
    <n v="794.62400000000002"/>
    <n v="819.2"/>
    <n v="24.576000000000001"/>
    <s v="Standard"/>
    <s v="Face Foundation Kit"/>
    <x v="0"/>
    <n v="183.04"/>
    <x v="3"/>
    <s v="Female"/>
    <s v="Senior"/>
    <x v="3"/>
    <x v="1"/>
    <n v="732.16"/>
    <n v="62.464000000000055"/>
  </r>
  <r>
    <s v="SALE710"/>
    <x v="234"/>
    <s v="CUST1126"/>
    <s v="PROD31"/>
    <s v="STORE14"/>
    <n v="3"/>
    <n v="728.32"/>
    <n v="0.01"/>
    <x v="2"/>
    <n v="2163.1104"/>
    <n v="2184.96"/>
    <n v="21.849600000000002"/>
    <s v="High Value"/>
    <s v="Basketball"/>
    <x v="4"/>
    <n v="204.39"/>
    <x v="3"/>
    <s v="Female"/>
    <s v="Senior"/>
    <x v="2"/>
    <x v="2"/>
    <n v="613.16999999999996"/>
    <n v="1549.9404"/>
  </r>
  <r>
    <s v="SALE1841"/>
    <x v="20"/>
    <s v="CUST1126"/>
    <s v="PROD81"/>
    <s v="STORE12"/>
    <n v="3"/>
    <n v="836.4"/>
    <n v="0"/>
    <x v="1"/>
    <n v="2509.1999999999998"/>
    <n v="2509.1999999999998"/>
    <n v="0"/>
    <s v="High Value"/>
    <s v="Badminton Racket Set"/>
    <x v="4"/>
    <n v="285.54000000000002"/>
    <x v="3"/>
    <s v="Female"/>
    <s v="Senior"/>
    <x v="3"/>
    <x v="1"/>
    <n v="856.62000000000012"/>
    <n v="1652.5799999999997"/>
  </r>
  <r>
    <s v="SALE311"/>
    <x v="359"/>
    <s v="CUST1126"/>
    <s v="PROD80"/>
    <s v="STORE2"/>
    <n v="1"/>
    <n v="780.16"/>
    <n v="0.02"/>
    <x v="2"/>
    <n v="764.55679999999995"/>
    <n v="780.16"/>
    <n v="15.603199999999999"/>
    <s v="Standard"/>
    <s v="Wall-Mounted Spice Rack"/>
    <x v="1"/>
    <n v="143.43"/>
    <x v="3"/>
    <s v="Female"/>
    <s v="Senior"/>
    <x v="2"/>
    <x v="2"/>
    <n v="143.43"/>
    <n v="621.1268"/>
  </r>
  <r>
    <s v="SALE453"/>
    <x v="115"/>
    <s v="CUST1127"/>
    <s v="PROD55"/>
    <s v="STORE0"/>
    <n v="4"/>
    <n v="354.12"/>
    <n v="0.06"/>
    <x v="1"/>
    <n v="1331.4911999999999"/>
    <n v="1416.48"/>
    <n v="84.988799999999998"/>
    <s v="High Value"/>
    <s v="Ceramic Plant Pot"/>
    <x v="1"/>
    <n v="81.75"/>
    <x v="0"/>
    <s v="Male"/>
    <s v="Middle Age"/>
    <x v="1"/>
    <x v="0"/>
    <n v="327"/>
    <n v="1004.4911999999999"/>
  </r>
  <r>
    <s v="SALE676"/>
    <x v="348"/>
    <s v="CUST1128"/>
    <s v="PROD80"/>
    <s v="STORE2"/>
    <n v="4"/>
    <n v="282.48"/>
    <n v="0.11"/>
    <x v="1"/>
    <n v="1005.6288000000001"/>
    <n v="1129.92"/>
    <n v="124.2912"/>
    <s v="High Value"/>
    <s v="Wall-Mounted Spice Rack"/>
    <x v="1"/>
    <n v="143.43"/>
    <x v="2"/>
    <s v="Male"/>
    <s v="Middle Age"/>
    <x v="2"/>
    <x v="2"/>
    <n v="573.72"/>
    <n v="431.90880000000004"/>
  </r>
  <r>
    <s v="SALE338"/>
    <x v="100"/>
    <s v="CUST1128"/>
    <s v="PROD10"/>
    <s v="STORE15"/>
    <n v="2"/>
    <n v="740.68"/>
    <n v="0.02"/>
    <x v="0"/>
    <n v="1451.7327999999998"/>
    <n v="1481.36"/>
    <n v="29.627199999999998"/>
    <s v="High Value"/>
    <s v="Ceramic Kitchen Bowl Set"/>
    <x v="1"/>
    <n v="298.86"/>
    <x v="2"/>
    <s v="Male"/>
    <s v="Middle Age"/>
    <x v="3"/>
    <x v="0"/>
    <n v="597.72"/>
    <n v="854.01279999999974"/>
  </r>
  <r>
    <s v="SALE176"/>
    <x v="402"/>
    <s v="CUST1128"/>
    <s v="PROD25"/>
    <s v="STORE15"/>
    <n v="3"/>
    <n v="600.58000000000004"/>
    <n v="0.28999999999999998"/>
    <x v="0"/>
    <n v="1279.2354"/>
    <n v="1801.7400000000002"/>
    <n v="522.50459999999998"/>
    <s v="High Value"/>
    <s v="Women's Scarf Set"/>
    <x v="3"/>
    <n v="174.02"/>
    <x v="2"/>
    <s v="Male"/>
    <s v="Middle Age"/>
    <x v="3"/>
    <x v="0"/>
    <n v="522.06000000000006"/>
    <n v="757.17539999999997"/>
  </r>
  <r>
    <s v="SALE965"/>
    <x v="129"/>
    <s v="CUST1128"/>
    <s v="PROD62"/>
    <s v="STORE0"/>
    <n v="3"/>
    <n v="345.58"/>
    <n v="0.22"/>
    <x v="2"/>
    <n v="808.65719999999999"/>
    <n v="1036.74"/>
    <n v="228.08279999999999"/>
    <s v="Standard"/>
    <s v="Laptop Cooling Pad"/>
    <x v="2"/>
    <n v="86.42"/>
    <x v="2"/>
    <s v="Male"/>
    <s v="Middle Age"/>
    <x v="1"/>
    <x v="0"/>
    <n v="259.26"/>
    <n v="549.3972"/>
  </r>
  <r>
    <s v="SALE1997"/>
    <x v="403"/>
    <s v="CUST1128"/>
    <s v="PROD89"/>
    <s v="STORE10"/>
    <n v="1"/>
    <n v="974.52"/>
    <n v="0.01"/>
    <x v="0"/>
    <n v="964.77480000000003"/>
    <n v="974.52"/>
    <n v="9.7452000000000005"/>
    <s v="Standard"/>
    <s v="Face Foundation Kit"/>
    <x v="0"/>
    <n v="183.04"/>
    <x v="2"/>
    <s v="Male"/>
    <s v="Middle Age"/>
    <x v="1"/>
    <x v="1"/>
    <n v="183.04"/>
    <n v="781.73480000000006"/>
  </r>
  <r>
    <s v="SALE1258"/>
    <x v="404"/>
    <s v="CUST1128"/>
    <s v="PROD43"/>
    <s v="STORE8"/>
    <n v="3"/>
    <n v="282.33"/>
    <n v="7.0000000000000007E-2"/>
    <x v="2"/>
    <n v="787.70069999999998"/>
    <n v="846.99"/>
    <n v="59.289300000000004"/>
    <s v="Standard"/>
    <s v="USB External Hard Drive"/>
    <x v="2"/>
    <n v="253.33"/>
    <x v="2"/>
    <s v="Male"/>
    <s v="Middle Age"/>
    <x v="0"/>
    <x v="1"/>
    <n v="759.99"/>
    <n v="27.710699999999974"/>
  </r>
  <r>
    <s v="SALE1366"/>
    <x v="137"/>
    <s v="CUST1129"/>
    <s v="PROD27"/>
    <s v="STORE16"/>
    <n v="4"/>
    <n v="158.46"/>
    <n v="0.09"/>
    <x v="2"/>
    <n v="576.7944"/>
    <n v="633.84"/>
    <n v="57.0456"/>
    <s v="Standard"/>
    <s v="Decorative Floor Vase"/>
    <x v="1"/>
    <n v="242.96499999999997"/>
    <x v="2"/>
    <s v="Female"/>
    <s v="Middle Age"/>
    <x v="0"/>
    <x v="0"/>
    <n v="971.8599999999999"/>
    <n v="-395.0655999999999"/>
  </r>
  <r>
    <s v="SALE461"/>
    <x v="405"/>
    <s v="CUST1129"/>
    <s v="PROD91"/>
    <s v="STORE11"/>
    <n v="2"/>
    <n v="778.56"/>
    <n v="0.11"/>
    <x v="1"/>
    <n v="1385.8367999999998"/>
    <n v="1557.12"/>
    <n v="171.28319999999999"/>
    <s v="High Value"/>
    <s v="Women's High Heels"/>
    <x v="3"/>
    <n v="438.25"/>
    <x v="2"/>
    <s v="Female"/>
    <s v="Middle Age"/>
    <x v="2"/>
    <x v="1"/>
    <n v="876.5"/>
    <n v="509.33679999999981"/>
  </r>
  <r>
    <s v="SALE514"/>
    <x v="178"/>
    <s v="CUST1129"/>
    <s v="PROD0"/>
    <s v="STORE7"/>
    <n v="4"/>
    <n v="280.16000000000003"/>
    <n v="0.18"/>
    <x v="0"/>
    <n v="918.92480000000012"/>
    <n v="1120.6400000000001"/>
    <n v="201.71520000000001"/>
    <s v="Standard"/>
    <s v="Brother Laser Printer"/>
    <x v="2"/>
    <n v="112.42"/>
    <x v="2"/>
    <s v="Female"/>
    <s v="Middle Age"/>
    <x v="2"/>
    <x v="1"/>
    <n v="449.68"/>
    <n v="469.24480000000011"/>
  </r>
  <r>
    <s v="SALE1029"/>
    <x v="406"/>
    <s v="CUST1129"/>
    <s v="PROD81"/>
    <s v="STORE6"/>
    <n v="2"/>
    <n v="649.54999999999995"/>
    <n v="0.28999999999999998"/>
    <x v="1"/>
    <n v="922.36099999999988"/>
    <n v="1299.0999999999999"/>
    <n v="376.73899999999998"/>
    <s v="Standard"/>
    <s v="Badminton Racket Set"/>
    <x v="4"/>
    <n v="285.54000000000002"/>
    <x v="2"/>
    <s v="Female"/>
    <s v="Middle Age"/>
    <x v="1"/>
    <x v="1"/>
    <n v="571.08000000000004"/>
    <n v="351.28099999999984"/>
  </r>
  <r>
    <s v="SALE726"/>
    <x v="407"/>
    <s v="CUST1130"/>
    <s v="PROD41"/>
    <s v="STORE11"/>
    <n v="2"/>
    <n v="994.32"/>
    <n v="0.27"/>
    <x v="1"/>
    <n v="1451.7072000000001"/>
    <n v="1988.64"/>
    <n v="536.93280000000004"/>
    <s v="High Value"/>
    <s v="Yoga Exercise Mat"/>
    <x v="4"/>
    <n v="313.26"/>
    <x v="0"/>
    <s v="Male"/>
    <s v="Young"/>
    <x v="2"/>
    <x v="1"/>
    <n v="626.52"/>
    <n v="825.18720000000008"/>
  </r>
  <r>
    <s v="SALE916"/>
    <x v="408"/>
    <s v="CUST1130"/>
    <s v="PROD53"/>
    <s v="STORE5"/>
    <n v="1"/>
    <n v="64.94"/>
    <n v="0.21"/>
    <x v="2"/>
    <n v="51.302599999999998"/>
    <n v="64.94"/>
    <n v="13.6374"/>
    <s v="Standard"/>
    <s v="Men's Track Pants"/>
    <x v="3"/>
    <n v="386.56"/>
    <x v="0"/>
    <s v="Male"/>
    <s v="Young"/>
    <x v="3"/>
    <x v="2"/>
    <n v="386.56"/>
    <n v="-335.25740000000002"/>
  </r>
  <r>
    <s v="SALE843"/>
    <x v="243"/>
    <s v="CUST1131"/>
    <s v="PROD19"/>
    <s v="STORE0"/>
    <n v="2"/>
    <n v="507.66"/>
    <n v="0"/>
    <x v="1"/>
    <n v="1015.32"/>
    <n v="1015.32"/>
    <n v="0"/>
    <s v="High Value"/>
    <s v="Knee Support Brace"/>
    <x v="4"/>
    <n v="21.34"/>
    <x v="1"/>
    <s v="Female"/>
    <s v="Middle Age"/>
    <x v="1"/>
    <x v="0"/>
    <n v="42.68"/>
    <n v="972.6400000000001"/>
  </r>
  <r>
    <s v="SALE126"/>
    <x v="409"/>
    <s v="CUST1131"/>
    <s v="PROD35"/>
    <s v="STORE12"/>
    <n v="4"/>
    <n v="968.27"/>
    <n v="0.03"/>
    <x v="2"/>
    <n v="3756.8876"/>
    <n v="3873.08"/>
    <n v="116.19239999999999"/>
    <s v="High Value"/>
    <s v="Bedroom Table Lamp"/>
    <x v="1"/>
    <n v="382.22"/>
    <x v="1"/>
    <s v="Female"/>
    <s v="Middle Age"/>
    <x v="3"/>
    <x v="1"/>
    <n v="1528.88"/>
    <n v="2228.0075999999999"/>
  </r>
  <r>
    <s v="SALE98"/>
    <x v="410"/>
    <s v="CUST1131"/>
    <s v="PROD56"/>
    <s v="STORE7"/>
    <n v="4"/>
    <n v="510.33"/>
    <n v="0.2"/>
    <x v="1"/>
    <n v="1633.056"/>
    <n v="2041.32"/>
    <n v="408.26400000000001"/>
    <s v="High Value"/>
    <s v="Premium Blanket Throw"/>
    <x v="1"/>
    <n v="461.47"/>
    <x v="1"/>
    <s v="Female"/>
    <s v="Middle Age"/>
    <x v="2"/>
    <x v="1"/>
    <n v="1845.88"/>
    <n v="-212.82400000000007"/>
  </r>
  <r>
    <s v="SALE1149"/>
    <x v="149"/>
    <s v="CUST1131"/>
    <s v="PROD26"/>
    <s v="STORE8"/>
    <n v="2"/>
    <n v="156.72999999999999"/>
    <n v="0.18"/>
    <x v="0"/>
    <n v="257.03719999999998"/>
    <n v="313.45999999999998"/>
    <n v="56.422799999999995"/>
    <s v="Standard"/>
    <s v="Wireless Bluetooth Speaker"/>
    <x v="2"/>
    <n v="322.41000000000003"/>
    <x v="1"/>
    <s v="Female"/>
    <s v="Middle Age"/>
    <x v="0"/>
    <x v="1"/>
    <n v="644.82000000000005"/>
    <n v="-387.78280000000007"/>
  </r>
  <r>
    <s v="SALE250"/>
    <x v="411"/>
    <s v="CUST1131"/>
    <s v="PROD75"/>
    <s v="STORE9"/>
    <n v="3"/>
    <n v="53.83"/>
    <n v="0.24"/>
    <x v="1"/>
    <n v="122.73240000000001"/>
    <n v="161.49"/>
    <n v="38.757600000000004"/>
    <s v="Standard"/>
    <s v="Women's Ankle Boots"/>
    <x v="3"/>
    <n v="158.13999999999999"/>
    <x v="1"/>
    <s v="Female"/>
    <s v="Middle Age"/>
    <x v="2"/>
    <x v="0"/>
    <n v="474.41999999999996"/>
    <n v="-351.68759999999997"/>
  </r>
  <r>
    <s v="SALE1647"/>
    <x v="412"/>
    <s v="CUST1132"/>
    <s v="PROD47"/>
    <s v="STORE0"/>
    <n v="1"/>
    <n v="34.71"/>
    <n v="0.1"/>
    <x v="1"/>
    <n v="31.239000000000001"/>
    <n v="34.71"/>
    <n v="3.4710000000000001"/>
    <s v="Standard"/>
    <s v="Makeup Brush Set"/>
    <x v="0"/>
    <n v="242.96499999999997"/>
    <x v="3"/>
    <s v="Female"/>
    <s v="Senior"/>
    <x v="1"/>
    <x v="0"/>
    <n v="242.96499999999997"/>
    <n v="-211.72599999999997"/>
  </r>
  <r>
    <s v="SALE1945"/>
    <x v="413"/>
    <s v="CUST1133"/>
    <s v="PROD94"/>
    <s v="STORE17"/>
    <n v="2"/>
    <n v="829.15"/>
    <n v="0.11"/>
    <x v="1"/>
    <n v="1475.8869999999999"/>
    <n v="1658.3"/>
    <n v="182.41299999999998"/>
    <s v="High Value"/>
    <s v="Vitamin E Body Lotion"/>
    <x v="0"/>
    <n v="358.47"/>
    <x v="1"/>
    <s v="Female"/>
    <s v="Senior"/>
    <x v="3"/>
    <x v="0"/>
    <n v="716.94"/>
    <n v="758.94699999999989"/>
  </r>
  <r>
    <s v="SALE1476"/>
    <x v="268"/>
    <s v="CUST1133"/>
    <s v="PROD10"/>
    <s v="STORE12"/>
    <n v="2"/>
    <n v="481.86"/>
    <n v="0.1"/>
    <x v="0"/>
    <n v="867.34800000000007"/>
    <n v="963.72"/>
    <n v="96.372000000000014"/>
    <s v="Standard"/>
    <s v="Ceramic Kitchen Bowl Set"/>
    <x v="1"/>
    <n v="298.86"/>
    <x v="1"/>
    <s v="Female"/>
    <s v="Senior"/>
    <x v="3"/>
    <x v="1"/>
    <n v="597.72"/>
    <n v="269.62800000000004"/>
  </r>
  <r>
    <s v="SALE332"/>
    <x v="414"/>
    <s v="CUST1133"/>
    <s v="PROD36"/>
    <s v="STORE4"/>
    <n v="4"/>
    <n v="915.17"/>
    <n v="0.19"/>
    <x v="1"/>
    <n v="2965.1507999999999"/>
    <n v="3660.68"/>
    <n v="695.52919999999995"/>
    <s v="High Value"/>
    <s v="Women's Summer Dress"/>
    <x v="3"/>
    <n v="223.43"/>
    <x v="1"/>
    <s v="Female"/>
    <s v="Senior"/>
    <x v="2"/>
    <x v="1"/>
    <n v="893.72"/>
    <n v="2071.4308000000001"/>
  </r>
  <r>
    <s v="SALE1398"/>
    <x v="18"/>
    <s v="CUST1133"/>
    <s v="PROD57"/>
    <s v="STORE10"/>
    <n v="1"/>
    <n v="250.95"/>
    <n v="0.03"/>
    <x v="2"/>
    <n v="243.42149999999998"/>
    <n v="250.95"/>
    <n v="7.5284999999999993"/>
    <s v="Standard"/>
    <s v="Foam Roller"/>
    <x v="4"/>
    <n v="30.62"/>
    <x v="1"/>
    <s v="Female"/>
    <s v="Senior"/>
    <x v="1"/>
    <x v="1"/>
    <n v="30.62"/>
    <n v="212.80149999999998"/>
  </r>
  <r>
    <s v="SALE897"/>
    <x v="245"/>
    <s v="CUST1134"/>
    <s v="PROD83"/>
    <s v="STORE3"/>
    <n v="3"/>
    <n v="882.84"/>
    <n v="0.1"/>
    <x v="1"/>
    <n v="2383.6680000000001"/>
    <n v="2648.52"/>
    <n v="264.85200000000003"/>
    <s v="High Value"/>
    <s v="Hydrating Face Cleanser"/>
    <x v="0"/>
    <n v="242.96499999999997"/>
    <x v="3"/>
    <s v="Male"/>
    <s v="Senior"/>
    <x v="3"/>
    <x v="2"/>
    <n v="728.89499999999998"/>
    <n v="1654.7730000000001"/>
  </r>
  <r>
    <s v="SALE271"/>
    <x v="363"/>
    <s v="CUST1134"/>
    <s v="PROD70"/>
    <s v="STORE8"/>
    <n v="4"/>
    <n v="573.37"/>
    <n v="0.04"/>
    <x v="1"/>
    <n v="2201.7408"/>
    <n v="2293.48"/>
    <n v="91.739199999999997"/>
    <s v="High Value"/>
    <s v="Kitchen Storage Rack"/>
    <x v="1"/>
    <n v="138.05000000000001"/>
    <x v="3"/>
    <s v="Male"/>
    <s v="Senior"/>
    <x v="0"/>
    <x v="1"/>
    <n v="552.20000000000005"/>
    <n v="1649.5408"/>
  </r>
  <r>
    <s v="SALE1148"/>
    <x v="226"/>
    <s v="CUST1134"/>
    <s v="PROD15"/>
    <s v="STORE6"/>
    <n v="3"/>
    <n v="622.72"/>
    <n v="0.04"/>
    <x v="1"/>
    <n v="1793.4336000000001"/>
    <n v="1868.16"/>
    <n v="74.726399999999998"/>
    <s v="High Value"/>
    <s v="4K Home Projector"/>
    <x v="2"/>
    <n v="465.34"/>
    <x v="3"/>
    <s v="Male"/>
    <s v="Senior"/>
    <x v="1"/>
    <x v="1"/>
    <n v="1396.02"/>
    <n v="397.41360000000009"/>
  </r>
  <r>
    <s v="SALE1237"/>
    <x v="189"/>
    <s v="CUST1134"/>
    <s v="PROD90"/>
    <s v="STORE13"/>
    <n v="3"/>
    <n v="259.74"/>
    <n v="0.24"/>
    <x v="0"/>
    <n v="592.20720000000006"/>
    <n v="779.22"/>
    <n v="187.0128"/>
    <s v="Standard"/>
    <s v="Gaming Mouse Pad XL"/>
    <x v="2"/>
    <n v="340.14"/>
    <x v="3"/>
    <s v="Male"/>
    <s v="Senior"/>
    <x v="1"/>
    <x v="0"/>
    <n v="1020.42"/>
    <n v="-428.2127999999999"/>
  </r>
  <r>
    <s v="SALE791"/>
    <x v="415"/>
    <s v="CUST1134"/>
    <s v="PROD8"/>
    <s v="STORE1"/>
    <n v="4"/>
    <n v="951.09"/>
    <n v="0.14000000000000001"/>
    <x v="0"/>
    <n v="3271.7496000000001"/>
    <n v="3804.36"/>
    <n v="532.61040000000003"/>
    <s v="High Value"/>
    <s v="Wireless Bluetooth Earbuds"/>
    <x v="2"/>
    <n v="439.07"/>
    <x v="3"/>
    <s v="Male"/>
    <s v="Senior"/>
    <x v="3"/>
    <x v="0"/>
    <n v="1756.28"/>
    <n v="1515.4696000000001"/>
  </r>
  <r>
    <s v="SALE1249"/>
    <x v="416"/>
    <s v="CUST1134"/>
    <s v="PROD94"/>
    <s v="STORE16"/>
    <n v="1"/>
    <n v="71.709999999999994"/>
    <n v="0.23"/>
    <x v="0"/>
    <n v="55.216699999999996"/>
    <n v="71.709999999999994"/>
    <n v="16.493299999999998"/>
    <s v="Standard"/>
    <s v="Vitamin E Body Lotion"/>
    <x v="0"/>
    <n v="358.47"/>
    <x v="3"/>
    <s v="Male"/>
    <s v="Senior"/>
    <x v="0"/>
    <x v="0"/>
    <n v="358.47"/>
    <n v="-303.25330000000002"/>
  </r>
  <r>
    <s v="SALE625"/>
    <x v="327"/>
    <s v="CUST1135"/>
    <s v="PROD12"/>
    <s v="STORE6"/>
    <n v="4"/>
    <n v="894.93"/>
    <n v="0.05"/>
    <x v="0"/>
    <n v="3400.7339999999995"/>
    <n v="3579.72"/>
    <n v="178.98599999999999"/>
    <s v="High Value"/>
    <s v="Hair Strengthening Shampoo"/>
    <x v="0"/>
    <n v="115.82"/>
    <x v="0"/>
    <s v="Female"/>
    <s v="Middle Age"/>
    <x v="1"/>
    <x v="1"/>
    <n v="463.28"/>
    <n v="2937.4539999999997"/>
  </r>
  <r>
    <s v="SALE238"/>
    <x v="120"/>
    <s v="CUST1135"/>
    <s v="PROD15"/>
    <s v="STORE5"/>
    <n v="4"/>
    <n v="870.18"/>
    <n v="0.13"/>
    <x v="1"/>
    <n v="3028.2264"/>
    <n v="3480.72"/>
    <n v="452.49360000000001"/>
    <s v="High Value"/>
    <s v="4K Home Projector"/>
    <x v="2"/>
    <n v="465.34"/>
    <x v="0"/>
    <s v="Female"/>
    <s v="Middle Age"/>
    <x v="3"/>
    <x v="2"/>
    <n v="1861.36"/>
    <n v="1166.8664000000001"/>
  </r>
  <r>
    <s v="SALE197"/>
    <x v="35"/>
    <s v="CUST1135"/>
    <s v="PROD44"/>
    <s v="STORE11"/>
    <n v="2"/>
    <n v="552.72"/>
    <n v="0.06"/>
    <x v="0"/>
    <n v="1039.1135999999999"/>
    <n v="1105.44"/>
    <n v="66.326400000000007"/>
    <s v="High Value"/>
    <s v="Adjustable Jump Rope"/>
    <x v="4"/>
    <n v="167.12"/>
    <x v="0"/>
    <s v="Female"/>
    <s v="Middle Age"/>
    <x v="2"/>
    <x v="1"/>
    <n v="334.24"/>
    <n v="704.8735999999999"/>
  </r>
  <r>
    <s v="SALE1408"/>
    <x v="359"/>
    <s v="CUST1135"/>
    <s v="PROD13"/>
    <s v="STORE2"/>
    <n v="3"/>
    <n v="700.43"/>
    <n v="0.01"/>
    <x v="2"/>
    <n v="2080.2770999999998"/>
    <n v="2101.29"/>
    <n v="21.012899999999998"/>
    <s v="High Value"/>
    <s v="USB-C Fast Charger"/>
    <x v="2"/>
    <n v="242.23"/>
    <x v="0"/>
    <s v="Female"/>
    <s v="Middle Age"/>
    <x v="2"/>
    <x v="2"/>
    <n v="726.68999999999994"/>
    <n v="1353.5870999999997"/>
  </r>
  <r>
    <s v="SALE1974"/>
    <x v="150"/>
    <s v="CUST1135"/>
    <s v="PROD53"/>
    <s v="STORE7"/>
    <n v="2"/>
    <n v="823.03"/>
    <n v="0.18"/>
    <x v="2"/>
    <n v="1349.7692"/>
    <n v="1646.06"/>
    <n v="296.29079999999999"/>
    <s v="High Value"/>
    <s v="Men's Track Pants"/>
    <x v="3"/>
    <n v="386.56"/>
    <x v="0"/>
    <s v="Female"/>
    <s v="Middle Age"/>
    <x v="2"/>
    <x v="1"/>
    <n v="773.12"/>
    <n v="576.64919999999995"/>
  </r>
  <r>
    <s v="SALE859"/>
    <x v="322"/>
    <s v="CUST1135"/>
    <s v="PROD79"/>
    <s v="STORE2"/>
    <n v="1"/>
    <n v="117.37"/>
    <n v="0.21"/>
    <x v="1"/>
    <n v="92.722300000000004"/>
    <n v="117.37"/>
    <n v="24.6477"/>
    <s v="Standard"/>
    <s v="Decorative Lamp Shade"/>
    <x v="1"/>
    <n v="228.53"/>
    <x v="0"/>
    <s v="Female"/>
    <s v="Middle Age"/>
    <x v="2"/>
    <x v="2"/>
    <n v="228.53"/>
    <n v="-135.80770000000001"/>
  </r>
  <r>
    <s v="SALE1868"/>
    <x v="417"/>
    <s v="CUST1135"/>
    <s v="PROD11"/>
    <s v="STORE17"/>
    <n v="4"/>
    <n v="165.37"/>
    <n v="0.28999999999999998"/>
    <x v="2"/>
    <n v="469.6508"/>
    <n v="661.48"/>
    <n v="191.82919999999999"/>
    <s v="Standard"/>
    <s v="HD Smart TV Stick"/>
    <x v="2"/>
    <n v="449.4"/>
    <x v="0"/>
    <s v="Female"/>
    <s v="Middle Age"/>
    <x v="3"/>
    <x v="0"/>
    <n v="1797.6"/>
    <n v="-1327.9492"/>
  </r>
  <r>
    <s v="SALE258"/>
    <x v="418"/>
    <s v="CUST1136"/>
    <s v="PROD35"/>
    <s v="STORE17"/>
    <n v="3"/>
    <n v="483.06"/>
    <n v="0.05"/>
    <x v="1"/>
    <n v="1376.721"/>
    <n v="1449.18"/>
    <n v="72.459000000000003"/>
    <s v="High Value"/>
    <s v="Bedroom Table Lamp"/>
    <x v="1"/>
    <n v="382.22"/>
    <x v="2"/>
    <s v="Male"/>
    <s v="Young"/>
    <x v="3"/>
    <x v="0"/>
    <n v="1146.6600000000001"/>
    <n v="230.06099999999992"/>
  </r>
  <r>
    <s v="SALE1681"/>
    <x v="384"/>
    <s v="CUST1136"/>
    <s v="PROD37"/>
    <s v="STORE15"/>
    <n v="4"/>
    <n v="262.05"/>
    <n v="0.24"/>
    <x v="2"/>
    <n v="796.63200000000006"/>
    <n v="1048.2"/>
    <n v="251.56800000000001"/>
    <s v="Standard"/>
    <s v="Men's Casual Sneakers"/>
    <x v="3"/>
    <n v="353.47"/>
    <x v="2"/>
    <s v="Male"/>
    <s v="Young"/>
    <x v="3"/>
    <x v="0"/>
    <n v="1413.88"/>
    <n v="-617.24800000000005"/>
  </r>
  <r>
    <s v="SALE579"/>
    <x v="271"/>
    <s v="CUST1136"/>
    <s v="PROD39"/>
    <s v="STORE7"/>
    <n v="3"/>
    <n v="970.89"/>
    <n v="0.11"/>
    <x v="2"/>
    <n v="2592.2763"/>
    <n v="2912.67"/>
    <n v="320.39370000000002"/>
    <s v="High Value"/>
    <s v="Portable Power Bank"/>
    <x v="2"/>
    <n v="326.06"/>
    <x v="2"/>
    <s v="Male"/>
    <s v="Young"/>
    <x v="2"/>
    <x v="1"/>
    <n v="978.18000000000006"/>
    <n v="1614.0962999999999"/>
  </r>
  <r>
    <s v="SALE1822"/>
    <x v="419"/>
    <s v="CUST1137"/>
    <s v="PROD8"/>
    <s v="STORE15"/>
    <n v="1"/>
    <n v="61.11"/>
    <n v="0.1"/>
    <x v="2"/>
    <n v="54.999000000000002"/>
    <n v="61.11"/>
    <n v="6.1110000000000007"/>
    <s v="Standard"/>
    <s v="Wireless Bluetooth Earbuds"/>
    <x v="2"/>
    <n v="439.07"/>
    <x v="0"/>
    <s v="Female"/>
    <s v="Senior"/>
    <x v="3"/>
    <x v="0"/>
    <n v="439.07"/>
    <n v="-384.07099999999997"/>
  </r>
  <r>
    <s v="SALE1960"/>
    <x v="30"/>
    <s v="CUST1137"/>
    <s v="PROD57"/>
    <s v="STORE19"/>
    <n v="3"/>
    <n v="827.88"/>
    <n v="0.19"/>
    <x v="1"/>
    <n v="2011.7483999999999"/>
    <n v="2483.64"/>
    <n v="471.89159999999998"/>
    <s v="High Value"/>
    <s v="Foam Roller"/>
    <x v="4"/>
    <n v="30.62"/>
    <x v="0"/>
    <s v="Female"/>
    <s v="Senior"/>
    <x v="1"/>
    <x v="1"/>
    <n v="91.86"/>
    <n v="1919.8884"/>
  </r>
  <r>
    <s v="SALE1818"/>
    <x v="420"/>
    <s v="CUST1137"/>
    <s v="PROD26"/>
    <s v="STORE5"/>
    <n v="3"/>
    <n v="926.85"/>
    <n v="0.18"/>
    <x v="2"/>
    <n v="2280.0510000000004"/>
    <n v="2780.55"/>
    <n v="500.49900000000002"/>
    <s v="High Value"/>
    <s v="Wireless Bluetooth Speaker"/>
    <x v="2"/>
    <n v="322.41000000000003"/>
    <x v="0"/>
    <s v="Female"/>
    <s v="Senior"/>
    <x v="3"/>
    <x v="2"/>
    <n v="967.23"/>
    <n v="1312.8210000000004"/>
  </r>
  <r>
    <s v="SALE191"/>
    <x v="421"/>
    <s v="CUST1138"/>
    <s v="PROD46"/>
    <s v="STORE18"/>
    <n v="1"/>
    <n v="874.59"/>
    <n v="0.28999999999999998"/>
    <x v="0"/>
    <n v="620.95889999999997"/>
    <n v="874.59"/>
    <n v="253.6311"/>
    <s v="Standard"/>
    <s v="Men's Winter Jacket"/>
    <x v="3"/>
    <n v="167.34"/>
    <x v="3"/>
    <s v="Male"/>
    <s v="Middle Age"/>
    <x v="1"/>
    <x v="0"/>
    <n v="167.34"/>
    <n v="453.61889999999994"/>
  </r>
  <r>
    <s v="SALE1077"/>
    <x v="387"/>
    <s v="CUST1138"/>
    <s v="PROD71"/>
    <s v="STORE16"/>
    <n v="4"/>
    <n v="479.11"/>
    <n v="0.24"/>
    <x v="2"/>
    <n v="1456.4944"/>
    <n v="1916.44"/>
    <n v="459.94560000000001"/>
    <s v="High Value"/>
    <s v="Hair Repair Oil Treatment"/>
    <x v="0"/>
    <n v="214.32"/>
    <x v="3"/>
    <s v="Male"/>
    <s v="Middle Age"/>
    <x v="0"/>
    <x v="0"/>
    <n v="857.28"/>
    <n v="599.21440000000007"/>
  </r>
  <r>
    <s v="SALE921"/>
    <x v="403"/>
    <s v="CUST1138"/>
    <s v="PROD33"/>
    <s v="STORE19"/>
    <n v="3"/>
    <n v="182.91"/>
    <n v="0.28999999999999998"/>
    <x v="1"/>
    <n v="389.59829999999999"/>
    <n v="548.73"/>
    <n v="159.1317"/>
    <s v="Standard"/>
    <s v="Modern Wall Clock"/>
    <x v="1"/>
    <n v="179.77"/>
    <x v="3"/>
    <s v="Male"/>
    <s v="Middle Age"/>
    <x v="1"/>
    <x v="1"/>
    <n v="539.31000000000006"/>
    <n v="-149.71170000000006"/>
  </r>
  <r>
    <s v="SALE590"/>
    <x v="39"/>
    <s v="CUST1138"/>
    <s v="PROD19"/>
    <s v="STORE18"/>
    <n v="4"/>
    <n v="745.51"/>
    <n v="0.05"/>
    <x v="2"/>
    <n v="2832.9379999999996"/>
    <n v="2982.04"/>
    <n v="149.102"/>
    <s v="High Value"/>
    <s v="Knee Support Brace"/>
    <x v="4"/>
    <n v="21.34"/>
    <x v="3"/>
    <s v="Male"/>
    <s v="Middle Age"/>
    <x v="1"/>
    <x v="0"/>
    <n v="85.36"/>
    <n v="2747.5779999999995"/>
  </r>
  <r>
    <s v="SALE1306"/>
    <x v="126"/>
    <s v="CUST1139"/>
    <s v="PROD38"/>
    <s v="STORE15"/>
    <n v="3"/>
    <n v="920.61"/>
    <n v="0.04"/>
    <x v="2"/>
    <n v="2651.3568"/>
    <n v="2761.83"/>
    <n v="110.47320000000001"/>
    <s v="High Value"/>
    <s v="Sports Water Hydration Pack"/>
    <x v="4"/>
    <n v="135.61000000000001"/>
    <x v="1"/>
    <s v="Male"/>
    <s v="Middle Age"/>
    <x v="3"/>
    <x v="0"/>
    <n v="406.83000000000004"/>
    <n v="2244.5268000000001"/>
  </r>
  <r>
    <s v="SALE697"/>
    <x v="383"/>
    <s v="CUST1139"/>
    <s v="PROD15"/>
    <s v="STORE18"/>
    <n v="4"/>
    <n v="659.03"/>
    <n v="0.15"/>
    <x v="1"/>
    <n v="2240.7019999999998"/>
    <n v="2636.12"/>
    <n v="395.41799999999995"/>
    <s v="High Value"/>
    <s v="4K Home Projector"/>
    <x v="2"/>
    <n v="465.34"/>
    <x v="1"/>
    <s v="Male"/>
    <s v="Middle Age"/>
    <x v="1"/>
    <x v="0"/>
    <n v="1861.36"/>
    <n v="379.34199999999987"/>
  </r>
  <r>
    <s v="SALE946"/>
    <x v="422"/>
    <s v="CUST1140"/>
    <s v="PROD35"/>
    <s v="STORE1"/>
    <n v="1"/>
    <n v="312.91000000000003"/>
    <n v="0.12"/>
    <x v="1"/>
    <n v="275.36080000000004"/>
    <n v="312.91000000000003"/>
    <n v="37.549199999999999"/>
    <s v="Standard"/>
    <s v="Bedroom Table Lamp"/>
    <x v="1"/>
    <n v="382.22"/>
    <x v="3"/>
    <s v="Female"/>
    <s v="Senior"/>
    <x v="3"/>
    <x v="0"/>
    <n v="382.22"/>
    <n v="-106.85919999999999"/>
  </r>
  <r>
    <s v="SALE1016"/>
    <x v="174"/>
    <s v="CUST1140"/>
    <s v="PROD53"/>
    <s v="STORE4"/>
    <n v="4"/>
    <n v="705.64"/>
    <n v="0.11"/>
    <x v="2"/>
    <n v="2512.0783999999999"/>
    <n v="2822.56"/>
    <n v="310.48160000000001"/>
    <s v="High Value"/>
    <s v="Men's Track Pants"/>
    <x v="3"/>
    <n v="386.56"/>
    <x v="3"/>
    <s v="Female"/>
    <s v="Senior"/>
    <x v="2"/>
    <x v="1"/>
    <n v="1546.24"/>
    <n v="965.83839999999987"/>
  </r>
  <r>
    <s v="SALE1116"/>
    <x v="423"/>
    <s v="CUST1140"/>
    <s v="PROD13"/>
    <s v="STORE8"/>
    <n v="4"/>
    <n v="386.41"/>
    <n v="0.13"/>
    <x v="1"/>
    <n v="1344.7068000000002"/>
    <n v="1545.64"/>
    <n v="200.93320000000003"/>
    <s v="High Value"/>
    <s v="USB-C Fast Charger"/>
    <x v="2"/>
    <n v="242.23"/>
    <x v="3"/>
    <s v="Female"/>
    <s v="Senior"/>
    <x v="0"/>
    <x v="1"/>
    <n v="968.92"/>
    <n v="375.7868000000002"/>
  </r>
  <r>
    <s v="SALE1978"/>
    <x v="172"/>
    <s v="CUST1140"/>
    <s v="PROD35"/>
    <s v="STORE5"/>
    <n v="3"/>
    <n v="265.89"/>
    <n v="0.08"/>
    <x v="2"/>
    <n v="733.85640000000001"/>
    <n v="797.67"/>
    <n v="63.813600000000001"/>
    <s v="Standard"/>
    <s v="Bedroom Table Lamp"/>
    <x v="1"/>
    <n v="382.22"/>
    <x v="3"/>
    <s v="Female"/>
    <s v="Senior"/>
    <x v="3"/>
    <x v="2"/>
    <n v="1146.6600000000001"/>
    <n v="-412.80360000000007"/>
  </r>
  <r>
    <s v="SALE391"/>
    <x v="130"/>
    <s v="CUST1141"/>
    <s v="PROD93"/>
    <s v="STORE13"/>
    <n v="1"/>
    <n v="703.16"/>
    <n v="0.28999999999999998"/>
    <x v="0"/>
    <n v="499.24359999999996"/>
    <n v="703.16"/>
    <n v="203.91639999999998"/>
    <s v="Standard"/>
    <s v="USB-C Laptop Charger"/>
    <x v="2"/>
    <n v="377.52"/>
    <x v="1"/>
    <s v="Male"/>
    <s v="Middle Age"/>
    <x v="1"/>
    <x v="0"/>
    <n v="377.52"/>
    <n v="121.72359999999998"/>
  </r>
  <r>
    <s v="SALE265"/>
    <x v="424"/>
    <s v="CUST1141"/>
    <s v="PROD21"/>
    <s v="STORE6"/>
    <n v="2"/>
    <n v="394.5"/>
    <n v="0.28999999999999998"/>
    <x v="1"/>
    <n v="560.18999999999994"/>
    <n v="789"/>
    <n v="228.80999999999997"/>
    <s v="Standard"/>
    <s v="Multi-Purpose Storage Box"/>
    <x v="1"/>
    <n v="123.46"/>
    <x v="1"/>
    <s v="Male"/>
    <s v="Middle Age"/>
    <x v="1"/>
    <x v="1"/>
    <n v="246.92"/>
    <n v="313.27"/>
  </r>
  <r>
    <s v="SALE1123"/>
    <x v="293"/>
    <s v="CUST1141"/>
    <s v="PROD17"/>
    <s v="STORE14"/>
    <n v="3"/>
    <n v="411.25"/>
    <n v="0.05"/>
    <x v="1"/>
    <n v="1172.0625"/>
    <n v="1233.75"/>
    <n v="61.6875"/>
    <s v="High Value"/>
    <s v="Soccer Training Cone Set"/>
    <x v="4"/>
    <n v="144.53"/>
    <x v="1"/>
    <s v="Male"/>
    <s v="Middle Age"/>
    <x v="2"/>
    <x v="2"/>
    <n v="433.59000000000003"/>
    <n v="738.47249999999997"/>
  </r>
  <r>
    <s v="SALE1102"/>
    <x v="425"/>
    <s v="CUST1141"/>
    <s v="PROD15"/>
    <s v="STORE3"/>
    <n v="4"/>
    <n v="395.45"/>
    <n v="0.01"/>
    <x v="0"/>
    <n v="1565.982"/>
    <n v="1581.8"/>
    <n v="15.818"/>
    <s v="High Value"/>
    <s v="4K Home Projector"/>
    <x v="2"/>
    <n v="465.34"/>
    <x v="1"/>
    <s v="Male"/>
    <s v="Middle Age"/>
    <x v="3"/>
    <x v="2"/>
    <n v="1861.36"/>
    <n v="-295.37799999999993"/>
  </r>
  <r>
    <s v="SALE1969"/>
    <x v="333"/>
    <s v="CUST1142"/>
    <s v="PROD38"/>
    <s v="STORE8"/>
    <n v="2"/>
    <n v="678.98"/>
    <n v="0.23"/>
    <x v="1"/>
    <n v="1045.6292000000001"/>
    <n v="1357.96"/>
    <n v="312.33080000000001"/>
    <s v="High Value"/>
    <s v="Sports Water Hydration Pack"/>
    <x v="4"/>
    <n v="135.61000000000001"/>
    <x v="1"/>
    <s v="Male"/>
    <s v="Middle Age"/>
    <x v="0"/>
    <x v="1"/>
    <n v="271.22000000000003"/>
    <n v="774.40920000000006"/>
  </r>
  <r>
    <s v="SALE583"/>
    <x v="426"/>
    <s v="CUST1142"/>
    <s v="PROD99"/>
    <s v="STORE10"/>
    <n v="4"/>
    <n v="757.71"/>
    <n v="0.26"/>
    <x v="1"/>
    <n v="2242.8216000000002"/>
    <n v="3030.84"/>
    <n v="788.01840000000004"/>
    <s v="High Value"/>
    <s v="Stainless Steel Cookware Set"/>
    <x v="1"/>
    <n v="201.41"/>
    <x v="1"/>
    <s v="Male"/>
    <s v="Middle Age"/>
    <x v="1"/>
    <x v="1"/>
    <n v="805.64"/>
    <n v="1437.1816000000003"/>
  </r>
  <r>
    <s v="SALE51"/>
    <x v="238"/>
    <s v="CUST1142"/>
    <s v="PROD69"/>
    <s v="STORE7"/>
    <n v="1"/>
    <n v="647.86"/>
    <n v="0.05"/>
    <x v="1"/>
    <n v="615.46699999999998"/>
    <n v="647.86"/>
    <n v="32.393000000000001"/>
    <s v="Standard"/>
    <s v="Men's Sports Shorts"/>
    <x v="3"/>
    <n v="218.22"/>
    <x v="1"/>
    <s v="Male"/>
    <s v="Middle Age"/>
    <x v="2"/>
    <x v="1"/>
    <n v="218.22"/>
    <n v="397.24699999999996"/>
  </r>
  <r>
    <s v="SALE1387"/>
    <x v="154"/>
    <s v="CUST1142"/>
    <s v="PROD11"/>
    <s v="STORE3"/>
    <n v="2"/>
    <n v="179.64"/>
    <n v="0.1"/>
    <x v="0"/>
    <n v="323.35199999999998"/>
    <n v="359.28"/>
    <n v="35.927999999999997"/>
    <s v="Standard"/>
    <s v="HD Smart TV Stick"/>
    <x v="2"/>
    <n v="449.4"/>
    <x v="1"/>
    <s v="Male"/>
    <s v="Middle Age"/>
    <x v="3"/>
    <x v="2"/>
    <n v="898.8"/>
    <n v="-575.44799999999998"/>
  </r>
  <r>
    <s v="SALE229"/>
    <x v="427"/>
    <s v="CUST1142"/>
    <s v="PROD60"/>
    <s v="STORE14"/>
    <n v="3"/>
    <n v="392.65"/>
    <n v="0.17"/>
    <x v="1"/>
    <n v="977.69849999999985"/>
    <n v="1177.9499999999998"/>
    <n v="200.25149999999999"/>
    <s v="Standard"/>
    <s v="Luxury Perfume Spray"/>
    <x v="0"/>
    <n v="482.75"/>
    <x v="1"/>
    <s v="Male"/>
    <s v="Middle Age"/>
    <x v="2"/>
    <x v="2"/>
    <n v="1448.25"/>
    <n v="-470.55150000000015"/>
  </r>
  <r>
    <s v="SALE1593"/>
    <x v="60"/>
    <s v="CUST1143"/>
    <s v="PROD30"/>
    <s v="STORE16"/>
    <n v="4"/>
    <n v="969.55"/>
    <n v="0.09"/>
    <x v="1"/>
    <n v="3529.1619999999998"/>
    <n v="3878.2"/>
    <n v="349.03799999999995"/>
    <s v="High Value"/>
    <s v="Stainless Steel Cutlery Set"/>
    <x v="1"/>
    <n v="19.52"/>
    <x v="1"/>
    <s v="Male"/>
    <s v="Middle Age"/>
    <x v="0"/>
    <x v="0"/>
    <n v="78.08"/>
    <n v="3451.0819999999999"/>
  </r>
  <r>
    <s v="SALE89"/>
    <x v="366"/>
    <s v="CUST1143"/>
    <s v="PROD17"/>
    <s v="STORE1"/>
    <n v="3"/>
    <n v="322.94"/>
    <n v="0.01"/>
    <x v="2"/>
    <n v="959.13179999999988"/>
    <n v="968.81999999999994"/>
    <n v="9.6882000000000001"/>
    <s v="Standard"/>
    <s v="Soccer Training Cone Set"/>
    <x v="4"/>
    <n v="144.53"/>
    <x v="1"/>
    <s v="Male"/>
    <s v="Middle Age"/>
    <x v="3"/>
    <x v="0"/>
    <n v="433.59000000000003"/>
    <n v="525.54179999999985"/>
  </r>
  <r>
    <s v="SALE641"/>
    <x v="202"/>
    <s v="CUST1143"/>
    <s v="PROD37"/>
    <s v="STORE13"/>
    <n v="1"/>
    <n v="92.83"/>
    <n v="0.26"/>
    <x v="1"/>
    <n v="68.694199999999995"/>
    <n v="92.83"/>
    <n v="24.1358"/>
    <s v="Standard"/>
    <s v="Men's Casual Sneakers"/>
    <x v="3"/>
    <n v="353.47"/>
    <x v="1"/>
    <s v="Male"/>
    <s v="Middle Age"/>
    <x v="1"/>
    <x v="0"/>
    <n v="353.47"/>
    <n v="-284.7758"/>
  </r>
  <r>
    <s v="SALE1410"/>
    <x v="310"/>
    <s v="CUST1144"/>
    <s v="PROD35"/>
    <s v="STORE4"/>
    <n v="4"/>
    <n v="432.29"/>
    <n v="0.16"/>
    <x v="2"/>
    <n v="1452.4944"/>
    <n v="1729.16"/>
    <n v="276.66560000000004"/>
    <s v="High Value"/>
    <s v="Bedroom Table Lamp"/>
    <x v="1"/>
    <n v="382.22"/>
    <x v="1"/>
    <s v="Female"/>
    <s v="Senior"/>
    <x v="2"/>
    <x v="1"/>
    <n v="1528.88"/>
    <n v="-76.385600000000068"/>
  </r>
  <r>
    <s v="SALE1240"/>
    <x v="428"/>
    <s v="CUST1144"/>
    <s v="PROD27"/>
    <s v="STORE5"/>
    <n v="2"/>
    <n v="925.78"/>
    <n v="0.14000000000000001"/>
    <x v="1"/>
    <n v="1592.3416"/>
    <n v="1851.56"/>
    <n v="259.21840000000003"/>
    <s v="High Value"/>
    <s v="Decorative Floor Vase"/>
    <x v="1"/>
    <n v="242.96499999999997"/>
    <x v="1"/>
    <s v="Female"/>
    <s v="Senior"/>
    <x v="3"/>
    <x v="2"/>
    <n v="485.92999999999995"/>
    <n v="1106.4115999999999"/>
  </r>
  <r>
    <s v="SALE201"/>
    <x v="128"/>
    <s v="CUST1144"/>
    <s v="PROD33"/>
    <s v="STORE4"/>
    <n v="2"/>
    <n v="151.47"/>
    <n v="0.21"/>
    <x v="1"/>
    <n v="239.32260000000002"/>
    <n v="302.94"/>
    <n v="63.617399999999996"/>
    <s v="Standard"/>
    <s v="Modern Wall Clock"/>
    <x v="1"/>
    <n v="179.77"/>
    <x v="1"/>
    <s v="Female"/>
    <s v="Senior"/>
    <x v="2"/>
    <x v="1"/>
    <n v="359.54"/>
    <n v="-120.2174"/>
  </r>
  <r>
    <s v="SALE616"/>
    <x v="326"/>
    <s v="CUST1144"/>
    <s v="PROD9"/>
    <s v="STORE10"/>
    <n v="1"/>
    <n v="343.05"/>
    <n v="0.28000000000000003"/>
    <x v="2"/>
    <n v="246.99600000000001"/>
    <n v="343.05"/>
    <n v="96.054000000000016"/>
    <s v="Standard"/>
    <s v="Adjustable Dumbbell Set"/>
    <x v="4"/>
    <n v="495.72"/>
    <x v="1"/>
    <s v="Female"/>
    <s v="Senior"/>
    <x v="1"/>
    <x v="1"/>
    <n v="495.72"/>
    <n v="-248.72400000000002"/>
  </r>
  <r>
    <s v="SALE20"/>
    <x v="429"/>
    <s v="CUST1144"/>
    <s v="PROD72"/>
    <s v="STORE17"/>
    <n v="1"/>
    <n v="373.06"/>
    <n v="0.11"/>
    <x v="2"/>
    <n v="332.02339999999998"/>
    <n v="373.06"/>
    <n v="41.0366"/>
    <s v="Standard"/>
    <s v="Professional Jump Rope"/>
    <x v="4"/>
    <n v="477.61"/>
    <x v="1"/>
    <s v="Female"/>
    <s v="Senior"/>
    <x v="3"/>
    <x v="0"/>
    <n v="477.61"/>
    <n v="-145.58660000000003"/>
  </r>
  <r>
    <s v="SALE1807"/>
    <x v="222"/>
    <s v="CUST1145"/>
    <s v="PROD94"/>
    <s v="STORE10"/>
    <n v="1"/>
    <n v="124.98"/>
    <n v="7.0000000000000007E-2"/>
    <x v="1"/>
    <n v="116.23139999999999"/>
    <n v="124.98"/>
    <n v="8.7486000000000015"/>
    <s v="Standard"/>
    <s v="Vitamin E Body Lotion"/>
    <x v="0"/>
    <n v="358.47"/>
    <x v="0"/>
    <s v="Male"/>
    <s v="Middle Age"/>
    <x v="1"/>
    <x v="1"/>
    <n v="358.47"/>
    <n v="-242.23860000000002"/>
  </r>
  <r>
    <s v="SALE423"/>
    <x v="410"/>
    <s v="CUST1145"/>
    <s v="PROD69"/>
    <s v="STORE5"/>
    <n v="4"/>
    <n v="221.49"/>
    <n v="0.26"/>
    <x v="0"/>
    <n v="655.61040000000003"/>
    <n v="885.96"/>
    <n v="230.34960000000001"/>
    <s v="Standard"/>
    <s v="Men's Sports Shorts"/>
    <x v="3"/>
    <n v="218.22"/>
    <x v="0"/>
    <s v="Male"/>
    <s v="Middle Age"/>
    <x v="3"/>
    <x v="2"/>
    <n v="872.88"/>
    <n v="-217.26959999999997"/>
  </r>
  <r>
    <s v="SALE963"/>
    <x v="430"/>
    <s v="CUST1145"/>
    <s v="PROD43"/>
    <s v="STORE6"/>
    <n v="1"/>
    <n v="563.32000000000005"/>
    <n v="0.01"/>
    <x v="1"/>
    <n v="557.68680000000006"/>
    <n v="563.32000000000005"/>
    <n v="5.6332000000000004"/>
    <s v="Standard"/>
    <s v="USB External Hard Drive"/>
    <x v="2"/>
    <n v="253.33"/>
    <x v="0"/>
    <s v="Male"/>
    <s v="Middle Age"/>
    <x v="1"/>
    <x v="1"/>
    <n v="253.33"/>
    <n v="304.35680000000002"/>
  </r>
  <r>
    <s v="SALE1327"/>
    <x v="168"/>
    <s v="CUST1145"/>
    <s v="PROD86"/>
    <s v="STORE15"/>
    <n v="1"/>
    <n v="362.93"/>
    <n v="0.27"/>
    <x v="1"/>
    <n v="264.93889999999999"/>
    <n v="362.93"/>
    <n v="97.991100000000003"/>
    <s v="Standard"/>
    <s v="Kitchen Cutting Board"/>
    <x v="1"/>
    <n v="176.07"/>
    <x v="0"/>
    <s v="Male"/>
    <s v="Middle Age"/>
    <x v="3"/>
    <x v="0"/>
    <n v="176.07"/>
    <n v="88.868899999999996"/>
  </r>
  <r>
    <s v="SALE904"/>
    <x v="331"/>
    <s v="CUST1145"/>
    <s v="PROD48"/>
    <s v="STORE13"/>
    <n v="4"/>
    <n v="369.22"/>
    <n v="0.18"/>
    <x v="0"/>
    <n v="1211.0416000000002"/>
    <n v="1476.88"/>
    <n v="265.83840000000004"/>
    <s v="High Value"/>
    <s v="Car Dashboard Phone Holder"/>
    <x v="2"/>
    <n v="177.98"/>
    <x v="0"/>
    <s v="Male"/>
    <s v="Middle Age"/>
    <x v="1"/>
    <x v="0"/>
    <n v="711.92"/>
    <n v="499.12160000000029"/>
  </r>
  <r>
    <s v="SALE1415"/>
    <x v="431"/>
    <s v="CUST1145"/>
    <s v="PROD59"/>
    <s v="STORE11"/>
    <n v="3"/>
    <n v="950.83"/>
    <n v="0.06"/>
    <x v="2"/>
    <n v="2681.3406"/>
    <n v="2852.4900000000002"/>
    <n v="171.14940000000001"/>
    <s v="High Value"/>
    <s v="Men's Hair Styling Gel"/>
    <x v="0"/>
    <n v="17.309999999999999"/>
    <x v="0"/>
    <s v="Male"/>
    <s v="Middle Age"/>
    <x v="2"/>
    <x v="1"/>
    <n v="51.929999999999993"/>
    <n v="2629.4106000000002"/>
  </r>
  <r>
    <s v="SALE498"/>
    <x v="432"/>
    <s v="CUST1146"/>
    <s v="PROD25"/>
    <s v="STORE12"/>
    <n v="3"/>
    <n v="338.79"/>
    <n v="0.01"/>
    <x v="2"/>
    <n v="1006.2063000000001"/>
    <n v="1016.3700000000001"/>
    <n v="10.163700000000002"/>
    <s v="High Value"/>
    <s v="Women's Scarf Set"/>
    <x v="3"/>
    <n v="174.02"/>
    <x v="3"/>
    <s v="Female"/>
    <s v="Middle Age"/>
    <x v="3"/>
    <x v="1"/>
    <n v="522.06000000000006"/>
    <n v="484.1463"/>
  </r>
  <r>
    <s v="SALE642"/>
    <x v="303"/>
    <s v="CUST1146"/>
    <s v="PROD90"/>
    <s v="STORE1"/>
    <n v="3"/>
    <n v="853.32"/>
    <n v="7.0000000000000007E-2"/>
    <x v="2"/>
    <n v="2380.7628"/>
    <n v="2559.96"/>
    <n v="179.19720000000001"/>
    <s v="High Value"/>
    <s v="Gaming Mouse Pad XL"/>
    <x v="2"/>
    <n v="340.14"/>
    <x v="3"/>
    <s v="Female"/>
    <s v="Middle Age"/>
    <x v="3"/>
    <x v="0"/>
    <n v="1020.42"/>
    <n v="1360.3427999999999"/>
  </r>
  <r>
    <s v="SALE1627"/>
    <x v="259"/>
    <s v="CUST1147"/>
    <s v="PROD0"/>
    <s v="STORE16"/>
    <n v="3"/>
    <n v="89.78"/>
    <n v="0.2"/>
    <x v="1"/>
    <n v="215.47200000000004"/>
    <n v="269.34000000000003"/>
    <n v="53.868000000000009"/>
    <s v="Standard"/>
    <s v="Brother Laser Printer"/>
    <x v="2"/>
    <n v="112.42"/>
    <x v="0"/>
    <s v="Female"/>
    <s v="Middle Age"/>
    <x v="0"/>
    <x v="0"/>
    <n v="337.26"/>
    <n v="-121.78799999999995"/>
  </r>
  <r>
    <s v="SALE1821"/>
    <x v="263"/>
    <s v="CUST1147"/>
    <s v="PROD37"/>
    <s v="STORE8"/>
    <n v="1"/>
    <n v="172.04"/>
    <n v="0.04"/>
    <x v="0"/>
    <n v="165.1584"/>
    <n v="172.04"/>
    <n v="6.8815999999999997"/>
    <s v="Standard"/>
    <s v="Men's Casual Sneakers"/>
    <x v="3"/>
    <n v="353.47"/>
    <x v="0"/>
    <s v="Female"/>
    <s v="Middle Age"/>
    <x v="0"/>
    <x v="1"/>
    <n v="353.47"/>
    <n v="-188.31160000000003"/>
  </r>
  <r>
    <s v="SALE1300"/>
    <x v="130"/>
    <s v="CUST1147"/>
    <s v="PROD96"/>
    <s v="STORE16"/>
    <n v="1"/>
    <n v="389.2"/>
    <n v="0.05"/>
    <x v="1"/>
    <n v="369.73999999999995"/>
    <n v="389.2"/>
    <n v="19.46"/>
    <s v="Standard"/>
    <s v="Women's Formal Blazer"/>
    <x v="3"/>
    <n v="358.47"/>
    <x v="0"/>
    <s v="Female"/>
    <s v="Middle Age"/>
    <x v="0"/>
    <x v="0"/>
    <n v="358.47"/>
    <n v="11.269999999999925"/>
  </r>
  <r>
    <s v="SALE1700"/>
    <x v="107"/>
    <s v="CUST1147"/>
    <s v="PROD93"/>
    <s v="STORE4"/>
    <n v="3"/>
    <n v="865.96"/>
    <n v="0.12"/>
    <x v="0"/>
    <n v="2286.1343999999999"/>
    <n v="2597.88"/>
    <n v="311.74560000000002"/>
    <s v="High Value"/>
    <s v="USB-C Laptop Charger"/>
    <x v="2"/>
    <n v="377.52"/>
    <x v="0"/>
    <s v="Female"/>
    <s v="Middle Age"/>
    <x v="2"/>
    <x v="1"/>
    <n v="1132.56"/>
    <n v="1153.5744"/>
  </r>
  <r>
    <s v="SALE1588"/>
    <x v="222"/>
    <s v="CUST1147"/>
    <s v="PROD22"/>
    <s v="STORE8"/>
    <n v="3"/>
    <n v="79.95"/>
    <n v="0.2"/>
    <x v="0"/>
    <n v="191.88000000000002"/>
    <n v="239.85000000000002"/>
    <n v="47.970000000000006"/>
    <s v="Standard"/>
    <s v="Carbon Fiber Tennis Racket"/>
    <x v="4"/>
    <n v="484.62"/>
    <x v="0"/>
    <s v="Female"/>
    <s v="Middle Age"/>
    <x v="0"/>
    <x v="1"/>
    <n v="1453.8600000000001"/>
    <n v="-1261.98"/>
  </r>
  <r>
    <s v="SALE1811"/>
    <x v="121"/>
    <s v="CUST1147"/>
    <s v="PROD53"/>
    <s v="STORE1"/>
    <n v="1"/>
    <n v="566.5"/>
    <n v="0.25"/>
    <x v="2"/>
    <n v="424.875"/>
    <n v="566.5"/>
    <n v="141.625"/>
    <s v="Standard"/>
    <s v="Men's Track Pants"/>
    <x v="3"/>
    <n v="386.56"/>
    <x v="0"/>
    <s v="Female"/>
    <s v="Middle Age"/>
    <x v="3"/>
    <x v="0"/>
    <n v="386.56"/>
    <n v="38.314999999999998"/>
  </r>
  <r>
    <s v="SALE587"/>
    <x v="248"/>
    <s v="CUST1147"/>
    <s v="PROD52"/>
    <s v="STORE7"/>
    <n v="2"/>
    <n v="347.95"/>
    <n v="0.13"/>
    <x v="2"/>
    <n v="605.43299999999999"/>
    <n v="695.9"/>
    <n v="90.466999999999999"/>
    <s v="Standard"/>
    <s v="Rugby Ball"/>
    <x v="4"/>
    <n v="212.26"/>
    <x v="0"/>
    <s v="Female"/>
    <s v="Middle Age"/>
    <x v="2"/>
    <x v="1"/>
    <n v="424.52"/>
    <n v="180.91300000000001"/>
  </r>
  <r>
    <s v="SALE28"/>
    <x v="103"/>
    <s v="CUST1148"/>
    <s v="PROD13"/>
    <s v="STORE2"/>
    <n v="2"/>
    <n v="250.83"/>
    <n v="0.15"/>
    <x v="0"/>
    <n v="426.411"/>
    <n v="501.66"/>
    <n v="75.248999999999995"/>
    <s v="Standard"/>
    <s v="USB-C Fast Charger"/>
    <x v="2"/>
    <n v="242.23"/>
    <x v="1"/>
    <s v="Female"/>
    <s v="Middle Age"/>
    <x v="2"/>
    <x v="2"/>
    <n v="484.46"/>
    <n v="-58.048999999999978"/>
  </r>
  <r>
    <s v="SALE434"/>
    <x v="433"/>
    <s v="CUST1148"/>
    <s v="PROD5"/>
    <s v="STORE5"/>
    <n v="1"/>
    <n v="888.05"/>
    <n v="0.2"/>
    <x v="1"/>
    <n v="710.44"/>
    <n v="888.05"/>
    <n v="177.61"/>
    <s v="Standard"/>
    <s v="Men's Leather Belt"/>
    <x v="3"/>
    <n v="261"/>
    <x v="1"/>
    <s v="Female"/>
    <s v="Middle Age"/>
    <x v="3"/>
    <x v="2"/>
    <n v="261"/>
    <n v="449.44000000000005"/>
  </r>
  <r>
    <s v="SALE52"/>
    <x v="434"/>
    <s v="CUST1148"/>
    <s v="PROD89"/>
    <s v="STORE6"/>
    <n v="2"/>
    <n v="673.02"/>
    <n v="0.11"/>
    <x v="1"/>
    <n v="1197.9756"/>
    <n v="1346.04"/>
    <n v="148.06440000000001"/>
    <s v="High Value"/>
    <s v="Face Foundation Kit"/>
    <x v="0"/>
    <n v="183.04"/>
    <x v="1"/>
    <s v="Female"/>
    <s v="Middle Age"/>
    <x v="1"/>
    <x v="1"/>
    <n v="366.08"/>
    <n v="831.89560000000006"/>
  </r>
  <r>
    <s v="SALE232"/>
    <x v="218"/>
    <s v="CUST1148"/>
    <s v="PROD58"/>
    <s v="STORE10"/>
    <n v="2"/>
    <n v="492.62"/>
    <n v="0.26"/>
    <x v="0"/>
    <n v="729.07759999999996"/>
    <n v="985.24"/>
    <n v="256.16239999999999"/>
    <s v="Standard"/>
    <s v="Womens Cotton Scarf"/>
    <x v="3"/>
    <n v="113.83"/>
    <x v="1"/>
    <s v="Female"/>
    <s v="Middle Age"/>
    <x v="1"/>
    <x v="1"/>
    <n v="227.66"/>
    <n v="501.41759999999999"/>
  </r>
  <r>
    <s v="SALE1867"/>
    <x v="435"/>
    <s v="CUST1148"/>
    <s v="PROD64"/>
    <s v="STORE2"/>
    <n v="4"/>
    <n v="986.93"/>
    <n v="0.01"/>
    <x v="1"/>
    <n v="3908.2428"/>
    <n v="3947.72"/>
    <n v="39.477199999999996"/>
    <s v="High Value"/>
    <s v="Matte Lipstick Set"/>
    <x v="0"/>
    <n v="299.11"/>
    <x v="1"/>
    <s v="Female"/>
    <s v="Middle Age"/>
    <x v="2"/>
    <x v="2"/>
    <n v="1196.44"/>
    <n v="2711.8027999999999"/>
  </r>
  <r>
    <s v="SALE1843"/>
    <x v="436"/>
    <s v="CUST1149"/>
    <s v="PROD0"/>
    <s v="STORE3"/>
    <n v="4"/>
    <n v="411.68"/>
    <n v="0.06"/>
    <x v="1"/>
    <n v="1547.9168"/>
    <n v="1646.72"/>
    <n v="98.803200000000004"/>
    <s v="High Value"/>
    <s v="Brother Laser Printer"/>
    <x v="2"/>
    <n v="112.42"/>
    <x v="0"/>
    <s v="Male"/>
    <s v="Middle Age"/>
    <x v="3"/>
    <x v="2"/>
    <n v="449.68"/>
    <n v="1098.2367999999999"/>
  </r>
  <r>
    <s v="SALE643"/>
    <x v="437"/>
    <s v="CUST1149"/>
    <s v="PROD76"/>
    <s v="STORE6"/>
    <n v="2"/>
    <n v="637.55999999999995"/>
    <n v="0.05"/>
    <x v="2"/>
    <n v="1211.3639999999998"/>
    <n v="1275.1199999999999"/>
    <n v="63.756"/>
    <s v="High Value"/>
    <s v="Wireless Mouse"/>
    <x v="2"/>
    <n v="392.89"/>
    <x v="0"/>
    <s v="Male"/>
    <s v="Middle Age"/>
    <x v="1"/>
    <x v="1"/>
    <n v="785.78"/>
    <n v="425.58399999999983"/>
  </r>
  <r>
    <s v="SALE651"/>
    <x v="287"/>
    <s v="CUST1149"/>
    <s v="PROD71"/>
    <s v="STORE1"/>
    <n v="3"/>
    <n v="706.87"/>
    <n v="0.27"/>
    <x v="0"/>
    <n v="1548.0453"/>
    <n v="2120.61"/>
    <n v="572.56470000000002"/>
    <s v="High Value"/>
    <s v="Hair Repair Oil Treatment"/>
    <x v="0"/>
    <n v="214.32"/>
    <x v="0"/>
    <s v="Male"/>
    <s v="Middle Age"/>
    <x v="3"/>
    <x v="0"/>
    <n v="642.96"/>
    <n v="905.08529999999996"/>
  </r>
  <r>
    <s v="SALE565"/>
    <x v="429"/>
    <s v="CUST1149"/>
    <s v="PROD90"/>
    <s v="STORE12"/>
    <n v="2"/>
    <n v="884.48"/>
    <n v="0"/>
    <x v="2"/>
    <n v="1768.96"/>
    <n v="1768.96"/>
    <n v="0"/>
    <s v="High Value"/>
    <s v="Gaming Mouse Pad XL"/>
    <x v="2"/>
    <n v="340.14"/>
    <x v="0"/>
    <s v="Male"/>
    <s v="Middle Age"/>
    <x v="3"/>
    <x v="1"/>
    <n v="680.28"/>
    <n v="1088.68"/>
  </r>
  <r>
    <s v="SALE341"/>
    <x v="318"/>
    <s v="CUST1150"/>
    <s v="PROD11"/>
    <s v="STORE15"/>
    <n v="3"/>
    <n v="718.23"/>
    <n v="0.19"/>
    <x v="0"/>
    <n v="1745.2989000000002"/>
    <n v="2154.69"/>
    <n v="409.39109999999999"/>
    <s v="High Value"/>
    <s v="HD Smart TV Stick"/>
    <x v="2"/>
    <n v="449.4"/>
    <x v="3"/>
    <s v="Male"/>
    <s v="Young"/>
    <x v="3"/>
    <x v="0"/>
    <n v="1348.1999999999998"/>
    <n v="397.09890000000041"/>
  </r>
  <r>
    <s v="SALE1112"/>
    <x v="438"/>
    <s v="CUST1151"/>
    <s v="PROD73"/>
    <s v="STORE5"/>
    <n v="3"/>
    <n v="107.44"/>
    <n v="0.27"/>
    <x v="0"/>
    <n v="235.2936"/>
    <n v="322.32"/>
    <n v="87.02640000000001"/>
    <s v="Standard"/>
    <s v="Shin Guards – Adult"/>
    <x v="4"/>
    <n v="107.06"/>
    <x v="3"/>
    <s v="Female"/>
    <s v="Young"/>
    <x v="3"/>
    <x v="2"/>
    <n v="321.18"/>
    <n v="-85.886400000000009"/>
  </r>
  <r>
    <s v="SALE1070"/>
    <x v="439"/>
    <s v="CUST1151"/>
    <s v="PROD50"/>
    <s v="STORE2"/>
    <n v="4"/>
    <n v="608.97"/>
    <n v="0.14000000000000001"/>
    <x v="2"/>
    <n v="2094.8568"/>
    <n v="2435.88"/>
    <n v="341.02320000000003"/>
    <s v="High Value"/>
    <s v="Boxing Hand Wraps"/>
    <x v="4"/>
    <n v="190.29"/>
    <x v="3"/>
    <s v="Female"/>
    <s v="Young"/>
    <x v="2"/>
    <x v="2"/>
    <n v="761.16"/>
    <n v="1333.6968000000002"/>
  </r>
  <r>
    <s v="SALE705"/>
    <x v="73"/>
    <s v="CUST1151"/>
    <s v="PROD24"/>
    <s v="STORE18"/>
    <n v="3"/>
    <n v="260.45999999999998"/>
    <n v="0.09"/>
    <x v="0"/>
    <n v="711.05579999999986"/>
    <n v="781.37999999999988"/>
    <n v="70.32419999999999"/>
    <s v="Standard"/>
    <s v="Foldable Camping Chair"/>
    <x v="4"/>
    <n v="166.06"/>
    <x v="3"/>
    <s v="Female"/>
    <s v="Young"/>
    <x v="1"/>
    <x v="0"/>
    <n v="498.18"/>
    <n v="212.87579999999986"/>
  </r>
  <r>
    <s v="SALE1664"/>
    <x v="22"/>
    <s v="CUST1152"/>
    <s v="PROD39"/>
    <s v="STORE14"/>
    <n v="1"/>
    <n v="747.03"/>
    <n v="0.01"/>
    <x v="2"/>
    <n v="739.55970000000002"/>
    <n v="747.03"/>
    <n v="7.4702999999999999"/>
    <s v="Standard"/>
    <s v="Portable Power Bank"/>
    <x v="2"/>
    <n v="326.06"/>
    <x v="0"/>
    <s v="Female"/>
    <s v="Middle Age"/>
    <x v="2"/>
    <x v="2"/>
    <n v="326.06"/>
    <n v="413.49970000000002"/>
  </r>
  <r>
    <s v="SALE1420"/>
    <x v="166"/>
    <s v="CUST1152"/>
    <s v="PROD53"/>
    <s v="STORE19"/>
    <n v="4"/>
    <n v="700.88"/>
    <n v="0.23"/>
    <x v="1"/>
    <n v="2158.7103999999999"/>
    <n v="2803.52"/>
    <n v="644.80960000000005"/>
    <s v="High Value"/>
    <s v="Men's Track Pants"/>
    <x v="3"/>
    <n v="386.56"/>
    <x v="0"/>
    <s v="Female"/>
    <s v="Middle Age"/>
    <x v="1"/>
    <x v="1"/>
    <n v="1546.24"/>
    <n v="612.47039999999993"/>
  </r>
  <r>
    <s v="SALE7"/>
    <x v="440"/>
    <s v="CUST1152"/>
    <s v="PROD70"/>
    <s v="STORE8"/>
    <n v="4"/>
    <n v="20.09"/>
    <n v="0.16"/>
    <x v="0"/>
    <n v="67.502399999999994"/>
    <n v="80.36"/>
    <n v="12.8576"/>
    <s v="Standard"/>
    <s v="Kitchen Storage Rack"/>
    <x v="1"/>
    <n v="138.05000000000001"/>
    <x v="0"/>
    <s v="Female"/>
    <s v="Middle Age"/>
    <x v="0"/>
    <x v="1"/>
    <n v="552.20000000000005"/>
    <n v="-484.69760000000008"/>
  </r>
  <r>
    <s v="SALE114"/>
    <x v="212"/>
    <s v="CUST1152"/>
    <s v="PROD91"/>
    <s v="STORE4"/>
    <n v="3"/>
    <n v="917.64"/>
    <n v="0.24"/>
    <x v="0"/>
    <n v="2092.2192"/>
    <n v="2752.92"/>
    <n v="660.70079999999996"/>
    <s v="High Value"/>
    <s v="Women's High Heels"/>
    <x v="3"/>
    <n v="438.25"/>
    <x v="0"/>
    <s v="Female"/>
    <s v="Middle Age"/>
    <x v="2"/>
    <x v="1"/>
    <n v="1314.75"/>
    <n v="777.4692"/>
  </r>
  <r>
    <s v="SALE1267"/>
    <x v="394"/>
    <s v="CUST1152"/>
    <s v="PROD97"/>
    <s v="STORE12"/>
    <n v="1"/>
    <n v="242.08"/>
    <n v="0.18"/>
    <x v="2"/>
    <n v="198.50560000000002"/>
    <n v="242.08"/>
    <n v="43.574399999999997"/>
    <s v="Standard"/>
    <s v="Cricket Bat"/>
    <x v="4"/>
    <n v="245.98"/>
    <x v="0"/>
    <s v="Female"/>
    <s v="Middle Age"/>
    <x v="3"/>
    <x v="1"/>
    <n v="245.98"/>
    <n v="-47.474399999999974"/>
  </r>
  <r>
    <s v="SALE216"/>
    <x v="350"/>
    <s v="CUST1153"/>
    <s v="PROD72"/>
    <s v="STORE8"/>
    <n v="1"/>
    <n v="536.67999999999995"/>
    <n v="0.27"/>
    <x v="2"/>
    <n v="391.77639999999997"/>
    <n v="536.67999999999995"/>
    <n v="144.90359999999998"/>
    <s v="Standard"/>
    <s v="Professional Jump Rope"/>
    <x v="4"/>
    <n v="477.61"/>
    <x v="1"/>
    <s v="Male"/>
    <s v="Middle Age"/>
    <x v="0"/>
    <x v="1"/>
    <n v="477.61"/>
    <n v="-85.833600000000047"/>
  </r>
  <r>
    <s v="SALE392"/>
    <x v="441"/>
    <s v="CUST1153"/>
    <s v="PROD78"/>
    <s v="STORE6"/>
    <n v="2"/>
    <n v="145.18"/>
    <n v="0.26"/>
    <x v="2"/>
    <n v="214.8664"/>
    <n v="290.36"/>
    <n v="75.493600000000001"/>
    <s v="Standard"/>
    <s v="Essential Oil Diffuser"/>
    <x v="1"/>
    <n v="325.26"/>
    <x v="1"/>
    <s v="Male"/>
    <s v="Middle Age"/>
    <x v="1"/>
    <x v="1"/>
    <n v="650.52"/>
    <n v="-435.65359999999998"/>
  </r>
  <r>
    <s v="SALE1780"/>
    <x v="217"/>
    <s v="CUST1153"/>
    <s v="PROD4"/>
    <s v="STORE18"/>
    <n v="2"/>
    <n v="132.77000000000001"/>
    <n v="0.13"/>
    <x v="2"/>
    <n v="231.0198"/>
    <n v="265.54000000000002"/>
    <n v="34.520200000000003"/>
    <s v="Standard"/>
    <s v="Women's Yoga Pants"/>
    <x v="3"/>
    <n v="306.45999999999998"/>
    <x v="1"/>
    <s v="Male"/>
    <s v="Middle Age"/>
    <x v="1"/>
    <x v="0"/>
    <n v="612.91999999999996"/>
    <n v="-381.90019999999993"/>
  </r>
  <r>
    <s v="SALE881"/>
    <x v="442"/>
    <s v="CUST1153"/>
    <s v="PROD92"/>
    <s v="STORE1"/>
    <n v="4"/>
    <n v="682.11"/>
    <n v="0.14000000000000001"/>
    <x v="2"/>
    <n v="2346.4584"/>
    <n v="2728.44"/>
    <n v="381.98160000000007"/>
    <s v="High Value"/>
    <s v="Microwave Oven"/>
    <x v="1"/>
    <n v="447.43"/>
    <x v="1"/>
    <s v="Male"/>
    <s v="Middle Age"/>
    <x v="3"/>
    <x v="0"/>
    <n v="1789.72"/>
    <n v="556.73839999999996"/>
  </r>
  <r>
    <s v="SALE1783"/>
    <x v="376"/>
    <s v="CUST1153"/>
    <s v="PROD55"/>
    <s v="STORE16"/>
    <n v="4"/>
    <n v="502.95"/>
    <n v="0.14000000000000001"/>
    <x v="1"/>
    <n v="1730.1479999999999"/>
    <n v="2011.8"/>
    <n v="281.65200000000004"/>
    <s v="High Value"/>
    <s v="Ceramic Plant Pot"/>
    <x v="1"/>
    <n v="81.75"/>
    <x v="1"/>
    <s v="Male"/>
    <s v="Middle Age"/>
    <x v="0"/>
    <x v="0"/>
    <n v="327"/>
    <n v="1403.1479999999999"/>
  </r>
  <r>
    <s v="SALE966"/>
    <x v="215"/>
    <s v="CUST1154"/>
    <s v="PROD62"/>
    <s v="STORE14"/>
    <n v="2"/>
    <n v="472.08"/>
    <n v="7.0000000000000007E-2"/>
    <x v="1"/>
    <n v="878.0687999999999"/>
    <n v="944.16"/>
    <n v="66.091200000000001"/>
    <s v="Standard"/>
    <s v="Laptop Cooling Pad"/>
    <x v="2"/>
    <n v="86.42"/>
    <x v="3"/>
    <s v="Female"/>
    <s v="Middle Age"/>
    <x v="2"/>
    <x v="2"/>
    <n v="172.84"/>
    <n v="705.22879999999986"/>
  </r>
  <r>
    <s v="SALE1363"/>
    <x v="193"/>
    <s v="CUST1154"/>
    <s v="PROD66"/>
    <s v="STORE0"/>
    <n v="2"/>
    <n v="218.11"/>
    <n v="0.02"/>
    <x v="0"/>
    <n v="427.49560000000002"/>
    <n v="436.22"/>
    <n v="8.724400000000001"/>
    <s v="Standard"/>
    <s v="Women's Hair Dryer Brush"/>
    <x v="0"/>
    <n v="340.39"/>
    <x v="3"/>
    <s v="Female"/>
    <s v="Middle Age"/>
    <x v="1"/>
    <x v="0"/>
    <n v="680.78"/>
    <n v="-253.28439999999995"/>
  </r>
  <r>
    <s v="SALE951"/>
    <x v="380"/>
    <s v="CUST1154"/>
    <s v="PROD63"/>
    <s v="STORE19"/>
    <n v="4"/>
    <n v="845.58"/>
    <n v="0.06"/>
    <x v="0"/>
    <n v="3179.3807999999999"/>
    <n v="3382.32"/>
    <n v="202.9392"/>
    <s v="High Value"/>
    <s v="Organic Sunscreen Lotion"/>
    <x v="0"/>
    <n v="266.86"/>
    <x v="3"/>
    <s v="Female"/>
    <s v="Middle Age"/>
    <x v="1"/>
    <x v="1"/>
    <n v="1067.44"/>
    <n v="2111.9407999999999"/>
  </r>
  <r>
    <s v="SALE1973"/>
    <x v="216"/>
    <s v="CUST1155"/>
    <s v="PROD14"/>
    <s v="STORE12"/>
    <n v="2"/>
    <n v="111.28"/>
    <n v="0.14000000000000001"/>
    <x v="0"/>
    <n v="191.4016"/>
    <n v="222.56"/>
    <n v="31.158400000000004"/>
    <s v="Standard"/>
    <s v="Decorative Wall Mirror"/>
    <x v="1"/>
    <n v="48.01"/>
    <x v="3"/>
    <s v="Female"/>
    <s v="Senior"/>
    <x v="3"/>
    <x v="1"/>
    <n v="96.02"/>
    <n v="95.381600000000006"/>
  </r>
  <r>
    <s v="SALE1261"/>
    <x v="38"/>
    <s v="CUST1155"/>
    <s v="PROD60"/>
    <s v="STORE10"/>
    <n v="2"/>
    <n v="37.21"/>
    <n v="0.19"/>
    <x v="0"/>
    <n v="60.280200000000008"/>
    <n v="74.42"/>
    <n v="14.139800000000001"/>
    <s v="Standard"/>
    <s v="Luxury Perfume Spray"/>
    <x v="0"/>
    <n v="482.75"/>
    <x v="3"/>
    <s v="Female"/>
    <s v="Senior"/>
    <x v="1"/>
    <x v="1"/>
    <n v="965.5"/>
    <n v="-905.21979999999996"/>
  </r>
  <r>
    <s v="SALE1039"/>
    <x v="3"/>
    <s v="CUST1155"/>
    <s v="PROD72"/>
    <s v="STORE14"/>
    <n v="1"/>
    <n v="331.73"/>
    <n v="0.04"/>
    <x v="0"/>
    <n v="318.46080000000001"/>
    <n v="331.73"/>
    <n v="13.269200000000001"/>
    <s v="Standard"/>
    <s v="Professional Jump Rope"/>
    <x v="4"/>
    <n v="477.61"/>
    <x v="3"/>
    <s v="Female"/>
    <s v="Senior"/>
    <x v="2"/>
    <x v="2"/>
    <n v="477.61"/>
    <n v="-159.14920000000001"/>
  </r>
  <r>
    <s v="SALE1532"/>
    <x v="443"/>
    <s v="CUST1155"/>
    <s v="PROD85"/>
    <s v="STORE16"/>
    <n v="3"/>
    <n v="306.70999999999998"/>
    <n v="0.09"/>
    <x v="0"/>
    <n v="837.31829999999991"/>
    <n v="920.12999999999988"/>
    <n v="82.811699999999988"/>
    <s v="Standard"/>
    <s v="Women's Beanie Hat"/>
    <x v="3"/>
    <n v="119.57"/>
    <x v="3"/>
    <s v="Female"/>
    <s v="Senior"/>
    <x v="0"/>
    <x v="0"/>
    <n v="358.71"/>
    <n v="478.60829999999993"/>
  </r>
  <r>
    <s v="SALE1760"/>
    <x v="444"/>
    <s v="CUST1156"/>
    <s v="PROD62"/>
    <s v="STORE15"/>
    <n v="4"/>
    <n v="484.92"/>
    <n v="0.28000000000000003"/>
    <x v="1"/>
    <n v="1396.5696"/>
    <n v="1939.68"/>
    <n v="543.11040000000003"/>
    <s v="High Value"/>
    <s v="Laptop Cooling Pad"/>
    <x v="2"/>
    <n v="86.42"/>
    <x v="1"/>
    <s v="Male"/>
    <s v="Middle Age"/>
    <x v="3"/>
    <x v="0"/>
    <n v="345.68"/>
    <n v="1050.8896"/>
  </r>
  <r>
    <s v="SALE729"/>
    <x v="445"/>
    <s v="CUST1156"/>
    <s v="PROD83"/>
    <s v="STORE18"/>
    <n v="2"/>
    <n v="42.04"/>
    <n v="7.0000000000000007E-2"/>
    <x v="2"/>
    <n v="78.194399999999987"/>
    <n v="84.08"/>
    <n v="5.8856000000000002"/>
    <s v="Standard"/>
    <s v="Hydrating Face Cleanser"/>
    <x v="0"/>
    <n v="242.96499999999997"/>
    <x v="1"/>
    <s v="Male"/>
    <s v="Middle Age"/>
    <x v="1"/>
    <x v="0"/>
    <n v="485.92999999999995"/>
    <n v="-407.73559999999998"/>
  </r>
  <r>
    <s v="SALE1939"/>
    <x v="446"/>
    <s v="CUST1156"/>
    <s v="PROD96"/>
    <s v="STORE13"/>
    <n v="3"/>
    <n v="599.48"/>
    <n v="0.22"/>
    <x v="0"/>
    <n v="1402.7832000000001"/>
    <n v="1798.44"/>
    <n v="395.65680000000003"/>
    <s v="High Value"/>
    <s v="Women's Formal Blazer"/>
    <x v="3"/>
    <n v="358.47"/>
    <x v="1"/>
    <s v="Male"/>
    <s v="Middle Age"/>
    <x v="1"/>
    <x v="0"/>
    <n v="1075.4100000000001"/>
    <n v="327.3732"/>
  </r>
  <r>
    <s v="SALE492"/>
    <x v="447"/>
    <s v="CUST1156"/>
    <s v="PROD49"/>
    <s v="STORE7"/>
    <n v="3"/>
    <n v="401.42"/>
    <n v="0.01"/>
    <x v="2"/>
    <n v="1192.2174"/>
    <n v="1204.26"/>
    <n v="12.0426"/>
    <s v="High Value"/>
    <s v="Men's Roll-On Perfume"/>
    <x v="0"/>
    <n v="43.29"/>
    <x v="1"/>
    <s v="Male"/>
    <s v="Middle Age"/>
    <x v="2"/>
    <x v="1"/>
    <n v="129.87"/>
    <n v="1062.3474000000001"/>
  </r>
  <r>
    <s v="SALE1406"/>
    <x v="448"/>
    <s v="CUST1156"/>
    <s v="PROD54"/>
    <s v="STORE6"/>
    <n v="4"/>
    <n v="442.54"/>
    <n v="0.06"/>
    <x v="0"/>
    <n v="1663.9503999999999"/>
    <n v="1770.16"/>
    <n v="106.20959999999999"/>
    <s v="High Value"/>
    <s v="Sports Stopwatch Pro"/>
    <x v="4"/>
    <n v="434.84"/>
    <x v="1"/>
    <s v="Male"/>
    <s v="Middle Age"/>
    <x v="1"/>
    <x v="1"/>
    <n v="1739.36"/>
    <n v="-75.409599999999955"/>
  </r>
  <r>
    <s v="SALE1827"/>
    <x v="220"/>
    <s v="CUST1156"/>
    <s v="PROD64"/>
    <s v="STORE0"/>
    <n v="4"/>
    <n v="451.41"/>
    <n v="0.06"/>
    <x v="1"/>
    <n v="1697.3016"/>
    <n v="1805.64"/>
    <n v="108.33840000000001"/>
    <s v="High Value"/>
    <s v="Matte Lipstick Set"/>
    <x v="0"/>
    <n v="299.11"/>
    <x v="1"/>
    <s v="Male"/>
    <s v="Middle Age"/>
    <x v="1"/>
    <x v="0"/>
    <n v="1196.44"/>
    <n v="500.86159999999995"/>
  </r>
  <r>
    <s v="SALE1442"/>
    <x v="21"/>
    <s v="CUST1156"/>
    <s v="PROD26"/>
    <s v="STORE9"/>
    <n v="4"/>
    <n v="547.21"/>
    <n v="0.25"/>
    <x v="1"/>
    <n v="1641.63"/>
    <n v="2188.84"/>
    <n v="547.21"/>
    <s v="High Value"/>
    <s v="Wireless Bluetooth Speaker"/>
    <x v="2"/>
    <n v="322.41000000000003"/>
    <x v="1"/>
    <s v="Male"/>
    <s v="Middle Age"/>
    <x v="2"/>
    <x v="0"/>
    <n v="1289.6400000000001"/>
    <n v="351.99"/>
  </r>
  <r>
    <s v="SALE549"/>
    <x v="449"/>
    <s v="CUST1157"/>
    <s v="PROD55"/>
    <s v="STORE7"/>
    <n v="1"/>
    <n v="979.28"/>
    <n v="0.2"/>
    <x v="0"/>
    <n v="783.42399999999998"/>
    <n v="979.28"/>
    <n v="195.85599999999999"/>
    <s v="Standard"/>
    <s v="Ceramic Plant Pot"/>
    <x v="1"/>
    <n v="81.75"/>
    <x v="0"/>
    <s v="Male"/>
    <s v="Senior"/>
    <x v="2"/>
    <x v="1"/>
    <n v="81.75"/>
    <n v="701.67399999999998"/>
  </r>
  <r>
    <s v="SALE1403"/>
    <x v="450"/>
    <s v="CUST1157"/>
    <s v="PROD54"/>
    <s v="STORE5"/>
    <n v="4"/>
    <n v="263.58999999999997"/>
    <n v="0.04"/>
    <x v="0"/>
    <n v="1012.1855999999999"/>
    <n v="1054.3599999999999"/>
    <n v="42.174399999999999"/>
    <s v="High Value"/>
    <s v="Sports Stopwatch Pro"/>
    <x v="4"/>
    <n v="434.84"/>
    <x v="0"/>
    <s v="Male"/>
    <s v="Senior"/>
    <x v="3"/>
    <x v="2"/>
    <n v="1739.36"/>
    <n v="-727.17439999999999"/>
  </r>
  <r>
    <s v="SALE119"/>
    <x v="451"/>
    <s v="CUST1158"/>
    <s v="PROD19"/>
    <s v="STORE8"/>
    <n v="1"/>
    <n v="692.75"/>
    <n v="0.11"/>
    <x v="2"/>
    <n v="616.54750000000001"/>
    <n v="692.75"/>
    <n v="76.202500000000001"/>
    <s v="Standard"/>
    <s v="Knee Support Brace"/>
    <x v="4"/>
    <n v="21.34"/>
    <x v="1"/>
    <s v="Male"/>
    <s v="Middle Age"/>
    <x v="0"/>
    <x v="1"/>
    <n v="21.34"/>
    <n v="595.20749999999998"/>
  </r>
  <r>
    <s v="SALE707"/>
    <x v="101"/>
    <s v="CUST1159"/>
    <s v="PROD38"/>
    <s v="STORE7"/>
    <n v="3"/>
    <n v="142.83000000000001"/>
    <n v="0.01"/>
    <x v="2"/>
    <n v="424.20510000000002"/>
    <n v="428.49"/>
    <n v="4.2849000000000004"/>
    <s v="Standard"/>
    <s v="Sports Water Hydration Pack"/>
    <x v="4"/>
    <n v="135.61000000000001"/>
    <x v="3"/>
    <s v="Female"/>
    <s v="Middle Age"/>
    <x v="2"/>
    <x v="1"/>
    <n v="406.83000000000004"/>
    <n v="17.375099999999975"/>
  </r>
  <r>
    <s v="SALE1037"/>
    <x v="452"/>
    <s v="CUST1159"/>
    <s v="PROD43"/>
    <s v="STORE9"/>
    <n v="2"/>
    <n v="419.25"/>
    <n v="0.17"/>
    <x v="1"/>
    <n v="695.95499999999993"/>
    <n v="838.5"/>
    <n v="142.54500000000002"/>
    <s v="Standard"/>
    <s v="USB External Hard Drive"/>
    <x v="2"/>
    <n v="253.33"/>
    <x v="3"/>
    <s v="Female"/>
    <s v="Middle Age"/>
    <x v="2"/>
    <x v="0"/>
    <n v="506.66"/>
    <n v="189.2949999999999"/>
  </r>
  <r>
    <s v="SALE929"/>
    <x v="290"/>
    <s v="CUST1159"/>
    <s v="PROD22"/>
    <s v="STORE0"/>
    <n v="2"/>
    <n v="800.84"/>
    <n v="0.27"/>
    <x v="2"/>
    <n v="1169.2264"/>
    <n v="1601.68"/>
    <n v="432.45360000000005"/>
    <s v="High Value"/>
    <s v="Carbon Fiber Tennis Racket"/>
    <x v="4"/>
    <n v="484.62"/>
    <x v="3"/>
    <s v="Female"/>
    <s v="Middle Age"/>
    <x v="1"/>
    <x v="0"/>
    <n v="969.24"/>
    <n v="199.9864"/>
  </r>
  <r>
    <s v="SALE438"/>
    <x v="453"/>
    <s v="CUST1159"/>
    <s v="PROD69"/>
    <s v="STORE14"/>
    <n v="1"/>
    <n v="301.24"/>
    <n v="0.11"/>
    <x v="0"/>
    <n v="268.10360000000003"/>
    <n v="301.24"/>
    <n v="33.136400000000002"/>
    <s v="Standard"/>
    <s v="Men's Sports Shorts"/>
    <x v="3"/>
    <n v="218.22"/>
    <x v="3"/>
    <s v="Female"/>
    <s v="Middle Age"/>
    <x v="2"/>
    <x v="2"/>
    <n v="218.22"/>
    <n v="49.88360000000003"/>
  </r>
  <r>
    <s v="SALE443"/>
    <x v="156"/>
    <s v="CUST1159"/>
    <s v="PROD40"/>
    <s v="STORE4"/>
    <n v="2"/>
    <n v="701.49"/>
    <n v="0.09"/>
    <x v="2"/>
    <n v="1276.7118"/>
    <n v="1402.98"/>
    <n v="126.26819999999999"/>
    <s v="High Value"/>
    <s v="Noise-Canceling Headphones"/>
    <x v="2"/>
    <n v="38.520000000000003"/>
    <x v="3"/>
    <s v="Female"/>
    <s v="Middle Age"/>
    <x v="2"/>
    <x v="1"/>
    <n v="77.040000000000006"/>
    <n v="1199.6718000000001"/>
  </r>
  <r>
    <s v="SALE515"/>
    <x v="454"/>
    <s v="CUST1160"/>
    <s v="PROD47"/>
    <s v="STORE3"/>
    <n v="4"/>
    <n v="413.48"/>
    <n v="0.02"/>
    <x v="1"/>
    <n v="1620.8416"/>
    <n v="1653.92"/>
    <n v="33.078400000000002"/>
    <s v="High Value"/>
    <s v="Makeup Brush Set"/>
    <x v="0"/>
    <n v="242.96499999999997"/>
    <x v="0"/>
    <s v="Female"/>
    <s v="Middle Age"/>
    <x v="3"/>
    <x v="2"/>
    <n v="971.8599999999999"/>
    <n v="648.98160000000007"/>
  </r>
  <r>
    <s v="SALE1223"/>
    <x v="455"/>
    <s v="CUST1160"/>
    <s v="PROD10"/>
    <s v="STORE7"/>
    <n v="4"/>
    <n v="167.83"/>
    <n v="0.15"/>
    <x v="1"/>
    <n v="570.62200000000007"/>
    <n v="671.32"/>
    <n v="100.69800000000001"/>
    <s v="Standard"/>
    <s v="Ceramic Kitchen Bowl Set"/>
    <x v="1"/>
    <n v="298.86"/>
    <x v="0"/>
    <s v="Female"/>
    <s v="Middle Age"/>
    <x v="2"/>
    <x v="1"/>
    <n v="1195.44"/>
    <n v="-624.81799999999998"/>
  </r>
  <r>
    <s v="SALE879"/>
    <x v="134"/>
    <s v="CUST1160"/>
    <s v="PROD85"/>
    <s v="STORE13"/>
    <n v="2"/>
    <n v="669.12"/>
    <n v="0.22"/>
    <x v="2"/>
    <n v="1043.8271999999999"/>
    <n v="1338.24"/>
    <n v="294.4128"/>
    <s v="High Value"/>
    <s v="Women's Beanie Hat"/>
    <x v="3"/>
    <n v="119.57"/>
    <x v="0"/>
    <s v="Female"/>
    <s v="Middle Age"/>
    <x v="1"/>
    <x v="0"/>
    <n v="239.14"/>
    <n v="804.68719999999996"/>
  </r>
  <r>
    <s v="SALE1510"/>
    <x v="456"/>
    <s v="CUST1160"/>
    <s v="PROD58"/>
    <s v="STORE17"/>
    <n v="3"/>
    <n v="346.77"/>
    <n v="0.18"/>
    <x v="0"/>
    <n v="853.05420000000004"/>
    <n v="1040.31"/>
    <n v="187.25579999999999"/>
    <s v="Standard"/>
    <s v="Womens Cotton Scarf"/>
    <x v="3"/>
    <n v="113.83"/>
    <x v="0"/>
    <s v="Female"/>
    <s v="Middle Age"/>
    <x v="3"/>
    <x v="0"/>
    <n v="341.49"/>
    <n v="511.56420000000003"/>
  </r>
  <r>
    <s v="SALE1653"/>
    <x v="43"/>
    <s v="CUST1160"/>
    <s v="PROD22"/>
    <s v="STORE14"/>
    <n v="3"/>
    <n v="648.33000000000004"/>
    <n v="0.2"/>
    <x v="1"/>
    <n v="1555.9920000000002"/>
    <n v="1944.9900000000002"/>
    <n v="388.99800000000005"/>
    <s v="High Value"/>
    <s v="Carbon Fiber Tennis Racket"/>
    <x v="4"/>
    <n v="484.62"/>
    <x v="0"/>
    <s v="Female"/>
    <s v="Middle Age"/>
    <x v="2"/>
    <x v="2"/>
    <n v="1453.8600000000001"/>
    <n v="102.13200000000006"/>
  </r>
  <r>
    <s v="SALE1217"/>
    <x v="153"/>
    <s v="CUST1161"/>
    <s v="PROD37"/>
    <s v="STORE10"/>
    <n v="4"/>
    <n v="254.94"/>
    <n v="0.06"/>
    <x v="0"/>
    <n v="958.57439999999997"/>
    <n v="1019.76"/>
    <n v="61.185599999999994"/>
    <s v="Standard"/>
    <s v="Men's Casual Sneakers"/>
    <x v="3"/>
    <n v="353.47"/>
    <x v="2"/>
    <s v="Female"/>
    <s v="Young"/>
    <x v="1"/>
    <x v="1"/>
    <n v="1413.88"/>
    <n v="-455.30560000000014"/>
  </r>
  <r>
    <s v="SALE1928"/>
    <x v="207"/>
    <s v="CUST1161"/>
    <s v="PROD45"/>
    <s v="STORE5"/>
    <n v="1"/>
    <n v="445.5"/>
    <n v="0.28000000000000003"/>
    <x v="0"/>
    <n v="320.76"/>
    <n v="445.5"/>
    <n v="124.74000000000001"/>
    <s v="Standard"/>
    <s v="High-Grip Football"/>
    <x v="4"/>
    <n v="318.91000000000003"/>
    <x v="2"/>
    <s v="Female"/>
    <s v="Young"/>
    <x v="3"/>
    <x v="2"/>
    <n v="318.91000000000003"/>
    <n v="1.8499999999999659"/>
  </r>
  <r>
    <s v="SALE373"/>
    <x v="457"/>
    <s v="CUST1161"/>
    <s v="PROD97"/>
    <s v="STORE19"/>
    <n v="1"/>
    <n v="900.94"/>
    <n v="0.1"/>
    <x v="2"/>
    <n v="810.84600000000012"/>
    <n v="900.94"/>
    <n v="90.094000000000008"/>
    <s v="Standard"/>
    <s v="Cricket Bat"/>
    <x v="4"/>
    <n v="245.98"/>
    <x v="2"/>
    <s v="Female"/>
    <s v="Young"/>
    <x v="1"/>
    <x v="1"/>
    <n v="245.98"/>
    <n v="564.8660000000001"/>
  </r>
  <r>
    <s v="SALE1093"/>
    <x v="2"/>
    <s v="CUST1161"/>
    <s v="PROD78"/>
    <s v="STORE3"/>
    <n v="3"/>
    <n v="262.69"/>
    <n v="0.04"/>
    <x v="0"/>
    <n v="756.54719999999986"/>
    <n v="788.06999999999994"/>
    <n v="31.522799999999997"/>
    <s v="Standard"/>
    <s v="Essential Oil Diffuser"/>
    <x v="1"/>
    <n v="325.26"/>
    <x v="2"/>
    <s v="Female"/>
    <s v="Young"/>
    <x v="3"/>
    <x v="2"/>
    <n v="975.78"/>
    <n v="-219.23280000000011"/>
  </r>
  <r>
    <s v="SALE1996"/>
    <x v="365"/>
    <s v="CUST1161"/>
    <s v="PROD35"/>
    <s v="STORE8"/>
    <n v="3"/>
    <n v="212.72"/>
    <n v="0.22"/>
    <x v="0"/>
    <n v="497.76479999999998"/>
    <n v="638.16"/>
    <n v="140.39519999999999"/>
    <s v="Standard"/>
    <s v="Bedroom Table Lamp"/>
    <x v="1"/>
    <n v="382.22"/>
    <x v="2"/>
    <s v="Female"/>
    <s v="Young"/>
    <x v="0"/>
    <x v="1"/>
    <n v="1146.6600000000001"/>
    <n v="-648.89520000000016"/>
  </r>
  <r>
    <s v="SALE1941"/>
    <x v="458"/>
    <s v="CUST1161"/>
    <s v="PROD57"/>
    <s v="STORE2"/>
    <n v="4"/>
    <n v="757.9"/>
    <n v="0.22"/>
    <x v="0"/>
    <n v="2364.6480000000001"/>
    <n v="3031.6"/>
    <n v="666.952"/>
    <s v="High Value"/>
    <s v="Foam Roller"/>
    <x v="4"/>
    <n v="30.62"/>
    <x v="2"/>
    <s v="Female"/>
    <s v="Young"/>
    <x v="2"/>
    <x v="2"/>
    <n v="122.48"/>
    <n v="2242.1680000000001"/>
  </r>
  <r>
    <s v="SALE1956"/>
    <x v="338"/>
    <s v="CUST1161"/>
    <s v="PROD77"/>
    <s v="STORE6"/>
    <n v="1"/>
    <n v="846.04"/>
    <n v="0.08"/>
    <x v="1"/>
    <n v="778.35680000000002"/>
    <n v="846.04"/>
    <n v="67.683199999999999"/>
    <s v="Standard"/>
    <s v="WiFi Mesh Router"/>
    <x v="2"/>
    <n v="480.9"/>
    <x v="2"/>
    <s v="Female"/>
    <s v="Young"/>
    <x v="1"/>
    <x v="1"/>
    <n v="480.9"/>
    <n v="297.45680000000004"/>
  </r>
  <r>
    <s v="SALE193"/>
    <x v="347"/>
    <s v="CUST1162"/>
    <s v="PROD7"/>
    <s v="STORE4"/>
    <n v="3"/>
    <n v="179.7"/>
    <n v="0.17"/>
    <x v="1"/>
    <n v="447.45299999999992"/>
    <n v="539.09999999999991"/>
    <n v="91.646999999999991"/>
    <s v="Standard"/>
    <s v="LED Table Lamp"/>
    <x v="1"/>
    <n v="218.86"/>
    <x v="2"/>
    <s v="Male"/>
    <s v="Middle Age"/>
    <x v="2"/>
    <x v="1"/>
    <n v="656.58"/>
    <n v="-209.12700000000012"/>
  </r>
  <r>
    <s v="SALE1131"/>
    <x v="64"/>
    <s v="CUST1162"/>
    <s v="PROD53"/>
    <s v="STORE11"/>
    <n v="4"/>
    <n v="681.08"/>
    <n v="0"/>
    <x v="0"/>
    <n v="2724.32"/>
    <n v="2724.32"/>
    <n v="0"/>
    <s v="High Value"/>
    <s v="Men's Track Pants"/>
    <x v="3"/>
    <n v="386.56"/>
    <x v="2"/>
    <s v="Male"/>
    <s v="Middle Age"/>
    <x v="2"/>
    <x v="1"/>
    <n v="1546.24"/>
    <n v="1178.0800000000002"/>
  </r>
  <r>
    <s v="SALE65"/>
    <x v="448"/>
    <s v="CUST1162"/>
    <s v="PROD99"/>
    <s v="STORE17"/>
    <n v="4"/>
    <n v="723.44"/>
    <n v="0.14000000000000001"/>
    <x v="1"/>
    <n v="2488.6336000000001"/>
    <n v="2893.76"/>
    <n v="405.12640000000005"/>
    <s v="High Value"/>
    <s v="Stainless Steel Cookware Set"/>
    <x v="1"/>
    <n v="201.41"/>
    <x v="2"/>
    <s v="Male"/>
    <s v="Middle Age"/>
    <x v="3"/>
    <x v="0"/>
    <n v="805.64"/>
    <n v="1682.9936000000002"/>
  </r>
  <r>
    <s v="SALE505"/>
    <x v="459"/>
    <s v="CUST1163"/>
    <s v="PROD95"/>
    <s v="STORE1"/>
    <n v="4"/>
    <n v="471.89"/>
    <n v="0.12"/>
    <x v="1"/>
    <n v="1661.0527999999999"/>
    <n v="1887.56"/>
    <n v="226.50719999999998"/>
    <s v="High Value"/>
    <s v="Sports Stopwatch Basic"/>
    <x v="4"/>
    <n v="60.65"/>
    <x v="1"/>
    <s v="Male"/>
    <s v="Young"/>
    <x v="3"/>
    <x v="0"/>
    <n v="242.6"/>
    <n v="1418.4528"/>
  </r>
  <r>
    <s v="SALE1412"/>
    <x v="460"/>
    <s v="CUST1163"/>
    <s v="PROD83"/>
    <s v="STORE6"/>
    <n v="1"/>
    <n v="613.17999999999995"/>
    <n v="0.14000000000000001"/>
    <x v="1"/>
    <n v="527.33479999999997"/>
    <n v="613.17999999999995"/>
    <n v="85.845200000000006"/>
    <s v="Standard"/>
    <s v="Hydrating Face Cleanser"/>
    <x v="0"/>
    <n v="242.96499999999997"/>
    <x v="1"/>
    <s v="Male"/>
    <s v="Young"/>
    <x v="1"/>
    <x v="1"/>
    <n v="242.96499999999997"/>
    <n v="284.3698"/>
  </r>
  <r>
    <s v="SALE690"/>
    <x v="461"/>
    <s v="CUST1163"/>
    <s v="PROD63"/>
    <s v="STORE3"/>
    <n v="1"/>
    <n v="651.30999999999995"/>
    <n v="0.24"/>
    <x v="1"/>
    <n v="494.99559999999997"/>
    <n v="651.30999999999995"/>
    <n v="156.31439999999998"/>
    <s v="Standard"/>
    <s v="Organic Sunscreen Lotion"/>
    <x v="0"/>
    <n v="266.86"/>
    <x v="1"/>
    <s v="Male"/>
    <s v="Young"/>
    <x v="3"/>
    <x v="2"/>
    <n v="266.86"/>
    <n v="228.13559999999995"/>
  </r>
  <r>
    <s v="SALE463"/>
    <x v="462"/>
    <s v="CUST1163"/>
    <s v="PROD97"/>
    <s v="STORE5"/>
    <n v="2"/>
    <n v="635.14"/>
    <n v="0.1"/>
    <x v="1"/>
    <n v="1143.252"/>
    <n v="1270.28"/>
    <n v="127.02800000000001"/>
    <s v="High Value"/>
    <s v="Cricket Bat"/>
    <x v="4"/>
    <n v="245.98"/>
    <x v="1"/>
    <s v="Male"/>
    <s v="Young"/>
    <x v="3"/>
    <x v="2"/>
    <n v="491.96"/>
    <n v="651.29199999999992"/>
  </r>
  <r>
    <s v="SALE501"/>
    <x v="463"/>
    <s v="CUST1163"/>
    <s v="PROD10"/>
    <s v="STORE5"/>
    <n v="4"/>
    <n v="912.61"/>
    <n v="0.14000000000000001"/>
    <x v="0"/>
    <n v="3139.3784000000001"/>
    <n v="3650.44"/>
    <n v="511.06160000000006"/>
    <s v="High Value"/>
    <s v="Ceramic Kitchen Bowl Set"/>
    <x v="1"/>
    <n v="298.86"/>
    <x v="1"/>
    <s v="Male"/>
    <s v="Young"/>
    <x v="3"/>
    <x v="2"/>
    <n v="1195.44"/>
    <n v="1943.9384"/>
  </r>
  <r>
    <s v="SALE1630"/>
    <x v="464"/>
    <s v="CUST1163"/>
    <s v="PROD98"/>
    <s v="STORE10"/>
    <n v="3"/>
    <n v="79.77"/>
    <n v="0.09"/>
    <x v="0"/>
    <n v="217.77210000000002"/>
    <n v="239.31"/>
    <n v="21.5379"/>
    <s v="Standard"/>
    <s v="Portable Bluetooth Speaker"/>
    <x v="2"/>
    <n v="431.67"/>
    <x v="1"/>
    <s v="Male"/>
    <s v="Young"/>
    <x v="1"/>
    <x v="1"/>
    <n v="1295.01"/>
    <n v="-1077.2379000000001"/>
  </r>
  <r>
    <s v="SALE1069"/>
    <x v="465"/>
    <s v="CUST1163"/>
    <s v="PROD98"/>
    <s v="STORE4"/>
    <n v="4"/>
    <n v="603.52"/>
    <n v="0.25"/>
    <x v="1"/>
    <n v="1810.56"/>
    <n v="2414.08"/>
    <n v="603.52"/>
    <s v="High Value"/>
    <s v="Portable Bluetooth Speaker"/>
    <x v="2"/>
    <n v="431.67"/>
    <x v="1"/>
    <s v="Male"/>
    <s v="Young"/>
    <x v="2"/>
    <x v="1"/>
    <n v="1726.68"/>
    <n v="83.879999999999882"/>
  </r>
  <r>
    <s v="SALE1134"/>
    <x v="466"/>
    <s v="CUST1164"/>
    <s v="PROD51"/>
    <s v="STORE18"/>
    <n v="4"/>
    <n v="453.12"/>
    <n v="0.23"/>
    <x v="2"/>
    <n v="1395.6096"/>
    <n v="1812.48"/>
    <n v="416.87040000000002"/>
    <s v="High Value"/>
    <s v="HDMI Cable – 2m"/>
    <x v="2"/>
    <n v="88.49"/>
    <x v="2"/>
    <s v="Female"/>
    <s v="Middle Age"/>
    <x v="1"/>
    <x v="0"/>
    <n v="353.96"/>
    <n v="1041.6496"/>
  </r>
  <r>
    <s v="SALE1348"/>
    <x v="41"/>
    <s v="CUST1164"/>
    <s v="PROD54"/>
    <s v="STORE16"/>
    <n v="2"/>
    <n v="974.35"/>
    <n v="0.15"/>
    <x v="2"/>
    <n v="1656.395"/>
    <n v="1948.7"/>
    <n v="292.30500000000001"/>
    <s v="High Value"/>
    <s v="Sports Stopwatch Pro"/>
    <x v="4"/>
    <n v="434.84"/>
    <x v="2"/>
    <s v="Female"/>
    <s v="Middle Age"/>
    <x v="0"/>
    <x v="0"/>
    <n v="869.68"/>
    <n v="786.71500000000003"/>
  </r>
  <r>
    <s v="SALE525"/>
    <x v="226"/>
    <s v="CUST1164"/>
    <s v="PROD74"/>
    <s v="STORE10"/>
    <n v="4"/>
    <n v="52.35"/>
    <n v="0.23"/>
    <x v="1"/>
    <n v="161.238"/>
    <n v="209.4"/>
    <n v="48.162000000000006"/>
    <s v="Standard"/>
    <s v="Bluetooth Car Audio System"/>
    <x v="2"/>
    <n v="403.71"/>
    <x v="2"/>
    <s v="Female"/>
    <s v="Middle Age"/>
    <x v="1"/>
    <x v="1"/>
    <n v="1614.84"/>
    <n v="-1453.6019999999999"/>
  </r>
  <r>
    <s v="SALE1508"/>
    <x v="127"/>
    <s v="CUST1164"/>
    <s v="PROD48"/>
    <s v="STORE14"/>
    <n v="3"/>
    <n v="681.58"/>
    <n v="0.23"/>
    <x v="1"/>
    <n v="1574.4498000000003"/>
    <n v="2044.7400000000002"/>
    <n v="470.29020000000008"/>
    <s v="High Value"/>
    <s v="Car Dashboard Phone Holder"/>
    <x v="2"/>
    <n v="177.98"/>
    <x v="2"/>
    <s v="Female"/>
    <s v="Middle Age"/>
    <x v="2"/>
    <x v="2"/>
    <n v="533.93999999999994"/>
    <n v="1040.5098000000003"/>
  </r>
  <r>
    <s v="SALE446"/>
    <x v="467"/>
    <s v="CUST1164"/>
    <s v="PROD29"/>
    <s v="STORE4"/>
    <n v="3"/>
    <n v="71.23"/>
    <n v="0.03"/>
    <x v="0"/>
    <n v="207.27929999999998"/>
    <n v="213.69"/>
    <n v="6.4106999999999994"/>
    <s v="Standard"/>
    <s v="Fabric Sofa Throw Blanket"/>
    <x v="1"/>
    <n v="218.48"/>
    <x v="2"/>
    <s v="Female"/>
    <s v="Middle Age"/>
    <x v="2"/>
    <x v="1"/>
    <n v="655.43999999999994"/>
    <n v="-448.16069999999996"/>
  </r>
  <r>
    <s v="SALE794"/>
    <x v="401"/>
    <s v="CUST1164"/>
    <s v="PROD42"/>
    <s v="STORE0"/>
    <n v="1"/>
    <n v="31.36"/>
    <n v="0.21"/>
    <x v="2"/>
    <n v="24.7744"/>
    <n v="31.36"/>
    <n v="6.5855999999999995"/>
    <s v="Standard"/>
    <s v="Smart Home WiFi Camera"/>
    <x v="2"/>
    <n v="450.71"/>
    <x v="2"/>
    <s v="Female"/>
    <s v="Middle Age"/>
    <x v="1"/>
    <x v="0"/>
    <n v="450.71"/>
    <n v="-425.93559999999997"/>
  </r>
  <r>
    <s v="SALE132"/>
    <x v="468"/>
    <s v="CUST1164"/>
    <s v="PROD48"/>
    <s v="STORE12"/>
    <n v="2"/>
    <n v="555.54999999999995"/>
    <n v="0.14000000000000001"/>
    <x v="0"/>
    <n v="955.54599999999994"/>
    <n v="1111.0999999999999"/>
    <n v="155.554"/>
    <s v="Standard"/>
    <s v="Car Dashboard Phone Holder"/>
    <x v="2"/>
    <n v="177.98"/>
    <x v="2"/>
    <s v="Female"/>
    <s v="Middle Age"/>
    <x v="3"/>
    <x v="1"/>
    <n v="355.96"/>
    <n v="599.58600000000001"/>
  </r>
  <r>
    <s v="SALE1214"/>
    <x v="469"/>
    <s v="CUST1165"/>
    <s v="PROD57"/>
    <s v="STORE9"/>
    <n v="4"/>
    <n v="805.99"/>
    <n v="0.06"/>
    <x v="1"/>
    <n v="3030.5223999999998"/>
    <n v="3223.96"/>
    <n v="193.4376"/>
    <s v="High Value"/>
    <s v="Foam Roller"/>
    <x v="4"/>
    <n v="30.62"/>
    <x v="0"/>
    <s v="Female"/>
    <s v="Middle Age"/>
    <x v="2"/>
    <x v="0"/>
    <n v="122.48"/>
    <n v="2908.0423999999998"/>
  </r>
  <r>
    <s v="SALE357"/>
    <x v="406"/>
    <s v="CUST1165"/>
    <s v="PROD27"/>
    <s v="STORE0"/>
    <n v="1"/>
    <n v="506.55"/>
    <n v="0.28000000000000003"/>
    <x v="1"/>
    <n v="364.71600000000001"/>
    <n v="506.55"/>
    <n v="141.834"/>
    <s v="Standard"/>
    <s v="Decorative Floor Vase"/>
    <x v="1"/>
    <n v="242.96499999999997"/>
    <x v="0"/>
    <s v="Female"/>
    <s v="Middle Age"/>
    <x v="1"/>
    <x v="0"/>
    <n v="242.96499999999997"/>
    <n v="121.75100000000003"/>
  </r>
  <r>
    <s v="SALE1416"/>
    <x v="470"/>
    <s v="CUST1165"/>
    <s v="PROD63"/>
    <s v="STORE17"/>
    <n v="3"/>
    <n v="28.69"/>
    <n v="0.02"/>
    <x v="0"/>
    <n v="84.348600000000005"/>
    <n v="86.070000000000007"/>
    <n v="1.7214000000000003"/>
    <s v="Standard"/>
    <s v="Organic Sunscreen Lotion"/>
    <x v="0"/>
    <n v="266.86"/>
    <x v="0"/>
    <s v="Female"/>
    <s v="Middle Age"/>
    <x v="3"/>
    <x v="0"/>
    <n v="800.58"/>
    <n v="-716.23140000000001"/>
  </r>
  <r>
    <s v="SALE761"/>
    <x v="402"/>
    <s v="CUST1165"/>
    <s v="PROD78"/>
    <s v="STORE1"/>
    <n v="1"/>
    <n v="106.07"/>
    <n v="0.23"/>
    <x v="0"/>
    <n v="81.673900000000003"/>
    <n v="106.07"/>
    <n v="24.396100000000001"/>
    <s v="Standard"/>
    <s v="Essential Oil Diffuser"/>
    <x v="1"/>
    <n v="325.26"/>
    <x v="0"/>
    <s v="Female"/>
    <s v="Middle Age"/>
    <x v="3"/>
    <x v="0"/>
    <n v="325.26"/>
    <n v="-243.58609999999999"/>
  </r>
  <r>
    <s v="SALE982"/>
    <x v="57"/>
    <s v="CUST1165"/>
    <s v="PROD31"/>
    <s v="STORE8"/>
    <n v="4"/>
    <n v="289.77"/>
    <n v="0.06"/>
    <x v="1"/>
    <n v="1089.5351999999998"/>
    <n v="1159.08"/>
    <n v="69.544799999999995"/>
    <s v="High Value"/>
    <s v="Basketball"/>
    <x v="4"/>
    <n v="204.39"/>
    <x v="0"/>
    <s v="Female"/>
    <s v="Middle Age"/>
    <x v="0"/>
    <x v="1"/>
    <n v="817.56"/>
    <n v="271.97519999999986"/>
  </r>
  <r>
    <s v="SALE475"/>
    <x v="413"/>
    <s v="CUST1166"/>
    <s v="PROD81"/>
    <s v="STORE10"/>
    <n v="2"/>
    <n v="354.26"/>
    <n v="0.01"/>
    <x v="0"/>
    <n v="701.4348"/>
    <n v="708.52"/>
    <n v="7.0852000000000004"/>
    <s v="Standard"/>
    <s v="Badminton Racket Set"/>
    <x v="4"/>
    <n v="285.54000000000002"/>
    <x v="2"/>
    <s v="Female"/>
    <s v="Young"/>
    <x v="1"/>
    <x v="1"/>
    <n v="571.08000000000004"/>
    <n v="130.35479999999995"/>
  </r>
  <r>
    <s v="SALE544"/>
    <x v="425"/>
    <s v="CUST1166"/>
    <s v="PROD59"/>
    <s v="STORE18"/>
    <n v="1"/>
    <n v="522.72"/>
    <n v="0.25"/>
    <x v="2"/>
    <n v="392.04"/>
    <n v="522.72"/>
    <n v="130.68"/>
    <s v="Standard"/>
    <s v="Men's Hair Styling Gel"/>
    <x v="0"/>
    <n v="17.309999999999999"/>
    <x v="2"/>
    <s v="Female"/>
    <s v="Young"/>
    <x v="1"/>
    <x v="0"/>
    <n v="17.309999999999999"/>
    <n v="374.73"/>
  </r>
  <r>
    <s v="SALE1903"/>
    <x v="233"/>
    <s v="CUST1167"/>
    <s v="PROD3"/>
    <s v="STORE0"/>
    <n v="3"/>
    <n v="966.02"/>
    <n v="0.03"/>
    <x v="2"/>
    <n v="2811.1181999999999"/>
    <n v="2898.06"/>
    <n v="86.941800000000001"/>
    <s v="High Value"/>
    <s v="Men's Running Jacket"/>
    <x v="3"/>
    <n v="364.67"/>
    <x v="3"/>
    <s v="Female"/>
    <s v="Middle Age"/>
    <x v="1"/>
    <x v="0"/>
    <n v="1094.01"/>
    <n v="1717.1081999999999"/>
  </r>
  <r>
    <s v="SALE504"/>
    <x v="471"/>
    <s v="CUST1167"/>
    <s v="PROD47"/>
    <s v="STORE2"/>
    <n v="1"/>
    <n v="498.61"/>
    <n v="0.04"/>
    <x v="1"/>
    <n v="478.66559999999998"/>
    <n v="498.61"/>
    <n v="19.944400000000002"/>
    <s v="Standard"/>
    <s v="Makeup Brush Set"/>
    <x v="0"/>
    <n v="242.96499999999997"/>
    <x v="3"/>
    <s v="Female"/>
    <s v="Middle Age"/>
    <x v="2"/>
    <x v="2"/>
    <n v="242.96499999999997"/>
    <n v="235.70060000000001"/>
  </r>
  <r>
    <s v="SALE775"/>
    <x v="456"/>
    <s v="CUST1168"/>
    <s v="PROD94"/>
    <s v="STORE14"/>
    <n v="4"/>
    <n v="758.27"/>
    <n v="0.05"/>
    <x v="2"/>
    <n v="2881.4259999999999"/>
    <n v="3033.08"/>
    <n v="151.654"/>
    <s v="High Value"/>
    <s v="Vitamin E Body Lotion"/>
    <x v="0"/>
    <n v="358.47"/>
    <x v="0"/>
    <s v="Female"/>
    <s v="Middle Age"/>
    <x v="2"/>
    <x v="2"/>
    <n v="1433.88"/>
    <n v="1447.5459999999998"/>
  </r>
  <r>
    <s v="SALE510"/>
    <x v="410"/>
    <s v="CUST1168"/>
    <s v="PROD28"/>
    <s v="STORE10"/>
    <n v="2"/>
    <n v="371.03"/>
    <n v="0.23"/>
    <x v="2"/>
    <n v="571.38619999999992"/>
    <n v="742.06"/>
    <n v="170.6738"/>
    <s v="Standard"/>
    <s v="Sports Stopwatch Timer"/>
    <x v="4"/>
    <n v="38.76"/>
    <x v="0"/>
    <s v="Female"/>
    <s v="Middle Age"/>
    <x v="1"/>
    <x v="1"/>
    <n v="77.52"/>
    <n v="493.86619999999994"/>
  </r>
  <r>
    <s v="SALE1106"/>
    <x v="472"/>
    <s v="CUST1168"/>
    <s v="PROD50"/>
    <s v="STORE1"/>
    <n v="1"/>
    <n v="230.32"/>
    <n v="0.05"/>
    <x v="2"/>
    <n v="218.80399999999997"/>
    <n v="230.32"/>
    <n v="11.516"/>
    <s v="Standard"/>
    <s v="Boxing Hand Wraps"/>
    <x v="4"/>
    <n v="190.29"/>
    <x v="0"/>
    <s v="Female"/>
    <s v="Middle Age"/>
    <x v="3"/>
    <x v="0"/>
    <n v="190.29"/>
    <n v="28.513999999999982"/>
  </r>
  <r>
    <s v="SALE71"/>
    <x v="38"/>
    <s v="CUST1168"/>
    <s v="PROD72"/>
    <s v="STORE1"/>
    <n v="2"/>
    <n v="985.43"/>
    <n v="0.28000000000000003"/>
    <x v="1"/>
    <n v="1419.0192"/>
    <n v="1970.86"/>
    <n v="551.84080000000006"/>
    <s v="High Value"/>
    <s v="Professional Jump Rope"/>
    <x v="4"/>
    <n v="477.61"/>
    <x v="0"/>
    <s v="Female"/>
    <s v="Middle Age"/>
    <x v="3"/>
    <x v="0"/>
    <n v="955.22"/>
    <n v="463.79919999999993"/>
  </r>
  <r>
    <s v="SALE1777"/>
    <x v="324"/>
    <s v="CUST1168"/>
    <s v="PROD42"/>
    <s v="STORE12"/>
    <n v="2"/>
    <n v="492.5"/>
    <n v="0.3"/>
    <x v="2"/>
    <n v="689.5"/>
    <n v="985"/>
    <n v="295.5"/>
    <s v="Standard"/>
    <s v="Smart Home WiFi Camera"/>
    <x v="2"/>
    <n v="450.71"/>
    <x v="0"/>
    <s v="Female"/>
    <s v="Middle Age"/>
    <x v="3"/>
    <x v="1"/>
    <n v="901.42"/>
    <n v="-211.91999999999996"/>
  </r>
  <r>
    <s v="SALE1290"/>
    <x v="473"/>
    <s v="CUST1168"/>
    <s v="PROD91"/>
    <s v="STORE14"/>
    <n v="2"/>
    <n v="213.69"/>
    <n v="0.28000000000000003"/>
    <x v="0"/>
    <n v="307.71359999999999"/>
    <n v="427.38"/>
    <n v="119.66640000000001"/>
    <s v="Standard"/>
    <s v="Women's High Heels"/>
    <x v="3"/>
    <n v="438.25"/>
    <x v="0"/>
    <s v="Female"/>
    <s v="Middle Age"/>
    <x v="2"/>
    <x v="2"/>
    <n v="876.5"/>
    <n v="-568.78639999999996"/>
  </r>
  <r>
    <s v="SALE1179"/>
    <x v="226"/>
    <s v="CUST1168"/>
    <s v="PROD45"/>
    <s v="STORE1"/>
    <n v="4"/>
    <n v="618.83000000000004"/>
    <n v="0.08"/>
    <x v="1"/>
    <n v="2277.2944000000002"/>
    <n v="2475.3200000000002"/>
    <n v="198.02560000000003"/>
    <s v="High Value"/>
    <s v="High-Grip Football"/>
    <x v="4"/>
    <n v="318.91000000000003"/>
    <x v="0"/>
    <s v="Female"/>
    <s v="Middle Age"/>
    <x v="3"/>
    <x v="0"/>
    <n v="1275.6400000000001"/>
    <n v="1001.6544000000001"/>
  </r>
  <r>
    <s v="SALE1319"/>
    <x v="335"/>
    <s v="CUST1168"/>
    <s v="PROD39"/>
    <s v="STORE8"/>
    <n v="2"/>
    <n v="81.16"/>
    <n v="0.16"/>
    <x v="0"/>
    <n v="136.34879999999998"/>
    <n v="162.32"/>
    <n v="25.9712"/>
    <s v="Standard"/>
    <s v="Portable Power Bank"/>
    <x v="2"/>
    <n v="326.06"/>
    <x v="0"/>
    <s v="Female"/>
    <s v="Middle Age"/>
    <x v="0"/>
    <x v="1"/>
    <n v="652.12"/>
    <n v="-515.77120000000002"/>
  </r>
  <r>
    <s v="SALE397"/>
    <x v="474"/>
    <s v="CUST1168"/>
    <s v="PROD21"/>
    <s v="STORE13"/>
    <n v="1"/>
    <n v="431.69"/>
    <n v="0.09"/>
    <x v="1"/>
    <n v="392.83789999999999"/>
    <n v="431.69"/>
    <n v="38.8521"/>
    <s v="Standard"/>
    <s v="Multi-Purpose Storage Box"/>
    <x v="1"/>
    <n v="123.46"/>
    <x v="0"/>
    <s v="Female"/>
    <s v="Middle Age"/>
    <x v="1"/>
    <x v="0"/>
    <n v="123.46"/>
    <n v="269.37790000000001"/>
  </r>
  <r>
    <s v="SALE647"/>
    <x v="475"/>
    <s v="CUST1169"/>
    <s v="PROD19"/>
    <s v="STORE1"/>
    <n v="3"/>
    <n v="438.65"/>
    <n v="0.28999999999999998"/>
    <x v="2"/>
    <n v="934.32449999999983"/>
    <n v="1315.9499999999998"/>
    <n v="381.62549999999993"/>
    <s v="Standard"/>
    <s v="Knee Support Brace"/>
    <x v="4"/>
    <n v="21.34"/>
    <x v="1"/>
    <s v="Male"/>
    <s v="Senior"/>
    <x v="3"/>
    <x v="0"/>
    <n v="64.02"/>
    <n v="870.30449999999985"/>
  </r>
  <r>
    <s v="SALE236"/>
    <x v="476"/>
    <s v="CUST1169"/>
    <s v="PROD17"/>
    <s v="STORE0"/>
    <n v="3"/>
    <n v="339.41"/>
    <n v="0.26"/>
    <x v="1"/>
    <n v="753.49019999999996"/>
    <n v="1018.23"/>
    <n v="264.7398"/>
    <s v="Standard"/>
    <s v="Soccer Training Cone Set"/>
    <x v="4"/>
    <n v="144.53"/>
    <x v="1"/>
    <s v="Male"/>
    <s v="Senior"/>
    <x v="1"/>
    <x v="0"/>
    <n v="433.59000000000003"/>
    <n v="319.90019999999993"/>
  </r>
  <r>
    <s v="SALE1463"/>
    <x v="208"/>
    <s v="CUST1170"/>
    <s v="PROD26"/>
    <s v="STORE2"/>
    <n v="4"/>
    <n v="848.47"/>
    <n v="0.21"/>
    <x v="1"/>
    <n v="2681.1652000000004"/>
    <n v="3393.88"/>
    <n v="712.71479999999997"/>
    <s v="High Value"/>
    <s v="Wireless Bluetooth Speaker"/>
    <x v="2"/>
    <n v="322.41000000000003"/>
    <x v="3"/>
    <s v="Male"/>
    <s v="Young"/>
    <x v="2"/>
    <x v="2"/>
    <n v="1289.6400000000001"/>
    <n v="1391.5252000000003"/>
  </r>
  <r>
    <s v="SALE637"/>
    <x v="84"/>
    <s v="CUST1170"/>
    <s v="PROD23"/>
    <s v="STORE15"/>
    <n v="1"/>
    <n v="664.87"/>
    <n v="0.08"/>
    <x v="0"/>
    <n v="611.68040000000008"/>
    <n v="664.87"/>
    <n v="53.189599999999999"/>
    <s v="Standard"/>
    <s v="Men's Formal Shirt"/>
    <x v="3"/>
    <n v="242.96499999999997"/>
    <x v="3"/>
    <s v="Male"/>
    <s v="Young"/>
    <x v="3"/>
    <x v="0"/>
    <n v="242.96499999999997"/>
    <n v="368.7154000000001"/>
  </r>
  <r>
    <s v="SALE1598"/>
    <x v="477"/>
    <s v="CUST1170"/>
    <s v="PROD38"/>
    <s v="STORE17"/>
    <n v="1"/>
    <n v="412.11"/>
    <n v="0.23"/>
    <x v="2"/>
    <n v="317.32470000000001"/>
    <n v="412.11"/>
    <n v="94.785300000000007"/>
    <s v="Standard"/>
    <s v="Sports Water Hydration Pack"/>
    <x v="4"/>
    <n v="135.61000000000001"/>
    <x v="3"/>
    <s v="Male"/>
    <s v="Young"/>
    <x v="3"/>
    <x v="0"/>
    <n v="135.61000000000001"/>
    <n v="181.71469999999999"/>
  </r>
  <r>
    <s v="SALE200"/>
    <x v="75"/>
    <s v="CUST1170"/>
    <s v="PROD83"/>
    <s v="STORE6"/>
    <n v="1"/>
    <n v="126.09"/>
    <n v="0.05"/>
    <x v="0"/>
    <n v="119.7855"/>
    <n v="126.09"/>
    <n v="6.3045000000000009"/>
    <s v="Standard"/>
    <s v="Hydrating Face Cleanser"/>
    <x v="0"/>
    <n v="242.96499999999997"/>
    <x v="3"/>
    <s v="Male"/>
    <s v="Young"/>
    <x v="1"/>
    <x v="1"/>
    <n v="242.96499999999997"/>
    <n v="-123.17949999999998"/>
  </r>
  <r>
    <s v="SALE1541"/>
    <x v="346"/>
    <s v="CUST1171"/>
    <s v="PROD40"/>
    <s v="STORE6"/>
    <n v="4"/>
    <n v="602.39"/>
    <n v="0.19"/>
    <x v="0"/>
    <n v="1951.7436"/>
    <n v="2409.56"/>
    <n v="457.81639999999999"/>
    <s v="High Value"/>
    <s v="Noise-Canceling Headphones"/>
    <x v="2"/>
    <n v="38.520000000000003"/>
    <x v="0"/>
    <s v="Female"/>
    <s v="Middle Age"/>
    <x v="1"/>
    <x v="1"/>
    <n v="154.08000000000001"/>
    <n v="1797.6636000000001"/>
  </r>
  <r>
    <s v="SALE1893"/>
    <x v="169"/>
    <s v="CUST1171"/>
    <s v="PROD72"/>
    <s v="STORE17"/>
    <n v="3"/>
    <n v="447.69"/>
    <n v="0.02"/>
    <x v="0"/>
    <n v="1316.2085999999999"/>
    <n v="1343.07"/>
    <n v="26.8614"/>
    <s v="High Value"/>
    <s v="Professional Jump Rope"/>
    <x v="4"/>
    <n v="477.61"/>
    <x v="0"/>
    <s v="Female"/>
    <s v="Middle Age"/>
    <x v="3"/>
    <x v="0"/>
    <n v="1432.83"/>
    <n v="-116.62139999999999"/>
  </r>
  <r>
    <s v="SALE807"/>
    <x v="351"/>
    <s v="CUST1171"/>
    <s v="PROD88"/>
    <s v="STORE15"/>
    <n v="3"/>
    <n v="35.159999999999997"/>
    <n v="0.04"/>
    <x v="1"/>
    <n v="101.26079999999999"/>
    <n v="105.47999999999999"/>
    <n v="4.2191999999999998"/>
    <s v="Standard"/>
    <s v="Sports Wrist Sweatbands"/>
    <x v="4"/>
    <n v="131.24"/>
    <x v="0"/>
    <s v="Female"/>
    <s v="Middle Age"/>
    <x v="3"/>
    <x v="0"/>
    <n v="393.72"/>
    <n v="-292.45920000000001"/>
  </r>
  <r>
    <s v="SALE140"/>
    <x v="348"/>
    <s v="CUST1171"/>
    <s v="PROD90"/>
    <s v="STORE5"/>
    <n v="2"/>
    <n v="838.59"/>
    <n v="0.18"/>
    <x v="2"/>
    <n v="1375.2876000000001"/>
    <n v="1677.18"/>
    <n v="301.89240000000001"/>
    <s v="High Value"/>
    <s v="Gaming Mouse Pad XL"/>
    <x v="2"/>
    <n v="340.14"/>
    <x v="0"/>
    <s v="Female"/>
    <s v="Middle Age"/>
    <x v="3"/>
    <x v="2"/>
    <n v="680.28"/>
    <n v="695.00760000000014"/>
  </r>
  <r>
    <s v="SALE1519"/>
    <x v="32"/>
    <s v="CUST1171"/>
    <s v="PROD94"/>
    <s v="STORE6"/>
    <n v="4"/>
    <n v="867.94"/>
    <n v="0.26"/>
    <x v="2"/>
    <n v="2569.1024000000002"/>
    <n v="3471.76"/>
    <n v="902.65760000000012"/>
    <s v="High Value"/>
    <s v="Vitamin E Body Lotion"/>
    <x v="0"/>
    <n v="358.47"/>
    <x v="0"/>
    <s v="Female"/>
    <s v="Middle Age"/>
    <x v="1"/>
    <x v="1"/>
    <n v="1433.88"/>
    <n v="1135.2224000000001"/>
  </r>
  <r>
    <s v="SALE1662"/>
    <x v="25"/>
    <s v="CUST1171"/>
    <s v="PROD49"/>
    <s v="STORE17"/>
    <n v="1"/>
    <n v="623.88"/>
    <n v="0.25"/>
    <x v="2"/>
    <n v="467.90999999999997"/>
    <n v="623.88"/>
    <n v="155.97"/>
    <s v="Standard"/>
    <s v="Men's Roll-On Perfume"/>
    <x v="0"/>
    <n v="43.29"/>
    <x v="0"/>
    <s v="Female"/>
    <s v="Middle Age"/>
    <x v="3"/>
    <x v="0"/>
    <n v="43.29"/>
    <n v="424.61999999999995"/>
  </r>
  <r>
    <s v="SALE1042"/>
    <x v="93"/>
    <s v="CUST1171"/>
    <s v="PROD75"/>
    <s v="STORE10"/>
    <n v="2"/>
    <n v="567.95000000000005"/>
    <n v="0.12"/>
    <x v="0"/>
    <n v="999.5920000000001"/>
    <n v="1135.9000000000001"/>
    <n v="136.30799999999999"/>
    <s v="Standard"/>
    <s v="Women's Ankle Boots"/>
    <x v="3"/>
    <n v="158.13999999999999"/>
    <x v="0"/>
    <s v="Female"/>
    <s v="Middle Age"/>
    <x v="1"/>
    <x v="1"/>
    <n v="316.27999999999997"/>
    <n v="683.31200000000013"/>
  </r>
  <r>
    <s v="SALE532"/>
    <x v="42"/>
    <s v="CUST1171"/>
    <s v="PROD86"/>
    <s v="STORE13"/>
    <n v="2"/>
    <n v="671.69"/>
    <n v="0.19"/>
    <x v="1"/>
    <n v="1088.1378000000002"/>
    <n v="1343.38"/>
    <n v="255.24220000000003"/>
    <s v="High Value"/>
    <s v="Kitchen Cutting Board"/>
    <x v="1"/>
    <n v="176.07"/>
    <x v="0"/>
    <s v="Female"/>
    <s v="Middle Age"/>
    <x v="1"/>
    <x v="0"/>
    <n v="352.14"/>
    <n v="735.99780000000021"/>
  </r>
  <r>
    <s v="SALE1376"/>
    <x v="73"/>
    <s v="CUST1172"/>
    <s v="PROD11"/>
    <s v="STORE6"/>
    <n v="2"/>
    <n v="257.95999999999998"/>
    <n v="0.21"/>
    <x v="0"/>
    <n v="407.57679999999999"/>
    <n v="515.91999999999996"/>
    <n v="108.34319999999998"/>
    <s v="Standard"/>
    <s v="HD Smart TV Stick"/>
    <x v="2"/>
    <n v="449.4"/>
    <x v="1"/>
    <s v="Female"/>
    <s v="Middle Age"/>
    <x v="1"/>
    <x v="1"/>
    <n v="898.8"/>
    <n v="-491.22319999999996"/>
  </r>
  <r>
    <s v="SALE1819"/>
    <x v="478"/>
    <s v="CUST1172"/>
    <s v="PROD21"/>
    <s v="STORE1"/>
    <n v="4"/>
    <n v="281.48"/>
    <n v="0.27"/>
    <x v="2"/>
    <n v="821.92160000000001"/>
    <n v="1125.92"/>
    <n v="303.99840000000006"/>
    <s v="Standard"/>
    <s v="Multi-Purpose Storage Box"/>
    <x v="1"/>
    <n v="123.46"/>
    <x v="1"/>
    <s v="Female"/>
    <s v="Middle Age"/>
    <x v="3"/>
    <x v="0"/>
    <n v="493.84"/>
    <n v="328.08160000000004"/>
  </r>
  <r>
    <s v="SALE1789"/>
    <x v="158"/>
    <s v="CUST1172"/>
    <s v="PROD88"/>
    <s v="STORE3"/>
    <n v="1"/>
    <n v="202.13"/>
    <n v="0.13"/>
    <x v="1"/>
    <n v="175.85309999999998"/>
    <n v="202.13"/>
    <n v="26.276900000000001"/>
    <s v="Standard"/>
    <s v="Sports Wrist Sweatbands"/>
    <x v="4"/>
    <n v="131.24"/>
    <x v="1"/>
    <s v="Female"/>
    <s v="Middle Age"/>
    <x v="3"/>
    <x v="2"/>
    <n v="131.24"/>
    <n v="44.613099999999974"/>
  </r>
  <r>
    <s v="SALE743"/>
    <x v="295"/>
    <s v="CUST1172"/>
    <s v="PROD79"/>
    <s v="STORE3"/>
    <n v="1"/>
    <n v="370.66"/>
    <n v="0.01"/>
    <x v="1"/>
    <n v="366.95340000000004"/>
    <n v="370.66"/>
    <n v="3.7066000000000003"/>
    <s v="Standard"/>
    <s v="Decorative Lamp Shade"/>
    <x v="1"/>
    <n v="228.53"/>
    <x v="1"/>
    <s v="Female"/>
    <s v="Middle Age"/>
    <x v="3"/>
    <x v="2"/>
    <n v="228.53"/>
    <n v="138.42340000000004"/>
  </r>
  <r>
    <s v="SALE1640"/>
    <x v="479"/>
    <s v="CUST1173"/>
    <s v="PROD14"/>
    <s v="STORE7"/>
    <n v="4"/>
    <n v="731.53"/>
    <n v="0.12"/>
    <x v="0"/>
    <n v="2574.9856"/>
    <n v="2926.12"/>
    <n v="351.13439999999997"/>
    <s v="High Value"/>
    <s v="Decorative Wall Mirror"/>
    <x v="1"/>
    <n v="48.01"/>
    <x v="0"/>
    <s v="Female"/>
    <s v="Middle Age"/>
    <x v="2"/>
    <x v="1"/>
    <n v="192.04"/>
    <n v="2382.9456"/>
  </r>
  <r>
    <s v="SALE1754"/>
    <x v="413"/>
    <s v="CUST1173"/>
    <s v="PROD11"/>
    <s v="STORE12"/>
    <n v="3"/>
    <n v="468.25"/>
    <n v="7.0000000000000007E-2"/>
    <x v="0"/>
    <n v="1306.4175"/>
    <n v="1404.75"/>
    <n v="98.33250000000001"/>
    <s v="High Value"/>
    <s v="HD Smart TV Stick"/>
    <x v="2"/>
    <n v="449.4"/>
    <x v="0"/>
    <s v="Female"/>
    <s v="Middle Age"/>
    <x v="3"/>
    <x v="1"/>
    <n v="1348.1999999999998"/>
    <n v="-41.7824999999998"/>
  </r>
  <r>
    <s v="SALE595"/>
    <x v="302"/>
    <s v="CUST1173"/>
    <s v="PROD20"/>
    <s v="STORE7"/>
    <n v="1"/>
    <n v="928.72"/>
    <n v="0.1"/>
    <x v="2"/>
    <n v="835.84800000000007"/>
    <n v="928.72"/>
    <n v="92.872000000000014"/>
    <s v="Standard"/>
    <s v="Outdoor Sports Water Bottle"/>
    <x v="4"/>
    <n v="131.51"/>
    <x v="0"/>
    <s v="Female"/>
    <s v="Middle Age"/>
    <x v="2"/>
    <x v="1"/>
    <n v="131.51"/>
    <n v="704.33800000000008"/>
  </r>
  <r>
    <s v="SALE1436"/>
    <x v="480"/>
    <s v="CUST1174"/>
    <s v="PROD86"/>
    <s v="STORE10"/>
    <n v="3"/>
    <n v="217.22"/>
    <n v="0.06"/>
    <x v="1"/>
    <n v="612.56039999999996"/>
    <n v="651.66"/>
    <n v="39.099599999999995"/>
    <s v="Standard"/>
    <s v="Kitchen Cutting Board"/>
    <x v="1"/>
    <n v="176.07"/>
    <x v="3"/>
    <s v="Female"/>
    <s v="Young"/>
    <x v="1"/>
    <x v="1"/>
    <n v="528.21"/>
    <n v="84.350399999999922"/>
  </r>
  <r>
    <s v="SALE1468"/>
    <x v="397"/>
    <s v="CUST1175"/>
    <s v="PROD6"/>
    <s v="STORE3"/>
    <n v="1"/>
    <n v="387.99"/>
    <n v="0.3"/>
    <x v="2"/>
    <n v="271.59299999999996"/>
    <n v="387.99"/>
    <n v="116.39699999999999"/>
    <s v="Standard"/>
    <s v="Herbal Face Moisturizer"/>
    <x v="0"/>
    <n v="312.8"/>
    <x v="0"/>
    <s v="Male"/>
    <s v="Senior"/>
    <x v="3"/>
    <x v="2"/>
    <n v="312.8"/>
    <n v="-41.20700000000005"/>
  </r>
  <r>
    <s v="SALE516"/>
    <x v="6"/>
    <s v="CUST1175"/>
    <s v="PROD62"/>
    <s v="STORE14"/>
    <n v="4"/>
    <n v="186.24"/>
    <n v="0.23"/>
    <x v="1"/>
    <n v="573.61920000000009"/>
    <n v="744.96"/>
    <n v="171.34080000000003"/>
    <s v="Standard"/>
    <s v="Laptop Cooling Pad"/>
    <x v="2"/>
    <n v="86.42"/>
    <x v="0"/>
    <s v="Male"/>
    <s v="Senior"/>
    <x v="2"/>
    <x v="2"/>
    <n v="345.68"/>
    <n v="227.93920000000008"/>
  </r>
  <r>
    <s v="SALE171"/>
    <x v="323"/>
    <s v="CUST1175"/>
    <s v="PROD49"/>
    <s v="STORE11"/>
    <n v="4"/>
    <n v="609.05999999999995"/>
    <n v="0.22"/>
    <x v="0"/>
    <n v="1900.2672"/>
    <n v="2436.2399999999998"/>
    <n v="535.97280000000001"/>
    <s v="High Value"/>
    <s v="Men's Roll-On Perfume"/>
    <x v="0"/>
    <n v="43.29"/>
    <x v="0"/>
    <s v="Male"/>
    <s v="Senior"/>
    <x v="2"/>
    <x v="1"/>
    <n v="173.16"/>
    <n v="1727.1071999999999"/>
  </r>
  <r>
    <s v="SALE1404"/>
    <x v="481"/>
    <s v="CUST1175"/>
    <s v="PROD81"/>
    <s v="STORE9"/>
    <n v="1"/>
    <n v="827.91"/>
    <n v="0.21"/>
    <x v="2"/>
    <n v="654.0489"/>
    <n v="827.91"/>
    <n v="173.86109999999999"/>
    <s v="Standard"/>
    <s v="Badminton Racket Set"/>
    <x v="4"/>
    <n v="285.54000000000002"/>
    <x v="0"/>
    <s v="Male"/>
    <s v="Senior"/>
    <x v="2"/>
    <x v="0"/>
    <n v="285.54000000000002"/>
    <n v="368.50889999999998"/>
  </r>
  <r>
    <s v="SALE426"/>
    <x v="362"/>
    <s v="CUST1175"/>
    <s v="PROD0"/>
    <s v="STORE16"/>
    <n v="1"/>
    <n v="303.79000000000002"/>
    <n v="0.24"/>
    <x v="2"/>
    <n v="230.88040000000001"/>
    <n v="303.79000000000002"/>
    <n v="72.909599999999998"/>
    <s v="Standard"/>
    <s v="Brother Laser Printer"/>
    <x v="2"/>
    <n v="112.42"/>
    <x v="0"/>
    <s v="Male"/>
    <s v="Senior"/>
    <x v="0"/>
    <x v="0"/>
    <n v="112.42"/>
    <n v="118.46040000000001"/>
  </r>
  <r>
    <s v="SALE768"/>
    <x v="17"/>
    <s v="CUST1176"/>
    <s v="PROD83"/>
    <s v="STORE0"/>
    <n v="2"/>
    <n v="365.91"/>
    <n v="0.14000000000000001"/>
    <x v="0"/>
    <n v="629.36520000000007"/>
    <n v="731.82"/>
    <n v="102.45480000000002"/>
    <s v="Standard"/>
    <s v="Hydrating Face Cleanser"/>
    <x v="0"/>
    <n v="242.96499999999997"/>
    <x v="2"/>
    <s v="Male"/>
    <s v="Middle Age"/>
    <x v="1"/>
    <x v="0"/>
    <n v="485.92999999999995"/>
    <n v="143.43520000000012"/>
  </r>
  <r>
    <s v="SALE80"/>
    <x v="259"/>
    <s v="CUST1176"/>
    <s v="PROD52"/>
    <s v="STORE8"/>
    <n v="3"/>
    <n v="852.72"/>
    <n v="0.16"/>
    <x v="2"/>
    <n v="2148.8543999999997"/>
    <n v="2558.16"/>
    <n v="409.30559999999997"/>
    <s v="High Value"/>
    <s v="Rugby Ball"/>
    <x v="4"/>
    <n v="212.26"/>
    <x v="2"/>
    <s v="Male"/>
    <s v="Middle Age"/>
    <x v="0"/>
    <x v="1"/>
    <n v="636.78"/>
    <n v="1512.0743999999997"/>
  </r>
  <r>
    <s v="SALE1905"/>
    <x v="310"/>
    <s v="CUST1176"/>
    <s v="PROD75"/>
    <s v="STORE12"/>
    <n v="1"/>
    <n v="768.25"/>
    <n v="0.18"/>
    <x v="2"/>
    <n v="629.96500000000003"/>
    <n v="768.25"/>
    <n v="138.285"/>
    <s v="Standard"/>
    <s v="Women's Ankle Boots"/>
    <x v="3"/>
    <n v="158.13999999999999"/>
    <x v="2"/>
    <s v="Male"/>
    <s v="Middle Age"/>
    <x v="3"/>
    <x v="1"/>
    <n v="158.13999999999999"/>
    <n v="471.82500000000005"/>
  </r>
  <r>
    <s v="SALE1257"/>
    <x v="78"/>
    <s v="CUST1176"/>
    <s v="PROD70"/>
    <s v="STORE4"/>
    <n v="2"/>
    <n v="318.62"/>
    <n v="0.02"/>
    <x v="0"/>
    <n v="624.49519999999995"/>
    <n v="637.24"/>
    <n v="12.7448"/>
    <s v="Standard"/>
    <s v="Kitchen Storage Rack"/>
    <x v="1"/>
    <n v="138.05000000000001"/>
    <x v="2"/>
    <s v="Male"/>
    <s v="Middle Age"/>
    <x v="2"/>
    <x v="1"/>
    <n v="276.10000000000002"/>
    <n v="348.39519999999993"/>
  </r>
  <r>
    <s v="SALE627"/>
    <x v="81"/>
    <s v="CUST1176"/>
    <s v="PROD91"/>
    <s v="STORE16"/>
    <n v="4"/>
    <n v="402.11"/>
    <n v="0.14000000000000001"/>
    <x v="2"/>
    <n v="1383.2583999999999"/>
    <n v="1608.44"/>
    <n v="225.18160000000003"/>
    <s v="High Value"/>
    <s v="Women's High Heels"/>
    <x v="3"/>
    <n v="438.25"/>
    <x v="2"/>
    <s v="Male"/>
    <s v="Middle Age"/>
    <x v="0"/>
    <x v="0"/>
    <n v="1753"/>
    <n v="-369.74160000000006"/>
  </r>
  <r>
    <s v="SALE677"/>
    <x v="425"/>
    <s v="CUST1177"/>
    <s v="PROD59"/>
    <s v="STORE14"/>
    <n v="3"/>
    <n v="846.31"/>
    <n v="0.18"/>
    <x v="1"/>
    <n v="2081.9225999999999"/>
    <n v="2538.9299999999998"/>
    <n v="457.00739999999996"/>
    <s v="High Value"/>
    <s v="Men's Hair Styling Gel"/>
    <x v="0"/>
    <n v="17.309999999999999"/>
    <x v="0"/>
    <s v="Male"/>
    <s v="Senior"/>
    <x v="2"/>
    <x v="2"/>
    <n v="51.929999999999993"/>
    <n v="2029.9925999999998"/>
  </r>
  <r>
    <s v="SALE721"/>
    <x v="295"/>
    <s v="CUST1177"/>
    <s v="PROD83"/>
    <s v="STORE15"/>
    <n v="1"/>
    <n v="269.94"/>
    <n v="7.0000000000000007E-2"/>
    <x v="1"/>
    <n v="251.04419999999999"/>
    <n v="269.94"/>
    <n v="18.895800000000001"/>
    <s v="Standard"/>
    <s v="Hydrating Face Cleanser"/>
    <x v="0"/>
    <n v="242.96499999999997"/>
    <x v="0"/>
    <s v="Male"/>
    <s v="Senior"/>
    <x v="3"/>
    <x v="0"/>
    <n v="242.96499999999997"/>
    <n v="8.0792000000000144"/>
  </r>
  <r>
    <s v="SALE1289"/>
    <x v="482"/>
    <s v="CUST1177"/>
    <s v="PROD36"/>
    <s v="STORE9"/>
    <n v="3"/>
    <n v="909.25"/>
    <n v="0.28999999999999998"/>
    <x v="0"/>
    <n v="1936.7024999999999"/>
    <n v="2727.75"/>
    <n v="791.0474999999999"/>
    <s v="High Value"/>
    <s v="Women's Summer Dress"/>
    <x v="3"/>
    <n v="223.43"/>
    <x v="0"/>
    <s v="Male"/>
    <s v="Senior"/>
    <x v="2"/>
    <x v="0"/>
    <n v="670.29"/>
    <n v="1266.4124999999999"/>
  </r>
  <r>
    <s v="SALE787"/>
    <x v="333"/>
    <s v="CUST1177"/>
    <s v="PROD37"/>
    <s v="STORE19"/>
    <n v="2"/>
    <n v="229.81"/>
    <n v="0.21"/>
    <x v="1"/>
    <n v="363.09980000000002"/>
    <n v="459.62"/>
    <n v="96.520200000000003"/>
    <s v="Standard"/>
    <s v="Men's Casual Sneakers"/>
    <x v="3"/>
    <n v="353.47"/>
    <x v="0"/>
    <s v="Male"/>
    <s v="Senior"/>
    <x v="1"/>
    <x v="1"/>
    <n v="706.94"/>
    <n v="-343.84020000000004"/>
  </r>
  <r>
    <s v="SALE754"/>
    <x v="281"/>
    <s v="CUST1177"/>
    <s v="PROD42"/>
    <s v="STORE14"/>
    <n v="3"/>
    <n v="442.36"/>
    <n v="0.06"/>
    <x v="0"/>
    <n v="1247.4551999999999"/>
    <n v="1327.08"/>
    <n v="79.624799999999993"/>
    <s v="High Value"/>
    <s v="Smart Home WiFi Camera"/>
    <x v="2"/>
    <n v="450.71"/>
    <x v="0"/>
    <s v="Male"/>
    <s v="Senior"/>
    <x v="2"/>
    <x v="2"/>
    <n v="1352.1299999999999"/>
    <n v="-104.6748"/>
  </r>
  <r>
    <s v="SALE138"/>
    <x v="46"/>
    <s v="CUST1178"/>
    <s v="PROD97"/>
    <s v="STORE10"/>
    <n v="3"/>
    <n v="413.74"/>
    <n v="0.01"/>
    <x v="2"/>
    <n v="1228.8078"/>
    <n v="1241.22"/>
    <n v="12.4122"/>
    <s v="High Value"/>
    <s v="Cricket Bat"/>
    <x v="4"/>
    <n v="245.98"/>
    <x v="1"/>
    <s v="Female"/>
    <s v="Middle Age"/>
    <x v="1"/>
    <x v="1"/>
    <n v="737.93999999999994"/>
    <n v="490.8678000000001"/>
  </r>
  <r>
    <s v="SALE1825"/>
    <x v="313"/>
    <s v="CUST1178"/>
    <s v="PROD67"/>
    <s v="STORE19"/>
    <n v="4"/>
    <n v="79.75"/>
    <n v="0.18"/>
    <x v="0"/>
    <n v="261.58000000000004"/>
    <n v="319"/>
    <n v="57.419999999999995"/>
    <s v="Standard"/>
    <s v="Smart LED Light Strip"/>
    <x v="2"/>
    <n v="349.17"/>
    <x v="1"/>
    <s v="Female"/>
    <s v="Middle Age"/>
    <x v="1"/>
    <x v="1"/>
    <n v="1396.68"/>
    <n v="-1135.0999999999999"/>
  </r>
  <r>
    <s v="SALE531"/>
    <x v="113"/>
    <s v="CUST1178"/>
    <s v="PROD42"/>
    <s v="STORE8"/>
    <n v="4"/>
    <n v="95.06"/>
    <n v="0.03"/>
    <x v="1"/>
    <n v="368.83280000000002"/>
    <n v="380.24"/>
    <n v="11.4072"/>
    <s v="Standard"/>
    <s v="Smart Home WiFi Camera"/>
    <x v="2"/>
    <n v="450.71"/>
    <x v="1"/>
    <s v="Female"/>
    <s v="Middle Age"/>
    <x v="0"/>
    <x v="1"/>
    <n v="1802.84"/>
    <n v="-1434.0072"/>
  </r>
  <r>
    <s v="SALE1364"/>
    <x v="153"/>
    <s v="CUST1179"/>
    <s v="PROD27"/>
    <s v="STORE16"/>
    <n v="4"/>
    <n v="107.08"/>
    <n v="0.27"/>
    <x v="2"/>
    <n v="312.67359999999996"/>
    <n v="428.32"/>
    <n v="115.6464"/>
    <s v="Standard"/>
    <s v="Decorative Floor Vase"/>
    <x v="1"/>
    <n v="242.96499999999997"/>
    <x v="2"/>
    <s v="Female"/>
    <s v="Middle Age"/>
    <x v="0"/>
    <x v="0"/>
    <n v="971.8599999999999"/>
    <n v="-659.18639999999994"/>
  </r>
  <r>
    <s v="SALE1140"/>
    <x v="7"/>
    <s v="CUST1179"/>
    <s v="PROD34"/>
    <s v="STORE15"/>
    <n v="1"/>
    <n v="873.18"/>
    <n v="0.03"/>
    <x v="0"/>
    <n v="846.98459999999989"/>
    <n v="873.18"/>
    <n v="26.195399999999996"/>
    <s v="Standard"/>
    <s v="Gaming Mechanical Keyboard"/>
    <x v="2"/>
    <n v="419.28"/>
    <x v="2"/>
    <s v="Female"/>
    <s v="Middle Age"/>
    <x v="3"/>
    <x v="0"/>
    <n v="419.28"/>
    <n v="427.70459999999991"/>
  </r>
  <r>
    <s v="SALE1786"/>
    <x v="483"/>
    <s v="CUST1179"/>
    <s v="PROD24"/>
    <s v="STORE12"/>
    <n v="1"/>
    <n v="914.75"/>
    <n v="0.1"/>
    <x v="1"/>
    <n v="823.27499999999998"/>
    <n v="914.75"/>
    <n v="91.475000000000009"/>
    <s v="Standard"/>
    <s v="Foldable Camping Chair"/>
    <x v="4"/>
    <n v="166.06"/>
    <x v="2"/>
    <s v="Female"/>
    <s v="Middle Age"/>
    <x v="3"/>
    <x v="1"/>
    <n v="166.06"/>
    <n v="657.21499999999992"/>
  </r>
  <r>
    <s v="SALE1456"/>
    <x v="484"/>
    <s v="CUST1179"/>
    <s v="PROD67"/>
    <s v="STORE18"/>
    <n v="4"/>
    <n v="457.33"/>
    <n v="0.1"/>
    <x v="2"/>
    <n v="1646.3879999999999"/>
    <n v="1829.32"/>
    <n v="182.93200000000002"/>
    <s v="High Value"/>
    <s v="Smart LED Light Strip"/>
    <x v="2"/>
    <n v="349.17"/>
    <x v="2"/>
    <s v="Female"/>
    <s v="Middle Age"/>
    <x v="1"/>
    <x v="0"/>
    <n v="1396.68"/>
    <n v="249.70799999999986"/>
  </r>
  <r>
    <s v="SALE660"/>
    <x v="485"/>
    <s v="CUST1180"/>
    <s v="PROD90"/>
    <s v="STORE18"/>
    <n v="3"/>
    <n v="761.88"/>
    <n v="0.23"/>
    <x v="0"/>
    <n v="1759.9428"/>
    <n v="2285.64"/>
    <n v="525.69719999999995"/>
    <s v="High Value"/>
    <s v="Gaming Mouse Pad XL"/>
    <x v="2"/>
    <n v="340.14"/>
    <x v="1"/>
    <s v="Male"/>
    <s v="Middle Age"/>
    <x v="1"/>
    <x v="0"/>
    <n v="1020.42"/>
    <n v="739.52280000000007"/>
  </r>
  <r>
    <s v="SALE833"/>
    <x v="486"/>
    <s v="CUST1180"/>
    <s v="PROD21"/>
    <s v="STORE14"/>
    <n v="4"/>
    <n v="122.87"/>
    <n v="0.13"/>
    <x v="2"/>
    <n v="427.58760000000001"/>
    <n v="491.48"/>
    <n v="63.892400000000002"/>
    <s v="Standard"/>
    <s v="Multi-Purpose Storage Box"/>
    <x v="1"/>
    <n v="123.46"/>
    <x v="1"/>
    <s v="Male"/>
    <s v="Middle Age"/>
    <x v="2"/>
    <x v="2"/>
    <n v="493.84"/>
    <n v="-66.252399999999966"/>
  </r>
  <r>
    <s v="SALE924"/>
    <x v="487"/>
    <s v="CUST1181"/>
    <s v="PROD81"/>
    <s v="STORE7"/>
    <n v="4"/>
    <n v="753"/>
    <n v="0.28000000000000003"/>
    <x v="2"/>
    <n v="2168.64"/>
    <n v="3012"/>
    <n v="843.36000000000013"/>
    <s v="High Value"/>
    <s v="Badminton Racket Set"/>
    <x v="4"/>
    <n v="285.54000000000002"/>
    <x v="1"/>
    <s v="Male"/>
    <s v="Senior"/>
    <x v="2"/>
    <x v="1"/>
    <n v="1142.1600000000001"/>
    <n v="1026.4799999999998"/>
  </r>
  <r>
    <s v="SALE1280"/>
    <x v="488"/>
    <s v="CUST1181"/>
    <s v="PROD89"/>
    <s v="STORE0"/>
    <n v="2"/>
    <n v="788.05"/>
    <n v="0.21"/>
    <x v="2"/>
    <n v="1245.1189999999999"/>
    <n v="1576.1"/>
    <n v="330.98099999999999"/>
    <s v="High Value"/>
    <s v="Face Foundation Kit"/>
    <x v="0"/>
    <n v="183.04"/>
    <x v="1"/>
    <s v="Male"/>
    <s v="Senior"/>
    <x v="1"/>
    <x v="0"/>
    <n v="366.08"/>
    <n v="879.03899999999999"/>
  </r>
  <r>
    <s v="SALE1602"/>
    <x v="321"/>
    <s v="CUST1181"/>
    <s v="PROD67"/>
    <s v="STORE0"/>
    <n v="2"/>
    <n v="807.1"/>
    <n v="0.28999999999999998"/>
    <x v="2"/>
    <n v="1146.0819999999999"/>
    <n v="1614.2"/>
    <n v="468.11799999999999"/>
    <s v="High Value"/>
    <s v="Smart LED Light Strip"/>
    <x v="2"/>
    <n v="349.17"/>
    <x v="1"/>
    <s v="Male"/>
    <s v="Senior"/>
    <x v="1"/>
    <x v="0"/>
    <n v="698.34"/>
    <n v="447.74199999999985"/>
  </r>
  <r>
    <s v="SALE427"/>
    <x v="159"/>
    <s v="CUST1181"/>
    <s v="PROD63"/>
    <s v="STORE0"/>
    <n v="2"/>
    <n v="443.09"/>
    <n v="0.02"/>
    <x v="2"/>
    <n v="868.45639999999992"/>
    <n v="886.18"/>
    <n v="17.723600000000001"/>
    <s v="Standard"/>
    <s v="Organic Sunscreen Lotion"/>
    <x v="0"/>
    <n v="266.86"/>
    <x v="1"/>
    <s v="Male"/>
    <s v="Senior"/>
    <x v="1"/>
    <x v="0"/>
    <n v="533.72"/>
    <n v="334.73639999999989"/>
  </r>
  <r>
    <s v="SALE911"/>
    <x v="489"/>
    <s v="CUST1181"/>
    <s v="PROD37"/>
    <s v="STORE8"/>
    <n v="1"/>
    <n v="512.16"/>
    <n v="0.02"/>
    <x v="1"/>
    <n v="501.91679999999997"/>
    <n v="512.16"/>
    <n v="10.2432"/>
    <s v="Standard"/>
    <s v="Men's Casual Sneakers"/>
    <x v="3"/>
    <n v="353.47"/>
    <x v="1"/>
    <s v="Male"/>
    <s v="Senior"/>
    <x v="0"/>
    <x v="1"/>
    <n v="353.47"/>
    <n v="148.44679999999994"/>
  </r>
  <r>
    <s v="SALE1626"/>
    <x v="446"/>
    <s v="CUST1182"/>
    <s v="PROD1"/>
    <s v="STORE15"/>
    <n v="2"/>
    <n v="602.54999999999995"/>
    <n v="0.23"/>
    <x v="0"/>
    <n v="927.92699999999991"/>
    <n v="1205.0999999999999"/>
    <n v="277.173"/>
    <s v="Standard"/>
    <s v="Men's Graphic T-Shirt"/>
    <x v="3"/>
    <n v="342.56"/>
    <x v="2"/>
    <s v="Female"/>
    <s v="Young"/>
    <x v="3"/>
    <x v="0"/>
    <n v="685.12"/>
    <n v="242.8069999999999"/>
  </r>
  <r>
    <s v="SALE288"/>
    <x v="490"/>
    <s v="CUST1182"/>
    <s v="PROD57"/>
    <s v="STORE8"/>
    <n v="3"/>
    <n v="846.19"/>
    <n v="0.09"/>
    <x v="2"/>
    <n v="2310.0987"/>
    <n v="2538.5700000000002"/>
    <n v="228.47130000000001"/>
    <s v="High Value"/>
    <s v="Foam Roller"/>
    <x v="4"/>
    <n v="30.62"/>
    <x v="2"/>
    <s v="Female"/>
    <s v="Young"/>
    <x v="0"/>
    <x v="1"/>
    <n v="91.86"/>
    <n v="2218.2386999999999"/>
  </r>
  <r>
    <s v="SALE561"/>
    <x v="421"/>
    <s v="CUST1182"/>
    <s v="PROD11"/>
    <s v="STORE17"/>
    <n v="1"/>
    <n v="506.73"/>
    <n v="0.28999999999999998"/>
    <x v="0"/>
    <n v="359.7783"/>
    <n v="506.73"/>
    <n v="146.95169999999999"/>
    <s v="Standard"/>
    <s v="HD Smart TV Stick"/>
    <x v="2"/>
    <n v="449.4"/>
    <x v="2"/>
    <s v="Female"/>
    <s v="Young"/>
    <x v="3"/>
    <x v="0"/>
    <n v="449.4"/>
    <n v="-89.621699999999976"/>
  </r>
  <r>
    <s v="SALE103"/>
    <x v="109"/>
    <s v="CUST1182"/>
    <s v="PROD34"/>
    <s v="STORE4"/>
    <n v="1"/>
    <n v="408.66"/>
    <n v="0.13"/>
    <x v="0"/>
    <n v="355.5342"/>
    <n v="408.66"/>
    <n v="53.125800000000005"/>
    <s v="Standard"/>
    <s v="Gaming Mechanical Keyboard"/>
    <x v="2"/>
    <n v="419.28"/>
    <x v="2"/>
    <s v="Female"/>
    <s v="Young"/>
    <x v="2"/>
    <x v="1"/>
    <n v="419.28"/>
    <n v="-63.745799999999974"/>
  </r>
  <r>
    <s v="SALE88"/>
    <x v="491"/>
    <s v="CUST1183"/>
    <s v="PROD38"/>
    <s v="STORE0"/>
    <n v="3"/>
    <n v="170.48"/>
    <n v="0.06"/>
    <x v="0"/>
    <n v="480.75359999999989"/>
    <n v="511.43999999999994"/>
    <n v="30.686399999999995"/>
    <s v="Standard"/>
    <s v="Sports Water Hydration Pack"/>
    <x v="4"/>
    <n v="135.61000000000001"/>
    <x v="0"/>
    <s v="Male"/>
    <s v="Young"/>
    <x v="1"/>
    <x v="0"/>
    <n v="406.83000000000004"/>
    <n v="73.923599999999851"/>
  </r>
  <r>
    <s v="SALE1526"/>
    <x v="331"/>
    <s v="CUST1183"/>
    <s v="PROD40"/>
    <s v="STORE18"/>
    <n v="1"/>
    <n v="423.48"/>
    <n v="0.18"/>
    <x v="2"/>
    <n v="347.25360000000006"/>
    <n v="423.48"/>
    <n v="76.226399999999998"/>
    <s v="Standard"/>
    <s v="Noise-Canceling Headphones"/>
    <x v="2"/>
    <n v="38.520000000000003"/>
    <x v="0"/>
    <s v="Male"/>
    <s v="Young"/>
    <x v="1"/>
    <x v="0"/>
    <n v="38.520000000000003"/>
    <n v="308.73360000000008"/>
  </r>
  <r>
    <s v="SALE481"/>
    <x v="401"/>
    <s v="CUST1183"/>
    <s v="PROD28"/>
    <s v="STORE1"/>
    <n v="4"/>
    <n v="23.57"/>
    <n v="0.1"/>
    <x v="1"/>
    <n v="84.852000000000004"/>
    <n v="94.28"/>
    <n v="9.4280000000000008"/>
    <s v="Standard"/>
    <s v="Sports Stopwatch Timer"/>
    <x v="4"/>
    <n v="38.76"/>
    <x v="0"/>
    <s v="Male"/>
    <s v="Young"/>
    <x v="3"/>
    <x v="0"/>
    <n v="155.04"/>
    <n v="-70.187999999999988"/>
  </r>
  <r>
    <s v="SALE429"/>
    <x v="492"/>
    <s v="CUST1183"/>
    <s v="PROD7"/>
    <s v="STORE4"/>
    <n v="2"/>
    <n v="953.26"/>
    <n v="0.1"/>
    <x v="1"/>
    <n v="1715.8679999999999"/>
    <n v="1906.52"/>
    <n v="190.65200000000002"/>
    <s v="High Value"/>
    <s v="LED Table Lamp"/>
    <x v="1"/>
    <n v="218.86"/>
    <x v="0"/>
    <s v="Male"/>
    <s v="Young"/>
    <x v="2"/>
    <x v="1"/>
    <n v="437.72"/>
    <n v="1278.1479999999999"/>
  </r>
  <r>
    <s v="SALE901"/>
    <x v="493"/>
    <s v="CUST1184"/>
    <s v="PROD46"/>
    <s v="STORE2"/>
    <n v="3"/>
    <n v="405.13"/>
    <n v="0.14000000000000001"/>
    <x v="2"/>
    <n v="1045.2353999999998"/>
    <n v="1215.3899999999999"/>
    <n v="170.15459999999999"/>
    <s v="High Value"/>
    <s v="Men's Winter Jacket"/>
    <x v="3"/>
    <n v="167.34"/>
    <x v="2"/>
    <s v="Female"/>
    <s v="Middle Age"/>
    <x v="2"/>
    <x v="2"/>
    <n v="502.02"/>
    <n v="543.21539999999982"/>
  </r>
  <r>
    <s v="SALE208"/>
    <x v="314"/>
    <s v="CUST1184"/>
    <s v="PROD34"/>
    <s v="STORE17"/>
    <n v="2"/>
    <n v="333.83"/>
    <n v="0.26"/>
    <x v="1"/>
    <n v="494.0684"/>
    <n v="667.66"/>
    <n v="173.5916"/>
    <s v="Standard"/>
    <s v="Gaming Mechanical Keyboard"/>
    <x v="2"/>
    <n v="419.28"/>
    <x v="2"/>
    <s v="Female"/>
    <s v="Middle Age"/>
    <x v="3"/>
    <x v="0"/>
    <n v="838.56"/>
    <n v="-344.49159999999995"/>
  </r>
  <r>
    <s v="SALE413"/>
    <x v="55"/>
    <s v="CUST1185"/>
    <s v="PROD66"/>
    <s v="STORE9"/>
    <n v="2"/>
    <n v="727.18"/>
    <n v="0.22"/>
    <x v="1"/>
    <n v="1134.4007999999999"/>
    <n v="1454.36"/>
    <n v="319.95919999999995"/>
    <s v="High Value"/>
    <s v="Women's Hair Dryer Brush"/>
    <x v="0"/>
    <n v="340.39"/>
    <x v="0"/>
    <s v="Female"/>
    <s v="Senior"/>
    <x v="2"/>
    <x v="0"/>
    <n v="680.78"/>
    <n v="453.62079999999992"/>
  </r>
  <r>
    <s v="SALE207"/>
    <x v="407"/>
    <s v="CUST1185"/>
    <s v="PROD79"/>
    <s v="STORE3"/>
    <n v="2"/>
    <n v="516.02"/>
    <n v="0.19"/>
    <x v="0"/>
    <n v="835.95240000000001"/>
    <n v="1032.04"/>
    <n v="196.08760000000001"/>
    <s v="Standard"/>
    <s v="Decorative Lamp Shade"/>
    <x v="1"/>
    <n v="228.53"/>
    <x v="0"/>
    <s v="Female"/>
    <s v="Senior"/>
    <x v="3"/>
    <x v="2"/>
    <n v="457.06"/>
    <n v="378.89240000000001"/>
  </r>
  <r>
    <s v="SALE1013"/>
    <x v="421"/>
    <s v="CUST1185"/>
    <s v="PROD7"/>
    <s v="STORE17"/>
    <n v="2"/>
    <n v="705.61"/>
    <n v="0.28000000000000003"/>
    <x v="0"/>
    <n v="1016.0784"/>
    <n v="1411.22"/>
    <n v="395.14160000000004"/>
    <s v="High Value"/>
    <s v="LED Table Lamp"/>
    <x v="1"/>
    <n v="218.86"/>
    <x v="0"/>
    <s v="Female"/>
    <s v="Senior"/>
    <x v="3"/>
    <x v="0"/>
    <n v="437.72"/>
    <n v="578.35839999999996"/>
  </r>
  <r>
    <s v="SALE24"/>
    <x v="494"/>
    <s v="CUST1186"/>
    <s v="PROD67"/>
    <s v="STORE6"/>
    <n v="3"/>
    <n v="654.47"/>
    <n v="0.18"/>
    <x v="1"/>
    <n v="1609.9962000000003"/>
    <n v="1963.41"/>
    <n v="353.41379999999998"/>
    <s v="High Value"/>
    <s v="Smart LED Light Strip"/>
    <x v="2"/>
    <n v="349.17"/>
    <x v="2"/>
    <s v="Male"/>
    <s v="Senior"/>
    <x v="1"/>
    <x v="1"/>
    <n v="1047.51"/>
    <n v="562.48620000000028"/>
  </r>
  <r>
    <s v="SALE1995"/>
    <x v="495"/>
    <s v="CUST1186"/>
    <s v="PROD99"/>
    <s v="STORE19"/>
    <n v="2"/>
    <n v="315.27"/>
    <n v="0.23"/>
    <x v="1"/>
    <n v="485.51579999999996"/>
    <n v="630.54"/>
    <n v="145.02420000000001"/>
    <s v="Standard"/>
    <s v="Stainless Steel Cookware Set"/>
    <x v="1"/>
    <n v="201.41"/>
    <x v="2"/>
    <s v="Male"/>
    <s v="Senior"/>
    <x v="1"/>
    <x v="1"/>
    <n v="402.82"/>
    <n v="82.695799999999963"/>
  </r>
  <r>
    <s v="SALE1703"/>
    <x v="496"/>
    <s v="CUST1187"/>
    <s v="PROD33"/>
    <s v="STORE14"/>
    <n v="1"/>
    <n v="974.47"/>
    <n v="0.05"/>
    <x v="1"/>
    <n v="925.74649999999997"/>
    <n v="974.47"/>
    <n v="48.723500000000001"/>
    <s v="Standard"/>
    <s v="Modern Wall Clock"/>
    <x v="1"/>
    <n v="179.77"/>
    <x v="0"/>
    <s v="Female"/>
    <s v="Senior"/>
    <x v="2"/>
    <x v="2"/>
    <n v="179.77"/>
    <n v="745.97649999999999"/>
  </r>
  <r>
    <s v="SALE551"/>
    <x v="49"/>
    <s v="CUST1187"/>
    <s v="PROD43"/>
    <s v="STORE2"/>
    <n v="2"/>
    <n v="803.3"/>
    <n v="0.17"/>
    <x v="0"/>
    <n v="1333.4779999999998"/>
    <n v="1606.6"/>
    <n v="273.12200000000001"/>
    <s v="High Value"/>
    <s v="USB External Hard Drive"/>
    <x v="2"/>
    <n v="253.33"/>
    <x v="0"/>
    <s v="Female"/>
    <s v="Senior"/>
    <x v="2"/>
    <x v="2"/>
    <n v="506.66"/>
    <n v="826.81799999999976"/>
  </r>
  <r>
    <s v="SALE927"/>
    <x v="293"/>
    <s v="CUST1187"/>
    <s v="PROD76"/>
    <s v="STORE18"/>
    <n v="4"/>
    <n v="863.87"/>
    <n v="0.21"/>
    <x v="0"/>
    <n v="2729.8292000000001"/>
    <n v="3455.48"/>
    <n v="725.6508"/>
    <s v="High Value"/>
    <s v="Wireless Mouse"/>
    <x v="2"/>
    <n v="392.89"/>
    <x v="0"/>
    <s v="Female"/>
    <s v="Senior"/>
    <x v="1"/>
    <x v="0"/>
    <n v="1571.56"/>
    <n v="1158.2692000000002"/>
  </r>
  <r>
    <s v="SALE957"/>
    <x v="497"/>
    <s v="CUST1187"/>
    <s v="PROD36"/>
    <s v="STORE8"/>
    <n v="1"/>
    <n v="450.11"/>
    <n v="0.17"/>
    <x v="1"/>
    <n v="373.59129999999999"/>
    <n v="450.11"/>
    <n v="76.51870000000001"/>
    <s v="Standard"/>
    <s v="Women's Summer Dress"/>
    <x v="3"/>
    <n v="223.43"/>
    <x v="0"/>
    <s v="Female"/>
    <s v="Senior"/>
    <x v="0"/>
    <x v="1"/>
    <n v="223.43"/>
    <n v="150.16129999999998"/>
  </r>
  <r>
    <s v="SALE8"/>
    <x v="162"/>
    <s v="CUST1187"/>
    <s v="PROD99"/>
    <s v="STORE5"/>
    <n v="1"/>
    <n v="289.82"/>
    <n v="0.18"/>
    <x v="0"/>
    <n v="237.6524"/>
    <n v="289.82"/>
    <n v="52.1676"/>
    <s v="Standard"/>
    <s v="Stainless Steel Cookware Set"/>
    <x v="1"/>
    <n v="201.41"/>
    <x v="0"/>
    <s v="Female"/>
    <s v="Senior"/>
    <x v="3"/>
    <x v="2"/>
    <n v="201.41"/>
    <n v="36.242400000000004"/>
  </r>
  <r>
    <s v="SALE326"/>
    <x v="498"/>
    <s v="CUST1187"/>
    <s v="PROD13"/>
    <s v="STORE1"/>
    <n v="4"/>
    <n v="250.64"/>
    <n v="0.1"/>
    <x v="0"/>
    <n v="902.30399999999997"/>
    <n v="1002.56"/>
    <n v="100.256"/>
    <s v="Standard"/>
    <s v="USB-C Fast Charger"/>
    <x v="2"/>
    <n v="242.23"/>
    <x v="0"/>
    <s v="Female"/>
    <s v="Senior"/>
    <x v="3"/>
    <x v="0"/>
    <n v="968.92"/>
    <n v="-66.615999999999985"/>
  </r>
  <r>
    <s v="SALE1110"/>
    <x v="499"/>
    <s v="CUST1187"/>
    <s v="PROD24"/>
    <s v="STORE19"/>
    <n v="4"/>
    <n v="373.49"/>
    <n v="0.16"/>
    <x v="1"/>
    <n v="1254.9264000000001"/>
    <n v="1493.96"/>
    <n v="239.03360000000001"/>
    <s v="High Value"/>
    <s v="Foldable Camping Chair"/>
    <x v="4"/>
    <n v="166.06"/>
    <x v="0"/>
    <s v="Female"/>
    <s v="Senior"/>
    <x v="1"/>
    <x v="1"/>
    <n v="664.24"/>
    <n v="590.68640000000005"/>
  </r>
  <r>
    <s v="SALE560"/>
    <x v="500"/>
    <s v="CUST1188"/>
    <s v="PROD30"/>
    <s v="STORE8"/>
    <n v="4"/>
    <n v="348.91"/>
    <n v="0.18"/>
    <x v="1"/>
    <n v="1144.4248000000002"/>
    <n v="1395.64"/>
    <n v="251.21520000000001"/>
    <s v="High Value"/>
    <s v="Stainless Steel Cutlery Set"/>
    <x v="1"/>
    <n v="19.52"/>
    <x v="2"/>
    <s v="Male"/>
    <s v="Middle Age"/>
    <x v="0"/>
    <x v="1"/>
    <n v="78.08"/>
    <n v="1066.3448000000003"/>
  </r>
  <r>
    <s v="SALE1162"/>
    <x v="501"/>
    <s v="CUST1188"/>
    <s v="PROD71"/>
    <s v="STORE10"/>
    <n v="4"/>
    <n v="212.96"/>
    <n v="0.17"/>
    <x v="1"/>
    <n v="707.02719999999999"/>
    <n v="851.84"/>
    <n v="144.81280000000001"/>
    <s v="Standard"/>
    <s v="Hair Repair Oil Treatment"/>
    <x v="0"/>
    <n v="214.32"/>
    <x v="2"/>
    <s v="Male"/>
    <s v="Middle Age"/>
    <x v="1"/>
    <x v="1"/>
    <n v="857.28"/>
    <n v="-150.25279999999998"/>
  </r>
  <r>
    <s v="SALE1860"/>
    <x v="313"/>
    <s v="CUST1188"/>
    <s v="PROD54"/>
    <s v="STORE17"/>
    <n v="3"/>
    <n v="871.34"/>
    <n v="0.11"/>
    <x v="1"/>
    <n v="2326.4778000000001"/>
    <n v="2614.02"/>
    <n v="287.54219999999998"/>
    <s v="High Value"/>
    <s v="Sports Stopwatch Pro"/>
    <x v="4"/>
    <n v="434.84"/>
    <x v="2"/>
    <s v="Male"/>
    <s v="Middle Age"/>
    <x v="3"/>
    <x v="0"/>
    <n v="1304.52"/>
    <n v="1021.9578000000001"/>
  </r>
  <r>
    <s v="SALE1361"/>
    <x v="502"/>
    <s v="CUST1188"/>
    <s v="PROD33"/>
    <s v="STORE19"/>
    <n v="2"/>
    <n v="698.94"/>
    <n v="0.06"/>
    <x v="1"/>
    <n v="1314.0072"/>
    <n v="1397.88"/>
    <n v="83.872799999999998"/>
    <s v="High Value"/>
    <s v="Modern Wall Clock"/>
    <x v="1"/>
    <n v="179.77"/>
    <x v="2"/>
    <s v="Male"/>
    <s v="Middle Age"/>
    <x v="1"/>
    <x v="1"/>
    <n v="359.54"/>
    <n v="954.46720000000005"/>
  </r>
  <r>
    <s v="SALE38"/>
    <x v="503"/>
    <s v="CUST1189"/>
    <s v="PROD33"/>
    <s v="STORE13"/>
    <n v="1"/>
    <n v="719.94"/>
    <n v="0.23"/>
    <x v="2"/>
    <n v="554.35380000000009"/>
    <n v="719.94"/>
    <n v="165.58620000000002"/>
    <s v="Standard"/>
    <s v="Modern Wall Clock"/>
    <x v="1"/>
    <n v="179.77"/>
    <x v="3"/>
    <s v="Male"/>
    <s v="Young"/>
    <x v="1"/>
    <x v="0"/>
    <n v="179.77"/>
    <n v="374.58380000000011"/>
  </r>
  <r>
    <s v="SALE1617"/>
    <x v="121"/>
    <s v="CUST1190"/>
    <s v="PROD44"/>
    <s v="STORE6"/>
    <n v="2"/>
    <n v="278.16000000000003"/>
    <n v="0.22"/>
    <x v="2"/>
    <n v="433.92960000000005"/>
    <n v="556.32000000000005"/>
    <n v="122.39040000000001"/>
    <s v="Standard"/>
    <s v="Adjustable Jump Rope"/>
    <x v="4"/>
    <n v="167.12"/>
    <x v="1"/>
    <s v="Male"/>
    <s v="Young"/>
    <x v="1"/>
    <x v="1"/>
    <n v="334.24"/>
    <n v="99.689600000000041"/>
  </r>
  <r>
    <s v="SALE997"/>
    <x v="504"/>
    <s v="CUST1190"/>
    <s v="PROD27"/>
    <s v="STORE3"/>
    <n v="1"/>
    <n v="678.9"/>
    <n v="0.17"/>
    <x v="0"/>
    <n v="563.48699999999997"/>
    <n v="678.9"/>
    <n v="115.41300000000001"/>
    <s v="Standard"/>
    <s v="Decorative Floor Vase"/>
    <x v="1"/>
    <n v="242.96499999999997"/>
    <x v="1"/>
    <s v="Male"/>
    <s v="Young"/>
    <x v="3"/>
    <x v="2"/>
    <n v="242.96499999999997"/>
    <n v="320.52199999999999"/>
  </r>
  <r>
    <s v="SALE1000"/>
    <x v="262"/>
    <s v="CUST1190"/>
    <s v="PROD59"/>
    <s v="STORE2"/>
    <n v="4"/>
    <n v="94.13"/>
    <n v="0.15"/>
    <x v="1"/>
    <n v="320.04199999999997"/>
    <n v="376.52"/>
    <n v="56.477999999999994"/>
    <s v="Standard"/>
    <s v="Men's Hair Styling Gel"/>
    <x v="0"/>
    <n v="17.309999999999999"/>
    <x v="1"/>
    <s v="Male"/>
    <s v="Young"/>
    <x v="2"/>
    <x v="2"/>
    <n v="69.239999999999995"/>
    <n v="250.80199999999996"/>
  </r>
  <r>
    <s v="SALE817"/>
    <x v="505"/>
    <s v="CUST1190"/>
    <s v="PROD27"/>
    <s v="STORE19"/>
    <n v="4"/>
    <n v="415.02"/>
    <n v="0.01"/>
    <x v="2"/>
    <n v="1643.4792"/>
    <n v="1660.08"/>
    <n v="16.6008"/>
    <s v="High Value"/>
    <s v="Decorative Floor Vase"/>
    <x v="1"/>
    <n v="242.96499999999997"/>
    <x v="1"/>
    <s v="Male"/>
    <s v="Young"/>
    <x v="1"/>
    <x v="1"/>
    <n v="971.8599999999999"/>
    <n v="671.61920000000009"/>
  </r>
  <r>
    <s v="SALE644"/>
    <x v="235"/>
    <s v="CUST1191"/>
    <s v="PROD55"/>
    <s v="STORE1"/>
    <n v="4"/>
    <n v="780.07"/>
    <n v="0.03"/>
    <x v="0"/>
    <n v="3026.6716000000001"/>
    <n v="3120.28"/>
    <n v="93.608400000000003"/>
    <s v="High Value"/>
    <s v="Ceramic Plant Pot"/>
    <x v="1"/>
    <n v="81.75"/>
    <x v="1"/>
    <s v="Female"/>
    <s v="Young"/>
    <x v="3"/>
    <x v="0"/>
    <n v="327"/>
    <n v="2699.6716000000001"/>
  </r>
  <r>
    <s v="SALE497"/>
    <x v="285"/>
    <s v="CUST1191"/>
    <s v="PROD68"/>
    <s v="STORE16"/>
    <n v="4"/>
    <n v="184.57"/>
    <n v="0.28000000000000003"/>
    <x v="0"/>
    <n v="531.5616"/>
    <n v="738.28"/>
    <n v="206.7184"/>
    <s v="Standard"/>
    <s v="Wooden Nightstand"/>
    <x v="1"/>
    <n v="243.7"/>
    <x v="1"/>
    <s v="Female"/>
    <s v="Young"/>
    <x v="0"/>
    <x v="0"/>
    <n v="974.8"/>
    <n v="-443.23839999999996"/>
  </r>
  <r>
    <s v="SALE297"/>
    <x v="506"/>
    <s v="CUST1191"/>
    <s v="PROD17"/>
    <s v="STORE1"/>
    <n v="4"/>
    <n v="277.58"/>
    <n v="0.22"/>
    <x v="2"/>
    <n v="866.04959999999994"/>
    <n v="1110.32"/>
    <n v="244.2704"/>
    <s v="Standard"/>
    <s v="Soccer Training Cone Set"/>
    <x v="4"/>
    <n v="144.53"/>
    <x v="1"/>
    <s v="Female"/>
    <s v="Young"/>
    <x v="3"/>
    <x v="0"/>
    <n v="578.12"/>
    <n v="287.92959999999994"/>
  </r>
  <r>
    <s v="SALE1738"/>
    <x v="393"/>
    <s v="CUST1191"/>
    <s v="PROD78"/>
    <s v="STORE4"/>
    <n v="1"/>
    <n v="36.799999999999997"/>
    <n v="0.18"/>
    <x v="0"/>
    <n v="30.175999999999998"/>
    <n v="36.799999999999997"/>
    <n v="6.6239999999999997"/>
    <s v="Standard"/>
    <s v="Essential Oil Diffuser"/>
    <x v="1"/>
    <n v="325.26"/>
    <x v="1"/>
    <s v="Female"/>
    <s v="Young"/>
    <x v="2"/>
    <x v="1"/>
    <n v="325.26"/>
    <n v="-295.084"/>
  </r>
  <r>
    <s v="SALE745"/>
    <x v="507"/>
    <s v="CUST1192"/>
    <s v="PROD67"/>
    <s v="STORE8"/>
    <n v="1"/>
    <n v="539.37"/>
    <n v="0.14000000000000001"/>
    <x v="0"/>
    <n v="463.85820000000001"/>
    <n v="539.37"/>
    <n v="75.511800000000008"/>
    <s v="Standard"/>
    <s v="Smart LED Light Strip"/>
    <x v="2"/>
    <n v="349.17"/>
    <x v="3"/>
    <s v="Male"/>
    <s v="Young"/>
    <x v="0"/>
    <x v="1"/>
    <n v="349.17"/>
    <n v="114.68819999999999"/>
  </r>
  <r>
    <s v="SALE1976"/>
    <x v="508"/>
    <s v="CUST1192"/>
    <s v="PROD66"/>
    <s v="STORE12"/>
    <n v="1"/>
    <n v="27.83"/>
    <n v="0.3"/>
    <x v="0"/>
    <n v="19.480999999999998"/>
    <n v="27.83"/>
    <n v="8.3489999999999984"/>
    <s v="Standard"/>
    <s v="Women's Hair Dryer Brush"/>
    <x v="0"/>
    <n v="340.39"/>
    <x v="3"/>
    <s v="Male"/>
    <s v="Young"/>
    <x v="3"/>
    <x v="1"/>
    <n v="340.39"/>
    <n v="-320.90899999999999"/>
  </r>
  <r>
    <s v="SALE684"/>
    <x v="109"/>
    <s v="CUST1192"/>
    <s v="PROD46"/>
    <s v="STORE8"/>
    <n v="3"/>
    <n v="698.72"/>
    <n v="0.28000000000000003"/>
    <x v="1"/>
    <n v="1509.2351999999998"/>
    <n v="2096.16"/>
    <n v="586.9248"/>
    <s v="High Value"/>
    <s v="Men's Winter Jacket"/>
    <x v="3"/>
    <n v="167.34"/>
    <x v="3"/>
    <s v="Male"/>
    <s v="Young"/>
    <x v="0"/>
    <x v="1"/>
    <n v="502.02"/>
    <n v="1007.2151999999999"/>
  </r>
  <r>
    <s v="SALE1238"/>
    <x v="509"/>
    <s v="CUST1193"/>
    <s v="PROD83"/>
    <s v="STORE8"/>
    <n v="4"/>
    <n v="528.23"/>
    <n v="0.15"/>
    <x v="0"/>
    <n v="1795.982"/>
    <n v="2112.92"/>
    <n v="316.93799999999999"/>
    <s v="High Value"/>
    <s v="Hydrating Face Cleanser"/>
    <x v="0"/>
    <n v="242.96499999999997"/>
    <x v="3"/>
    <s v="Male"/>
    <s v="Middle Age"/>
    <x v="0"/>
    <x v="1"/>
    <n v="971.8599999999999"/>
    <n v="824.12200000000007"/>
  </r>
  <r>
    <s v="SALE912"/>
    <x v="291"/>
    <s v="CUST1193"/>
    <s v="PROD64"/>
    <s v="STORE7"/>
    <n v="2"/>
    <n v="780.9"/>
    <n v="0.24"/>
    <x v="1"/>
    <n v="1186.9680000000001"/>
    <n v="1561.8"/>
    <n v="374.83199999999999"/>
    <s v="High Value"/>
    <s v="Matte Lipstick Set"/>
    <x v="0"/>
    <n v="299.11"/>
    <x v="3"/>
    <s v="Male"/>
    <s v="Middle Age"/>
    <x v="2"/>
    <x v="1"/>
    <n v="598.22"/>
    <n v="588.74800000000005"/>
  </r>
  <r>
    <s v="SALE1906"/>
    <x v="510"/>
    <s v="CUST1193"/>
    <s v="PROD17"/>
    <s v="STORE2"/>
    <n v="1"/>
    <n v="977.97"/>
    <n v="0.06"/>
    <x v="2"/>
    <n v="919.29179999999997"/>
    <n v="977.97"/>
    <n v="58.678199999999997"/>
    <s v="Standard"/>
    <s v="Soccer Training Cone Set"/>
    <x v="4"/>
    <n v="144.53"/>
    <x v="3"/>
    <s v="Male"/>
    <s v="Middle Age"/>
    <x v="2"/>
    <x v="2"/>
    <n v="144.53"/>
    <n v="774.76179999999999"/>
  </r>
  <r>
    <s v="SALE1005"/>
    <x v="355"/>
    <s v="CUST1194"/>
    <s v="PROD54"/>
    <s v="STORE3"/>
    <n v="4"/>
    <n v="354.65"/>
    <n v="0.19"/>
    <x v="0"/>
    <n v="1149.066"/>
    <n v="1418.6"/>
    <n v="269.53399999999999"/>
    <s v="High Value"/>
    <s v="Sports Stopwatch Pro"/>
    <x v="4"/>
    <n v="434.84"/>
    <x v="3"/>
    <s v="Male"/>
    <s v="Middle Age"/>
    <x v="3"/>
    <x v="2"/>
    <n v="1739.36"/>
    <n v="-590.29399999999987"/>
  </r>
  <r>
    <s v="SALE1060"/>
    <x v="413"/>
    <s v="CUST1194"/>
    <s v="PROD87"/>
    <s v="STORE12"/>
    <n v="1"/>
    <n v="671.62"/>
    <n v="0.09"/>
    <x v="1"/>
    <n v="611.17420000000004"/>
    <n v="671.62"/>
    <n v="60.445799999999998"/>
    <s v="Standard"/>
    <s v="LED Bedside Lamp"/>
    <x v="1"/>
    <n v="371.38"/>
    <x v="3"/>
    <s v="Male"/>
    <s v="Middle Age"/>
    <x v="3"/>
    <x v="1"/>
    <n v="371.38"/>
    <n v="239.79420000000005"/>
  </r>
  <r>
    <s v="SALE874"/>
    <x v="472"/>
    <s v="CUST1195"/>
    <s v="PROD19"/>
    <s v="STORE3"/>
    <n v="1"/>
    <n v="867.32"/>
    <n v="0.28999999999999998"/>
    <x v="2"/>
    <n v="615.79719999999998"/>
    <n v="867.32"/>
    <n v="251.52279999999999"/>
    <s v="Standard"/>
    <s v="Knee Support Brace"/>
    <x v="4"/>
    <n v="21.34"/>
    <x v="2"/>
    <s v="Male"/>
    <s v="Senior"/>
    <x v="3"/>
    <x v="2"/>
    <n v="21.34"/>
    <n v="594.45719999999994"/>
  </r>
  <r>
    <s v="SALE1356"/>
    <x v="406"/>
    <s v="CUST1195"/>
    <s v="PROD79"/>
    <s v="STORE8"/>
    <n v="3"/>
    <n v="240.27"/>
    <n v="0.15"/>
    <x v="0"/>
    <n v="612.68850000000009"/>
    <n v="720.81000000000006"/>
    <n v="108.12150000000001"/>
    <s v="Standard"/>
    <s v="Decorative Lamp Shade"/>
    <x v="1"/>
    <n v="228.53"/>
    <x v="2"/>
    <s v="Male"/>
    <s v="Senior"/>
    <x v="0"/>
    <x v="1"/>
    <n v="685.59"/>
    <n v="-72.901499999999942"/>
  </r>
  <r>
    <s v="SALE1428"/>
    <x v="511"/>
    <s v="CUST1195"/>
    <s v="PROD14"/>
    <s v="STORE10"/>
    <n v="2"/>
    <n v="619.12"/>
    <n v="0.28000000000000003"/>
    <x v="2"/>
    <n v="891.53279999999995"/>
    <n v="1238.24"/>
    <n v="346.70720000000006"/>
    <s v="Standard"/>
    <s v="Decorative Wall Mirror"/>
    <x v="1"/>
    <n v="48.01"/>
    <x v="2"/>
    <s v="Male"/>
    <s v="Senior"/>
    <x v="1"/>
    <x v="1"/>
    <n v="96.02"/>
    <n v="795.51279999999997"/>
  </r>
  <r>
    <s v="SALE753"/>
    <x v="512"/>
    <s v="CUST1196"/>
    <s v="PROD39"/>
    <s v="STORE17"/>
    <n v="3"/>
    <n v="693.42"/>
    <n v="0.08"/>
    <x v="1"/>
    <n v="1913.8391999999999"/>
    <n v="2080.2599999999998"/>
    <n v="166.42079999999999"/>
    <s v="High Value"/>
    <s v="Portable Power Bank"/>
    <x v="2"/>
    <n v="326.06"/>
    <x v="0"/>
    <s v="Female"/>
    <s v="Young"/>
    <x v="3"/>
    <x v="0"/>
    <n v="978.18000000000006"/>
    <n v="935.65919999999983"/>
  </r>
  <r>
    <s v="SALE703"/>
    <x v="513"/>
    <s v="CUST1196"/>
    <s v="PROD15"/>
    <s v="STORE16"/>
    <n v="4"/>
    <n v="751.63"/>
    <n v="0.28000000000000003"/>
    <x v="0"/>
    <n v="2164.6943999999999"/>
    <n v="3006.52"/>
    <n v="841.82560000000012"/>
    <s v="High Value"/>
    <s v="4K Home Projector"/>
    <x v="2"/>
    <n v="465.34"/>
    <x v="0"/>
    <s v="Female"/>
    <s v="Young"/>
    <x v="0"/>
    <x v="0"/>
    <n v="1861.36"/>
    <n v="303.33439999999996"/>
  </r>
  <r>
    <s v="SALE1072"/>
    <x v="514"/>
    <s v="CUST1197"/>
    <s v="PROD21"/>
    <s v="STORE8"/>
    <n v="3"/>
    <n v="108.14"/>
    <n v="0.19"/>
    <x v="1"/>
    <n v="262.78020000000004"/>
    <n v="324.42"/>
    <n v="61.639800000000001"/>
    <s v="Standard"/>
    <s v="Multi-Purpose Storage Box"/>
    <x v="1"/>
    <n v="123.46"/>
    <x v="0"/>
    <s v="Female"/>
    <s v="Middle Age"/>
    <x v="0"/>
    <x v="1"/>
    <n v="370.38"/>
    <n v="-107.59979999999996"/>
  </r>
  <r>
    <s v="SALE1882"/>
    <x v="515"/>
    <s v="CUST1197"/>
    <s v="PROD42"/>
    <s v="STORE3"/>
    <n v="1"/>
    <n v="964.11"/>
    <n v="0.17"/>
    <x v="2"/>
    <n v="800.21129999999994"/>
    <n v="964.11"/>
    <n v="163.89870000000002"/>
    <s v="Standard"/>
    <s v="Smart Home WiFi Camera"/>
    <x v="2"/>
    <n v="450.71"/>
    <x v="0"/>
    <s v="Female"/>
    <s v="Middle Age"/>
    <x v="3"/>
    <x v="2"/>
    <n v="450.71"/>
    <n v="349.50129999999996"/>
  </r>
  <r>
    <s v="SALE696"/>
    <x v="202"/>
    <s v="CUST1197"/>
    <s v="PROD8"/>
    <s v="STORE1"/>
    <n v="1"/>
    <n v="346.2"/>
    <n v="0.28999999999999998"/>
    <x v="1"/>
    <n v="245.80199999999999"/>
    <n v="346.2"/>
    <n v="100.398"/>
    <s v="Standard"/>
    <s v="Wireless Bluetooth Earbuds"/>
    <x v="2"/>
    <n v="439.07"/>
    <x v="0"/>
    <s v="Female"/>
    <s v="Middle Age"/>
    <x v="3"/>
    <x v="0"/>
    <n v="439.07"/>
    <n v="-193.268"/>
  </r>
  <r>
    <s v="SALE472"/>
    <x v="512"/>
    <s v="CUST1197"/>
    <s v="PROD37"/>
    <s v="STORE0"/>
    <n v="3"/>
    <n v="791.75"/>
    <n v="0.28999999999999998"/>
    <x v="1"/>
    <n v="1686.4275"/>
    <n v="2375.25"/>
    <n v="688.82249999999999"/>
    <s v="High Value"/>
    <s v="Men's Casual Sneakers"/>
    <x v="3"/>
    <n v="353.47"/>
    <x v="0"/>
    <s v="Female"/>
    <s v="Middle Age"/>
    <x v="1"/>
    <x v="0"/>
    <n v="1060.4100000000001"/>
    <n v="626.01749999999993"/>
  </r>
  <r>
    <s v="SALE1610"/>
    <x v="415"/>
    <s v="CUST1197"/>
    <s v="PROD69"/>
    <s v="STORE11"/>
    <n v="1"/>
    <n v="529.84"/>
    <n v="0.13"/>
    <x v="1"/>
    <n v="460.96080000000001"/>
    <n v="529.84"/>
    <n v="68.879200000000012"/>
    <s v="Standard"/>
    <s v="Men's Sports Shorts"/>
    <x v="3"/>
    <n v="218.22"/>
    <x v="0"/>
    <s v="Female"/>
    <s v="Middle Age"/>
    <x v="2"/>
    <x v="1"/>
    <n v="218.22"/>
    <n v="242.74080000000001"/>
  </r>
  <r>
    <s v="SALE1274"/>
    <x v="118"/>
    <s v="CUST1198"/>
    <s v="PROD60"/>
    <s v="STORE11"/>
    <n v="3"/>
    <n v="582.57000000000005"/>
    <n v="0.11"/>
    <x v="2"/>
    <n v="1555.4619"/>
    <n v="1747.71"/>
    <n v="192.24809999999999"/>
    <s v="High Value"/>
    <s v="Luxury Perfume Spray"/>
    <x v="0"/>
    <n v="482.75"/>
    <x v="1"/>
    <s v="Male"/>
    <s v="Senior"/>
    <x v="2"/>
    <x v="1"/>
    <n v="1448.25"/>
    <n v="107.21190000000001"/>
  </r>
  <r>
    <s v="SALE734"/>
    <x v="402"/>
    <s v="CUST1198"/>
    <s v="PROD3"/>
    <s v="STORE2"/>
    <n v="1"/>
    <n v="219.81"/>
    <n v="0.22"/>
    <x v="0"/>
    <n v="171.45180000000002"/>
    <n v="219.81"/>
    <n v="48.358200000000004"/>
    <s v="Standard"/>
    <s v="Men's Running Jacket"/>
    <x v="3"/>
    <n v="364.67"/>
    <x v="1"/>
    <s v="Male"/>
    <s v="Senior"/>
    <x v="2"/>
    <x v="2"/>
    <n v="364.67"/>
    <n v="-193.2182"/>
  </r>
  <r>
    <s v="SALE1007"/>
    <x v="118"/>
    <s v="CUST1198"/>
    <s v="PROD75"/>
    <s v="STORE2"/>
    <n v="4"/>
    <n v="883.31"/>
    <n v="0.27"/>
    <x v="0"/>
    <n v="2579.2651999999998"/>
    <n v="3533.24"/>
    <n v="953.97479999999996"/>
    <s v="High Value"/>
    <s v="Women's Ankle Boots"/>
    <x v="3"/>
    <n v="158.13999999999999"/>
    <x v="1"/>
    <s v="Male"/>
    <s v="Senior"/>
    <x v="2"/>
    <x v="2"/>
    <n v="632.55999999999995"/>
    <n v="1946.7051999999999"/>
  </r>
  <r>
    <s v="SALE748"/>
    <x v="132"/>
    <s v="CUST1198"/>
    <s v="PROD67"/>
    <s v="STORE10"/>
    <n v="4"/>
    <n v="329.06"/>
    <n v="0.04"/>
    <x v="2"/>
    <n v="1263.5904"/>
    <n v="1316.24"/>
    <n v="52.6496"/>
    <s v="High Value"/>
    <s v="Smart LED Light Strip"/>
    <x v="2"/>
    <n v="349.17"/>
    <x v="1"/>
    <s v="Male"/>
    <s v="Senior"/>
    <x v="1"/>
    <x v="1"/>
    <n v="1396.68"/>
    <n v="-133.08960000000002"/>
  </r>
  <r>
    <s v="SALE300"/>
    <x v="384"/>
    <s v="CUST1198"/>
    <s v="PROD12"/>
    <s v="STORE15"/>
    <n v="1"/>
    <n v="935.78"/>
    <n v="0.03"/>
    <x v="1"/>
    <n v="907.70659999999998"/>
    <n v="935.78"/>
    <n v="28.073399999999999"/>
    <s v="Standard"/>
    <s v="Hair Strengthening Shampoo"/>
    <x v="0"/>
    <n v="115.82"/>
    <x v="1"/>
    <s v="Male"/>
    <s v="Senior"/>
    <x v="3"/>
    <x v="0"/>
    <n v="115.82"/>
    <n v="791.88660000000004"/>
  </r>
  <r>
    <s v="SALE594"/>
    <x v="516"/>
    <s v="CUST1199"/>
    <s v="PROD99"/>
    <s v="STORE2"/>
    <n v="4"/>
    <n v="597.79999999999995"/>
    <n v="0.2"/>
    <x v="2"/>
    <n v="1912.96"/>
    <n v="2391.1999999999998"/>
    <n v="478.24"/>
    <s v="High Value"/>
    <s v="Stainless Steel Cookware Set"/>
    <x v="1"/>
    <n v="201.41"/>
    <x v="1"/>
    <s v="Male"/>
    <s v="Middle Age"/>
    <x v="2"/>
    <x v="2"/>
    <n v="805.64"/>
    <n v="1107.3200000000002"/>
  </r>
  <r>
    <s v="SALE917"/>
    <x v="517"/>
    <s v="CUST1199"/>
    <s v="PROD9"/>
    <s v="STORE12"/>
    <n v="4"/>
    <n v="266.98"/>
    <n v="0.16"/>
    <x v="1"/>
    <n v="897.05280000000005"/>
    <n v="1067.92"/>
    <n v="170.86720000000003"/>
    <s v="Standard"/>
    <s v="Adjustable Dumbbell Set"/>
    <x v="4"/>
    <n v="495.72"/>
    <x v="1"/>
    <s v="Male"/>
    <s v="Middle Age"/>
    <x v="3"/>
    <x v="1"/>
    <n v="1982.88"/>
    <n v="-1085.8272000000002"/>
  </r>
  <r>
    <s v="SALE214"/>
    <x v="471"/>
    <s v="CUST1199"/>
    <s v="PROD48"/>
    <s v="STORE16"/>
    <n v="3"/>
    <n v="360.18"/>
    <n v="0.03"/>
    <x v="1"/>
    <n v="1048.1237999999998"/>
    <n v="1080.54"/>
    <n v="32.416199999999996"/>
    <s v="High Value"/>
    <s v="Car Dashboard Phone Holder"/>
    <x v="2"/>
    <n v="177.98"/>
    <x v="1"/>
    <s v="Male"/>
    <s v="Middle Age"/>
    <x v="0"/>
    <x v="0"/>
    <n v="533.93999999999994"/>
    <n v="514.18379999999991"/>
  </r>
  <r>
    <s v="SALE1983"/>
    <x v="277"/>
    <s v="CUST1200"/>
    <s v="PROD30"/>
    <s v="STORE5"/>
    <n v="3"/>
    <n v="247.41"/>
    <n v="0.05"/>
    <x v="1"/>
    <n v="705.11850000000004"/>
    <n v="742.23"/>
    <n v="37.111499999999999"/>
    <s v="Standard"/>
    <s v="Stainless Steel Cutlery Set"/>
    <x v="1"/>
    <n v="19.52"/>
    <x v="0"/>
    <s v="Male"/>
    <s v="Middle Age"/>
    <x v="3"/>
    <x v="2"/>
    <n v="58.56"/>
    <n v="646.55850000000009"/>
  </r>
  <r>
    <s v="SALE244"/>
    <x v="0"/>
    <s v="CUST1200"/>
    <s v="PROD14"/>
    <s v="STORE0"/>
    <n v="3"/>
    <n v="674.66"/>
    <n v="0.23"/>
    <x v="0"/>
    <n v="1558.4646"/>
    <n v="2023.98"/>
    <n v="465.5154"/>
    <s v="High Value"/>
    <s v="Decorative Wall Mirror"/>
    <x v="1"/>
    <n v="48.01"/>
    <x v="0"/>
    <s v="Male"/>
    <s v="Middle Age"/>
    <x v="1"/>
    <x v="0"/>
    <n v="144.03"/>
    <n v="1414.4346"/>
  </r>
  <r>
    <s v="SALE474"/>
    <x v="166"/>
    <s v="CUST1200"/>
    <s v="PROD58"/>
    <s v="STORE16"/>
    <n v="1"/>
    <n v="913.98"/>
    <n v="0.27"/>
    <x v="2"/>
    <n v="667.20539999999994"/>
    <n v="913.98"/>
    <n v="246.77460000000002"/>
    <s v="Standard"/>
    <s v="Womens Cotton Scarf"/>
    <x v="3"/>
    <n v="113.83"/>
    <x v="0"/>
    <s v="Male"/>
    <s v="Middle Age"/>
    <x v="0"/>
    <x v="0"/>
    <n v="113.83"/>
    <n v="553.3753999999999"/>
  </r>
  <r>
    <s v="SALE27"/>
    <x v="430"/>
    <s v="CUST1200"/>
    <s v="PROD77"/>
    <s v="STORE8"/>
    <n v="4"/>
    <n v="370.5"/>
    <n v="0.13"/>
    <x v="1"/>
    <n v="1289.3399999999999"/>
    <n v="1482"/>
    <n v="192.66"/>
    <s v="High Value"/>
    <s v="WiFi Mesh Router"/>
    <x v="2"/>
    <n v="480.9"/>
    <x v="0"/>
    <s v="Male"/>
    <s v="Middle Age"/>
    <x v="0"/>
    <x v="1"/>
    <n v="1923.6"/>
    <n v="-634.26"/>
  </r>
  <r>
    <s v="SALE134"/>
    <x v="518"/>
    <s v="CUST1201"/>
    <s v="PROD87"/>
    <s v="STORE15"/>
    <n v="1"/>
    <n v="735.1"/>
    <n v="0.1"/>
    <x v="0"/>
    <n v="661.59"/>
    <n v="735.1"/>
    <n v="73.510000000000005"/>
    <s v="Standard"/>
    <s v="LED Bedside Lamp"/>
    <x v="1"/>
    <n v="371.38"/>
    <x v="1"/>
    <s v="Female"/>
    <s v="Young"/>
    <x v="3"/>
    <x v="0"/>
    <n v="371.38"/>
    <n v="290.21000000000004"/>
  </r>
  <r>
    <s v="SALE534"/>
    <x v="519"/>
    <s v="CUST1201"/>
    <s v="PROD87"/>
    <s v="STORE9"/>
    <n v="3"/>
    <n v="448.55"/>
    <n v="0.05"/>
    <x v="2"/>
    <n v="1278.3675000000001"/>
    <n v="1345.65"/>
    <n v="67.282500000000013"/>
    <s v="High Value"/>
    <s v="LED Bedside Lamp"/>
    <x v="1"/>
    <n v="371.38"/>
    <x v="1"/>
    <s v="Female"/>
    <s v="Young"/>
    <x v="2"/>
    <x v="0"/>
    <n v="1114.1399999999999"/>
    <n v="164.22750000000019"/>
  </r>
  <r>
    <s v="SALE1844"/>
    <x v="254"/>
    <s v="CUST1201"/>
    <s v="PROD43"/>
    <s v="STORE5"/>
    <n v="3"/>
    <n v="904.96"/>
    <n v="7.0000000000000007E-2"/>
    <x v="1"/>
    <n v="2524.8384000000001"/>
    <n v="2714.88"/>
    <n v="190.04160000000002"/>
    <s v="High Value"/>
    <s v="USB External Hard Drive"/>
    <x v="2"/>
    <n v="253.33"/>
    <x v="1"/>
    <s v="Female"/>
    <s v="Young"/>
    <x v="3"/>
    <x v="2"/>
    <n v="759.99"/>
    <n v="1764.8484000000001"/>
  </r>
  <r>
    <s v="SALE886"/>
    <x v="9"/>
    <s v="CUST1201"/>
    <s v="PROD31"/>
    <s v="STORE10"/>
    <n v="4"/>
    <n v="408.72"/>
    <n v="0.16"/>
    <x v="2"/>
    <n v="1373.2991999999999"/>
    <n v="1634.88"/>
    <n v="261.58080000000001"/>
    <s v="High Value"/>
    <s v="Basketball"/>
    <x v="4"/>
    <n v="204.39"/>
    <x v="1"/>
    <s v="Female"/>
    <s v="Young"/>
    <x v="1"/>
    <x v="1"/>
    <n v="817.56"/>
    <n v="555.73919999999998"/>
  </r>
  <r>
    <s v="SALE1806"/>
    <x v="520"/>
    <s v="CUST1201"/>
    <s v="PROD49"/>
    <s v="STORE11"/>
    <n v="4"/>
    <n v="770.65"/>
    <n v="0.27"/>
    <x v="1"/>
    <n v="2250.2979999999998"/>
    <n v="3082.6"/>
    <n v="832.30200000000002"/>
    <s v="High Value"/>
    <s v="Men's Roll-On Perfume"/>
    <x v="0"/>
    <n v="43.29"/>
    <x v="1"/>
    <s v="Female"/>
    <s v="Young"/>
    <x v="2"/>
    <x v="1"/>
    <n v="173.16"/>
    <n v="2077.1379999999999"/>
  </r>
  <r>
    <s v="SALE403"/>
    <x v="439"/>
    <s v="CUST1201"/>
    <s v="PROD71"/>
    <s v="STORE12"/>
    <n v="1"/>
    <n v="649.22"/>
    <n v="0.03"/>
    <x v="2"/>
    <n v="629.74340000000007"/>
    <n v="649.22"/>
    <n v="19.476600000000001"/>
    <s v="Standard"/>
    <s v="Hair Repair Oil Treatment"/>
    <x v="0"/>
    <n v="214.32"/>
    <x v="1"/>
    <s v="Female"/>
    <s v="Young"/>
    <x v="3"/>
    <x v="1"/>
    <n v="214.32"/>
    <n v="415.42340000000007"/>
  </r>
  <r>
    <s v="SALE1734"/>
    <x v="429"/>
    <s v="CUST1202"/>
    <s v="PROD36"/>
    <s v="STORE13"/>
    <n v="2"/>
    <n v="379.78"/>
    <n v="0.2"/>
    <x v="1"/>
    <n v="607.64800000000002"/>
    <n v="759.56"/>
    <n v="151.91200000000001"/>
    <s v="Standard"/>
    <s v="Women's Summer Dress"/>
    <x v="3"/>
    <n v="223.43"/>
    <x v="0"/>
    <s v="Female"/>
    <s v="Middle Age"/>
    <x v="1"/>
    <x v="0"/>
    <n v="446.86"/>
    <n v="160.78800000000001"/>
  </r>
  <r>
    <s v="SALE1524"/>
    <x v="521"/>
    <s v="CUST1202"/>
    <s v="PROD39"/>
    <s v="STORE15"/>
    <n v="3"/>
    <n v="924.15"/>
    <n v="0.1"/>
    <x v="0"/>
    <n v="2495.2049999999999"/>
    <n v="2772.45"/>
    <n v="277.245"/>
    <s v="High Value"/>
    <s v="Portable Power Bank"/>
    <x v="2"/>
    <n v="326.06"/>
    <x v="0"/>
    <s v="Female"/>
    <s v="Middle Age"/>
    <x v="3"/>
    <x v="0"/>
    <n v="978.18000000000006"/>
    <n v="1517.0249999999999"/>
  </r>
  <r>
    <s v="SALE596"/>
    <x v="425"/>
    <s v="CUST1202"/>
    <s v="PROD78"/>
    <s v="STORE8"/>
    <n v="3"/>
    <n v="144.66999999999999"/>
    <n v="0.28999999999999998"/>
    <x v="2"/>
    <n v="308.14709999999997"/>
    <n v="434.01"/>
    <n v="125.86289999999998"/>
    <s v="Standard"/>
    <s v="Essential Oil Diffuser"/>
    <x v="1"/>
    <n v="325.26"/>
    <x v="0"/>
    <s v="Female"/>
    <s v="Middle Age"/>
    <x v="0"/>
    <x v="1"/>
    <n v="975.78"/>
    <n v="-667.63290000000006"/>
  </r>
  <r>
    <s v="SALE219"/>
    <x v="522"/>
    <s v="CUST1203"/>
    <s v="PROD90"/>
    <s v="STORE15"/>
    <n v="2"/>
    <n v="667.17"/>
    <n v="0.1"/>
    <x v="2"/>
    <n v="1200.9059999999999"/>
    <n v="1334.34"/>
    <n v="133.434"/>
    <s v="High Value"/>
    <s v="Gaming Mouse Pad XL"/>
    <x v="2"/>
    <n v="340.14"/>
    <x v="0"/>
    <s v="Male"/>
    <s v="Middle Age"/>
    <x v="3"/>
    <x v="0"/>
    <n v="680.28"/>
    <n v="520.62599999999998"/>
  </r>
  <r>
    <s v="SALE44"/>
    <x v="523"/>
    <s v="CUST1203"/>
    <s v="PROD43"/>
    <s v="STORE12"/>
    <n v="1"/>
    <n v="984.6"/>
    <n v="0.22"/>
    <x v="2"/>
    <n v="767.98800000000006"/>
    <n v="984.6"/>
    <n v="216.61199999999999"/>
    <s v="Standard"/>
    <s v="USB External Hard Drive"/>
    <x v="2"/>
    <n v="253.33"/>
    <x v="0"/>
    <s v="Male"/>
    <s v="Middle Age"/>
    <x v="3"/>
    <x v="1"/>
    <n v="253.33"/>
    <n v="514.65800000000002"/>
  </r>
  <r>
    <s v="SALE48"/>
    <x v="188"/>
    <s v="CUST1203"/>
    <s v="PROD44"/>
    <s v="STORE17"/>
    <n v="1"/>
    <n v="139.29"/>
    <n v="0"/>
    <x v="1"/>
    <n v="139.29"/>
    <n v="139.29"/>
    <n v="0"/>
    <s v="Standard"/>
    <s v="Adjustable Jump Rope"/>
    <x v="4"/>
    <n v="167.12"/>
    <x v="0"/>
    <s v="Male"/>
    <s v="Middle Age"/>
    <x v="3"/>
    <x v="0"/>
    <n v="167.12"/>
    <n v="-27.830000000000013"/>
  </r>
  <r>
    <s v="SALE863"/>
    <x v="524"/>
    <s v="CUST1203"/>
    <s v="PROD30"/>
    <s v="STORE6"/>
    <n v="3"/>
    <n v="459.57"/>
    <n v="0.1"/>
    <x v="2"/>
    <n v="1240.8390000000002"/>
    <n v="1378.71"/>
    <n v="137.87100000000001"/>
    <s v="High Value"/>
    <s v="Stainless Steel Cutlery Set"/>
    <x v="1"/>
    <n v="19.52"/>
    <x v="0"/>
    <s v="Male"/>
    <s v="Middle Age"/>
    <x v="1"/>
    <x v="1"/>
    <n v="58.56"/>
    <n v="1182.2790000000002"/>
  </r>
  <r>
    <s v="SALE687"/>
    <x v="363"/>
    <s v="CUST1203"/>
    <s v="PROD87"/>
    <s v="STORE4"/>
    <n v="1"/>
    <n v="517.82000000000005"/>
    <n v="0.28999999999999998"/>
    <x v="0"/>
    <n v="367.65219999999999"/>
    <n v="517.82000000000005"/>
    <n v="150.1678"/>
    <s v="Standard"/>
    <s v="LED Bedside Lamp"/>
    <x v="1"/>
    <n v="371.38"/>
    <x v="0"/>
    <s v="Male"/>
    <s v="Middle Age"/>
    <x v="2"/>
    <x v="1"/>
    <n v="371.38"/>
    <n v="-3.727800000000002"/>
  </r>
  <r>
    <s v="SALE394"/>
    <x v="503"/>
    <s v="CUST1203"/>
    <s v="PROD94"/>
    <s v="STORE19"/>
    <n v="4"/>
    <n v="282.45"/>
    <n v="0.28999999999999998"/>
    <x v="2"/>
    <n v="802.1579999999999"/>
    <n v="1129.8"/>
    <n v="327.64199999999994"/>
    <s v="Standard"/>
    <s v="Vitamin E Body Lotion"/>
    <x v="0"/>
    <n v="358.47"/>
    <x v="0"/>
    <s v="Male"/>
    <s v="Middle Age"/>
    <x v="1"/>
    <x v="1"/>
    <n v="1433.88"/>
    <n v="-631.72200000000021"/>
  </r>
  <r>
    <s v="SALE1613"/>
    <x v="47"/>
    <s v="CUST1204"/>
    <s v="PROD16"/>
    <s v="STORE13"/>
    <n v="2"/>
    <n v="386.46"/>
    <n v="0.23"/>
    <x v="1"/>
    <n v="595.14840000000004"/>
    <n v="772.92"/>
    <n v="177.77160000000001"/>
    <s v="Standard"/>
    <s v="Beard Grooming Kit"/>
    <x v="0"/>
    <n v="337.42"/>
    <x v="0"/>
    <s v="Male"/>
    <s v="Senior"/>
    <x v="1"/>
    <x v="0"/>
    <n v="674.84"/>
    <n v="-79.691599999999994"/>
  </r>
  <r>
    <s v="SALE542"/>
    <x v="525"/>
    <s v="CUST1204"/>
    <s v="PROD44"/>
    <s v="STORE16"/>
    <n v="1"/>
    <n v="270.45"/>
    <n v="0.15"/>
    <x v="1"/>
    <n v="229.88249999999999"/>
    <n v="270.45"/>
    <n v="40.567499999999995"/>
    <s v="Standard"/>
    <s v="Adjustable Jump Rope"/>
    <x v="4"/>
    <n v="167.12"/>
    <x v="0"/>
    <s v="Male"/>
    <s v="Senior"/>
    <x v="0"/>
    <x v="0"/>
    <n v="167.12"/>
    <n v="62.762499999999989"/>
  </r>
  <r>
    <s v="SALE1815"/>
    <x v="201"/>
    <s v="CUST1204"/>
    <s v="PROD59"/>
    <s v="STORE14"/>
    <n v="4"/>
    <n v="762.94"/>
    <n v="0.09"/>
    <x v="0"/>
    <n v="2777.1016000000004"/>
    <n v="3051.76"/>
    <n v="274.65840000000003"/>
    <s v="High Value"/>
    <s v="Men's Hair Styling Gel"/>
    <x v="0"/>
    <n v="17.309999999999999"/>
    <x v="0"/>
    <s v="Male"/>
    <s v="Senior"/>
    <x v="2"/>
    <x v="2"/>
    <n v="69.239999999999995"/>
    <n v="2707.8616000000006"/>
  </r>
  <r>
    <s v="SALE1796"/>
    <x v="526"/>
    <s v="CUST1204"/>
    <s v="PROD53"/>
    <s v="STORE6"/>
    <n v="1"/>
    <n v="409.03"/>
    <n v="0.25"/>
    <x v="1"/>
    <n v="306.77249999999998"/>
    <n v="409.03"/>
    <n v="102.25749999999999"/>
    <s v="Standard"/>
    <s v="Men's Track Pants"/>
    <x v="3"/>
    <n v="386.56"/>
    <x v="0"/>
    <s v="Male"/>
    <s v="Senior"/>
    <x v="1"/>
    <x v="1"/>
    <n v="386.56"/>
    <n v="-79.787500000000023"/>
  </r>
  <r>
    <s v="SALE757"/>
    <x v="144"/>
    <s v="CUST1204"/>
    <s v="PROD98"/>
    <s v="STORE19"/>
    <n v="2"/>
    <n v="891.13"/>
    <n v="0.13"/>
    <x v="0"/>
    <n v="1550.5662"/>
    <n v="1782.26"/>
    <n v="231.69380000000001"/>
    <s v="High Value"/>
    <s v="Portable Bluetooth Speaker"/>
    <x v="2"/>
    <n v="431.67"/>
    <x v="0"/>
    <s v="Male"/>
    <s v="Senior"/>
    <x v="1"/>
    <x v="1"/>
    <n v="863.34"/>
    <n v="687.22619999999995"/>
  </r>
  <r>
    <s v="SALE1118"/>
    <x v="338"/>
    <s v="CUST1205"/>
    <s v="PROD72"/>
    <s v="STORE9"/>
    <n v="1"/>
    <n v="553.38"/>
    <n v="0.21"/>
    <x v="0"/>
    <n v="437.17020000000002"/>
    <n v="553.38"/>
    <n v="116.2098"/>
    <s v="Standard"/>
    <s v="Professional Jump Rope"/>
    <x v="4"/>
    <n v="477.61"/>
    <x v="3"/>
    <s v="Female"/>
    <s v="Middle Age"/>
    <x v="2"/>
    <x v="0"/>
    <n v="477.61"/>
    <n v="-40.439799999999991"/>
  </r>
  <r>
    <s v="SALE458"/>
    <x v="245"/>
    <s v="CUST1205"/>
    <s v="PROD84"/>
    <s v="STORE4"/>
    <n v="2"/>
    <n v="652.29999999999995"/>
    <n v="0.16"/>
    <x v="0"/>
    <n v="1095.8639999999998"/>
    <n v="1304.5999999999999"/>
    <n v="208.73599999999999"/>
    <s v="High Value"/>
    <s v="Wooden Bookshelf"/>
    <x v="1"/>
    <n v="388.46"/>
    <x v="3"/>
    <s v="Female"/>
    <s v="Middle Age"/>
    <x v="2"/>
    <x v="1"/>
    <n v="776.92"/>
    <n v="318.94399999999985"/>
  </r>
  <r>
    <s v="SALE1982"/>
    <x v="146"/>
    <s v="CUST1205"/>
    <s v="PROD68"/>
    <s v="STORE2"/>
    <n v="4"/>
    <n v="194.36"/>
    <n v="0.18"/>
    <x v="1"/>
    <n v="637.50080000000014"/>
    <n v="777.44"/>
    <n v="139.9392"/>
    <s v="Standard"/>
    <s v="Wooden Nightstand"/>
    <x v="1"/>
    <n v="243.7"/>
    <x v="3"/>
    <s v="Female"/>
    <s v="Middle Age"/>
    <x v="2"/>
    <x v="2"/>
    <n v="974.8"/>
    <n v="-337.29919999999981"/>
  </r>
  <r>
    <s v="SALE1688"/>
    <x v="527"/>
    <s v="CUST1206"/>
    <s v="PROD56"/>
    <s v="STORE18"/>
    <n v="3"/>
    <n v="476.37"/>
    <n v="0.21"/>
    <x v="0"/>
    <n v="1128.9969000000001"/>
    <n v="1429.1100000000001"/>
    <n v="300.11310000000003"/>
    <s v="High Value"/>
    <s v="Premium Blanket Throw"/>
    <x v="1"/>
    <n v="461.47"/>
    <x v="2"/>
    <s v="Female"/>
    <s v="Young"/>
    <x v="1"/>
    <x v="0"/>
    <n v="1384.41"/>
    <n v="-255.41309999999999"/>
  </r>
  <r>
    <s v="SALE756"/>
    <x v="273"/>
    <s v="CUST1206"/>
    <s v="PROD6"/>
    <s v="STORE7"/>
    <n v="3"/>
    <n v="174.57"/>
    <n v="0"/>
    <x v="0"/>
    <n v="523.71"/>
    <n v="523.71"/>
    <n v="0"/>
    <s v="Standard"/>
    <s v="Herbal Face Moisturizer"/>
    <x v="0"/>
    <n v="312.8"/>
    <x v="2"/>
    <s v="Female"/>
    <s v="Young"/>
    <x v="2"/>
    <x v="1"/>
    <n v="938.40000000000009"/>
    <n v="-414.69000000000005"/>
  </r>
  <r>
    <s v="SALE398"/>
    <x v="343"/>
    <s v="CUST1206"/>
    <s v="PROD94"/>
    <s v="STORE12"/>
    <n v="3"/>
    <n v="762"/>
    <n v="0.02"/>
    <x v="0"/>
    <n v="2240.2799999999997"/>
    <n v="2286"/>
    <n v="45.72"/>
    <s v="High Value"/>
    <s v="Vitamin E Body Lotion"/>
    <x v="0"/>
    <n v="358.47"/>
    <x v="2"/>
    <s v="Female"/>
    <s v="Young"/>
    <x v="3"/>
    <x v="1"/>
    <n v="1075.4100000000001"/>
    <n v="1164.8699999999997"/>
  </r>
  <r>
    <s v="SALE468"/>
    <x v="192"/>
    <s v="CUST1206"/>
    <s v="PROD17"/>
    <s v="STORE14"/>
    <n v="1"/>
    <n v="44.08"/>
    <n v="0.05"/>
    <x v="2"/>
    <n v="41.875999999999998"/>
    <n v="44.08"/>
    <n v="2.2040000000000002"/>
    <s v="Standard"/>
    <s v="Soccer Training Cone Set"/>
    <x v="4"/>
    <n v="144.53"/>
    <x v="2"/>
    <s v="Female"/>
    <s v="Young"/>
    <x v="2"/>
    <x v="2"/>
    <n v="144.53"/>
    <n v="-102.654"/>
  </r>
  <r>
    <s v="SALE1918"/>
    <x v="306"/>
    <s v="CUST1207"/>
    <s v="PROD84"/>
    <s v="STORE8"/>
    <n v="1"/>
    <n v="992.37"/>
    <n v="0.24"/>
    <x v="1"/>
    <n v="754.20119999999997"/>
    <n v="992.37"/>
    <n v="238.1688"/>
    <s v="Standard"/>
    <s v="Wooden Bookshelf"/>
    <x v="1"/>
    <n v="388.46"/>
    <x v="1"/>
    <s v="Female"/>
    <s v="Young"/>
    <x v="0"/>
    <x v="1"/>
    <n v="388.46"/>
    <n v="365.74119999999999"/>
  </r>
  <r>
    <s v="SALE1545"/>
    <x v="528"/>
    <s v="CUST1207"/>
    <s v="PROD96"/>
    <s v="STORE3"/>
    <n v="3"/>
    <n v="465.4"/>
    <n v="0.28999999999999998"/>
    <x v="2"/>
    <n v="991.30199999999979"/>
    <n v="1396.1999999999998"/>
    <n v="404.89799999999991"/>
    <s v="Standard"/>
    <s v="Women's Formal Blazer"/>
    <x v="3"/>
    <n v="358.47"/>
    <x v="1"/>
    <s v="Female"/>
    <s v="Young"/>
    <x v="3"/>
    <x v="2"/>
    <n v="1075.4100000000001"/>
    <n v="-84.108000000000288"/>
  </r>
  <r>
    <s v="SALE382"/>
    <x v="153"/>
    <s v="CUST1208"/>
    <s v="PROD34"/>
    <s v="STORE4"/>
    <n v="2"/>
    <n v="693.61"/>
    <n v="0.15"/>
    <x v="2"/>
    <n v="1179.1369999999999"/>
    <n v="1387.22"/>
    <n v="208.083"/>
    <s v="High Value"/>
    <s v="Gaming Mechanical Keyboard"/>
    <x v="2"/>
    <n v="419.28"/>
    <x v="0"/>
    <s v="Male"/>
    <s v="Senior"/>
    <x v="2"/>
    <x v="1"/>
    <n v="838.56"/>
    <n v="340.577"/>
  </r>
  <r>
    <s v="SALE1391"/>
    <x v="375"/>
    <s v="CUST1208"/>
    <s v="PROD89"/>
    <s v="STORE14"/>
    <n v="2"/>
    <n v="995.11"/>
    <n v="0.13"/>
    <x v="2"/>
    <n v="1731.4914000000001"/>
    <n v="1990.22"/>
    <n v="258.72860000000003"/>
    <s v="High Value"/>
    <s v="Face Foundation Kit"/>
    <x v="0"/>
    <n v="183.04"/>
    <x v="0"/>
    <s v="Male"/>
    <s v="Senior"/>
    <x v="2"/>
    <x v="2"/>
    <n v="366.08"/>
    <n v="1365.4114000000002"/>
  </r>
  <r>
    <s v="SALE1859"/>
    <x v="464"/>
    <s v="CUST1208"/>
    <s v="PROD75"/>
    <s v="STORE5"/>
    <n v="3"/>
    <n v="70.97"/>
    <n v="0.06"/>
    <x v="0"/>
    <n v="200.13539999999998"/>
    <n v="212.91"/>
    <n v="12.7746"/>
    <s v="Standard"/>
    <s v="Women's Ankle Boots"/>
    <x v="3"/>
    <n v="158.13999999999999"/>
    <x v="0"/>
    <s v="Male"/>
    <s v="Senior"/>
    <x v="3"/>
    <x v="2"/>
    <n v="474.41999999999996"/>
    <n v="-274.28459999999995"/>
  </r>
  <r>
    <s v="SALE1536"/>
    <x v="503"/>
    <s v="CUST1208"/>
    <s v="PROD78"/>
    <s v="STORE16"/>
    <n v="3"/>
    <n v="470.42"/>
    <n v="0.16"/>
    <x v="0"/>
    <n v="1185.4584"/>
    <n v="1411.26"/>
    <n v="225.80160000000001"/>
    <s v="High Value"/>
    <s v="Essential Oil Diffuser"/>
    <x v="1"/>
    <n v="325.26"/>
    <x v="0"/>
    <s v="Male"/>
    <s v="Senior"/>
    <x v="0"/>
    <x v="0"/>
    <n v="975.78"/>
    <n v="209.67840000000001"/>
  </r>
  <r>
    <s v="SALE793"/>
    <x v="51"/>
    <s v="CUST1208"/>
    <s v="PROD41"/>
    <s v="STORE18"/>
    <n v="2"/>
    <n v="215.59"/>
    <n v="0.18"/>
    <x v="2"/>
    <n v="353.56760000000003"/>
    <n v="431.18"/>
    <n v="77.612399999999994"/>
    <s v="Standard"/>
    <s v="Yoga Exercise Mat"/>
    <x v="4"/>
    <n v="313.26"/>
    <x v="0"/>
    <s v="Male"/>
    <s v="Senior"/>
    <x v="1"/>
    <x v="0"/>
    <n v="626.52"/>
    <n v="-272.95239999999995"/>
  </r>
  <r>
    <s v="SALE1498"/>
    <x v="223"/>
    <s v="CUST1208"/>
    <s v="PROD59"/>
    <s v="STORE7"/>
    <n v="1"/>
    <n v="533.79999999999995"/>
    <n v="0.27"/>
    <x v="0"/>
    <n v="389.67399999999998"/>
    <n v="533.79999999999995"/>
    <n v="144.126"/>
    <s v="Standard"/>
    <s v="Men's Hair Styling Gel"/>
    <x v="0"/>
    <n v="17.309999999999999"/>
    <x v="0"/>
    <s v="Male"/>
    <s v="Senior"/>
    <x v="2"/>
    <x v="1"/>
    <n v="17.309999999999999"/>
    <n v="372.36399999999998"/>
  </r>
  <r>
    <s v="SALE1560"/>
    <x v="33"/>
    <s v="CUST1209"/>
    <s v="PROD48"/>
    <s v="STORE15"/>
    <n v="2"/>
    <n v="732.67"/>
    <n v="0.24"/>
    <x v="1"/>
    <n v="1113.6584"/>
    <n v="1465.34"/>
    <n v="351.68159999999995"/>
    <s v="High Value"/>
    <s v="Car Dashboard Phone Holder"/>
    <x v="2"/>
    <n v="177.98"/>
    <x v="0"/>
    <s v="Female"/>
    <s v="Senior"/>
    <x v="3"/>
    <x v="0"/>
    <n v="355.96"/>
    <n v="757.69839999999999"/>
  </r>
  <r>
    <s v="SALE1188"/>
    <x v="160"/>
    <s v="CUST1209"/>
    <s v="PROD34"/>
    <s v="STORE9"/>
    <n v="4"/>
    <n v="106.48"/>
    <n v="0.1"/>
    <x v="0"/>
    <n v="383.32800000000003"/>
    <n v="425.92"/>
    <n v="42.592000000000006"/>
    <s v="Standard"/>
    <s v="Gaming Mechanical Keyboard"/>
    <x v="2"/>
    <n v="419.28"/>
    <x v="0"/>
    <s v="Female"/>
    <s v="Senior"/>
    <x v="2"/>
    <x v="0"/>
    <n v="1677.12"/>
    <n v="-1293.7919999999999"/>
  </r>
  <r>
    <s v="SALE650"/>
    <x v="529"/>
    <s v="CUST1209"/>
    <s v="PROD58"/>
    <s v="STORE3"/>
    <n v="1"/>
    <n v="38.950000000000003"/>
    <n v="0.28000000000000003"/>
    <x v="0"/>
    <n v="28.044"/>
    <n v="38.950000000000003"/>
    <n v="10.906000000000002"/>
    <s v="Standard"/>
    <s v="Womens Cotton Scarf"/>
    <x v="3"/>
    <n v="113.83"/>
    <x v="0"/>
    <s v="Female"/>
    <s v="Senior"/>
    <x v="3"/>
    <x v="2"/>
    <n v="113.83"/>
    <n v="-85.786000000000001"/>
  </r>
  <r>
    <s v="SALE1010"/>
    <x v="494"/>
    <s v="CUST1209"/>
    <s v="PROD79"/>
    <s v="STORE9"/>
    <n v="1"/>
    <n v="835.17"/>
    <n v="0.02"/>
    <x v="2"/>
    <n v="818.46659999999997"/>
    <n v="835.17"/>
    <n v="16.703399999999998"/>
    <s v="Standard"/>
    <s v="Decorative Lamp Shade"/>
    <x v="1"/>
    <n v="228.53"/>
    <x v="0"/>
    <s v="Female"/>
    <s v="Senior"/>
    <x v="2"/>
    <x v="0"/>
    <n v="228.53"/>
    <n v="589.9366"/>
  </r>
  <r>
    <s v="SALE262"/>
    <x v="29"/>
    <s v="CUST1209"/>
    <s v="PROD42"/>
    <s v="STORE7"/>
    <n v="1"/>
    <n v="113.07"/>
    <n v="0.24"/>
    <x v="2"/>
    <n v="85.933199999999999"/>
    <n v="113.07"/>
    <n v="27.136799999999997"/>
    <s v="Standard"/>
    <s v="Smart Home WiFi Camera"/>
    <x v="2"/>
    <n v="450.71"/>
    <x v="0"/>
    <s v="Female"/>
    <s v="Senior"/>
    <x v="2"/>
    <x v="1"/>
    <n v="450.71"/>
    <n v="-364.77679999999998"/>
  </r>
  <r>
    <s v="SALE1606"/>
    <x v="323"/>
    <s v="CUST1209"/>
    <s v="PROD42"/>
    <s v="STORE8"/>
    <n v="2"/>
    <n v="451.33"/>
    <n v="0.23"/>
    <x v="1"/>
    <n v="695.04819999999995"/>
    <n v="902.66"/>
    <n v="207.61179999999999"/>
    <s v="Standard"/>
    <s v="Smart Home WiFi Camera"/>
    <x v="2"/>
    <n v="450.71"/>
    <x v="0"/>
    <s v="Female"/>
    <s v="Senior"/>
    <x v="0"/>
    <x v="1"/>
    <n v="901.42"/>
    <n v="-206.37180000000001"/>
  </r>
  <r>
    <s v="SALE1824"/>
    <x v="357"/>
    <s v="CUST1209"/>
    <s v="PROD8"/>
    <s v="STORE8"/>
    <n v="3"/>
    <n v="619.80999999999995"/>
    <n v="0.16"/>
    <x v="1"/>
    <n v="1561.9211999999998"/>
    <n v="1859.4299999999998"/>
    <n v="297.50880000000001"/>
    <s v="High Value"/>
    <s v="Wireless Bluetooth Earbuds"/>
    <x v="2"/>
    <n v="439.07"/>
    <x v="0"/>
    <s v="Female"/>
    <s v="Senior"/>
    <x v="0"/>
    <x v="1"/>
    <n v="1317.21"/>
    <n v="244.71119999999974"/>
  </r>
  <r>
    <s v="SALE1788"/>
    <x v="345"/>
    <s v="CUST1210"/>
    <s v="PROD8"/>
    <s v="STORE13"/>
    <n v="4"/>
    <n v="46.97"/>
    <n v="0.26"/>
    <x v="0"/>
    <n v="139.03119999999998"/>
    <n v="187.88"/>
    <n v="48.848799999999997"/>
    <s v="Standard"/>
    <s v="Wireless Bluetooth Earbuds"/>
    <x v="2"/>
    <n v="439.07"/>
    <x v="2"/>
    <s v="Male"/>
    <s v="Middle Age"/>
    <x v="1"/>
    <x v="0"/>
    <n v="1756.28"/>
    <n v="-1617.2488000000001"/>
  </r>
  <r>
    <s v="SALE1253"/>
    <x v="123"/>
    <s v="CUST1210"/>
    <s v="PROD74"/>
    <s v="STORE1"/>
    <n v="2"/>
    <n v="71.48"/>
    <n v="0.14000000000000001"/>
    <x v="2"/>
    <n v="122.9456"/>
    <n v="142.96"/>
    <n v="20.014400000000002"/>
    <s v="Standard"/>
    <s v="Bluetooth Car Audio System"/>
    <x v="2"/>
    <n v="403.71"/>
    <x v="2"/>
    <s v="Male"/>
    <s v="Middle Age"/>
    <x v="3"/>
    <x v="0"/>
    <n v="807.42"/>
    <n v="-684.47439999999995"/>
  </r>
  <r>
    <s v="SALE1861"/>
    <x v="346"/>
    <s v="CUST1210"/>
    <s v="PROD56"/>
    <s v="STORE18"/>
    <n v="2"/>
    <n v="404.08"/>
    <n v="7.0000000000000007E-2"/>
    <x v="2"/>
    <n v="751.58879999999988"/>
    <n v="808.16"/>
    <n v="56.571200000000005"/>
    <s v="Standard"/>
    <s v="Premium Blanket Throw"/>
    <x v="1"/>
    <n v="461.47"/>
    <x v="2"/>
    <s v="Male"/>
    <s v="Middle Age"/>
    <x v="1"/>
    <x v="0"/>
    <n v="922.94"/>
    <n v="-171.35120000000018"/>
  </r>
  <r>
    <s v="SALE1817"/>
    <x v="530"/>
    <s v="CUST1210"/>
    <s v="PROD29"/>
    <s v="STORE4"/>
    <n v="1"/>
    <n v="519.91"/>
    <n v="0.05"/>
    <x v="1"/>
    <n v="493.91449999999992"/>
    <n v="519.91"/>
    <n v="25.9955"/>
    <s v="Standard"/>
    <s v="Fabric Sofa Throw Blanket"/>
    <x v="1"/>
    <n v="218.48"/>
    <x v="2"/>
    <s v="Male"/>
    <s v="Middle Age"/>
    <x v="2"/>
    <x v="1"/>
    <n v="218.48"/>
    <n v="275.43449999999996"/>
  </r>
  <r>
    <s v="SALE358"/>
    <x v="460"/>
    <s v="CUST1210"/>
    <s v="PROD60"/>
    <s v="STORE16"/>
    <n v="3"/>
    <n v="566.16"/>
    <n v="0.05"/>
    <x v="2"/>
    <n v="1613.556"/>
    <n v="1698.48"/>
    <n v="84.924000000000007"/>
    <s v="High Value"/>
    <s v="Luxury Perfume Spray"/>
    <x v="0"/>
    <n v="482.75"/>
    <x v="2"/>
    <s v="Male"/>
    <s v="Middle Age"/>
    <x v="0"/>
    <x v="0"/>
    <n v="1448.25"/>
    <n v="165.30600000000004"/>
  </r>
  <r>
    <s v="SALE1144"/>
    <x v="269"/>
    <s v="CUST1210"/>
    <s v="PROD49"/>
    <s v="STORE1"/>
    <n v="2"/>
    <n v="295.12"/>
    <n v="0.09"/>
    <x v="0"/>
    <n v="537.11840000000007"/>
    <n v="590.24"/>
    <n v="53.121600000000001"/>
    <s v="Standard"/>
    <s v="Men's Roll-On Perfume"/>
    <x v="0"/>
    <n v="43.29"/>
    <x v="2"/>
    <s v="Male"/>
    <s v="Middle Age"/>
    <x v="3"/>
    <x v="0"/>
    <n v="86.58"/>
    <n v="450.53840000000008"/>
  </r>
  <r>
    <s v="SALE847"/>
    <x v="531"/>
    <s v="CUST1211"/>
    <s v="PROD95"/>
    <s v="STORE17"/>
    <n v="2"/>
    <n v="414.18"/>
    <n v="0.25"/>
    <x v="2"/>
    <n v="621.27"/>
    <n v="828.36"/>
    <n v="207.09"/>
    <s v="Standard"/>
    <s v="Sports Stopwatch Basic"/>
    <x v="4"/>
    <n v="60.65"/>
    <x v="2"/>
    <s v="Female"/>
    <s v="Young"/>
    <x v="3"/>
    <x v="0"/>
    <n v="121.3"/>
    <n v="499.96999999999997"/>
  </r>
  <r>
    <s v="SALE1169"/>
    <x v="313"/>
    <s v="CUST1211"/>
    <s v="PROD17"/>
    <s v="STORE17"/>
    <n v="2"/>
    <n v="433.75"/>
    <n v="0"/>
    <x v="0"/>
    <n v="867.5"/>
    <n v="867.5"/>
    <n v="0"/>
    <s v="Standard"/>
    <s v="Soccer Training Cone Set"/>
    <x v="4"/>
    <n v="144.53"/>
    <x v="2"/>
    <s v="Female"/>
    <s v="Young"/>
    <x v="3"/>
    <x v="0"/>
    <n v="289.06"/>
    <n v="578.44000000000005"/>
  </r>
  <r>
    <s v="SALE910"/>
    <x v="532"/>
    <s v="CUST1211"/>
    <s v="PROD67"/>
    <s v="STORE5"/>
    <n v="3"/>
    <n v="104.33"/>
    <n v="0.13"/>
    <x v="2"/>
    <n v="272.30130000000003"/>
    <n v="312.99"/>
    <n v="40.688700000000004"/>
    <s v="Standard"/>
    <s v="Smart LED Light Strip"/>
    <x v="2"/>
    <n v="349.17"/>
    <x v="2"/>
    <s v="Female"/>
    <s v="Young"/>
    <x v="3"/>
    <x v="2"/>
    <n v="1047.51"/>
    <n v="-775.20869999999991"/>
  </r>
  <r>
    <s v="SALE295"/>
    <x v="533"/>
    <s v="CUST1211"/>
    <s v="PROD85"/>
    <s v="STORE17"/>
    <n v="1"/>
    <n v="221.7"/>
    <n v="0.04"/>
    <x v="2"/>
    <n v="212.83199999999999"/>
    <n v="221.7"/>
    <n v="8.8680000000000003"/>
    <s v="Standard"/>
    <s v="Women's Beanie Hat"/>
    <x v="3"/>
    <n v="119.57"/>
    <x v="2"/>
    <s v="Female"/>
    <s v="Young"/>
    <x v="3"/>
    <x v="0"/>
    <n v="119.57"/>
    <n v="93.262"/>
  </r>
  <r>
    <s v="SALE305"/>
    <x v="282"/>
    <s v="CUST1211"/>
    <s v="PROD38"/>
    <s v="STORE12"/>
    <n v="2"/>
    <n v="491.26"/>
    <n v="0.14000000000000001"/>
    <x v="2"/>
    <n v="844.96719999999993"/>
    <n v="982.52"/>
    <n v="137.55280000000002"/>
    <s v="Standard"/>
    <s v="Sports Water Hydration Pack"/>
    <x v="4"/>
    <n v="135.61000000000001"/>
    <x v="2"/>
    <s v="Female"/>
    <s v="Young"/>
    <x v="3"/>
    <x v="1"/>
    <n v="271.22000000000003"/>
    <n v="573.74719999999991"/>
  </r>
  <r>
    <s v="SALE385"/>
    <x v="109"/>
    <s v="CUST1211"/>
    <s v="PROD38"/>
    <s v="STORE6"/>
    <n v="4"/>
    <n v="923.14"/>
    <n v="0.15"/>
    <x v="2"/>
    <n v="3138.6759999999999"/>
    <n v="3692.56"/>
    <n v="553.88400000000001"/>
    <s v="High Value"/>
    <s v="Sports Water Hydration Pack"/>
    <x v="4"/>
    <n v="135.61000000000001"/>
    <x v="2"/>
    <s v="Female"/>
    <s v="Young"/>
    <x v="1"/>
    <x v="1"/>
    <n v="542.44000000000005"/>
    <n v="2596.2359999999999"/>
  </r>
  <r>
    <s v="SALE1254"/>
    <x v="266"/>
    <s v="CUST1212"/>
    <s v="PROD36"/>
    <s v="STORE11"/>
    <n v="2"/>
    <n v="747.65"/>
    <n v="0.08"/>
    <x v="2"/>
    <n v="1375.6759999999999"/>
    <n v="1495.3"/>
    <n v="119.624"/>
    <s v="High Value"/>
    <s v="Women's Summer Dress"/>
    <x v="3"/>
    <n v="223.43"/>
    <x v="0"/>
    <s v="Female"/>
    <s v="Senior"/>
    <x v="2"/>
    <x v="1"/>
    <n v="446.86"/>
    <n v="928.81599999999992"/>
  </r>
  <r>
    <s v="SALE1374"/>
    <x v="31"/>
    <s v="CUST1212"/>
    <s v="PROD42"/>
    <s v="STORE19"/>
    <n v="3"/>
    <n v="94.55"/>
    <n v="0.13"/>
    <x v="1"/>
    <n v="246.77549999999997"/>
    <n v="283.64999999999998"/>
    <n v="36.874499999999998"/>
    <s v="Standard"/>
    <s v="Smart Home WiFi Camera"/>
    <x v="2"/>
    <n v="450.71"/>
    <x v="0"/>
    <s v="Female"/>
    <s v="Senior"/>
    <x v="1"/>
    <x v="1"/>
    <n v="1352.1299999999999"/>
    <n v="-1105.3544999999999"/>
  </r>
  <r>
    <s v="SALE507"/>
    <x v="80"/>
    <s v="CUST1212"/>
    <s v="PROD13"/>
    <s v="STORE2"/>
    <n v="3"/>
    <n v="620.12"/>
    <n v="0.06"/>
    <x v="1"/>
    <n v="1748.7384"/>
    <n v="1860.3600000000001"/>
    <n v="111.6216"/>
    <s v="High Value"/>
    <s v="USB-C Fast Charger"/>
    <x v="2"/>
    <n v="242.23"/>
    <x v="0"/>
    <s v="Female"/>
    <s v="Senior"/>
    <x v="2"/>
    <x v="2"/>
    <n v="726.68999999999994"/>
    <n v="1022.0484"/>
  </r>
  <r>
    <s v="SALE1671"/>
    <x v="114"/>
    <s v="CUST1212"/>
    <s v="PROD50"/>
    <s v="STORE4"/>
    <n v="2"/>
    <n v="354.09"/>
    <n v="0.12"/>
    <x v="0"/>
    <n v="623.19839999999999"/>
    <n v="708.18"/>
    <n v="84.981599999999986"/>
    <s v="Standard"/>
    <s v="Boxing Hand Wraps"/>
    <x v="4"/>
    <n v="190.29"/>
    <x v="0"/>
    <s v="Female"/>
    <s v="Senior"/>
    <x v="2"/>
    <x v="1"/>
    <n v="380.58"/>
    <n v="242.61840000000001"/>
  </r>
  <r>
    <s v="SALE1567"/>
    <x v="534"/>
    <s v="CUST1213"/>
    <s v="PROD1"/>
    <s v="STORE3"/>
    <n v="3"/>
    <n v="214.94"/>
    <n v="0.22"/>
    <x v="0"/>
    <n v="502.95959999999997"/>
    <n v="644.81999999999994"/>
    <n v="141.8604"/>
    <s v="Standard"/>
    <s v="Men's Graphic T-Shirt"/>
    <x v="3"/>
    <n v="342.56"/>
    <x v="0"/>
    <s v="Female"/>
    <s v="Middle Age"/>
    <x v="3"/>
    <x v="2"/>
    <n v="1027.68"/>
    <n v="-524.72040000000015"/>
  </r>
  <r>
    <s v="SALE610"/>
    <x v="535"/>
    <s v="CUST1213"/>
    <s v="PROD32"/>
    <s v="STORE17"/>
    <n v="2"/>
    <n v="309.77999999999997"/>
    <n v="0.16"/>
    <x v="1"/>
    <n v="520.43039999999996"/>
    <n v="619.55999999999995"/>
    <n v="99.129599999999996"/>
    <s v="Standard"/>
    <s v="Vitamin C Face Serum"/>
    <x v="0"/>
    <n v="283.83"/>
    <x v="0"/>
    <s v="Female"/>
    <s v="Middle Age"/>
    <x v="3"/>
    <x v="0"/>
    <n v="567.66"/>
    <n v="-47.229600000000005"/>
  </r>
  <r>
    <s v="SALE26"/>
    <x v="536"/>
    <s v="CUST1213"/>
    <s v="PROD98"/>
    <s v="STORE8"/>
    <n v="2"/>
    <n v="183.85"/>
    <n v="0.14000000000000001"/>
    <x v="1"/>
    <n v="316.22199999999998"/>
    <n v="367.7"/>
    <n v="51.478000000000002"/>
    <s v="Standard"/>
    <s v="Portable Bluetooth Speaker"/>
    <x v="2"/>
    <n v="431.67"/>
    <x v="0"/>
    <s v="Female"/>
    <s v="Middle Age"/>
    <x v="0"/>
    <x v="1"/>
    <n v="863.34"/>
    <n v="-547.11800000000005"/>
  </r>
  <r>
    <s v="SALE1672"/>
    <x v="537"/>
    <s v="CUST1213"/>
    <s v="PROD3"/>
    <s v="STORE13"/>
    <n v="1"/>
    <n v="550.05999999999995"/>
    <n v="0.01"/>
    <x v="2"/>
    <n v="544.55939999999998"/>
    <n v="550.05999999999995"/>
    <n v="5.5005999999999995"/>
    <s v="Standard"/>
    <s v="Men's Running Jacket"/>
    <x v="3"/>
    <n v="364.67"/>
    <x v="0"/>
    <s v="Female"/>
    <s v="Middle Age"/>
    <x v="1"/>
    <x v="0"/>
    <n v="364.67"/>
    <n v="179.88939999999997"/>
  </r>
  <r>
    <s v="SALE395"/>
    <x v="161"/>
    <s v="CUST1213"/>
    <s v="PROD21"/>
    <s v="STORE0"/>
    <n v="2"/>
    <n v="32.19"/>
    <n v="0.13"/>
    <x v="1"/>
    <n v="56.010599999999997"/>
    <n v="64.38"/>
    <n v="8.3693999999999988"/>
    <s v="Standard"/>
    <s v="Multi-Purpose Storage Box"/>
    <x v="1"/>
    <n v="123.46"/>
    <x v="0"/>
    <s v="Female"/>
    <s v="Middle Age"/>
    <x v="1"/>
    <x v="0"/>
    <n v="246.92"/>
    <n v="-190.90940000000001"/>
  </r>
  <r>
    <s v="SALE839"/>
    <x v="431"/>
    <s v="CUST1213"/>
    <s v="PROD87"/>
    <s v="STORE0"/>
    <n v="2"/>
    <n v="892.06"/>
    <n v="0.08"/>
    <x v="0"/>
    <n v="1641.3904"/>
    <n v="1784.12"/>
    <n v="142.7296"/>
    <s v="High Value"/>
    <s v="LED Bedside Lamp"/>
    <x v="1"/>
    <n v="371.38"/>
    <x v="0"/>
    <s v="Female"/>
    <s v="Middle Age"/>
    <x v="1"/>
    <x v="0"/>
    <n v="742.76"/>
    <n v="898.63040000000001"/>
  </r>
  <r>
    <s v="SALE588"/>
    <x v="538"/>
    <s v="CUST1214"/>
    <s v="PROD71"/>
    <s v="STORE18"/>
    <n v="1"/>
    <n v="127.47"/>
    <n v="0.16"/>
    <x v="0"/>
    <n v="107.0748"/>
    <n v="127.47"/>
    <n v="20.395199999999999"/>
    <s v="Standard"/>
    <s v="Hair Repair Oil Treatment"/>
    <x v="0"/>
    <n v="214.32"/>
    <x v="3"/>
    <s v="Male"/>
    <s v="Senior"/>
    <x v="1"/>
    <x v="0"/>
    <n v="214.32"/>
    <n v="-107.2452"/>
  </r>
  <r>
    <s v="SALE109"/>
    <x v="539"/>
    <s v="CUST1214"/>
    <s v="PROD91"/>
    <s v="STORE0"/>
    <n v="3"/>
    <n v="212.87"/>
    <n v="0.18"/>
    <x v="2"/>
    <n v="523.66020000000003"/>
    <n v="638.61"/>
    <n v="114.9498"/>
    <s v="Standard"/>
    <s v="Women's High Heels"/>
    <x v="3"/>
    <n v="438.25"/>
    <x v="3"/>
    <s v="Male"/>
    <s v="Senior"/>
    <x v="1"/>
    <x v="0"/>
    <n v="1314.75"/>
    <n v="-791.08979999999997"/>
  </r>
  <r>
    <s v="SALE1792"/>
    <x v="540"/>
    <s v="CUST1214"/>
    <s v="PROD73"/>
    <s v="STORE14"/>
    <n v="1"/>
    <n v="26.37"/>
    <n v="0.3"/>
    <x v="2"/>
    <n v="18.459"/>
    <n v="26.37"/>
    <n v="7.9109999999999996"/>
    <s v="Standard"/>
    <s v="Shin Guards – Adult"/>
    <x v="4"/>
    <n v="107.06"/>
    <x v="3"/>
    <s v="Male"/>
    <s v="Senior"/>
    <x v="2"/>
    <x v="2"/>
    <n v="107.06"/>
    <n v="-88.600999999999999"/>
  </r>
  <r>
    <s v="SALE351"/>
    <x v="408"/>
    <s v="CUST1214"/>
    <s v="PROD12"/>
    <s v="STORE18"/>
    <n v="4"/>
    <n v="953.98"/>
    <n v="0.16"/>
    <x v="0"/>
    <n v="3205.3728000000001"/>
    <n v="3815.92"/>
    <n v="610.54719999999998"/>
    <s v="High Value"/>
    <s v="Hair Strengthening Shampoo"/>
    <x v="0"/>
    <n v="115.82"/>
    <x v="3"/>
    <s v="Male"/>
    <s v="Senior"/>
    <x v="1"/>
    <x v="0"/>
    <n v="463.28"/>
    <n v="2742.0928000000004"/>
  </r>
  <r>
    <s v="SALE456"/>
    <x v="164"/>
    <s v="CUST1215"/>
    <s v="PROD32"/>
    <s v="STORE9"/>
    <n v="3"/>
    <n v="968.88"/>
    <n v="0.15"/>
    <x v="2"/>
    <n v="2470.6439999999998"/>
    <n v="2906.64"/>
    <n v="435.99599999999998"/>
    <s v="High Value"/>
    <s v="Vitamin C Face Serum"/>
    <x v="0"/>
    <n v="283.83"/>
    <x v="3"/>
    <s v="Female"/>
    <s v="Senior"/>
    <x v="2"/>
    <x v="0"/>
    <n v="851.49"/>
    <n v="1619.1539999999998"/>
  </r>
  <r>
    <s v="SALE926"/>
    <x v="541"/>
    <s v="CUST1215"/>
    <s v="PROD67"/>
    <s v="STORE19"/>
    <n v="1"/>
    <n v="533.04999999999995"/>
    <n v="0.11"/>
    <x v="1"/>
    <n v="474.41449999999998"/>
    <n v="533.04999999999995"/>
    <n v="58.635499999999993"/>
    <s v="Standard"/>
    <s v="Smart LED Light Strip"/>
    <x v="2"/>
    <n v="349.17"/>
    <x v="3"/>
    <s v="Female"/>
    <s v="Senior"/>
    <x v="1"/>
    <x v="1"/>
    <n v="349.17"/>
    <n v="125.24449999999996"/>
  </r>
  <r>
    <s v="SALE605"/>
    <x v="49"/>
    <s v="CUST1216"/>
    <s v="PROD72"/>
    <s v="STORE0"/>
    <n v="3"/>
    <n v="138.86000000000001"/>
    <n v="0.11"/>
    <x v="0"/>
    <n v="370.75620000000004"/>
    <n v="416.58000000000004"/>
    <n v="45.823800000000006"/>
    <s v="Standard"/>
    <s v="Professional Jump Rope"/>
    <x v="4"/>
    <n v="477.61"/>
    <x v="0"/>
    <s v="Male"/>
    <s v="Middle Age"/>
    <x v="1"/>
    <x v="0"/>
    <n v="1432.83"/>
    <n v="-1062.0737999999999"/>
  </r>
  <r>
    <s v="SALE364"/>
    <x v="542"/>
    <s v="CUST1216"/>
    <s v="PROD35"/>
    <s v="STORE18"/>
    <n v="1"/>
    <n v="588.92999999999995"/>
    <n v="0.03"/>
    <x v="2"/>
    <n v="571.26209999999992"/>
    <n v="588.92999999999995"/>
    <n v="17.667899999999999"/>
    <s v="Standard"/>
    <s v="Bedroom Table Lamp"/>
    <x v="1"/>
    <n v="382.22"/>
    <x v="0"/>
    <s v="Male"/>
    <s v="Middle Age"/>
    <x v="1"/>
    <x v="0"/>
    <n v="382.22"/>
    <n v="189.04209999999989"/>
  </r>
  <r>
    <s v="SALE239"/>
    <x v="7"/>
    <s v="CUST1216"/>
    <s v="PROD86"/>
    <s v="STORE8"/>
    <n v="2"/>
    <n v="576.83000000000004"/>
    <n v="0.19"/>
    <x v="2"/>
    <n v="934.46460000000013"/>
    <n v="1153.6600000000001"/>
    <n v="219.19540000000001"/>
    <s v="Standard"/>
    <s v="Kitchen Cutting Board"/>
    <x v="1"/>
    <n v="176.07"/>
    <x v="0"/>
    <s v="Male"/>
    <s v="Middle Age"/>
    <x v="0"/>
    <x v="1"/>
    <n v="352.14"/>
    <n v="582.32460000000015"/>
  </r>
  <r>
    <s v="SALE299"/>
    <x v="427"/>
    <s v="CUST1216"/>
    <s v="PROD22"/>
    <s v="STORE19"/>
    <n v="1"/>
    <n v="681.3"/>
    <n v="0.05"/>
    <x v="0"/>
    <n v="647.2349999999999"/>
    <n v="681.3"/>
    <n v="34.064999999999998"/>
    <s v="Standard"/>
    <s v="Carbon Fiber Tennis Racket"/>
    <x v="4"/>
    <n v="484.62"/>
    <x v="0"/>
    <s v="Male"/>
    <s v="Middle Age"/>
    <x v="1"/>
    <x v="1"/>
    <n v="484.62"/>
    <n v="162.6149999999999"/>
  </r>
  <r>
    <s v="SALE1547"/>
    <x v="294"/>
    <s v="CUST1217"/>
    <s v="PROD43"/>
    <s v="STORE19"/>
    <n v="3"/>
    <n v="504.97"/>
    <n v="0.3"/>
    <x v="0"/>
    <n v="1060.4369999999999"/>
    <n v="1514.91"/>
    <n v="454.47300000000001"/>
    <s v="High Value"/>
    <s v="USB External Hard Drive"/>
    <x v="2"/>
    <n v="253.33"/>
    <x v="2"/>
    <s v="Male"/>
    <s v="Middle Age"/>
    <x v="1"/>
    <x v="1"/>
    <n v="759.99"/>
    <n v="300.44699999999989"/>
  </r>
  <r>
    <s v="SALE1702"/>
    <x v="384"/>
    <s v="CUST1217"/>
    <s v="PROD37"/>
    <s v="STORE7"/>
    <n v="3"/>
    <n v="649.78"/>
    <n v="0.1"/>
    <x v="0"/>
    <n v="1754.4059999999999"/>
    <n v="1949.34"/>
    <n v="194.934"/>
    <s v="High Value"/>
    <s v="Men's Casual Sneakers"/>
    <x v="3"/>
    <n v="353.47"/>
    <x v="2"/>
    <s v="Male"/>
    <s v="Middle Age"/>
    <x v="2"/>
    <x v="1"/>
    <n v="1060.4100000000001"/>
    <n v="693.99599999999987"/>
  </r>
  <r>
    <s v="SALE35"/>
    <x v="394"/>
    <s v="CUST1218"/>
    <s v="PROD16"/>
    <s v="STORE3"/>
    <n v="2"/>
    <n v="986.73"/>
    <n v="0.05"/>
    <x v="2"/>
    <n v="1874.787"/>
    <n v="1973.46"/>
    <n v="98.673000000000002"/>
    <s v="High Value"/>
    <s v="Beard Grooming Kit"/>
    <x v="0"/>
    <n v="337.42"/>
    <x v="0"/>
    <s v="Male"/>
    <s v="Middle Age"/>
    <x v="3"/>
    <x v="2"/>
    <n v="674.84"/>
    <n v="1199.9470000000001"/>
  </r>
  <r>
    <s v="SALE1711"/>
    <x v="438"/>
    <s v="CUST1218"/>
    <s v="PROD79"/>
    <s v="STORE6"/>
    <n v="2"/>
    <n v="65.44"/>
    <n v="0.05"/>
    <x v="0"/>
    <n v="124.33599999999998"/>
    <n v="130.88"/>
    <n v="6.5440000000000005"/>
    <s v="Standard"/>
    <s v="Decorative Lamp Shade"/>
    <x v="1"/>
    <n v="228.53"/>
    <x v="0"/>
    <s v="Male"/>
    <s v="Middle Age"/>
    <x v="1"/>
    <x v="1"/>
    <n v="457.06"/>
    <n v="-332.72400000000005"/>
  </r>
  <r>
    <s v="SALE1225"/>
    <x v="543"/>
    <s v="CUST1218"/>
    <s v="PROD92"/>
    <s v="STORE18"/>
    <n v="3"/>
    <n v="953.74"/>
    <n v="0.04"/>
    <x v="1"/>
    <n v="2746.7712000000001"/>
    <n v="2861.2200000000003"/>
    <n v="114.44880000000001"/>
    <s v="High Value"/>
    <s v="Microwave Oven"/>
    <x v="1"/>
    <n v="447.43"/>
    <x v="0"/>
    <s v="Male"/>
    <s v="Middle Age"/>
    <x v="1"/>
    <x v="0"/>
    <n v="1342.29"/>
    <n v="1404.4812000000002"/>
  </r>
  <r>
    <s v="SALE1527"/>
    <x v="344"/>
    <s v="CUST1219"/>
    <s v="PROD53"/>
    <s v="STORE8"/>
    <n v="3"/>
    <n v="904.48"/>
    <n v="0.21"/>
    <x v="0"/>
    <n v="2143.6176"/>
    <n v="2713.44"/>
    <n v="569.82240000000002"/>
    <s v="High Value"/>
    <s v="Men's Track Pants"/>
    <x v="3"/>
    <n v="386.56"/>
    <x v="3"/>
    <s v="Female"/>
    <s v="Middle Age"/>
    <x v="0"/>
    <x v="1"/>
    <n v="1159.68"/>
    <n v="983.93759999999997"/>
  </r>
  <r>
    <s v="SALE656"/>
    <x v="137"/>
    <s v="CUST1219"/>
    <s v="PROD36"/>
    <s v="STORE17"/>
    <n v="3"/>
    <n v="920.82"/>
    <n v="0.1"/>
    <x v="2"/>
    <n v="2486.2139999999999"/>
    <n v="2762.46"/>
    <n v="276.24600000000004"/>
    <s v="High Value"/>
    <s v="Women's Summer Dress"/>
    <x v="3"/>
    <n v="223.43"/>
    <x v="3"/>
    <s v="Female"/>
    <s v="Middle Age"/>
    <x v="3"/>
    <x v="0"/>
    <n v="670.29"/>
    <n v="1815.924"/>
  </r>
  <r>
    <s v="SALE1731"/>
    <x v="544"/>
    <s v="CUST1219"/>
    <s v="PROD94"/>
    <s v="STORE10"/>
    <n v="1"/>
    <n v="182.28"/>
    <n v="0.15"/>
    <x v="0"/>
    <n v="154.93799999999999"/>
    <n v="182.28"/>
    <n v="27.341999999999999"/>
    <s v="Standard"/>
    <s v="Vitamin E Body Lotion"/>
    <x v="0"/>
    <n v="358.47"/>
    <x v="3"/>
    <s v="Female"/>
    <s v="Middle Age"/>
    <x v="1"/>
    <x v="1"/>
    <n v="358.47"/>
    <n v="-203.53200000000004"/>
  </r>
  <r>
    <s v="SALE1561"/>
    <x v="134"/>
    <s v="CUST1219"/>
    <s v="PROD56"/>
    <s v="STORE3"/>
    <n v="3"/>
    <n v="938.68"/>
    <n v="0.14000000000000001"/>
    <x v="1"/>
    <n v="2421.7943999999998"/>
    <n v="2816.04"/>
    <n v="394.24560000000002"/>
    <s v="High Value"/>
    <s v="Premium Blanket Throw"/>
    <x v="1"/>
    <n v="461.47"/>
    <x v="3"/>
    <s v="Female"/>
    <s v="Middle Age"/>
    <x v="3"/>
    <x v="2"/>
    <n v="1384.41"/>
    <n v="1037.3843999999997"/>
  </r>
  <r>
    <s v="SALE877"/>
    <x v="314"/>
    <s v="CUST1219"/>
    <s v="PROD96"/>
    <s v="STORE18"/>
    <n v="3"/>
    <n v="219.96"/>
    <n v="0.18"/>
    <x v="1"/>
    <n v="541.10160000000008"/>
    <n v="659.88"/>
    <n v="118.77839999999999"/>
    <s v="Standard"/>
    <s v="Women's Formal Blazer"/>
    <x v="3"/>
    <n v="358.47"/>
    <x v="3"/>
    <s v="Female"/>
    <s v="Middle Age"/>
    <x v="1"/>
    <x v="0"/>
    <n v="1075.4100000000001"/>
    <n v="-534.30840000000001"/>
  </r>
  <r>
    <s v="SALE1147"/>
    <x v="350"/>
    <s v="CUST1219"/>
    <s v="PROD91"/>
    <s v="STORE0"/>
    <n v="3"/>
    <n v="385.74"/>
    <n v="0.27"/>
    <x v="0"/>
    <n v="844.77059999999994"/>
    <n v="1157.22"/>
    <n v="312.44940000000003"/>
    <s v="Standard"/>
    <s v="Women's High Heels"/>
    <x v="3"/>
    <n v="438.25"/>
    <x v="3"/>
    <s v="Female"/>
    <s v="Middle Age"/>
    <x v="1"/>
    <x v="0"/>
    <n v="1314.75"/>
    <n v="-469.97940000000006"/>
  </r>
  <r>
    <s v="SALE1470"/>
    <x v="545"/>
    <s v="CUST1219"/>
    <s v="PROD82"/>
    <s v="STORE17"/>
    <n v="2"/>
    <n v="830.94"/>
    <n v="0.28000000000000003"/>
    <x v="2"/>
    <n v="1196.5536"/>
    <n v="1661.88"/>
    <n v="465.32640000000009"/>
    <s v="High Value"/>
    <s v="Fitness Resistance Bands"/>
    <x v="4"/>
    <n v="152.91999999999999"/>
    <x v="3"/>
    <s v="Female"/>
    <s v="Middle Age"/>
    <x v="3"/>
    <x v="0"/>
    <n v="305.83999999999997"/>
    <n v="890.71360000000004"/>
  </r>
  <r>
    <s v="SALE1615"/>
    <x v="128"/>
    <s v="CUST1219"/>
    <s v="PROD43"/>
    <s v="STORE9"/>
    <n v="3"/>
    <n v="462.75"/>
    <n v="0.22"/>
    <x v="0"/>
    <n v="1082.835"/>
    <n v="1388.25"/>
    <n v="305.41500000000002"/>
    <s v="High Value"/>
    <s v="USB External Hard Drive"/>
    <x v="2"/>
    <n v="253.33"/>
    <x v="3"/>
    <s v="Female"/>
    <s v="Middle Age"/>
    <x v="2"/>
    <x v="0"/>
    <n v="759.99"/>
    <n v="322.84500000000003"/>
  </r>
  <r>
    <s v="SALE1648"/>
    <x v="105"/>
    <s v="CUST1219"/>
    <s v="PROD39"/>
    <s v="STORE12"/>
    <n v="4"/>
    <n v="973.9"/>
    <n v="0.02"/>
    <x v="1"/>
    <n v="3817.6879999999996"/>
    <n v="3895.6"/>
    <n v="77.912000000000006"/>
    <s v="High Value"/>
    <s v="Portable Power Bank"/>
    <x v="2"/>
    <n v="326.06"/>
    <x v="3"/>
    <s v="Female"/>
    <s v="Middle Age"/>
    <x v="3"/>
    <x v="1"/>
    <n v="1304.24"/>
    <n v="2513.4479999999994"/>
  </r>
  <r>
    <s v="SALE269"/>
    <x v="73"/>
    <s v="CUST1219"/>
    <s v="PROD37"/>
    <s v="STORE0"/>
    <n v="2"/>
    <n v="157.18"/>
    <n v="0.15"/>
    <x v="0"/>
    <n v="267.20600000000002"/>
    <n v="314.36"/>
    <n v="47.154000000000003"/>
    <s v="Standard"/>
    <s v="Men's Casual Sneakers"/>
    <x v="3"/>
    <n v="353.47"/>
    <x v="3"/>
    <s v="Female"/>
    <s v="Middle Age"/>
    <x v="1"/>
    <x v="0"/>
    <n v="706.94"/>
    <n v="-439.73400000000004"/>
  </r>
  <r>
    <s v="SALE1492"/>
    <x v="546"/>
    <s v="CUST1220"/>
    <s v="PROD4"/>
    <s v="STORE3"/>
    <n v="3"/>
    <n v="239.57"/>
    <n v="0.16"/>
    <x v="1"/>
    <n v="603.71640000000002"/>
    <n v="718.71"/>
    <n v="114.99360000000001"/>
    <s v="Standard"/>
    <s v="Women's Yoga Pants"/>
    <x v="3"/>
    <n v="306.45999999999998"/>
    <x v="1"/>
    <s v="Female"/>
    <s v="Senior"/>
    <x v="3"/>
    <x v="2"/>
    <n v="919.37999999999988"/>
    <n v="-315.66359999999986"/>
  </r>
  <r>
    <s v="SALE1407"/>
    <x v="450"/>
    <s v="CUST1220"/>
    <s v="PROD7"/>
    <s v="STORE16"/>
    <n v="4"/>
    <n v="583.21"/>
    <n v="0.2"/>
    <x v="1"/>
    <n v="1866.2720000000002"/>
    <n v="2332.84"/>
    <n v="466.56800000000004"/>
    <s v="High Value"/>
    <s v="LED Table Lamp"/>
    <x v="1"/>
    <n v="218.86"/>
    <x v="1"/>
    <s v="Female"/>
    <s v="Senior"/>
    <x v="0"/>
    <x v="0"/>
    <n v="875.44"/>
    <n v="990.83200000000011"/>
  </r>
  <r>
    <s v="SALE309"/>
    <x v="495"/>
    <s v="CUST1220"/>
    <s v="PROD29"/>
    <s v="STORE14"/>
    <n v="3"/>
    <n v="758.75"/>
    <n v="0.27"/>
    <x v="0"/>
    <n v="1661.6624999999999"/>
    <n v="2276.25"/>
    <n v="614.58750000000009"/>
    <s v="High Value"/>
    <s v="Fabric Sofa Throw Blanket"/>
    <x v="1"/>
    <n v="218.48"/>
    <x v="1"/>
    <s v="Female"/>
    <s v="Senior"/>
    <x v="2"/>
    <x v="2"/>
    <n v="655.43999999999994"/>
    <n v="1006.2225"/>
  </r>
  <r>
    <s v="SALE1275"/>
    <x v="85"/>
    <s v="CUST1220"/>
    <s v="PROD95"/>
    <s v="STORE12"/>
    <n v="4"/>
    <n v="372.42"/>
    <n v="0.19"/>
    <x v="0"/>
    <n v="1206.6408000000001"/>
    <n v="1489.68"/>
    <n v="283.03919999999999"/>
    <s v="High Value"/>
    <s v="Sports Stopwatch Basic"/>
    <x v="4"/>
    <n v="60.65"/>
    <x v="1"/>
    <s v="Female"/>
    <s v="Senior"/>
    <x v="3"/>
    <x v="1"/>
    <n v="242.6"/>
    <n v="964.0408000000001"/>
  </r>
  <r>
    <s v="SALE1063"/>
    <x v="10"/>
    <s v="CUST1221"/>
    <s v="PROD34"/>
    <s v="STORE7"/>
    <n v="4"/>
    <n v="286.27999999999997"/>
    <n v="0.28000000000000003"/>
    <x v="2"/>
    <n v="824.48639999999989"/>
    <n v="1145.1199999999999"/>
    <n v="320.6336"/>
    <s v="Standard"/>
    <s v="Gaming Mechanical Keyboard"/>
    <x v="2"/>
    <n v="419.28"/>
    <x v="0"/>
    <s v="Male"/>
    <s v="Middle Age"/>
    <x v="2"/>
    <x v="1"/>
    <n v="1677.12"/>
    <n v="-852.6336"/>
  </r>
  <r>
    <s v="SALE1504"/>
    <x v="195"/>
    <s v="CUST1221"/>
    <s v="PROD17"/>
    <s v="STORE19"/>
    <n v="3"/>
    <n v="488.37"/>
    <n v="0.27"/>
    <x v="2"/>
    <n v="1069.5303000000001"/>
    <n v="1465.1100000000001"/>
    <n v="395.57970000000006"/>
    <s v="High Value"/>
    <s v="Soccer Training Cone Set"/>
    <x v="4"/>
    <n v="144.53"/>
    <x v="0"/>
    <s v="Male"/>
    <s v="Middle Age"/>
    <x v="1"/>
    <x v="1"/>
    <n v="433.59000000000003"/>
    <n v="635.94030000000009"/>
  </r>
  <r>
    <s v="SALE1549"/>
    <x v="395"/>
    <s v="CUST1221"/>
    <s v="PROD62"/>
    <s v="STORE1"/>
    <n v="3"/>
    <n v="662.82"/>
    <n v="0.01"/>
    <x v="2"/>
    <n v="1968.5753999999999"/>
    <n v="1988.46"/>
    <n v="19.884600000000002"/>
    <s v="High Value"/>
    <s v="Laptop Cooling Pad"/>
    <x v="2"/>
    <n v="86.42"/>
    <x v="0"/>
    <s v="Male"/>
    <s v="Middle Age"/>
    <x v="3"/>
    <x v="0"/>
    <n v="259.26"/>
    <n v="1709.3154"/>
  </r>
  <r>
    <s v="SALE670"/>
    <x v="541"/>
    <s v="CUST1221"/>
    <s v="PROD67"/>
    <s v="STORE4"/>
    <n v="2"/>
    <n v="824.34"/>
    <n v="0.1"/>
    <x v="2"/>
    <n v="1483.8120000000001"/>
    <n v="1648.68"/>
    <n v="164.86800000000002"/>
    <s v="High Value"/>
    <s v="Smart LED Light Strip"/>
    <x v="2"/>
    <n v="349.17"/>
    <x v="0"/>
    <s v="Male"/>
    <s v="Middle Age"/>
    <x v="2"/>
    <x v="1"/>
    <n v="698.34"/>
    <n v="785.47200000000009"/>
  </r>
  <r>
    <s v="SALE1449"/>
    <x v="547"/>
    <s v="CUST1221"/>
    <s v="PROD10"/>
    <s v="STORE7"/>
    <n v="1"/>
    <n v="437.12"/>
    <n v="0.21"/>
    <x v="1"/>
    <n v="345.32480000000004"/>
    <n v="437.12"/>
    <n v="91.795199999999994"/>
    <s v="Standard"/>
    <s v="Ceramic Kitchen Bowl Set"/>
    <x v="1"/>
    <n v="298.86"/>
    <x v="0"/>
    <s v="Male"/>
    <s v="Middle Age"/>
    <x v="2"/>
    <x v="1"/>
    <n v="298.86"/>
    <n v="46.464800000000025"/>
  </r>
  <r>
    <s v="SALE702"/>
    <x v="421"/>
    <s v="CUST1221"/>
    <s v="PROD90"/>
    <s v="STORE4"/>
    <n v="3"/>
    <n v="23.37"/>
    <n v="0.15"/>
    <x v="1"/>
    <n v="59.593499999999999"/>
    <n v="70.11"/>
    <n v="10.516499999999999"/>
    <s v="Standard"/>
    <s v="Gaming Mouse Pad XL"/>
    <x v="2"/>
    <n v="340.14"/>
    <x v="0"/>
    <s v="Male"/>
    <s v="Middle Age"/>
    <x v="2"/>
    <x v="1"/>
    <n v="1020.42"/>
    <n v="-960.82650000000001"/>
  </r>
  <r>
    <s v="SALE342"/>
    <x v="289"/>
    <s v="CUST1221"/>
    <s v="PROD68"/>
    <s v="STORE10"/>
    <n v="1"/>
    <n v="579.69000000000005"/>
    <n v="0.02"/>
    <x v="0"/>
    <n v="568.09620000000007"/>
    <n v="579.69000000000005"/>
    <n v="11.593800000000002"/>
    <s v="Standard"/>
    <s v="Wooden Nightstand"/>
    <x v="1"/>
    <n v="243.7"/>
    <x v="0"/>
    <s v="Male"/>
    <s v="Middle Age"/>
    <x v="1"/>
    <x v="1"/>
    <n v="243.7"/>
    <n v="324.39620000000008"/>
  </r>
  <r>
    <s v="SALE78"/>
    <x v="548"/>
    <s v="CUST1221"/>
    <s v="PROD83"/>
    <s v="STORE8"/>
    <n v="3"/>
    <n v="240.51"/>
    <n v="7.0000000000000007E-2"/>
    <x v="1"/>
    <n v="671.02289999999994"/>
    <n v="721.53"/>
    <n v="50.507100000000001"/>
    <s v="Standard"/>
    <s v="Hydrating Face Cleanser"/>
    <x v="0"/>
    <n v="242.96499999999997"/>
    <x v="0"/>
    <s v="Male"/>
    <s v="Middle Age"/>
    <x v="0"/>
    <x v="1"/>
    <n v="728.89499999999998"/>
    <n v="-57.872100000000046"/>
  </r>
  <r>
    <s v="SALE1587"/>
    <x v="418"/>
    <s v="CUST1222"/>
    <s v="PROD83"/>
    <s v="STORE5"/>
    <n v="2"/>
    <n v="855.4"/>
    <n v="0.08"/>
    <x v="0"/>
    <n v="1573.9359999999999"/>
    <n v="1710.8"/>
    <n v="136.864"/>
    <s v="High Value"/>
    <s v="Hydrating Face Cleanser"/>
    <x v="0"/>
    <n v="242.96499999999997"/>
    <x v="0"/>
    <s v="Male"/>
    <s v="Middle Age"/>
    <x v="3"/>
    <x v="2"/>
    <n v="485.92999999999995"/>
    <n v="1088.0059999999999"/>
  </r>
  <r>
    <s v="SALE1430"/>
    <x v="445"/>
    <s v="CUST1222"/>
    <s v="PROD79"/>
    <s v="STORE2"/>
    <n v="1"/>
    <n v="537.26"/>
    <n v="0.09"/>
    <x v="0"/>
    <n v="488.90660000000003"/>
    <n v="537.26"/>
    <n v="48.353400000000001"/>
    <s v="Standard"/>
    <s v="Decorative Lamp Shade"/>
    <x v="1"/>
    <n v="228.53"/>
    <x v="0"/>
    <s v="Male"/>
    <s v="Middle Age"/>
    <x v="2"/>
    <x v="2"/>
    <n v="228.53"/>
    <n v="260.37660000000005"/>
  </r>
  <r>
    <s v="SALE808"/>
    <x v="116"/>
    <s v="CUST1222"/>
    <s v="PROD28"/>
    <s v="STORE2"/>
    <n v="3"/>
    <n v="918.26"/>
    <n v="0.17"/>
    <x v="1"/>
    <n v="2286.4673999999995"/>
    <n v="2754.7799999999997"/>
    <n v="468.31259999999997"/>
    <s v="High Value"/>
    <s v="Sports Stopwatch Timer"/>
    <x v="4"/>
    <n v="38.76"/>
    <x v="0"/>
    <s v="Male"/>
    <s v="Middle Age"/>
    <x v="2"/>
    <x v="2"/>
    <n v="116.28"/>
    <n v="2170.1873999999993"/>
  </r>
  <r>
    <s v="SALE339"/>
    <x v="549"/>
    <s v="CUST1222"/>
    <s v="PROD46"/>
    <s v="STORE6"/>
    <n v="4"/>
    <n v="579.70000000000005"/>
    <n v="0.18"/>
    <x v="0"/>
    <n v="1901.4160000000004"/>
    <n v="2318.8000000000002"/>
    <n v="417.38400000000001"/>
    <s v="High Value"/>
    <s v="Men's Winter Jacket"/>
    <x v="3"/>
    <n v="167.34"/>
    <x v="0"/>
    <s v="Male"/>
    <s v="Middle Age"/>
    <x v="1"/>
    <x v="1"/>
    <n v="669.36"/>
    <n v="1232.0560000000005"/>
  </r>
  <r>
    <s v="SALE1329"/>
    <x v="149"/>
    <s v="CUST1222"/>
    <s v="PROD76"/>
    <s v="STORE17"/>
    <n v="1"/>
    <n v="824.32"/>
    <n v="0.18"/>
    <x v="1"/>
    <n v="675.94240000000013"/>
    <n v="824.32"/>
    <n v="148.3776"/>
    <s v="Standard"/>
    <s v="Wireless Mouse"/>
    <x v="2"/>
    <n v="392.89"/>
    <x v="0"/>
    <s v="Male"/>
    <s v="Middle Age"/>
    <x v="3"/>
    <x v="0"/>
    <n v="392.89"/>
    <n v="283.05240000000015"/>
  </r>
  <r>
    <s v="SALE578"/>
    <x v="550"/>
    <s v="CUST1223"/>
    <s v="PROD81"/>
    <s v="STORE12"/>
    <n v="4"/>
    <n v="614.99"/>
    <n v="0.16"/>
    <x v="0"/>
    <n v="2066.3663999999999"/>
    <n v="2459.96"/>
    <n v="393.59360000000004"/>
    <s v="High Value"/>
    <s v="Badminton Racket Set"/>
    <x v="4"/>
    <n v="285.54000000000002"/>
    <x v="0"/>
    <s v="Male"/>
    <s v="Senior"/>
    <x v="3"/>
    <x v="1"/>
    <n v="1142.1600000000001"/>
    <n v="924.2063999999998"/>
  </r>
  <r>
    <s v="SALE1709"/>
    <x v="551"/>
    <s v="CUST1223"/>
    <s v="PROD56"/>
    <s v="STORE18"/>
    <n v="4"/>
    <n v="189.21"/>
    <n v="0.06"/>
    <x v="0"/>
    <n v="711.42959999999994"/>
    <n v="756.84"/>
    <n v="45.410400000000003"/>
    <s v="Standard"/>
    <s v="Premium Blanket Throw"/>
    <x v="1"/>
    <n v="461.47"/>
    <x v="0"/>
    <s v="Male"/>
    <s v="Senior"/>
    <x v="1"/>
    <x v="0"/>
    <n v="1845.88"/>
    <n v="-1134.4504000000002"/>
  </r>
  <r>
    <s v="SALE1954"/>
    <x v="361"/>
    <s v="CUST1223"/>
    <s v="PROD59"/>
    <s v="STORE3"/>
    <n v="2"/>
    <n v="233.33"/>
    <n v="0.05"/>
    <x v="1"/>
    <n v="443.327"/>
    <n v="466.66"/>
    <n v="23.333000000000002"/>
    <s v="Standard"/>
    <s v="Men's Hair Styling Gel"/>
    <x v="0"/>
    <n v="17.309999999999999"/>
    <x v="0"/>
    <s v="Male"/>
    <s v="Senior"/>
    <x v="3"/>
    <x v="2"/>
    <n v="34.619999999999997"/>
    <n v="408.70699999999999"/>
  </r>
  <r>
    <s v="SALE491"/>
    <x v="362"/>
    <s v="CUST1223"/>
    <s v="PROD72"/>
    <s v="STORE2"/>
    <n v="3"/>
    <n v="529.89"/>
    <n v="0.21"/>
    <x v="1"/>
    <n v="1255.8393000000001"/>
    <n v="1589.67"/>
    <n v="333.83069999999998"/>
    <s v="High Value"/>
    <s v="Professional Jump Rope"/>
    <x v="4"/>
    <n v="477.61"/>
    <x v="0"/>
    <s v="Male"/>
    <s v="Senior"/>
    <x v="2"/>
    <x v="2"/>
    <n v="1432.83"/>
    <n v="-176.99069999999983"/>
  </r>
  <r>
    <s v="SALE1351"/>
    <x v="552"/>
    <s v="CUST1223"/>
    <s v="PROD92"/>
    <s v="STORE14"/>
    <n v="2"/>
    <n v="954.1"/>
    <n v="0.17"/>
    <x v="2"/>
    <n v="1583.806"/>
    <n v="1908.2"/>
    <n v="324.39400000000001"/>
    <s v="High Value"/>
    <s v="Microwave Oven"/>
    <x v="1"/>
    <n v="447.43"/>
    <x v="0"/>
    <s v="Male"/>
    <s v="Senior"/>
    <x v="2"/>
    <x v="2"/>
    <n v="894.86"/>
    <n v="688.94600000000003"/>
  </r>
  <r>
    <s v="SALE293"/>
    <x v="553"/>
    <s v="CUST1224"/>
    <s v="PROD39"/>
    <s v="STORE8"/>
    <n v="1"/>
    <n v="370.04"/>
    <n v="0.04"/>
    <x v="1"/>
    <n v="355.23840000000001"/>
    <n v="370.04"/>
    <n v="14.801600000000001"/>
    <s v="Standard"/>
    <s v="Portable Power Bank"/>
    <x v="2"/>
    <n v="326.06"/>
    <x v="2"/>
    <s v="Male"/>
    <s v="Young"/>
    <x v="0"/>
    <x v="1"/>
    <n v="326.06"/>
    <n v="29.178400000000011"/>
  </r>
  <r>
    <s v="SALE732"/>
    <x v="118"/>
    <s v="CUST1224"/>
    <s v="PROD50"/>
    <s v="STORE17"/>
    <n v="4"/>
    <n v="492.71"/>
    <n v="0.08"/>
    <x v="0"/>
    <n v="1813.1728000000001"/>
    <n v="1970.84"/>
    <n v="157.66720000000001"/>
    <s v="High Value"/>
    <s v="Boxing Hand Wraps"/>
    <x v="4"/>
    <n v="190.29"/>
    <x v="2"/>
    <s v="Male"/>
    <s v="Young"/>
    <x v="3"/>
    <x v="0"/>
    <n v="761.16"/>
    <n v="1052.0128"/>
  </r>
  <r>
    <s v="SALE285"/>
    <x v="287"/>
    <s v="CUST1225"/>
    <s v="PROD19"/>
    <s v="STORE7"/>
    <n v="4"/>
    <n v="853.26"/>
    <n v="0.24"/>
    <x v="2"/>
    <n v="2593.9104000000002"/>
    <n v="3413.04"/>
    <n v="819.12959999999998"/>
    <s v="High Value"/>
    <s v="Knee Support Brace"/>
    <x v="4"/>
    <n v="21.34"/>
    <x v="0"/>
    <s v="Female"/>
    <s v="Middle Age"/>
    <x v="2"/>
    <x v="1"/>
    <n v="85.36"/>
    <n v="2508.5504000000001"/>
  </r>
  <r>
    <s v="SALE1184"/>
    <x v="453"/>
    <s v="CUST1225"/>
    <s v="PROD63"/>
    <s v="STORE3"/>
    <n v="1"/>
    <n v="402.47"/>
    <n v="0.19"/>
    <x v="2"/>
    <n v="326.00070000000005"/>
    <n v="402.47"/>
    <n v="76.469300000000004"/>
    <s v="Standard"/>
    <s v="Organic Sunscreen Lotion"/>
    <x v="0"/>
    <n v="266.86"/>
    <x v="0"/>
    <s v="Female"/>
    <s v="Middle Age"/>
    <x v="3"/>
    <x v="2"/>
    <n v="266.86"/>
    <n v="59.140700000000038"/>
  </r>
  <r>
    <s v="SALE1071"/>
    <x v="554"/>
    <s v="CUST1225"/>
    <s v="PROD89"/>
    <s v="STORE2"/>
    <n v="2"/>
    <n v="528.29999999999995"/>
    <n v="0.24"/>
    <x v="1"/>
    <n v="803.01599999999996"/>
    <n v="1056.5999999999999"/>
    <n v="253.58399999999997"/>
    <s v="Standard"/>
    <s v="Face Foundation Kit"/>
    <x v="0"/>
    <n v="183.04"/>
    <x v="0"/>
    <s v="Female"/>
    <s v="Middle Age"/>
    <x v="2"/>
    <x v="2"/>
    <n v="366.08"/>
    <n v="436.93599999999998"/>
  </r>
  <r>
    <s v="SALE1848"/>
    <x v="555"/>
    <s v="CUST1226"/>
    <s v="PROD69"/>
    <s v="STORE14"/>
    <n v="4"/>
    <n v="599.85"/>
    <n v="0.25"/>
    <x v="2"/>
    <n v="1799.5500000000002"/>
    <n v="2399.4"/>
    <n v="599.85"/>
    <s v="High Value"/>
    <s v="Men's Sports Shorts"/>
    <x v="3"/>
    <n v="218.22"/>
    <x v="3"/>
    <s v="Male"/>
    <s v="Senior"/>
    <x v="2"/>
    <x v="2"/>
    <n v="872.88"/>
    <n v="926.67000000000019"/>
  </r>
  <r>
    <s v="SALE1466"/>
    <x v="190"/>
    <s v="CUST1226"/>
    <s v="PROD49"/>
    <s v="STORE8"/>
    <n v="2"/>
    <n v="61.42"/>
    <n v="0.08"/>
    <x v="1"/>
    <n v="113.01280000000001"/>
    <n v="122.84"/>
    <n v="9.8272000000000013"/>
    <s v="Standard"/>
    <s v="Men's Roll-On Perfume"/>
    <x v="0"/>
    <n v="43.29"/>
    <x v="3"/>
    <s v="Male"/>
    <s v="Senior"/>
    <x v="0"/>
    <x v="1"/>
    <n v="86.58"/>
    <n v="26.432800000000015"/>
  </r>
  <r>
    <s v="SALE1949"/>
    <x v="461"/>
    <s v="CUST1226"/>
    <s v="PROD7"/>
    <s v="STORE17"/>
    <n v="2"/>
    <n v="466.42"/>
    <n v="0.12"/>
    <x v="0"/>
    <n v="820.89920000000006"/>
    <n v="932.84"/>
    <n v="111.9408"/>
    <s v="Standard"/>
    <s v="LED Table Lamp"/>
    <x v="1"/>
    <n v="218.86"/>
    <x v="3"/>
    <s v="Male"/>
    <s v="Senior"/>
    <x v="3"/>
    <x v="0"/>
    <n v="437.72"/>
    <n v="383.17920000000004"/>
  </r>
  <r>
    <s v="SALE1385"/>
    <x v="42"/>
    <s v="CUST1227"/>
    <s v="PROD93"/>
    <s v="STORE7"/>
    <n v="4"/>
    <n v="540.69000000000005"/>
    <n v="0.09"/>
    <x v="2"/>
    <n v="1968.1116000000002"/>
    <n v="2162.7600000000002"/>
    <n v="194.64840000000001"/>
    <s v="High Value"/>
    <s v="USB-C Laptop Charger"/>
    <x v="2"/>
    <n v="377.52"/>
    <x v="3"/>
    <s v="Female"/>
    <s v="Senior"/>
    <x v="2"/>
    <x v="1"/>
    <n v="1510.08"/>
    <n v="458.03160000000025"/>
  </r>
  <r>
    <s v="SALE1799"/>
    <x v="541"/>
    <s v="CUST1227"/>
    <s v="PROD99"/>
    <s v="STORE8"/>
    <n v="3"/>
    <n v="677.46"/>
    <n v="0.05"/>
    <x v="2"/>
    <n v="1930.761"/>
    <n v="2032.38"/>
    <n v="101.61900000000001"/>
    <s v="High Value"/>
    <s v="Stainless Steel Cookware Set"/>
    <x v="1"/>
    <n v="201.41"/>
    <x v="3"/>
    <s v="Female"/>
    <s v="Senior"/>
    <x v="0"/>
    <x v="1"/>
    <n v="604.23"/>
    <n v="1326.5309999999999"/>
  </r>
  <r>
    <s v="SALE526"/>
    <x v="556"/>
    <s v="CUST1228"/>
    <s v="PROD4"/>
    <s v="STORE8"/>
    <n v="3"/>
    <n v="614.63"/>
    <n v="0.06"/>
    <x v="0"/>
    <n v="1733.2565999999997"/>
    <n v="1843.8899999999999"/>
    <n v="110.63339999999999"/>
    <s v="High Value"/>
    <s v="Women's Yoga Pants"/>
    <x v="3"/>
    <n v="306.45999999999998"/>
    <x v="3"/>
    <s v="Female"/>
    <s v="Senior"/>
    <x v="0"/>
    <x v="1"/>
    <n v="919.37999999999988"/>
    <n v="813.87659999999983"/>
  </r>
  <r>
    <s v="SALE615"/>
    <x v="13"/>
    <s v="CUST1228"/>
    <s v="PROD12"/>
    <s v="STORE18"/>
    <n v="4"/>
    <n v="649.52"/>
    <n v="0.11"/>
    <x v="0"/>
    <n v="2312.2912000000001"/>
    <n v="2598.08"/>
    <n v="285.78879999999998"/>
    <s v="High Value"/>
    <s v="Hair Strengthening Shampoo"/>
    <x v="0"/>
    <n v="115.82"/>
    <x v="3"/>
    <s v="Female"/>
    <s v="Senior"/>
    <x v="1"/>
    <x v="0"/>
    <n v="463.28"/>
    <n v="1849.0112000000001"/>
  </r>
  <r>
    <s v="SALE1947"/>
    <x v="322"/>
    <s v="CUST1229"/>
    <s v="PROD59"/>
    <s v="STORE11"/>
    <n v="2"/>
    <n v="943.93"/>
    <n v="0.22"/>
    <x v="2"/>
    <n v="1472.5308"/>
    <n v="1887.86"/>
    <n v="415.32919999999996"/>
    <s v="High Value"/>
    <s v="Men's Hair Styling Gel"/>
    <x v="0"/>
    <n v="17.309999999999999"/>
    <x v="1"/>
    <s v="Female"/>
    <s v="Middle Age"/>
    <x v="2"/>
    <x v="1"/>
    <n v="34.619999999999997"/>
    <n v="1437.9108000000001"/>
  </r>
  <r>
    <s v="SALE1494"/>
    <x v="360"/>
    <s v="CUST1229"/>
    <s v="PROD10"/>
    <s v="STORE15"/>
    <n v="4"/>
    <n v="538.73"/>
    <n v="0.03"/>
    <x v="1"/>
    <n v="2090.2723999999998"/>
    <n v="2154.92"/>
    <n v="64.647599999999997"/>
    <s v="High Value"/>
    <s v="Ceramic Kitchen Bowl Set"/>
    <x v="1"/>
    <n v="298.86"/>
    <x v="1"/>
    <s v="Female"/>
    <s v="Middle Age"/>
    <x v="3"/>
    <x v="0"/>
    <n v="1195.44"/>
    <n v="894.83239999999978"/>
  </r>
  <r>
    <s v="SALE457"/>
    <x v="532"/>
    <s v="CUST1229"/>
    <s v="PROD52"/>
    <s v="STORE9"/>
    <n v="2"/>
    <n v="853.93"/>
    <n v="0.01"/>
    <x v="1"/>
    <n v="1690.7813999999998"/>
    <n v="1707.86"/>
    <n v="17.078599999999998"/>
    <s v="High Value"/>
    <s v="Rugby Ball"/>
    <x v="4"/>
    <n v="212.26"/>
    <x v="1"/>
    <s v="Female"/>
    <s v="Middle Age"/>
    <x v="2"/>
    <x v="0"/>
    <n v="424.52"/>
    <n v="1266.2613999999999"/>
  </r>
  <r>
    <s v="SALE585"/>
    <x v="69"/>
    <s v="CUST1229"/>
    <s v="PROD77"/>
    <s v="STORE1"/>
    <n v="4"/>
    <n v="465.42"/>
    <n v="0.26"/>
    <x v="0"/>
    <n v="1377.6432"/>
    <n v="1861.68"/>
    <n v="484.03680000000003"/>
    <s v="High Value"/>
    <s v="WiFi Mesh Router"/>
    <x v="2"/>
    <n v="480.9"/>
    <x v="1"/>
    <s v="Female"/>
    <s v="Middle Age"/>
    <x v="3"/>
    <x v="0"/>
    <n v="1923.6"/>
    <n v="-545.95679999999993"/>
  </r>
  <r>
    <s v="SALE812"/>
    <x v="17"/>
    <s v="CUST1230"/>
    <s v="PROD68"/>
    <s v="STORE13"/>
    <n v="4"/>
    <n v="880.26"/>
    <n v="0.11"/>
    <x v="2"/>
    <n v="3133.7256000000002"/>
    <n v="3521.04"/>
    <n v="387.31439999999998"/>
    <s v="High Value"/>
    <s v="Wooden Nightstand"/>
    <x v="1"/>
    <n v="243.7"/>
    <x v="1"/>
    <s v="Male"/>
    <s v="Young"/>
    <x v="1"/>
    <x v="0"/>
    <n v="974.8"/>
    <n v="2158.9256000000005"/>
  </r>
  <r>
    <s v="SALE1794"/>
    <x v="444"/>
    <s v="CUST1230"/>
    <s v="PROD95"/>
    <s v="STORE6"/>
    <n v="3"/>
    <n v="461.02"/>
    <n v="0.28999999999999998"/>
    <x v="0"/>
    <n v="981.97259999999994"/>
    <n v="1383.06"/>
    <n v="401.08739999999995"/>
    <s v="Standard"/>
    <s v="Sports Stopwatch Basic"/>
    <x v="4"/>
    <n v="60.65"/>
    <x v="1"/>
    <s v="Male"/>
    <s v="Young"/>
    <x v="1"/>
    <x v="1"/>
    <n v="181.95"/>
    <n v="800.02260000000001"/>
  </r>
  <r>
    <s v="SALE1755"/>
    <x v="557"/>
    <s v="CUST1230"/>
    <s v="PROD66"/>
    <s v="STORE11"/>
    <n v="1"/>
    <n v="531.99"/>
    <n v="0.17"/>
    <x v="1"/>
    <n v="441.55169999999998"/>
    <n v="531.99"/>
    <n v="90.438300000000012"/>
    <s v="Standard"/>
    <s v="Women's Hair Dryer Brush"/>
    <x v="0"/>
    <n v="340.39"/>
    <x v="1"/>
    <s v="Male"/>
    <s v="Young"/>
    <x v="2"/>
    <x v="1"/>
    <n v="340.39"/>
    <n v="101.1617"/>
  </r>
  <r>
    <s v="SALE1157"/>
    <x v="453"/>
    <s v="CUST1230"/>
    <s v="PROD78"/>
    <s v="STORE7"/>
    <n v="2"/>
    <n v="274.08999999999997"/>
    <n v="0.13"/>
    <x v="0"/>
    <n v="476.91659999999996"/>
    <n v="548.17999999999995"/>
    <n v="71.26339999999999"/>
    <s v="Standard"/>
    <s v="Essential Oil Diffuser"/>
    <x v="1"/>
    <n v="325.26"/>
    <x v="1"/>
    <s v="Male"/>
    <s v="Young"/>
    <x v="2"/>
    <x v="1"/>
    <n v="650.52"/>
    <n v="-173.60340000000002"/>
  </r>
  <r>
    <s v="SALE1168"/>
    <x v="80"/>
    <s v="CUST1231"/>
    <s v="PROD34"/>
    <s v="STORE7"/>
    <n v="1"/>
    <n v="66.14"/>
    <n v="0.14000000000000001"/>
    <x v="0"/>
    <n v="56.880400000000002"/>
    <n v="66.14"/>
    <n v="9.2596000000000007"/>
    <s v="Standard"/>
    <s v="Gaming Mechanical Keyboard"/>
    <x v="2"/>
    <n v="419.28"/>
    <x v="1"/>
    <s v="Female"/>
    <s v="Young"/>
    <x v="2"/>
    <x v="1"/>
    <n v="419.28"/>
    <n v="-362.39959999999996"/>
  </r>
  <r>
    <s v="SALE371"/>
    <x v="3"/>
    <s v="CUST1231"/>
    <s v="PROD90"/>
    <s v="STORE13"/>
    <n v="3"/>
    <n v="955.82"/>
    <n v="0.16"/>
    <x v="2"/>
    <n v="2408.6664000000001"/>
    <n v="2867.46"/>
    <n v="458.79360000000003"/>
    <s v="High Value"/>
    <s v="Gaming Mouse Pad XL"/>
    <x v="2"/>
    <n v="340.14"/>
    <x v="1"/>
    <s v="Female"/>
    <s v="Young"/>
    <x v="1"/>
    <x v="0"/>
    <n v="1020.42"/>
    <n v="1388.2464"/>
  </r>
  <r>
    <s v="SALE120"/>
    <x v="558"/>
    <s v="CUST1231"/>
    <s v="PROD31"/>
    <s v="STORE17"/>
    <n v="1"/>
    <n v="904.92"/>
    <n v="0.13"/>
    <x v="2"/>
    <n v="787.28039999999999"/>
    <n v="904.92"/>
    <n v="117.6396"/>
    <s v="Standard"/>
    <s v="Basketball"/>
    <x v="4"/>
    <n v="204.39"/>
    <x v="1"/>
    <s v="Female"/>
    <s v="Young"/>
    <x v="3"/>
    <x v="0"/>
    <n v="204.39"/>
    <n v="582.8904"/>
  </r>
  <r>
    <s v="SALE1394"/>
    <x v="51"/>
    <s v="CUST1232"/>
    <s v="PROD62"/>
    <s v="STORE2"/>
    <n v="3"/>
    <n v="490.02"/>
    <n v="0.26"/>
    <x v="1"/>
    <n v="1087.8444"/>
    <n v="1470.06"/>
    <n v="382.21559999999999"/>
    <s v="High Value"/>
    <s v="Laptop Cooling Pad"/>
    <x v="2"/>
    <n v="86.42"/>
    <x v="0"/>
    <s v="Female"/>
    <s v="Young"/>
    <x v="2"/>
    <x v="2"/>
    <n v="259.26"/>
    <n v="828.58439999999996"/>
  </r>
  <r>
    <s v="SALE496"/>
    <x v="559"/>
    <s v="CUST1232"/>
    <s v="PROD95"/>
    <s v="STORE0"/>
    <n v="2"/>
    <n v="957.54"/>
    <n v="0.1"/>
    <x v="2"/>
    <n v="1723.5719999999999"/>
    <n v="1915.08"/>
    <n v="191.50800000000001"/>
    <s v="High Value"/>
    <s v="Sports Stopwatch Basic"/>
    <x v="4"/>
    <n v="60.65"/>
    <x v="0"/>
    <s v="Female"/>
    <s v="Young"/>
    <x v="1"/>
    <x v="0"/>
    <n v="121.3"/>
    <n v="1602.2719999999999"/>
  </r>
  <r>
    <s v="SALE1294"/>
    <x v="508"/>
    <s v="CUST1232"/>
    <s v="PROD89"/>
    <s v="STORE11"/>
    <n v="2"/>
    <n v="314.39999999999998"/>
    <n v="7.0000000000000007E-2"/>
    <x v="2"/>
    <n v="584.78399999999988"/>
    <n v="628.79999999999995"/>
    <n v="44.015999999999998"/>
    <s v="Standard"/>
    <s v="Face Foundation Kit"/>
    <x v="0"/>
    <n v="183.04"/>
    <x v="0"/>
    <s v="Female"/>
    <s v="Young"/>
    <x v="2"/>
    <x v="1"/>
    <n v="366.08"/>
    <n v="218.70399999999989"/>
  </r>
  <r>
    <s v="SALE980"/>
    <x v="397"/>
    <s v="CUST1232"/>
    <s v="PROD66"/>
    <s v="STORE8"/>
    <n v="3"/>
    <n v="480.11"/>
    <n v="0.11"/>
    <x v="1"/>
    <n v="1281.8936999999999"/>
    <n v="1440.33"/>
    <n v="158.43629999999999"/>
    <s v="High Value"/>
    <s v="Women's Hair Dryer Brush"/>
    <x v="0"/>
    <n v="340.39"/>
    <x v="0"/>
    <s v="Female"/>
    <s v="Young"/>
    <x v="0"/>
    <x v="1"/>
    <n v="1021.17"/>
    <n v="260.72369999999989"/>
  </r>
  <r>
    <s v="SALE1488"/>
    <x v="560"/>
    <s v="CUST1233"/>
    <s v="PROD6"/>
    <s v="STORE18"/>
    <n v="4"/>
    <n v="826.55"/>
    <n v="0.28000000000000003"/>
    <x v="0"/>
    <n v="2380.4639999999999"/>
    <n v="3306.2"/>
    <n v="925.73599999999999"/>
    <s v="High Value"/>
    <s v="Herbal Face Moisturizer"/>
    <x v="0"/>
    <n v="312.8"/>
    <x v="2"/>
    <s v="Male"/>
    <s v="Senior"/>
    <x v="1"/>
    <x v="0"/>
    <n v="1251.2"/>
    <n v="1129.2639999999999"/>
  </r>
  <r>
    <s v="SALE1125"/>
    <x v="205"/>
    <s v="CUST1233"/>
    <s v="PROD95"/>
    <s v="STORE15"/>
    <n v="3"/>
    <n v="530.16999999999996"/>
    <n v="0.18"/>
    <x v="0"/>
    <n v="1304.2181999999998"/>
    <n v="1590.5099999999998"/>
    <n v="286.29179999999997"/>
    <s v="High Value"/>
    <s v="Sports Stopwatch Basic"/>
    <x v="4"/>
    <n v="60.65"/>
    <x v="2"/>
    <s v="Male"/>
    <s v="Senior"/>
    <x v="3"/>
    <x v="0"/>
    <n v="181.95"/>
    <n v="1122.2681999999998"/>
  </r>
  <r>
    <s v="SALE519"/>
    <x v="561"/>
    <s v="CUST1233"/>
    <s v="PROD88"/>
    <s v="STORE0"/>
    <n v="3"/>
    <n v="336.17"/>
    <n v="0.04"/>
    <x v="2"/>
    <n v="968.16959999999995"/>
    <n v="1008.51"/>
    <n v="40.340400000000002"/>
    <s v="Standard"/>
    <s v="Sports Wrist Sweatbands"/>
    <x v="4"/>
    <n v="131.24"/>
    <x v="2"/>
    <s v="Male"/>
    <s v="Senior"/>
    <x v="1"/>
    <x v="0"/>
    <n v="393.72"/>
    <n v="574.44959999999992"/>
  </r>
  <r>
    <s v="SALE1206"/>
    <x v="462"/>
    <s v="CUST1234"/>
    <s v="PROD99"/>
    <s v="STORE9"/>
    <n v="4"/>
    <n v="22.51"/>
    <n v="0.27"/>
    <x v="1"/>
    <n v="65.729200000000006"/>
    <n v="90.04"/>
    <n v="24.310800000000004"/>
    <s v="Standard"/>
    <s v="Stainless Steel Cookware Set"/>
    <x v="1"/>
    <n v="201.41"/>
    <x v="3"/>
    <s v="Female"/>
    <s v="Middle Age"/>
    <x v="2"/>
    <x v="0"/>
    <n v="805.64"/>
    <n v="-739.91079999999999"/>
  </r>
  <r>
    <s v="SALE673"/>
    <x v="523"/>
    <s v="CUST1234"/>
    <s v="PROD37"/>
    <s v="STORE16"/>
    <n v="2"/>
    <n v="909.51"/>
    <n v="0.27"/>
    <x v="1"/>
    <n v="1327.8845999999999"/>
    <n v="1819.02"/>
    <n v="491.1354"/>
    <s v="High Value"/>
    <s v="Men's Casual Sneakers"/>
    <x v="3"/>
    <n v="353.47"/>
    <x v="3"/>
    <s v="Female"/>
    <s v="Middle Age"/>
    <x v="0"/>
    <x v="0"/>
    <n v="706.94"/>
    <n v="620.94459999999981"/>
  </r>
  <r>
    <s v="SALE849"/>
    <x v="562"/>
    <s v="CUST1234"/>
    <s v="PROD17"/>
    <s v="STORE14"/>
    <n v="4"/>
    <n v="593.84"/>
    <n v="0.24"/>
    <x v="2"/>
    <n v="1805.2736000000002"/>
    <n v="2375.36"/>
    <n v="570.08640000000003"/>
    <s v="High Value"/>
    <s v="Soccer Training Cone Set"/>
    <x v="4"/>
    <n v="144.53"/>
    <x v="3"/>
    <s v="Female"/>
    <s v="Middle Age"/>
    <x v="2"/>
    <x v="2"/>
    <n v="578.12"/>
    <n v="1227.1536000000001"/>
  </r>
  <r>
    <s v="SALE324"/>
    <x v="72"/>
    <s v="CUST1234"/>
    <s v="PROD98"/>
    <s v="STORE7"/>
    <n v="3"/>
    <n v="909.11"/>
    <n v="0.23"/>
    <x v="0"/>
    <n v="2100.0441000000001"/>
    <n v="2727.33"/>
    <n v="627.28589999999997"/>
    <s v="High Value"/>
    <s v="Portable Bluetooth Speaker"/>
    <x v="2"/>
    <n v="431.67"/>
    <x v="3"/>
    <s v="Female"/>
    <s v="Middle Age"/>
    <x v="2"/>
    <x v="1"/>
    <n v="1295.01"/>
    <n v="805.03410000000008"/>
  </r>
  <r>
    <s v="SALE1477"/>
    <x v="563"/>
    <s v="CUST1234"/>
    <s v="PROD89"/>
    <s v="STORE15"/>
    <n v="4"/>
    <n v="996.85"/>
    <n v="0.24"/>
    <x v="0"/>
    <n v="3030.424"/>
    <n v="3987.4"/>
    <n v="956.976"/>
    <s v="High Value"/>
    <s v="Face Foundation Kit"/>
    <x v="0"/>
    <n v="183.04"/>
    <x v="3"/>
    <s v="Female"/>
    <s v="Middle Age"/>
    <x v="3"/>
    <x v="0"/>
    <n v="732.16"/>
    <n v="2298.2640000000001"/>
  </r>
  <r>
    <s v="SALE799"/>
    <x v="564"/>
    <s v="CUST1235"/>
    <s v="PROD92"/>
    <s v="STORE11"/>
    <n v="1"/>
    <n v="522.69000000000005"/>
    <n v="0.06"/>
    <x v="1"/>
    <n v="491.32860000000005"/>
    <n v="522.69000000000005"/>
    <n v="31.361400000000003"/>
    <s v="Standard"/>
    <s v="Microwave Oven"/>
    <x v="1"/>
    <n v="447.43"/>
    <x v="1"/>
    <s v="Female"/>
    <s v="Young"/>
    <x v="2"/>
    <x v="1"/>
    <n v="447.43"/>
    <n v="43.898600000000044"/>
  </r>
  <r>
    <s v="SALE1599"/>
    <x v="268"/>
    <s v="CUST1235"/>
    <s v="PROD80"/>
    <s v="STORE10"/>
    <n v="3"/>
    <n v="261.05"/>
    <n v="0.12"/>
    <x v="2"/>
    <n v="689.17200000000014"/>
    <n v="783.15000000000009"/>
    <n v="93.978000000000009"/>
    <s v="Standard"/>
    <s v="Wall-Mounted Spice Rack"/>
    <x v="1"/>
    <n v="143.43"/>
    <x v="1"/>
    <s v="Female"/>
    <s v="Young"/>
    <x v="1"/>
    <x v="1"/>
    <n v="430.29"/>
    <n v="258.88200000000012"/>
  </r>
  <r>
    <s v="SALE540"/>
    <x v="360"/>
    <s v="CUST1235"/>
    <s v="PROD91"/>
    <s v="STORE7"/>
    <n v="3"/>
    <n v="644.73"/>
    <n v="0.01"/>
    <x v="1"/>
    <n v="1914.8480999999999"/>
    <n v="1934.19"/>
    <n v="19.341900000000003"/>
    <s v="High Value"/>
    <s v="Women's High Heels"/>
    <x v="3"/>
    <n v="438.25"/>
    <x v="1"/>
    <s v="Female"/>
    <s v="Young"/>
    <x v="2"/>
    <x v="1"/>
    <n v="1314.75"/>
    <n v="600.09809999999993"/>
  </r>
  <r>
    <s v="SALE1933"/>
    <x v="237"/>
    <s v="CUST1236"/>
    <s v="PROD24"/>
    <s v="STORE6"/>
    <n v="2"/>
    <n v="541.52"/>
    <n v="0.26"/>
    <x v="1"/>
    <n v="801.44959999999992"/>
    <n v="1083.04"/>
    <n v="281.59039999999999"/>
    <s v="Standard"/>
    <s v="Foldable Camping Chair"/>
    <x v="4"/>
    <n v="166.06"/>
    <x v="1"/>
    <s v="Female"/>
    <s v="Middle Age"/>
    <x v="1"/>
    <x v="1"/>
    <n v="332.12"/>
    <n v="469.32959999999991"/>
  </r>
  <r>
    <s v="SALE1682"/>
    <x v="32"/>
    <s v="CUST1236"/>
    <s v="PROD71"/>
    <s v="STORE18"/>
    <n v="1"/>
    <n v="395.18"/>
    <n v="0.09"/>
    <x v="0"/>
    <n v="359.61380000000003"/>
    <n v="395.18"/>
    <n v="35.566200000000002"/>
    <s v="Standard"/>
    <s v="Hair Repair Oil Treatment"/>
    <x v="0"/>
    <n v="214.32"/>
    <x v="1"/>
    <s v="Female"/>
    <s v="Middle Age"/>
    <x v="1"/>
    <x v="0"/>
    <n v="214.32"/>
    <n v="145.29380000000003"/>
  </r>
  <r>
    <s v="SALE1455"/>
    <x v="347"/>
    <s v="CUST1236"/>
    <s v="PROD16"/>
    <s v="STORE14"/>
    <n v="4"/>
    <n v="56.37"/>
    <n v="0.17"/>
    <x v="1"/>
    <n v="187.14839999999998"/>
    <n v="225.48"/>
    <n v="38.331600000000002"/>
    <s v="Standard"/>
    <s v="Beard Grooming Kit"/>
    <x v="0"/>
    <n v="337.42"/>
    <x v="1"/>
    <s v="Female"/>
    <s v="Middle Age"/>
    <x v="2"/>
    <x v="2"/>
    <n v="1349.68"/>
    <n v="-1162.5316"/>
  </r>
  <r>
    <s v="SALE575"/>
    <x v="209"/>
    <s v="CUST1237"/>
    <s v="PROD50"/>
    <s v="STORE19"/>
    <n v="4"/>
    <n v="202.59"/>
    <n v="0.06"/>
    <x v="2"/>
    <n v="761.73839999999996"/>
    <n v="810.36"/>
    <n v="48.621600000000001"/>
    <s v="Standard"/>
    <s v="Boxing Hand Wraps"/>
    <x v="4"/>
    <n v="190.29"/>
    <x v="3"/>
    <s v="Female"/>
    <s v="Middle Age"/>
    <x v="1"/>
    <x v="1"/>
    <n v="761.16"/>
    <n v="0.57839999999998781"/>
  </r>
  <r>
    <s v="SALE12"/>
    <x v="349"/>
    <s v="CUST1237"/>
    <s v="PROD88"/>
    <s v="STORE4"/>
    <n v="2"/>
    <n v="358.36"/>
    <n v="0.05"/>
    <x v="1"/>
    <n v="680.88400000000001"/>
    <n v="716.72"/>
    <n v="35.836000000000006"/>
    <s v="Standard"/>
    <s v="Sports Wrist Sweatbands"/>
    <x v="4"/>
    <n v="131.24"/>
    <x v="3"/>
    <s v="Female"/>
    <s v="Middle Age"/>
    <x v="2"/>
    <x v="1"/>
    <n v="262.48"/>
    <n v="418.404"/>
  </r>
  <r>
    <s v="SALE1457"/>
    <x v="471"/>
    <s v="CUST1238"/>
    <s v="PROD43"/>
    <s v="STORE18"/>
    <n v="4"/>
    <n v="85.62"/>
    <n v="0.28000000000000003"/>
    <x v="1"/>
    <n v="246.5856"/>
    <n v="342.48"/>
    <n v="95.894400000000019"/>
    <s v="Standard"/>
    <s v="USB External Hard Drive"/>
    <x v="2"/>
    <n v="253.33"/>
    <x v="0"/>
    <s v="Male"/>
    <s v="Middle Age"/>
    <x v="1"/>
    <x v="0"/>
    <n v="1013.32"/>
    <n v="-766.73440000000005"/>
  </r>
  <r>
    <s v="SALE61"/>
    <x v="254"/>
    <s v="CUST1239"/>
    <s v="PROD19"/>
    <s v="STORE7"/>
    <n v="4"/>
    <n v="929.26"/>
    <n v="0.23"/>
    <x v="0"/>
    <n v="2862.1208000000001"/>
    <n v="3717.04"/>
    <n v="854.91920000000005"/>
    <s v="High Value"/>
    <s v="Knee Support Brace"/>
    <x v="4"/>
    <n v="21.34"/>
    <x v="0"/>
    <s v="Female"/>
    <s v="Senior"/>
    <x v="2"/>
    <x v="1"/>
    <n v="85.36"/>
    <n v="2776.7608"/>
  </r>
  <r>
    <s v="SALE892"/>
    <x v="113"/>
    <s v="CUST1239"/>
    <s v="PROD92"/>
    <s v="STORE0"/>
    <n v="2"/>
    <n v="92.64"/>
    <n v="0.14000000000000001"/>
    <x v="2"/>
    <n v="159.3408"/>
    <n v="185.28"/>
    <n v="25.939200000000003"/>
    <s v="Standard"/>
    <s v="Microwave Oven"/>
    <x v="1"/>
    <n v="447.43"/>
    <x v="0"/>
    <s v="Female"/>
    <s v="Senior"/>
    <x v="1"/>
    <x v="0"/>
    <n v="894.86"/>
    <n v="-735.51919999999996"/>
  </r>
  <r>
    <s v="SALE1236"/>
    <x v="494"/>
    <s v="CUST1239"/>
    <s v="PROD86"/>
    <s v="STORE7"/>
    <n v="4"/>
    <n v="139.05000000000001"/>
    <n v="0.28999999999999998"/>
    <x v="2"/>
    <n v="394.90199999999999"/>
    <n v="556.20000000000005"/>
    <n v="161.298"/>
    <s v="Standard"/>
    <s v="Kitchen Cutting Board"/>
    <x v="1"/>
    <n v="176.07"/>
    <x v="0"/>
    <s v="Female"/>
    <s v="Senior"/>
    <x v="2"/>
    <x v="1"/>
    <n v="704.28"/>
    <n v="-309.37799999999999"/>
  </r>
  <r>
    <s v="SALE779"/>
    <x v="490"/>
    <s v="CUST1239"/>
    <s v="PROD86"/>
    <s v="STORE3"/>
    <n v="3"/>
    <n v="155.87"/>
    <n v="0.03"/>
    <x v="1"/>
    <n v="453.58170000000001"/>
    <n v="467.61"/>
    <n v="14.0283"/>
    <s v="Standard"/>
    <s v="Kitchen Cutting Board"/>
    <x v="1"/>
    <n v="176.07"/>
    <x v="0"/>
    <s v="Female"/>
    <s v="Senior"/>
    <x v="3"/>
    <x v="2"/>
    <n v="528.21"/>
    <n v="-74.628300000000024"/>
  </r>
  <r>
    <s v="SALE379"/>
    <x v="379"/>
    <s v="CUST1239"/>
    <s v="PROD78"/>
    <s v="STORE1"/>
    <n v="4"/>
    <n v="115.42"/>
    <n v="0.03"/>
    <x v="2"/>
    <n v="447.82959999999997"/>
    <n v="461.68"/>
    <n v="13.8504"/>
    <s v="Standard"/>
    <s v="Essential Oil Diffuser"/>
    <x v="1"/>
    <n v="325.26"/>
    <x v="0"/>
    <s v="Female"/>
    <s v="Senior"/>
    <x v="3"/>
    <x v="0"/>
    <n v="1301.04"/>
    <n v="-853.21039999999994"/>
  </r>
  <r>
    <s v="SALE19"/>
    <x v="541"/>
    <s v="CUST1239"/>
    <s v="PROD60"/>
    <s v="STORE13"/>
    <n v="3"/>
    <n v="593.62"/>
    <n v="0.08"/>
    <x v="2"/>
    <n v="1638.3912000000003"/>
    <n v="1780.8600000000001"/>
    <n v="142.46880000000002"/>
    <s v="High Value"/>
    <s v="Luxury Perfume Spray"/>
    <x v="0"/>
    <n v="482.75"/>
    <x v="0"/>
    <s v="Female"/>
    <s v="Senior"/>
    <x v="1"/>
    <x v="0"/>
    <n v="1448.25"/>
    <n v="190.14120000000025"/>
  </r>
  <r>
    <s v="SALE253"/>
    <x v="9"/>
    <s v="CUST1240"/>
    <s v="PROD92"/>
    <s v="STORE18"/>
    <n v="2"/>
    <n v="825.04"/>
    <n v="0.2"/>
    <x v="1"/>
    <n v="1320.0640000000001"/>
    <n v="1650.08"/>
    <n v="330.01600000000002"/>
    <s v="High Value"/>
    <s v="Microwave Oven"/>
    <x v="1"/>
    <n v="447.43"/>
    <x v="0"/>
    <s v="Female"/>
    <s v="Senior"/>
    <x v="1"/>
    <x v="0"/>
    <n v="894.86"/>
    <n v="425.20400000000006"/>
  </r>
  <r>
    <s v="SALE494"/>
    <x v="352"/>
    <s v="CUST1240"/>
    <s v="PROD18"/>
    <s v="STORE0"/>
    <n v="1"/>
    <n v="963.76"/>
    <n v="0.14000000000000001"/>
    <x v="2"/>
    <n v="828.83359999999993"/>
    <n v="963.76"/>
    <n v="134.9264"/>
    <s v="Standard"/>
    <s v="Women's Denim Jeans"/>
    <x v="3"/>
    <n v="242.96499999999997"/>
    <x v="0"/>
    <s v="Female"/>
    <s v="Senior"/>
    <x v="1"/>
    <x v="0"/>
    <n v="242.96499999999997"/>
    <n v="585.86860000000001"/>
  </r>
  <r>
    <s v="SALE1639"/>
    <x v="130"/>
    <s v="CUST1240"/>
    <s v="PROD26"/>
    <s v="STORE17"/>
    <n v="1"/>
    <n v="238.24"/>
    <n v="0.12"/>
    <x v="2"/>
    <n v="209.65120000000002"/>
    <n v="238.24"/>
    <n v="28.588799999999999"/>
    <s v="Standard"/>
    <s v="Wireless Bluetooth Speaker"/>
    <x v="2"/>
    <n v="322.41000000000003"/>
    <x v="0"/>
    <s v="Female"/>
    <s v="Senior"/>
    <x v="3"/>
    <x v="0"/>
    <n v="322.41000000000003"/>
    <n v="-112.75880000000001"/>
  </r>
  <r>
    <s v="SALE692"/>
    <x v="565"/>
    <s v="CUST1240"/>
    <s v="PROD26"/>
    <s v="STORE19"/>
    <n v="1"/>
    <n v="756.63"/>
    <n v="0.04"/>
    <x v="2"/>
    <n v="726.36479999999995"/>
    <n v="756.63"/>
    <n v="30.2652"/>
    <s v="Standard"/>
    <s v="Wireless Bluetooth Speaker"/>
    <x v="2"/>
    <n v="322.41000000000003"/>
    <x v="0"/>
    <s v="Female"/>
    <s v="Senior"/>
    <x v="1"/>
    <x v="1"/>
    <n v="322.41000000000003"/>
    <n v="403.95479999999992"/>
  </r>
  <r>
    <s v="SALE722"/>
    <x v="436"/>
    <s v="CUST1241"/>
    <s v="PROD15"/>
    <s v="STORE14"/>
    <n v="3"/>
    <n v="159.76"/>
    <n v="0.22"/>
    <x v="2"/>
    <n v="373.83839999999998"/>
    <n v="479.28"/>
    <n v="105.44159999999999"/>
    <s v="Standard"/>
    <s v="4K Home Projector"/>
    <x v="2"/>
    <n v="465.34"/>
    <x v="0"/>
    <s v="Male"/>
    <s v="Middle Age"/>
    <x v="2"/>
    <x v="2"/>
    <n v="1396.02"/>
    <n v="-1022.1816"/>
  </r>
  <r>
    <s v="SALE1804"/>
    <x v="566"/>
    <s v="CUST1241"/>
    <s v="PROD25"/>
    <s v="STORE18"/>
    <n v="1"/>
    <n v="329.94"/>
    <n v="0.14000000000000001"/>
    <x v="2"/>
    <n v="283.7484"/>
    <n v="329.94"/>
    <n v="46.191600000000001"/>
    <s v="Standard"/>
    <s v="Women's Scarf Set"/>
    <x v="3"/>
    <n v="174.02"/>
    <x v="0"/>
    <s v="Male"/>
    <s v="Middle Age"/>
    <x v="1"/>
    <x v="0"/>
    <n v="174.02"/>
    <n v="109.72839999999999"/>
  </r>
  <r>
    <s v="SALE1990"/>
    <x v="262"/>
    <s v="CUST1241"/>
    <s v="PROD52"/>
    <s v="STORE3"/>
    <n v="1"/>
    <n v="234.06"/>
    <n v="0.11"/>
    <x v="2"/>
    <n v="208.3134"/>
    <n v="234.06"/>
    <n v="25.746600000000001"/>
    <s v="Standard"/>
    <s v="Rugby Ball"/>
    <x v="4"/>
    <n v="212.26"/>
    <x v="0"/>
    <s v="Male"/>
    <s v="Middle Age"/>
    <x v="3"/>
    <x v="2"/>
    <n v="212.26"/>
    <n v="-3.9465999999999894"/>
  </r>
  <r>
    <s v="SALE355"/>
    <x v="232"/>
    <s v="CUST1241"/>
    <s v="PROD15"/>
    <s v="STORE15"/>
    <n v="2"/>
    <n v="773.75"/>
    <n v="0.16"/>
    <x v="1"/>
    <n v="1299.8999999999999"/>
    <n v="1547.5"/>
    <n v="247.6"/>
    <s v="High Value"/>
    <s v="4K Home Projector"/>
    <x v="2"/>
    <n v="465.34"/>
    <x v="0"/>
    <s v="Male"/>
    <s v="Middle Age"/>
    <x v="3"/>
    <x v="0"/>
    <n v="930.68"/>
    <n v="369.21999999999991"/>
  </r>
  <r>
    <s v="SALE1297"/>
    <x v="301"/>
    <s v="CUST1241"/>
    <s v="PROD65"/>
    <s v="STORE1"/>
    <n v="1"/>
    <n v="73.88"/>
    <n v="0.04"/>
    <x v="0"/>
    <n v="70.924799999999991"/>
    <n v="73.88"/>
    <n v="2.9552"/>
    <s v="Standard"/>
    <s v="Adjustable Dumbbells 20kg"/>
    <x v="4"/>
    <n v="240.63"/>
    <x v="0"/>
    <s v="Male"/>
    <s v="Middle Age"/>
    <x v="3"/>
    <x v="0"/>
    <n v="240.63"/>
    <n v="-169.70519999999999"/>
  </r>
  <r>
    <s v="SALE776"/>
    <x v="332"/>
    <s v="CUST1241"/>
    <s v="PROD20"/>
    <s v="STORE4"/>
    <n v="1"/>
    <n v="859.3"/>
    <n v="0.16"/>
    <x v="2"/>
    <n v="721.8119999999999"/>
    <n v="859.3"/>
    <n v="137.488"/>
    <s v="Standard"/>
    <s v="Outdoor Sports Water Bottle"/>
    <x v="4"/>
    <n v="131.51"/>
    <x v="0"/>
    <s v="Male"/>
    <s v="Middle Age"/>
    <x v="2"/>
    <x v="1"/>
    <n v="131.51"/>
    <n v="590.30199999999991"/>
  </r>
  <r>
    <s v="SALE1163"/>
    <x v="236"/>
    <s v="CUST1242"/>
    <s v="PROD81"/>
    <s v="STORE1"/>
    <n v="4"/>
    <n v="762.43"/>
    <n v="0.05"/>
    <x v="0"/>
    <n v="2897.2339999999995"/>
    <n v="3049.72"/>
    <n v="152.48599999999999"/>
    <s v="High Value"/>
    <s v="Badminton Racket Set"/>
    <x v="4"/>
    <n v="285.54000000000002"/>
    <x v="2"/>
    <s v="Female"/>
    <s v="Senior"/>
    <x v="3"/>
    <x v="0"/>
    <n v="1142.1600000000001"/>
    <n v="1755.0739999999994"/>
  </r>
  <r>
    <s v="SALE580"/>
    <x v="567"/>
    <s v="CUST1242"/>
    <s v="PROD81"/>
    <s v="STORE4"/>
    <n v="1"/>
    <n v="328.51"/>
    <n v="0.2"/>
    <x v="0"/>
    <n v="262.80799999999999"/>
    <n v="328.51"/>
    <n v="65.701999999999998"/>
    <s v="Standard"/>
    <s v="Badminton Racket Set"/>
    <x v="4"/>
    <n v="285.54000000000002"/>
    <x v="2"/>
    <s v="Female"/>
    <s v="Senior"/>
    <x v="2"/>
    <x v="1"/>
    <n v="285.54000000000002"/>
    <n v="-22.732000000000028"/>
  </r>
  <r>
    <s v="SALE152"/>
    <x v="22"/>
    <s v="CUST1243"/>
    <s v="PROD69"/>
    <s v="STORE19"/>
    <n v="1"/>
    <n v="34.51"/>
    <n v="0.04"/>
    <x v="0"/>
    <n v="33.129599999999996"/>
    <n v="34.51"/>
    <n v="1.3803999999999998"/>
    <s v="Standard"/>
    <s v="Men's Sports Shorts"/>
    <x v="3"/>
    <n v="218.22"/>
    <x v="3"/>
    <s v="Female"/>
    <s v="Senior"/>
    <x v="1"/>
    <x v="1"/>
    <n v="218.22"/>
    <n v="-185.09039999999999"/>
  </r>
  <r>
    <s v="SALE1401"/>
    <x v="514"/>
    <s v="CUST1243"/>
    <s v="PROD24"/>
    <s v="STORE9"/>
    <n v="3"/>
    <n v="663.73"/>
    <n v="0.06"/>
    <x v="1"/>
    <n v="1871.7185999999999"/>
    <n v="1991.19"/>
    <n v="119.4714"/>
    <s v="High Value"/>
    <s v="Foldable Camping Chair"/>
    <x v="4"/>
    <n v="166.06"/>
    <x v="3"/>
    <s v="Female"/>
    <s v="Senior"/>
    <x v="2"/>
    <x v="0"/>
    <n v="498.18"/>
    <n v="1373.5385999999999"/>
  </r>
  <r>
    <s v="SALE1434"/>
    <x v="332"/>
    <s v="CUST1243"/>
    <s v="PROD32"/>
    <s v="STORE12"/>
    <n v="1"/>
    <n v="409.41"/>
    <n v="0.13"/>
    <x v="2"/>
    <n v="356.18670000000003"/>
    <n v="409.41"/>
    <n v="53.223300000000002"/>
    <s v="Standard"/>
    <s v="Vitamin C Face Serum"/>
    <x v="0"/>
    <n v="283.83"/>
    <x v="3"/>
    <s v="Female"/>
    <s v="Senior"/>
    <x v="3"/>
    <x v="1"/>
    <n v="283.83"/>
    <n v="72.356700000000046"/>
  </r>
  <r>
    <s v="SALE206"/>
    <x v="5"/>
    <s v="CUST1243"/>
    <s v="PROD34"/>
    <s v="STORE16"/>
    <n v="3"/>
    <n v="461.03"/>
    <n v="0.11"/>
    <x v="2"/>
    <n v="1230.9501"/>
    <n v="1383.09"/>
    <n v="152.13989999999998"/>
    <s v="High Value"/>
    <s v="Gaming Mechanical Keyboard"/>
    <x v="2"/>
    <n v="419.28"/>
    <x v="3"/>
    <s v="Female"/>
    <s v="Senior"/>
    <x v="0"/>
    <x v="0"/>
    <n v="1257.8399999999999"/>
    <n v="-26.889899999999898"/>
  </r>
  <r>
    <s v="SALE1165"/>
    <x v="360"/>
    <s v="CUST1243"/>
    <s v="PROD35"/>
    <s v="STORE0"/>
    <n v="2"/>
    <n v="760.14"/>
    <n v="0.02"/>
    <x v="0"/>
    <n v="1489.8743999999999"/>
    <n v="1520.28"/>
    <n v="30.4056"/>
    <s v="High Value"/>
    <s v="Bedroom Table Lamp"/>
    <x v="1"/>
    <n v="382.22"/>
    <x v="3"/>
    <s v="Female"/>
    <s v="Senior"/>
    <x v="1"/>
    <x v="0"/>
    <n v="764.44"/>
    <n v="725.43439999999987"/>
  </r>
  <r>
    <s v="SALE96"/>
    <x v="47"/>
    <s v="CUST1244"/>
    <s v="PROD50"/>
    <s v="STORE10"/>
    <n v="3"/>
    <n v="688.76"/>
    <n v="0.12"/>
    <x v="2"/>
    <n v="1818.3263999999997"/>
    <n v="2066.2799999999997"/>
    <n v="247.95359999999997"/>
    <s v="High Value"/>
    <s v="Boxing Hand Wraps"/>
    <x v="4"/>
    <n v="190.29"/>
    <x v="1"/>
    <s v="Male"/>
    <s v="Young"/>
    <x v="1"/>
    <x v="1"/>
    <n v="570.87"/>
    <n v="1247.4563999999996"/>
  </r>
  <r>
    <s v="SALE1224"/>
    <x v="50"/>
    <s v="CUST1244"/>
    <s v="PROD76"/>
    <s v="STORE6"/>
    <n v="2"/>
    <n v="257.77999999999997"/>
    <n v="0.05"/>
    <x v="1"/>
    <n v="489.78199999999993"/>
    <n v="515.55999999999995"/>
    <n v="25.777999999999999"/>
    <s v="Standard"/>
    <s v="Wireless Mouse"/>
    <x v="2"/>
    <n v="392.89"/>
    <x v="1"/>
    <s v="Male"/>
    <s v="Young"/>
    <x v="1"/>
    <x v="1"/>
    <n v="785.78"/>
    <n v="-295.99800000000005"/>
  </r>
  <r>
    <s v="SALE1130"/>
    <x v="568"/>
    <s v="CUST1244"/>
    <s v="PROD53"/>
    <s v="STORE8"/>
    <n v="2"/>
    <n v="314.29000000000002"/>
    <n v="0.19"/>
    <x v="1"/>
    <n v="509.14980000000008"/>
    <n v="628.58000000000004"/>
    <n v="119.43020000000001"/>
    <s v="Standard"/>
    <s v="Men's Track Pants"/>
    <x v="3"/>
    <n v="386.56"/>
    <x v="1"/>
    <s v="Male"/>
    <s v="Young"/>
    <x v="0"/>
    <x v="1"/>
    <n v="773.12"/>
    <n v="-263.97019999999992"/>
  </r>
  <r>
    <s v="SALE1509"/>
    <x v="516"/>
    <s v="CUST1245"/>
    <s v="PROD90"/>
    <s v="STORE0"/>
    <n v="3"/>
    <n v="336.09"/>
    <n v="0.01"/>
    <x v="2"/>
    <n v="998.18729999999994"/>
    <n v="1008.27"/>
    <n v="10.082700000000001"/>
    <s v="Standard"/>
    <s v="Gaming Mouse Pad XL"/>
    <x v="2"/>
    <n v="340.14"/>
    <x v="0"/>
    <s v="Female"/>
    <s v="Senior"/>
    <x v="1"/>
    <x v="0"/>
    <n v="1020.42"/>
    <n v="-22.232700000000023"/>
  </r>
  <r>
    <s v="SALE1530"/>
    <x v="80"/>
    <s v="CUST1245"/>
    <s v="PROD40"/>
    <s v="STORE14"/>
    <n v="3"/>
    <n v="202.07"/>
    <n v="0.23"/>
    <x v="2"/>
    <n v="466.78170000000006"/>
    <n v="606.21"/>
    <n v="139.42830000000001"/>
    <s v="Standard"/>
    <s v="Noise-Canceling Headphones"/>
    <x v="2"/>
    <n v="38.520000000000003"/>
    <x v="0"/>
    <s v="Female"/>
    <s v="Senior"/>
    <x v="2"/>
    <x v="2"/>
    <n v="115.56"/>
    <n v="351.22170000000006"/>
  </r>
  <r>
    <s v="SALE1375"/>
    <x v="121"/>
    <s v="CUST1245"/>
    <s v="PROD68"/>
    <s v="STORE14"/>
    <n v="2"/>
    <n v="485.25"/>
    <n v="0.28000000000000003"/>
    <x v="1"/>
    <n v="698.76"/>
    <n v="970.5"/>
    <n v="271.74"/>
    <s v="Standard"/>
    <s v="Wooden Nightstand"/>
    <x v="1"/>
    <n v="243.7"/>
    <x v="0"/>
    <s v="Female"/>
    <s v="Senior"/>
    <x v="2"/>
    <x v="2"/>
    <n v="487.4"/>
    <n v="211.36"/>
  </r>
  <r>
    <s v="SALE1429"/>
    <x v="569"/>
    <s v="CUST1245"/>
    <s v="PROD94"/>
    <s v="STORE13"/>
    <n v="4"/>
    <n v="552.38"/>
    <n v="0.1"/>
    <x v="0"/>
    <n v="1988.568"/>
    <n v="2209.52"/>
    <n v="220.952"/>
    <s v="High Value"/>
    <s v="Vitamin E Body Lotion"/>
    <x v="0"/>
    <n v="358.47"/>
    <x v="0"/>
    <s v="Female"/>
    <s v="Senior"/>
    <x v="1"/>
    <x v="0"/>
    <n v="1433.88"/>
    <n v="554.68799999999987"/>
  </r>
  <r>
    <s v="SALE934"/>
    <x v="570"/>
    <s v="CUST1245"/>
    <s v="PROD39"/>
    <s v="STORE9"/>
    <n v="4"/>
    <n v="377.26"/>
    <n v="0.22"/>
    <x v="0"/>
    <n v="1177.0512000000001"/>
    <n v="1509.04"/>
    <n v="331.98879999999997"/>
    <s v="High Value"/>
    <s v="Portable Power Bank"/>
    <x v="2"/>
    <n v="326.06"/>
    <x v="0"/>
    <s v="Female"/>
    <s v="Senior"/>
    <x v="2"/>
    <x v="0"/>
    <n v="1304.24"/>
    <n v="-127.1887999999999"/>
  </r>
  <r>
    <s v="SALE1571"/>
    <x v="377"/>
    <s v="CUST1245"/>
    <s v="PROD3"/>
    <s v="STORE13"/>
    <n v="4"/>
    <n v="189.07"/>
    <n v="0.1"/>
    <x v="2"/>
    <n v="680.65200000000004"/>
    <n v="756.28"/>
    <n v="75.628"/>
    <s v="Standard"/>
    <s v="Men's Running Jacket"/>
    <x v="3"/>
    <n v="364.67"/>
    <x v="0"/>
    <s v="Female"/>
    <s v="Senior"/>
    <x v="1"/>
    <x v="0"/>
    <n v="1458.68"/>
    <n v="-778.02800000000002"/>
  </r>
  <r>
    <s v="SALE1033"/>
    <x v="571"/>
    <s v="CUST1246"/>
    <s v="PROD33"/>
    <s v="STORE9"/>
    <n v="3"/>
    <n v="272.27"/>
    <n v="0.01"/>
    <x v="0"/>
    <n v="808.64189999999996"/>
    <n v="816.81"/>
    <n v="8.168099999999999"/>
    <s v="Standard"/>
    <s v="Modern Wall Clock"/>
    <x v="1"/>
    <n v="179.77"/>
    <x v="1"/>
    <s v="Male"/>
    <s v="Senior"/>
    <x v="2"/>
    <x v="0"/>
    <n v="539.31000000000006"/>
    <n v="269.33189999999991"/>
  </r>
  <r>
    <s v="SALE598"/>
    <x v="486"/>
    <s v="CUST1246"/>
    <s v="PROD39"/>
    <s v="STORE8"/>
    <n v="1"/>
    <n v="209.39"/>
    <n v="0.28000000000000003"/>
    <x v="2"/>
    <n v="150.76079999999999"/>
    <n v="209.39"/>
    <n v="58.629200000000004"/>
    <s v="Standard"/>
    <s v="Portable Power Bank"/>
    <x v="2"/>
    <n v="326.06"/>
    <x v="1"/>
    <s v="Male"/>
    <s v="Senior"/>
    <x v="0"/>
    <x v="1"/>
    <n v="326.06"/>
    <n v="-175.29920000000001"/>
  </r>
  <r>
    <s v="SALE218"/>
    <x v="42"/>
    <s v="CUST1246"/>
    <s v="PROD72"/>
    <s v="STORE1"/>
    <n v="1"/>
    <n v="813.87"/>
    <n v="0.23"/>
    <x v="2"/>
    <n v="626.67989999999998"/>
    <n v="813.87"/>
    <n v="187.1901"/>
    <s v="Standard"/>
    <s v="Professional Jump Rope"/>
    <x v="4"/>
    <n v="477.61"/>
    <x v="1"/>
    <s v="Male"/>
    <s v="Senior"/>
    <x v="3"/>
    <x v="0"/>
    <n v="477.61"/>
    <n v="149.06989999999996"/>
  </r>
  <r>
    <s v="SALE1679"/>
    <x v="392"/>
    <s v="CUST1247"/>
    <s v="PROD20"/>
    <s v="STORE18"/>
    <n v="1"/>
    <n v="143.69999999999999"/>
    <n v="0.19"/>
    <x v="2"/>
    <n v="116.39699999999999"/>
    <n v="143.69999999999999"/>
    <n v="27.302999999999997"/>
    <s v="Standard"/>
    <s v="Outdoor Sports Water Bottle"/>
    <x v="4"/>
    <n v="131.51"/>
    <x v="0"/>
    <s v="Male"/>
    <s v="Middle Age"/>
    <x v="1"/>
    <x v="0"/>
    <n v="131.51"/>
    <n v="-15.113"/>
  </r>
  <r>
    <s v="SALE771"/>
    <x v="572"/>
    <s v="CUST1247"/>
    <s v="PROD10"/>
    <s v="STORE4"/>
    <n v="4"/>
    <n v="837.34"/>
    <n v="0.05"/>
    <x v="1"/>
    <n v="3181.8919999999998"/>
    <n v="3349.36"/>
    <n v="167.46800000000002"/>
    <s v="High Value"/>
    <s v="Ceramic Kitchen Bowl Set"/>
    <x v="1"/>
    <n v="298.86"/>
    <x v="0"/>
    <s v="Male"/>
    <s v="Middle Age"/>
    <x v="2"/>
    <x v="1"/>
    <n v="1195.44"/>
    <n v="1986.4519999999998"/>
  </r>
  <r>
    <s v="SALE1295"/>
    <x v="321"/>
    <s v="CUST1247"/>
    <s v="PROD60"/>
    <s v="STORE4"/>
    <n v="1"/>
    <n v="151.66"/>
    <n v="0.16"/>
    <x v="0"/>
    <n v="127.39439999999999"/>
    <n v="151.66"/>
    <n v="24.265599999999999"/>
    <s v="Standard"/>
    <s v="Luxury Perfume Spray"/>
    <x v="0"/>
    <n v="482.75"/>
    <x v="0"/>
    <s v="Male"/>
    <s v="Middle Age"/>
    <x v="2"/>
    <x v="1"/>
    <n v="482.75"/>
    <n v="-355.35559999999998"/>
  </r>
  <r>
    <s v="SALE1922"/>
    <x v="573"/>
    <s v="CUST1247"/>
    <s v="PROD46"/>
    <s v="STORE17"/>
    <n v="3"/>
    <n v="961.4"/>
    <n v="0.02"/>
    <x v="0"/>
    <n v="2826.5159999999996"/>
    <n v="2884.2"/>
    <n v="57.683999999999997"/>
    <s v="High Value"/>
    <s v="Men's Winter Jacket"/>
    <x v="3"/>
    <n v="167.34"/>
    <x v="0"/>
    <s v="Male"/>
    <s v="Middle Age"/>
    <x v="3"/>
    <x v="0"/>
    <n v="502.02"/>
    <n v="2324.4959999999996"/>
  </r>
  <r>
    <s v="SALE750"/>
    <x v="574"/>
    <s v="CUST1248"/>
    <s v="PROD34"/>
    <s v="STORE3"/>
    <n v="4"/>
    <n v="475.98"/>
    <n v="0.19"/>
    <x v="2"/>
    <n v="1542.1752000000001"/>
    <n v="1903.92"/>
    <n v="361.7448"/>
    <s v="High Value"/>
    <s v="Gaming Mechanical Keyboard"/>
    <x v="2"/>
    <n v="419.28"/>
    <x v="3"/>
    <s v="Male"/>
    <s v="Young"/>
    <x v="3"/>
    <x v="2"/>
    <n v="1677.12"/>
    <n v="-134.94479999999976"/>
  </r>
  <r>
    <s v="SALE1015"/>
    <x v="75"/>
    <s v="CUST1248"/>
    <s v="PROD62"/>
    <s v="STORE4"/>
    <n v="4"/>
    <n v="132.88999999999999"/>
    <n v="0.12"/>
    <x v="2"/>
    <n v="467.77279999999996"/>
    <n v="531.55999999999995"/>
    <n v="63.787199999999991"/>
    <s v="Standard"/>
    <s v="Laptop Cooling Pad"/>
    <x v="2"/>
    <n v="86.42"/>
    <x v="3"/>
    <s v="Male"/>
    <s v="Young"/>
    <x v="2"/>
    <x v="1"/>
    <n v="345.68"/>
    <n v="122.09279999999995"/>
  </r>
  <r>
    <s v="SALE259"/>
    <x v="365"/>
    <s v="CUST1248"/>
    <s v="PROD35"/>
    <s v="STORE2"/>
    <n v="3"/>
    <n v="471.31"/>
    <n v="0"/>
    <x v="0"/>
    <n v="1413.93"/>
    <n v="1413.93"/>
    <n v="0"/>
    <s v="High Value"/>
    <s v="Bedroom Table Lamp"/>
    <x v="1"/>
    <n v="382.22"/>
    <x v="3"/>
    <s v="Male"/>
    <s v="Young"/>
    <x v="2"/>
    <x v="2"/>
    <n v="1146.6600000000001"/>
    <n v="267.27"/>
  </r>
  <r>
    <s v="SALE354"/>
    <x v="258"/>
    <s v="CUST1248"/>
    <s v="PROD87"/>
    <s v="STORE8"/>
    <n v="2"/>
    <n v="720.32"/>
    <n v="0.26"/>
    <x v="2"/>
    <n v="1066.0736000000002"/>
    <n v="1440.64"/>
    <n v="374.56640000000004"/>
    <s v="High Value"/>
    <s v="LED Bedside Lamp"/>
    <x v="1"/>
    <n v="371.38"/>
    <x v="3"/>
    <s v="Male"/>
    <s v="Young"/>
    <x v="0"/>
    <x v="1"/>
    <n v="742.76"/>
    <n v="323.31360000000018"/>
  </r>
  <r>
    <s v="SALE967"/>
    <x v="469"/>
    <s v="CUST1248"/>
    <s v="PROD39"/>
    <s v="STORE18"/>
    <n v="4"/>
    <n v="99.92"/>
    <n v="0.11"/>
    <x v="1"/>
    <n v="355.71520000000004"/>
    <n v="399.68"/>
    <n v="43.964800000000004"/>
    <s v="Standard"/>
    <s v="Portable Power Bank"/>
    <x v="2"/>
    <n v="326.06"/>
    <x v="3"/>
    <s v="Male"/>
    <s v="Young"/>
    <x v="1"/>
    <x v="0"/>
    <n v="1304.24"/>
    <n v="-948.52479999999991"/>
  </r>
  <r>
    <s v="SALE865"/>
    <x v="575"/>
    <s v="CUST1248"/>
    <s v="PROD43"/>
    <s v="STORE8"/>
    <n v="3"/>
    <n v="900.63"/>
    <n v="0.11"/>
    <x v="0"/>
    <n v="2404.6821"/>
    <n v="2701.89"/>
    <n v="297.2079"/>
    <s v="High Value"/>
    <s v="USB External Hard Drive"/>
    <x v="2"/>
    <n v="253.33"/>
    <x v="3"/>
    <s v="Male"/>
    <s v="Young"/>
    <x v="0"/>
    <x v="1"/>
    <n v="759.99"/>
    <n v="1644.6921"/>
  </r>
  <r>
    <s v="SALE1213"/>
    <x v="476"/>
    <s v="CUST1249"/>
    <s v="PROD72"/>
    <s v="STORE4"/>
    <n v="1"/>
    <n v="681.72"/>
    <n v="0.11"/>
    <x v="1"/>
    <n v="606.73080000000004"/>
    <n v="681.72"/>
    <n v="74.989199999999997"/>
    <s v="Standard"/>
    <s v="Professional Jump Rope"/>
    <x v="4"/>
    <n v="477.61"/>
    <x v="3"/>
    <s v="Female"/>
    <s v="Middle Age"/>
    <x v="2"/>
    <x v="1"/>
    <n v="477.61"/>
    <n v="129.12080000000003"/>
  </r>
  <r>
    <s v="SALE1625"/>
    <x v="226"/>
    <s v="CUST1249"/>
    <s v="PROD15"/>
    <s v="STORE7"/>
    <n v="2"/>
    <n v="838.22"/>
    <n v="0.3"/>
    <x v="2"/>
    <n v="1173.508"/>
    <n v="1676.44"/>
    <n v="502.93200000000002"/>
    <s v="High Value"/>
    <s v="4K Home Projector"/>
    <x v="2"/>
    <n v="465.34"/>
    <x v="3"/>
    <s v="Female"/>
    <s v="Middle Age"/>
    <x v="2"/>
    <x v="1"/>
    <n v="930.68"/>
    <n v="242.82800000000009"/>
  </r>
  <r>
    <s v="SALE976"/>
    <x v="139"/>
    <s v="CUST1249"/>
    <s v="PROD19"/>
    <s v="STORE10"/>
    <n v="2"/>
    <n v="816.22"/>
    <n v="0.27"/>
    <x v="0"/>
    <n v="1191.6812"/>
    <n v="1632.44"/>
    <n v="440.75880000000006"/>
    <s v="High Value"/>
    <s v="Knee Support Brace"/>
    <x v="4"/>
    <n v="21.34"/>
    <x v="3"/>
    <s v="Female"/>
    <s v="Middle Age"/>
    <x v="1"/>
    <x v="1"/>
    <n v="42.68"/>
    <n v="1149.0011999999999"/>
  </r>
  <r>
    <s v="SALE1542"/>
    <x v="545"/>
    <s v="CUST1249"/>
    <s v="PROD48"/>
    <s v="STORE7"/>
    <n v="2"/>
    <n v="654.12"/>
    <n v="0.27"/>
    <x v="2"/>
    <n v="955.01519999999994"/>
    <n v="1308.24"/>
    <n v="353.22480000000002"/>
    <s v="Standard"/>
    <s v="Car Dashboard Phone Holder"/>
    <x v="2"/>
    <n v="177.98"/>
    <x v="3"/>
    <s v="Female"/>
    <s v="Middle Age"/>
    <x v="2"/>
    <x v="1"/>
    <n v="355.96"/>
    <n v="599.05520000000001"/>
  </r>
  <r>
    <s v="SALE1511"/>
    <x v="236"/>
    <s v="CUST1250"/>
    <s v="PROD55"/>
    <s v="STORE13"/>
    <n v="4"/>
    <n v="528.22"/>
    <n v="0.2"/>
    <x v="0"/>
    <n v="1690.3040000000001"/>
    <n v="2112.88"/>
    <n v="422.57600000000002"/>
    <s v="High Value"/>
    <s v="Ceramic Plant Pot"/>
    <x v="1"/>
    <n v="81.75"/>
    <x v="0"/>
    <s v="Male"/>
    <s v="Middle Age"/>
    <x v="1"/>
    <x v="0"/>
    <n v="327"/>
    <n v="1363.3040000000001"/>
  </r>
  <r>
    <s v="SALE1641"/>
    <x v="128"/>
    <s v="CUST1250"/>
    <s v="PROD56"/>
    <s v="STORE0"/>
    <n v="4"/>
    <n v="36.72"/>
    <n v="7.0000000000000007E-2"/>
    <x v="2"/>
    <n v="136.5984"/>
    <n v="146.88"/>
    <n v="10.281600000000001"/>
    <s v="Standard"/>
    <s v="Premium Blanket Throw"/>
    <x v="1"/>
    <n v="461.47"/>
    <x v="0"/>
    <s v="Male"/>
    <s v="Middle Age"/>
    <x v="1"/>
    <x v="0"/>
    <n v="1845.88"/>
    <n v="-1709.2816"/>
  </r>
  <r>
    <s v="SALE1088"/>
    <x v="136"/>
    <s v="CUST1251"/>
    <s v="PROD84"/>
    <s v="STORE1"/>
    <n v="2"/>
    <n v="705.97"/>
    <n v="0.1"/>
    <x v="1"/>
    <n v="1270.7460000000001"/>
    <n v="1411.94"/>
    <n v="141.19400000000002"/>
    <s v="High Value"/>
    <s v="Wooden Bookshelf"/>
    <x v="1"/>
    <n v="388.46"/>
    <x v="2"/>
    <s v="Male"/>
    <s v="Senior"/>
    <x v="3"/>
    <x v="0"/>
    <n v="776.92"/>
    <n v="493.82600000000014"/>
  </r>
  <r>
    <s v="SALE1095"/>
    <x v="576"/>
    <s v="CUST1251"/>
    <s v="PROD84"/>
    <s v="STORE15"/>
    <n v="2"/>
    <n v="994.29"/>
    <n v="0.01"/>
    <x v="2"/>
    <n v="1968.6941999999999"/>
    <n v="1988.58"/>
    <n v="19.8858"/>
    <s v="High Value"/>
    <s v="Wooden Bookshelf"/>
    <x v="1"/>
    <n v="388.46"/>
    <x v="2"/>
    <s v="Male"/>
    <s v="Senior"/>
    <x v="3"/>
    <x v="0"/>
    <n v="776.92"/>
    <n v="1191.7741999999998"/>
  </r>
  <r>
    <s v="SALE330"/>
    <x v="130"/>
    <s v="CUST1251"/>
    <s v="PROD9"/>
    <s v="STORE9"/>
    <n v="1"/>
    <n v="909.04"/>
    <n v="0.11"/>
    <x v="2"/>
    <n v="809.04560000000004"/>
    <n v="909.04"/>
    <n v="99.994399999999999"/>
    <s v="Standard"/>
    <s v="Adjustable Dumbbell Set"/>
    <x v="4"/>
    <n v="495.72"/>
    <x v="2"/>
    <s v="Male"/>
    <s v="Senior"/>
    <x v="2"/>
    <x v="0"/>
    <n v="495.72"/>
    <n v="313.32560000000001"/>
  </r>
  <r>
    <s v="SALE1251"/>
    <x v="145"/>
    <s v="CUST1251"/>
    <s v="PROD48"/>
    <s v="STORE11"/>
    <n v="1"/>
    <n v="164.73"/>
    <n v="0.12"/>
    <x v="1"/>
    <n v="144.9624"/>
    <n v="164.73"/>
    <n v="19.767599999999998"/>
    <s v="Standard"/>
    <s v="Car Dashboard Phone Holder"/>
    <x v="2"/>
    <n v="177.98"/>
    <x v="2"/>
    <s v="Male"/>
    <s v="Senior"/>
    <x v="2"/>
    <x v="1"/>
    <n v="177.98"/>
    <n v="-33.017599999999987"/>
  </r>
  <r>
    <s v="SALE1676"/>
    <x v="249"/>
    <s v="CUST1251"/>
    <s v="PROD45"/>
    <s v="STORE14"/>
    <n v="2"/>
    <n v="606.35"/>
    <n v="0.16"/>
    <x v="0"/>
    <n v="1018.668"/>
    <n v="1212.7"/>
    <n v="194.03200000000001"/>
    <s v="High Value"/>
    <s v="High-Grip Football"/>
    <x v="4"/>
    <n v="318.91000000000003"/>
    <x v="2"/>
    <s v="Male"/>
    <s v="Senior"/>
    <x v="2"/>
    <x v="2"/>
    <n v="637.82000000000005"/>
    <n v="380.84799999999996"/>
  </r>
  <r>
    <s v="SALE1323"/>
    <x v="232"/>
    <s v="CUST1251"/>
    <s v="PROD30"/>
    <s v="STORE1"/>
    <n v="3"/>
    <n v="904.19"/>
    <n v="0.09"/>
    <x v="1"/>
    <n v="2468.4387000000002"/>
    <n v="2712.57"/>
    <n v="244.13130000000001"/>
    <s v="High Value"/>
    <s v="Stainless Steel Cutlery Set"/>
    <x v="1"/>
    <n v="19.52"/>
    <x v="2"/>
    <s v="Male"/>
    <s v="Senior"/>
    <x v="3"/>
    <x v="0"/>
    <n v="58.56"/>
    <n v="2409.8787000000002"/>
  </r>
  <r>
    <s v="SALE724"/>
    <x v="310"/>
    <s v="CUST1251"/>
    <s v="PROD66"/>
    <s v="STORE16"/>
    <n v="4"/>
    <n v="694.61"/>
    <n v="0.18"/>
    <x v="1"/>
    <n v="2278.3208000000004"/>
    <n v="2778.44"/>
    <n v="500.11919999999998"/>
    <s v="High Value"/>
    <s v="Women's Hair Dryer Brush"/>
    <x v="0"/>
    <n v="340.39"/>
    <x v="2"/>
    <s v="Male"/>
    <s v="Senior"/>
    <x v="0"/>
    <x v="0"/>
    <n v="1361.56"/>
    <n v="916.76080000000047"/>
  </r>
  <r>
    <s v="SALE1959"/>
    <x v="96"/>
    <s v="CUST1252"/>
    <s v="PROD43"/>
    <s v="STORE11"/>
    <n v="4"/>
    <n v="753.83"/>
    <n v="0.24"/>
    <x v="2"/>
    <n v="2291.6432"/>
    <n v="3015.32"/>
    <n v="723.67679999999996"/>
    <s v="High Value"/>
    <s v="USB External Hard Drive"/>
    <x v="2"/>
    <n v="253.33"/>
    <x v="2"/>
    <s v="Male"/>
    <s v="Young"/>
    <x v="2"/>
    <x v="1"/>
    <n v="1013.32"/>
    <n v="1278.3231999999998"/>
  </r>
  <r>
    <s v="SALE1872"/>
    <x v="577"/>
    <s v="CUST1252"/>
    <s v="PROD58"/>
    <s v="STORE17"/>
    <n v="1"/>
    <n v="66.22"/>
    <n v="0.02"/>
    <x v="0"/>
    <n v="64.895600000000002"/>
    <n v="66.22"/>
    <n v="1.3244"/>
    <s v="Standard"/>
    <s v="Womens Cotton Scarf"/>
    <x v="3"/>
    <n v="113.83"/>
    <x v="2"/>
    <s v="Male"/>
    <s v="Young"/>
    <x v="3"/>
    <x v="0"/>
    <n v="113.83"/>
    <n v="-48.934399999999997"/>
  </r>
  <r>
    <s v="SALE1767"/>
    <x v="168"/>
    <s v="CUST1252"/>
    <s v="PROD13"/>
    <s v="STORE16"/>
    <n v="2"/>
    <n v="891.8"/>
    <n v="0.28999999999999998"/>
    <x v="1"/>
    <n v="1266.3559999999998"/>
    <n v="1783.6"/>
    <n v="517.24399999999991"/>
    <s v="High Value"/>
    <s v="USB-C Fast Charger"/>
    <x v="2"/>
    <n v="242.23"/>
    <x v="2"/>
    <s v="Male"/>
    <s v="Young"/>
    <x v="0"/>
    <x v="0"/>
    <n v="484.46"/>
    <n v="781.89599999999973"/>
  </r>
  <r>
    <s v="SALE81"/>
    <x v="11"/>
    <s v="CUST1253"/>
    <s v="PROD71"/>
    <s v="STORE9"/>
    <n v="4"/>
    <n v="255.48"/>
    <n v="0.03"/>
    <x v="0"/>
    <n v="991.26239999999996"/>
    <n v="1021.92"/>
    <n v="30.657599999999999"/>
    <s v="Standard"/>
    <s v="Hair Repair Oil Treatment"/>
    <x v="0"/>
    <n v="214.32"/>
    <x v="1"/>
    <s v="Male"/>
    <s v="Middle Age"/>
    <x v="2"/>
    <x v="0"/>
    <n v="857.28"/>
    <n v="133.98239999999998"/>
  </r>
  <r>
    <s v="SALE447"/>
    <x v="234"/>
    <s v="CUST1253"/>
    <s v="PROD57"/>
    <s v="STORE13"/>
    <n v="4"/>
    <n v="604.87"/>
    <n v="0.28000000000000003"/>
    <x v="1"/>
    <n v="1742.0255999999999"/>
    <n v="2419.48"/>
    <n v="677.45440000000008"/>
    <s v="High Value"/>
    <s v="Foam Roller"/>
    <x v="4"/>
    <n v="30.62"/>
    <x v="1"/>
    <s v="Male"/>
    <s v="Middle Age"/>
    <x v="1"/>
    <x v="0"/>
    <n v="122.48"/>
    <n v="1619.5455999999999"/>
  </r>
  <r>
    <s v="SALE437"/>
    <x v="183"/>
    <s v="CUST1253"/>
    <s v="PROD40"/>
    <s v="STORE17"/>
    <n v="3"/>
    <n v="623.82000000000005"/>
    <n v="0.13"/>
    <x v="0"/>
    <n v="1628.1702"/>
    <n v="1871.46"/>
    <n v="243.28980000000001"/>
    <s v="High Value"/>
    <s v="Noise-Canceling Headphones"/>
    <x v="2"/>
    <n v="38.520000000000003"/>
    <x v="1"/>
    <s v="Male"/>
    <s v="Middle Age"/>
    <x v="3"/>
    <x v="0"/>
    <n v="115.56"/>
    <n v="1512.6102000000001"/>
  </r>
  <r>
    <s v="SALE520"/>
    <x v="196"/>
    <s v="CUST1253"/>
    <s v="PROD78"/>
    <s v="STORE6"/>
    <n v="3"/>
    <n v="575.24"/>
    <n v="0.12"/>
    <x v="0"/>
    <n v="1518.6336000000001"/>
    <n v="1725.72"/>
    <n v="207.0864"/>
    <s v="High Value"/>
    <s v="Essential Oil Diffuser"/>
    <x v="1"/>
    <n v="325.26"/>
    <x v="1"/>
    <s v="Male"/>
    <s v="Middle Age"/>
    <x v="1"/>
    <x v="1"/>
    <n v="975.78"/>
    <n v="542.85360000000014"/>
  </r>
  <r>
    <s v="SALE1705"/>
    <x v="351"/>
    <s v="CUST1253"/>
    <s v="PROD43"/>
    <s v="STORE18"/>
    <n v="1"/>
    <n v="769.4"/>
    <n v="0.16"/>
    <x v="1"/>
    <n v="646.29599999999994"/>
    <n v="769.4"/>
    <n v="123.104"/>
    <s v="Standard"/>
    <s v="USB External Hard Drive"/>
    <x v="2"/>
    <n v="253.33"/>
    <x v="1"/>
    <s v="Male"/>
    <s v="Middle Age"/>
    <x v="1"/>
    <x v="0"/>
    <n v="253.33"/>
    <n v="392.96599999999989"/>
  </r>
  <r>
    <s v="SALE1373"/>
    <x v="397"/>
    <s v="CUST1254"/>
    <s v="PROD23"/>
    <s v="STORE7"/>
    <n v="1"/>
    <n v="227.28"/>
    <n v="0.13"/>
    <x v="1"/>
    <n v="197.7336"/>
    <n v="227.28"/>
    <n v="29.546400000000002"/>
    <s v="Standard"/>
    <s v="Men's Formal Shirt"/>
    <x v="3"/>
    <n v="242.96499999999997"/>
    <x v="2"/>
    <s v="Male"/>
    <s v="Middle Age"/>
    <x v="2"/>
    <x v="1"/>
    <n v="242.96499999999997"/>
    <n v="-45.231399999999979"/>
  </r>
  <r>
    <s v="SALE1877"/>
    <x v="397"/>
    <s v="CUST1254"/>
    <s v="PROD26"/>
    <s v="STORE0"/>
    <n v="4"/>
    <n v="127.58"/>
    <n v="0.15"/>
    <x v="0"/>
    <n v="433.77199999999999"/>
    <n v="510.32"/>
    <n v="76.548000000000002"/>
    <s v="Standard"/>
    <s v="Wireless Bluetooth Speaker"/>
    <x v="2"/>
    <n v="322.41000000000003"/>
    <x v="2"/>
    <s v="Male"/>
    <s v="Middle Age"/>
    <x v="1"/>
    <x v="0"/>
    <n v="1289.6400000000001"/>
    <n v="-855.86800000000017"/>
  </r>
  <r>
    <s v="SALE600"/>
    <x v="319"/>
    <s v="CUST1255"/>
    <s v="PROD92"/>
    <s v="STORE6"/>
    <n v="1"/>
    <n v="793.21"/>
    <n v="0.09"/>
    <x v="1"/>
    <n v="721.8211"/>
    <n v="793.21"/>
    <n v="71.388900000000007"/>
    <s v="Standard"/>
    <s v="Microwave Oven"/>
    <x v="1"/>
    <n v="447.43"/>
    <x v="3"/>
    <s v="Male"/>
    <s v="Young"/>
    <x v="1"/>
    <x v="1"/>
    <n v="447.43"/>
    <n v="274.39109999999999"/>
  </r>
  <r>
    <s v="SALE1761"/>
    <x v="221"/>
    <s v="CUST1255"/>
    <s v="PROD79"/>
    <s v="STORE19"/>
    <n v="3"/>
    <n v="435.61"/>
    <n v="0.03"/>
    <x v="1"/>
    <n v="1267.6251"/>
    <n v="1306.83"/>
    <n v="39.204899999999995"/>
    <s v="High Value"/>
    <s v="Decorative Lamp Shade"/>
    <x v="1"/>
    <n v="228.53"/>
    <x v="3"/>
    <s v="Male"/>
    <s v="Young"/>
    <x v="1"/>
    <x v="1"/>
    <n v="685.59"/>
    <n v="582.03509999999994"/>
  </r>
  <r>
    <s v="SALE1971"/>
    <x v="51"/>
    <s v="CUST1255"/>
    <s v="PROD24"/>
    <s v="STORE10"/>
    <n v="1"/>
    <n v="850.06"/>
    <n v="0.28999999999999998"/>
    <x v="1"/>
    <n v="603.54259999999988"/>
    <n v="850.06"/>
    <n v="246.51739999999998"/>
    <s v="Standard"/>
    <s v="Foldable Camping Chair"/>
    <x v="4"/>
    <n v="166.06"/>
    <x v="3"/>
    <s v="Male"/>
    <s v="Young"/>
    <x v="1"/>
    <x v="1"/>
    <n v="166.06"/>
    <n v="437.48259999999988"/>
  </r>
  <r>
    <s v="SALE537"/>
    <x v="333"/>
    <s v="CUST1255"/>
    <s v="PROD72"/>
    <s v="STORE2"/>
    <n v="2"/>
    <n v="753.92"/>
    <n v="0.17"/>
    <x v="2"/>
    <n v="1251.5071999999998"/>
    <n v="1507.84"/>
    <n v="256.33280000000002"/>
    <s v="High Value"/>
    <s v="Professional Jump Rope"/>
    <x v="4"/>
    <n v="477.61"/>
    <x v="3"/>
    <s v="Male"/>
    <s v="Young"/>
    <x v="2"/>
    <x v="2"/>
    <n v="955.22"/>
    <n v="296.28719999999976"/>
  </r>
  <r>
    <s v="SALE1091"/>
    <x v="578"/>
    <s v="CUST1255"/>
    <s v="PROD57"/>
    <s v="STORE13"/>
    <n v="3"/>
    <n v="408.99"/>
    <n v="0.27"/>
    <x v="1"/>
    <n v="895.68809999999996"/>
    <n v="1226.97"/>
    <n v="331.28190000000001"/>
    <s v="Standard"/>
    <s v="Foam Roller"/>
    <x v="4"/>
    <n v="30.62"/>
    <x v="3"/>
    <s v="Male"/>
    <s v="Young"/>
    <x v="1"/>
    <x v="0"/>
    <n v="91.86"/>
    <n v="803.82809999999995"/>
  </r>
  <r>
    <s v="SALE64"/>
    <x v="485"/>
    <s v="CUST1255"/>
    <s v="PROD53"/>
    <s v="STORE10"/>
    <n v="3"/>
    <n v="404.5"/>
    <n v="0.22"/>
    <x v="1"/>
    <n v="946.53000000000009"/>
    <n v="1213.5"/>
    <n v="266.97000000000003"/>
    <s v="Standard"/>
    <s v="Men's Track Pants"/>
    <x v="3"/>
    <n v="386.56"/>
    <x v="3"/>
    <s v="Male"/>
    <s v="Young"/>
    <x v="1"/>
    <x v="1"/>
    <n v="1159.68"/>
    <n v="-213.14999999999998"/>
  </r>
  <r>
    <s v="SALE1907"/>
    <x v="10"/>
    <s v="CUST1255"/>
    <s v="PROD76"/>
    <s v="STORE3"/>
    <n v="3"/>
    <n v="717.81"/>
    <n v="0.17"/>
    <x v="1"/>
    <n v="1787.3468999999998"/>
    <n v="2153.4299999999998"/>
    <n v="366.0831"/>
    <s v="High Value"/>
    <s v="Wireless Mouse"/>
    <x v="2"/>
    <n v="392.89"/>
    <x v="3"/>
    <s v="Male"/>
    <s v="Young"/>
    <x v="3"/>
    <x v="2"/>
    <n v="1178.67"/>
    <n v="608.6768999999997"/>
  </r>
  <r>
    <s v="SALE170"/>
    <x v="371"/>
    <s v="CUST1256"/>
    <s v="PROD34"/>
    <s v="STORE6"/>
    <n v="3"/>
    <n v="204.77"/>
    <n v="0.14000000000000001"/>
    <x v="2"/>
    <n v="528.3066"/>
    <n v="614.31000000000006"/>
    <n v="86.003400000000013"/>
    <s v="Standard"/>
    <s v="Gaming Mechanical Keyboard"/>
    <x v="2"/>
    <n v="419.28"/>
    <x v="0"/>
    <s v="Male"/>
    <s v="Senior"/>
    <x v="1"/>
    <x v="1"/>
    <n v="1257.8399999999999"/>
    <n v="-729.53339999999992"/>
  </r>
  <r>
    <s v="SALE1318"/>
    <x v="579"/>
    <s v="CUST1256"/>
    <s v="PROD48"/>
    <s v="STORE7"/>
    <n v="4"/>
    <n v="106.23"/>
    <n v="0.28000000000000003"/>
    <x v="0"/>
    <n v="305.94240000000002"/>
    <n v="424.92"/>
    <n v="118.97760000000001"/>
    <s v="Standard"/>
    <s v="Car Dashboard Phone Holder"/>
    <x v="2"/>
    <n v="177.98"/>
    <x v="0"/>
    <s v="Male"/>
    <s v="Senior"/>
    <x v="2"/>
    <x v="1"/>
    <n v="711.92"/>
    <n v="-405.97759999999994"/>
  </r>
  <r>
    <s v="SALE842"/>
    <x v="89"/>
    <s v="CUST1256"/>
    <s v="PROD27"/>
    <s v="STORE4"/>
    <n v="2"/>
    <n v="769.48"/>
    <n v="0.11"/>
    <x v="2"/>
    <n v="1369.6744000000001"/>
    <n v="1538.96"/>
    <n v="169.28560000000002"/>
    <s v="High Value"/>
    <s v="Decorative Floor Vase"/>
    <x v="1"/>
    <n v="242.96499999999997"/>
    <x v="0"/>
    <s v="Male"/>
    <s v="Senior"/>
    <x v="2"/>
    <x v="1"/>
    <n v="485.92999999999995"/>
    <n v="883.74440000000016"/>
  </r>
  <r>
    <s v="SALE331"/>
    <x v="208"/>
    <s v="CUST1257"/>
    <s v="PROD68"/>
    <s v="STORE9"/>
    <n v="2"/>
    <n v="714.21"/>
    <n v="0.14000000000000001"/>
    <x v="2"/>
    <n v="1228.4412"/>
    <n v="1428.42"/>
    <n v="199.97880000000004"/>
    <s v="High Value"/>
    <s v="Wooden Nightstand"/>
    <x v="1"/>
    <n v="243.7"/>
    <x v="2"/>
    <s v="Male"/>
    <s v="Middle Age"/>
    <x v="2"/>
    <x v="0"/>
    <n v="487.4"/>
    <n v="741.0412"/>
  </r>
  <r>
    <s v="SALE1048"/>
    <x v="469"/>
    <s v="CUST1257"/>
    <s v="PROD28"/>
    <s v="STORE0"/>
    <n v="4"/>
    <n v="632.24"/>
    <n v="0.25"/>
    <x v="0"/>
    <n v="1896.72"/>
    <n v="2528.96"/>
    <n v="632.24"/>
    <s v="High Value"/>
    <s v="Sports Stopwatch Timer"/>
    <x v="4"/>
    <n v="38.76"/>
    <x v="2"/>
    <s v="Male"/>
    <s v="Middle Age"/>
    <x v="1"/>
    <x v="0"/>
    <n v="155.04"/>
    <n v="1741.68"/>
  </r>
  <r>
    <s v="SALE352"/>
    <x v="580"/>
    <s v="CUST1257"/>
    <s v="PROD57"/>
    <s v="STORE9"/>
    <n v="2"/>
    <n v="845.27"/>
    <n v="0.18"/>
    <x v="2"/>
    <n v="1386.2428"/>
    <n v="1690.54"/>
    <n v="304.29719999999998"/>
    <s v="High Value"/>
    <s v="Foam Roller"/>
    <x v="4"/>
    <n v="30.62"/>
    <x v="2"/>
    <s v="Male"/>
    <s v="Middle Age"/>
    <x v="2"/>
    <x v="0"/>
    <n v="61.24"/>
    <n v="1325.0028"/>
  </r>
  <r>
    <s v="SALE1751"/>
    <x v="264"/>
    <s v="CUST1257"/>
    <s v="PROD97"/>
    <s v="STORE19"/>
    <n v="1"/>
    <n v="575.94000000000005"/>
    <n v="0.17"/>
    <x v="0"/>
    <n v="478.03020000000004"/>
    <n v="575.94000000000005"/>
    <n v="97.909800000000018"/>
    <s v="Standard"/>
    <s v="Cricket Bat"/>
    <x v="4"/>
    <n v="245.98"/>
    <x v="2"/>
    <s v="Male"/>
    <s v="Middle Age"/>
    <x v="1"/>
    <x v="1"/>
    <n v="245.98"/>
    <n v="232.05020000000005"/>
  </r>
  <r>
    <s v="SALE1854"/>
    <x v="532"/>
    <s v="CUST1257"/>
    <s v="PROD33"/>
    <s v="STORE17"/>
    <n v="1"/>
    <n v="907.97"/>
    <n v="0.26"/>
    <x v="1"/>
    <n v="671.89779999999996"/>
    <n v="907.97"/>
    <n v="236.07220000000001"/>
    <s v="Standard"/>
    <s v="Modern Wall Clock"/>
    <x v="1"/>
    <n v="179.77"/>
    <x v="2"/>
    <s v="Male"/>
    <s v="Middle Age"/>
    <x v="3"/>
    <x v="0"/>
    <n v="179.77"/>
    <n v="492.12779999999998"/>
  </r>
  <r>
    <s v="SALE115"/>
    <x v="283"/>
    <s v="CUST1257"/>
    <s v="PROD85"/>
    <s v="STORE7"/>
    <n v="1"/>
    <n v="99.35"/>
    <n v="0.08"/>
    <x v="0"/>
    <n v="91.402000000000001"/>
    <n v="99.35"/>
    <n v="7.9479999999999995"/>
    <s v="Standard"/>
    <s v="Women's Beanie Hat"/>
    <x v="3"/>
    <n v="119.57"/>
    <x v="2"/>
    <s v="Male"/>
    <s v="Middle Age"/>
    <x v="2"/>
    <x v="1"/>
    <n v="119.57"/>
    <n v="-28.167999999999992"/>
  </r>
  <r>
    <s v="SALE1554"/>
    <x v="296"/>
    <s v="CUST1258"/>
    <s v="PROD25"/>
    <s v="STORE13"/>
    <n v="2"/>
    <n v="374.42"/>
    <n v="0.21"/>
    <x v="0"/>
    <n v="591.58360000000005"/>
    <n v="748.84"/>
    <n v="157.25640000000001"/>
    <s v="Standard"/>
    <s v="Women's Scarf Set"/>
    <x v="3"/>
    <n v="174.02"/>
    <x v="0"/>
    <s v="Female"/>
    <s v="Young"/>
    <x v="1"/>
    <x v="0"/>
    <n v="348.04"/>
    <n v="243.54360000000003"/>
  </r>
  <r>
    <s v="SALE1441"/>
    <x v="53"/>
    <s v="CUST1258"/>
    <s v="PROD88"/>
    <s v="STORE14"/>
    <n v="3"/>
    <n v="248.43"/>
    <n v="0.24"/>
    <x v="2"/>
    <n v="566.42039999999997"/>
    <n v="745.29"/>
    <n v="178.86959999999999"/>
    <s v="Standard"/>
    <s v="Sports Wrist Sweatbands"/>
    <x v="4"/>
    <n v="131.24"/>
    <x v="0"/>
    <s v="Female"/>
    <s v="Young"/>
    <x v="2"/>
    <x v="2"/>
    <n v="393.72"/>
    <n v="172.70039999999995"/>
  </r>
  <r>
    <s v="SALE1100"/>
    <x v="436"/>
    <s v="CUST1259"/>
    <s v="PROD52"/>
    <s v="STORE10"/>
    <n v="1"/>
    <n v="784.46"/>
    <n v="0.14000000000000001"/>
    <x v="2"/>
    <n v="674.63560000000007"/>
    <n v="784.46"/>
    <n v="109.82440000000001"/>
    <s v="Standard"/>
    <s v="Rugby Ball"/>
    <x v="4"/>
    <n v="212.26"/>
    <x v="2"/>
    <s v="Female"/>
    <s v="Middle Age"/>
    <x v="1"/>
    <x v="1"/>
    <n v="212.26"/>
    <n v="462.37560000000008"/>
  </r>
  <r>
    <s v="SALE1503"/>
    <x v="170"/>
    <s v="CUST1259"/>
    <s v="PROD21"/>
    <s v="STORE10"/>
    <n v="3"/>
    <n v="70.88"/>
    <n v="0.27"/>
    <x v="1"/>
    <n v="155.22719999999998"/>
    <n v="212.64"/>
    <n v="57.412799999999997"/>
    <s v="Standard"/>
    <s v="Multi-Purpose Storage Box"/>
    <x v="1"/>
    <n v="123.46"/>
    <x v="2"/>
    <s v="Female"/>
    <s v="Middle Age"/>
    <x v="1"/>
    <x v="1"/>
    <n v="370.38"/>
    <n v="-215.15280000000001"/>
  </r>
  <r>
    <s v="SALE1193"/>
    <x v="307"/>
    <s v="CUST1259"/>
    <s v="PROD91"/>
    <s v="STORE6"/>
    <n v="3"/>
    <n v="324.29000000000002"/>
    <n v="0.16"/>
    <x v="1"/>
    <n v="817.21080000000006"/>
    <n v="972.87000000000012"/>
    <n v="155.65920000000003"/>
    <s v="Standard"/>
    <s v="Women's High Heels"/>
    <x v="3"/>
    <n v="438.25"/>
    <x v="2"/>
    <s v="Female"/>
    <s v="Middle Age"/>
    <x v="1"/>
    <x v="1"/>
    <n v="1314.75"/>
    <n v="-497.53919999999994"/>
  </r>
  <r>
    <s v="SALE1485"/>
    <x v="226"/>
    <s v="CUST1259"/>
    <s v="PROD94"/>
    <s v="STORE11"/>
    <n v="4"/>
    <n v="243.92"/>
    <n v="0.02"/>
    <x v="2"/>
    <n v="956.16639999999995"/>
    <n v="975.68"/>
    <n v="19.5136"/>
    <s v="Standard"/>
    <s v="Vitamin E Body Lotion"/>
    <x v="0"/>
    <n v="358.47"/>
    <x v="2"/>
    <s v="Female"/>
    <s v="Middle Age"/>
    <x v="2"/>
    <x v="1"/>
    <n v="1433.88"/>
    <n v="-477.71360000000016"/>
  </r>
  <r>
    <s v="SALE852"/>
    <x v="396"/>
    <s v="CUST1259"/>
    <s v="PROD13"/>
    <s v="STORE18"/>
    <n v="1"/>
    <n v="664.35"/>
    <n v="0"/>
    <x v="1"/>
    <n v="664.35"/>
    <n v="664.35"/>
    <n v="0"/>
    <s v="Standard"/>
    <s v="USB-C Fast Charger"/>
    <x v="2"/>
    <n v="242.23"/>
    <x v="2"/>
    <s v="Female"/>
    <s v="Middle Age"/>
    <x v="1"/>
    <x v="0"/>
    <n v="242.23"/>
    <n v="422.12"/>
  </r>
  <r>
    <s v="SALE1475"/>
    <x v="436"/>
    <s v="CUST1259"/>
    <s v="PROD99"/>
    <s v="STORE8"/>
    <n v="2"/>
    <n v="218.07"/>
    <n v="0.19"/>
    <x v="0"/>
    <n v="353.27340000000004"/>
    <n v="436.14"/>
    <n v="82.866600000000005"/>
    <s v="Standard"/>
    <s v="Stainless Steel Cookware Set"/>
    <x v="1"/>
    <n v="201.41"/>
    <x v="2"/>
    <s v="Female"/>
    <s v="Middle Age"/>
    <x v="0"/>
    <x v="1"/>
    <n v="402.82"/>
    <n v="-49.546599999999955"/>
  </r>
  <r>
    <s v="SALE284"/>
    <x v="97"/>
    <s v="CUST1260"/>
    <s v="PROD84"/>
    <s v="STORE13"/>
    <n v="4"/>
    <n v="921.83"/>
    <n v="0.27"/>
    <x v="1"/>
    <n v="2691.7436000000002"/>
    <n v="3687.32"/>
    <n v="995.57640000000015"/>
    <s v="High Value"/>
    <s v="Wooden Bookshelf"/>
    <x v="1"/>
    <n v="388.46"/>
    <x v="0"/>
    <s v="Female"/>
    <s v="Senior"/>
    <x v="1"/>
    <x v="0"/>
    <n v="1553.84"/>
    <n v="1137.9036000000003"/>
  </r>
  <r>
    <s v="SALE728"/>
    <x v="522"/>
    <s v="CUST1260"/>
    <s v="PROD91"/>
    <s v="STORE0"/>
    <n v="3"/>
    <n v="326.2"/>
    <n v="0.22"/>
    <x v="0"/>
    <n v="763.30799999999999"/>
    <n v="978.59999999999991"/>
    <n v="215.29199999999997"/>
    <s v="Standard"/>
    <s v="Women's High Heels"/>
    <x v="3"/>
    <n v="438.25"/>
    <x v="0"/>
    <s v="Female"/>
    <s v="Senior"/>
    <x v="1"/>
    <x v="0"/>
    <n v="1314.75"/>
    <n v="-551.44200000000001"/>
  </r>
  <r>
    <s v="SALE522"/>
    <x v="581"/>
    <s v="CUST1261"/>
    <s v="PROD42"/>
    <s v="STORE2"/>
    <n v="1"/>
    <n v="244.25"/>
    <n v="0.09"/>
    <x v="0"/>
    <n v="222.26750000000001"/>
    <n v="244.25"/>
    <n v="21.982499999999998"/>
    <s v="Standard"/>
    <s v="Smart Home WiFi Camera"/>
    <x v="2"/>
    <n v="450.71"/>
    <x v="2"/>
    <s v="Female"/>
    <s v="Young"/>
    <x v="2"/>
    <x v="2"/>
    <n v="450.71"/>
    <n v="-228.44249999999997"/>
  </r>
  <r>
    <s v="SALE1836"/>
    <x v="582"/>
    <s v="CUST1261"/>
    <s v="PROD83"/>
    <s v="STORE0"/>
    <n v="3"/>
    <n v="808.87"/>
    <n v="0.12"/>
    <x v="1"/>
    <n v="2135.4168"/>
    <n v="2426.61"/>
    <n v="291.19319999999999"/>
    <s v="High Value"/>
    <s v="Hydrating Face Cleanser"/>
    <x v="0"/>
    <n v="242.96499999999997"/>
    <x v="2"/>
    <s v="Female"/>
    <s v="Young"/>
    <x v="1"/>
    <x v="0"/>
    <n v="728.89499999999998"/>
    <n v="1406.5218"/>
  </r>
  <r>
    <s v="SALE1942"/>
    <x v="359"/>
    <s v="CUST1261"/>
    <s v="PROD80"/>
    <s v="STORE10"/>
    <n v="3"/>
    <n v="826.15"/>
    <n v="0"/>
    <x v="0"/>
    <n v="2478.4499999999998"/>
    <n v="2478.4499999999998"/>
    <n v="0"/>
    <s v="High Value"/>
    <s v="Wall-Mounted Spice Rack"/>
    <x v="1"/>
    <n v="143.43"/>
    <x v="2"/>
    <s v="Female"/>
    <s v="Young"/>
    <x v="1"/>
    <x v="1"/>
    <n v="430.29"/>
    <n v="2048.16"/>
  </r>
  <r>
    <s v="SALE1346"/>
    <x v="165"/>
    <s v="CUST1261"/>
    <s v="PROD48"/>
    <s v="STORE9"/>
    <n v="3"/>
    <n v="631.20000000000005"/>
    <n v="0.24"/>
    <x v="1"/>
    <n v="1439.1360000000002"/>
    <n v="1893.6000000000001"/>
    <n v="454.464"/>
    <s v="High Value"/>
    <s v="Car Dashboard Phone Holder"/>
    <x v="2"/>
    <n v="177.98"/>
    <x v="2"/>
    <s v="Female"/>
    <s v="Young"/>
    <x v="2"/>
    <x v="0"/>
    <n v="533.93999999999994"/>
    <n v="905.19600000000025"/>
  </r>
  <r>
    <s v="SALE282"/>
    <x v="276"/>
    <s v="CUST1262"/>
    <s v="PROD11"/>
    <s v="STORE13"/>
    <n v="1"/>
    <n v="937.01"/>
    <n v="7.0000000000000007E-2"/>
    <x v="2"/>
    <n v="871.41929999999991"/>
    <n v="937.01"/>
    <n v="65.590700000000012"/>
    <s v="Standard"/>
    <s v="HD Smart TV Stick"/>
    <x v="2"/>
    <n v="449.4"/>
    <x v="2"/>
    <s v="Female"/>
    <s v="Senior"/>
    <x v="1"/>
    <x v="0"/>
    <n v="449.4"/>
    <n v="422.01929999999993"/>
  </r>
  <r>
    <s v="SALE316"/>
    <x v="177"/>
    <s v="CUST1262"/>
    <s v="PROD54"/>
    <s v="STORE10"/>
    <n v="2"/>
    <n v="644"/>
    <n v="0.04"/>
    <x v="0"/>
    <n v="1236.48"/>
    <n v="1288"/>
    <n v="51.52"/>
    <s v="High Value"/>
    <s v="Sports Stopwatch Pro"/>
    <x v="4"/>
    <n v="434.84"/>
    <x v="2"/>
    <s v="Female"/>
    <s v="Senior"/>
    <x v="1"/>
    <x v="1"/>
    <n v="869.68"/>
    <n v="366.80000000000007"/>
  </r>
  <r>
    <s v="SALE289"/>
    <x v="501"/>
    <s v="CUST1263"/>
    <s v="PROD65"/>
    <s v="STORE7"/>
    <n v="3"/>
    <n v="629.58000000000004"/>
    <n v="0.05"/>
    <x v="2"/>
    <n v="1794.3030000000001"/>
    <n v="1888.7400000000002"/>
    <n v="94.437000000000012"/>
    <s v="High Value"/>
    <s v="Adjustable Dumbbells 20kg"/>
    <x v="4"/>
    <n v="240.63"/>
    <x v="1"/>
    <s v="Male"/>
    <s v="Senior"/>
    <x v="2"/>
    <x v="1"/>
    <n v="721.89"/>
    <n v="1072.413"/>
  </r>
  <r>
    <s v="SALE1472"/>
    <x v="206"/>
    <s v="CUST1263"/>
    <s v="PROD12"/>
    <s v="STORE18"/>
    <n v="2"/>
    <n v="121.52"/>
    <n v="0.18"/>
    <x v="0"/>
    <n v="199.2928"/>
    <n v="243.04"/>
    <n v="43.747199999999999"/>
    <s v="Standard"/>
    <s v="Hair Strengthening Shampoo"/>
    <x v="0"/>
    <n v="115.82"/>
    <x v="1"/>
    <s v="Male"/>
    <s v="Senior"/>
    <x v="1"/>
    <x v="0"/>
    <n v="231.64"/>
    <n v="-32.347199999999987"/>
  </r>
  <r>
    <s v="SALE1046"/>
    <x v="277"/>
    <s v="CUST1264"/>
    <s v="PROD92"/>
    <s v="STORE11"/>
    <n v="2"/>
    <n v="549.83000000000004"/>
    <n v="7.0000000000000007E-2"/>
    <x v="0"/>
    <n v="1022.6838"/>
    <n v="1099.6600000000001"/>
    <n v="76.97620000000002"/>
    <s v="High Value"/>
    <s v="Microwave Oven"/>
    <x v="1"/>
    <n v="447.43"/>
    <x v="3"/>
    <s v="Male"/>
    <s v="Young"/>
    <x v="2"/>
    <x v="1"/>
    <n v="894.86"/>
    <n v="127.82380000000001"/>
  </r>
  <r>
    <s v="SALE1981"/>
    <x v="583"/>
    <s v="CUST1264"/>
    <s v="PROD36"/>
    <s v="STORE7"/>
    <n v="3"/>
    <n v="278.38"/>
    <n v="0.03"/>
    <x v="1"/>
    <n v="810.08579999999995"/>
    <n v="835.14"/>
    <n v="25.054199999999998"/>
    <s v="Standard"/>
    <s v="Women's Summer Dress"/>
    <x v="3"/>
    <n v="223.43"/>
    <x v="3"/>
    <s v="Male"/>
    <s v="Young"/>
    <x v="2"/>
    <x v="1"/>
    <n v="670.29"/>
    <n v="139.79579999999999"/>
  </r>
  <r>
    <s v="SALE903"/>
    <x v="514"/>
    <s v="CUST1264"/>
    <s v="PROD17"/>
    <s v="STORE16"/>
    <n v="4"/>
    <n v="723.66"/>
    <n v="0.03"/>
    <x v="2"/>
    <n v="2807.8008"/>
    <n v="2894.64"/>
    <n v="86.839199999999991"/>
    <s v="High Value"/>
    <s v="Soccer Training Cone Set"/>
    <x v="4"/>
    <n v="144.53"/>
    <x v="3"/>
    <s v="Male"/>
    <s v="Young"/>
    <x v="0"/>
    <x v="0"/>
    <n v="578.12"/>
    <n v="2229.6808000000001"/>
  </r>
  <r>
    <s v="SALE586"/>
    <x v="22"/>
    <s v="CUST1264"/>
    <s v="PROD98"/>
    <s v="STORE3"/>
    <n v="1"/>
    <n v="724.74"/>
    <n v="0.15"/>
    <x v="2"/>
    <n v="616.029"/>
    <n v="724.74"/>
    <n v="108.711"/>
    <s v="Standard"/>
    <s v="Portable Bluetooth Speaker"/>
    <x v="2"/>
    <n v="431.67"/>
    <x v="3"/>
    <s v="Male"/>
    <s v="Young"/>
    <x v="3"/>
    <x v="2"/>
    <n v="431.67"/>
    <n v="184.35899999999998"/>
  </r>
  <r>
    <s v="SALE121"/>
    <x v="70"/>
    <s v="CUST1264"/>
    <s v="PROD22"/>
    <s v="STORE10"/>
    <n v="2"/>
    <n v="961.84"/>
    <n v="0.25"/>
    <x v="1"/>
    <n v="1442.76"/>
    <n v="1923.68"/>
    <n v="480.92"/>
    <s v="High Value"/>
    <s v="Carbon Fiber Tennis Racket"/>
    <x v="4"/>
    <n v="484.62"/>
    <x v="3"/>
    <s v="Male"/>
    <s v="Young"/>
    <x v="1"/>
    <x v="1"/>
    <n v="969.24"/>
    <n v="473.52"/>
  </r>
  <r>
    <s v="SALE1202"/>
    <x v="402"/>
    <s v="CUST1264"/>
    <s v="PROD66"/>
    <s v="STORE9"/>
    <n v="4"/>
    <n v="21.12"/>
    <n v="0.18"/>
    <x v="2"/>
    <n v="69.273600000000002"/>
    <n v="84.48"/>
    <n v="15.2064"/>
    <s v="Standard"/>
    <s v="Women's Hair Dryer Brush"/>
    <x v="0"/>
    <n v="340.39"/>
    <x v="3"/>
    <s v="Male"/>
    <s v="Young"/>
    <x v="2"/>
    <x v="0"/>
    <n v="1361.56"/>
    <n v="-1292.2864"/>
  </r>
  <r>
    <s v="SALE462"/>
    <x v="192"/>
    <s v="CUST1265"/>
    <s v="PROD87"/>
    <s v="STORE1"/>
    <n v="3"/>
    <n v="819.93"/>
    <n v="0.08"/>
    <x v="0"/>
    <n v="2263.0068000000001"/>
    <n v="2459.79"/>
    <n v="196.78319999999999"/>
    <s v="High Value"/>
    <s v="LED Bedside Lamp"/>
    <x v="1"/>
    <n v="371.38"/>
    <x v="2"/>
    <s v="Male"/>
    <s v="Middle Age"/>
    <x v="3"/>
    <x v="0"/>
    <n v="1114.1399999999999"/>
    <n v="1148.8668000000002"/>
  </r>
  <r>
    <s v="SALE686"/>
    <x v="584"/>
    <s v="CUST1265"/>
    <s v="PROD91"/>
    <s v="STORE9"/>
    <n v="2"/>
    <n v="700.95"/>
    <n v="0.18"/>
    <x v="1"/>
    <n v="1149.5580000000002"/>
    <n v="1401.9"/>
    <n v="252.34200000000001"/>
    <s v="High Value"/>
    <s v="Women's High Heels"/>
    <x v="3"/>
    <n v="438.25"/>
    <x v="2"/>
    <s v="Male"/>
    <s v="Middle Age"/>
    <x v="2"/>
    <x v="0"/>
    <n v="876.5"/>
    <n v="273.05800000000022"/>
  </r>
  <r>
    <s v="SALE1096"/>
    <x v="180"/>
    <s v="CUST1266"/>
    <s v="PROD20"/>
    <s v="STORE12"/>
    <n v="2"/>
    <n v="456.38"/>
    <n v="0.12"/>
    <x v="2"/>
    <n v="803.22879999999998"/>
    <n v="912.76"/>
    <n v="109.5312"/>
    <s v="Standard"/>
    <s v="Outdoor Sports Water Bottle"/>
    <x v="4"/>
    <n v="131.51"/>
    <x v="1"/>
    <s v="Female"/>
    <s v="Middle Age"/>
    <x v="3"/>
    <x v="1"/>
    <n v="263.02"/>
    <n v="540.2088"/>
  </r>
  <r>
    <s v="SALE217"/>
    <x v="423"/>
    <s v="CUST1266"/>
    <s v="PROD15"/>
    <s v="STORE19"/>
    <n v="3"/>
    <n v="291.05"/>
    <n v="0.3"/>
    <x v="0"/>
    <n v="611.20500000000004"/>
    <n v="873.15000000000009"/>
    <n v="261.94499999999999"/>
    <s v="Standard"/>
    <s v="4K Home Projector"/>
    <x v="2"/>
    <n v="465.34"/>
    <x v="1"/>
    <s v="Female"/>
    <s v="Middle Age"/>
    <x v="1"/>
    <x v="1"/>
    <n v="1396.02"/>
    <n v="-784.81499999999994"/>
  </r>
  <r>
    <s v="SALE1835"/>
    <x v="12"/>
    <s v="CUST1266"/>
    <s v="PROD15"/>
    <s v="STORE19"/>
    <n v="2"/>
    <n v="463.52"/>
    <n v="0.27"/>
    <x v="1"/>
    <n v="676.73919999999998"/>
    <n v="927.04"/>
    <n v="250.30080000000001"/>
    <s v="Standard"/>
    <s v="4K Home Projector"/>
    <x v="2"/>
    <n v="465.34"/>
    <x v="1"/>
    <s v="Female"/>
    <s v="Middle Age"/>
    <x v="1"/>
    <x v="1"/>
    <n v="930.68"/>
    <n v="-253.94079999999997"/>
  </r>
  <r>
    <s v="SALE480"/>
    <x v="15"/>
    <s v="CUST1266"/>
    <s v="PROD93"/>
    <s v="STORE14"/>
    <n v="3"/>
    <n v="241.64"/>
    <n v="0.28999999999999998"/>
    <x v="2"/>
    <n v="514.69319999999993"/>
    <n v="724.92"/>
    <n v="210.22679999999997"/>
    <s v="Standard"/>
    <s v="USB-C Laptop Charger"/>
    <x v="2"/>
    <n v="377.52"/>
    <x v="1"/>
    <s v="Female"/>
    <s v="Middle Age"/>
    <x v="2"/>
    <x v="2"/>
    <n v="1132.56"/>
    <n v="-617.86680000000001"/>
  </r>
  <r>
    <s v="SALE226"/>
    <x v="28"/>
    <s v="CUST1266"/>
    <s v="PROD61"/>
    <s v="STORE3"/>
    <n v="2"/>
    <n v="47.86"/>
    <n v="0.03"/>
    <x v="0"/>
    <n v="92.848399999999998"/>
    <n v="95.72"/>
    <n v="2.8715999999999999"/>
    <s v="Standard"/>
    <s v="Tennis Ball 3-Pack"/>
    <x v="4"/>
    <n v="103.45"/>
    <x v="1"/>
    <s v="Female"/>
    <s v="Middle Age"/>
    <x v="3"/>
    <x v="2"/>
    <n v="206.9"/>
    <n v="-114.05160000000001"/>
  </r>
  <r>
    <s v="SALE1287"/>
    <x v="585"/>
    <s v="CUST1266"/>
    <s v="PROD12"/>
    <s v="STORE8"/>
    <n v="1"/>
    <n v="805.07"/>
    <n v="0.06"/>
    <x v="2"/>
    <n v="756.76580000000001"/>
    <n v="805.07"/>
    <n v="48.304200000000002"/>
    <s v="Standard"/>
    <s v="Hair Strengthening Shampoo"/>
    <x v="0"/>
    <n v="115.82"/>
    <x v="1"/>
    <s v="Female"/>
    <s v="Middle Age"/>
    <x v="0"/>
    <x v="1"/>
    <n v="115.82"/>
    <n v="640.94579999999996"/>
  </r>
  <r>
    <s v="SALE907"/>
    <x v="91"/>
    <s v="CUST1268"/>
    <s v="PROD58"/>
    <s v="STORE8"/>
    <n v="3"/>
    <n v="848.48"/>
    <n v="0"/>
    <x v="1"/>
    <n v="2545.44"/>
    <n v="2545.44"/>
    <n v="0"/>
    <s v="High Value"/>
    <s v="Womens Cotton Scarf"/>
    <x v="3"/>
    <n v="113.83"/>
    <x v="1"/>
    <s v="Female"/>
    <s v="Senior"/>
    <x v="0"/>
    <x v="1"/>
    <n v="341.49"/>
    <n v="2203.9499999999998"/>
  </r>
  <r>
    <s v="SALE1534"/>
    <x v="586"/>
    <s v="CUST1269"/>
    <s v="PROD59"/>
    <s v="STORE17"/>
    <n v="2"/>
    <n v="568.95000000000005"/>
    <n v="0.22"/>
    <x v="0"/>
    <n v="887.56200000000013"/>
    <n v="1137.9000000000001"/>
    <n v="250.33800000000002"/>
    <s v="Standard"/>
    <s v="Men's Hair Styling Gel"/>
    <x v="0"/>
    <n v="17.309999999999999"/>
    <x v="2"/>
    <s v="Female"/>
    <s v="Middle Age"/>
    <x v="3"/>
    <x v="0"/>
    <n v="34.619999999999997"/>
    <n v="852.94200000000012"/>
  </r>
  <r>
    <s v="SALE222"/>
    <x v="145"/>
    <s v="CUST1269"/>
    <s v="PROD76"/>
    <s v="STORE17"/>
    <n v="3"/>
    <n v="269.83999999999997"/>
    <n v="0.05"/>
    <x v="1"/>
    <n v="769.04399999999998"/>
    <n v="809.52"/>
    <n v="40.475999999999999"/>
    <s v="Standard"/>
    <s v="Wireless Mouse"/>
    <x v="2"/>
    <n v="392.89"/>
    <x v="2"/>
    <s v="Female"/>
    <s v="Middle Age"/>
    <x v="3"/>
    <x v="0"/>
    <n v="1178.67"/>
    <n v="-409.62600000000009"/>
  </r>
  <r>
    <s v="SALE448"/>
    <x v="395"/>
    <s v="CUST1269"/>
    <s v="PROD56"/>
    <s v="STORE3"/>
    <n v="4"/>
    <n v="267.36"/>
    <n v="0.27"/>
    <x v="1"/>
    <n v="780.69119999999998"/>
    <n v="1069.44"/>
    <n v="288.74880000000002"/>
    <s v="Standard"/>
    <s v="Premium Blanket Throw"/>
    <x v="1"/>
    <n v="461.47"/>
    <x v="2"/>
    <s v="Female"/>
    <s v="Middle Age"/>
    <x v="3"/>
    <x v="2"/>
    <n v="1845.88"/>
    <n v="-1065.1888000000001"/>
  </r>
  <r>
    <s v="SALE1191"/>
    <x v="315"/>
    <s v="CUST1269"/>
    <s v="PROD59"/>
    <s v="STORE14"/>
    <n v="1"/>
    <n v="438.41"/>
    <n v="0.09"/>
    <x v="0"/>
    <n v="398.95310000000006"/>
    <n v="438.41"/>
    <n v="39.456899999999997"/>
    <s v="Standard"/>
    <s v="Men's Hair Styling Gel"/>
    <x v="0"/>
    <n v="17.309999999999999"/>
    <x v="2"/>
    <s v="Female"/>
    <s v="Middle Age"/>
    <x v="2"/>
    <x v="2"/>
    <n v="17.309999999999999"/>
    <n v="381.64310000000006"/>
  </r>
  <r>
    <s v="SALE106"/>
    <x v="302"/>
    <s v="CUST1269"/>
    <s v="PROD19"/>
    <s v="STORE18"/>
    <n v="2"/>
    <n v="86.72"/>
    <n v="0.28000000000000003"/>
    <x v="2"/>
    <n v="124.87679999999999"/>
    <n v="173.44"/>
    <n v="48.563200000000002"/>
    <s v="Standard"/>
    <s v="Knee Support Brace"/>
    <x v="4"/>
    <n v="21.34"/>
    <x v="2"/>
    <s v="Female"/>
    <s v="Middle Age"/>
    <x v="1"/>
    <x v="0"/>
    <n v="42.68"/>
    <n v="82.196799999999996"/>
  </r>
  <r>
    <s v="SALE66"/>
    <x v="564"/>
    <s v="CUST1269"/>
    <s v="PROD77"/>
    <s v="STORE2"/>
    <n v="4"/>
    <n v="630.21"/>
    <n v="0.14000000000000001"/>
    <x v="1"/>
    <n v="2167.9223999999999"/>
    <n v="2520.84"/>
    <n v="352.91760000000005"/>
    <s v="High Value"/>
    <s v="WiFi Mesh Router"/>
    <x v="2"/>
    <n v="480.9"/>
    <x v="2"/>
    <s v="Female"/>
    <s v="Middle Age"/>
    <x v="2"/>
    <x v="2"/>
    <n v="1923.6"/>
    <n v="244.32240000000002"/>
  </r>
  <r>
    <s v="SALE680"/>
    <x v="262"/>
    <s v="CUST1270"/>
    <s v="PROD25"/>
    <s v="STORE6"/>
    <n v="3"/>
    <n v="180.84"/>
    <n v="0.03"/>
    <x v="0"/>
    <n v="526.24439999999993"/>
    <n v="542.52"/>
    <n v="16.275599999999997"/>
    <s v="Standard"/>
    <s v="Women's Scarf Set"/>
    <x v="3"/>
    <n v="174.02"/>
    <x v="3"/>
    <s v="Female"/>
    <s v="Middle Age"/>
    <x v="1"/>
    <x v="1"/>
    <n v="522.06000000000006"/>
    <n v="4.1843999999998687"/>
  </r>
  <r>
    <s v="SALE554"/>
    <x v="572"/>
    <s v="CUST1270"/>
    <s v="PROD19"/>
    <s v="STORE15"/>
    <n v="1"/>
    <n v="453.41"/>
    <n v="0.04"/>
    <x v="2"/>
    <n v="435.27359999999999"/>
    <n v="453.41"/>
    <n v="18.136400000000002"/>
    <s v="Standard"/>
    <s v="Knee Support Brace"/>
    <x v="4"/>
    <n v="21.34"/>
    <x v="3"/>
    <s v="Female"/>
    <s v="Middle Age"/>
    <x v="3"/>
    <x v="0"/>
    <n v="21.34"/>
    <n v="413.93360000000001"/>
  </r>
  <r>
    <s v="SALE759"/>
    <x v="587"/>
    <s v="CUST1271"/>
    <s v="PROD74"/>
    <s v="STORE5"/>
    <n v="1"/>
    <n v="629.09"/>
    <n v="0.02"/>
    <x v="0"/>
    <n v="616.50819999999999"/>
    <n v="629.09"/>
    <n v="12.581800000000001"/>
    <s v="Standard"/>
    <s v="Bluetooth Car Audio System"/>
    <x v="2"/>
    <n v="403.71"/>
    <x v="0"/>
    <s v="Male"/>
    <s v="Senior"/>
    <x v="3"/>
    <x v="2"/>
    <n v="403.71"/>
    <n v="212.79820000000001"/>
  </r>
  <r>
    <s v="SALE1177"/>
    <x v="588"/>
    <s v="CUST1271"/>
    <s v="PROD49"/>
    <s v="STORE13"/>
    <n v="2"/>
    <n v="257.45"/>
    <n v="0"/>
    <x v="1"/>
    <n v="514.9"/>
    <n v="514.9"/>
    <n v="0"/>
    <s v="Standard"/>
    <s v="Men's Roll-On Perfume"/>
    <x v="0"/>
    <n v="43.29"/>
    <x v="0"/>
    <s v="Male"/>
    <s v="Senior"/>
    <x v="1"/>
    <x v="0"/>
    <n v="86.58"/>
    <n v="428.32"/>
  </r>
  <r>
    <s v="SALE1092"/>
    <x v="110"/>
    <s v="CUST1271"/>
    <s v="PROD11"/>
    <s v="STORE15"/>
    <n v="2"/>
    <n v="696.61"/>
    <n v="0.17"/>
    <x v="0"/>
    <n v="1156.3725999999999"/>
    <n v="1393.22"/>
    <n v="236.84740000000002"/>
    <s v="High Value"/>
    <s v="HD Smart TV Stick"/>
    <x v="2"/>
    <n v="449.4"/>
    <x v="0"/>
    <s v="Male"/>
    <s v="Senior"/>
    <x v="3"/>
    <x v="0"/>
    <n v="898.8"/>
    <n v="257.57259999999997"/>
  </r>
  <r>
    <s v="SALE636"/>
    <x v="347"/>
    <s v="CUST1272"/>
    <s v="PROD73"/>
    <s v="STORE19"/>
    <n v="2"/>
    <n v="143.79"/>
    <n v="0.1"/>
    <x v="0"/>
    <n v="258.822"/>
    <n v="287.58"/>
    <n v="28.757999999999999"/>
    <s v="Standard"/>
    <s v="Shin Guards – Adult"/>
    <x v="4"/>
    <n v="107.06"/>
    <x v="3"/>
    <s v="Female"/>
    <s v="Middle Age"/>
    <x v="1"/>
    <x v="1"/>
    <n v="214.12"/>
    <n v="44.701999999999998"/>
  </r>
  <r>
    <s v="SALE187"/>
    <x v="523"/>
    <s v="CUST1272"/>
    <s v="PROD81"/>
    <s v="STORE6"/>
    <n v="3"/>
    <n v="460.93"/>
    <n v="0.19"/>
    <x v="2"/>
    <n v="1120.0599"/>
    <n v="1382.79"/>
    <n v="262.73009999999999"/>
    <s v="High Value"/>
    <s v="Badminton Racket Set"/>
    <x v="4"/>
    <n v="285.54000000000002"/>
    <x v="3"/>
    <s v="Female"/>
    <s v="Middle Age"/>
    <x v="1"/>
    <x v="1"/>
    <n v="856.62000000000012"/>
    <n v="263.43989999999985"/>
  </r>
  <r>
    <s v="SALE611"/>
    <x v="499"/>
    <s v="CUST1272"/>
    <s v="PROD34"/>
    <s v="STORE5"/>
    <n v="2"/>
    <n v="67.55"/>
    <n v="0.03"/>
    <x v="1"/>
    <n v="131.047"/>
    <n v="135.1"/>
    <n v="4.0529999999999999"/>
    <s v="Standard"/>
    <s v="Gaming Mechanical Keyboard"/>
    <x v="2"/>
    <n v="419.28"/>
    <x v="3"/>
    <s v="Female"/>
    <s v="Middle Age"/>
    <x v="3"/>
    <x v="2"/>
    <n v="838.56"/>
    <n v="-707.51299999999992"/>
  </r>
  <r>
    <s v="SALE74"/>
    <x v="584"/>
    <s v="CUST1273"/>
    <s v="PROD20"/>
    <s v="STORE8"/>
    <n v="3"/>
    <n v="803.31"/>
    <n v="0.1"/>
    <x v="2"/>
    <n v="2168.9369999999999"/>
    <n v="2409.9299999999998"/>
    <n v="240.99299999999999"/>
    <s v="High Value"/>
    <s v="Outdoor Sports Water Bottle"/>
    <x v="4"/>
    <n v="131.51"/>
    <x v="1"/>
    <s v="Male"/>
    <s v="Young"/>
    <x v="0"/>
    <x v="1"/>
    <n v="394.53"/>
    <n v="1774.4069999999999"/>
  </r>
  <r>
    <s v="SALE1574"/>
    <x v="332"/>
    <s v="CUST1273"/>
    <s v="PROD64"/>
    <s v="STORE2"/>
    <n v="4"/>
    <n v="254.71"/>
    <n v="0.2"/>
    <x v="1"/>
    <n v="815.07200000000012"/>
    <n v="1018.84"/>
    <n v="203.76800000000003"/>
    <s v="Standard"/>
    <s v="Matte Lipstick Set"/>
    <x v="0"/>
    <n v="299.11"/>
    <x v="1"/>
    <s v="Male"/>
    <s v="Young"/>
    <x v="2"/>
    <x v="2"/>
    <n v="1196.44"/>
    <n v="-381.36799999999994"/>
  </r>
  <r>
    <s v="SALE455"/>
    <x v="370"/>
    <s v="CUST1273"/>
    <s v="PROD31"/>
    <s v="STORE10"/>
    <n v="4"/>
    <n v="594.89"/>
    <n v="0.3"/>
    <x v="2"/>
    <n v="1665.6919999999998"/>
    <n v="2379.56"/>
    <n v="713.86799999999994"/>
    <s v="High Value"/>
    <s v="Basketball"/>
    <x v="4"/>
    <n v="204.39"/>
    <x v="1"/>
    <s v="Male"/>
    <s v="Young"/>
    <x v="1"/>
    <x v="1"/>
    <n v="817.56"/>
    <n v="848.13199999999983"/>
  </r>
  <r>
    <s v="SALE1031"/>
    <x v="589"/>
    <s v="CUST1274"/>
    <s v="PROD44"/>
    <s v="STORE4"/>
    <n v="2"/>
    <n v="844.31"/>
    <n v="7.0000000000000007E-2"/>
    <x v="2"/>
    <n v="1570.4165999999998"/>
    <n v="1688.62"/>
    <n v="118.2034"/>
    <s v="High Value"/>
    <s v="Adjustable Jump Rope"/>
    <x v="4"/>
    <n v="167.12"/>
    <x v="2"/>
    <s v="Male"/>
    <s v="Middle Age"/>
    <x v="2"/>
    <x v="1"/>
    <n v="334.24"/>
    <n v="1236.1765999999998"/>
  </r>
  <r>
    <s v="SALE715"/>
    <x v="323"/>
    <s v="CUST1274"/>
    <s v="PROD47"/>
    <s v="STORE7"/>
    <n v="4"/>
    <n v="101.33"/>
    <n v="0"/>
    <x v="1"/>
    <n v="405.32"/>
    <n v="405.32"/>
    <n v="0"/>
    <s v="Standard"/>
    <s v="Makeup Brush Set"/>
    <x v="0"/>
    <n v="242.96499999999997"/>
    <x v="2"/>
    <s v="Male"/>
    <s v="Middle Age"/>
    <x v="2"/>
    <x v="1"/>
    <n v="971.8599999999999"/>
    <n v="-566.54"/>
  </r>
  <r>
    <s v="SALE1111"/>
    <x v="438"/>
    <s v="CUST1274"/>
    <s v="PROD58"/>
    <s v="STORE10"/>
    <n v="3"/>
    <n v="922.56"/>
    <n v="0.18"/>
    <x v="1"/>
    <n v="2269.4976000000001"/>
    <n v="2767.68"/>
    <n v="498.18239999999997"/>
    <s v="High Value"/>
    <s v="Womens Cotton Scarf"/>
    <x v="3"/>
    <n v="113.83"/>
    <x v="2"/>
    <s v="Male"/>
    <s v="Middle Age"/>
    <x v="1"/>
    <x v="1"/>
    <n v="341.49"/>
    <n v="1928.0076000000001"/>
  </r>
  <r>
    <s v="SALE1293"/>
    <x v="122"/>
    <s v="CUST1275"/>
    <s v="PROD38"/>
    <s v="STORE9"/>
    <n v="4"/>
    <n v="867.19"/>
    <n v="7.0000000000000007E-2"/>
    <x v="0"/>
    <n v="3225.9468000000002"/>
    <n v="3468.76"/>
    <n v="242.81320000000005"/>
    <s v="High Value"/>
    <s v="Sports Water Hydration Pack"/>
    <x v="4"/>
    <n v="135.61000000000001"/>
    <x v="3"/>
    <s v="Male"/>
    <s v="Young"/>
    <x v="2"/>
    <x v="0"/>
    <n v="542.44000000000005"/>
    <n v="2683.5068000000001"/>
  </r>
  <r>
    <s v="SALE1943"/>
    <x v="420"/>
    <s v="CUST1275"/>
    <s v="PROD56"/>
    <s v="STORE9"/>
    <n v="3"/>
    <n v="816.87"/>
    <n v="0.14000000000000001"/>
    <x v="2"/>
    <n v="2107.5246000000002"/>
    <n v="2450.61"/>
    <n v="343.08540000000005"/>
    <s v="High Value"/>
    <s v="Premium Blanket Throw"/>
    <x v="1"/>
    <n v="461.47"/>
    <x v="3"/>
    <s v="Male"/>
    <s v="Young"/>
    <x v="2"/>
    <x v="0"/>
    <n v="1384.41"/>
    <n v="723.11460000000011"/>
  </r>
  <r>
    <s v="SALE489"/>
    <x v="233"/>
    <s v="CUST1275"/>
    <s v="PROD36"/>
    <s v="STORE6"/>
    <n v="3"/>
    <n v="258.06"/>
    <n v="0"/>
    <x v="1"/>
    <n v="774.18000000000006"/>
    <n v="774.18000000000006"/>
    <n v="0"/>
    <s v="Standard"/>
    <s v="Women's Summer Dress"/>
    <x v="3"/>
    <n v="223.43"/>
    <x v="3"/>
    <s v="Male"/>
    <s v="Young"/>
    <x v="1"/>
    <x v="1"/>
    <n v="670.29"/>
    <n v="103.8900000000001"/>
  </r>
  <r>
    <s v="SALE231"/>
    <x v="55"/>
    <s v="CUST1275"/>
    <s v="PROD69"/>
    <s v="STORE12"/>
    <n v="2"/>
    <n v="574.58000000000004"/>
    <n v="0.06"/>
    <x v="1"/>
    <n v="1080.2103999999999"/>
    <n v="1149.1600000000001"/>
    <n v="68.949600000000004"/>
    <s v="High Value"/>
    <s v="Men's Sports Shorts"/>
    <x v="3"/>
    <n v="218.22"/>
    <x v="3"/>
    <s v="Male"/>
    <s v="Young"/>
    <x v="3"/>
    <x v="1"/>
    <n v="436.44"/>
    <n v="643.77039999999988"/>
  </r>
  <r>
    <s v="SALE806"/>
    <x v="590"/>
    <s v="CUST1275"/>
    <s v="PROD84"/>
    <s v="STORE8"/>
    <n v="2"/>
    <n v="472.18"/>
    <n v="0.27"/>
    <x v="2"/>
    <n v="689.38279999999997"/>
    <n v="944.36"/>
    <n v="254.97720000000001"/>
    <s v="Standard"/>
    <s v="Wooden Bookshelf"/>
    <x v="1"/>
    <n v="388.46"/>
    <x v="3"/>
    <s v="Male"/>
    <s v="Young"/>
    <x v="0"/>
    <x v="1"/>
    <n v="776.92"/>
    <n v="-87.537199999999984"/>
  </r>
  <r>
    <s v="SALE164"/>
    <x v="591"/>
    <s v="CUST1276"/>
    <s v="PROD54"/>
    <s v="STORE12"/>
    <n v="2"/>
    <n v="20.47"/>
    <n v="0.12"/>
    <x v="1"/>
    <n v="36.027200000000001"/>
    <n v="40.94"/>
    <n v="4.9127999999999998"/>
    <s v="Standard"/>
    <s v="Sports Stopwatch Pro"/>
    <x v="4"/>
    <n v="434.84"/>
    <x v="3"/>
    <s v="Male"/>
    <s v="Middle Age"/>
    <x v="3"/>
    <x v="1"/>
    <n v="869.68"/>
    <n v="-833.65279999999996"/>
  </r>
  <r>
    <s v="SALE16"/>
    <x v="592"/>
    <s v="CUST1276"/>
    <s v="PROD65"/>
    <s v="STORE19"/>
    <n v="3"/>
    <n v="235.41"/>
    <n v="0.15"/>
    <x v="1"/>
    <n v="600.29549999999995"/>
    <n v="706.23"/>
    <n v="105.9345"/>
    <s v="Standard"/>
    <s v="Adjustable Dumbbells 20kg"/>
    <x v="4"/>
    <n v="240.63"/>
    <x v="3"/>
    <s v="Male"/>
    <s v="Middle Age"/>
    <x v="1"/>
    <x v="1"/>
    <n v="721.89"/>
    <n v="-121.59450000000004"/>
  </r>
  <r>
    <s v="SALE1269"/>
    <x v="544"/>
    <s v="CUST1276"/>
    <s v="PROD69"/>
    <s v="STORE0"/>
    <n v="3"/>
    <n v="744.9"/>
    <n v="0.27"/>
    <x v="0"/>
    <n v="1631.3309999999999"/>
    <n v="2234.6999999999998"/>
    <n v="603.36900000000003"/>
    <s v="High Value"/>
    <s v="Men's Sports Shorts"/>
    <x v="3"/>
    <n v="218.22"/>
    <x v="3"/>
    <s v="Male"/>
    <s v="Middle Age"/>
    <x v="1"/>
    <x v="0"/>
    <n v="654.66"/>
    <n v="976.67099999999994"/>
  </r>
  <r>
    <s v="SALE1180"/>
    <x v="209"/>
    <s v="CUST1276"/>
    <s v="PROD27"/>
    <s v="STORE9"/>
    <n v="2"/>
    <n v="382.2"/>
    <n v="0.15"/>
    <x v="2"/>
    <n v="649.74"/>
    <n v="764.4"/>
    <n v="114.66"/>
    <s v="Standard"/>
    <s v="Decorative Floor Vase"/>
    <x v="1"/>
    <n v="242.96499999999997"/>
    <x v="3"/>
    <s v="Male"/>
    <s v="Middle Age"/>
    <x v="2"/>
    <x v="0"/>
    <n v="485.92999999999995"/>
    <n v="163.81000000000006"/>
  </r>
  <r>
    <s v="SALE1710"/>
    <x v="173"/>
    <s v="CUST1277"/>
    <s v="PROD19"/>
    <s v="STORE5"/>
    <n v="1"/>
    <n v="269.25"/>
    <n v="0.14000000000000001"/>
    <x v="2"/>
    <n v="231.55500000000001"/>
    <n v="269.25"/>
    <n v="37.695"/>
    <s v="Standard"/>
    <s v="Knee Support Brace"/>
    <x v="4"/>
    <n v="21.34"/>
    <x v="0"/>
    <s v="Female"/>
    <s v="Young"/>
    <x v="3"/>
    <x v="2"/>
    <n v="21.34"/>
    <n v="210.215"/>
  </r>
  <r>
    <s v="SALE294"/>
    <x v="247"/>
    <s v="CUST1277"/>
    <s v="PROD19"/>
    <s v="STORE8"/>
    <n v="2"/>
    <n v="723.75"/>
    <n v="0.03"/>
    <x v="1"/>
    <n v="1404.075"/>
    <n v="1447.5"/>
    <n v="43.424999999999997"/>
    <s v="High Value"/>
    <s v="Knee Support Brace"/>
    <x v="4"/>
    <n v="21.34"/>
    <x v="0"/>
    <s v="Female"/>
    <s v="Young"/>
    <x v="0"/>
    <x v="1"/>
    <n v="42.68"/>
    <n v="1361.395"/>
  </r>
  <r>
    <s v="SALE1980"/>
    <x v="233"/>
    <s v="CUST1277"/>
    <s v="PROD14"/>
    <s v="STORE4"/>
    <n v="4"/>
    <n v="58.92"/>
    <n v="0.18"/>
    <x v="1"/>
    <n v="193.25760000000002"/>
    <n v="235.68"/>
    <n v="42.422399999999996"/>
    <s v="Standard"/>
    <s v="Decorative Wall Mirror"/>
    <x v="1"/>
    <n v="48.01"/>
    <x v="0"/>
    <s v="Female"/>
    <s v="Young"/>
    <x v="2"/>
    <x v="1"/>
    <n v="192.04"/>
    <n v="1.2176000000000329"/>
  </r>
  <r>
    <s v="SALE716"/>
    <x v="431"/>
    <s v="CUST1277"/>
    <s v="PROD94"/>
    <s v="STORE15"/>
    <n v="2"/>
    <n v="913.08"/>
    <n v="0.26"/>
    <x v="1"/>
    <n v="1351.3584000000001"/>
    <n v="1826.16"/>
    <n v="474.80160000000006"/>
    <s v="High Value"/>
    <s v="Vitamin E Body Lotion"/>
    <x v="0"/>
    <n v="358.47"/>
    <x v="0"/>
    <s v="Female"/>
    <s v="Young"/>
    <x v="3"/>
    <x v="0"/>
    <n v="716.94"/>
    <n v="634.41840000000002"/>
  </r>
  <r>
    <s v="SALE1233"/>
    <x v="593"/>
    <s v="CUST1277"/>
    <s v="PROD7"/>
    <s v="STORE15"/>
    <n v="1"/>
    <n v="791.83"/>
    <n v="0.28000000000000003"/>
    <x v="2"/>
    <n v="570.11760000000004"/>
    <n v="791.83"/>
    <n v="221.71240000000003"/>
    <s v="Standard"/>
    <s v="LED Table Lamp"/>
    <x v="1"/>
    <n v="218.86"/>
    <x v="0"/>
    <s v="Female"/>
    <s v="Young"/>
    <x v="3"/>
    <x v="0"/>
    <n v="218.86"/>
    <n v="351.25760000000002"/>
  </r>
  <r>
    <s v="SALE127"/>
    <x v="286"/>
    <s v="CUST1277"/>
    <s v="PROD93"/>
    <s v="STORE6"/>
    <n v="1"/>
    <n v="74.290000000000006"/>
    <n v="0.3"/>
    <x v="2"/>
    <n v="52.003"/>
    <n v="74.290000000000006"/>
    <n v="22.287000000000003"/>
    <s v="Standard"/>
    <s v="USB-C Laptop Charger"/>
    <x v="2"/>
    <n v="377.52"/>
    <x v="0"/>
    <s v="Female"/>
    <s v="Young"/>
    <x v="1"/>
    <x v="1"/>
    <n v="377.52"/>
    <n v="-325.517"/>
  </r>
  <r>
    <s v="SALE1395"/>
    <x v="219"/>
    <s v="CUST1278"/>
    <s v="PROD90"/>
    <s v="STORE11"/>
    <n v="2"/>
    <n v="961.68"/>
    <n v="0.27"/>
    <x v="2"/>
    <n v="1404.0527999999999"/>
    <n v="1923.36"/>
    <n v="519.30719999999997"/>
    <s v="High Value"/>
    <s v="Gaming Mouse Pad XL"/>
    <x v="2"/>
    <n v="340.14"/>
    <x v="0"/>
    <s v="Female"/>
    <s v="Middle Age"/>
    <x v="2"/>
    <x v="1"/>
    <n v="680.28"/>
    <n v="723.77279999999996"/>
  </r>
  <r>
    <s v="SALE1912"/>
    <x v="7"/>
    <s v="CUST1278"/>
    <s v="PROD92"/>
    <s v="STORE6"/>
    <n v="1"/>
    <n v="90.72"/>
    <n v="0.1"/>
    <x v="2"/>
    <n v="81.647999999999996"/>
    <n v="90.72"/>
    <n v="9.072000000000001"/>
    <s v="Standard"/>
    <s v="Microwave Oven"/>
    <x v="1"/>
    <n v="447.43"/>
    <x v="0"/>
    <s v="Female"/>
    <s v="Middle Age"/>
    <x v="1"/>
    <x v="1"/>
    <n v="447.43"/>
    <n v="-365.78200000000004"/>
  </r>
  <r>
    <s v="SALE597"/>
    <x v="446"/>
    <s v="CUST1278"/>
    <s v="PROD64"/>
    <s v="STORE2"/>
    <n v="1"/>
    <n v="458.69"/>
    <n v="0.16"/>
    <x v="0"/>
    <n v="385.2996"/>
    <n v="458.69"/>
    <n v="73.3904"/>
    <s v="Standard"/>
    <s v="Matte Lipstick Set"/>
    <x v="0"/>
    <n v="299.11"/>
    <x v="0"/>
    <s v="Female"/>
    <s v="Middle Age"/>
    <x v="2"/>
    <x v="2"/>
    <n v="299.11"/>
    <n v="86.189599999999984"/>
  </r>
  <r>
    <s v="SALE1036"/>
    <x v="365"/>
    <s v="CUST1278"/>
    <s v="PROD23"/>
    <s v="STORE1"/>
    <n v="1"/>
    <n v="168.29"/>
    <n v="0.05"/>
    <x v="0"/>
    <n v="159.87549999999999"/>
    <n v="168.29"/>
    <n v="8.4145000000000003"/>
    <s v="Standard"/>
    <s v="Men's Formal Shirt"/>
    <x v="3"/>
    <n v="242.96499999999997"/>
    <x v="0"/>
    <s v="Female"/>
    <s v="Middle Age"/>
    <x v="3"/>
    <x v="0"/>
    <n v="242.96499999999997"/>
    <n v="-83.089499999999987"/>
  </r>
  <r>
    <s v="SALE555"/>
    <x v="300"/>
    <s v="CUST1278"/>
    <s v="PROD88"/>
    <s v="STORE2"/>
    <n v="1"/>
    <n v="391.77"/>
    <n v="0.1"/>
    <x v="2"/>
    <n v="352.59300000000002"/>
    <n v="391.77"/>
    <n v="39.177"/>
    <s v="Standard"/>
    <s v="Sports Wrist Sweatbands"/>
    <x v="4"/>
    <n v="131.24"/>
    <x v="0"/>
    <s v="Female"/>
    <s v="Middle Age"/>
    <x v="2"/>
    <x v="2"/>
    <n v="131.24"/>
    <n v="221.35300000000001"/>
  </r>
  <r>
    <s v="SALE869"/>
    <x v="449"/>
    <s v="CUST1279"/>
    <s v="PROD13"/>
    <s v="STORE8"/>
    <n v="1"/>
    <n v="424.83"/>
    <n v="0.05"/>
    <x v="1"/>
    <n v="403.58849999999995"/>
    <n v="424.83"/>
    <n v="21.241500000000002"/>
    <s v="Standard"/>
    <s v="USB-C Fast Charger"/>
    <x v="2"/>
    <n v="242.23"/>
    <x v="1"/>
    <s v="Female"/>
    <s v="Young"/>
    <x v="0"/>
    <x v="1"/>
    <n v="242.23"/>
    <n v="161.35849999999996"/>
  </r>
  <r>
    <s v="SALE952"/>
    <x v="309"/>
    <s v="CUST1279"/>
    <s v="PROD73"/>
    <s v="STORE11"/>
    <n v="1"/>
    <n v="499.46"/>
    <n v="0.1"/>
    <x v="2"/>
    <n v="449.51400000000001"/>
    <n v="499.46"/>
    <n v="49.945999999999998"/>
    <s v="Standard"/>
    <s v="Shin Guards – Adult"/>
    <x v="4"/>
    <n v="107.06"/>
    <x v="1"/>
    <s v="Female"/>
    <s v="Young"/>
    <x v="2"/>
    <x v="1"/>
    <n v="107.06"/>
    <n v="342.45400000000001"/>
  </r>
  <r>
    <s v="SALE1273"/>
    <x v="170"/>
    <s v="CUST1279"/>
    <s v="PROD98"/>
    <s v="STORE8"/>
    <n v="2"/>
    <n v="698.34"/>
    <n v="0.15"/>
    <x v="0"/>
    <n v="1187.1780000000001"/>
    <n v="1396.68"/>
    <n v="209.50200000000001"/>
    <s v="High Value"/>
    <s v="Portable Bluetooth Speaker"/>
    <x v="2"/>
    <n v="431.67"/>
    <x v="1"/>
    <s v="Female"/>
    <s v="Young"/>
    <x v="0"/>
    <x v="1"/>
    <n v="863.34"/>
    <n v="323.83800000000008"/>
  </r>
  <r>
    <s v="SALE1264"/>
    <x v="386"/>
    <s v="CUST1280"/>
    <s v="PROD84"/>
    <s v="STORE13"/>
    <n v="2"/>
    <n v="805.08"/>
    <n v="0.27"/>
    <x v="2"/>
    <n v="1175.4168"/>
    <n v="1610.16"/>
    <n v="434.74320000000006"/>
    <s v="High Value"/>
    <s v="Wooden Bookshelf"/>
    <x v="1"/>
    <n v="388.46"/>
    <x v="1"/>
    <s v="Male"/>
    <s v="Middle Age"/>
    <x v="1"/>
    <x v="0"/>
    <n v="776.92"/>
    <n v="398.49680000000001"/>
  </r>
  <r>
    <s v="SALE971"/>
    <x v="160"/>
    <s v="CUST1280"/>
    <s v="PROD91"/>
    <s v="STORE13"/>
    <n v="4"/>
    <n v="934.79"/>
    <n v="0.08"/>
    <x v="2"/>
    <n v="3440.0272"/>
    <n v="3739.16"/>
    <n v="299.13279999999997"/>
    <s v="High Value"/>
    <s v="Women's High Heels"/>
    <x v="3"/>
    <n v="438.25"/>
    <x v="1"/>
    <s v="Male"/>
    <s v="Middle Age"/>
    <x v="1"/>
    <x v="0"/>
    <n v="1753"/>
    <n v="1687.0272"/>
  </r>
  <r>
    <s v="SALE1833"/>
    <x v="287"/>
    <s v="CUST1280"/>
    <s v="PROD60"/>
    <s v="STORE11"/>
    <n v="2"/>
    <n v="424.54"/>
    <n v="0.24"/>
    <x v="1"/>
    <n v="645.30080000000009"/>
    <n v="849.08"/>
    <n v="203.7792"/>
    <s v="Standard"/>
    <s v="Luxury Perfume Spray"/>
    <x v="0"/>
    <n v="482.75"/>
    <x v="1"/>
    <s v="Male"/>
    <s v="Middle Age"/>
    <x v="2"/>
    <x v="1"/>
    <n v="965.5"/>
    <n v="-320.19919999999991"/>
  </r>
  <r>
    <s v="SALE1161"/>
    <x v="383"/>
    <s v="CUST1281"/>
    <s v="PROD19"/>
    <s v="STORE19"/>
    <n v="1"/>
    <n v="235.44"/>
    <n v="0.19"/>
    <x v="1"/>
    <n v="190.7064"/>
    <n v="235.44"/>
    <n v="44.733600000000003"/>
    <s v="Standard"/>
    <s v="Knee Support Brace"/>
    <x v="4"/>
    <n v="21.34"/>
    <x v="0"/>
    <s v="Male"/>
    <s v="Senior"/>
    <x v="1"/>
    <x v="1"/>
    <n v="21.34"/>
    <n v="169.3664"/>
  </r>
  <r>
    <s v="SALE908"/>
    <x v="206"/>
    <s v="CUST1281"/>
    <s v="PROD85"/>
    <s v="STORE19"/>
    <n v="2"/>
    <n v="620.71"/>
    <n v="0.27"/>
    <x v="2"/>
    <n v="906.23660000000007"/>
    <n v="1241.42"/>
    <n v="335.18340000000006"/>
    <s v="Standard"/>
    <s v="Women's Beanie Hat"/>
    <x v="3"/>
    <n v="119.57"/>
    <x v="0"/>
    <s v="Male"/>
    <s v="Senior"/>
    <x v="1"/>
    <x v="1"/>
    <n v="239.14"/>
    <n v="667.09660000000008"/>
  </r>
  <r>
    <s v="SALE1800"/>
    <x v="165"/>
    <s v="CUST1281"/>
    <s v="PROD72"/>
    <s v="STORE8"/>
    <n v="2"/>
    <n v="851.77"/>
    <n v="0.13"/>
    <x v="2"/>
    <n v="1482.0798"/>
    <n v="1703.54"/>
    <n v="221.46020000000001"/>
    <s v="High Value"/>
    <s v="Professional Jump Rope"/>
    <x v="4"/>
    <n v="477.61"/>
    <x v="0"/>
    <s v="Male"/>
    <s v="Senior"/>
    <x v="0"/>
    <x v="1"/>
    <n v="955.22"/>
    <n v="526.85979999999995"/>
  </r>
  <r>
    <s v="SALE1920"/>
    <x v="335"/>
    <s v="CUST1281"/>
    <s v="PROD77"/>
    <s v="STORE19"/>
    <n v="3"/>
    <n v="876.01"/>
    <n v="0.2"/>
    <x v="2"/>
    <n v="2102.424"/>
    <n v="2628.0299999999997"/>
    <n v="525.60599999999999"/>
    <s v="High Value"/>
    <s v="WiFi Mesh Router"/>
    <x v="2"/>
    <n v="480.9"/>
    <x v="0"/>
    <s v="Male"/>
    <s v="Senior"/>
    <x v="1"/>
    <x v="1"/>
    <n v="1442.6999999999998"/>
    <n v="659.72400000000016"/>
  </r>
  <r>
    <s v="SALE682"/>
    <x v="594"/>
    <s v="CUST1281"/>
    <s v="PROD55"/>
    <s v="STORE6"/>
    <n v="2"/>
    <n v="717.21"/>
    <n v="0.15"/>
    <x v="0"/>
    <n v="1219.2570000000001"/>
    <n v="1434.42"/>
    <n v="215.16300000000001"/>
    <s v="High Value"/>
    <s v="Ceramic Plant Pot"/>
    <x v="1"/>
    <n v="81.75"/>
    <x v="0"/>
    <s v="Male"/>
    <s v="Senior"/>
    <x v="1"/>
    <x v="1"/>
    <n v="163.5"/>
    <n v="1055.7570000000001"/>
  </r>
  <r>
    <s v="SALE1232"/>
    <x v="342"/>
    <s v="CUST1282"/>
    <s v="PROD70"/>
    <s v="STORE17"/>
    <n v="2"/>
    <n v="871.43"/>
    <n v="0.05"/>
    <x v="0"/>
    <n v="1655.7169999999999"/>
    <n v="1742.86"/>
    <n v="87.143000000000001"/>
    <s v="High Value"/>
    <s v="Kitchen Storage Rack"/>
    <x v="1"/>
    <n v="138.05000000000001"/>
    <x v="3"/>
    <s v="Female"/>
    <s v="Middle Age"/>
    <x v="3"/>
    <x v="0"/>
    <n v="276.10000000000002"/>
    <n v="1379.6169999999997"/>
  </r>
  <r>
    <s v="SALE263"/>
    <x v="553"/>
    <s v="CUST1282"/>
    <s v="PROD91"/>
    <s v="STORE9"/>
    <n v="1"/>
    <n v="514.65"/>
    <n v="0.18"/>
    <x v="2"/>
    <n v="422.01300000000003"/>
    <n v="514.65"/>
    <n v="92.636999999999986"/>
    <s v="Standard"/>
    <s v="Women's High Heels"/>
    <x v="3"/>
    <n v="438.25"/>
    <x v="3"/>
    <s v="Female"/>
    <s v="Middle Age"/>
    <x v="2"/>
    <x v="0"/>
    <n v="438.25"/>
    <n v="-16.236999999999966"/>
  </r>
  <r>
    <s v="SALE862"/>
    <x v="595"/>
    <s v="CUST1282"/>
    <s v="PROD71"/>
    <s v="STORE3"/>
    <n v="3"/>
    <n v="198.76"/>
    <n v="0.28000000000000003"/>
    <x v="1"/>
    <n v="429.32159999999999"/>
    <n v="596.28"/>
    <n v="166.95840000000001"/>
    <s v="Standard"/>
    <s v="Hair Repair Oil Treatment"/>
    <x v="0"/>
    <n v="214.32"/>
    <x v="3"/>
    <s v="Female"/>
    <s v="Middle Age"/>
    <x v="3"/>
    <x v="2"/>
    <n v="642.96"/>
    <n v="-213.63840000000005"/>
  </r>
  <r>
    <s v="SALE1302"/>
    <x v="591"/>
    <s v="CUST1283"/>
    <s v="PROD81"/>
    <s v="STORE13"/>
    <n v="2"/>
    <n v="975.72"/>
    <n v="0.16"/>
    <x v="2"/>
    <n v="1639.2095999999999"/>
    <n v="1951.44"/>
    <n v="312.23040000000003"/>
    <s v="High Value"/>
    <s v="Badminton Racket Set"/>
    <x v="4"/>
    <n v="285.54000000000002"/>
    <x v="2"/>
    <s v="Female"/>
    <s v="Senior"/>
    <x v="1"/>
    <x v="0"/>
    <n v="571.08000000000004"/>
    <n v="1068.1295999999998"/>
  </r>
  <r>
    <s v="SALE835"/>
    <x v="473"/>
    <s v="CUST1283"/>
    <s v="PROD68"/>
    <s v="STORE19"/>
    <n v="1"/>
    <n v="86.03"/>
    <n v="0.01"/>
    <x v="2"/>
    <n v="85.169700000000006"/>
    <n v="86.03"/>
    <n v="0.86030000000000006"/>
    <s v="Standard"/>
    <s v="Wooden Nightstand"/>
    <x v="1"/>
    <n v="243.7"/>
    <x v="2"/>
    <s v="Female"/>
    <s v="Senior"/>
    <x v="1"/>
    <x v="1"/>
    <n v="243.7"/>
    <n v="-158.53029999999998"/>
  </r>
  <r>
    <s v="SALE1763"/>
    <x v="501"/>
    <s v="CUST1283"/>
    <s v="PROD22"/>
    <s v="STORE16"/>
    <n v="4"/>
    <n v="705.12"/>
    <n v="0.15"/>
    <x v="0"/>
    <n v="2397.4079999999999"/>
    <n v="2820.48"/>
    <n v="423.072"/>
    <s v="High Value"/>
    <s v="Carbon Fiber Tennis Racket"/>
    <x v="4"/>
    <n v="484.62"/>
    <x v="2"/>
    <s v="Female"/>
    <s v="Senior"/>
    <x v="0"/>
    <x v="0"/>
    <n v="1938.48"/>
    <n v="458.92799999999988"/>
  </r>
  <r>
    <s v="SALE1173"/>
    <x v="564"/>
    <s v="CUST1283"/>
    <s v="PROD56"/>
    <s v="STORE16"/>
    <n v="3"/>
    <n v="99.77"/>
    <n v="0.01"/>
    <x v="0"/>
    <n v="296.31689999999998"/>
    <n v="299.31"/>
    <n v="2.9931000000000001"/>
    <s v="Standard"/>
    <s v="Premium Blanket Throw"/>
    <x v="1"/>
    <n v="461.47"/>
    <x v="2"/>
    <s v="Female"/>
    <s v="Senior"/>
    <x v="0"/>
    <x v="0"/>
    <n v="1384.41"/>
    <n v="-1088.0931"/>
  </r>
  <r>
    <s v="SALE830"/>
    <x v="262"/>
    <s v="CUST1283"/>
    <s v="PROD70"/>
    <s v="STORE4"/>
    <n v="2"/>
    <n v="166.26"/>
    <n v="0.14000000000000001"/>
    <x v="2"/>
    <n v="285.96719999999999"/>
    <n v="332.52"/>
    <n v="46.552800000000005"/>
    <s v="Standard"/>
    <s v="Kitchen Storage Rack"/>
    <x v="1"/>
    <n v="138.05000000000001"/>
    <x v="2"/>
    <s v="Female"/>
    <s v="Senior"/>
    <x v="2"/>
    <x v="1"/>
    <n v="276.10000000000002"/>
    <n v="9.8671999999999684"/>
  </r>
  <r>
    <s v="SALE571"/>
    <x v="457"/>
    <s v="CUST1284"/>
    <s v="PROD18"/>
    <s v="STORE11"/>
    <n v="1"/>
    <n v="429.25"/>
    <n v="0.28999999999999998"/>
    <x v="0"/>
    <n v="304.76749999999998"/>
    <n v="429.25"/>
    <n v="124.48249999999999"/>
    <s v="Standard"/>
    <s v="Women's Denim Jeans"/>
    <x v="3"/>
    <n v="242.96499999999997"/>
    <x v="3"/>
    <s v="Male"/>
    <s v="Senior"/>
    <x v="2"/>
    <x v="1"/>
    <n v="242.96499999999997"/>
    <n v="61.802500000000009"/>
  </r>
  <r>
    <s v="SALE1086"/>
    <x v="268"/>
    <s v="CUST1285"/>
    <s v="PROD57"/>
    <s v="STORE5"/>
    <n v="2"/>
    <n v="540.48"/>
    <n v="0.28999999999999998"/>
    <x v="0"/>
    <n v="767.48159999999996"/>
    <n v="1080.96"/>
    <n v="313.47839999999997"/>
    <s v="Standard"/>
    <s v="Foam Roller"/>
    <x v="4"/>
    <n v="30.62"/>
    <x v="2"/>
    <s v="Female"/>
    <s v="Middle Age"/>
    <x v="3"/>
    <x v="2"/>
    <n v="61.24"/>
    <n v="706.24159999999995"/>
  </r>
  <r>
    <s v="SALE700"/>
    <x v="319"/>
    <s v="CUST1285"/>
    <s v="PROD6"/>
    <s v="STORE2"/>
    <n v="2"/>
    <n v="579.52"/>
    <n v="0.01"/>
    <x v="0"/>
    <n v="1147.4495999999999"/>
    <n v="1159.04"/>
    <n v="11.590400000000001"/>
    <s v="High Value"/>
    <s v="Herbal Face Moisturizer"/>
    <x v="0"/>
    <n v="312.8"/>
    <x v="2"/>
    <s v="Female"/>
    <s v="Middle Age"/>
    <x v="2"/>
    <x v="2"/>
    <n v="625.6"/>
    <n v="521.8495999999999"/>
  </r>
  <r>
    <s v="SALE1937"/>
    <x v="246"/>
    <s v="CUST1285"/>
    <s v="PROD49"/>
    <s v="STORE13"/>
    <n v="4"/>
    <n v="477.52"/>
    <n v="7.0000000000000007E-2"/>
    <x v="1"/>
    <n v="1776.3743999999999"/>
    <n v="1910.08"/>
    <n v="133.7056"/>
    <s v="High Value"/>
    <s v="Men's Roll-On Perfume"/>
    <x v="0"/>
    <n v="43.29"/>
    <x v="2"/>
    <s v="Female"/>
    <s v="Middle Age"/>
    <x v="1"/>
    <x v="0"/>
    <n v="173.16"/>
    <n v="1603.2143999999998"/>
  </r>
  <r>
    <s v="SALE523"/>
    <x v="96"/>
    <s v="CUST1286"/>
    <s v="PROD82"/>
    <s v="STORE0"/>
    <n v="3"/>
    <n v="242.58"/>
    <n v="0.25"/>
    <x v="0"/>
    <n v="545.80500000000006"/>
    <n v="727.74"/>
    <n v="181.935"/>
    <s v="Standard"/>
    <s v="Fitness Resistance Bands"/>
    <x v="4"/>
    <n v="152.91999999999999"/>
    <x v="2"/>
    <s v="Male"/>
    <s v="Young"/>
    <x v="1"/>
    <x v="0"/>
    <n v="458.76"/>
    <n v="87.045000000000073"/>
  </r>
  <r>
    <s v="SALE826"/>
    <x v="502"/>
    <s v="CUST1287"/>
    <s v="PROD65"/>
    <s v="STORE4"/>
    <n v="2"/>
    <n v="519.29999999999995"/>
    <n v="0.09"/>
    <x v="0"/>
    <n v="945.12599999999998"/>
    <n v="1038.5999999999999"/>
    <n v="93.47399999999999"/>
    <s v="Standard"/>
    <s v="Adjustable Dumbbells 20kg"/>
    <x v="4"/>
    <n v="240.63"/>
    <x v="3"/>
    <s v="Female"/>
    <s v="Young"/>
    <x v="2"/>
    <x v="1"/>
    <n v="481.26"/>
    <n v="463.86599999999999"/>
  </r>
  <r>
    <s v="SALE576"/>
    <x v="475"/>
    <s v="CUST1287"/>
    <s v="PROD71"/>
    <s v="STORE13"/>
    <n v="3"/>
    <n v="845.67"/>
    <n v="0.12"/>
    <x v="0"/>
    <n v="2232.5688"/>
    <n v="2537.0099999999998"/>
    <n v="304.44119999999998"/>
    <s v="High Value"/>
    <s v="Hair Repair Oil Treatment"/>
    <x v="0"/>
    <n v="214.32"/>
    <x v="3"/>
    <s v="Female"/>
    <s v="Young"/>
    <x v="1"/>
    <x v="0"/>
    <n v="642.96"/>
    <n v="1589.6088"/>
  </r>
  <r>
    <s v="SALE345"/>
    <x v="106"/>
    <s v="CUST1287"/>
    <s v="PROD50"/>
    <s v="STORE0"/>
    <n v="4"/>
    <n v="750.26"/>
    <n v="0.01"/>
    <x v="1"/>
    <n v="2971.0295999999998"/>
    <n v="3001.04"/>
    <n v="30.010400000000001"/>
    <s v="High Value"/>
    <s v="Boxing Hand Wraps"/>
    <x v="4"/>
    <n v="190.29"/>
    <x v="3"/>
    <s v="Female"/>
    <s v="Young"/>
    <x v="1"/>
    <x v="0"/>
    <n v="761.16"/>
    <n v="2209.8696"/>
  </r>
  <r>
    <s v="SALE814"/>
    <x v="9"/>
    <s v="CUST1287"/>
    <s v="PROD69"/>
    <s v="STORE19"/>
    <n v="4"/>
    <n v="294.38"/>
    <n v="0.2"/>
    <x v="2"/>
    <n v="942.01600000000008"/>
    <n v="1177.52"/>
    <n v="235.50400000000002"/>
    <s v="Standard"/>
    <s v="Men's Sports Shorts"/>
    <x v="3"/>
    <n v="218.22"/>
    <x v="3"/>
    <s v="Female"/>
    <s v="Young"/>
    <x v="1"/>
    <x v="1"/>
    <n v="872.88"/>
    <n v="69.136000000000081"/>
  </r>
  <r>
    <s v="SALE97"/>
    <x v="98"/>
    <s v="CUST1287"/>
    <s v="PROD3"/>
    <s v="STORE3"/>
    <n v="3"/>
    <n v="583.52"/>
    <n v="7.0000000000000007E-2"/>
    <x v="0"/>
    <n v="1628.0207999999998"/>
    <n v="1750.56"/>
    <n v="122.53920000000001"/>
    <s v="High Value"/>
    <s v="Men's Running Jacket"/>
    <x v="3"/>
    <n v="364.67"/>
    <x v="3"/>
    <s v="Female"/>
    <s v="Young"/>
    <x v="3"/>
    <x v="2"/>
    <n v="1094.01"/>
    <n v="534.01079999999979"/>
  </r>
  <r>
    <s v="SALE1745"/>
    <x v="55"/>
    <s v="CUST1288"/>
    <s v="PROD60"/>
    <s v="STORE15"/>
    <n v="2"/>
    <n v="635.22"/>
    <n v="0.3"/>
    <x v="1"/>
    <n v="889.30799999999999"/>
    <n v="1270.44"/>
    <n v="381.13200000000001"/>
    <s v="Standard"/>
    <s v="Luxury Perfume Spray"/>
    <x v="0"/>
    <n v="482.75"/>
    <x v="3"/>
    <s v="Male"/>
    <s v="Senior"/>
    <x v="3"/>
    <x v="0"/>
    <n v="965.5"/>
    <n v="-76.192000000000007"/>
  </r>
  <r>
    <s v="SALE694"/>
    <x v="326"/>
    <s v="CUST1288"/>
    <s v="PROD85"/>
    <s v="STORE5"/>
    <n v="1"/>
    <n v="743.55"/>
    <n v="0.11"/>
    <x v="0"/>
    <n v="661.7595"/>
    <n v="743.55"/>
    <n v="81.790499999999994"/>
    <s v="Standard"/>
    <s v="Women's Beanie Hat"/>
    <x v="3"/>
    <n v="119.57"/>
    <x v="3"/>
    <s v="Male"/>
    <s v="Senior"/>
    <x v="3"/>
    <x v="2"/>
    <n v="119.57"/>
    <n v="542.18949999999995"/>
  </r>
  <r>
    <s v="SALE435"/>
    <x v="38"/>
    <s v="CUST1288"/>
    <s v="PROD3"/>
    <s v="STORE9"/>
    <n v="4"/>
    <n v="530.45000000000005"/>
    <n v="0.13"/>
    <x v="2"/>
    <n v="1845.9660000000001"/>
    <n v="2121.8000000000002"/>
    <n v="275.83400000000006"/>
    <s v="High Value"/>
    <s v="Men's Running Jacket"/>
    <x v="3"/>
    <n v="364.67"/>
    <x v="3"/>
    <s v="Male"/>
    <s v="Senior"/>
    <x v="2"/>
    <x v="0"/>
    <n v="1458.68"/>
    <n v="387.28600000000006"/>
  </r>
  <r>
    <s v="SALE1721"/>
    <x v="34"/>
    <s v="CUST1289"/>
    <s v="PROD43"/>
    <s v="STORE7"/>
    <n v="2"/>
    <n v="972.4"/>
    <n v="0.06"/>
    <x v="1"/>
    <n v="1828.1119999999999"/>
    <n v="1944.8"/>
    <n v="116.68799999999999"/>
    <s v="High Value"/>
    <s v="USB External Hard Drive"/>
    <x v="2"/>
    <n v="253.33"/>
    <x v="1"/>
    <s v="Male"/>
    <s v="Middle Age"/>
    <x v="2"/>
    <x v="1"/>
    <n v="506.66"/>
    <n v="1321.4519999999998"/>
  </r>
  <r>
    <s v="SALE1439"/>
    <x v="153"/>
    <s v="CUST1291"/>
    <s v="PROD93"/>
    <s v="STORE7"/>
    <n v="3"/>
    <n v="197.93"/>
    <n v="0"/>
    <x v="2"/>
    <n v="593.79"/>
    <n v="593.79"/>
    <n v="0"/>
    <s v="Standard"/>
    <s v="USB-C Laptop Charger"/>
    <x v="2"/>
    <n v="377.52"/>
    <x v="1"/>
    <s v="Female"/>
    <s v="Middle Age"/>
    <x v="2"/>
    <x v="1"/>
    <n v="1132.56"/>
    <n v="-538.77"/>
  </r>
  <r>
    <s v="SALE1888"/>
    <x v="342"/>
    <s v="CUST1291"/>
    <s v="PROD3"/>
    <s v="STORE8"/>
    <n v="4"/>
    <n v="565.51"/>
    <n v="0.16"/>
    <x v="1"/>
    <n v="1900.1135999999999"/>
    <n v="2262.04"/>
    <n v="361.9264"/>
    <s v="High Value"/>
    <s v="Men's Running Jacket"/>
    <x v="3"/>
    <n v="364.67"/>
    <x v="1"/>
    <s v="Female"/>
    <s v="Middle Age"/>
    <x v="0"/>
    <x v="1"/>
    <n v="1458.68"/>
    <n v="441.43359999999984"/>
  </r>
  <r>
    <s v="SALE1021"/>
    <x v="63"/>
    <s v="CUST1292"/>
    <s v="PROD55"/>
    <s v="STORE6"/>
    <n v="4"/>
    <n v="983.38"/>
    <n v="0.25"/>
    <x v="0"/>
    <n v="2950.14"/>
    <n v="3933.52"/>
    <n v="983.38"/>
    <s v="High Value"/>
    <s v="Ceramic Plant Pot"/>
    <x v="1"/>
    <n v="81.75"/>
    <x v="2"/>
    <s v="Male"/>
    <s v="Middle Age"/>
    <x v="1"/>
    <x v="1"/>
    <n v="327"/>
    <n v="2623.14"/>
  </r>
  <r>
    <s v="SALE1900"/>
    <x v="74"/>
    <s v="CUST1292"/>
    <s v="PROD1"/>
    <s v="STORE12"/>
    <n v="1"/>
    <n v="955.06"/>
    <n v="0.14000000000000001"/>
    <x v="1"/>
    <n v="821.35159999999996"/>
    <n v="955.06"/>
    <n v="133.70840000000001"/>
    <s v="Standard"/>
    <s v="Men's Graphic T-Shirt"/>
    <x v="3"/>
    <n v="342.56"/>
    <x v="2"/>
    <s v="Male"/>
    <s v="Middle Age"/>
    <x v="3"/>
    <x v="1"/>
    <n v="342.56"/>
    <n v="478.79159999999996"/>
  </r>
  <r>
    <s v="SALE1729"/>
    <x v="264"/>
    <s v="CUST1292"/>
    <s v="PROD1"/>
    <s v="STORE14"/>
    <n v="3"/>
    <n v="597.46"/>
    <n v="0.02"/>
    <x v="2"/>
    <n v="1756.5324000000001"/>
    <n v="1792.38"/>
    <n v="35.8476"/>
    <s v="High Value"/>
    <s v="Men's Graphic T-Shirt"/>
    <x v="3"/>
    <n v="342.56"/>
    <x v="2"/>
    <s v="Male"/>
    <s v="Middle Age"/>
    <x v="2"/>
    <x v="2"/>
    <n v="1027.68"/>
    <n v="728.85239999999999"/>
  </r>
  <r>
    <s v="SALE786"/>
    <x v="435"/>
    <s v="CUST1292"/>
    <s v="PROD99"/>
    <s v="STORE3"/>
    <n v="3"/>
    <n v="581.09"/>
    <n v="0.1"/>
    <x v="0"/>
    <n v="1568.943"/>
    <n v="1743.27"/>
    <n v="174.327"/>
    <s v="High Value"/>
    <s v="Stainless Steel Cookware Set"/>
    <x v="1"/>
    <n v="201.41"/>
    <x v="2"/>
    <s v="Male"/>
    <s v="Middle Age"/>
    <x v="3"/>
    <x v="2"/>
    <n v="604.23"/>
    <n v="964.71299999999997"/>
  </r>
  <r>
    <s v="SALE1742"/>
    <x v="533"/>
    <s v="CUST1293"/>
    <s v="PROD73"/>
    <s v="STORE3"/>
    <n v="4"/>
    <n v="153.94999999999999"/>
    <n v="0.11"/>
    <x v="1"/>
    <n v="548.06200000000001"/>
    <n v="615.79999999999995"/>
    <n v="67.738"/>
    <s v="Standard"/>
    <s v="Shin Guards – Adult"/>
    <x v="4"/>
    <n v="107.06"/>
    <x v="0"/>
    <s v="Female"/>
    <s v="Senior"/>
    <x v="3"/>
    <x v="2"/>
    <n v="428.24"/>
    <n v="119.822"/>
  </r>
  <r>
    <s v="SALE603"/>
    <x v="436"/>
    <s v="CUST1293"/>
    <s v="PROD81"/>
    <s v="STORE7"/>
    <n v="4"/>
    <n v="271.04000000000002"/>
    <n v="0.12"/>
    <x v="0"/>
    <n v="954.06080000000009"/>
    <n v="1084.1600000000001"/>
    <n v="130.0992"/>
    <s v="Standard"/>
    <s v="Badminton Racket Set"/>
    <x v="4"/>
    <n v="285.54000000000002"/>
    <x v="0"/>
    <s v="Female"/>
    <s v="Senior"/>
    <x v="2"/>
    <x v="1"/>
    <n v="1142.1600000000001"/>
    <n v="-188.0992"/>
  </r>
  <r>
    <s v="SALE174"/>
    <x v="101"/>
    <s v="CUST1293"/>
    <s v="PROD20"/>
    <s v="STORE7"/>
    <n v="4"/>
    <n v="328.27"/>
    <n v="0.09"/>
    <x v="2"/>
    <n v="1194.9028000000001"/>
    <n v="1313.08"/>
    <n v="118.17719999999998"/>
    <s v="High Value"/>
    <s v="Outdoor Sports Water Bottle"/>
    <x v="4"/>
    <n v="131.51"/>
    <x v="0"/>
    <s v="Female"/>
    <s v="Senior"/>
    <x v="2"/>
    <x v="1"/>
    <n v="526.04"/>
    <n v="668.86280000000011"/>
  </r>
  <r>
    <s v="SALE147"/>
    <x v="463"/>
    <s v="CUST1294"/>
    <s v="PROD82"/>
    <s v="STORE19"/>
    <n v="4"/>
    <n v="884.71"/>
    <n v="0.09"/>
    <x v="0"/>
    <n v="3220.3444000000004"/>
    <n v="3538.84"/>
    <n v="318.49560000000002"/>
    <s v="High Value"/>
    <s v="Fitness Resistance Bands"/>
    <x v="4"/>
    <n v="152.91999999999999"/>
    <x v="0"/>
    <s v="Male"/>
    <s v="Young"/>
    <x v="1"/>
    <x v="1"/>
    <n v="611.67999999999995"/>
    <n v="2608.6644000000006"/>
  </r>
  <r>
    <s v="SALE805"/>
    <x v="195"/>
    <s v="CUST1294"/>
    <s v="PROD42"/>
    <s v="STORE11"/>
    <n v="1"/>
    <n v="41.39"/>
    <n v="0.01"/>
    <x v="1"/>
    <n v="40.976100000000002"/>
    <n v="41.39"/>
    <n v="0.41389999999999999"/>
    <s v="Standard"/>
    <s v="Smart Home WiFi Camera"/>
    <x v="2"/>
    <n v="450.71"/>
    <x v="0"/>
    <s v="Male"/>
    <s v="Young"/>
    <x v="2"/>
    <x v="1"/>
    <n v="450.71"/>
    <n v="-409.73389999999995"/>
  </r>
  <r>
    <s v="SALE1122"/>
    <x v="75"/>
    <s v="CUST1294"/>
    <s v="PROD42"/>
    <s v="STORE0"/>
    <n v="4"/>
    <n v="64.06"/>
    <n v="0.26"/>
    <x v="1"/>
    <n v="189.61760000000001"/>
    <n v="256.24"/>
    <n v="66.622399999999999"/>
    <s v="Standard"/>
    <s v="Smart Home WiFi Camera"/>
    <x v="2"/>
    <n v="450.71"/>
    <x v="0"/>
    <s v="Male"/>
    <s v="Young"/>
    <x v="1"/>
    <x v="0"/>
    <n v="1802.84"/>
    <n v="-1613.2223999999999"/>
  </r>
  <r>
    <s v="SALE1518"/>
    <x v="596"/>
    <s v="CUST1294"/>
    <s v="PROD20"/>
    <s v="STORE18"/>
    <n v="2"/>
    <n v="152.25"/>
    <n v="0.13"/>
    <x v="0"/>
    <n v="264.91500000000002"/>
    <n v="304.5"/>
    <n v="39.585000000000001"/>
    <s v="Standard"/>
    <s v="Outdoor Sports Water Bottle"/>
    <x v="4"/>
    <n v="131.51"/>
    <x v="0"/>
    <s v="Male"/>
    <s v="Young"/>
    <x v="1"/>
    <x v="0"/>
    <n v="263.02"/>
    <n v="1.8950000000000387"/>
  </r>
  <r>
    <s v="SALE166"/>
    <x v="231"/>
    <s v="CUST1295"/>
    <s v="PROD69"/>
    <s v="STORE8"/>
    <n v="2"/>
    <n v="889.04"/>
    <n v="0.23"/>
    <x v="2"/>
    <n v="1369.1215999999999"/>
    <n v="1778.08"/>
    <n v="408.95839999999998"/>
    <s v="High Value"/>
    <s v="Men's Sports Shorts"/>
    <x v="3"/>
    <n v="218.22"/>
    <x v="1"/>
    <s v="Female"/>
    <s v="Young"/>
    <x v="0"/>
    <x v="1"/>
    <n v="436.44"/>
    <n v="932.68159999999989"/>
  </r>
  <r>
    <s v="SALE1525"/>
    <x v="264"/>
    <s v="CUST1296"/>
    <s v="PROD23"/>
    <s v="STORE18"/>
    <n v="3"/>
    <n v="145.25"/>
    <n v="0.24"/>
    <x v="1"/>
    <n v="331.17"/>
    <n v="435.75"/>
    <n v="104.58"/>
    <s v="Standard"/>
    <s v="Men's Formal Shirt"/>
    <x v="3"/>
    <n v="242.96499999999997"/>
    <x v="1"/>
    <s v="Female"/>
    <s v="Young"/>
    <x v="1"/>
    <x v="0"/>
    <n v="728.89499999999998"/>
    <n v="-397.72499999999997"/>
  </r>
  <r>
    <s v="SALE402"/>
    <x v="597"/>
    <s v="CUST1296"/>
    <s v="PROD14"/>
    <s v="STORE10"/>
    <n v="2"/>
    <n v="898.45"/>
    <n v="0.28999999999999998"/>
    <x v="2"/>
    <n v="1275.799"/>
    <n v="1796.9"/>
    <n v="521.101"/>
    <s v="High Value"/>
    <s v="Decorative Wall Mirror"/>
    <x v="1"/>
    <n v="48.01"/>
    <x v="1"/>
    <s v="Female"/>
    <s v="Young"/>
    <x v="1"/>
    <x v="1"/>
    <n v="96.02"/>
    <n v="1179.779"/>
  </r>
  <r>
    <s v="SALE1142"/>
    <x v="279"/>
    <s v="CUST1296"/>
    <s v="PROD83"/>
    <s v="STORE1"/>
    <n v="4"/>
    <n v="642.04999999999995"/>
    <n v="0.25"/>
    <x v="2"/>
    <n v="1926.1499999999999"/>
    <n v="2568.1999999999998"/>
    <n v="642.04999999999995"/>
    <s v="High Value"/>
    <s v="Hydrating Face Cleanser"/>
    <x v="0"/>
    <n v="242.96499999999997"/>
    <x v="1"/>
    <s v="Female"/>
    <s v="Young"/>
    <x v="3"/>
    <x v="0"/>
    <n v="971.8599999999999"/>
    <n v="954.29"/>
  </r>
  <r>
    <s v="SALE766"/>
    <x v="30"/>
    <s v="CUST1296"/>
    <s v="PROD40"/>
    <s v="STORE8"/>
    <n v="4"/>
    <n v="450.83"/>
    <n v="0.24"/>
    <x v="2"/>
    <n v="1370.5231999999999"/>
    <n v="1803.32"/>
    <n v="432.79679999999996"/>
    <s v="High Value"/>
    <s v="Noise-Canceling Headphones"/>
    <x v="2"/>
    <n v="38.520000000000003"/>
    <x v="1"/>
    <s v="Female"/>
    <s v="Young"/>
    <x v="0"/>
    <x v="1"/>
    <n v="154.08000000000001"/>
    <n v="1216.4431999999999"/>
  </r>
  <r>
    <s v="SALE321"/>
    <x v="370"/>
    <s v="CUST1297"/>
    <s v="PROD69"/>
    <s v="STORE2"/>
    <n v="2"/>
    <n v="441.03"/>
    <n v="0.23"/>
    <x v="1"/>
    <n v="679.18619999999999"/>
    <n v="882.06"/>
    <n v="202.87379999999999"/>
    <s v="Standard"/>
    <s v="Men's Sports Shorts"/>
    <x v="3"/>
    <n v="218.22"/>
    <x v="2"/>
    <s v="Female"/>
    <s v="Middle Age"/>
    <x v="2"/>
    <x v="2"/>
    <n v="436.44"/>
    <n v="242.74619999999999"/>
  </r>
  <r>
    <s v="SALE512"/>
    <x v="561"/>
    <s v="CUST1298"/>
    <s v="PROD2"/>
    <s v="STORE19"/>
    <n v="3"/>
    <n v="377.69"/>
    <n v="7.0000000000000007E-2"/>
    <x v="1"/>
    <n v="1053.7550999999999"/>
    <n v="1133.07"/>
    <n v="79.314900000000009"/>
    <s v="High Value"/>
    <s v="Women's Casual Hoodie"/>
    <x v="3"/>
    <n v="242.96499999999997"/>
    <x v="0"/>
    <s v="Male"/>
    <s v="Senior"/>
    <x v="1"/>
    <x v="1"/>
    <n v="728.89499999999998"/>
    <n v="324.86009999999987"/>
  </r>
  <r>
    <s v="SALE162"/>
    <x v="573"/>
    <s v="CUST1298"/>
    <s v="PROD73"/>
    <s v="STORE6"/>
    <n v="1"/>
    <n v="457.33"/>
    <n v="0.27"/>
    <x v="0"/>
    <n v="333.85089999999997"/>
    <n v="457.33"/>
    <n v="123.4791"/>
    <s v="Standard"/>
    <s v="Shin Guards – Adult"/>
    <x v="4"/>
    <n v="107.06"/>
    <x v="0"/>
    <s v="Male"/>
    <s v="Senior"/>
    <x v="1"/>
    <x v="1"/>
    <n v="107.06"/>
    <n v="226.79089999999997"/>
  </r>
  <r>
    <s v="SALE94"/>
    <x v="160"/>
    <s v="CUST1298"/>
    <s v="PROD97"/>
    <s v="STORE19"/>
    <n v="4"/>
    <n v="218.01"/>
    <n v="0.06"/>
    <x v="0"/>
    <n v="819.71759999999995"/>
    <n v="872.04"/>
    <n v="52.322399999999995"/>
    <s v="Standard"/>
    <s v="Cricket Bat"/>
    <x v="4"/>
    <n v="245.98"/>
    <x v="0"/>
    <s v="Male"/>
    <s v="Senior"/>
    <x v="1"/>
    <x v="1"/>
    <n v="983.92"/>
    <n v="-164.20240000000001"/>
  </r>
  <r>
    <s v="SALE1344"/>
    <x v="598"/>
    <s v="CUST1298"/>
    <s v="PROD97"/>
    <s v="STORE6"/>
    <n v="2"/>
    <n v="682.7"/>
    <n v="0.13"/>
    <x v="2"/>
    <n v="1187.8980000000001"/>
    <n v="1365.4"/>
    <n v="177.50200000000001"/>
    <s v="High Value"/>
    <s v="Cricket Bat"/>
    <x v="4"/>
    <n v="245.98"/>
    <x v="0"/>
    <s v="Male"/>
    <s v="Senior"/>
    <x v="1"/>
    <x v="1"/>
    <n v="491.96"/>
    <n v="695.9380000000001"/>
  </r>
  <r>
    <s v="SALE978"/>
    <x v="599"/>
    <s v="CUST1298"/>
    <s v="PROD19"/>
    <s v="STORE13"/>
    <n v="3"/>
    <n v="726.97"/>
    <n v="0.04"/>
    <x v="1"/>
    <n v="2093.6735999999996"/>
    <n v="2180.91"/>
    <n v="87.236399999999989"/>
    <s v="High Value"/>
    <s v="Knee Support Brace"/>
    <x v="4"/>
    <n v="21.34"/>
    <x v="0"/>
    <s v="Male"/>
    <s v="Senior"/>
    <x v="1"/>
    <x v="0"/>
    <n v="64.02"/>
    <n v="2029.6535999999996"/>
  </r>
  <r>
    <s v="SALE1870"/>
    <x v="316"/>
    <s v="CUST1299"/>
    <s v="PROD0"/>
    <s v="STORE17"/>
    <n v="2"/>
    <n v="107.97"/>
    <n v="0.06"/>
    <x v="1"/>
    <n v="202.9836"/>
    <n v="215.94"/>
    <n v="12.956399999999999"/>
    <s v="Standard"/>
    <s v="Brother Laser Printer"/>
    <x v="2"/>
    <n v="112.42"/>
    <x v="0"/>
    <s v="Female"/>
    <s v="Middle Age"/>
    <x v="3"/>
    <x v="0"/>
    <n v="224.84"/>
    <n v="-21.856400000000008"/>
  </r>
  <r>
    <s v="SALE1367"/>
    <x v="485"/>
    <s v="CUST1299"/>
    <s v="PROD23"/>
    <s v="STORE17"/>
    <n v="1"/>
    <n v="38.880000000000003"/>
    <n v="0.16"/>
    <x v="2"/>
    <n v="32.659199999999998"/>
    <n v="38.880000000000003"/>
    <n v="6.2208000000000006"/>
    <s v="Standard"/>
    <s v="Men's Formal Shirt"/>
    <x v="3"/>
    <n v="242.96499999999997"/>
    <x v="0"/>
    <s v="Female"/>
    <s v="Middle Age"/>
    <x v="3"/>
    <x v="0"/>
    <n v="242.96499999999997"/>
    <n v="-210.30579999999998"/>
  </r>
  <r>
    <s v="SALE1849"/>
    <x v="533"/>
    <s v="CUST1299"/>
    <s v="PROD82"/>
    <s v="STORE1"/>
    <n v="3"/>
    <n v="484.39"/>
    <n v="0.28999999999999998"/>
    <x v="0"/>
    <n v="1031.7507000000001"/>
    <n v="1453.17"/>
    <n v="421.41929999999996"/>
    <s v="High Value"/>
    <s v="Fitness Resistance Bands"/>
    <x v="4"/>
    <n v="152.91999999999999"/>
    <x v="0"/>
    <s v="Female"/>
    <s v="Middle Age"/>
    <x v="3"/>
    <x v="0"/>
    <n v="458.76"/>
    <n v="572.99070000000006"/>
  </r>
  <r>
    <s v="SALE1975"/>
    <x v="371"/>
    <s v="CUST1300"/>
    <s v="PROD5"/>
    <s v="STORE4"/>
    <n v="2"/>
    <n v="949.3"/>
    <n v="0.08"/>
    <x v="2"/>
    <n v="1746.712"/>
    <n v="1898.6"/>
    <n v="151.88800000000001"/>
    <s v="High Value"/>
    <s v="Men's Leather Belt"/>
    <x v="3"/>
    <n v="261"/>
    <x v="2"/>
    <s v="Male"/>
    <s v="Young"/>
    <x v="2"/>
    <x v="1"/>
    <n v="522"/>
    <n v="1224.712"/>
  </r>
  <r>
    <s v="SALE1004"/>
    <x v="600"/>
    <s v="CUST1300"/>
    <s v="PROD0"/>
    <s v="STORE17"/>
    <n v="3"/>
    <n v="664.75"/>
    <n v="0.12"/>
    <x v="2"/>
    <n v="1754.94"/>
    <n v="1994.25"/>
    <n v="239.31"/>
    <s v="High Value"/>
    <s v="Brother Laser Printer"/>
    <x v="2"/>
    <n v="112.42"/>
    <x v="2"/>
    <s v="Male"/>
    <s v="Young"/>
    <x v="3"/>
    <x v="0"/>
    <n v="337.26"/>
    <n v="1417.68"/>
  </r>
  <r>
    <s v="SALE464"/>
    <x v="601"/>
    <s v="CUST1300"/>
    <s v="PROD36"/>
    <s v="STORE14"/>
    <n v="3"/>
    <n v="190.04"/>
    <n v="7.0000000000000007E-2"/>
    <x v="0"/>
    <n v="530.21159999999998"/>
    <n v="570.12"/>
    <n v="39.908400000000007"/>
    <s v="Standard"/>
    <s v="Women's Summer Dress"/>
    <x v="3"/>
    <n v="223.43"/>
    <x v="2"/>
    <s v="Male"/>
    <s v="Young"/>
    <x v="2"/>
    <x v="2"/>
    <n v="670.29"/>
    <n v="-140.07839999999999"/>
  </r>
  <r>
    <s v="SALE1930"/>
    <x v="148"/>
    <s v="CUST1300"/>
    <s v="PROD48"/>
    <s v="STORE9"/>
    <n v="3"/>
    <n v="754.02"/>
    <n v="0.1"/>
    <x v="1"/>
    <n v="2035.854"/>
    <n v="2262.06"/>
    <n v="226.20600000000002"/>
    <s v="High Value"/>
    <s v="Car Dashboard Phone Holder"/>
    <x v="2"/>
    <n v="177.98"/>
    <x v="2"/>
    <s v="Male"/>
    <s v="Young"/>
    <x v="2"/>
    <x v="0"/>
    <n v="533.93999999999994"/>
    <n v="1501.9140000000002"/>
  </r>
  <r>
    <s v="SALE1830"/>
    <x v="328"/>
    <s v="CUST1300"/>
    <s v="PROD65"/>
    <s v="STORE14"/>
    <n v="4"/>
    <n v="94.13"/>
    <n v="0.04"/>
    <x v="0"/>
    <n v="361.45919999999995"/>
    <n v="376.52"/>
    <n v="15.0608"/>
    <s v="Standard"/>
    <s v="Adjustable Dumbbells 20kg"/>
    <x v="4"/>
    <n v="240.63"/>
    <x v="2"/>
    <s v="Male"/>
    <s v="Young"/>
    <x v="2"/>
    <x v="2"/>
    <n v="962.52"/>
    <n v="-601.06079999999997"/>
  </r>
  <r>
    <s v="SALE1480"/>
    <x v="140"/>
    <s v="CUST1301"/>
    <s v="PROD97"/>
    <s v="STORE11"/>
    <n v="3"/>
    <n v="402.3"/>
    <n v="0.21"/>
    <x v="0"/>
    <n v="953.45100000000014"/>
    <n v="1206.9000000000001"/>
    <n v="253.44900000000001"/>
    <s v="Standard"/>
    <s v="Cricket Bat"/>
    <x v="4"/>
    <n v="245.98"/>
    <x v="3"/>
    <s v="Male"/>
    <s v="Senior"/>
    <x v="2"/>
    <x v="1"/>
    <n v="737.93999999999994"/>
    <n v="215.51100000000019"/>
  </r>
  <r>
    <s v="SALE1082"/>
    <x v="506"/>
    <s v="CUST1301"/>
    <s v="PROD83"/>
    <s v="STORE12"/>
    <n v="1"/>
    <n v="729.05"/>
    <n v="0.06"/>
    <x v="0"/>
    <n v="685.3069999999999"/>
    <n v="729.05"/>
    <n v="43.742999999999995"/>
    <s v="Standard"/>
    <s v="Hydrating Face Cleanser"/>
    <x v="0"/>
    <n v="242.96499999999997"/>
    <x v="3"/>
    <s v="Male"/>
    <s v="Senior"/>
    <x v="3"/>
    <x v="1"/>
    <n v="242.96499999999997"/>
    <n v="442.34199999999993"/>
  </r>
  <r>
    <s v="SALE1075"/>
    <x v="133"/>
    <s v="CUST1301"/>
    <s v="PROD84"/>
    <s v="STORE17"/>
    <n v="1"/>
    <n v="822.6"/>
    <n v="0.28999999999999998"/>
    <x v="0"/>
    <n v="584.04599999999994"/>
    <n v="822.6"/>
    <n v="238.554"/>
    <s v="Standard"/>
    <s v="Wooden Bookshelf"/>
    <x v="1"/>
    <n v="388.46"/>
    <x v="3"/>
    <s v="Male"/>
    <s v="Senior"/>
    <x v="3"/>
    <x v="0"/>
    <n v="388.46"/>
    <n v="195.58599999999996"/>
  </r>
  <r>
    <s v="SALE41"/>
    <x v="602"/>
    <s v="CUST1302"/>
    <s v="PROD23"/>
    <s v="STORE8"/>
    <n v="2"/>
    <n v="327.25"/>
    <n v="0.19"/>
    <x v="0"/>
    <n v="530.14499999999998"/>
    <n v="654.5"/>
    <n v="124.355"/>
    <s v="Standard"/>
    <s v="Men's Formal Shirt"/>
    <x v="3"/>
    <n v="242.96499999999997"/>
    <x v="3"/>
    <s v="Male"/>
    <s v="Middle Age"/>
    <x v="0"/>
    <x v="1"/>
    <n v="485.92999999999995"/>
    <n v="44.215000000000032"/>
  </r>
  <r>
    <s v="SALE975"/>
    <x v="134"/>
    <s v="CUST1303"/>
    <s v="PROD16"/>
    <s v="STORE9"/>
    <n v="4"/>
    <n v="930.38"/>
    <n v="0"/>
    <x v="0"/>
    <n v="3721.52"/>
    <n v="3721.52"/>
    <n v="0"/>
    <s v="High Value"/>
    <s v="Beard Grooming Kit"/>
    <x v="0"/>
    <n v="337.42"/>
    <x v="0"/>
    <s v="Female"/>
    <s v="Young"/>
    <x v="2"/>
    <x v="0"/>
    <n v="1349.68"/>
    <n v="2371.84"/>
  </r>
  <r>
    <s v="SALE1665"/>
    <x v="603"/>
    <s v="CUST1303"/>
    <s v="PROD24"/>
    <s v="STORE12"/>
    <n v="2"/>
    <n v="437.84"/>
    <n v="0.24"/>
    <x v="1"/>
    <n v="665.51679999999999"/>
    <n v="875.68"/>
    <n v="210.16319999999999"/>
    <s v="Standard"/>
    <s v="Foldable Camping Chair"/>
    <x v="4"/>
    <n v="166.06"/>
    <x v="0"/>
    <s v="Female"/>
    <s v="Young"/>
    <x v="3"/>
    <x v="1"/>
    <n v="332.12"/>
    <n v="333.39679999999998"/>
  </r>
  <r>
    <s v="SALE86"/>
    <x v="391"/>
    <s v="CUST1303"/>
    <s v="PROD20"/>
    <s v="STORE3"/>
    <n v="2"/>
    <n v="126.02"/>
    <n v="0.09"/>
    <x v="0"/>
    <n v="229.35640000000001"/>
    <n v="252.04"/>
    <n v="22.683599999999998"/>
    <s v="Standard"/>
    <s v="Outdoor Sports Water Bottle"/>
    <x v="4"/>
    <n v="131.51"/>
    <x v="0"/>
    <s v="Female"/>
    <s v="Young"/>
    <x v="3"/>
    <x v="2"/>
    <n v="263.02"/>
    <n v="-33.663599999999974"/>
  </r>
  <r>
    <s v="SALE313"/>
    <x v="245"/>
    <s v="CUST1304"/>
    <s v="PROD50"/>
    <s v="STORE2"/>
    <n v="1"/>
    <n v="860.84"/>
    <n v="7.0000000000000007E-2"/>
    <x v="0"/>
    <n v="800.58119999999997"/>
    <n v="860.84"/>
    <n v="60.258800000000008"/>
    <s v="Standard"/>
    <s v="Boxing Hand Wraps"/>
    <x v="4"/>
    <n v="190.29"/>
    <x v="2"/>
    <s v="Male"/>
    <s v="Middle Age"/>
    <x v="2"/>
    <x v="2"/>
    <n v="190.29"/>
    <n v="610.2912"/>
  </r>
  <r>
    <s v="SALE1389"/>
    <x v="604"/>
    <s v="CUST1304"/>
    <s v="PROD42"/>
    <s v="STORE16"/>
    <n v="1"/>
    <n v="161.80000000000001"/>
    <n v="0.24"/>
    <x v="0"/>
    <n v="122.968"/>
    <n v="161.80000000000001"/>
    <n v="38.832000000000001"/>
    <s v="Standard"/>
    <s v="Smart Home WiFi Camera"/>
    <x v="2"/>
    <n v="450.71"/>
    <x v="2"/>
    <s v="Male"/>
    <s v="Middle Age"/>
    <x v="0"/>
    <x v="0"/>
    <n v="450.71"/>
    <n v="-327.74199999999996"/>
  </r>
  <r>
    <s v="SALE1322"/>
    <x v="251"/>
    <s v="CUST1304"/>
    <s v="PROD94"/>
    <s v="STORE11"/>
    <n v="4"/>
    <n v="347.82"/>
    <n v="0.02"/>
    <x v="0"/>
    <n v="1363.4543999999999"/>
    <n v="1391.28"/>
    <n v="27.825600000000001"/>
    <s v="High Value"/>
    <s v="Vitamin E Body Lotion"/>
    <x v="0"/>
    <n v="358.47"/>
    <x v="2"/>
    <s v="Male"/>
    <s v="Middle Age"/>
    <x v="2"/>
    <x v="1"/>
    <n v="1433.88"/>
    <n v="-70.425600000000259"/>
  </r>
  <r>
    <s v="SALE1853"/>
    <x v="342"/>
    <s v="CUST1305"/>
    <s v="PROD5"/>
    <s v="STORE4"/>
    <n v="3"/>
    <n v="416.44"/>
    <n v="0.27"/>
    <x v="1"/>
    <n v="912.00359999999989"/>
    <n v="1249.32"/>
    <n v="337.31639999999999"/>
    <s v="Standard"/>
    <s v="Men's Leather Belt"/>
    <x v="3"/>
    <n v="261"/>
    <x v="0"/>
    <s v="Male"/>
    <s v="Senior"/>
    <x v="2"/>
    <x v="1"/>
    <n v="783"/>
    <n v="129.00359999999989"/>
  </r>
  <r>
    <s v="SALE939"/>
    <x v="73"/>
    <s v="CUST1305"/>
    <s v="PROD28"/>
    <s v="STORE1"/>
    <n v="1"/>
    <n v="147.96"/>
    <n v="0.24"/>
    <x v="2"/>
    <n v="112.4496"/>
    <n v="147.96"/>
    <n v="35.510399999999997"/>
    <s v="Standard"/>
    <s v="Sports Stopwatch Timer"/>
    <x v="4"/>
    <n v="38.76"/>
    <x v="0"/>
    <s v="Male"/>
    <s v="Senior"/>
    <x v="3"/>
    <x v="0"/>
    <n v="38.76"/>
    <n v="73.689600000000013"/>
  </r>
  <r>
    <s v="SALE1252"/>
    <x v="605"/>
    <s v="CUST1305"/>
    <s v="PROD86"/>
    <s v="STORE0"/>
    <n v="3"/>
    <n v="550.26"/>
    <n v="0.22"/>
    <x v="2"/>
    <n v="1287.6084000000001"/>
    <n v="1650.78"/>
    <n v="363.17160000000001"/>
    <s v="High Value"/>
    <s v="Kitchen Cutting Board"/>
    <x v="1"/>
    <n v="176.07"/>
    <x v="0"/>
    <s v="Male"/>
    <s v="Senior"/>
    <x v="1"/>
    <x v="0"/>
    <n v="528.21"/>
    <n v="759.39840000000004"/>
  </r>
  <r>
    <s v="SALE1611"/>
    <x v="301"/>
    <s v="CUST1305"/>
    <s v="PROD53"/>
    <s v="STORE2"/>
    <n v="4"/>
    <n v="938.21"/>
    <n v="0.04"/>
    <x v="2"/>
    <n v="3602.7264"/>
    <n v="3752.84"/>
    <n v="150.11360000000002"/>
    <s v="High Value"/>
    <s v="Men's Track Pants"/>
    <x v="3"/>
    <n v="386.56"/>
    <x v="0"/>
    <s v="Male"/>
    <s v="Senior"/>
    <x v="2"/>
    <x v="2"/>
    <n v="1546.24"/>
    <n v="2056.4863999999998"/>
  </r>
  <r>
    <s v="SALE1196"/>
    <x v="340"/>
    <s v="CUST1305"/>
    <s v="PROD55"/>
    <s v="STORE16"/>
    <n v="3"/>
    <n v="517.98"/>
    <n v="0.01"/>
    <x v="0"/>
    <n v="1538.4005999999999"/>
    <n v="1553.94"/>
    <n v="15.539400000000001"/>
    <s v="High Value"/>
    <s v="Ceramic Plant Pot"/>
    <x v="1"/>
    <n v="81.75"/>
    <x v="0"/>
    <s v="Male"/>
    <s v="Senior"/>
    <x v="0"/>
    <x v="0"/>
    <n v="245.25"/>
    <n v="1293.1505999999999"/>
  </r>
  <r>
    <s v="SALE1810"/>
    <x v="3"/>
    <s v="CUST1306"/>
    <s v="PROD35"/>
    <s v="STORE7"/>
    <n v="1"/>
    <n v="98.27"/>
    <n v="0.16"/>
    <x v="1"/>
    <n v="82.54679999999999"/>
    <n v="98.27"/>
    <n v="15.7232"/>
    <s v="Standard"/>
    <s v="Bedroom Table Lamp"/>
    <x v="1"/>
    <n v="382.22"/>
    <x v="0"/>
    <s v="Male"/>
    <s v="Middle Age"/>
    <x v="2"/>
    <x v="1"/>
    <n v="382.22"/>
    <n v="-299.67320000000007"/>
  </r>
  <r>
    <s v="SALE804"/>
    <x v="574"/>
    <s v="CUST1306"/>
    <s v="PROD5"/>
    <s v="STORE10"/>
    <n v="2"/>
    <n v="875.2"/>
    <n v="0.19"/>
    <x v="2"/>
    <n v="1417.8240000000001"/>
    <n v="1750.4"/>
    <n v="332.57600000000002"/>
    <s v="High Value"/>
    <s v="Men's Leather Belt"/>
    <x v="3"/>
    <n v="261"/>
    <x v="0"/>
    <s v="Male"/>
    <s v="Middle Age"/>
    <x v="1"/>
    <x v="1"/>
    <n v="522"/>
    <n v="895.82400000000007"/>
  </r>
  <r>
    <s v="SALE1423"/>
    <x v="470"/>
    <s v="CUST1306"/>
    <s v="PROD83"/>
    <s v="STORE5"/>
    <n v="1"/>
    <n v="227.35"/>
    <n v="0.06"/>
    <x v="2"/>
    <n v="213.70899999999997"/>
    <n v="227.35"/>
    <n v="13.641"/>
    <s v="Standard"/>
    <s v="Hydrating Face Cleanser"/>
    <x v="0"/>
    <n v="242.96499999999997"/>
    <x v="0"/>
    <s v="Male"/>
    <s v="Middle Age"/>
    <x v="3"/>
    <x v="2"/>
    <n v="242.96499999999997"/>
    <n v="-29.256"/>
  </r>
  <r>
    <s v="SALE1581"/>
    <x v="384"/>
    <s v="CUST1307"/>
    <s v="PROD46"/>
    <s v="STORE10"/>
    <n v="1"/>
    <n v="842.46"/>
    <n v="0.05"/>
    <x v="0"/>
    <n v="800.33699999999999"/>
    <n v="842.46"/>
    <n v="42.123000000000005"/>
    <s v="Standard"/>
    <s v="Men's Winter Jacket"/>
    <x v="3"/>
    <n v="167.34"/>
    <x v="1"/>
    <s v="Female"/>
    <s v="Senior"/>
    <x v="1"/>
    <x v="1"/>
    <n v="167.34"/>
    <n v="632.99699999999996"/>
  </r>
  <r>
    <s v="SALE213"/>
    <x v="606"/>
    <s v="CUST1307"/>
    <s v="PROD78"/>
    <s v="STORE2"/>
    <n v="3"/>
    <n v="120.67"/>
    <n v="0.08"/>
    <x v="0"/>
    <n v="333.04919999999998"/>
    <n v="362.01"/>
    <n v="28.960799999999999"/>
    <s v="Standard"/>
    <s v="Essential Oil Diffuser"/>
    <x v="1"/>
    <n v="325.26"/>
    <x v="1"/>
    <s v="Female"/>
    <s v="Senior"/>
    <x v="2"/>
    <x v="2"/>
    <n v="975.78"/>
    <n v="-642.73080000000004"/>
  </r>
  <r>
    <s v="SALE478"/>
    <x v="498"/>
    <s v="CUST1307"/>
    <s v="PROD30"/>
    <s v="STORE2"/>
    <n v="4"/>
    <n v="176.13"/>
    <n v="0.27"/>
    <x v="0"/>
    <n v="514.29959999999994"/>
    <n v="704.52"/>
    <n v="190.22040000000001"/>
    <s v="Standard"/>
    <s v="Stainless Steel Cutlery Set"/>
    <x v="1"/>
    <n v="19.52"/>
    <x v="1"/>
    <s v="Female"/>
    <s v="Senior"/>
    <x v="2"/>
    <x v="2"/>
    <n v="78.08"/>
    <n v="436.21959999999996"/>
  </r>
  <r>
    <s v="SALE1321"/>
    <x v="24"/>
    <s v="CUST1307"/>
    <s v="PROD74"/>
    <s v="STORE9"/>
    <n v="4"/>
    <n v="592.67999999999995"/>
    <n v="0.03"/>
    <x v="2"/>
    <n v="2299.5983999999999"/>
    <n v="2370.7199999999998"/>
    <n v="71.121599999999987"/>
    <s v="High Value"/>
    <s v="Bluetooth Car Audio System"/>
    <x v="2"/>
    <n v="403.71"/>
    <x v="1"/>
    <s v="Female"/>
    <s v="Senior"/>
    <x v="2"/>
    <x v="0"/>
    <n v="1614.84"/>
    <n v="684.75839999999994"/>
  </r>
  <r>
    <s v="SALE155"/>
    <x v="401"/>
    <s v="CUST1307"/>
    <s v="PROD93"/>
    <s v="STORE12"/>
    <n v="4"/>
    <n v="662.43"/>
    <n v="0.24"/>
    <x v="1"/>
    <n v="2013.7872"/>
    <n v="2649.72"/>
    <n v="635.93279999999993"/>
    <s v="High Value"/>
    <s v="USB-C Laptop Charger"/>
    <x v="2"/>
    <n v="377.52"/>
    <x v="1"/>
    <s v="Female"/>
    <s v="Senior"/>
    <x v="3"/>
    <x v="1"/>
    <n v="1510.08"/>
    <n v="503.70720000000006"/>
  </r>
  <r>
    <s v="SALE1642"/>
    <x v="461"/>
    <s v="CUST1308"/>
    <s v="PROD14"/>
    <s v="STORE12"/>
    <n v="3"/>
    <n v="518.35"/>
    <n v="0.21"/>
    <x v="0"/>
    <n v="1228.4895000000001"/>
    <n v="1555.0500000000002"/>
    <n v="326.56050000000005"/>
    <s v="High Value"/>
    <s v="Decorative Wall Mirror"/>
    <x v="1"/>
    <n v="48.01"/>
    <x v="3"/>
    <s v="Female"/>
    <s v="Senior"/>
    <x v="3"/>
    <x v="1"/>
    <n v="144.03"/>
    <n v="1084.4595000000002"/>
  </r>
  <r>
    <s v="SALE1986"/>
    <x v="375"/>
    <s v="CUST1308"/>
    <s v="PROD82"/>
    <s v="STORE9"/>
    <n v="1"/>
    <n v="85.58"/>
    <n v="0.1"/>
    <x v="1"/>
    <n v="77.022000000000006"/>
    <n v="85.58"/>
    <n v="8.5579999999999998"/>
    <s v="Standard"/>
    <s v="Fitness Resistance Bands"/>
    <x v="4"/>
    <n v="152.91999999999999"/>
    <x v="3"/>
    <s v="Female"/>
    <s v="Senior"/>
    <x v="2"/>
    <x v="0"/>
    <n v="152.91999999999999"/>
    <n v="-75.897999999999982"/>
  </r>
  <r>
    <s v="SALE1014"/>
    <x v="582"/>
    <s v="CUST1309"/>
    <s v="PROD60"/>
    <s v="STORE13"/>
    <n v="4"/>
    <n v="800"/>
    <n v="0.2"/>
    <x v="2"/>
    <n v="2560"/>
    <n v="3200"/>
    <n v="640"/>
    <s v="High Value"/>
    <s v="Luxury Perfume Spray"/>
    <x v="0"/>
    <n v="482.75"/>
    <x v="1"/>
    <s v="Female"/>
    <s v="Middle Age"/>
    <x v="1"/>
    <x v="0"/>
    <n v="1931"/>
    <n v="629"/>
  </r>
  <r>
    <s v="SALE1132"/>
    <x v="179"/>
    <s v="CUST1309"/>
    <s v="PROD62"/>
    <s v="STORE13"/>
    <n v="3"/>
    <n v="118.25"/>
    <n v="0.26"/>
    <x v="0"/>
    <n v="262.51499999999999"/>
    <n v="354.75"/>
    <n v="92.234999999999999"/>
    <s v="Standard"/>
    <s v="Laptop Cooling Pad"/>
    <x v="2"/>
    <n v="86.42"/>
    <x v="1"/>
    <s v="Female"/>
    <s v="Middle Age"/>
    <x v="1"/>
    <x v="0"/>
    <n v="259.26"/>
    <n v="3.2549999999999955"/>
  </r>
  <r>
    <s v="SALE1979"/>
    <x v="28"/>
    <s v="CUST1309"/>
    <s v="PROD46"/>
    <s v="STORE13"/>
    <n v="1"/>
    <n v="223.25"/>
    <n v="0.28999999999999998"/>
    <x v="0"/>
    <n v="158.50749999999999"/>
    <n v="223.25"/>
    <n v="64.742499999999993"/>
    <s v="Standard"/>
    <s v="Men's Winter Jacket"/>
    <x v="3"/>
    <n v="167.34"/>
    <x v="1"/>
    <s v="Female"/>
    <s v="Middle Age"/>
    <x v="1"/>
    <x v="0"/>
    <n v="167.34"/>
    <n v="-8.8325000000000102"/>
  </r>
  <r>
    <s v="SALE950"/>
    <x v="238"/>
    <s v="CUST1309"/>
    <s v="PROD61"/>
    <s v="STORE5"/>
    <n v="3"/>
    <n v="918.76"/>
    <n v="0.2"/>
    <x v="1"/>
    <n v="2205.0239999999999"/>
    <n v="2756.2799999999997"/>
    <n v="551.25599999999997"/>
    <s v="High Value"/>
    <s v="Tennis Ball 3-Pack"/>
    <x v="4"/>
    <n v="103.45"/>
    <x v="1"/>
    <s v="Female"/>
    <s v="Middle Age"/>
    <x v="3"/>
    <x v="2"/>
    <n v="310.35000000000002"/>
    <n v="1894.674"/>
  </r>
  <r>
    <s v="SALE1259"/>
    <x v="607"/>
    <s v="CUST1310"/>
    <s v="PROD61"/>
    <s v="STORE5"/>
    <n v="2"/>
    <n v="905.26"/>
    <n v="0.15"/>
    <x v="2"/>
    <n v="1538.942"/>
    <n v="1810.52"/>
    <n v="271.57799999999997"/>
    <s v="High Value"/>
    <s v="Tennis Ball 3-Pack"/>
    <x v="4"/>
    <n v="103.45"/>
    <x v="2"/>
    <s v="Male"/>
    <s v="Young"/>
    <x v="3"/>
    <x v="2"/>
    <n v="206.9"/>
    <n v="1332.0419999999999"/>
  </r>
  <r>
    <s v="SALE1497"/>
    <x v="204"/>
    <s v="CUST1310"/>
    <s v="PROD74"/>
    <s v="STORE18"/>
    <n v="4"/>
    <n v="295.39999999999998"/>
    <n v="0.23"/>
    <x v="2"/>
    <n v="909.83199999999999"/>
    <n v="1181.5999999999999"/>
    <n v="271.76799999999997"/>
    <s v="Standard"/>
    <s v="Bluetooth Car Audio System"/>
    <x v="2"/>
    <n v="403.71"/>
    <x v="2"/>
    <s v="Male"/>
    <s v="Young"/>
    <x v="1"/>
    <x v="0"/>
    <n v="1614.84"/>
    <n v="-705.00799999999992"/>
  </r>
  <r>
    <s v="SALE1929"/>
    <x v="43"/>
    <s v="CUST1310"/>
    <s v="PROD5"/>
    <s v="STORE5"/>
    <n v="1"/>
    <n v="252.18"/>
    <n v="0.23"/>
    <x v="0"/>
    <n v="194.17860000000002"/>
    <n v="252.18"/>
    <n v="58.001400000000004"/>
    <s v="Standard"/>
    <s v="Men's Leather Belt"/>
    <x v="3"/>
    <n v="261"/>
    <x v="2"/>
    <s v="Male"/>
    <s v="Young"/>
    <x v="3"/>
    <x v="2"/>
    <n v="261"/>
    <n v="-66.821399999999983"/>
  </r>
  <r>
    <s v="SALE1041"/>
    <x v="162"/>
    <s v="CUST1310"/>
    <s v="PROD17"/>
    <s v="STORE8"/>
    <n v="4"/>
    <n v="792.1"/>
    <n v="0.19"/>
    <x v="1"/>
    <n v="2566.4040000000005"/>
    <n v="3168.4"/>
    <n v="601.99599999999998"/>
    <s v="High Value"/>
    <s v="Soccer Training Cone Set"/>
    <x v="4"/>
    <n v="144.53"/>
    <x v="2"/>
    <s v="Male"/>
    <s v="Young"/>
    <x v="0"/>
    <x v="1"/>
    <n v="578.12"/>
    <n v="1988.2840000000006"/>
  </r>
  <r>
    <s v="SALE1855"/>
    <x v="430"/>
    <s v="CUST1310"/>
    <s v="PROD19"/>
    <s v="STORE10"/>
    <n v="1"/>
    <n v="883.36"/>
    <n v="0.11"/>
    <x v="1"/>
    <n v="786.19040000000007"/>
    <n v="883.36"/>
    <n v="97.169600000000003"/>
    <s v="Standard"/>
    <s v="Knee Support Brace"/>
    <x v="4"/>
    <n v="21.34"/>
    <x v="2"/>
    <s v="Male"/>
    <s v="Young"/>
    <x v="1"/>
    <x v="1"/>
    <n v="21.34"/>
    <n v="764.85040000000004"/>
  </r>
  <r>
    <s v="SALE509"/>
    <x v="272"/>
    <s v="CUST1311"/>
    <s v="PROD78"/>
    <s v="STORE12"/>
    <n v="4"/>
    <n v="305.95"/>
    <n v="0.08"/>
    <x v="1"/>
    <n v="1125.896"/>
    <n v="1223.8"/>
    <n v="97.903999999999996"/>
    <s v="High Value"/>
    <s v="Essential Oil Diffuser"/>
    <x v="1"/>
    <n v="325.26"/>
    <x v="0"/>
    <s v="Male"/>
    <s v="Middle Age"/>
    <x v="3"/>
    <x v="1"/>
    <n v="1301.04"/>
    <n v="-175.14400000000001"/>
  </r>
  <r>
    <s v="SALE1667"/>
    <x v="328"/>
    <s v="CUST1312"/>
    <s v="PROD86"/>
    <s v="STORE1"/>
    <n v="3"/>
    <n v="742.45"/>
    <n v="0.23"/>
    <x v="2"/>
    <n v="1715.0595000000003"/>
    <n v="2227.3500000000004"/>
    <n v="512.29050000000007"/>
    <s v="High Value"/>
    <s v="Kitchen Cutting Board"/>
    <x v="1"/>
    <n v="176.07"/>
    <x v="2"/>
    <s v="Female"/>
    <s v="Middle Age"/>
    <x v="3"/>
    <x v="0"/>
    <n v="528.21"/>
    <n v="1186.8495000000003"/>
  </r>
  <r>
    <s v="SALE273"/>
    <x v="608"/>
    <s v="CUST1312"/>
    <s v="PROD74"/>
    <s v="STORE8"/>
    <n v="3"/>
    <n v="336.1"/>
    <n v="0.12"/>
    <x v="0"/>
    <n v="887.30400000000009"/>
    <n v="1008.3000000000001"/>
    <n v="120.99600000000001"/>
    <s v="Standard"/>
    <s v="Bluetooth Car Audio System"/>
    <x v="2"/>
    <n v="403.71"/>
    <x v="2"/>
    <s v="Female"/>
    <s v="Middle Age"/>
    <x v="0"/>
    <x v="1"/>
    <n v="1211.1299999999999"/>
    <n v="-323.82599999999979"/>
  </r>
  <r>
    <s v="SALE349"/>
    <x v="325"/>
    <s v="CUST1312"/>
    <s v="PROD27"/>
    <s v="STORE13"/>
    <n v="3"/>
    <n v="310.36"/>
    <n v="0.14000000000000001"/>
    <x v="1"/>
    <n v="800.72879999999998"/>
    <n v="931.08"/>
    <n v="130.35120000000001"/>
    <s v="Standard"/>
    <s v="Decorative Floor Vase"/>
    <x v="1"/>
    <n v="242.96499999999997"/>
    <x v="2"/>
    <s v="Female"/>
    <s v="Middle Age"/>
    <x v="1"/>
    <x v="0"/>
    <n v="728.89499999999998"/>
    <n v="71.833799999999997"/>
  </r>
  <r>
    <s v="SALE1265"/>
    <x v="194"/>
    <s v="CUST1312"/>
    <s v="PROD16"/>
    <s v="STORE19"/>
    <n v="3"/>
    <n v="992.81"/>
    <n v="0.04"/>
    <x v="0"/>
    <n v="2859.2927999999997"/>
    <n v="2978.43"/>
    <n v="119.13719999999999"/>
    <s v="High Value"/>
    <s v="Beard Grooming Kit"/>
    <x v="0"/>
    <n v="337.42"/>
    <x v="2"/>
    <s v="Female"/>
    <s v="Middle Age"/>
    <x v="1"/>
    <x v="1"/>
    <n v="1012.26"/>
    <n v="1847.0327999999997"/>
  </r>
  <r>
    <s v="SALE1557"/>
    <x v="13"/>
    <s v="CUST1312"/>
    <s v="PROD37"/>
    <s v="STORE12"/>
    <n v="3"/>
    <n v="257.11"/>
    <n v="0.26"/>
    <x v="1"/>
    <n v="570.78420000000006"/>
    <n v="771.33"/>
    <n v="200.54580000000001"/>
    <s v="Standard"/>
    <s v="Men's Casual Sneakers"/>
    <x v="3"/>
    <n v="353.47"/>
    <x v="2"/>
    <s v="Female"/>
    <s v="Middle Age"/>
    <x v="3"/>
    <x v="1"/>
    <n v="1060.4100000000001"/>
    <n v="-489.62580000000003"/>
  </r>
  <r>
    <s v="SALE1153"/>
    <x v="609"/>
    <s v="CUST1312"/>
    <s v="PROD38"/>
    <s v="STORE14"/>
    <n v="4"/>
    <n v="816.29"/>
    <n v="0.24"/>
    <x v="1"/>
    <n v="2481.5216"/>
    <n v="3265.16"/>
    <n v="783.63839999999993"/>
    <s v="High Value"/>
    <s v="Sports Water Hydration Pack"/>
    <x v="4"/>
    <n v="135.61000000000001"/>
    <x v="2"/>
    <s v="Female"/>
    <s v="Middle Age"/>
    <x v="2"/>
    <x v="2"/>
    <n v="542.44000000000005"/>
    <n v="1939.0816"/>
  </r>
  <r>
    <s v="SALE1220"/>
    <x v="27"/>
    <s v="CUST1313"/>
    <s v="PROD84"/>
    <s v="STORE7"/>
    <n v="4"/>
    <n v="755.82"/>
    <n v="0.22"/>
    <x v="1"/>
    <n v="2358.1584000000003"/>
    <n v="3023.28"/>
    <n v="665.12160000000006"/>
    <s v="High Value"/>
    <s v="Wooden Bookshelf"/>
    <x v="1"/>
    <n v="388.46"/>
    <x v="0"/>
    <s v="Male"/>
    <s v="Senior"/>
    <x v="2"/>
    <x v="1"/>
    <n v="1553.84"/>
    <n v="804.31840000000034"/>
  </r>
  <r>
    <s v="SALE891"/>
    <x v="86"/>
    <s v="CUST1314"/>
    <s v="PROD86"/>
    <s v="STORE16"/>
    <n v="1"/>
    <n v="449.6"/>
    <n v="0.01"/>
    <x v="1"/>
    <n v="445.10400000000004"/>
    <n v="449.6"/>
    <n v="4.4960000000000004"/>
    <s v="Standard"/>
    <s v="Kitchen Cutting Board"/>
    <x v="1"/>
    <n v="176.07"/>
    <x v="2"/>
    <s v="Female"/>
    <s v="Senior"/>
    <x v="0"/>
    <x v="0"/>
    <n v="176.07"/>
    <n v="269.03400000000005"/>
  </r>
  <r>
    <s v="SALE857"/>
    <x v="213"/>
    <s v="CUST1314"/>
    <s v="PROD93"/>
    <s v="STORE10"/>
    <n v="2"/>
    <n v="779.29"/>
    <n v="0.12"/>
    <x v="0"/>
    <n v="1371.5503999999999"/>
    <n v="1558.58"/>
    <n v="187.02959999999999"/>
    <s v="High Value"/>
    <s v="USB-C Laptop Charger"/>
    <x v="2"/>
    <n v="377.52"/>
    <x v="2"/>
    <s v="Female"/>
    <s v="Senior"/>
    <x v="1"/>
    <x v="1"/>
    <n v="755.04"/>
    <n v="616.51039999999989"/>
  </r>
  <r>
    <s v="SALE153"/>
    <x v="158"/>
    <s v="CUST1314"/>
    <s v="PROD11"/>
    <s v="STORE19"/>
    <n v="1"/>
    <n v="748.75"/>
    <n v="0.1"/>
    <x v="1"/>
    <n v="673.875"/>
    <n v="748.75"/>
    <n v="74.875"/>
    <s v="Standard"/>
    <s v="HD Smart TV Stick"/>
    <x v="2"/>
    <n v="449.4"/>
    <x v="2"/>
    <s v="Female"/>
    <s v="Senior"/>
    <x v="1"/>
    <x v="1"/>
    <n v="449.4"/>
    <n v="224.47500000000002"/>
  </r>
  <r>
    <s v="SALE536"/>
    <x v="610"/>
    <s v="CUST1314"/>
    <s v="PROD64"/>
    <s v="STORE5"/>
    <n v="2"/>
    <n v="121.67"/>
    <n v="0.08"/>
    <x v="2"/>
    <n v="223.87280000000001"/>
    <n v="243.34"/>
    <n v="19.467200000000002"/>
    <s v="Standard"/>
    <s v="Matte Lipstick Set"/>
    <x v="0"/>
    <n v="299.11"/>
    <x v="2"/>
    <s v="Female"/>
    <s v="Senior"/>
    <x v="3"/>
    <x v="2"/>
    <n v="598.22"/>
    <n v="-374.34720000000004"/>
  </r>
  <r>
    <s v="SALE129"/>
    <x v="542"/>
    <s v="CUST1315"/>
    <s v="PROD1"/>
    <s v="STORE16"/>
    <n v="3"/>
    <n v="225.14"/>
    <n v="0.15"/>
    <x v="1"/>
    <n v="574.10699999999997"/>
    <n v="675.42"/>
    <n v="101.31299999999999"/>
    <s v="Standard"/>
    <s v="Men's Graphic T-Shirt"/>
    <x v="3"/>
    <n v="342.56"/>
    <x v="2"/>
    <s v="Male"/>
    <s v="Middle Age"/>
    <x v="0"/>
    <x v="0"/>
    <n v="1027.68"/>
    <n v="-453.57300000000009"/>
  </r>
  <r>
    <s v="SALE758"/>
    <x v="611"/>
    <s v="CUST1316"/>
    <s v="PROD20"/>
    <s v="STORE11"/>
    <n v="1"/>
    <n v="654.17999999999995"/>
    <n v="0.19"/>
    <x v="2"/>
    <n v="529.88580000000002"/>
    <n v="654.17999999999995"/>
    <n v="124.29419999999999"/>
    <s v="Standard"/>
    <s v="Outdoor Sports Water Bottle"/>
    <x v="4"/>
    <n v="131.51"/>
    <x v="3"/>
    <s v="Male"/>
    <s v="Middle Age"/>
    <x v="2"/>
    <x v="1"/>
    <n v="131.51"/>
    <n v="398.37580000000003"/>
  </r>
  <r>
    <s v="SALE819"/>
    <x v="519"/>
    <s v="CUST1316"/>
    <s v="PROD74"/>
    <s v="STORE0"/>
    <n v="2"/>
    <n v="504.98"/>
    <n v="0.08"/>
    <x v="2"/>
    <n v="929.16320000000007"/>
    <n v="1009.96"/>
    <n v="80.796800000000005"/>
    <s v="Standard"/>
    <s v="Bluetooth Car Audio System"/>
    <x v="2"/>
    <n v="403.71"/>
    <x v="3"/>
    <s v="Male"/>
    <s v="Middle Age"/>
    <x v="1"/>
    <x v="0"/>
    <n v="807.42"/>
    <n v="121.74320000000012"/>
  </r>
  <r>
    <s v="SALE1739"/>
    <x v="477"/>
    <s v="CUST1316"/>
    <s v="PROD96"/>
    <s v="STORE0"/>
    <n v="2"/>
    <n v="623.20000000000005"/>
    <n v="0.14000000000000001"/>
    <x v="1"/>
    <n v="1071.904"/>
    <n v="1246.4000000000001"/>
    <n v="174.49600000000004"/>
    <s v="High Value"/>
    <s v="Women's Formal Blazer"/>
    <x v="3"/>
    <n v="358.47"/>
    <x v="3"/>
    <s v="Male"/>
    <s v="Middle Age"/>
    <x v="1"/>
    <x v="0"/>
    <n v="716.94"/>
    <n v="354.96399999999994"/>
  </r>
  <r>
    <s v="SALE278"/>
    <x v="22"/>
    <s v="CUST1316"/>
    <s v="PROD25"/>
    <s v="STORE7"/>
    <n v="2"/>
    <n v="530.54"/>
    <n v="0.28000000000000003"/>
    <x v="0"/>
    <n v="763.97759999999994"/>
    <n v="1061.08"/>
    <n v="297.10239999999999"/>
    <s v="Standard"/>
    <s v="Women's Scarf Set"/>
    <x v="3"/>
    <n v="174.02"/>
    <x v="3"/>
    <s v="Male"/>
    <s v="Middle Age"/>
    <x v="2"/>
    <x v="1"/>
    <n v="348.04"/>
    <n v="415.93759999999992"/>
  </r>
  <r>
    <s v="SALE836"/>
    <x v="485"/>
    <s v="CUST1317"/>
    <s v="PROD82"/>
    <s v="STORE3"/>
    <n v="3"/>
    <n v="279.45"/>
    <n v="0.15"/>
    <x v="0"/>
    <n v="712.59749999999985"/>
    <n v="838.34999999999991"/>
    <n v="125.75249999999998"/>
    <s v="Standard"/>
    <s v="Fitness Resistance Bands"/>
    <x v="4"/>
    <n v="152.91999999999999"/>
    <x v="3"/>
    <s v="Female"/>
    <s v="Senior"/>
    <x v="3"/>
    <x v="2"/>
    <n v="458.76"/>
    <n v="253.83749999999986"/>
  </r>
  <r>
    <s v="SALE608"/>
    <x v="468"/>
    <s v="CUST1317"/>
    <s v="PROD10"/>
    <s v="STORE14"/>
    <n v="3"/>
    <n v="906.99"/>
    <n v="0.26"/>
    <x v="0"/>
    <n v="2013.5178000000001"/>
    <n v="2720.9700000000003"/>
    <n v="707.45220000000006"/>
    <s v="High Value"/>
    <s v="Ceramic Kitchen Bowl Set"/>
    <x v="1"/>
    <n v="298.86"/>
    <x v="3"/>
    <s v="Female"/>
    <s v="Senior"/>
    <x v="2"/>
    <x v="2"/>
    <n v="896.58"/>
    <n v="1116.9378000000002"/>
  </r>
  <r>
    <s v="SALE1026"/>
    <x v="594"/>
    <s v="CUST1317"/>
    <s v="PROD81"/>
    <s v="STORE0"/>
    <n v="4"/>
    <n v="408.76"/>
    <n v="0.12"/>
    <x v="0"/>
    <n v="1438.8352"/>
    <n v="1635.04"/>
    <n v="196.20479999999998"/>
    <s v="High Value"/>
    <s v="Badminton Racket Set"/>
    <x v="4"/>
    <n v="285.54000000000002"/>
    <x v="3"/>
    <s v="Female"/>
    <s v="Senior"/>
    <x v="1"/>
    <x v="0"/>
    <n v="1142.1600000000001"/>
    <n v="296.6751999999999"/>
  </r>
  <r>
    <s v="SALE1208"/>
    <x v="89"/>
    <s v="CUST1317"/>
    <s v="PROD8"/>
    <s v="STORE16"/>
    <n v="2"/>
    <n v="117.34"/>
    <n v="0.09"/>
    <x v="2"/>
    <n v="213.55880000000002"/>
    <n v="234.68"/>
    <n v="21.121199999999998"/>
    <s v="Standard"/>
    <s v="Wireless Bluetooth Earbuds"/>
    <x v="2"/>
    <n v="439.07"/>
    <x v="3"/>
    <s v="Female"/>
    <s v="Senior"/>
    <x v="0"/>
    <x v="0"/>
    <n v="878.14"/>
    <n v="-664.58119999999997"/>
  </r>
  <r>
    <s v="SALE1584"/>
    <x v="353"/>
    <s v="CUST1318"/>
    <s v="PROD78"/>
    <s v="STORE5"/>
    <n v="3"/>
    <n v="690.27"/>
    <n v="7.0000000000000007E-2"/>
    <x v="0"/>
    <n v="1925.8532999999998"/>
    <n v="2070.81"/>
    <n v="144.95670000000001"/>
    <s v="High Value"/>
    <s v="Essential Oil Diffuser"/>
    <x v="1"/>
    <n v="325.26"/>
    <x v="0"/>
    <s v="Male"/>
    <s v="Young"/>
    <x v="3"/>
    <x v="2"/>
    <n v="975.78"/>
    <n v="950.07329999999979"/>
  </r>
  <r>
    <s v="SALE845"/>
    <x v="246"/>
    <s v="CUST1319"/>
    <s v="PROD39"/>
    <s v="STORE13"/>
    <n v="4"/>
    <n v="377.18"/>
    <n v="0.24"/>
    <x v="0"/>
    <n v="1146.6272000000001"/>
    <n v="1508.72"/>
    <n v="362.09280000000001"/>
    <s v="High Value"/>
    <s v="Portable Power Bank"/>
    <x v="2"/>
    <n v="326.06"/>
    <x v="0"/>
    <s v="Male"/>
    <s v="Senior"/>
    <x v="1"/>
    <x v="0"/>
    <n v="1304.24"/>
    <n v="-157.61279999999988"/>
  </r>
  <r>
    <s v="SALE991"/>
    <x v="147"/>
    <s v="CUST1319"/>
    <s v="PROD22"/>
    <s v="STORE12"/>
    <n v="1"/>
    <n v="70.52"/>
    <n v="0.08"/>
    <x v="1"/>
    <n v="64.878399999999999"/>
    <n v="70.52"/>
    <n v="5.6415999999999995"/>
    <s v="Standard"/>
    <s v="Carbon Fiber Tennis Racket"/>
    <x v="4"/>
    <n v="484.62"/>
    <x v="0"/>
    <s v="Male"/>
    <s v="Senior"/>
    <x v="3"/>
    <x v="1"/>
    <n v="484.62"/>
    <n v="-419.74160000000001"/>
  </r>
  <r>
    <s v="SALE1952"/>
    <x v="243"/>
    <s v="CUST1319"/>
    <s v="PROD52"/>
    <s v="STORE13"/>
    <n v="1"/>
    <n v="40.25"/>
    <n v="0.1"/>
    <x v="2"/>
    <n v="36.225000000000001"/>
    <n v="40.25"/>
    <n v="4.0250000000000004"/>
    <s v="Standard"/>
    <s v="Rugby Ball"/>
    <x v="4"/>
    <n v="212.26"/>
    <x v="0"/>
    <s v="Male"/>
    <s v="Senior"/>
    <x v="1"/>
    <x v="0"/>
    <n v="212.26"/>
    <n v="-176.035"/>
  </r>
  <r>
    <s v="SALE156"/>
    <x v="547"/>
    <s v="CUST1319"/>
    <s v="PROD49"/>
    <s v="STORE0"/>
    <n v="3"/>
    <n v="539.44000000000005"/>
    <n v="0.05"/>
    <x v="0"/>
    <n v="1537.404"/>
    <n v="1618.3200000000002"/>
    <n v="80.916000000000011"/>
    <s v="High Value"/>
    <s v="Men's Roll-On Perfume"/>
    <x v="0"/>
    <n v="43.29"/>
    <x v="0"/>
    <s v="Male"/>
    <s v="Senior"/>
    <x v="1"/>
    <x v="0"/>
    <n v="129.87"/>
    <n v="1407.5340000000001"/>
  </r>
  <r>
    <s v="SALE1121"/>
    <x v="158"/>
    <s v="CUST1319"/>
    <s v="PROD0"/>
    <s v="STORE4"/>
    <n v="3"/>
    <n v="543.49"/>
    <n v="0.05"/>
    <x v="0"/>
    <n v="1548.9465"/>
    <n v="1630.47"/>
    <n v="81.523500000000013"/>
    <s v="High Value"/>
    <s v="Brother Laser Printer"/>
    <x v="2"/>
    <n v="112.42"/>
    <x v="0"/>
    <s v="Male"/>
    <s v="Senior"/>
    <x v="2"/>
    <x v="1"/>
    <n v="337.26"/>
    <n v="1211.6865"/>
  </r>
  <r>
    <s v="SALE1881"/>
    <x v="144"/>
    <s v="CUST1319"/>
    <s v="PROD51"/>
    <s v="STORE14"/>
    <n v="4"/>
    <n v="547.21"/>
    <n v="0.1"/>
    <x v="1"/>
    <n v="1969.9560000000001"/>
    <n v="2188.84"/>
    <n v="218.88400000000001"/>
    <s v="High Value"/>
    <s v="HDMI Cable – 2m"/>
    <x v="2"/>
    <n v="88.49"/>
    <x v="0"/>
    <s v="Male"/>
    <s v="Senior"/>
    <x v="2"/>
    <x v="2"/>
    <n v="353.96"/>
    <n v="1615.9960000000001"/>
  </r>
  <r>
    <s v="SALE1555"/>
    <x v="462"/>
    <s v="CUST1319"/>
    <s v="PROD30"/>
    <s v="STORE6"/>
    <n v="2"/>
    <n v="892.46"/>
    <n v="7.0000000000000007E-2"/>
    <x v="1"/>
    <n v="1659.9756"/>
    <n v="1784.92"/>
    <n v="124.94440000000002"/>
    <s v="High Value"/>
    <s v="Stainless Steel Cutlery Set"/>
    <x v="1"/>
    <n v="19.52"/>
    <x v="0"/>
    <s v="Male"/>
    <s v="Senior"/>
    <x v="1"/>
    <x v="1"/>
    <n v="39.04"/>
    <n v="1620.9356"/>
  </r>
  <r>
    <s v="SALE11"/>
    <x v="612"/>
    <s v="CUST1320"/>
    <s v="PROD39"/>
    <s v="STORE1"/>
    <n v="2"/>
    <n v="853.41"/>
    <n v="0.25"/>
    <x v="1"/>
    <n v="1280.115"/>
    <n v="1706.82"/>
    <n v="426.70499999999998"/>
    <s v="High Value"/>
    <s v="Portable Power Bank"/>
    <x v="2"/>
    <n v="326.06"/>
    <x v="1"/>
    <s v="Female"/>
    <s v="Middle Age"/>
    <x v="3"/>
    <x v="0"/>
    <n v="652.12"/>
    <n v="627.995"/>
  </r>
  <r>
    <s v="SALE851"/>
    <x v="613"/>
    <s v="CUST1320"/>
    <s v="PROD60"/>
    <s v="STORE10"/>
    <n v="1"/>
    <n v="162.13999999999999"/>
    <n v="7.0000000000000007E-2"/>
    <x v="1"/>
    <n v="150.79019999999997"/>
    <n v="162.13999999999999"/>
    <n v="11.3498"/>
    <s v="Standard"/>
    <s v="Luxury Perfume Spray"/>
    <x v="0"/>
    <n v="482.75"/>
    <x v="1"/>
    <s v="Female"/>
    <s v="Middle Age"/>
    <x v="1"/>
    <x v="1"/>
    <n v="482.75"/>
    <n v="-331.95980000000003"/>
  </r>
  <r>
    <s v="SALE95"/>
    <x v="533"/>
    <s v="CUST1321"/>
    <s v="PROD99"/>
    <s v="STORE6"/>
    <n v="1"/>
    <n v="893.14"/>
    <n v="0.09"/>
    <x v="2"/>
    <n v="812.75739999999996"/>
    <n v="893.14"/>
    <n v="80.382599999999996"/>
    <s v="Standard"/>
    <s v="Stainless Steel Cookware Set"/>
    <x v="1"/>
    <n v="201.41"/>
    <x v="1"/>
    <s v="Female"/>
    <s v="Young"/>
    <x v="1"/>
    <x v="1"/>
    <n v="201.41"/>
    <n v="611.34739999999999"/>
  </r>
  <r>
    <s v="SALE1282"/>
    <x v="9"/>
    <s v="CUST1321"/>
    <s v="PROD29"/>
    <s v="STORE19"/>
    <n v="4"/>
    <n v="349.07"/>
    <n v="0.28000000000000003"/>
    <x v="0"/>
    <n v="1005.3216"/>
    <n v="1396.28"/>
    <n v="390.95840000000004"/>
    <s v="High Value"/>
    <s v="Fabric Sofa Throw Blanket"/>
    <x v="1"/>
    <n v="218.48"/>
    <x v="1"/>
    <s v="Female"/>
    <s v="Young"/>
    <x v="1"/>
    <x v="1"/>
    <n v="873.92"/>
    <n v="131.40160000000003"/>
  </r>
  <r>
    <s v="SALE1668"/>
    <x v="429"/>
    <s v="CUST1321"/>
    <s v="PROD44"/>
    <s v="STORE9"/>
    <n v="1"/>
    <n v="747.9"/>
    <n v="0.21"/>
    <x v="2"/>
    <n v="590.84100000000001"/>
    <n v="747.9"/>
    <n v="157.059"/>
    <s v="Standard"/>
    <s v="Adjustable Jump Rope"/>
    <x v="4"/>
    <n v="167.12"/>
    <x v="1"/>
    <s v="Female"/>
    <s v="Young"/>
    <x v="2"/>
    <x v="0"/>
    <n v="167.12"/>
    <n v="423.721"/>
  </r>
  <r>
    <s v="SALE329"/>
    <x v="176"/>
    <s v="CUST1322"/>
    <s v="PROD6"/>
    <s v="STORE0"/>
    <n v="3"/>
    <n v="438.92"/>
    <n v="0.21"/>
    <x v="1"/>
    <n v="1040.2404000000001"/>
    <n v="1316.76"/>
    <n v="276.51959999999997"/>
    <s v="High Value"/>
    <s v="Herbal Face Moisturizer"/>
    <x v="0"/>
    <n v="312.8"/>
    <x v="1"/>
    <s v="Male"/>
    <s v="Senior"/>
    <x v="1"/>
    <x v="0"/>
    <n v="938.40000000000009"/>
    <n v="101.84040000000005"/>
  </r>
  <r>
    <s v="SALE1585"/>
    <x v="46"/>
    <s v="CUST1322"/>
    <s v="PROD83"/>
    <s v="STORE15"/>
    <n v="4"/>
    <n v="665.38"/>
    <n v="0.18"/>
    <x v="2"/>
    <n v="2182.4464000000003"/>
    <n v="2661.52"/>
    <n v="479.0736"/>
    <s v="High Value"/>
    <s v="Hydrating Face Cleanser"/>
    <x v="0"/>
    <n v="242.96499999999997"/>
    <x v="1"/>
    <s v="Male"/>
    <s v="Senior"/>
    <x v="3"/>
    <x v="0"/>
    <n v="971.8599999999999"/>
    <n v="1210.5864000000004"/>
  </r>
  <r>
    <s v="SALE1988"/>
    <x v="483"/>
    <s v="CUST1323"/>
    <s v="PROD41"/>
    <s v="STORE8"/>
    <n v="1"/>
    <n v="146.49"/>
    <n v="0.28000000000000003"/>
    <x v="1"/>
    <n v="105.47280000000001"/>
    <n v="146.49"/>
    <n v="41.01720000000001"/>
    <s v="Standard"/>
    <s v="Yoga Exercise Mat"/>
    <x v="4"/>
    <n v="313.26"/>
    <x v="0"/>
    <s v="Female"/>
    <s v="Senior"/>
    <x v="0"/>
    <x v="1"/>
    <n v="313.26"/>
    <n v="-207.78719999999998"/>
  </r>
  <r>
    <s v="SALE969"/>
    <x v="558"/>
    <s v="CUST1323"/>
    <s v="PROD65"/>
    <s v="STORE7"/>
    <n v="2"/>
    <n v="235.39"/>
    <n v="0.27"/>
    <x v="2"/>
    <n v="343.6694"/>
    <n v="470.78"/>
    <n v="127.11060000000001"/>
    <s v="Standard"/>
    <s v="Adjustable Dumbbells 20kg"/>
    <x v="4"/>
    <n v="240.63"/>
    <x v="0"/>
    <s v="Female"/>
    <s v="Senior"/>
    <x v="2"/>
    <x v="1"/>
    <n v="481.26"/>
    <n v="-137.59059999999999"/>
  </r>
  <r>
    <s v="SALE931"/>
    <x v="296"/>
    <s v="CUST1323"/>
    <s v="PROD65"/>
    <s v="STORE12"/>
    <n v="3"/>
    <n v="38.07"/>
    <n v="0.09"/>
    <x v="1"/>
    <n v="103.93110000000001"/>
    <n v="114.21000000000001"/>
    <n v="10.2789"/>
    <s v="Standard"/>
    <s v="Adjustable Dumbbells 20kg"/>
    <x v="4"/>
    <n v="240.63"/>
    <x v="0"/>
    <s v="Female"/>
    <s v="Senior"/>
    <x v="3"/>
    <x v="1"/>
    <n v="721.89"/>
    <n v="-617.95889999999997"/>
  </r>
  <r>
    <s v="SALE1915"/>
    <x v="577"/>
    <s v="CUST1323"/>
    <s v="PROD9"/>
    <s v="STORE16"/>
    <n v="2"/>
    <n v="511.7"/>
    <n v="0.12"/>
    <x v="0"/>
    <n v="900.59199999999998"/>
    <n v="1023.4"/>
    <n v="122.80799999999999"/>
    <s v="Standard"/>
    <s v="Adjustable Dumbbell Set"/>
    <x v="4"/>
    <n v="495.72"/>
    <x v="0"/>
    <s v="Female"/>
    <s v="Senior"/>
    <x v="0"/>
    <x v="0"/>
    <n v="991.44"/>
    <n v="-90.84800000000007"/>
  </r>
  <r>
    <s v="SALE755"/>
    <x v="614"/>
    <s v="CUST1323"/>
    <s v="PROD31"/>
    <s v="STORE18"/>
    <n v="4"/>
    <n v="488.72"/>
    <n v="0.23"/>
    <x v="1"/>
    <n v="1505.2576000000001"/>
    <n v="1954.88"/>
    <n v="449.62240000000003"/>
    <s v="High Value"/>
    <s v="Basketball"/>
    <x v="4"/>
    <n v="204.39"/>
    <x v="0"/>
    <s v="Female"/>
    <s v="Senior"/>
    <x v="1"/>
    <x v="0"/>
    <n v="817.56"/>
    <n v="687.69760000000019"/>
  </r>
  <r>
    <s v="SALE1537"/>
    <x v="457"/>
    <s v="CUST1323"/>
    <s v="PROD9"/>
    <s v="STORE5"/>
    <n v="2"/>
    <n v="520.45000000000005"/>
    <n v="0.11"/>
    <x v="0"/>
    <n v="926.40100000000007"/>
    <n v="1040.9000000000001"/>
    <n v="114.49900000000001"/>
    <s v="Standard"/>
    <s v="Adjustable Dumbbell Set"/>
    <x v="4"/>
    <n v="495.72"/>
    <x v="0"/>
    <s v="Female"/>
    <s v="Senior"/>
    <x v="3"/>
    <x v="2"/>
    <n v="991.44"/>
    <n v="-65.038999999999987"/>
  </r>
  <r>
    <s v="SALE1226"/>
    <x v="605"/>
    <s v="CUST1323"/>
    <s v="PROD19"/>
    <s v="STORE18"/>
    <n v="1"/>
    <n v="340.9"/>
    <n v="0.28999999999999998"/>
    <x v="0"/>
    <n v="242.03899999999996"/>
    <n v="340.9"/>
    <n v="98.86099999999999"/>
    <s v="Standard"/>
    <s v="Knee Support Brace"/>
    <x v="4"/>
    <n v="21.34"/>
    <x v="0"/>
    <s v="Female"/>
    <s v="Senior"/>
    <x v="1"/>
    <x v="0"/>
    <n v="21.34"/>
    <n v="220.69899999999996"/>
  </r>
  <r>
    <s v="SALE194"/>
    <x v="374"/>
    <s v="CUST1323"/>
    <s v="PROD49"/>
    <s v="STORE10"/>
    <n v="3"/>
    <n v="653.59"/>
    <n v="0.17"/>
    <x v="2"/>
    <n v="1627.4390999999998"/>
    <n v="1960.77"/>
    <n v="333.33090000000004"/>
    <s v="High Value"/>
    <s v="Men's Roll-On Perfume"/>
    <x v="0"/>
    <n v="43.29"/>
    <x v="0"/>
    <s v="Female"/>
    <s v="Senior"/>
    <x v="1"/>
    <x v="1"/>
    <n v="129.87"/>
    <n v="1497.5690999999997"/>
  </r>
  <r>
    <s v="SALE495"/>
    <x v="588"/>
    <s v="CUST1324"/>
    <s v="PROD8"/>
    <s v="STORE5"/>
    <n v="1"/>
    <n v="179.77"/>
    <n v="0.23"/>
    <x v="0"/>
    <n v="138.4229"/>
    <n v="179.77"/>
    <n v="41.347100000000005"/>
    <s v="Standard"/>
    <s v="Wireless Bluetooth Earbuds"/>
    <x v="2"/>
    <n v="439.07"/>
    <x v="1"/>
    <s v="Male"/>
    <s v="Senior"/>
    <x v="3"/>
    <x v="2"/>
    <n v="439.07"/>
    <n v="-300.64710000000002"/>
  </r>
  <r>
    <s v="SALE53"/>
    <x v="300"/>
    <s v="CUST1324"/>
    <s v="PROD20"/>
    <s v="STORE8"/>
    <n v="2"/>
    <n v="943.8"/>
    <n v="0.06"/>
    <x v="2"/>
    <n v="1774.3439999999998"/>
    <n v="1887.6"/>
    <n v="113.25599999999999"/>
    <s v="High Value"/>
    <s v="Outdoor Sports Water Bottle"/>
    <x v="4"/>
    <n v="131.51"/>
    <x v="1"/>
    <s v="Male"/>
    <s v="Senior"/>
    <x v="0"/>
    <x v="1"/>
    <n v="263.02"/>
    <n v="1511.3239999999998"/>
  </r>
  <r>
    <s v="SALE1296"/>
    <x v="615"/>
    <s v="CUST1324"/>
    <s v="PROD7"/>
    <s v="STORE6"/>
    <n v="2"/>
    <n v="985"/>
    <n v="0.25"/>
    <x v="2"/>
    <n v="1477.5"/>
    <n v="1970"/>
    <n v="492.5"/>
    <s v="High Value"/>
    <s v="LED Table Lamp"/>
    <x v="1"/>
    <n v="218.86"/>
    <x v="1"/>
    <s v="Male"/>
    <s v="Senior"/>
    <x v="1"/>
    <x v="1"/>
    <n v="437.72"/>
    <n v="1039.78"/>
  </r>
  <r>
    <s v="SALE242"/>
    <x v="178"/>
    <s v="CUST1325"/>
    <s v="PROD8"/>
    <s v="STORE16"/>
    <n v="4"/>
    <n v="216.81"/>
    <n v="0.28999999999999998"/>
    <x v="0"/>
    <n v="615.74040000000002"/>
    <n v="867.24"/>
    <n v="251.49959999999999"/>
    <s v="Standard"/>
    <s v="Wireless Bluetooth Earbuds"/>
    <x v="2"/>
    <n v="439.07"/>
    <x v="1"/>
    <s v="Male"/>
    <s v="Senior"/>
    <x v="0"/>
    <x v="0"/>
    <n v="1756.28"/>
    <n v="-1140.5396000000001"/>
  </r>
  <r>
    <s v="SALE533"/>
    <x v="110"/>
    <s v="CUST1325"/>
    <s v="PROD38"/>
    <s v="STORE7"/>
    <n v="4"/>
    <n v="950.21"/>
    <n v="0.27"/>
    <x v="2"/>
    <n v="2774.6132000000002"/>
    <n v="3800.84"/>
    <n v="1026.2268000000001"/>
    <s v="High Value"/>
    <s v="Sports Water Hydration Pack"/>
    <x v="4"/>
    <n v="135.61000000000001"/>
    <x v="1"/>
    <s v="Male"/>
    <s v="Senior"/>
    <x v="2"/>
    <x v="1"/>
    <n v="542.44000000000005"/>
    <n v="2232.1732000000002"/>
  </r>
  <r>
    <s v="SALE1285"/>
    <x v="112"/>
    <s v="CUST1325"/>
    <s v="PROD5"/>
    <s v="STORE16"/>
    <n v="2"/>
    <n v="271.39999999999998"/>
    <n v="0.17"/>
    <x v="2"/>
    <n v="450.52399999999994"/>
    <n v="542.79999999999995"/>
    <n v="92.275999999999996"/>
    <s v="Standard"/>
    <s v="Men's Leather Belt"/>
    <x v="3"/>
    <n v="261"/>
    <x v="1"/>
    <s v="Male"/>
    <s v="Senior"/>
    <x v="0"/>
    <x v="0"/>
    <n v="522"/>
    <n v="-71.476000000000056"/>
  </r>
  <r>
    <s v="SALE1402"/>
    <x v="503"/>
    <s v="CUST1325"/>
    <s v="PROD91"/>
    <s v="STORE19"/>
    <n v="4"/>
    <n v="708.19"/>
    <n v="0.1"/>
    <x v="0"/>
    <n v="2549.4840000000004"/>
    <n v="2832.76"/>
    <n v="283.27600000000001"/>
    <s v="High Value"/>
    <s v="Women's High Heels"/>
    <x v="3"/>
    <n v="438.25"/>
    <x v="1"/>
    <s v="Male"/>
    <s v="Senior"/>
    <x v="1"/>
    <x v="1"/>
    <n v="1753"/>
    <n v="796.48400000000038"/>
  </r>
  <r>
    <s v="SALE99"/>
    <x v="571"/>
    <s v="CUST1325"/>
    <s v="PROD54"/>
    <s v="STORE3"/>
    <n v="3"/>
    <n v="477.05"/>
    <n v="0.05"/>
    <x v="2"/>
    <n v="1359.5925"/>
    <n v="1431.15"/>
    <n v="71.557500000000005"/>
    <s v="High Value"/>
    <s v="Sports Stopwatch Pro"/>
    <x v="4"/>
    <n v="434.84"/>
    <x v="1"/>
    <s v="Male"/>
    <s v="Senior"/>
    <x v="3"/>
    <x v="2"/>
    <n v="1304.52"/>
    <n v="55.072499999999991"/>
  </r>
  <r>
    <s v="SALE749"/>
    <x v="566"/>
    <s v="CUST1325"/>
    <s v="PROD82"/>
    <s v="STORE3"/>
    <n v="3"/>
    <n v="627.29"/>
    <n v="0.27"/>
    <x v="2"/>
    <n v="1373.7650999999998"/>
    <n v="1881.87"/>
    <n v="508.10489999999999"/>
    <s v="High Value"/>
    <s v="Fitness Resistance Bands"/>
    <x v="4"/>
    <n v="152.91999999999999"/>
    <x v="1"/>
    <s v="Male"/>
    <s v="Senior"/>
    <x v="3"/>
    <x v="2"/>
    <n v="458.76"/>
    <n v="915.00509999999986"/>
  </r>
  <r>
    <s v="SALE1090"/>
    <x v="149"/>
    <s v="CUST1325"/>
    <s v="PROD66"/>
    <s v="STORE5"/>
    <n v="3"/>
    <n v="206.84"/>
    <n v="0.19"/>
    <x v="0"/>
    <n v="502.62120000000004"/>
    <n v="620.52"/>
    <n v="117.89879999999999"/>
    <s v="Standard"/>
    <s v="Women's Hair Dryer Brush"/>
    <x v="0"/>
    <n v="340.39"/>
    <x v="1"/>
    <s v="Male"/>
    <s v="Senior"/>
    <x v="3"/>
    <x v="2"/>
    <n v="1021.17"/>
    <n v="-518.54879999999991"/>
  </r>
  <r>
    <s v="SALE589"/>
    <x v="207"/>
    <s v="CUST1325"/>
    <s v="PROD96"/>
    <s v="STORE5"/>
    <n v="4"/>
    <n v="629.04999999999995"/>
    <n v="0.26"/>
    <x v="1"/>
    <n v="1861.9879999999998"/>
    <n v="2516.1999999999998"/>
    <n v="654.21199999999999"/>
    <s v="High Value"/>
    <s v="Women's Formal Blazer"/>
    <x v="3"/>
    <n v="358.47"/>
    <x v="1"/>
    <s v="Male"/>
    <s v="Senior"/>
    <x v="3"/>
    <x v="2"/>
    <n v="1433.88"/>
    <n v="428.10799999999972"/>
  </r>
  <r>
    <s v="SALE1785"/>
    <x v="241"/>
    <s v="CUST1326"/>
    <s v="PROD67"/>
    <s v="STORE13"/>
    <n v="4"/>
    <n v="529.04"/>
    <n v="0.1"/>
    <x v="0"/>
    <n v="1904.5439999999999"/>
    <n v="2116.16"/>
    <n v="211.61599999999999"/>
    <s v="High Value"/>
    <s v="Smart LED Light Strip"/>
    <x v="2"/>
    <n v="349.17"/>
    <x v="3"/>
    <s v="Female"/>
    <s v="Senior"/>
    <x v="1"/>
    <x v="0"/>
    <n v="1396.68"/>
    <n v="507.86399999999981"/>
  </r>
  <r>
    <s v="SALE795"/>
    <x v="170"/>
    <s v="CUST1326"/>
    <s v="PROD69"/>
    <s v="STORE8"/>
    <n v="1"/>
    <n v="350.67"/>
    <n v="0.22"/>
    <x v="1"/>
    <n v="273.52260000000001"/>
    <n v="350.67"/>
    <n v="77.147400000000005"/>
    <s v="Standard"/>
    <s v="Men's Sports Shorts"/>
    <x v="3"/>
    <n v="218.22"/>
    <x v="3"/>
    <s v="Female"/>
    <s v="Senior"/>
    <x v="0"/>
    <x v="1"/>
    <n v="218.22"/>
    <n v="55.302600000000012"/>
  </r>
  <r>
    <s v="SALE1582"/>
    <x v="444"/>
    <s v="CUST1326"/>
    <s v="PROD92"/>
    <s v="STORE0"/>
    <n v="1"/>
    <n v="128.93"/>
    <n v="0.26"/>
    <x v="1"/>
    <n v="95.408200000000008"/>
    <n v="128.93"/>
    <n v="33.521800000000006"/>
    <s v="Standard"/>
    <s v="Microwave Oven"/>
    <x v="1"/>
    <n v="447.43"/>
    <x v="3"/>
    <s v="Female"/>
    <s v="Senior"/>
    <x v="1"/>
    <x v="0"/>
    <n v="447.43"/>
    <n v="-352.02179999999998"/>
  </r>
  <r>
    <s v="SALE279"/>
    <x v="604"/>
    <s v="CUST1326"/>
    <s v="PROD37"/>
    <s v="STORE11"/>
    <n v="2"/>
    <n v="384.92"/>
    <n v="0.09"/>
    <x v="0"/>
    <n v="700.5544000000001"/>
    <n v="769.84"/>
    <n v="69.285600000000002"/>
    <s v="Standard"/>
    <s v="Men's Casual Sneakers"/>
    <x v="3"/>
    <n v="353.47"/>
    <x v="3"/>
    <s v="Female"/>
    <s v="Senior"/>
    <x v="2"/>
    <x v="1"/>
    <n v="706.94"/>
    <n v="-6.385599999999954"/>
  </r>
  <r>
    <s v="SALE1991"/>
    <x v="616"/>
    <s v="CUST1327"/>
    <s v="PROD45"/>
    <s v="STORE11"/>
    <n v="3"/>
    <n v="120.77"/>
    <n v="0.28999999999999998"/>
    <x v="0"/>
    <n v="257.24009999999998"/>
    <n v="362.31"/>
    <n v="105.06989999999999"/>
    <s v="Standard"/>
    <s v="High-Grip Football"/>
    <x v="4"/>
    <n v="318.91000000000003"/>
    <x v="1"/>
    <s v="Female"/>
    <s v="Senior"/>
    <x v="2"/>
    <x v="1"/>
    <n v="956.73"/>
    <n v="-699.48990000000003"/>
  </r>
  <r>
    <s v="SALE1176"/>
    <x v="362"/>
    <s v="CUST1327"/>
    <s v="PROD84"/>
    <s v="STORE17"/>
    <n v="4"/>
    <n v="661.39"/>
    <n v="7.0000000000000007E-2"/>
    <x v="2"/>
    <n v="2460.3707999999997"/>
    <n v="2645.56"/>
    <n v="185.18920000000003"/>
    <s v="High Value"/>
    <s v="Wooden Bookshelf"/>
    <x v="1"/>
    <n v="388.46"/>
    <x v="1"/>
    <s v="Female"/>
    <s v="Senior"/>
    <x v="3"/>
    <x v="0"/>
    <n v="1553.84"/>
    <n v="906.53079999999977"/>
  </r>
  <r>
    <s v="SALE1856"/>
    <x v="119"/>
    <s v="CUST1327"/>
    <s v="PROD74"/>
    <s v="STORE12"/>
    <n v="1"/>
    <n v="195.24"/>
    <n v="0.27"/>
    <x v="2"/>
    <n v="142.52520000000001"/>
    <n v="195.24"/>
    <n v="52.714800000000004"/>
    <s v="Standard"/>
    <s v="Bluetooth Car Audio System"/>
    <x v="2"/>
    <n v="403.71"/>
    <x v="1"/>
    <s v="Female"/>
    <s v="Senior"/>
    <x v="3"/>
    <x v="1"/>
    <n v="403.71"/>
    <n v="-261.1848"/>
  </r>
  <r>
    <s v="SALE409"/>
    <x v="617"/>
    <s v="CUST1327"/>
    <s v="PROD15"/>
    <s v="STORE16"/>
    <n v="2"/>
    <n v="177.4"/>
    <n v="0.19"/>
    <x v="1"/>
    <n v="287.38800000000003"/>
    <n v="354.8"/>
    <n v="67.412000000000006"/>
    <s v="Standard"/>
    <s v="4K Home Projector"/>
    <x v="2"/>
    <n v="465.34"/>
    <x v="1"/>
    <s v="Female"/>
    <s v="Senior"/>
    <x v="0"/>
    <x v="0"/>
    <n v="930.68"/>
    <n v="-643.29199999999992"/>
  </r>
  <r>
    <s v="SALE1660"/>
    <x v="419"/>
    <s v="CUST1327"/>
    <s v="PROD10"/>
    <s v="STORE16"/>
    <n v="4"/>
    <n v="862.67"/>
    <n v="0.2"/>
    <x v="2"/>
    <n v="2760.5439999999999"/>
    <n v="3450.68"/>
    <n v="690.13599999999997"/>
    <s v="High Value"/>
    <s v="Ceramic Kitchen Bowl Set"/>
    <x v="1"/>
    <n v="298.86"/>
    <x v="1"/>
    <s v="Female"/>
    <s v="Senior"/>
    <x v="0"/>
    <x v="0"/>
    <n v="1195.44"/>
    <n v="1565.1039999999998"/>
  </r>
  <r>
    <s v="SALE948"/>
    <x v="219"/>
    <s v="CUST1327"/>
    <s v="PROD9"/>
    <s v="STORE16"/>
    <n v="1"/>
    <n v="55.04"/>
    <n v="0.01"/>
    <x v="1"/>
    <n v="54.489599999999996"/>
    <n v="55.04"/>
    <n v="0.5504"/>
    <s v="Standard"/>
    <s v="Adjustable Dumbbell Set"/>
    <x v="4"/>
    <n v="495.72"/>
    <x v="1"/>
    <s v="Female"/>
    <s v="Senior"/>
    <x v="0"/>
    <x v="0"/>
    <n v="495.72"/>
    <n v="-441.23040000000003"/>
  </r>
  <r>
    <s v="SALE87"/>
    <x v="431"/>
    <s v="CUST1327"/>
    <s v="PROD1"/>
    <s v="STORE10"/>
    <n v="2"/>
    <n v="905.47"/>
    <n v="0.2"/>
    <x v="1"/>
    <n v="1448.7520000000002"/>
    <n v="1810.94"/>
    <n v="362.18800000000005"/>
    <s v="High Value"/>
    <s v="Men's Graphic T-Shirt"/>
    <x v="3"/>
    <n v="342.56"/>
    <x v="1"/>
    <s v="Female"/>
    <s v="Senior"/>
    <x v="1"/>
    <x v="1"/>
    <n v="685.12"/>
    <n v="763.63200000000018"/>
  </r>
  <r>
    <s v="SALE568"/>
    <x v="89"/>
    <s v="CUST1328"/>
    <s v="PROD20"/>
    <s v="STORE6"/>
    <n v="3"/>
    <n v="217.13"/>
    <n v="0.28000000000000003"/>
    <x v="0"/>
    <n v="469.00079999999997"/>
    <n v="651.39"/>
    <n v="182.38920000000002"/>
    <s v="Standard"/>
    <s v="Outdoor Sports Water Bottle"/>
    <x v="4"/>
    <n v="131.51"/>
    <x v="0"/>
    <s v="Male"/>
    <s v="Middle Age"/>
    <x v="1"/>
    <x v="1"/>
    <n v="394.53"/>
    <n v="74.470799999999997"/>
  </r>
  <r>
    <s v="SALE1775"/>
    <x v="618"/>
    <s v="CUST1328"/>
    <s v="PROD86"/>
    <s v="STORE16"/>
    <n v="3"/>
    <n v="580.45000000000005"/>
    <n v="0"/>
    <x v="1"/>
    <n v="1741.3500000000001"/>
    <n v="1741.3500000000001"/>
    <n v="0"/>
    <s v="High Value"/>
    <s v="Kitchen Cutting Board"/>
    <x v="1"/>
    <n v="176.07"/>
    <x v="0"/>
    <s v="Male"/>
    <s v="Middle Age"/>
    <x v="0"/>
    <x v="0"/>
    <n v="528.21"/>
    <n v="1213.1400000000001"/>
  </r>
  <r>
    <s v="SALE979"/>
    <x v="509"/>
    <s v="CUST1328"/>
    <s v="PROD21"/>
    <s v="STORE1"/>
    <n v="2"/>
    <n v="892.88"/>
    <n v="0.17"/>
    <x v="0"/>
    <n v="1482.1807999999999"/>
    <n v="1785.76"/>
    <n v="303.57920000000001"/>
    <s v="High Value"/>
    <s v="Multi-Purpose Storage Box"/>
    <x v="1"/>
    <n v="123.46"/>
    <x v="0"/>
    <s v="Male"/>
    <s v="Middle Age"/>
    <x v="3"/>
    <x v="0"/>
    <n v="246.92"/>
    <n v="1235.2607999999998"/>
  </r>
  <r>
    <s v="SALE1776"/>
    <x v="576"/>
    <s v="CUST1328"/>
    <s v="PROD5"/>
    <s v="STORE0"/>
    <n v="2"/>
    <n v="356.28"/>
    <n v="0.11"/>
    <x v="2"/>
    <n v="634.17840000000001"/>
    <n v="712.56"/>
    <n v="78.381599999999992"/>
    <s v="Standard"/>
    <s v="Men's Leather Belt"/>
    <x v="3"/>
    <n v="261"/>
    <x v="0"/>
    <s v="Male"/>
    <s v="Middle Age"/>
    <x v="1"/>
    <x v="0"/>
    <n v="522"/>
    <n v="112.17840000000001"/>
  </r>
  <r>
    <s v="SALE1079"/>
    <x v="527"/>
    <s v="CUST1329"/>
    <s v="PROD4"/>
    <s v="STORE17"/>
    <n v="4"/>
    <n v="806.99"/>
    <n v="0.06"/>
    <x v="2"/>
    <n v="3034.2824000000001"/>
    <n v="3227.96"/>
    <n v="193.67759999999998"/>
    <s v="High Value"/>
    <s v="Women's Yoga Pants"/>
    <x v="3"/>
    <n v="306.45999999999998"/>
    <x v="1"/>
    <s v="Female"/>
    <s v="Senior"/>
    <x v="3"/>
    <x v="0"/>
    <n v="1225.8399999999999"/>
    <n v="1808.4424000000001"/>
  </r>
  <r>
    <s v="SALE133"/>
    <x v="293"/>
    <s v="CUST1329"/>
    <s v="PROD57"/>
    <s v="STORE4"/>
    <n v="3"/>
    <n v="684.22"/>
    <n v="0.09"/>
    <x v="1"/>
    <n v="1867.9205999999999"/>
    <n v="2052.66"/>
    <n v="184.73939999999999"/>
    <s v="High Value"/>
    <s v="Foam Roller"/>
    <x v="4"/>
    <n v="30.62"/>
    <x v="1"/>
    <s v="Female"/>
    <s v="Senior"/>
    <x v="2"/>
    <x v="1"/>
    <n v="91.86"/>
    <n v="1776.0606"/>
  </r>
  <r>
    <s v="SALE994"/>
    <x v="528"/>
    <s v="CUST1329"/>
    <s v="PROD99"/>
    <s v="STORE13"/>
    <n v="4"/>
    <n v="763.34"/>
    <n v="7.0000000000000007E-2"/>
    <x v="0"/>
    <n v="2839.6248000000001"/>
    <n v="3053.36"/>
    <n v="213.73520000000002"/>
    <s v="High Value"/>
    <s v="Stainless Steel Cookware Set"/>
    <x v="1"/>
    <n v="201.41"/>
    <x v="1"/>
    <s v="Female"/>
    <s v="Senior"/>
    <x v="1"/>
    <x v="0"/>
    <n v="805.64"/>
    <n v="2033.9848000000002"/>
  </r>
  <r>
    <s v="SALE1517"/>
    <x v="158"/>
    <s v="CUST1329"/>
    <s v="PROD64"/>
    <s v="STORE0"/>
    <n v="3"/>
    <n v="721.94"/>
    <n v="0.26"/>
    <x v="1"/>
    <n v="1602.7068000000002"/>
    <n v="2165.8200000000002"/>
    <n v="563.11320000000001"/>
    <s v="High Value"/>
    <s v="Matte Lipstick Set"/>
    <x v="0"/>
    <n v="299.11"/>
    <x v="1"/>
    <s v="Female"/>
    <s v="Senior"/>
    <x v="1"/>
    <x v="0"/>
    <n v="897.33"/>
    <n v="705.37680000000012"/>
  </r>
  <r>
    <s v="SALE1635"/>
    <x v="619"/>
    <s v="CUST1330"/>
    <s v="PROD33"/>
    <s v="STORE1"/>
    <n v="3"/>
    <n v="760.38"/>
    <n v="0"/>
    <x v="1"/>
    <n v="2281.14"/>
    <n v="2281.14"/>
    <n v="0"/>
    <s v="High Value"/>
    <s v="Modern Wall Clock"/>
    <x v="1"/>
    <n v="179.77"/>
    <x v="0"/>
    <s v="Male"/>
    <s v="Senior"/>
    <x v="3"/>
    <x v="0"/>
    <n v="539.31000000000006"/>
    <n v="1741.83"/>
  </r>
  <r>
    <s v="SALE751"/>
    <x v="342"/>
    <s v="CUST1330"/>
    <s v="PROD72"/>
    <s v="STORE11"/>
    <n v="3"/>
    <n v="612.53"/>
    <n v="0.21"/>
    <x v="2"/>
    <n v="1451.6960999999999"/>
    <n v="1837.59"/>
    <n v="385.89389999999997"/>
    <s v="High Value"/>
    <s v="Professional Jump Rope"/>
    <x v="4"/>
    <n v="477.61"/>
    <x v="0"/>
    <s v="Male"/>
    <s v="Senior"/>
    <x v="2"/>
    <x v="1"/>
    <n v="1432.83"/>
    <n v="18.86609999999996"/>
  </r>
  <r>
    <s v="SALE733"/>
    <x v="469"/>
    <s v="CUST1330"/>
    <s v="PROD42"/>
    <s v="STORE6"/>
    <n v="3"/>
    <n v="841.37"/>
    <n v="0.28999999999999998"/>
    <x v="0"/>
    <n v="1792.1180999999999"/>
    <n v="2524.11"/>
    <n v="731.99189999999999"/>
    <s v="High Value"/>
    <s v="Smart Home WiFi Camera"/>
    <x v="2"/>
    <n v="450.71"/>
    <x v="0"/>
    <s v="Male"/>
    <s v="Senior"/>
    <x v="1"/>
    <x v="1"/>
    <n v="1352.1299999999999"/>
    <n v="439.98810000000003"/>
  </r>
  <r>
    <s v="SALE1496"/>
    <x v="358"/>
    <s v="CUST1331"/>
    <s v="PROD4"/>
    <s v="STORE3"/>
    <n v="2"/>
    <n v="636.51"/>
    <n v="0.25"/>
    <x v="0"/>
    <n v="954.76499999999999"/>
    <n v="1273.02"/>
    <n v="318.255"/>
    <s v="Standard"/>
    <s v="Women's Yoga Pants"/>
    <x v="3"/>
    <n v="306.45999999999998"/>
    <x v="1"/>
    <s v="Female"/>
    <s v="Middle Age"/>
    <x v="3"/>
    <x v="2"/>
    <n v="612.91999999999996"/>
    <n v="341.84500000000003"/>
  </r>
  <r>
    <s v="SALE1197"/>
    <x v="446"/>
    <s v="CUST1332"/>
    <s v="PROD92"/>
    <s v="STORE12"/>
    <n v="2"/>
    <n v="732.37"/>
    <n v="0.22"/>
    <x v="1"/>
    <n v="1142.4972"/>
    <n v="1464.74"/>
    <n v="322.24279999999999"/>
    <s v="High Value"/>
    <s v="Microwave Oven"/>
    <x v="1"/>
    <n v="447.43"/>
    <x v="1"/>
    <s v="Female"/>
    <s v="Middle Age"/>
    <x v="3"/>
    <x v="1"/>
    <n v="894.86"/>
    <n v="247.63720000000001"/>
  </r>
  <r>
    <s v="SALE1823"/>
    <x v="99"/>
    <s v="CUST1332"/>
    <s v="PROD47"/>
    <s v="STORE2"/>
    <n v="3"/>
    <n v="183.44"/>
    <n v="0.28000000000000003"/>
    <x v="0"/>
    <n v="396.23039999999992"/>
    <n v="550.31999999999994"/>
    <n v="154.08959999999999"/>
    <s v="Standard"/>
    <s v="Makeup Brush Set"/>
    <x v="0"/>
    <n v="242.96499999999997"/>
    <x v="1"/>
    <s v="Female"/>
    <s v="Middle Age"/>
    <x v="2"/>
    <x v="2"/>
    <n v="728.89499999999998"/>
    <n v="-332.66460000000006"/>
  </r>
  <r>
    <s v="SALE320"/>
    <x v="357"/>
    <s v="CUST1332"/>
    <s v="PROD32"/>
    <s v="STORE4"/>
    <n v="4"/>
    <n v="898.58"/>
    <n v="0.16"/>
    <x v="1"/>
    <n v="3019.2287999999999"/>
    <n v="3594.32"/>
    <n v="575.09120000000007"/>
    <s v="High Value"/>
    <s v="Vitamin C Face Serum"/>
    <x v="0"/>
    <n v="283.83"/>
    <x v="1"/>
    <s v="Female"/>
    <s v="Middle Age"/>
    <x v="2"/>
    <x v="1"/>
    <n v="1135.32"/>
    <n v="1883.9087999999999"/>
  </r>
  <r>
    <s v="SALE543"/>
    <x v="303"/>
    <s v="CUST1333"/>
    <s v="PROD35"/>
    <s v="STORE6"/>
    <n v="3"/>
    <n v="152.41"/>
    <n v="0.25"/>
    <x v="2"/>
    <n v="342.92250000000001"/>
    <n v="457.23"/>
    <n v="114.3075"/>
    <s v="Standard"/>
    <s v="Bedroom Table Lamp"/>
    <x v="1"/>
    <n v="382.22"/>
    <x v="3"/>
    <s v="Female"/>
    <s v="Senior"/>
    <x v="1"/>
    <x v="1"/>
    <n v="1146.6600000000001"/>
    <n v="-803.73750000000007"/>
  </r>
  <r>
    <s v="SALE803"/>
    <x v="620"/>
    <s v="CUST1333"/>
    <s v="PROD91"/>
    <s v="STORE3"/>
    <n v="3"/>
    <n v="972.58"/>
    <n v="0.28000000000000003"/>
    <x v="0"/>
    <n v="2100.7728000000002"/>
    <n v="2917.7400000000002"/>
    <n v="816.96720000000016"/>
    <s v="High Value"/>
    <s v="Women's High Heels"/>
    <x v="3"/>
    <n v="438.25"/>
    <x v="3"/>
    <s v="Female"/>
    <s v="Senior"/>
    <x v="3"/>
    <x v="2"/>
    <n v="1314.75"/>
    <n v="786.02280000000019"/>
  </r>
  <r>
    <s v="SALE261"/>
    <x v="128"/>
    <s v="CUST1333"/>
    <s v="PROD0"/>
    <s v="STORE8"/>
    <n v="4"/>
    <n v="136.4"/>
    <n v="0.04"/>
    <x v="1"/>
    <n v="523.77599999999995"/>
    <n v="545.6"/>
    <n v="21.824000000000002"/>
    <s v="Standard"/>
    <s v="Brother Laser Printer"/>
    <x v="2"/>
    <n v="112.42"/>
    <x v="3"/>
    <s v="Female"/>
    <s v="Senior"/>
    <x v="0"/>
    <x v="1"/>
    <n v="449.68"/>
    <n v="74.095999999999947"/>
  </r>
  <r>
    <s v="SALE383"/>
    <x v="433"/>
    <s v="CUST1334"/>
    <s v="PROD76"/>
    <s v="STORE6"/>
    <n v="1"/>
    <n v="509.63"/>
    <n v="0.27"/>
    <x v="1"/>
    <n v="372.0299"/>
    <n v="509.63"/>
    <n v="137.6001"/>
    <s v="Standard"/>
    <s v="Wireless Mouse"/>
    <x v="2"/>
    <n v="392.89"/>
    <x v="2"/>
    <s v="Female"/>
    <s v="Senior"/>
    <x v="1"/>
    <x v="1"/>
    <n v="392.89"/>
    <n v="-20.860099999999989"/>
  </r>
  <r>
    <s v="SALE327"/>
    <x v="379"/>
    <s v="CUST1334"/>
    <s v="PROD51"/>
    <s v="STORE16"/>
    <n v="4"/>
    <n v="360.28"/>
    <n v="0.09"/>
    <x v="1"/>
    <n v="1311.4192"/>
    <n v="1441.12"/>
    <n v="129.70079999999999"/>
    <s v="High Value"/>
    <s v="HDMI Cable – 2m"/>
    <x v="2"/>
    <n v="88.49"/>
    <x v="2"/>
    <s v="Female"/>
    <s v="Senior"/>
    <x v="0"/>
    <x v="0"/>
    <n v="353.96"/>
    <n v="957.45920000000001"/>
  </r>
  <r>
    <s v="SALE1328"/>
    <x v="384"/>
    <s v="CUST1334"/>
    <s v="PROD5"/>
    <s v="STORE8"/>
    <n v="3"/>
    <n v="882.05"/>
    <n v="0.06"/>
    <x v="0"/>
    <n v="2487.3809999999994"/>
    <n v="2646.1499999999996"/>
    <n v="158.76899999999998"/>
    <s v="High Value"/>
    <s v="Men's Leather Belt"/>
    <x v="3"/>
    <n v="261"/>
    <x v="2"/>
    <s v="Female"/>
    <s v="Senior"/>
    <x v="0"/>
    <x v="1"/>
    <n v="783"/>
    <n v="1704.3809999999994"/>
  </r>
  <r>
    <s v="SALE1829"/>
    <x v="436"/>
    <s v="CUST1334"/>
    <s v="PROD9"/>
    <s v="STORE9"/>
    <n v="3"/>
    <n v="141.54"/>
    <n v="0.12"/>
    <x v="0"/>
    <n v="373.66559999999998"/>
    <n v="424.62"/>
    <n v="50.9544"/>
    <s v="Standard"/>
    <s v="Adjustable Dumbbell Set"/>
    <x v="4"/>
    <n v="495.72"/>
    <x v="2"/>
    <s v="Female"/>
    <s v="Senior"/>
    <x v="2"/>
    <x v="0"/>
    <n v="1487.16"/>
    <n v="-1113.4944"/>
  </r>
  <r>
    <s v="SALE363"/>
    <x v="621"/>
    <s v="CUST1334"/>
    <s v="PROD46"/>
    <s v="STORE2"/>
    <n v="3"/>
    <n v="83.5"/>
    <n v="0.23"/>
    <x v="1"/>
    <n v="192.88499999999999"/>
    <n v="250.5"/>
    <n v="57.615000000000002"/>
    <s v="Standard"/>
    <s v="Men's Winter Jacket"/>
    <x v="3"/>
    <n v="167.34"/>
    <x v="2"/>
    <s v="Female"/>
    <s v="Senior"/>
    <x v="2"/>
    <x v="2"/>
    <n v="502.02"/>
    <n v="-309.13499999999999"/>
  </r>
  <r>
    <s v="SALE442"/>
    <x v="474"/>
    <s v="CUST1334"/>
    <s v="PROD11"/>
    <s v="STORE15"/>
    <n v="2"/>
    <n v="629.73"/>
    <n v="7.0000000000000007E-2"/>
    <x v="1"/>
    <n v="1171.2978000000001"/>
    <n v="1259.46"/>
    <n v="88.162200000000013"/>
    <s v="High Value"/>
    <s v="HD Smart TV Stick"/>
    <x v="2"/>
    <n v="449.4"/>
    <x v="2"/>
    <s v="Female"/>
    <s v="Senior"/>
    <x v="3"/>
    <x v="0"/>
    <n v="898.8"/>
    <n v="272.4978000000001"/>
  </r>
  <r>
    <s v="SALE813"/>
    <x v="208"/>
    <s v="CUST1334"/>
    <s v="PROD54"/>
    <s v="STORE10"/>
    <n v="2"/>
    <n v="159.93"/>
    <n v="0.2"/>
    <x v="0"/>
    <n v="255.88800000000003"/>
    <n v="319.86"/>
    <n v="63.972000000000008"/>
    <s v="Standard"/>
    <s v="Sports Stopwatch Pro"/>
    <x v="4"/>
    <n v="434.84"/>
    <x v="2"/>
    <s v="Female"/>
    <s v="Senior"/>
    <x v="1"/>
    <x v="1"/>
    <n v="869.68"/>
    <n v="-613.79199999999992"/>
  </r>
  <r>
    <s v="SALE190"/>
    <x v="280"/>
    <s v="CUST1334"/>
    <s v="PROD71"/>
    <s v="STORE9"/>
    <n v="1"/>
    <n v="459.89"/>
    <n v="0.18"/>
    <x v="0"/>
    <n v="377.10980000000001"/>
    <n v="459.89"/>
    <n v="82.780199999999994"/>
    <s v="Standard"/>
    <s v="Hair Repair Oil Treatment"/>
    <x v="0"/>
    <n v="214.32"/>
    <x v="2"/>
    <s v="Female"/>
    <s v="Senior"/>
    <x v="2"/>
    <x v="0"/>
    <n v="214.32"/>
    <n v="162.78980000000001"/>
  </r>
  <r>
    <s v="SALE1462"/>
    <x v="379"/>
    <s v="CUST1335"/>
    <s v="PROD89"/>
    <s v="STORE1"/>
    <n v="4"/>
    <n v="885.57"/>
    <n v="0.27"/>
    <x v="0"/>
    <n v="2585.8643999999999"/>
    <n v="3542.28"/>
    <n v="956.41560000000015"/>
    <s v="High Value"/>
    <s v="Face Foundation Kit"/>
    <x v="0"/>
    <n v="183.04"/>
    <x v="0"/>
    <s v="Male"/>
    <s v="Middle Age"/>
    <x v="3"/>
    <x v="0"/>
    <n v="732.16"/>
    <n v="1853.7044000000001"/>
  </r>
  <r>
    <s v="SALE234"/>
    <x v="492"/>
    <s v="CUST1335"/>
    <s v="PROD54"/>
    <s v="STORE0"/>
    <n v="3"/>
    <n v="789.05"/>
    <n v="0"/>
    <x v="2"/>
    <n v="2367.1499999999996"/>
    <n v="2367.1499999999996"/>
    <n v="0"/>
    <s v="High Value"/>
    <s v="Sports Stopwatch Pro"/>
    <x v="4"/>
    <n v="434.84"/>
    <x v="0"/>
    <s v="Male"/>
    <s v="Middle Age"/>
    <x v="1"/>
    <x v="0"/>
    <n v="1304.52"/>
    <n v="1062.6299999999997"/>
  </r>
  <r>
    <s v="SALE42"/>
    <x v="550"/>
    <s v="CUST1335"/>
    <s v="PROD29"/>
    <s v="STORE9"/>
    <n v="1"/>
    <n v="570.52"/>
    <n v="0"/>
    <x v="0"/>
    <n v="570.52"/>
    <n v="570.52"/>
    <n v="0"/>
    <s v="Standard"/>
    <s v="Fabric Sofa Throw Blanket"/>
    <x v="1"/>
    <n v="218.48"/>
    <x v="0"/>
    <s v="Male"/>
    <s v="Middle Age"/>
    <x v="2"/>
    <x v="0"/>
    <n v="218.48"/>
    <n v="352.03999999999996"/>
  </r>
  <r>
    <s v="SALE287"/>
    <x v="38"/>
    <s v="CUST1335"/>
    <s v="PROD38"/>
    <s v="STORE6"/>
    <n v="4"/>
    <n v="310.79000000000002"/>
    <n v="0.22"/>
    <x v="0"/>
    <n v="969.66480000000013"/>
    <n v="1243.1600000000001"/>
    <n v="273.49520000000001"/>
    <s v="Standard"/>
    <s v="Sports Water Hydration Pack"/>
    <x v="4"/>
    <n v="135.61000000000001"/>
    <x v="0"/>
    <s v="Male"/>
    <s v="Middle Age"/>
    <x v="1"/>
    <x v="1"/>
    <n v="542.44000000000005"/>
    <n v="427.22480000000007"/>
  </r>
  <r>
    <s v="SALE1523"/>
    <x v="113"/>
    <s v="CUST1336"/>
    <s v="PROD74"/>
    <s v="STORE14"/>
    <n v="4"/>
    <n v="255.67"/>
    <n v="0.17"/>
    <x v="2"/>
    <n v="848.82439999999997"/>
    <n v="1022.68"/>
    <n v="173.85560000000001"/>
    <s v="Standard"/>
    <s v="Bluetooth Car Audio System"/>
    <x v="2"/>
    <n v="403.71"/>
    <x v="2"/>
    <s v="Female"/>
    <s v="Senior"/>
    <x v="2"/>
    <x v="2"/>
    <n v="1614.84"/>
    <n v="-766.01559999999995"/>
  </r>
  <r>
    <s v="SALE1566"/>
    <x v="534"/>
    <s v="CUST1336"/>
    <s v="PROD95"/>
    <s v="STORE15"/>
    <n v="2"/>
    <n v="270.66000000000003"/>
    <n v="0.1"/>
    <x v="1"/>
    <n v="487.18800000000005"/>
    <n v="541.32000000000005"/>
    <n v="54.132000000000005"/>
    <s v="Standard"/>
    <s v="Sports Stopwatch Basic"/>
    <x v="4"/>
    <n v="60.65"/>
    <x v="2"/>
    <s v="Female"/>
    <s v="Senior"/>
    <x v="3"/>
    <x v="0"/>
    <n v="121.3"/>
    <n v="365.88800000000003"/>
  </r>
  <r>
    <s v="SALE639"/>
    <x v="154"/>
    <s v="CUST1336"/>
    <s v="PROD11"/>
    <s v="STORE15"/>
    <n v="3"/>
    <n v="373.35"/>
    <n v="0.2"/>
    <x v="2"/>
    <n v="896.04000000000019"/>
    <n v="1120.0500000000002"/>
    <n v="224.01000000000005"/>
    <s v="Standard"/>
    <s v="HD Smart TV Stick"/>
    <x v="2"/>
    <n v="449.4"/>
    <x v="2"/>
    <s v="Female"/>
    <s v="Senior"/>
    <x v="3"/>
    <x v="0"/>
    <n v="1348.1999999999998"/>
    <n v="-452.15999999999963"/>
  </r>
  <r>
    <s v="SALE1575"/>
    <x v="308"/>
    <s v="CUST1337"/>
    <s v="PROD67"/>
    <s v="STORE13"/>
    <n v="2"/>
    <n v="23.58"/>
    <n v="0.02"/>
    <x v="0"/>
    <n v="46.216799999999999"/>
    <n v="47.16"/>
    <n v="0.94319999999999993"/>
    <s v="Standard"/>
    <s v="Smart LED Light Strip"/>
    <x v="2"/>
    <n v="349.17"/>
    <x v="1"/>
    <s v="Female"/>
    <s v="Middle Age"/>
    <x v="1"/>
    <x v="0"/>
    <n v="698.34"/>
    <n v="-652.1232"/>
  </r>
  <r>
    <s v="SALE887"/>
    <x v="622"/>
    <s v="CUST1337"/>
    <s v="PROD16"/>
    <s v="STORE10"/>
    <n v="4"/>
    <n v="185.67"/>
    <n v="0.21"/>
    <x v="0"/>
    <n v="586.71719999999993"/>
    <n v="742.68"/>
    <n v="155.96279999999999"/>
    <s v="Standard"/>
    <s v="Beard Grooming Kit"/>
    <x v="0"/>
    <n v="337.42"/>
    <x v="1"/>
    <s v="Female"/>
    <s v="Middle Age"/>
    <x v="1"/>
    <x v="1"/>
    <n v="1349.68"/>
    <n v="-762.96280000000013"/>
  </r>
  <r>
    <s v="SALE1073"/>
    <x v="602"/>
    <s v="CUST1337"/>
    <s v="PROD64"/>
    <s v="STORE14"/>
    <n v="3"/>
    <n v="928.74"/>
    <n v="0.27"/>
    <x v="2"/>
    <n v="2033.9406000000001"/>
    <n v="2786.2200000000003"/>
    <n v="752.27940000000012"/>
    <s v="High Value"/>
    <s v="Matte Lipstick Set"/>
    <x v="0"/>
    <n v="299.11"/>
    <x v="1"/>
    <s v="Female"/>
    <s v="Middle Age"/>
    <x v="2"/>
    <x v="2"/>
    <n v="897.33"/>
    <n v="1136.6106"/>
  </r>
  <r>
    <s v="SALE139"/>
    <x v="176"/>
    <s v="CUST1337"/>
    <s v="PROD71"/>
    <s v="STORE14"/>
    <n v="3"/>
    <n v="923.38"/>
    <n v="7.0000000000000007E-2"/>
    <x v="0"/>
    <n v="2576.2301999999995"/>
    <n v="2770.14"/>
    <n v="193.90980000000002"/>
    <s v="High Value"/>
    <s v="Hair Repair Oil Treatment"/>
    <x v="0"/>
    <n v="214.32"/>
    <x v="1"/>
    <s v="Female"/>
    <s v="Middle Age"/>
    <x v="2"/>
    <x v="2"/>
    <n v="642.96"/>
    <n v="1933.2701999999995"/>
  </r>
  <r>
    <s v="SALE422"/>
    <x v="623"/>
    <s v="CUST1338"/>
    <s v="PROD13"/>
    <s v="STORE15"/>
    <n v="2"/>
    <n v="409.26"/>
    <n v="0.1"/>
    <x v="0"/>
    <n v="736.66800000000001"/>
    <n v="818.52"/>
    <n v="81.852000000000004"/>
    <s v="Standard"/>
    <s v="USB-C Fast Charger"/>
    <x v="2"/>
    <n v="242.23"/>
    <x v="2"/>
    <s v="Female"/>
    <s v="Middle Age"/>
    <x v="3"/>
    <x v="0"/>
    <n v="484.46"/>
    <n v="252.20800000000003"/>
  </r>
  <r>
    <s v="SALE701"/>
    <x v="527"/>
    <s v="CUST1338"/>
    <s v="PROD81"/>
    <s v="STORE4"/>
    <n v="2"/>
    <n v="608.46"/>
    <n v="0.16"/>
    <x v="1"/>
    <n v="1022.2128"/>
    <n v="1216.92"/>
    <n v="194.70720000000003"/>
    <s v="High Value"/>
    <s v="Badminton Racket Set"/>
    <x v="4"/>
    <n v="285.54000000000002"/>
    <x v="2"/>
    <s v="Female"/>
    <s v="Middle Age"/>
    <x v="2"/>
    <x v="1"/>
    <n v="571.08000000000004"/>
    <n v="451.13279999999997"/>
  </r>
  <r>
    <s v="SALE122"/>
    <x v="150"/>
    <s v="CUST1338"/>
    <s v="PROD50"/>
    <s v="STORE7"/>
    <n v="4"/>
    <n v="150.47999999999999"/>
    <n v="0.09"/>
    <x v="1"/>
    <n v="547.74720000000002"/>
    <n v="601.91999999999996"/>
    <n v="54.172799999999995"/>
    <s v="Standard"/>
    <s v="Boxing Hand Wraps"/>
    <x v="4"/>
    <n v="190.29"/>
    <x v="2"/>
    <s v="Female"/>
    <s v="Middle Age"/>
    <x v="2"/>
    <x v="1"/>
    <n v="761.16"/>
    <n v="-213.41279999999995"/>
  </r>
  <r>
    <s v="SALE107"/>
    <x v="478"/>
    <s v="CUST1338"/>
    <s v="PROD86"/>
    <s v="STORE7"/>
    <n v="4"/>
    <n v="207.41"/>
    <n v="0.02"/>
    <x v="0"/>
    <n v="813.04719999999998"/>
    <n v="829.64"/>
    <n v="16.5928"/>
    <s v="Standard"/>
    <s v="Kitchen Cutting Board"/>
    <x v="1"/>
    <n v="176.07"/>
    <x v="2"/>
    <s v="Female"/>
    <s v="Middle Age"/>
    <x v="2"/>
    <x v="1"/>
    <n v="704.28"/>
    <n v="108.7672"/>
  </r>
  <r>
    <s v="SALE1109"/>
    <x v="540"/>
    <s v="CUST1338"/>
    <s v="PROD31"/>
    <s v="STORE2"/>
    <n v="1"/>
    <n v="56.59"/>
    <n v="0.15"/>
    <x v="0"/>
    <n v="48.101500000000001"/>
    <n v="56.59"/>
    <n v="8.4885000000000002"/>
    <s v="Standard"/>
    <s v="Basketball"/>
    <x v="4"/>
    <n v="204.39"/>
    <x v="2"/>
    <s v="Female"/>
    <s v="Middle Age"/>
    <x v="2"/>
    <x v="2"/>
    <n v="204.39"/>
    <n v="-156.2885"/>
  </r>
  <r>
    <s v="SALE802"/>
    <x v="440"/>
    <s v="CUST1339"/>
    <s v="PROD2"/>
    <s v="STORE4"/>
    <n v="4"/>
    <n v="995.4"/>
    <n v="0.27"/>
    <x v="0"/>
    <n v="2906.5679999999998"/>
    <n v="3981.6"/>
    <n v="1075.0320000000002"/>
    <s v="High Value"/>
    <s v="Women's Casual Hoodie"/>
    <x v="3"/>
    <n v="242.96499999999997"/>
    <x v="0"/>
    <s v="Female"/>
    <s v="Senior"/>
    <x v="2"/>
    <x v="1"/>
    <n v="971.8599999999999"/>
    <n v="1934.7079999999999"/>
  </r>
  <r>
    <s v="SALE599"/>
    <x v="277"/>
    <s v="CUST1339"/>
    <s v="PROD9"/>
    <s v="STORE2"/>
    <n v="2"/>
    <n v="591.33000000000004"/>
    <n v="0.24"/>
    <x v="0"/>
    <n v="898.8216000000001"/>
    <n v="1182.6600000000001"/>
    <n v="283.83840000000004"/>
    <s v="Standard"/>
    <s v="Adjustable Dumbbell Set"/>
    <x v="4"/>
    <n v="495.72"/>
    <x v="0"/>
    <s v="Female"/>
    <s v="Senior"/>
    <x v="2"/>
    <x v="2"/>
    <n v="991.44"/>
    <n v="-92.618399999999951"/>
  </r>
  <r>
    <s v="SALE1155"/>
    <x v="533"/>
    <s v="CUST1340"/>
    <s v="PROD41"/>
    <s v="STORE5"/>
    <n v="2"/>
    <n v="204.89"/>
    <n v="0.24"/>
    <x v="2"/>
    <n v="311.43279999999999"/>
    <n v="409.78"/>
    <n v="98.347199999999987"/>
    <s v="Standard"/>
    <s v="Yoga Exercise Mat"/>
    <x v="4"/>
    <n v="313.26"/>
    <x v="1"/>
    <s v="Male"/>
    <s v="Young"/>
    <x v="3"/>
    <x v="2"/>
    <n v="626.52"/>
    <n v="-315.0872"/>
  </r>
  <r>
    <s v="SALE1864"/>
    <x v="167"/>
    <s v="CUST1341"/>
    <s v="PROD42"/>
    <s v="STORE11"/>
    <n v="2"/>
    <n v="546.41"/>
    <n v="0.08"/>
    <x v="2"/>
    <n v="1005.3944"/>
    <n v="1092.82"/>
    <n v="87.425600000000003"/>
    <s v="High Value"/>
    <s v="Smart Home WiFi Camera"/>
    <x v="2"/>
    <n v="450.71"/>
    <x v="1"/>
    <s v="Female"/>
    <s v="Senior"/>
    <x v="2"/>
    <x v="1"/>
    <n v="901.42"/>
    <n v="103.97440000000006"/>
  </r>
  <r>
    <s v="SALE723"/>
    <x v="624"/>
    <s v="CUST1341"/>
    <s v="PROD41"/>
    <s v="STORE13"/>
    <n v="4"/>
    <n v="455.49"/>
    <n v="0.17"/>
    <x v="1"/>
    <n v="1512.2267999999999"/>
    <n v="1821.96"/>
    <n v="309.73320000000001"/>
    <s v="High Value"/>
    <s v="Yoga Exercise Mat"/>
    <x v="4"/>
    <n v="313.26"/>
    <x v="1"/>
    <s v="Female"/>
    <s v="Senior"/>
    <x v="1"/>
    <x v="0"/>
    <n v="1253.04"/>
    <n v="259.18679999999995"/>
  </r>
  <r>
    <s v="SALE1798"/>
    <x v="475"/>
    <s v="CUST1342"/>
    <s v="PROD38"/>
    <s v="STORE3"/>
    <n v="2"/>
    <n v="700.27"/>
    <n v="0.16"/>
    <x v="1"/>
    <n v="1176.4535999999998"/>
    <n v="1400.54"/>
    <n v="224.0864"/>
    <s v="High Value"/>
    <s v="Sports Water Hydration Pack"/>
    <x v="4"/>
    <n v="135.61000000000001"/>
    <x v="1"/>
    <s v="Female"/>
    <s v="Middle Age"/>
    <x v="3"/>
    <x v="2"/>
    <n v="271.22000000000003"/>
    <n v="905.2335999999998"/>
  </r>
  <r>
    <s v="SALE1600"/>
    <x v="56"/>
    <s v="CUST1342"/>
    <s v="PROD81"/>
    <s v="STORE10"/>
    <n v="2"/>
    <n v="160.21"/>
    <n v="0.09"/>
    <x v="1"/>
    <n v="291.5822"/>
    <n v="320.42"/>
    <n v="28.837800000000001"/>
    <s v="Standard"/>
    <s v="Badminton Racket Set"/>
    <x v="4"/>
    <n v="285.54000000000002"/>
    <x v="1"/>
    <s v="Female"/>
    <s v="Middle Age"/>
    <x v="1"/>
    <x v="1"/>
    <n v="571.08000000000004"/>
    <n v="-279.49780000000004"/>
  </r>
  <r>
    <s v="SALE736"/>
    <x v="393"/>
    <s v="CUST1342"/>
    <s v="PROD61"/>
    <s v="STORE6"/>
    <n v="1"/>
    <n v="713.63"/>
    <n v="0.28000000000000003"/>
    <x v="2"/>
    <n v="513.81359999999995"/>
    <n v="713.63"/>
    <n v="199.81640000000002"/>
    <s v="Standard"/>
    <s v="Tennis Ball 3-Pack"/>
    <x v="4"/>
    <n v="103.45"/>
    <x v="1"/>
    <s v="Female"/>
    <s v="Middle Age"/>
    <x v="1"/>
    <x v="1"/>
    <n v="103.45"/>
    <n v="410.36359999999996"/>
  </r>
  <r>
    <s v="SALE1204"/>
    <x v="2"/>
    <s v="CUST1342"/>
    <s v="PROD87"/>
    <s v="STORE11"/>
    <n v="2"/>
    <n v="224.69"/>
    <n v="0.2"/>
    <x v="0"/>
    <n v="359.50400000000002"/>
    <n v="449.38"/>
    <n v="89.876000000000005"/>
    <s v="Standard"/>
    <s v="LED Bedside Lamp"/>
    <x v="1"/>
    <n v="371.38"/>
    <x v="1"/>
    <s v="Female"/>
    <s v="Middle Age"/>
    <x v="2"/>
    <x v="1"/>
    <n v="742.76"/>
    <n v="-383.25599999999997"/>
  </r>
  <r>
    <s v="SALE1677"/>
    <x v="625"/>
    <s v="CUST1343"/>
    <s v="PROD38"/>
    <s v="STORE12"/>
    <n v="2"/>
    <n v="740.57"/>
    <n v="0.06"/>
    <x v="2"/>
    <n v="1392.2716"/>
    <n v="1481.14"/>
    <n v="88.868400000000008"/>
    <s v="High Value"/>
    <s v="Sports Water Hydration Pack"/>
    <x v="4"/>
    <n v="135.61000000000001"/>
    <x v="1"/>
    <s v="Male"/>
    <s v="Middle Age"/>
    <x v="3"/>
    <x v="1"/>
    <n v="271.22000000000003"/>
    <n v="1121.0516"/>
  </r>
  <r>
    <s v="SALE486"/>
    <x v="107"/>
    <s v="CUST1343"/>
    <s v="PROD38"/>
    <s v="STORE19"/>
    <n v="3"/>
    <n v="250.14"/>
    <n v="0.23"/>
    <x v="2"/>
    <n v="577.82339999999999"/>
    <n v="750.42"/>
    <n v="172.5966"/>
    <s v="Standard"/>
    <s v="Sports Water Hydration Pack"/>
    <x v="4"/>
    <n v="135.61000000000001"/>
    <x v="1"/>
    <s v="Male"/>
    <s v="Middle Age"/>
    <x v="1"/>
    <x v="1"/>
    <n v="406.83000000000004"/>
    <n v="170.99339999999995"/>
  </r>
  <r>
    <s v="SALE1170"/>
    <x v="484"/>
    <s v="CUST1343"/>
    <s v="PROD12"/>
    <s v="STORE14"/>
    <n v="3"/>
    <n v="34.97"/>
    <n v="0.01"/>
    <x v="2"/>
    <n v="103.8609"/>
    <n v="104.91"/>
    <n v="1.0490999999999999"/>
    <s v="Standard"/>
    <s v="Hair Strengthening Shampoo"/>
    <x v="0"/>
    <n v="115.82"/>
    <x v="1"/>
    <s v="Male"/>
    <s v="Middle Age"/>
    <x v="2"/>
    <x v="2"/>
    <n v="347.46"/>
    <n v="-243.59909999999996"/>
  </r>
  <r>
    <s v="SALE1645"/>
    <x v="536"/>
    <s v="CUST1343"/>
    <s v="PROD39"/>
    <s v="STORE5"/>
    <n v="1"/>
    <n v="653.91"/>
    <n v="0.3"/>
    <x v="2"/>
    <n v="457.73699999999997"/>
    <n v="653.91"/>
    <n v="196.17299999999997"/>
    <s v="Standard"/>
    <s v="Portable Power Bank"/>
    <x v="2"/>
    <n v="326.06"/>
    <x v="1"/>
    <s v="Male"/>
    <s v="Middle Age"/>
    <x v="3"/>
    <x v="2"/>
    <n v="326.06"/>
    <n v="131.67699999999996"/>
  </r>
  <r>
    <s v="SALE1674"/>
    <x v="330"/>
    <s v="CUST1343"/>
    <s v="PROD74"/>
    <s v="STORE18"/>
    <n v="1"/>
    <n v="997.87"/>
    <n v="0.24"/>
    <x v="2"/>
    <n v="758.38120000000004"/>
    <n v="997.87"/>
    <n v="239.4888"/>
    <s v="Standard"/>
    <s v="Bluetooth Car Audio System"/>
    <x v="2"/>
    <n v="403.71"/>
    <x v="1"/>
    <s v="Male"/>
    <s v="Middle Age"/>
    <x v="1"/>
    <x v="0"/>
    <n v="403.71"/>
    <n v="354.67120000000006"/>
  </r>
  <r>
    <s v="SALE130"/>
    <x v="561"/>
    <s v="CUST1343"/>
    <s v="PROD17"/>
    <s v="STORE3"/>
    <n v="1"/>
    <n v="174.27"/>
    <n v="0.27"/>
    <x v="1"/>
    <n v="127.2171"/>
    <n v="174.27"/>
    <n v="47.052900000000008"/>
    <s v="Standard"/>
    <s v="Soccer Training Cone Set"/>
    <x v="4"/>
    <n v="144.53"/>
    <x v="1"/>
    <s v="Male"/>
    <s v="Middle Age"/>
    <x v="3"/>
    <x v="2"/>
    <n v="144.53"/>
    <n v="-17.312899999999999"/>
  </r>
  <r>
    <s v="SALE1908"/>
    <x v="230"/>
    <s v="CUST1343"/>
    <s v="PROD95"/>
    <s v="STORE14"/>
    <n v="3"/>
    <n v="847.44"/>
    <n v="0.17"/>
    <x v="2"/>
    <n v="2110.1255999999998"/>
    <n v="2542.3200000000002"/>
    <n v="432.19440000000009"/>
    <s v="High Value"/>
    <s v="Sports Stopwatch Basic"/>
    <x v="4"/>
    <n v="60.65"/>
    <x v="1"/>
    <s v="Male"/>
    <s v="Middle Age"/>
    <x v="2"/>
    <x v="2"/>
    <n v="181.95"/>
    <n v="1928.1755999999998"/>
  </r>
  <r>
    <s v="SALE574"/>
    <x v="626"/>
    <s v="CUST1343"/>
    <s v="PROD55"/>
    <s v="STORE7"/>
    <n v="1"/>
    <n v="493.45"/>
    <n v="0.09"/>
    <x v="2"/>
    <n v="449.03950000000003"/>
    <n v="493.45"/>
    <n v="44.410499999999999"/>
    <s v="Standard"/>
    <s v="Ceramic Plant Pot"/>
    <x v="1"/>
    <n v="81.75"/>
    <x v="1"/>
    <s v="Male"/>
    <s v="Middle Age"/>
    <x v="2"/>
    <x v="1"/>
    <n v="81.75"/>
    <n v="367.28950000000003"/>
  </r>
  <r>
    <s v="SALE1770"/>
    <x v="627"/>
    <s v="CUST1343"/>
    <s v="PROD7"/>
    <s v="STORE10"/>
    <n v="4"/>
    <n v="111.66"/>
    <n v="0.14000000000000001"/>
    <x v="1"/>
    <n v="384.11039999999997"/>
    <n v="446.64"/>
    <n v="62.529600000000002"/>
    <s v="Standard"/>
    <s v="LED Table Lamp"/>
    <x v="1"/>
    <n v="218.86"/>
    <x v="1"/>
    <s v="Male"/>
    <s v="Middle Age"/>
    <x v="1"/>
    <x v="1"/>
    <n v="875.44"/>
    <n v="-491.32960000000008"/>
  </r>
  <r>
    <s v="SALE1737"/>
    <x v="606"/>
    <s v="CUST1344"/>
    <s v="PROD60"/>
    <s v="STORE4"/>
    <n v="1"/>
    <n v="413.65"/>
    <n v="0.1"/>
    <x v="1"/>
    <n v="372.28499999999997"/>
    <n v="413.65"/>
    <n v="41.365000000000002"/>
    <s v="Standard"/>
    <s v="Luxury Perfume Spray"/>
    <x v="0"/>
    <n v="482.75"/>
    <x v="3"/>
    <s v="Male"/>
    <s v="Middle Age"/>
    <x v="2"/>
    <x v="1"/>
    <n v="482.75"/>
    <n v="-110.46500000000003"/>
  </r>
  <r>
    <s v="SALE246"/>
    <x v="628"/>
    <s v="CUST1344"/>
    <s v="PROD74"/>
    <s v="STORE7"/>
    <n v="1"/>
    <n v="317.14999999999998"/>
    <n v="0.24"/>
    <x v="0"/>
    <n v="241.03399999999999"/>
    <n v="317.14999999999998"/>
    <n v="76.115999999999985"/>
    <s v="Standard"/>
    <s v="Bluetooth Car Audio System"/>
    <x v="2"/>
    <n v="403.71"/>
    <x v="3"/>
    <s v="Male"/>
    <s v="Middle Age"/>
    <x v="2"/>
    <x v="1"/>
    <n v="403.71"/>
    <n v="-162.67599999999999"/>
  </r>
  <r>
    <s v="SALE529"/>
    <x v="296"/>
    <s v="CUST1344"/>
    <s v="PROD49"/>
    <s v="STORE17"/>
    <n v="3"/>
    <n v="642.94000000000005"/>
    <n v="0.05"/>
    <x v="1"/>
    <n v="1832.3790000000001"/>
    <n v="1928.8200000000002"/>
    <n v="96.441000000000017"/>
    <s v="High Value"/>
    <s v="Men's Roll-On Perfume"/>
    <x v="0"/>
    <n v="43.29"/>
    <x v="3"/>
    <s v="Male"/>
    <s v="Middle Age"/>
    <x v="3"/>
    <x v="0"/>
    <n v="129.87"/>
    <n v="1702.509"/>
  </r>
  <r>
    <s v="SALE1128"/>
    <x v="607"/>
    <s v="CUST1344"/>
    <s v="PROD92"/>
    <s v="STORE3"/>
    <n v="4"/>
    <n v="559.59"/>
    <n v="0.19"/>
    <x v="2"/>
    <n v="1813.0716000000002"/>
    <n v="2238.36"/>
    <n v="425.28840000000002"/>
    <s v="High Value"/>
    <s v="Microwave Oven"/>
    <x v="1"/>
    <n v="447.43"/>
    <x v="3"/>
    <s v="Male"/>
    <s v="Middle Age"/>
    <x v="3"/>
    <x v="2"/>
    <n v="1789.72"/>
    <n v="23.35160000000019"/>
  </r>
  <r>
    <s v="SALE172"/>
    <x v="101"/>
    <s v="CUST1344"/>
    <s v="PROD89"/>
    <s v="STORE10"/>
    <n v="1"/>
    <n v="758.54"/>
    <n v="0.28999999999999998"/>
    <x v="2"/>
    <n v="538.5634"/>
    <n v="758.54"/>
    <n v="219.97659999999996"/>
    <s v="Standard"/>
    <s v="Face Foundation Kit"/>
    <x v="0"/>
    <n v="183.04"/>
    <x v="3"/>
    <s v="Male"/>
    <s v="Middle Age"/>
    <x v="1"/>
    <x v="1"/>
    <n v="183.04"/>
    <n v="355.52340000000004"/>
  </r>
  <r>
    <s v="SALE34"/>
    <x v="554"/>
    <s v="CUST1344"/>
    <s v="PROD79"/>
    <s v="STORE1"/>
    <n v="4"/>
    <n v="643.96"/>
    <n v="0.16"/>
    <x v="1"/>
    <n v="2163.7056000000002"/>
    <n v="2575.84"/>
    <n v="412.13440000000003"/>
    <s v="High Value"/>
    <s v="Decorative Lamp Shade"/>
    <x v="1"/>
    <n v="228.53"/>
    <x v="3"/>
    <s v="Male"/>
    <s v="Middle Age"/>
    <x v="3"/>
    <x v="0"/>
    <n v="914.12"/>
    <n v="1249.5856000000003"/>
  </r>
  <r>
    <s v="SALE1383"/>
    <x v="143"/>
    <s v="CUST1345"/>
    <s v="PROD82"/>
    <s v="STORE17"/>
    <n v="1"/>
    <n v="882.73"/>
    <n v="0.1"/>
    <x v="1"/>
    <n v="794.45699999999999"/>
    <n v="882.73"/>
    <n v="88.27300000000001"/>
    <s v="Standard"/>
    <s v="Fitness Resistance Bands"/>
    <x v="4"/>
    <n v="152.91999999999999"/>
    <x v="1"/>
    <s v="Male"/>
    <s v="Middle Age"/>
    <x v="3"/>
    <x v="0"/>
    <n v="152.91999999999999"/>
    <n v="641.53700000000003"/>
  </r>
  <r>
    <s v="SALE445"/>
    <x v="271"/>
    <s v="CUST1345"/>
    <s v="PROD22"/>
    <s v="STORE9"/>
    <n v="2"/>
    <n v="600.03"/>
    <n v="0.26"/>
    <x v="0"/>
    <n v="888.0444"/>
    <n v="1200.06"/>
    <n v="312.01560000000001"/>
    <s v="Standard"/>
    <s v="Carbon Fiber Tennis Racket"/>
    <x v="4"/>
    <n v="484.62"/>
    <x v="1"/>
    <s v="Male"/>
    <s v="Middle Age"/>
    <x v="2"/>
    <x v="0"/>
    <n v="969.24"/>
    <n v="-81.195600000000013"/>
  </r>
  <r>
    <s v="SALE1159"/>
    <x v="138"/>
    <s v="CUST1346"/>
    <s v="PROD90"/>
    <s v="STORE16"/>
    <n v="2"/>
    <n v="628.83000000000004"/>
    <n v="7.0000000000000007E-2"/>
    <x v="0"/>
    <n v="1169.6238000000001"/>
    <n v="1257.6600000000001"/>
    <n v="88.036200000000008"/>
    <s v="High Value"/>
    <s v="Gaming Mouse Pad XL"/>
    <x v="2"/>
    <n v="340.14"/>
    <x v="0"/>
    <s v="Female"/>
    <s v="Senior"/>
    <x v="0"/>
    <x v="0"/>
    <n v="680.28"/>
    <n v="489.3438000000001"/>
  </r>
  <r>
    <s v="SALE1215"/>
    <x v="163"/>
    <s v="CUST1346"/>
    <s v="PROD46"/>
    <s v="STORE9"/>
    <n v="3"/>
    <n v="113.87"/>
    <n v="0.21"/>
    <x v="1"/>
    <n v="269.87190000000004"/>
    <n v="341.61"/>
    <n v="71.738100000000003"/>
    <s v="Standard"/>
    <s v="Men's Winter Jacket"/>
    <x v="3"/>
    <n v="167.34"/>
    <x v="0"/>
    <s v="Female"/>
    <s v="Senior"/>
    <x v="2"/>
    <x v="0"/>
    <n v="502.02"/>
    <n v="-232.14809999999994"/>
  </r>
  <r>
    <s v="SALE317"/>
    <x v="175"/>
    <s v="CUST1346"/>
    <s v="PROD44"/>
    <s v="STORE18"/>
    <n v="4"/>
    <n v="282.07"/>
    <n v="0.18"/>
    <x v="2"/>
    <n v="925.18960000000004"/>
    <n v="1128.28"/>
    <n v="203.09039999999999"/>
    <s v="Standard"/>
    <s v="Adjustable Jump Rope"/>
    <x v="4"/>
    <n v="167.12"/>
    <x v="0"/>
    <s v="Female"/>
    <s v="Senior"/>
    <x v="1"/>
    <x v="0"/>
    <n v="668.48"/>
    <n v="256.70960000000002"/>
  </r>
  <r>
    <s v="SALE1871"/>
    <x v="352"/>
    <s v="CUST1346"/>
    <s v="PROD45"/>
    <s v="STORE0"/>
    <n v="3"/>
    <n v="676.77"/>
    <n v="0.17"/>
    <x v="0"/>
    <n v="1685.1572999999999"/>
    <n v="2030.31"/>
    <n v="345.15270000000004"/>
    <s v="High Value"/>
    <s v="High-Grip Football"/>
    <x v="4"/>
    <n v="318.91000000000003"/>
    <x v="0"/>
    <s v="Female"/>
    <s v="Senior"/>
    <x v="1"/>
    <x v="0"/>
    <n v="956.73"/>
    <n v="728.42729999999983"/>
  </r>
  <r>
    <s v="SALE3"/>
    <x v="629"/>
    <s v="CUST1346"/>
    <s v="PROD76"/>
    <s v="STORE8"/>
    <n v="2"/>
    <n v="362.7"/>
    <n v="0.09"/>
    <x v="2"/>
    <n v="660.11400000000003"/>
    <n v="725.4"/>
    <n v="65.286000000000001"/>
    <s v="Standard"/>
    <s v="Wireless Mouse"/>
    <x v="2"/>
    <n v="392.89"/>
    <x v="0"/>
    <s v="Female"/>
    <s v="Senior"/>
    <x v="0"/>
    <x v="1"/>
    <n v="785.78"/>
    <n v="-125.66599999999994"/>
  </r>
  <r>
    <s v="SALE1312"/>
    <x v="439"/>
    <s v="CUST1346"/>
    <s v="PROD31"/>
    <s v="STORE8"/>
    <n v="1"/>
    <n v="908.5"/>
    <n v="0.2"/>
    <x v="2"/>
    <n v="726.80000000000007"/>
    <n v="908.5"/>
    <n v="181.70000000000002"/>
    <s v="Standard"/>
    <s v="Basketball"/>
    <x v="4"/>
    <n v="204.39"/>
    <x v="0"/>
    <s v="Female"/>
    <s v="Senior"/>
    <x v="0"/>
    <x v="1"/>
    <n v="204.39"/>
    <n v="522.41000000000008"/>
  </r>
  <r>
    <s v="SALE1793"/>
    <x v="49"/>
    <s v="CUST1347"/>
    <s v="PROD26"/>
    <s v="STORE8"/>
    <n v="2"/>
    <n v="795.37"/>
    <n v="0.2"/>
    <x v="2"/>
    <n v="1272.5920000000001"/>
    <n v="1590.74"/>
    <n v="318.14800000000002"/>
    <s v="High Value"/>
    <s v="Wireless Bluetooth Speaker"/>
    <x v="2"/>
    <n v="322.41000000000003"/>
    <x v="3"/>
    <s v="Female"/>
    <s v="Middle Age"/>
    <x v="0"/>
    <x v="1"/>
    <n v="644.82000000000005"/>
    <n v="627.77200000000005"/>
  </r>
  <r>
    <s v="SALE801"/>
    <x v="481"/>
    <s v="CUST1347"/>
    <s v="PROD73"/>
    <s v="STORE7"/>
    <n v="2"/>
    <n v="326.85000000000002"/>
    <n v="0.17"/>
    <x v="2"/>
    <n v="542.57100000000003"/>
    <n v="653.70000000000005"/>
    <n v="111.12900000000002"/>
    <s v="Standard"/>
    <s v="Shin Guards – Adult"/>
    <x v="4"/>
    <n v="107.06"/>
    <x v="3"/>
    <s v="Female"/>
    <s v="Middle Age"/>
    <x v="2"/>
    <x v="1"/>
    <n v="214.12"/>
    <n v="328.45100000000002"/>
  </r>
  <r>
    <s v="SALE1084"/>
    <x v="122"/>
    <s v="CUST1347"/>
    <s v="PROD16"/>
    <s v="STORE16"/>
    <n v="3"/>
    <n v="169.43"/>
    <n v="0.19"/>
    <x v="0"/>
    <n v="411.71490000000006"/>
    <n v="508.29"/>
    <n v="96.575100000000006"/>
    <s v="Standard"/>
    <s v="Beard Grooming Kit"/>
    <x v="0"/>
    <n v="337.42"/>
    <x v="3"/>
    <s v="Female"/>
    <s v="Middle Age"/>
    <x v="0"/>
    <x v="0"/>
    <n v="1012.26"/>
    <n v="-600.54509999999993"/>
  </r>
  <r>
    <s v="SALE416"/>
    <x v="69"/>
    <s v="CUST1347"/>
    <s v="PROD38"/>
    <s v="STORE17"/>
    <n v="1"/>
    <n v="254.47"/>
    <n v="0.1"/>
    <x v="0"/>
    <n v="229.023"/>
    <n v="254.47"/>
    <n v="25.447000000000003"/>
    <s v="Standard"/>
    <s v="Sports Water Hydration Pack"/>
    <x v="4"/>
    <n v="135.61000000000001"/>
    <x v="3"/>
    <s v="Female"/>
    <s v="Middle Age"/>
    <x v="3"/>
    <x v="0"/>
    <n v="135.61000000000001"/>
    <n v="93.412999999999982"/>
  </r>
  <r>
    <s v="SALE389"/>
    <x v="15"/>
    <s v="CUST1347"/>
    <s v="PROD37"/>
    <s v="STORE7"/>
    <n v="4"/>
    <n v="627.73"/>
    <n v="0.11"/>
    <x v="0"/>
    <n v="2234.7188000000001"/>
    <n v="2510.92"/>
    <n v="276.20120000000003"/>
    <s v="High Value"/>
    <s v="Men's Casual Sneakers"/>
    <x v="3"/>
    <n v="353.47"/>
    <x v="3"/>
    <s v="Female"/>
    <s v="Middle Age"/>
    <x v="2"/>
    <x v="1"/>
    <n v="1413.88"/>
    <n v="820.83879999999999"/>
  </r>
  <r>
    <s v="SALE864"/>
    <x v="517"/>
    <s v="CUST1348"/>
    <s v="PROD33"/>
    <s v="STORE10"/>
    <n v="4"/>
    <n v="327.25"/>
    <n v="0.13"/>
    <x v="1"/>
    <n v="1138.83"/>
    <n v="1309"/>
    <n v="170.17000000000002"/>
    <s v="High Value"/>
    <s v="Modern Wall Clock"/>
    <x v="1"/>
    <n v="179.77"/>
    <x v="2"/>
    <s v="Male"/>
    <s v="Senior"/>
    <x v="1"/>
    <x v="1"/>
    <n v="719.08"/>
    <n v="419.74999999999989"/>
  </r>
  <r>
    <s v="SALE1756"/>
    <x v="371"/>
    <s v="CUST1348"/>
    <s v="PROD89"/>
    <s v="STORE17"/>
    <n v="4"/>
    <n v="511.43"/>
    <n v="0.18"/>
    <x v="2"/>
    <n v="1677.4904000000001"/>
    <n v="2045.72"/>
    <n v="368.2296"/>
    <s v="High Value"/>
    <s v="Face Foundation Kit"/>
    <x v="0"/>
    <n v="183.04"/>
    <x v="2"/>
    <s v="Male"/>
    <s v="Senior"/>
    <x v="3"/>
    <x v="0"/>
    <n v="732.16"/>
    <n v="945.33040000000017"/>
  </r>
  <r>
    <s v="SALE29"/>
    <x v="256"/>
    <s v="CUST1348"/>
    <s v="PROD99"/>
    <s v="STORE3"/>
    <n v="4"/>
    <n v="194.67"/>
    <n v="0.23"/>
    <x v="1"/>
    <n v="599.58359999999993"/>
    <n v="778.68"/>
    <n v="179.09639999999999"/>
    <s v="Standard"/>
    <s v="Stainless Steel Cookware Set"/>
    <x v="1"/>
    <n v="201.41"/>
    <x v="2"/>
    <s v="Male"/>
    <s v="Senior"/>
    <x v="3"/>
    <x v="2"/>
    <n v="805.64"/>
    <n v="-206.05640000000005"/>
  </r>
  <r>
    <s v="SALE487"/>
    <x v="453"/>
    <s v="CUST1348"/>
    <s v="PROD39"/>
    <s v="STORE7"/>
    <n v="2"/>
    <n v="54.51"/>
    <n v="7.0000000000000007E-2"/>
    <x v="1"/>
    <n v="101.38859999999998"/>
    <n v="109.02"/>
    <n v="7.6314000000000002"/>
    <s v="Standard"/>
    <s v="Portable Power Bank"/>
    <x v="2"/>
    <n v="326.06"/>
    <x v="2"/>
    <s v="Male"/>
    <s v="Senior"/>
    <x v="2"/>
    <x v="1"/>
    <n v="652.12"/>
    <n v="-550.73140000000001"/>
  </r>
  <r>
    <s v="SALE14"/>
    <x v="276"/>
    <s v="CUST1348"/>
    <s v="PROD24"/>
    <s v="STORE15"/>
    <n v="4"/>
    <n v="964"/>
    <n v="0.14000000000000001"/>
    <x v="0"/>
    <n v="3316.16"/>
    <n v="3856"/>
    <n v="539.84"/>
    <s v="High Value"/>
    <s v="Foldable Camping Chair"/>
    <x v="4"/>
    <n v="166.06"/>
    <x v="2"/>
    <s v="Male"/>
    <s v="Senior"/>
    <x v="3"/>
    <x v="0"/>
    <n v="664.24"/>
    <n v="2651.92"/>
  </r>
  <r>
    <s v="SALE1842"/>
    <x v="497"/>
    <s v="CUST1348"/>
    <s v="PROD35"/>
    <s v="STORE13"/>
    <n v="1"/>
    <n v="170.12"/>
    <n v="0.26"/>
    <x v="2"/>
    <n v="125.8888"/>
    <n v="170.12"/>
    <n v="44.231200000000001"/>
    <s v="Standard"/>
    <s v="Bedroom Table Lamp"/>
    <x v="1"/>
    <n v="382.22"/>
    <x v="2"/>
    <s v="Male"/>
    <s v="Senior"/>
    <x v="1"/>
    <x v="0"/>
    <n v="382.22"/>
    <n v="-256.33120000000002"/>
  </r>
  <r>
    <s v="SALE401"/>
    <x v="370"/>
    <s v="CUST1348"/>
    <s v="PROD57"/>
    <s v="STORE13"/>
    <n v="2"/>
    <n v="664.5"/>
    <n v="0.23"/>
    <x v="1"/>
    <n v="1023.33"/>
    <n v="1329"/>
    <n v="305.67"/>
    <s v="High Value"/>
    <s v="Foam Roller"/>
    <x v="4"/>
    <n v="30.62"/>
    <x v="2"/>
    <s v="Male"/>
    <s v="Senior"/>
    <x v="1"/>
    <x v="0"/>
    <n v="61.24"/>
    <n v="962.09"/>
  </r>
  <r>
    <s v="SALE1067"/>
    <x v="235"/>
    <s v="CUST1349"/>
    <s v="PROD34"/>
    <s v="STORE11"/>
    <n v="4"/>
    <n v="557.51"/>
    <n v="0.11"/>
    <x v="0"/>
    <n v="1984.7356"/>
    <n v="2230.04"/>
    <n v="245.30439999999999"/>
    <s v="High Value"/>
    <s v="Gaming Mechanical Keyboard"/>
    <x v="2"/>
    <n v="419.28"/>
    <x v="1"/>
    <s v="Male"/>
    <s v="Middle Age"/>
    <x v="2"/>
    <x v="1"/>
    <n v="1677.12"/>
    <n v="307.61560000000009"/>
  </r>
  <r>
    <s v="SALE1325"/>
    <x v="500"/>
    <s v="CUST1349"/>
    <s v="PROD30"/>
    <s v="STORE17"/>
    <n v="2"/>
    <n v="410"/>
    <n v="0.13"/>
    <x v="0"/>
    <n v="713.4"/>
    <n v="820"/>
    <n v="106.60000000000001"/>
    <s v="Standard"/>
    <s v="Stainless Steel Cutlery Set"/>
    <x v="1"/>
    <n v="19.52"/>
    <x v="1"/>
    <s v="Male"/>
    <s v="Middle Age"/>
    <x v="3"/>
    <x v="0"/>
    <n v="39.04"/>
    <n v="674.36"/>
  </r>
  <r>
    <s v="SALE334"/>
    <x v="548"/>
    <s v="CUST1349"/>
    <s v="PROD50"/>
    <s v="STORE5"/>
    <n v="2"/>
    <n v="879.93"/>
    <n v="0.28999999999999998"/>
    <x v="0"/>
    <n v="1249.5005999999998"/>
    <n v="1759.86"/>
    <n v="510.35939999999994"/>
    <s v="High Value"/>
    <s v="Boxing Hand Wraps"/>
    <x v="4"/>
    <n v="190.29"/>
    <x v="1"/>
    <s v="Male"/>
    <s v="Middle Age"/>
    <x v="3"/>
    <x v="2"/>
    <n v="380.58"/>
    <n v="868.92059999999992"/>
  </r>
  <r>
    <s v="SALE276"/>
    <x v="614"/>
    <s v="CUST1349"/>
    <s v="PROD17"/>
    <s v="STORE5"/>
    <n v="1"/>
    <n v="350.58"/>
    <n v="0.03"/>
    <x v="1"/>
    <n v="340.06259999999997"/>
    <n v="350.58"/>
    <n v="10.517399999999999"/>
    <s v="Standard"/>
    <s v="Soccer Training Cone Set"/>
    <x v="4"/>
    <n v="144.53"/>
    <x v="1"/>
    <s v="Male"/>
    <s v="Middle Age"/>
    <x v="3"/>
    <x v="2"/>
    <n v="144.53"/>
    <n v="195.53259999999997"/>
  </r>
  <r>
    <s v="SALE550"/>
    <x v="40"/>
    <s v="CUST1349"/>
    <s v="PROD21"/>
    <s v="STORE16"/>
    <n v="4"/>
    <n v="348.58"/>
    <n v="0.16"/>
    <x v="1"/>
    <n v="1171.2287999999999"/>
    <n v="1394.32"/>
    <n v="223.09119999999999"/>
    <s v="High Value"/>
    <s v="Multi-Purpose Storage Box"/>
    <x v="1"/>
    <n v="123.46"/>
    <x v="1"/>
    <s v="Male"/>
    <s v="Middle Age"/>
    <x v="0"/>
    <x v="0"/>
    <n v="493.84"/>
    <n v="677.38879999999995"/>
  </r>
  <r>
    <s v="SALE136"/>
    <x v="630"/>
    <s v="CUST1349"/>
    <s v="PROD71"/>
    <s v="STORE9"/>
    <n v="3"/>
    <n v="247.66"/>
    <n v="0.02"/>
    <x v="1"/>
    <n v="728.12040000000002"/>
    <n v="742.98"/>
    <n v="14.8596"/>
    <s v="Standard"/>
    <s v="Hair Repair Oil Treatment"/>
    <x v="0"/>
    <n v="214.32"/>
    <x v="1"/>
    <s v="Male"/>
    <s v="Middle Age"/>
    <x v="2"/>
    <x v="0"/>
    <n v="642.96"/>
    <n v="85.160399999999981"/>
  </r>
  <r>
    <s v="SALE1411"/>
    <x v="580"/>
    <s v="CUST1350"/>
    <s v="PROD56"/>
    <s v="STORE14"/>
    <n v="3"/>
    <n v="836.27"/>
    <n v="0.16"/>
    <x v="1"/>
    <n v="2107.4004"/>
    <n v="2508.81"/>
    <n v="401.40960000000001"/>
    <s v="High Value"/>
    <s v="Premium Blanket Throw"/>
    <x v="1"/>
    <n v="461.47"/>
    <x v="2"/>
    <s v="Male"/>
    <s v="Young"/>
    <x v="2"/>
    <x v="2"/>
    <n v="1384.41"/>
    <n v="722.99039999999991"/>
  </r>
  <r>
    <s v="SALE772"/>
    <x v="631"/>
    <s v="CUST1350"/>
    <s v="PROD92"/>
    <s v="STORE19"/>
    <n v="3"/>
    <n v="696.74"/>
    <n v="0.13"/>
    <x v="2"/>
    <n v="1818.4914000000001"/>
    <n v="2090.2200000000003"/>
    <n v="271.72860000000003"/>
    <s v="High Value"/>
    <s v="Microwave Oven"/>
    <x v="1"/>
    <n v="447.43"/>
    <x v="2"/>
    <s v="Male"/>
    <s v="Young"/>
    <x v="1"/>
    <x v="1"/>
    <n v="1342.29"/>
    <n v="476.20140000000015"/>
  </r>
  <r>
    <s v="SALE1425"/>
    <x v="69"/>
    <s v="CUST1350"/>
    <s v="PROD58"/>
    <s v="STORE3"/>
    <n v="2"/>
    <n v="822.59"/>
    <n v="0.22"/>
    <x v="1"/>
    <n v="1283.2404000000001"/>
    <n v="1645.18"/>
    <n v="361.93960000000004"/>
    <s v="High Value"/>
    <s v="Womens Cotton Scarf"/>
    <x v="3"/>
    <n v="113.83"/>
    <x v="2"/>
    <s v="Male"/>
    <s v="Young"/>
    <x v="3"/>
    <x v="2"/>
    <n v="227.66"/>
    <n v="1055.5804000000001"/>
  </r>
  <r>
    <s v="SALE1592"/>
    <x v="479"/>
    <s v="CUST1350"/>
    <s v="PROD59"/>
    <s v="STORE5"/>
    <n v="1"/>
    <n v="462.23"/>
    <n v="0.3"/>
    <x v="2"/>
    <n v="323.56099999999998"/>
    <n v="462.23"/>
    <n v="138.66900000000001"/>
    <s v="Standard"/>
    <s v="Men's Hair Styling Gel"/>
    <x v="0"/>
    <n v="17.309999999999999"/>
    <x v="2"/>
    <s v="Male"/>
    <s v="Young"/>
    <x v="3"/>
    <x v="2"/>
    <n v="17.309999999999999"/>
    <n v="306.25099999999998"/>
  </r>
  <r>
    <s v="SALE1624"/>
    <x v="604"/>
    <s v="CUST1351"/>
    <s v="PROD86"/>
    <s v="STORE16"/>
    <n v="1"/>
    <n v="361.09"/>
    <n v="0.06"/>
    <x v="1"/>
    <n v="339.42459999999994"/>
    <n v="361.09"/>
    <n v="21.665399999999998"/>
    <s v="Standard"/>
    <s v="Kitchen Cutting Board"/>
    <x v="1"/>
    <n v="176.07"/>
    <x v="1"/>
    <s v="Female"/>
    <s v="Young"/>
    <x v="0"/>
    <x v="0"/>
    <n v="176.07"/>
    <n v="163.35459999999995"/>
  </r>
  <r>
    <s v="SALE1620"/>
    <x v="213"/>
    <s v="CUST1351"/>
    <s v="PROD57"/>
    <s v="STORE3"/>
    <n v="3"/>
    <n v="59.37"/>
    <n v="0.03"/>
    <x v="1"/>
    <n v="172.76669999999999"/>
    <n v="178.10999999999999"/>
    <n v="5.3432999999999993"/>
    <s v="Standard"/>
    <s v="Foam Roller"/>
    <x v="4"/>
    <n v="30.62"/>
    <x v="1"/>
    <s v="Female"/>
    <s v="Young"/>
    <x v="3"/>
    <x v="2"/>
    <n v="91.86"/>
    <n v="80.906699999999987"/>
  </r>
  <r>
    <s v="SALE1278"/>
    <x v="465"/>
    <s v="CUST1351"/>
    <s v="PROD14"/>
    <s v="STORE0"/>
    <n v="3"/>
    <n v="765.21"/>
    <n v="0.14000000000000001"/>
    <x v="2"/>
    <n v="1974.2418"/>
    <n v="2295.63"/>
    <n v="321.38820000000004"/>
    <s v="High Value"/>
    <s v="Decorative Wall Mirror"/>
    <x v="1"/>
    <n v="48.01"/>
    <x v="1"/>
    <s v="Female"/>
    <s v="Young"/>
    <x v="1"/>
    <x v="0"/>
    <n v="144.03"/>
    <n v="1830.2118"/>
  </r>
  <r>
    <s v="SALE1454"/>
    <x v="586"/>
    <s v="CUST1351"/>
    <s v="PROD96"/>
    <s v="STORE17"/>
    <n v="4"/>
    <n v="303.56"/>
    <n v="0.2"/>
    <x v="1"/>
    <n v="971.39200000000005"/>
    <n v="1214.24"/>
    <n v="242.84800000000001"/>
    <s v="Standard"/>
    <s v="Women's Formal Blazer"/>
    <x v="3"/>
    <n v="358.47"/>
    <x v="1"/>
    <s v="Female"/>
    <s v="Young"/>
    <x v="3"/>
    <x v="0"/>
    <n v="1433.88"/>
    <n v="-462.48800000000006"/>
  </r>
  <r>
    <s v="SALE695"/>
    <x v="172"/>
    <s v="CUST1351"/>
    <s v="PROD26"/>
    <s v="STORE10"/>
    <n v="1"/>
    <n v="640.92999999999995"/>
    <n v="0.19"/>
    <x v="0"/>
    <n v="519.15329999999994"/>
    <n v="640.92999999999995"/>
    <n v="121.77669999999999"/>
    <s v="Standard"/>
    <s v="Wireless Bluetooth Speaker"/>
    <x v="2"/>
    <n v="322.41000000000003"/>
    <x v="1"/>
    <s v="Female"/>
    <s v="Young"/>
    <x v="1"/>
    <x v="1"/>
    <n v="322.41000000000003"/>
    <n v="196.74329999999992"/>
  </r>
  <r>
    <s v="SALE1887"/>
    <x v="413"/>
    <s v="CUST1352"/>
    <s v="PROD1"/>
    <s v="STORE3"/>
    <n v="2"/>
    <n v="611.25"/>
    <n v="0.22"/>
    <x v="2"/>
    <n v="953.55000000000007"/>
    <n v="1222.5"/>
    <n v="268.95"/>
    <s v="Standard"/>
    <s v="Men's Graphic T-Shirt"/>
    <x v="3"/>
    <n v="342.56"/>
    <x v="2"/>
    <s v="Female"/>
    <s v="Senior"/>
    <x v="3"/>
    <x v="2"/>
    <n v="685.12"/>
    <n v="268.43000000000006"/>
  </r>
  <r>
    <s v="SALE511"/>
    <x v="190"/>
    <s v="CUST1352"/>
    <s v="PROD43"/>
    <s v="STORE4"/>
    <n v="1"/>
    <n v="209.93"/>
    <n v="0.21"/>
    <x v="1"/>
    <n v="165.84470000000002"/>
    <n v="209.93"/>
    <n v="44.085299999999997"/>
    <s v="Standard"/>
    <s v="USB External Hard Drive"/>
    <x v="2"/>
    <n v="253.33"/>
    <x v="2"/>
    <s v="Female"/>
    <s v="Senior"/>
    <x v="2"/>
    <x v="1"/>
    <n v="253.33"/>
    <n v="-87.485299999999995"/>
  </r>
  <r>
    <s v="SALE1207"/>
    <x v="139"/>
    <s v="CUST1352"/>
    <s v="PROD59"/>
    <s v="STORE15"/>
    <n v="3"/>
    <n v="130.38999999999999"/>
    <n v="0.24"/>
    <x v="0"/>
    <n v="297.28919999999999"/>
    <n v="391.16999999999996"/>
    <n v="93.880799999999994"/>
    <s v="Standard"/>
    <s v="Men's Hair Styling Gel"/>
    <x v="0"/>
    <n v="17.309999999999999"/>
    <x v="2"/>
    <s v="Female"/>
    <s v="Senior"/>
    <x v="3"/>
    <x v="0"/>
    <n v="51.929999999999993"/>
    <n v="245.35919999999999"/>
  </r>
  <r>
    <s v="SALE1673"/>
    <x v="292"/>
    <s v="CUST1353"/>
    <s v="PROD67"/>
    <s v="STORE17"/>
    <n v="2"/>
    <n v="846.18"/>
    <n v="0.1"/>
    <x v="1"/>
    <n v="1523.124"/>
    <n v="1692.36"/>
    <n v="169.23599999999999"/>
    <s v="High Value"/>
    <s v="Smart LED Light Strip"/>
    <x v="2"/>
    <n v="349.17"/>
    <x v="0"/>
    <s v="Female"/>
    <s v="Senior"/>
    <x v="3"/>
    <x v="0"/>
    <n v="698.34"/>
    <n v="824.78399999999999"/>
  </r>
  <r>
    <s v="SALE1019"/>
    <x v="339"/>
    <s v="CUST1353"/>
    <s v="PROD45"/>
    <s v="STORE4"/>
    <n v="2"/>
    <n v="424.53"/>
    <n v="0.14000000000000001"/>
    <x v="1"/>
    <n v="730.19159999999999"/>
    <n v="849.06"/>
    <n v="118.86840000000001"/>
    <s v="Standard"/>
    <s v="High-Grip Football"/>
    <x v="4"/>
    <n v="318.91000000000003"/>
    <x v="0"/>
    <s v="Female"/>
    <s v="Senior"/>
    <x v="2"/>
    <x v="1"/>
    <n v="637.82000000000005"/>
    <n v="92.371599999999944"/>
  </r>
  <r>
    <s v="SALE621"/>
    <x v="103"/>
    <s v="CUST1353"/>
    <s v="PROD48"/>
    <s v="STORE2"/>
    <n v="4"/>
    <n v="450.42"/>
    <n v="0.08"/>
    <x v="1"/>
    <n v="1657.5456000000001"/>
    <n v="1801.68"/>
    <n v="144.1344"/>
    <s v="High Value"/>
    <s v="Car Dashboard Phone Holder"/>
    <x v="2"/>
    <n v="177.98"/>
    <x v="0"/>
    <s v="Female"/>
    <s v="Senior"/>
    <x v="2"/>
    <x v="2"/>
    <n v="711.92"/>
    <n v="945.62560000000019"/>
  </r>
  <r>
    <s v="SALE662"/>
    <x v="238"/>
    <s v="CUST1354"/>
    <s v="PROD61"/>
    <s v="STORE6"/>
    <n v="4"/>
    <n v="896.91"/>
    <n v="0.1"/>
    <x v="1"/>
    <n v="3228.8759999999997"/>
    <n v="3587.64"/>
    <n v="358.76400000000001"/>
    <s v="High Value"/>
    <s v="Tennis Ball 3-Pack"/>
    <x v="4"/>
    <n v="103.45"/>
    <x v="2"/>
    <s v="Male"/>
    <s v="Middle Age"/>
    <x v="1"/>
    <x v="1"/>
    <n v="413.8"/>
    <n v="2815.0759999999996"/>
  </r>
  <r>
    <s v="SALE1440"/>
    <x v="276"/>
    <s v="CUST1354"/>
    <s v="PROD70"/>
    <s v="STORE14"/>
    <n v="3"/>
    <n v="679.38"/>
    <n v="0.3"/>
    <x v="2"/>
    <n v="1426.6979999999999"/>
    <n v="2038.1399999999999"/>
    <n v="611.44199999999989"/>
    <s v="High Value"/>
    <s v="Kitchen Storage Rack"/>
    <x v="1"/>
    <n v="138.05000000000001"/>
    <x v="2"/>
    <s v="Male"/>
    <s v="Middle Age"/>
    <x v="2"/>
    <x v="2"/>
    <n v="414.15000000000003"/>
    <n v="1012.5479999999998"/>
  </r>
  <r>
    <s v="SALE1618"/>
    <x v="102"/>
    <s v="CUST1354"/>
    <s v="PROD15"/>
    <s v="STORE7"/>
    <n v="3"/>
    <n v="483.63"/>
    <n v="0"/>
    <x v="2"/>
    <n v="1450.8899999999999"/>
    <n v="1450.8899999999999"/>
    <n v="0"/>
    <s v="High Value"/>
    <s v="4K Home Projector"/>
    <x v="2"/>
    <n v="465.34"/>
    <x v="2"/>
    <s v="Male"/>
    <s v="Middle Age"/>
    <x v="2"/>
    <x v="1"/>
    <n v="1396.02"/>
    <n v="54.869999999999891"/>
  </r>
  <r>
    <s v="SALE735"/>
    <x v="298"/>
    <s v="CUST1355"/>
    <s v="PROD91"/>
    <s v="STORE17"/>
    <n v="3"/>
    <n v="158.27000000000001"/>
    <n v="0.24"/>
    <x v="2"/>
    <n v="360.85560000000004"/>
    <n v="474.81000000000006"/>
    <n v="113.95440000000001"/>
    <s v="Standard"/>
    <s v="Women's High Heels"/>
    <x v="3"/>
    <n v="438.25"/>
    <x v="3"/>
    <s v="Male"/>
    <s v="Young"/>
    <x v="3"/>
    <x v="0"/>
    <n v="1314.75"/>
    <n v="-953.89439999999991"/>
  </r>
  <r>
    <s v="SALE1650"/>
    <x v="474"/>
    <s v="CUST1355"/>
    <s v="PROD53"/>
    <s v="STORE10"/>
    <n v="4"/>
    <n v="601.5"/>
    <n v="0.18"/>
    <x v="0"/>
    <n v="1972.92"/>
    <n v="2406"/>
    <n v="433.08"/>
    <s v="High Value"/>
    <s v="Men's Track Pants"/>
    <x v="3"/>
    <n v="386.56"/>
    <x v="3"/>
    <s v="Male"/>
    <s v="Young"/>
    <x v="1"/>
    <x v="1"/>
    <n v="1546.24"/>
    <n v="426.68000000000006"/>
  </r>
  <r>
    <s v="SALE1271"/>
    <x v="253"/>
    <s v="CUST1355"/>
    <s v="PROD25"/>
    <s v="STORE18"/>
    <n v="2"/>
    <n v="46.39"/>
    <n v="7.0000000000000007E-2"/>
    <x v="2"/>
    <n v="86.285399999999996"/>
    <n v="92.78"/>
    <n v="6.494600000000001"/>
    <s v="Standard"/>
    <s v="Women's Scarf Set"/>
    <x v="3"/>
    <n v="174.02"/>
    <x v="3"/>
    <s v="Male"/>
    <s v="Young"/>
    <x v="1"/>
    <x v="0"/>
    <n v="348.04"/>
    <n v="-261.75460000000004"/>
  </r>
  <r>
    <s v="SALE1543"/>
    <x v="500"/>
    <s v="CUST1355"/>
    <s v="PROD1"/>
    <s v="STORE11"/>
    <n v="4"/>
    <n v="892.28"/>
    <n v="0.23"/>
    <x v="2"/>
    <n v="2748.2224000000001"/>
    <n v="3569.12"/>
    <n v="820.89760000000001"/>
    <s v="High Value"/>
    <s v="Men's Graphic T-Shirt"/>
    <x v="3"/>
    <n v="342.56"/>
    <x v="3"/>
    <s v="Male"/>
    <s v="Young"/>
    <x v="2"/>
    <x v="1"/>
    <n v="1370.24"/>
    <n v="1377.9824000000001"/>
  </r>
  <r>
    <s v="SALE1686"/>
    <x v="497"/>
    <s v="CUST1355"/>
    <s v="PROD13"/>
    <s v="STORE14"/>
    <n v="2"/>
    <n v="164.23"/>
    <n v="0.17"/>
    <x v="1"/>
    <n v="272.62179999999995"/>
    <n v="328.46"/>
    <n v="55.838200000000001"/>
    <s v="Standard"/>
    <s v="USB-C Fast Charger"/>
    <x v="2"/>
    <n v="242.23"/>
    <x v="3"/>
    <s v="Male"/>
    <s v="Young"/>
    <x v="2"/>
    <x v="2"/>
    <n v="484.46"/>
    <n v="-211.83820000000003"/>
  </r>
  <r>
    <s v="SALE828"/>
    <x v="476"/>
    <s v="CUST1356"/>
    <s v="PROD88"/>
    <s v="STORE6"/>
    <n v="1"/>
    <n v="484.23"/>
    <n v="0.12"/>
    <x v="1"/>
    <n v="426.12240000000003"/>
    <n v="484.23"/>
    <n v="58.107599999999998"/>
    <s v="Standard"/>
    <s v="Sports Wrist Sweatbands"/>
    <x v="4"/>
    <n v="131.24"/>
    <x v="1"/>
    <s v="Male"/>
    <s v="Senior"/>
    <x v="1"/>
    <x v="1"/>
    <n v="131.24"/>
    <n v="294.88240000000002"/>
  </r>
  <r>
    <s v="SALE1559"/>
    <x v="53"/>
    <s v="CUST1356"/>
    <s v="PROD12"/>
    <s v="STORE18"/>
    <n v="3"/>
    <n v="341.51"/>
    <n v="0.22"/>
    <x v="1"/>
    <n v="799.13340000000005"/>
    <n v="1024.53"/>
    <n v="225.39660000000001"/>
    <s v="Standard"/>
    <s v="Hair Strengthening Shampoo"/>
    <x v="0"/>
    <n v="115.82"/>
    <x v="1"/>
    <s v="Male"/>
    <s v="Senior"/>
    <x v="1"/>
    <x v="0"/>
    <n v="347.46"/>
    <n v="451.67340000000007"/>
  </r>
  <r>
    <s v="SALE1772"/>
    <x v="296"/>
    <s v="CUST1356"/>
    <s v="PROD55"/>
    <s v="STORE12"/>
    <n v="3"/>
    <n v="758.87"/>
    <n v="0.11"/>
    <x v="1"/>
    <n v="2026.1829000000002"/>
    <n v="2276.61"/>
    <n v="250.42710000000002"/>
    <s v="High Value"/>
    <s v="Ceramic Plant Pot"/>
    <x v="1"/>
    <n v="81.75"/>
    <x v="1"/>
    <s v="Male"/>
    <s v="Senior"/>
    <x v="3"/>
    <x v="1"/>
    <n v="245.25"/>
    <n v="1780.9329000000002"/>
  </r>
  <r>
    <s v="SALE956"/>
    <x v="17"/>
    <s v="CUST1357"/>
    <s v="PROD88"/>
    <s v="STORE6"/>
    <n v="3"/>
    <n v="560.52"/>
    <n v="0.17"/>
    <x v="0"/>
    <n v="1395.6948"/>
    <n v="1681.56"/>
    <n v="285.86520000000002"/>
    <s v="High Value"/>
    <s v="Sports Wrist Sweatbands"/>
    <x v="4"/>
    <n v="131.24"/>
    <x v="3"/>
    <s v="Male"/>
    <s v="Middle Age"/>
    <x v="1"/>
    <x v="1"/>
    <n v="393.72"/>
    <n v="1001.9748"/>
  </r>
  <r>
    <s v="SALE683"/>
    <x v="400"/>
    <s v="CUST1357"/>
    <s v="PROD17"/>
    <s v="STORE1"/>
    <n v="2"/>
    <n v="977.18"/>
    <n v="0.19"/>
    <x v="2"/>
    <n v="1583.0316"/>
    <n v="1954.36"/>
    <n v="371.32839999999999"/>
    <s v="High Value"/>
    <s v="Soccer Training Cone Set"/>
    <x v="4"/>
    <n v="144.53"/>
    <x v="3"/>
    <s v="Male"/>
    <s v="Middle Age"/>
    <x v="3"/>
    <x v="0"/>
    <n v="289.06"/>
    <n v="1293.9716000000001"/>
  </r>
  <r>
    <s v="SALE1784"/>
    <x v="603"/>
    <s v="CUST1357"/>
    <s v="PROD59"/>
    <s v="STORE11"/>
    <n v="4"/>
    <n v="761.35"/>
    <n v="0.08"/>
    <x v="2"/>
    <n v="2801.768"/>
    <n v="3045.4"/>
    <n v="243.63200000000001"/>
    <s v="High Value"/>
    <s v="Men's Hair Styling Gel"/>
    <x v="0"/>
    <n v="17.309999999999999"/>
    <x v="3"/>
    <s v="Male"/>
    <s v="Middle Age"/>
    <x v="2"/>
    <x v="1"/>
    <n v="69.239999999999995"/>
    <n v="2732.5280000000002"/>
  </r>
  <r>
    <s v="SALE319"/>
    <x v="632"/>
    <s v="CUST1358"/>
    <s v="PROD55"/>
    <s v="STORE19"/>
    <n v="2"/>
    <n v="947.56"/>
    <n v="0.02"/>
    <x v="0"/>
    <n v="1857.2175999999999"/>
    <n v="1895.12"/>
    <n v="37.9024"/>
    <s v="High Value"/>
    <s v="Ceramic Plant Pot"/>
    <x v="1"/>
    <n v="81.75"/>
    <x v="3"/>
    <s v="Female"/>
    <s v="Senior"/>
    <x v="1"/>
    <x v="1"/>
    <n v="163.5"/>
    <n v="1693.7175999999999"/>
  </r>
  <r>
    <s v="SALE858"/>
    <x v="301"/>
    <s v="CUST1358"/>
    <s v="PROD72"/>
    <s v="STORE13"/>
    <n v="4"/>
    <n v="975.47"/>
    <n v="0.04"/>
    <x v="0"/>
    <n v="3745.8047999999999"/>
    <n v="3901.88"/>
    <n v="156.0752"/>
    <s v="High Value"/>
    <s v="Professional Jump Rope"/>
    <x v="4"/>
    <n v="477.61"/>
    <x v="3"/>
    <s v="Female"/>
    <s v="Senior"/>
    <x v="1"/>
    <x v="0"/>
    <n v="1910.44"/>
    <n v="1835.3647999999998"/>
  </r>
  <r>
    <s v="SALE1136"/>
    <x v="2"/>
    <s v="CUST1359"/>
    <s v="PROD59"/>
    <s v="STORE6"/>
    <n v="3"/>
    <n v="769.06"/>
    <n v="0.23"/>
    <x v="0"/>
    <n v="1776.5285999999999"/>
    <n v="2307.1799999999998"/>
    <n v="530.65139999999997"/>
    <s v="High Value"/>
    <s v="Men's Hair Styling Gel"/>
    <x v="0"/>
    <n v="17.309999999999999"/>
    <x v="2"/>
    <s v="Male"/>
    <s v="Middle Age"/>
    <x v="1"/>
    <x v="1"/>
    <n v="51.929999999999993"/>
    <n v="1724.5985999999998"/>
  </r>
  <r>
    <s v="SALE1469"/>
    <x v="376"/>
    <s v="CUST1359"/>
    <s v="PROD75"/>
    <s v="STORE7"/>
    <n v="3"/>
    <n v="824.75"/>
    <n v="0.23"/>
    <x v="0"/>
    <n v="1905.1725000000001"/>
    <n v="2474.25"/>
    <n v="569.07749999999999"/>
    <s v="High Value"/>
    <s v="Women's Ankle Boots"/>
    <x v="3"/>
    <n v="158.13999999999999"/>
    <x v="2"/>
    <s v="Male"/>
    <s v="Middle Age"/>
    <x v="2"/>
    <x v="1"/>
    <n v="474.41999999999996"/>
    <n v="1430.7525000000001"/>
  </r>
  <r>
    <s v="SALE1839"/>
    <x v="265"/>
    <s v="CUST1359"/>
    <s v="PROD73"/>
    <s v="STORE13"/>
    <n v="2"/>
    <n v="821.35"/>
    <n v="0.11"/>
    <x v="2"/>
    <n v="1462.0030000000002"/>
    <n v="1642.7"/>
    <n v="180.697"/>
    <s v="High Value"/>
    <s v="Shin Guards – Adult"/>
    <x v="4"/>
    <n v="107.06"/>
    <x v="2"/>
    <s v="Male"/>
    <s v="Middle Age"/>
    <x v="1"/>
    <x v="0"/>
    <n v="214.12"/>
    <n v="1247.8830000000003"/>
  </r>
  <r>
    <s v="SALE1397"/>
    <x v="267"/>
    <s v="CUST1359"/>
    <s v="PROD88"/>
    <s v="STORE1"/>
    <n v="1"/>
    <n v="120.57"/>
    <n v="0.06"/>
    <x v="2"/>
    <n v="113.33579999999999"/>
    <n v="120.57"/>
    <n v="7.2341999999999995"/>
    <s v="Standard"/>
    <s v="Sports Wrist Sweatbands"/>
    <x v="4"/>
    <n v="131.24"/>
    <x v="2"/>
    <s v="Male"/>
    <s v="Middle Age"/>
    <x v="3"/>
    <x v="0"/>
    <n v="131.24"/>
    <n v="-17.904200000000017"/>
  </r>
  <r>
    <s v="SALE1834"/>
    <x v="425"/>
    <s v="CUST1360"/>
    <s v="PROD43"/>
    <s v="STORE5"/>
    <n v="1"/>
    <n v="122.27"/>
    <n v="0.26"/>
    <x v="2"/>
    <n v="90.479799999999997"/>
    <n v="122.27"/>
    <n v="31.790199999999999"/>
    <s v="Standard"/>
    <s v="USB External Hard Drive"/>
    <x v="2"/>
    <n v="253.33"/>
    <x v="0"/>
    <s v="Male"/>
    <s v="Middle Age"/>
    <x v="3"/>
    <x v="2"/>
    <n v="253.33"/>
    <n v="-162.85020000000003"/>
  </r>
  <r>
    <s v="SALE1925"/>
    <x v="50"/>
    <s v="CUST1360"/>
    <s v="PROD35"/>
    <s v="STORE12"/>
    <n v="2"/>
    <n v="182.89"/>
    <n v="0.11"/>
    <x v="2"/>
    <n v="325.54419999999999"/>
    <n v="365.78"/>
    <n v="40.235799999999998"/>
    <s v="Standard"/>
    <s v="Bedroom Table Lamp"/>
    <x v="1"/>
    <n v="382.22"/>
    <x v="0"/>
    <s v="Male"/>
    <s v="Middle Age"/>
    <x v="3"/>
    <x v="1"/>
    <n v="764.44"/>
    <n v="-438.89580000000007"/>
  </r>
  <r>
    <s v="SALE362"/>
    <x v="556"/>
    <s v="CUST1360"/>
    <s v="PROD73"/>
    <s v="STORE2"/>
    <n v="1"/>
    <n v="695.26"/>
    <n v="0.23"/>
    <x v="2"/>
    <n v="535.35019999999997"/>
    <n v="695.26"/>
    <n v="159.90980000000002"/>
    <s v="Standard"/>
    <s v="Shin Guards – Adult"/>
    <x v="4"/>
    <n v="107.06"/>
    <x v="0"/>
    <s v="Male"/>
    <s v="Middle Age"/>
    <x v="2"/>
    <x v="2"/>
    <n v="107.06"/>
    <n v="428.29019999999997"/>
  </r>
  <r>
    <s v="SALE1124"/>
    <x v="42"/>
    <s v="CUST1361"/>
    <s v="PROD76"/>
    <s v="STORE14"/>
    <n v="2"/>
    <n v="408.8"/>
    <n v="0.17"/>
    <x v="1"/>
    <n v="678.60799999999995"/>
    <n v="817.6"/>
    <n v="138.99200000000002"/>
    <s v="Standard"/>
    <s v="Wireless Mouse"/>
    <x v="2"/>
    <n v="392.89"/>
    <x v="0"/>
    <s v="Male"/>
    <s v="Senior"/>
    <x v="2"/>
    <x v="2"/>
    <n v="785.78"/>
    <n v="-107.17200000000003"/>
  </r>
  <r>
    <s v="SALE1962"/>
    <x v="319"/>
    <s v="CUST1361"/>
    <s v="PROD16"/>
    <s v="STORE2"/>
    <n v="3"/>
    <n v="512.15"/>
    <n v="0.12"/>
    <x v="2"/>
    <n v="1352.0759999999998"/>
    <n v="1536.4499999999998"/>
    <n v="184.37399999999997"/>
    <s v="High Value"/>
    <s v="Beard Grooming Kit"/>
    <x v="0"/>
    <n v="337.42"/>
    <x v="0"/>
    <s v="Male"/>
    <s v="Senior"/>
    <x v="2"/>
    <x v="2"/>
    <n v="1012.26"/>
    <n v="339.8159999999998"/>
  </r>
  <r>
    <s v="SALE1342"/>
    <x v="539"/>
    <s v="CUST1361"/>
    <s v="PROD50"/>
    <s v="STORE3"/>
    <n v="3"/>
    <n v="136.4"/>
    <n v="0.15"/>
    <x v="1"/>
    <n v="347.82000000000005"/>
    <n v="409.20000000000005"/>
    <n v="61.38"/>
    <s v="Standard"/>
    <s v="Boxing Hand Wraps"/>
    <x v="4"/>
    <n v="190.29"/>
    <x v="0"/>
    <s v="Male"/>
    <s v="Senior"/>
    <x v="3"/>
    <x v="2"/>
    <n v="570.87"/>
    <n v="-223.04999999999995"/>
  </r>
  <r>
    <s v="SALE629"/>
    <x v="171"/>
    <s v="CUST1362"/>
    <s v="PROD83"/>
    <s v="STORE0"/>
    <n v="2"/>
    <n v="42.51"/>
    <n v="0.04"/>
    <x v="0"/>
    <n v="81.619199999999992"/>
    <n v="85.02"/>
    <n v="3.4007999999999998"/>
    <s v="Standard"/>
    <s v="Hydrating Face Cleanser"/>
    <x v="0"/>
    <n v="242.96499999999997"/>
    <x v="3"/>
    <s v="Male"/>
    <s v="Senior"/>
    <x v="1"/>
    <x v="0"/>
    <n v="485.92999999999995"/>
    <n v="-404.31079999999997"/>
  </r>
  <r>
    <s v="SALE518"/>
    <x v="312"/>
    <s v="CUST1362"/>
    <s v="PROD95"/>
    <s v="STORE7"/>
    <n v="3"/>
    <n v="582.1"/>
    <n v="0.12"/>
    <x v="0"/>
    <n v="1536.7440000000001"/>
    <n v="1746.3000000000002"/>
    <n v="209.55600000000001"/>
    <s v="High Value"/>
    <s v="Sports Stopwatch Basic"/>
    <x v="4"/>
    <n v="60.65"/>
    <x v="3"/>
    <s v="Male"/>
    <s v="Senior"/>
    <x v="2"/>
    <x v="1"/>
    <n v="181.95"/>
    <n v="1354.7940000000001"/>
  </r>
  <r>
    <s v="SALE777"/>
    <x v="14"/>
    <s v="CUST1363"/>
    <s v="PROD91"/>
    <s v="STORE12"/>
    <n v="4"/>
    <n v="461.52"/>
    <n v="0"/>
    <x v="2"/>
    <n v="1846.08"/>
    <n v="1846.08"/>
    <n v="0"/>
    <s v="High Value"/>
    <s v="Women's High Heels"/>
    <x v="3"/>
    <n v="438.25"/>
    <x v="1"/>
    <s v="Male"/>
    <s v="Young"/>
    <x v="3"/>
    <x v="1"/>
    <n v="1753"/>
    <n v="93.079999999999927"/>
  </r>
  <r>
    <s v="SALE854"/>
    <x v="328"/>
    <s v="CUST1363"/>
    <s v="PROD56"/>
    <s v="STORE0"/>
    <n v="1"/>
    <n v="558.41999999999996"/>
    <n v="0.03"/>
    <x v="2"/>
    <n v="541.66739999999993"/>
    <n v="558.41999999999996"/>
    <n v="16.752599999999997"/>
    <s v="Standard"/>
    <s v="Premium Blanket Throw"/>
    <x v="1"/>
    <n v="461.47"/>
    <x v="1"/>
    <s v="Male"/>
    <s v="Young"/>
    <x v="1"/>
    <x v="0"/>
    <n v="461.47"/>
    <n v="80.197399999999902"/>
  </r>
  <r>
    <s v="SALE1390"/>
    <x v="296"/>
    <s v="CUST1363"/>
    <s v="PROD66"/>
    <s v="STORE3"/>
    <n v="4"/>
    <n v="700.98"/>
    <n v="0.12"/>
    <x v="1"/>
    <n v="2467.4495999999999"/>
    <n v="2803.92"/>
    <n v="336.47039999999998"/>
    <s v="High Value"/>
    <s v="Women's Hair Dryer Brush"/>
    <x v="0"/>
    <n v="340.39"/>
    <x v="1"/>
    <s v="Male"/>
    <s v="Young"/>
    <x v="3"/>
    <x v="2"/>
    <n v="1361.56"/>
    <n v="1105.8896"/>
  </r>
  <r>
    <s v="SALE1074"/>
    <x v="517"/>
    <s v="CUST1363"/>
    <s v="PROD75"/>
    <s v="STORE9"/>
    <n v="2"/>
    <n v="227.97"/>
    <n v="0.08"/>
    <x v="2"/>
    <n v="419.46480000000003"/>
    <n v="455.94"/>
    <n v="36.475200000000001"/>
    <s v="Standard"/>
    <s v="Women's Ankle Boots"/>
    <x v="3"/>
    <n v="158.13999999999999"/>
    <x v="1"/>
    <s v="Male"/>
    <s v="Young"/>
    <x v="2"/>
    <x v="0"/>
    <n v="316.27999999999997"/>
    <n v="103.18480000000005"/>
  </r>
  <r>
    <s v="SALE993"/>
    <x v="265"/>
    <s v="CUST1363"/>
    <s v="PROD19"/>
    <s v="STORE6"/>
    <n v="4"/>
    <n v="278.70999999999998"/>
    <n v="0.2"/>
    <x v="2"/>
    <n v="891.87199999999996"/>
    <n v="1114.8399999999999"/>
    <n v="222.96799999999999"/>
    <s v="Standard"/>
    <s v="Knee Support Brace"/>
    <x v="4"/>
    <n v="21.34"/>
    <x v="1"/>
    <s v="Male"/>
    <s v="Young"/>
    <x v="1"/>
    <x v="1"/>
    <n v="85.36"/>
    <n v="806.51199999999994"/>
  </r>
  <r>
    <s v="SALE1260"/>
    <x v="478"/>
    <s v="CUST1363"/>
    <s v="PROD87"/>
    <s v="STORE1"/>
    <n v="2"/>
    <n v="916.12"/>
    <n v="0.05"/>
    <x v="1"/>
    <n v="1740.6279999999999"/>
    <n v="1832.24"/>
    <n v="91.612000000000009"/>
    <s v="High Value"/>
    <s v="LED Bedside Lamp"/>
    <x v="1"/>
    <n v="371.38"/>
    <x v="1"/>
    <s v="Male"/>
    <s v="Young"/>
    <x v="3"/>
    <x v="0"/>
    <n v="742.76"/>
    <n v="997.86799999999994"/>
  </r>
  <r>
    <s v="SALE738"/>
    <x v="252"/>
    <s v="CUST1364"/>
    <s v="PROD46"/>
    <s v="STORE11"/>
    <n v="4"/>
    <n v="228.98"/>
    <n v="0.22"/>
    <x v="0"/>
    <n v="714.41759999999999"/>
    <n v="915.92"/>
    <n v="201.50239999999999"/>
    <s v="Standard"/>
    <s v="Men's Winter Jacket"/>
    <x v="3"/>
    <n v="167.34"/>
    <x v="1"/>
    <s v="Male"/>
    <s v="Senior"/>
    <x v="2"/>
    <x v="1"/>
    <n v="669.36"/>
    <n v="45.057599999999979"/>
  </r>
  <r>
    <s v="SALE1743"/>
    <x v="60"/>
    <s v="CUST1364"/>
    <s v="PROD41"/>
    <s v="STORE3"/>
    <n v="4"/>
    <n v="904.82"/>
    <n v="0.09"/>
    <x v="2"/>
    <n v="3293.5448000000001"/>
    <n v="3619.28"/>
    <n v="325.73520000000002"/>
    <s v="High Value"/>
    <s v="Yoga Exercise Mat"/>
    <x v="4"/>
    <n v="313.26"/>
    <x v="1"/>
    <s v="Male"/>
    <s v="Senior"/>
    <x v="3"/>
    <x v="2"/>
    <n v="1253.04"/>
    <n v="2040.5048000000002"/>
  </r>
  <r>
    <s v="SALE679"/>
    <x v="567"/>
    <s v="CUST1364"/>
    <s v="PROD70"/>
    <s v="STORE12"/>
    <n v="1"/>
    <n v="588.61"/>
    <n v="0.1"/>
    <x v="0"/>
    <n v="529.74900000000002"/>
    <n v="588.61"/>
    <n v="58.861000000000004"/>
    <s v="Standard"/>
    <s v="Kitchen Storage Rack"/>
    <x v="1"/>
    <n v="138.05000000000001"/>
    <x v="1"/>
    <s v="Male"/>
    <s v="Senior"/>
    <x v="3"/>
    <x v="1"/>
    <n v="138.05000000000001"/>
    <n v="391.69900000000001"/>
  </r>
  <r>
    <s v="SALE243"/>
    <x v="145"/>
    <s v="CUST1364"/>
    <s v="PROD65"/>
    <s v="STORE11"/>
    <n v="4"/>
    <n v="695.97"/>
    <n v="0.02"/>
    <x v="1"/>
    <n v="2728.2024000000001"/>
    <n v="2783.88"/>
    <n v="55.677600000000005"/>
    <s v="High Value"/>
    <s v="Adjustable Dumbbells 20kg"/>
    <x v="4"/>
    <n v="240.63"/>
    <x v="1"/>
    <s v="Male"/>
    <s v="Senior"/>
    <x v="2"/>
    <x v="1"/>
    <n v="962.52"/>
    <n v="1765.6824000000001"/>
  </r>
  <r>
    <s v="SALE882"/>
    <x v="4"/>
    <s v="CUST1365"/>
    <s v="PROD40"/>
    <s v="STORE5"/>
    <n v="2"/>
    <n v="181.42"/>
    <n v="0.08"/>
    <x v="0"/>
    <n v="333.81279999999998"/>
    <n v="362.84"/>
    <n v="29.027199999999997"/>
    <s v="Standard"/>
    <s v="Noise-Canceling Headphones"/>
    <x v="2"/>
    <n v="38.520000000000003"/>
    <x v="0"/>
    <s v="Female"/>
    <s v="Senior"/>
    <x v="3"/>
    <x v="2"/>
    <n v="77.040000000000006"/>
    <n v="256.77279999999996"/>
  </r>
  <r>
    <s v="SALE1977"/>
    <x v="333"/>
    <s v="CUST1365"/>
    <s v="PROD29"/>
    <s v="STORE2"/>
    <n v="1"/>
    <n v="439.55"/>
    <n v="0.28999999999999998"/>
    <x v="1"/>
    <n v="312.08049999999997"/>
    <n v="439.55"/>
    <n v="127.4695"/>
    <s v="Standard"/>
    <s v="Fabric Sofa Throw Blanket"/>
    <x v="1"/>
    <n v="218.48"/>
    <x v="0"/>
    <s v="Female"/>
    <s v="Senior"/>
    <x v="2"/>
    <x v="2"/>
    <n v="218.48"/>
    <n v="93.600499999999982"/>
  </r>
  <r>
    <s v="SALE513"/>
    <x v="345"/>
    <s v="CUST1365"/>
    <s v="PROD45"/>
    <s v="STORE16"/>
    <n v="3"/>
    <n v="471.27"/>
    <n v="0.27"/>
    <x v="2"/>
    <n v="1032.0812999999998"/>
    <n v="1413.81"/>
    <n v="381.7287"/>
    <s v="High Value"/>
    <s v="High-Grip Football"/>
    <x v="4"/>
    <n v="318.91000000000003"/>
    <x v="0"/>
    <s v="Female"/>
    <s v="Senior"/>
    <x v="0"/>
    <x v="0"/>
    <n v="956.73"/>
    <n v="75.35129999999981"/>
  </r>
  <r>
    <s v="SALE1286"/>
    <x v="426"/>
    <s v="CUST1365"/>
    <s v="PROD0"/>
    <s v="STORE16"/>
    <n v="1"/>
    <n v="758.89"/>
    <n v="0.1"/>
    <x v="2"/>
    <n v="683.00099999999998"/>
    <n v="758.89"/>
    <n v="75.888999999999996"/>
    <s v="Standard"/>
    <s v="Brother Laser Printer"/>
    <x v="2"/>
    <n v="112.42"/>
    <x v="0"/>
    <s v="Female"/>
    <s v="Senior"/>
    <x v="0"/>
    <x v="0"/>
    <n v="112.42"/>
    <n v="570.58100000000002"/>
  </r>
  <r>
    <s v="SALE1666"/>
    <x v="264"/>
    <s v="CUST1365"/>
    <s v="PROD27"/>
    <s v="STORE9"/>
    <n v="4"/>
    <n v="918.1"/>
    <n v="0.19"/>
    <x v="0"/>
    <n v="2974.6440000000002"/>
    <n v="3672.4"/>
    <n v="697.75599999999997"/>
    <s v="High Value"/>
    <s v="Decorative Floor Vase"/>
    <x v="1"/>
    <n v="242.96499999999997"/>
    <x v="0"/>
    <s v="Female"/>
    <s v="Senior"/>
    <x v="2"/>
    <x v="0"/>
    <n v="971.8599999999999"/>
    <n v="2002.7840000000003"/>
  </r>
  <r>
    <s v="SALE1160"/>
    <x v="78"/>
    <s v="CUST1365"/>
    <s v="PROD30"/>
    <s v="STORE11"/>
    <n v="1"/>
    <n v="861.5"/>
    <n v="0.05"/>
    <x v="0"/>
    <n v="818.42499999999995"/>
    <n v="861.5"/>
    <n v="43.075000000000003"/>
    <s v="Standard"/>
    <s v="Stainless Steel Cutlery Set"/>
    <x v="1"/>
    <n v="19.52"/>
    <x v="0"/>
    <s v="Female"/>
    <s v="Senior"/>
    <x v="2"/>
    <x v="1"/>
    <n v="19.52"/>
    <n v="798.90499999999997"/>
  </r>
  <r>
    <s v="SALE711"/>
    <x v="185"/>
    <s v="CUST1366"/>
    <s v="PROD71"/>
    <s v="STORE17"/>
    <n v="1"/>
    <n v="588.29999999999995"/>
    <n v="0.26"/>
    <x v="2"/>
    <n v="435.34199999999998"/>
    <n v="588.29999999999995"/>
    <n v="152.958"/>
    <s v="Standard"/>
    <s v="Hair Repair Oil Treatment"/>
    <x v="0"/>
    <n v="214.32"/>
    <x v="0"/>
    <s v="Female"/>
    <s v="Middle Age"/>
    <x v="3"/>
    <x v="0"/>
    <n v="214.32"/>
    <n v="221.02199999999999"/>
  </r>
  <r>
    <s v="SALE1805"/>
    <x v="17"/>
    <s v="CUST1366"/>
    <s v="PROD58"/>
    <s v="STORE18"/>
    <n v="1"/>
    <n v="917.26"/>
    <n v="0.05"/>
    <x v="2"/>
    <n v="871.39699999999993"/>
    <n v="917.26"/>
    <n v="45.863"/>
    <s v="Standard"/>
    <s v="Womens Cotton Scarf"/>
    <x v="3"/>
    <n v="113.83"/>
    <x v="0"/>
    <s v="Female"/>
    <s v="Middle Age"/>
    <x v="1"/>
    <x v="0"/>
    <n v="113.83"/>
    <n v="757.56699999999989"/>
  </r>
  <r>
    <s v="SALE467"/>
    <x v="633"/>
    <s v="CUST1366"/>
    <s v="PROD73"/>
    <s v="STORE6"/>
    <n v="4"/>
    <n v="96.78"/>
    <n v="0.11"/>
    <x v="0"/>
    <n v="344.53680000000003"/>
    <n v="387.12"/>
    <n v="42.583199999999998"/>
    <s v="Standard"/>
    <s v="Shin Guards – Adult"/>
    <x v="4"/>
    <n v="107.06"/>
    <x v="0"/>
    <s v="Female"/>
    <s v="Middle Age"/>
    <x v="1"/>
    <x v="1"/>
    <n v="428.24"/>
    <n v="-83.703199999999981"/>
  </r>
  <r>
    <s v="SALE59"/>
    <x v="207"/>
    <s v="CUST1367"/>
    <s v="PROD89"/>
    <s v="STORE11"/>
    <n v="3"/>
    <n v="199.41"/>
    <n v="0.16"/>
    <x v="0"/>
    <n v="502.51319999999998"/>
    <n v="598.23"/>
    <n v="95.716800000000006"/>
    <s v="Standard"/>
    <s v="Face Foundation Kit"/>
    <x v="0"/>
    <n v="183.04"/>
    <x v="1"/>
    <s v="Male"/>
    <s v="Senior"/>
    <x v="2"/>
    <x v="1"/>
    <n v="549.12"/>
    <n v="-46.606800000000021"/>
  </r>
  <r>
    <s v="SALE1194"/>
    <x v="82"/>
    <s v="CUST1367"/>
    <s v="PROD26"/>
    <s v="STORE17"/>
    <n v="1"/>
    <n v="687.91"/>
    <n v="0.25"/>
    <x v="0"/>
    <n v="515.9325"/>
    <n v="687.91"/>
    <n v="171.97749999999999"/>
    <s v="Standard"/>
    <s v="Wireless Bluetooth Speaker"/>
    <x v="2"/>
    <n v="322.41000000000003"/>
    <x v="1"/>
    <s v="Male"/>
    <s v="Senior"/>
    <x v="3"/>
    <x v="0"/>
    <n v="322.41000000000003"/>
    <n v="193.52249999999998"/>
  </r>
  <r>
    <s v="SALE508"/>
    <x v="249"/>
    <s v="CUST1368"/>
    <s v="PROD5"/>
    <s v="STORE9"/>
    <n v="3"/>
    <n v="769.62"/>
    <n v="0.09"/>
    <x v="0"/>
    <n v="2101.0626000000002"/>
    <n v="2308.86"/>
    <n v="207.79740000000001"/>
    <s v="High Value"/>
    <s v="Men's Leather Belt"/>
    <x v="3"/>
    <n v="261"/>
    <x v="0"/>
    <s v="Female"/>
    <s v="Middle Age"/>
    <x v="2"/>
    <x v="0"/>
    <n v="783"/>
    <n v="1318.0626000000002"/>
  </r>
  <r>
    <s v="SALE1024"/>
    <x v="248"/>
    <s v="CUST1368"/>
    <s v="PROD95"/>
    <s v="STORE8"/>
    <n v="1"/>
    <n v="492.05"/>
    <n v="0.27"/>
    <x v="2"/>
    <n v="359.19650000000001"/>
    <n v="492.05"/>
    <n v="132.85350000000003"/>
    <s v="Standard"/>
    <s v="Sports Stopwatch Basic"/>
    <x v="4"/>
    <n v="60.65"/>
    <x v="0"/>
    <s v="Female"/>
    <s v="Middle Age"/>
    <x v="0"/>
    <x v="1"/>
    <n v="60.65"/>
    <n v="298.54650000000004"/>
  </r>
  <r>
    <s v="SALE23"/>
    <x v="43"/>
    <s v="CUST1368"/>
    <s v="PROD12"/>
    <s v="STORE8"/>
    <n v="2"/>
    <n v="428.55"/>
    <n v="0"/>
    <x v="1"/>
    <n v="857.1"/>
    <n v="857.1"/>
    <n v="0"/>
    <s v="Standard"/>
    <s v="Hair Strengthening Shampoo"/>
    <x v="0"/>
    <n v="115.82"/>
    <x v="0"/>
    <s v="Female"/>
    <s v="Middle Age"/>
    <x v="0"/>
    <x v="1"/>
    <n v="231.64"/>
    <n v="625.46"/>
  </r>
  <r>
    <s v="SALE1035"/>
    <x v="428"/>
    <s v="CUST1368"/>
    <s v="PROD19"/>
    <s v="STORE14"/>
    <n v="4"/>
    <n v="316.18"/>
    <n v="0.12"/>
    <x v="2"/>
    <n v="1112.9536000000001"/>
    <n v="1264.72"/>
    <n v="151.7664"/>
    <s v="High Value"/>
    <s v="Knee Support Brace"/>
    <x v="4"/>
    <n v="21.34"/>
    <x v="0"/>
    <s v="Female"/>
    <s v="Middle Age"/>
    <x v="2"/>
    <x v="2"/>
    <n v="85.36"/>
    <n v="1027.5936000000002"/>
  </r>
  <r>
    <s v="SALE158"/>
    <x v="18"/>
    <s v="CUST1369"/>
    <s v="PROD28"/>
    <s v="STORE11"/>
    <n v="3"/>
    <n v="162.16999999999999"/>
    <n v="0.15"/>
    <x v="0"/>
    <n v="413.5335"/>
    <n v="486.51"/>
    <n v="72.976500000000001"/>
    <s v="Standard"/>
    <s v="Sports Stopwatch Timer"/>
    <x v="4"/>
    <n v="38.76"/>
    <x v="0"/>
    <s v="Female"/>
    <s v="Young"/>
    <x v="2"/>
    <x v="1"/>
    <n v="116.28"/>
    <n v="297.25350000000003"/>
  </r>
  <r>
    <s v="SALE100"/>
    <x v="300"/>
    <s v="CUST1369"/>
    <s v="PROD33"/>
    <s v="STORE5"/>
    <n v="3"/>
    <n v="698.14"/>
    <n v="0.04"/>
    <x v="1"/>
    <n v="2010.6432"/>
    <n v="2094.42"/>
    <n v="83.776800000000009"/>
    <s v="High Value"/>
    <s v="Modern Wall Clock"/>
    <x v="1"/>
    <n v="179.77"/>
    <x v="0"/>
    <s v="Female"/>
    <s v="Young"/>
    <x v="3"/>
    <x v="2"/>
    <n v="539.31000000000006"/>
    <n v="1471.3332"/>
  </r>
  <r>
    <s v="SALE1507"/>
    <x v="582"/>
    <s v="CUST1369"/>
    <s v="PROD81"/>
    <s v="STORE15"/>
    <n v="1"/>
    <n v="478.08"/>
    <n v="7.0000000000000007E-2"/>
    <x v="2"/>
    <n v="444.61439999999993"/>
    <n v="478.08"/>
    <n v="33.465600000000002"/>
    <s v="Standard"/>
    <s v="Badminton Racket Set"/>
    <x v="4"/>
    <n v="285.54000000000002"/>
    <x v="0"/>
    <s v="Female"/>
    <s v="Young"/>
    <x v="3"/>
    <x v="0"/>
    <n v="285.54000000000002"/>
    <n v="159.07439999999991"/>
  </r>
  <r>
    <s v="SALE834"/>
    <x v="419"/>
    <s v="CUST1369"/>
    <s v="PROD83"/>
    <s v="STORE12"/>
    <n v="2"/>
    <n v="958.64"/>
    <n v="0.2"/>
    <x v="1"/>
    <n v="1533.8240000000001"/>
    <n v="1917.28"/>
    <n v="383.45600000000002"/>
    <s v="High Value"/>
    <s v="Hydrating Face Cleanser"/>
    <x v="0"/>
    <n v="242.96499999999997"/>
    <x v="0"/>
    <s v="Female"/>
    <s v="Young"/>
    <x v="3"/>
    <x v="1"/>
    <n v="485.92999999999995"/>
    <n v="1047.8940000000002"/>
  </r>
  <r>
    <s v="SALE1108"/>
    <x v="67"/>
    <s v="CUST1369"/>
    <s v="PROD61"/>
    <s v="STORE10"/>
    <n v="2"/>
    <n v="581.19000000000005"/>
    <n v="7.0000000000000007E-2"/>
    <x v="2"/>
    <n v="1081.0134"/>
    <n v="1162.3800000000001"/>
    <n v="81.36660000000002"/>
    <s v="High Value"/>
    <s v="Tennis Ball 3-Pack"/>
    <x v="4"/>
    <n v="103.45"/>
    <x v="0"/>
    <s v="Female"/>
    <s v="Young"/>
    <x v="1"/>
    <x v="1"/>
    <n v="206.9"/>
    <n v="874.11340000000007"/>
  </r>
  <r>
    <s v="SALE366"/>
    <x v="634"/>
    <s v="CUST1370"/>
    <s v="PROD37"/>
    <s v="STORE16"/>
    <n v="1"/>
    <n v="736.54"/>
    <n v="0.16"/>
    <x v="2"/>
    <n v="618.69359999999995"/>
    <n v="736.54"/>
    <n v="117.8464"/>
    <s v="Standard"/>
    <s v="Men's Casual Sneakers"/>
    <x v="3"/>
    <n v="353.47"/>
    <x v="2"/>
    <s v="Male"/>
    <s v="Middle Age"/>
    <x v="0"/>
    <x v="0"/>
    <n v="353.47"/>
    <n v="265.22359999999992"/>
  </r>
  <r>
    <s v="SALE789"/>
    <x v="377"/>
    <s v="CUST1370"/>
    <s v="PROD5"/>
    <s v="STORE5"/>
    <n v="1"/>
    <n v="524"/>
    <n v="0.28000000000000003"/>
    <x v="1"/>
    <n v="377.28"/>
    <n v="524"/>
    <n v="146.72000000000003"/>
    <s v="Standard"/>
    <s v="Men's Leather Belt"/>
    <x v="3"/>
    <n v="261"/>
    <x v="2"/>
    <s v="Male"/>
    <s v="Middle Age"/>
    <x v="3"/>
    <x v="2"/>
    <n v="261"/>
    <n v="116.27999999999997"/>
  </r>
  <r>
    <s v="SALE1064"/>
    <x v="391"/>
    <s v="CUST1370"/>
    <s v="PROD78"/>
    <s v="STORE19"/>
    <n v="4"/>
    <n v="566.09"/>
    <n v="0.28000000000000003"/>
    <x v="0"/>
    <n v="1630.3392000000001"/>
    <n v="2264.36"/>
    <n v="634.02080000000012"/>
    <s v="High Value"/>
    <s v="Essential Oil Diffuser"/>
    <x v="1"/>
    <n v="325.26"/>
    <x v="2"/>
    <s v="Male"/>
    <s v="Middle Age"/>
    <x v="1"/>
    <x v="1"/>
    <n v="1301.04"/>
    <n v="329.29920000000016"/>
  </r>
  <r>
    <s v="SALE1052"/>
    <x v="451"/>
    <s v="CUST1370"/>
    <s v="PROD74"/>
    <s v="STORE18"/>
    <n v="1"/>
    <n v="251.99"/>
    <n v="0.09"/>
    <x v="0"/>
    <n v="229.3109"/>
    <n v="251.99"/>
    <n v="22.679099999999998"/>
    <s v="Standard"/>
    <s v="Bluetooth Car Audio System"/>
    <x v="2"/>
    <n v="403.71"/>
    <x v="2"/>
    <s v="Male"/>
    <s v="Middle Age"/>
    <x v="1"/>
    <x v="0"/>
    <n v="403.71"/>
    <n v="-174.39909999999998"/>
  </r>
  <r>
    <s v="SALE720"/>
    <x v="149"/>
    <s v="CUST1370"/>
    <s v="PROD65"/>
    <s v="STORE17"/>
    <n v="1"/>
    <n v="259.2"/>
    <n v="0.27"/>
    <x v="1"/>
    <n v="189.21599999999998"/>
    <n v="259.2"/>
    <n v="69.983999999999995"/>
    <s v="Standard"/>
    <s v="Adjustable Dumbbells 20kg"/>
    <x v="4"/>
    <n v="240.63"/>
    <x v="2"/>
    <s v="Male"/>
    <s v="Middle Age"/>
    <x v="3"/>
    <x v="0"/>
    <n v="240.63"/>
    <n v="-51.414000000000016"/>
  </r>
  <r>
    <s v="SALE1838"/>
    <x v="437"/>
    <s v="CUST1370"/>
    <s v="PROD34"/>
    <s v="STORE16"/>
    <n v="1"/>
    <n v="935.66"/>
    <n v="0.26"/>
    <x v="1"/>
    <n v="692.38839999999993"/>
    <n v="935.66"/>
    <n v="243.27160000000001"/>
    <s v="Standard"/>
    <s v="Gaming Mechanical Keyboard"/>
    <x v="2"/>
    <n v="419.28"/>
    <x v="2"/>
    <s v="Male"/>
    <s v="Middle Age"/>
    <x v="0"/>
    <x v="0"/>
    <n v="419.28"/>
    <n v="273.10839999999996"/>
  </r>
  <r>
    <s v="SALE1326"/>
    <x v="635"/>
    <s v="CUST1371"/>
    <s v="PROD95"/>
    <s v="STORE1"/>
    <n v="4"/>
    <n v="480.75"/>
    <n v="0.02"/>
    <x v="1"/>
    <n v="1884.54"/>
    <n v="1923"/>
    <n v="38.46"/>
    <s v="High Value"/>
    <s v="Sports Stopwatch Basic"/>
    <x v="4"/>
    <n v="60.65"/>
    <x v="0"/>
    <s v="Female"/>
    <s v="Young"/>
    <x v="3"/>
    <x v="0"/>
    <n v="242.6"/>
    <n v="1641.94"/>
  </r>
  <r>
    <s v="SALE1187"/>
    <x v="435"/>
    <s v="CUST1371"/>
    <s v="PROD18"/>
    <s v="STORE12"/>
    <n v="2"/>
    <n v="457.83"/>
    <n v="0.01"/>
    <x v="0"/>
    <n v="906.50339999999994"/>
    <n v="915.66"/>
    <n v="9.1565999999999992"/>
    <s v="Standard"/>
    <s v="Women's Denim Jeans"/>
    <x v="3"/>
    <n v="242.96499999999997"/>
    <x v="0"/>
    <s v="Female"/>
    <s v="Young"/>
    <x v="3"/>
    <x v="1"/>
    <n v="485.92999999999995"/>
    <n v="420.57339999999999"/>
  </r>
  <r>
    <s v="SALE1464"/>
    <x v="532"/>
    <s v="CUST1371"/>
    <s v="PROD46"/>
    <s v="STORE4"/>
    <n v="1"/>
    <n v="994.63"/>
    <n v="0.28000000000000003"/>
    <x v="0"/>
    <n v="716.1336"/>
    <n v="994.63"/>
    <n v="278.49640000000005"/>
    <s v="Standard"/>
    <s v="Men's Winter Jacket"/>
    <x v="3"/>
    <n v="167.34"/>
    <x v="0"/>
    <s v="Female"/>
    <s v="Young"/>
    <x v="2"/>
    <x v="1"/>
    <n v="167.34"/>
    <n v="548.79359999999997"/>
  </r>
  <r>
    <s v="SALE209"/>
    <x v="68"/>
    <s v="CUST1371"/>
    <s v="PROD67"/>
    <s v="STORE8"/>
    <n v="3"/>
    <n v="65.569999999999993"/>
    <n v="0.3"/>
    <x v="0"/>
    <n v="137.69699999999997"/>
    <n v="196.70999999999998"/>
    <n v="59.012999999999991"/>
    <s v="Standard"/>
    <s v="Smart LED Light Strip"/>
    <x v="2"/>
    <n v="349.17"/>
    <x v="0"/>
    <s v="Female"/>
    <s v="Young"/>
    <x v="0"/>
    <x v="1"/>
    <n v="1047.51"/>
    <n v="-909.81299999999999"/>
  </r>
  <r>
    <s v="SALE1852"/>
    <x v="304"/>
    <s v="CUST1371"/>
    <s v="PROD1"/>
    <s v="STORE2"/>
    <n v="3"/>
    <n v="622.98"/>
    <n v="0.28000000000000003"/>
    <x v="0"/>
    <n v="1345.6368"/>
    <n v="1868.94"/>
    <n v="523.30320000000006"/>
    <s v="High Value"/>
    <s v="Men's Graphic T-Shirt"/>
    <x v="3"/>
    <n v="342.56"/>
    <x v="0"/>
    <s v="Female"/>
    <s v="Young"/>
    <x v="2"/>
    <x v="2"/>
    <n v="1027.68"/>
    <n v="317.95679999999993"/>
  </r>
  <r>
    <s v="SALE1414"/>
    <x v="428"/>
    <s v="CUST1371"/>
    <s v="PROD31"/>
    <s v="STORE19"/>
    <n v="1"/>
    <n v="170.68"/>
    <n v="0.13"/>
    <x v="2"/>
    <n v="148.49160000000001"/>
    <n v="170.68"/>
    <n v="22.188400000000001"/>
    <s v="Standard"/>
    <s v="Basketball"/>
    <x v="4"/>
    <n v="204.39"/>
    <x v="0"/>
    <s v="Female"/>
    <s v="Young"/>
    <x v="1"/>
    <x v="1"/>
    <n v="204.39"/>
    <n v="-55.898399999999981"/>
  </r>
  <r>
    <s v="SALE1846"/>
    <x v="572"/>
    <s v="CUST1371"/>
    <s v="PROD2"/>
    <s v="STORE8"/>
    <n v="4"/>
    <n v="797.83"/>
    <n v="0.08"/>
    <x v="1"/>
    <n v="2936.0144000000005"/>
    <n v="3191.32"/>
    <n v="255.30560000000003"/>
    <s v="High Value"/>
    <s v="Women's Casual Hoodie"/>
    <x v="3"/>
    <n v="242.96499999999997"/>
    <x v="0"/>
    <s v="Female"/>
    <s v="Young"/>
    <x v="0"/>
    <x v="1"/>
    <n v="971.8599999999999"/>
    <n v="1964.1544000000006"/>
  </r>
  <r>
    <s v="SALE1421"/>
    <x v="315"/>
    <s v="CUST1371"/>
    <s v="PROD45"/>
    <s v="STORE10"/>
    <n v="1"/>
    <n v="372.75"/>
    <n v="0.12"/>
    <x v="1"/>
    <n v="328.02"/>
    <n v="372.75"/>
    <n v="44.73"/>
    <s v="Standard"/>
    <s v="High-Grip Football"/>
    <x v="4"/>
    <n v="318.91000000000003"/>
    <x v="0"/>
    <s v="Female"/>
    <s v="Young"/>
    <x v="1"/>
    <x v="1"/>
    <n v="318.91000000000003"/>
    <n v="9.1099999999999568"/>
  </r>
  <r>
    <s v="SALE1248"/>
    <x v="101"/>
    <s v="CUST1371"/>
    <s v="PROD97"/>
    <s v="STORE7"/>
    <n v="1"/>
    <n v="994.18"/>
    <n v="0.05"/>
    <x v="0"/>
    <n v="944.47099999999989"/>
    <n v="994.18"/>
    <n v="49.709000000000003"/>
    <s v="Standard"/>
    <s v="Cricket Bat"/>
    <x v="4"/>
    <n v="245.98"/>
    <x v="0"/>
    <s v="Female"/>
    <s v="Young"/>
    <x v="2"/>
    <x v="1"/>
    <n v="245.98"/>
    <n v="698.49099999999987"/>
  </r>
  <r>
    <s v="SALE348"/>
    <x v="20"/>
    <s v="CUST1372"/>
    <s v="PROD50"/>
    <s v="STORE3"/>
    <n v="1"/>
    <n v="136.12"/>
    <n v="7.0000000000000007E-2"/>
    <x v="1"/>
    <n v="126.5916"/>
    <n v="136.12"/>
    <n v="9.5284000000000013"/>
    <s v="Standard"/>
    <s v="Boxing Hand Wraps"/>
    <x v="4"/>
    <n v="190.29"/>
    <x v="1"/>
    <s v="Male"/>
    <s v="Young"/>
    <x v="3"/>
    <x v="2"/>
    <n v="190.29"/>
    <n v="-63.698399999999992"/>
  </r>
  <r>
    <s v="SALE68"/>
    <x v="405"/>
    <s v="CUST1372"/>
    <s v="PROD72"/>
    <s v="STORE10"/>
    <n v="3"/>
    <n v="634.45000000000005"/>
    <n v="0.17"/>
    <x v="1"/>
    <n v="1579.7805000000001"/>
    <n v="1903.3500000000001"/>
    <n v="323.56950000000006"/>
    <s v="High Value"/>
    <s v="Professional Jump Rope"/>
    <x v="4"/>
    <n v="477.61"/>
    <x v="1"/>
    <s v="Male"/>
    <s v="Young"/>
    <x v="1"/>
    <x v="1"/>
    <n v="1432.83"/>
    <n v="146.95050000000015"/>
  </r>
  <r>
    <s v="SALE275"/>
    <x v="86"/>
    <s v="CUST1372"/>
    <s v="PROD54"/>
    <s v="STORE14"/>
    <n v="4"/>
    <n v="179.62"/>
    <n v="0.05"/>
    <x v="0"/>
    <n v="682.55600000000004"/>
    <n v="718.48"/>
    <n v="35.923999999999999"/>
    <s v="Standard"/>
    <s v="Sports Stopwatch Pro"/>
    <x v="4"/>
    <n v="434.84"/>
    <x v="1"/>
    <s v="Male"/>
    <s v="Young"/>
    <x v="2"/>
    <x v="2"/>
    <n v="1739.36"/>
    <n v="-1056.8039999999999"/>
  </r>
  <r>
    <s v="SALE899"/>
    <x v="262"/>
    <s v="CUST1372"/>
    <s v="PROD86"/>
    <s v="STORE6"/>
    <n v="4"/>
    <n v="558.83000000000004"/>
    <n v="0.16"/>
    <x v="2"/>
    <n v="1877.6688000000001"/>
    <n v="2235.3200000000002"/>
    <n v="357.65120000000002"/>
    <s v="High Value"/>
    <s v="Kitchen Cutting Board"/>
    <x v="1"/>
    <n v="176.07"/>
    <x v="1"/>
    <s v="Male"/>
    <s v="Young"/>
    <x v="1"/>
    <x v="1"/>
    <n v="704.28"/>
    <n v="1173.3888000000002"/>
  </r>
  <r>
    <s v="SALE1141"/>
    <x v="455"/>
    <s v="CUST1373"/>
    <s v="PROD46"/>
    <s v="STORE7"/>
    <n v="2"/>
    <n v="859.74"/>
    <n v="0.25"/>
    <x v="0"/>
    <n v="1289.6100000000001"/>
    <n v="1719.48"/>
    <n v="429.87"/>
    <s v="High Value"/>
    <s v="Men's Winter Jacket"/>
    <x v="3"/>
    <n v="167.34"/>
    <x v="3"/>
    <s v="Female"/>
    <s v="Middle Age"/>
    <x v="2"/>
    <x v="1"/>
    <n v="334.68"/>
    <n v="954.93000000000006"/>
  </r>
  <r>
    <s v="SALE169"/>
    <x v="321"/>
    <s v="CUST1373"/>
    <s v="PROD72"/>
    <s v="STORE7"/>
    <n v="3"/>
    <n v="578.47"/>
    <n v="0.06"/>
    <x v="2"/>
    <n v="1631.2854"/>
    <n v="1735.41"/>
    <n v="104.1246"/>
    <s v="High Value"/>
    <s v="Professional Jump Rope"/>
    <x v="4"/>
    <n v="477.61"/>
    <x v="3"/>
    <s v="Female"/>
    <s v="Middle Age"/>
    <x v="2"/>
    <x v="1"/>
    <n v="1432.83"/>
    <n v="198.45540000000005"/>
  </r>
  <r>
    <s v="SALE1749"/>
    <x v="425"/>
    <s v="CUST1373"/>
    <s v="PROD82"/>
    <s v="STORE6"/>
    <n v="1"/>
    <n v="440.48"/>
    <n v="0.11"/>
    <x v="1"/>
    <n v="392.02720000000005"/>
    <n v="440.48"/>
    <n v="48.452800000000003"/>
    <s v="Standard"/>
    <s v="Fitness Resistance Bands"/>
    <x v="4"/>
    <n v="152.91999999999999"/>
    <x v="3"/>
    <s v="Female"/>
    <s v="Middle Age"/>
    <x v="1"/>
    <x v="1"/>
    <n v="152.91999999999999"/>
    <n v="239.10720000000006"/>
  </r>
  <r>
    <s v="SALE1779"/>
    <x v="55"/>
    <s v="CUST1373"/>
    <s v="PROD10"/>
    <s v="STORE7"/>
    <n v="2"/>
    <n v="303.67"/>
    <n v="0.05"/>
    <x v="1"/>
    <n v="576.97299999999996"/>
    <n v="607.34"/>
    <n v="30.367000000000004"/>
    <s v="Standard"/>
    <s v="Ceramic Kitchen Bowl Set"/>
    <x v="1"/>
    <n v="298.86"/>
    <x v="3"/>
    <s v="Female"/>
    <s v="Middle Age"/>
    <x v="2"/>
    <x v="1"/>
    <n v="597.72"/>
    <n v="-20.747000000000071"/>
  </r>
  <r>
    <s v="SALE521"/>
    <x v="269"/>
    <s v="CUST1373"/>
    <s v="PROD73"/>
    <s v="STORE0"/>
    <n v="2"/>
    <n v="611.21"/>
    <n v="0.22"/>
    <x v="2"/>
    <n v="953.48760000000004"/>
    <n v="1222.42"/>
    <n v="268.93240000000003"/>
    <s v="Standard"/>
    <s v="Shin Guards – Adult"/>
    <x v="4"/>
    <n v="107.06"/>
    <x v="3"/>
    <s v="Female"/>
    <s v="Middle Age"/>
    <x v="1"/>
    <x v="0"/>
    <n v="214.12"/>
    <n v="739.36760000000004"/>
  </r>
  <r>
    <s v="SALE1533"/>
    <x v="301"/>
    <s v="CUST1373"/>
    <s v="PROD59"/>
    <s v="STORE18"/>
    <n v="2"/>
    <n v="768.08"/>
    <n v="0.26"/>
    <x v="2"/>
    <n v="1136.7583999999999"/>
    <n v="1536.16"/>
    <n v="399.40160000000003"/>
    <s v="High Value"/>
    <s v="Men's Hair Styling Gel"/>
    <x v="0"/>
    <n v="17.309999999999999"/>
    <x v="3"/>
    <s v="Female"/>
    <s v="Middle Age"/>
    <x v="1"/>
    <x v="0"/>
    <n v="34.619999999999997"/>
    <n v="1102.1384"/>
  </r>
  <r>
    <s v="SALE1129"/>
    <x v="511"/>
    <s v="CUST1373"/>
    <s v="PROD34"/>
    <s v="STORE1"/>
    <n v="1"/>
    <n v="616.82000000000005"/>
    <n v="0.24"/>
    <x v="2"/>
    <n v="468.78320000000002"/>
    <n v="616.82000000000005"/>
    <n v="148.0368"/>
    <s v="Standard"/>
    <s v="Gaming Mechanical Keyboard"/>
    <x v="2"/>
    <n v="419.28"/>
    <x v="3"/>
    <s v="Female"/>
    <s v="Middle Age"/>
    <x v="3"/>
    <x v="0"/>
    <n v="419.28"/>
    <n v="49.503200000000049"/>
  </r>
  <r>
    <s v="SALE1938"/>
    <x v="26"/>
    <s v="CUST1375"/>
    <s v="PROD61"/>
    <s v="STORE17"/>
    <n v="1"/>
    <n v="470.34"/>
    <n v="0.18"/>
    <x v="0"/>
    <n v="385.67880000000002"/>
    <n v="470.34"/>
    <n v="84.661199999999994"/>
    <s v="Standard"/>
    <s v="Tennis Ball 3-Pack"/>
    <x v="4"/>
    <n v="103.45"/>
    <x v="0"/>
    <s v="Male"/>
    <s v="Young"/>
    <x v="3"/>
    <x v="0"/>
    <n v="103.45"/>
    <n v="282.22880000000004"/>
  </r>
  <r>
    <s v="SALE1103"/>
    <x v="207"/>
    <s v="CUST1375"/>
    <s v="PROD28"/>
    <s v="STORE13"/>
    <n v="2"/>
    <n v="616.36"/>
    <n v="0.12"/>
    <x v="1"/>
    <n v="1084.7936"/>
    <n v="1232.72"/>
    <n v="147.9264"/>
    <s v="High Value"/>
    <s v="Sports Stopwatch Timer"/>
    <x v="4"/>
    <n v="38.76"/>
    <x v="0"/>
    <s v="Male"/>
    <s v="Young"/>
    <x v="1"/>
    <x v="0"/>
    <n v="77.52"/>
    <n v="1007.2736"/>
  </r>
  <r>
    <s v="SALE1847"/>
    <x v="335"/>
    <s v="CUST1375"/>
    <s v="PROD22"/>
    <s v="STORE10"/>
    <n v="3"/>
    <n v="657.24"/>
    <n v="0.18"/>
    <x v="0"/>
    <n v="1616.8104000000001"/>
    <n v="1971.72"/>
    <n v="354.90960000000001"/>
    <s v="High Value"/>
    <s v="Carbon Fiber Tennis Racket"/>
    <x v="4"/>
    <n v="484.62"/>
    <x v="0"/>
    <s v="Male"/>
    <s v="Young"/>
    <x v="1"/>
    <x v="1"/>
    <n v="1453.8600000000001"/>
    <n v="162.95039999999995"/>
  </r>
  <r>
    <s v="SALE1661"/>
    <x v="546"/>
    <s v="CUST1375"/>
    <s v="PROD96"/>
    <s v="STORE10"/>
    <n v="2"/>
    <n v="392.45"/>
    <n v="0.04"/>
    <x v="0"/>
    <n v="753.50399999999991"/>
    <n v="784.9"/>
    <n v="31.396000000000001"/>
    <s v="Standard"/>
    <s v="Women's Formal Blazer"/>
    <x v="3"/>
    <n v="358.47"/>
    <x v="0"/>
    <s v="Male"/>
    <s v="Young"/>
    <x v="1"/>
    <x v="1"/>
    <n v="716.94"/>
    <n v="36.563999999999851"/>
  </r>
  <r>
    <s v="SALE1946"/>
    <x v="26"/>
    <s v="CUST1376"/>
    <s v="PROD9"/>
    <s v="STORE13"/>
    <n v="3"/>
    <n v="62.03"/>
    <n v="0.01"/>
    <x v="2"/>
    <n v="184.22909999999999"/>
    <n v="186.09"/>
    <n v="1.8609"/>
    <s v="Standard"/>
    <s v="Adjustable Dumbbell Set"/>
    <x v="4"/>
    <n v="495.72"/>
    <x v="1"/>
    <s v="Male"/>
    <s v="Middle Age"/>
    <x v="1"/>
    <x v="0"/>
    <n v="1487.16"/>
    <n v="-1302.9309000000001"/>
  </r>
  <r>
    <s v="SALE1565"/>
    <x v="471"/>
    <s v="CUST1376"/>
    <s v="PROD14"/>
    <s v="STORE10"/>
    <n v="4"/>
    <n v="933.73"/>
    <n v="0.25"/>
    <x v="2"/>
    <n v="2801.19"/>
    <n v="3734.92"/>
    <n v="933.73"/>
    <s v="High Value"/>
    <s v="Decorative Wall Mirror"/>
    <x v="1"/>
    <n v="48.01"/>
    <x v="1"/>
    <s v="Male"/>
    <s v="Middle Age"/>
    <x v="1"/>
    <x v="1"/>
    <n v="192.04"/>
    <n v="2609.15"/>
  </r>
  <r>
    <s v="SALE654"/>
    <x v="214"/>
    <s v="CUST1376"/>
    <s v="PROD85"/>
    <s v="STORE3"/>
    <n v="3"/>
    <n v="615.30999999999995"/>
    <n v="0.14000000000000001"/>
    <x v="1"/>
    <n v="1587.4997999999998"/>
    <n v="1845.9299999999998"/>
    <n v="258.43020000000001"/>
    <s v="High Value"/>
    <s v="Women's Beanie Hat"/>
    <x v="3"/>
    <n v="119.57"/>
    <x v="1"/>
    <s v="Male"/>
    <s v="Middle Age"/>
    <x v="3"/>
    <x v="2"/>
    <n v="358.71"/>
    <n v="1228.7897999999998"/>
  </r>
  <r>
    <s v="SALE584"/>
    <x v="37"/>
    <s v="CUST1377"/>
    <s v="PROD78"/>
    <s v="STORE4"/>
    <n v="4"/>
    <n v="790.38"/>
    <n v="0.22"/>
    <x v="2"/>
    <n v="2465.9856"/>
    <n v="3161.52"/>
    <n v="695.53440000000001"/>
    <s v="High Value"/>
    <s v="Essential Oil Diffuser"/>
    <x v="1"/>
    <n v="325.26"/>
    <x v="3"/>
    <s v="Female"/>
    <s v="Middle Age"/>
    <x v="2"/>
    <x v="1"/>
    <n v="1301.04"/>
    <n v="1164.9456"/>
  </r>
  <r>
    <s v="SALE784"/>
    <x v="64"/>
    <s v="CUST1377"/>
    <s v="PROD70"/>
    <s v="STORE18"/>
    <n v="2"/>
    <n v="102.85"/>
    <n v="0.08"/>
    <x v="2"/>
    <n v="189.244"/>
    <n v="205.7"/>
    <n v="16.456"/>
    <s v="Standard"/>
    <s v="Kitchen Storage Rack"/>
    <x v="1"/>
    <n v="138.05000000000001"/>
    <x v="3"/>
    <s v="Female"/>
    <s v="Middle Age"/>
    <x v="1"/>
    <x v="0"/>
    <n v="276.10000000000002"/>
    <n v="-86.856000000000023"/>
  </r>
  <r>
    <s v="SALE175"/>
    <x v="372"/>
    <s v="CUST1377"/>
    <s v="PROD92"/>
    <s v="STORE1"/>
    <n v="3"/>
    <n v="866.78"/>
    <n v="0.27"/>
    <x v="1"/>
    <n v="1898.2482"/>
    <n v="2600.34"/>
    <n v="702.09180000000003"/>
    <s v="High Value"/>
    <s v="Microwave Oven"/>
    <x v="1"/>
    <n v="447.43"/>
    <x v="3"/>
    <s v="Female"/>
    <s v="Middle Age"/>
    <x v="3"/>
    <x v="0"/>
    <n v="1342.29"/>
    <n v="555.95820000000003"/>
  </r>
  <r>
    <s v="SALE1379"/>
    <x v="593"/>
    <s v="CUST1378"/>
    <s v="PROD48"/>
    <s v="STORE17"/>
    <n v="3"/>
    <n v="392.84"/>
    <n v="0.27"/>
    <x v="1"/>
    <n v="860.31959999999992"/>
    <n v="1178.52"/>
    <n v="318.2004"/>
    <s v="Standard"/>
    <s v="Car Dashboard Phone Holder"/>
    <x v="2"/>
    <n v="177.98"/>
    <x v="1"/>
    <s v="Female"/>
    <s v="Middle Age"/>
    <x v="3"/>
    <x v="0"/>
    <n v="533.93999999999994"/>
    <n v="326.37959999999998"/>
  </r>
  <r>
    <s v="SALE1203"/>
    <x v="413"/>
    <s v="CUST1378"/>
    <s v="PROD15"/>
    <s v="STORE18"/>
    <n v="2"/>
    <n v="753.1"/>
    <n v="0.19"/>
    <x v="2"/>
    <n v="1220.0220000000002"/>
    <n v="1506.2"/>
    <n v="286.178"/>
    <s v="High Value"/>
    <s v="4K Home Projector"/>
    <x v="2"/>
    <n v="465.34"/>
    <x v="1"/>
    <s v="Female"/>
    <s v="Middle Age"/>
    <x v="1"/>
    <x v="0"/>
    <n v="930.68"/>
    <n v="289.34200000000021"/>
  </r>
  <r>
    <s v="SALE82"/>
    <x v="97"/>
    <s v="CUST1378"/>
    <s v="PROD91"/>
    <s v="STORE17"/>
    <n v="2"/>
    <n v="700.91"/>
    <n v="0.1"/>
    <x v="0"/>
    <n v="1261.6379999999999"/>
    <n v="1401.82"/>
    <n v="140.18199999999999"/>
    <s v="High Value"/>
    <s v="Women's High Heels"/>
    <x v="3"/>
    <n v="438.25"/>
    <x v="1"/>
    <s v="Female"/>
    <s v="Middle Age"/>
    <x v="3"/>
    <x v="0"/>
    <n v="876.5"/>
    <n v="385.13799999999992"/>
  </r>
  <r>
    <s v="SALE1284"/>
    <x v="175"/>
    <s v="CUST1378"/>
    <s v="PROD54"/>
    <s v="STORE8"/>
    <n v="4"/>
    <n v="935.98"/>
    <n v="0.11"/>
    <x v="2"/>
    <n v="3332.0888"/>
    <n v="3743.92"/>
    <n v="411.83120000000002"/>
    <s v="High Value"/>
    <s v="Sports Stopwatch Pro"/>
    <x v="4"/>
    <n v="434.84"/>
    <x v="1"/>
    <s v="Female"/>
    <s v="Middle Age"/>
    <x v="0"/>
    <x v="1"/>
    <n v="1739.36"/>
    <n v="1592.7288000000001"/>
  </r>
  <r>
    <s v="SALE546"/>
    <x v="180"/>
    <s v="CUST1378"/>
    <s v="PROD10"/>
    <s v="STORE6"/>
    <n v="1"/>
    <n v="539.9"/>
    <n v="7.0000000000000007E-2"/>
    <x v="1"/>
    <n v="502.10699999999997"/>
    <n v="539.9"/>
    <n v="37.792999999999999"/>
    <s v="Standard"/>
    <s v="Ceramic Kitchen Bowl Set"/>
    <x v="1"/>
    <n v="298.86"/>
    <x v="1"/>
    <s v="Female"/>
    <s v="Middle Age"/>
    <x v="1"/>
    <x v="1"/>
    <n v="298.86"/>
    <n v="203.24699999999996"/>
  </r>
  <r>
    <s v="SALE602"/>
    <x v="376"/>
    <s v="CUST1378"/>
    <s v="PROD6"/>
    <s v="STORE10"/>
    <n v="1"/>
    <n v="312.81"/>
    <n v="0.14000000000000001"/>
    <x v="1"/>
    <n v="269.01659999999998"/>
    <n v="312.81"/>
    <n v="43.793400000000005"/>
    <s v="Standard"/>
    <s v="Herbal Face Moisturizer"/>
    <x v="0"/>
    <n v="312.8"/>
    <x v="1"/>
    <s v="Female"/>
    <s v="Middle Age"/>
    <x v="1"/>
    <x v="1"/>
    <n v="312.8"/>
    <n v="-43.783400000000029"/>
  </r>
  <r>
    <s v="SALE1126"/>
    <x v="514"/>
    <s v="CUST1379"/>
    <s v="PROD0"/>
    <s v="STORE17"/>
    <n v="3"/>
    <n v="855.96"/>
    <n v="0.28999999999999998"/>
    <x v="0"/>
    <n v="1823.1948"/>
    <n v="2567.88"/>
    <n v="744.68520000000001"/>
    <s v="High Value"/>
    <s v="Brother Laser Printer"/>
    <x v="2"/>
    <n v="112.42"/>
    <x v="3"/>
    <s v="Female"/>
    <s v="Middle Age"/>
    <x v="3"/>
    <x v="0"/>
    <n v="337.26"/>
    <n v="1485.9348"/>
  </r>
  <r>
    <s v="SALE872"/>
    <x v="514"/>
    <s v="CUST1379"/>
    <s v="PROD76"/>
    <s v="STORE6"/>
    <n v="3"/>
    <n v="305"/>
    <n v="0.01"/>
    <x v="2"/>
    <n v="905.85"/>
    <n v="915"/>
    <n v="9.15"/>
    <s v="Standard"/>
    <s v="Wireless Mouse"/>
    <x v="2"/>
    <n v="392.89"/>
    <x v="3"/>
    <s v="Female"/>
    <s v="Middle Age"/>
    <x v="1"/>
    <x v="1"/>
    <n v="1178.67"/>
    <n v="-272.82000000000005"/>
  </r>
  <r>
    <s v="SALE1553"/>
    <x v="622"/>
    <s v="CUST1379"/>
    <s v="PROD18"/>
    <s v="STORE14"/>
    <n v="3"/>
    <n v="831.15"/>
    <n v="0.19"/>
    <x v="0"/>
    <n v="2019.6945000000001"/>
    <n v="2493.4499999999998"/>
    <n v="473.75549999999998"/>
    <s v="High Value"/>
    <s v="Women's Denim Jeans"/>
    <x v="3"/>
    <n v="242.96499999999997"/>
    <x v="3"/>
    <s v="Female"/>
    <s v="Middle Age"/>
    <x v="2"/>
    <x v="2"/>
    <n v="728.89499999999998"/>
    <n v="1290.7995000000001"/>
  </r>
  <r>
    <s v="SALE404"/>
    <x v="561"/>
    <s v="CUST1379"/>
    <s v="PROD20"/>
    <s v="STORE0"/>
    <n v="2"/>
    <n v="644.97"/>
    <n v="0.24"/>
    <x v="2"/>
    <n v="980.35440000000006"/>
    <n v="1289.94"/>
    <n v="309.5856"/>
    <s v="Standard"/>
    <s v="Outdoor Sports Water Bottle"/>
    <x v="4"/>
    <n v="131.51"/>
    <x v="3"/>
    <s v="Female"/>
    <s v="Middle Age"/>
    <x v="1"/>
    <x v="0"/>
    <n v="263.02"/>
    <n v="717.33440000000007"/>
  </r>
  <r>
    <s v="SALE1053"/>
    <x v="467"/>
    <s v="CUST1380"/>
    <s v="PROD38"/>
    <s v="STORE15"/>
    <n v="1"/>
    <n v="149.56"/>
    <n v="0.09"/>
    <x v="1"/>
    <n v="136.09960000000001"/>
    <n v="149.56"/>
    <n v="13.4604"/>
    <s v="Standard"/>
    <s v="Sports Water Hydration Pack"/>
    <x v="4"/>
    <n v="135.61000000000001"/>
    <x v="3"/>
    <s v="Male"/>
    <s v="Young"/>
    <x v="3"/>
    <x v="0"/>
    <n v="135.61000000000001"/>
    <n v="0.48959999999999582"/>
  </r>
  <r>
    <s v="SALE1061"/>
    <x v="263"/>
    <s v="CUST1380"/>
    <s v="PROD61"/>
    <s v="STORE7"/>
    <n v="1"/>
    <n v="661.77"/>
    <n v="0.03"/>
    <x v="0"/>
    <n v="641.91689999999994"/>
    <n v="661.77"/>
    <n v="19.853099999999998"/>
    <s v="Standard"/>
    <s v="Tennis Ball 3-Pack"/>
    <x v="4"/>
    <n v="103.45"/>
    <x v="3"/>
    <s v="Male"/>
    <s v="Young"/>
    <x v="2"/>
    <x v="1"/>
    <n v="103.45"/>
    <n v="538.4668999999999"/>
  </r>
  <r>
    <s v="SALE861"/>
    <x v="279"/>
    <s v="CUST1380"/>
    <s v="PROD68"/>
    <s v="STORE13"/>
    <n v="3"/>
    <n v="99.67"/>
    <n v="0.17"/>
    <x v="2"/>
    <n v="248.17829999999998"/>
    <n v="299.01"/>
    <n v="50.831700000000005"/>
    <s v="Standard"/>
    <s v="Wooden Nightstand"/>
    <x v="1"/>
    <n v="243.7"/>
    <x v="3"/>
    <s v="Male"/>
    <s v="Young"/>
    <x v="1"/>
    <x v="0"/>
    <n v="731.09999999999991"/>
    <n v="-482.92169999999993"/>
  </r>
  <r>
    <s v="SALE1087"/>
    <x v="521"/>
    <s v="CUST1380"/>
    <s v="PROD39"/>
    <s v="STORE3"/>
    <n v="3"/>
    <n v="103.66"/>
    <n v="0.26"/>
    <x v="2"/>
    <n v="230.12520000000001"/>
    <n v="310.98"/>
    <n v="80.854800000000012"/>
    <s v="Standard"/>
    <s v="Portable Power Bank"/>
    <x v="2"/>
    <n v="326.06"/>
    <x v="3"/>
    <s v="Male"/>
    <s v="Young"/>
    <x v="3"/>
    <x v="2"/>
    <n v="978.18000000000006"/>
    <n v="-748.05480000000011"/>
  </r>
  <r>
    <s v="SALE714"/>
    <x v="572"/>
    <s v="CUST1380"/>
    <s v="PROD98"/>
    <s v="STORE14"/>
    <n v="4"/>
    <n v="54.4"/>
    <n v="0.22"/>
    <x v="1"/>
    <n v="169.72800000000001"/>
    <n v="217.6"/>
    <n v="47.872"/>
    <s v="Standard"/>
    <s v="Portable Bluetooth Speaker"/>
    <x v="2"/>
    <n v="431.67"/>
    <x v="3"/>
    <s v="Male"/>
    <s v="Young"/>
    <x v="2"/>
    <x v="2"/>
    <n v="1726.68"/>
    <n v="-1556.952"/>
  </r>
  <r>
    <s v="SALE1791"/>
    <x v="89"/>
    <s v="CUST1381"/>
    <s v="PROD33"/>
    <s v="STORE15"/>
    <n v="1"/>
    <n v="46.66"/>
    <n v="0.2"/>
    <x v="1"/>
    <n v="37.327999999999996"/>
    <n v="46.66"/>
    <n v="9.331999999999999"/>
    <s v="Standard"/>
    <s v="Modern Wall Clock"/>
    <x v="1"/>
    <n v="179.77"/>
    <x v="2"/>
    <s v="Male"/>
    <s v="Senior"/>
    <x v="3"/>
    <x v="0"/>
    <n v="179.77"/>
    <n v="-142.44200000000001"/>
  </r>
  <r>
    <s v="SALE889"/>
    <x v="275"/>
    <s v="CUST1381"/>
    <s v="PROD23"/>
    <s v="STORE4"/>
    <n v="4"/>
    <n v="871.2"/>
    <n v="0.28999999999999998"/>
    <x v="2"/>
    <n v="2474.2080000000001"/>
    <n v="3484.8"/>
    <n v="1010.592"/>
    <s v="High Value"/>
    <s v="Men's Formal Shirt"/>
    <x v="3"/>
    <n v="242.96499999999997"/>
    <x v="2"/>
    <s v="Male"/>
    <s v="Senior"/>
    <x v="2"/>
    <x v="1"/>
    <n v="971.8599999999999"/>
    <n v="1502.3480000000002"/>
  </r>
  <r>
    <s v="SALE928"/>
    <x v="292"/>
    <s v="CUST1381"/>
    <s v="PROD81"/>
    <s v="STORE1"/>
    <n v="4"/>
    <n v="317.11"/>
    <n v="0.16"/>
    <x v="0"/>
    <n v="1065.4896000000001"/>
    <n v="1268.44"/>
    <n v="202.9504"/>
    <s v="High Value"/>
    <s v="Badminton Racket Set"/>
    <x v="4"/>
    <n v="285.54000000000002"/>
    <x v="2"/>
    <s v="Male"/>
    <s v="Senior"/>
    <x v="3"/>
    <x v="0"/>
    <n v="1142.1600000000001"/>
    <n v="-76.670399999999972"/>
  </r>
  <r>
    <s v="SALE648"/>
    <x v="629"/>
    <s v="CUST1381"/>
    <s v="PROD26"/>
    <s v="STORE7"/>
    <n v="2"/>
    <n v="388.34"/>
    <n v="0.09"/>
    <x v="2"/>
    <n v="706.77879999999993"/>
    <n v="776.68"/>
    <n v="69.901199999999989"/>
    <s v="Standard"/>
    <s v="Wireless Bluetooth Speaker"/>
    <x v="2"/>
    <n v="322.41000000000003"/>
    <x v="2"/>
    <s v="Male"/>
    <s v="Senior"/>
    <x v="2"/>
    <x v="1"/>
    <n v="644.82000000000005"/>
    <n v="61.958799999999883"/>
  </r>
  <r>
    <s v="SALE1886"/>
    <x v="463"/>
    <s v="CUST1381"/>
    <s v="PROD64"/>
    <s v="STORE15"/>
    <n v="4"/>
    <n v="998.2"/>
    <n v="0.15"/>
    <x v="2"/>
    <n v="3393.88"/>
    <n v="3992.8"/>
    <n v="598.91999999999996"/>
    <s v="High Value"/>
    <s v="Matte Lipstick Set"/>
    <x v="0"/>
    <n v="299.11"/>
    <x v="2"/>
    <s v="Male"/>
    <s v="Senior"/>
    <x v="3"/>
    <x v="0"/>
    <n v="1196.44"/>
    <n v="2197.44"/>
  </r>
  <r>
    <s v="SALE800"/>
    <x v="617"/>
    <s v="CUST1381"/>
    <s v="PROD42"/>
    <s v="STORE18"/>
    <n v="1"/>
    <n v="887.38"/>
    <n v="0.01"/>
    <x v="2"/>
    <n v="878.50620000000004"/>
    <n v="887.38"/>
    <n v="8.873800000000001"/>
    <s v="Standard"/>
    <s v="Smart Home WiFi Camera"/>
    <x v="2"/>
    <n v="450.71"/>
    <x v="2"/>
    <s v="Male"/>
    <s v="Senior"/>
    <x v="1"/>
    <x v="0"/>
    <n v="450.71"/>
    <n v="427.79620000000006"/>
  </r>
  <r>
    <s v="SALE25"/>
    <x v="229"/>
    <s v="CUST1381"/>
    <s v="PROD5"/>
    <s v="STORE3"/>
    <n v="4"/>
    <n v="332.97"/>
    <n v="0.28000000000000003"/>
    <x v="0"/>
    <n v="958.95360000000005"/>
    <n v="1331.88"/>
    <n v="372.92640000000006"/>
    <s v="Standard"/>
    <s v="Men's Leather Belt"/>
    <x v="3"/>
    <n v="261"/>
    <x v="2"/>
    <s v="Male"/>
    <s v="Senior"/>
    <x v="3"/>
    <x v="2"/>
    <n v="1044"/>
    <n v="-85.046399999999949"/>
  </r>
  <r>
    <s v="SALE1964"/>
    <x v="355"/>
    <s v="CUST1382"/>
    <s v="PROD68"/>
    <s v="STORE5"/>
    <n v="2"/>
    <n v="157.91"/>
    <n v="0.09"/>
    <x v="1"/>
    <n v="287.39620000000002"/>
    <n v="315.82"/>
    <n v="28.4238"/>
    <s v="Standard"/>
    <s v="Wooden Nightstand"/>
    <x v="1"/>
    <n v="243.7"/>
    <x v="3"/>
    <s v="Female"/>
    <s v="Young"/>
    <x v="3"/>
    <x v="2"/>
    <n v="487.4"/>
    <n v="-200.00379999999996"/>
  </r>
  <r>
    <s v="SALE1629"/>
    <x v="287"/>
    <s v="CUST1382"/>
    <s v="PROD70"/>
    <s v="STORE16"/>
    <n v="1"/>
    <n v="548.15"/>
    <n v="0.11"/>
    <x v="2"/>
    <n v="487.8535"/>
    <n v="548.15"/>
    <n v="60.296499999999995"/>
    <s v="Standard"/>
    <s v="Kitchen Storage Rack"/>
    <x v="1"/>
    <n v="138.05000000000001"/>
    <x v="3"/>
    <s v="Female"/>
    <s v="Young"/>
    <x v="0"/>
    <x v="0"/>
    <n v="138.05000000000001"/>
    <n v="349.80349999999999"/>
  </r>
  <r>
    <s v="SALE573"/>
    <x v="636"/>
    <s v="CUST1382"/>
    <s v="PROD76"/>
    <s v="STORE19"/>
    <n v="1"/>
    <n v="135.13"/>
    <n v="0.04"/>
    <x v="0"/>
    <n v="129.72479999999999"/>
    <n v="135.13"/>
    <n v="5.4051999999999998"/>
    <s v="Standard"/>
    <s v="Wireless Mouse"/>
    <x v="2"/>
    <n v="392.89"/>
    <x v="3"/>
    <s v="Female"/>
    <s v="Young"/>
    <x v="1"/>
    <x v="1"/>
    <n v="392.89"/>
    <n v="-263.16520000000003"/>
  </r>
  <r>
    <s v="SALE959"/>
    <x v="21"/>
    <s v="CUST1382"/>
    <s v="PROD25"/>
    <s v="STORE14"/>
    <n v="3"/>
    <n v="579.26"/>
    <n v="0.19"/>
    <x v="2"/>
    <n v="1407.6018000000001"/>
    <n v="1737.78"/>
    <n v="330.1782"/>
    <s v="High Value"/>
    <s v="Women's Scarf Set"/>
    <x v="3"/>
    <n v="174.02"/>
    <x v="3"/>
    <s v="Female"/>
    <s v="Young"/>
    <x v="2"/>
    <x v="2"/>
    <n v="522.06000000000006"/>
    <n v="885.54180000000008"/>
  </r>
  <r>
    <s v="SALE188"/>
    <x v="314"/>
    <s v="CUST1382"/>
    <s v="PROD4"/>
    <s v="STORE3"/>
    <n v="1"/>
    <n v="465.63"/>
    <n v="0.25"/>
    <x v="1"/>
    <n v="349.22249999999997"/>
    <n v="465.63"/>
    <n v="116.4075"/>
    <s v="Standard"/>
    <s v="Women's Yoga Pants"/>
    <x v="3"/>
    <n v="306.45999999999998"/>
    <x v="3"/>
    <s v="Female"/>
    <s v="Young"/>
    <x v="3"/>
    <x v="2"/>
    <n v="306.45999999999998"/>
    <n v="42.762499999999989"/>
  </r>
  <r>
    <s v="SALE1432"/>
    <x v="587"/>
    <s v="CUST1383"/>
    <s v="PROD73"/>
    <s v="STORE19"/>
    <n v="2"/>
    <n v="675.61"/>
    <n v="0.08"/>
    <x v="0"/>
    <n v="1243.1224"/>
    <n v="1351.22"/>
    <n v="108.0976"/>
    <s v="High Value"/>
    <s v="Shin Guards – Adult"/>
    <x v="4"/>
    <n v="107.06"/>
    <x v="2"/>
    <s v="Female"/>
    <s v="Young"/>
    <x v="1"/>
    <x v="1"/>
    <n v="214.12"/>
    <n v="1029.0023999999999"/>
  </r>
  <r>
    <s v="SALE1608"/>
    <x v="371"/>
    <s v="CUST1383"/>
    <s v="PROD95"/>
    <s v="STORE19"/>
    <n v="1"/>
    <n v="718.99"/>
    <n v="0.08"/>
    <x v="1"/>
    <n v="661.47080000000005"/>
    <n v="718.99"/>
    <n v="57.519200000000005"/>
    <s v="Standard"/>
    <s v="Sports Stopwatch Basic"/>
    <x v="4"/>
    <n v="60.65"/>
    <x v="2"/>
    <s v="Female"/>
    <s v="Young"/>
    <x v="1"/>
    <x v="1"/>
    <n v="60.65"/>
    <n v="600.82080000000008"/>
  </r>
  <r>
    <s v="SALE417"/>
    <x v="14"/>
    <s v="CUST1383"/>
    <s v="PROD58"/>
    <s v="STORE10"/>
    <n v="2"/>
    <n v="675.65"/>
    <n v="0.2"/>
    <x v="0"/>
    <n v="1081.04"/>
    <n v="1351.3"/>
    <n v="270.26"/>
    <s v="High Value"/>
    <s v="Womens Cotton Scarf"/>
    <x v="3"/>
    <n v="113.83"/>
    <x v="2"/>
    <s v="Female"/>
    <s v="Young"/>
    <x v="1"/>
    <x v="1"/>
    <n v="227.66"/>
    <n v="853.38"/>
  </r>
  <r>
    <s v="SALE944"/>
    <x v="451"/>
    <s v="CUST1383"/>
    <s v="PROD3"/>
    <s v="STORE9"/>
    <n v="4"/>
    <n v="284.24"/>
    <n v="0.1"/>
    <x v="0"/>
    <n v="1023.264"/>
    <n v="1136.96"/>
    <n v="113.69600000000001"/>
    <s v="High Value"/>
    <s v="Men's Running Jacket"/>
    <x v="3"/>
    <n v="364.67"/>
    <x v="2"/>
    <s v="Female"/>
    <s v="Young"/>
    <x v="2"/>
    <x v="0"/>
    <n v="1458.68"/>
    <n v="-435.41600000000005"/>
  </r>
  <r>
    <s v="SALE1105"/>
    <x v="57"/>
    <s v="CUST1383"/>
    <s v="PROD15"/>
    <s v="STORE3"/>
    <n v="1"/>
    <n v="94.26"/>
    <n v="0.18"/>
    <x v="1"/>
    <n v="77.293200000000013"/>
    <n v="94.26"/>
    <n v="16.966799999999999"/>
    <s v="Standard"/>
    <s v="4K Home Projector"/>
    <x v="2"/>
    <n v="465.34"/>
    <x v="2"/>
    <s v="Female"/>
    <s v="Young"/>
    <x v="3"/>
    <x v="2"/>
    <n v="465.34"/>
    <n v="-388.04679999999996"/>
  </r>
  <r>
    <s v="SALE936"/>
    <x v="149"/>
    <s v="CUST1383"/>
    <s v="PROD63"/>
    <s v="STORE13"/>
    <n v="4"/>
    <n v="458.58"/>
    <n v="0.28999999999999998"/>
    <x v="1"/>
    <n v="1302.3671999999999"/>
    <n v="1834.32"/>
    <n v="531.95279999999991"/>
    <s v="High Value"/>
    <s v="Organic Sunscreen Lotion"/>
    <x v="0"/>
    <n v="266.86"/>
    <x v="2"/>
    <s v="Female"/>
    <s v="Young"/>
    <x v="1"/>
    <x v="0"/>
    <n v="1067.44"/>
    <n v="234.92719999999986"/>
  </r>
  <r>
    <s v="SALE473"/>
    <x v="637"/>
    <s v="CUST1384"/>
    <s v="PROD74"/>
    <s v="STORE10"/>
    <n v="4"/>
    <n v="704.49"/>
    <n v="0.05"/>
    <x v="2"/>
    <n v="2677.0619999999999"/>
    <n v="2817.96"/>
    <n v="140.898"/>
    <s v="High Value"/>
    <s v="Bluetooth Car Audio System"/>
    <x v="2"/>
    <n v="403.71"/>
    <x v="1"/>
    <s v="Female"/>
    <s v="Senior"/>
    <x v="1"/>
    <x v="1"/>
    <n v="1614.84"/>
    <n v="1062.222"/>
  </r>
  <r>
    <s v="SALE1104"/>
    <x v="638"/>
    <s v="CUST1384"/>
    <s v="PROD21"/>
    <s v="STORE10"/>
    <n v="4"/>
    <n v="822.32"/>
    <n v="0.26"/>
    <x v="0"/>
    <n v="2434.0672"/>
    <n v="3289.28"/>
    <n v="855.21280000000013"/>
    <s v="High Value"/>
    <s v="Multi-Purpose Storage Box"/>
    <x v="1"/>
    <n v="123.46"/>
    <x v="1"/>
    <s v="Female"/>
    <s v="Senior"/>
    <x v="1"/>
    <x v="1"/>
    <n v="493.84"/>
    <n v="1940.2272"/>
  </r>
  <r>
    <s v="SALE1234"/>
    <x v="393"/>
    <s v="CUST1384"/>
    <s v="PROD34"/>
    <s v="STORE12"/>
    <n v="4"/>
    <n v="785.41"/>
    <n v="0.13"/>
    <x v="2"/>
    <n v="2733.2267999999999"/>
    <n v="3141.64"/>
    <n v="408.41320000000002"/>
    <s v="High Value"/>
    <s v="Gaming Mechanical Keyboard"/>
    <x v="2"/>
    <n v="419.28"/>
    <x v="1"/>
    <s v="Female"/>
    <s v="Senior"/>
    <x v="3"/>
    <x v="1"/>
    <n v="1677.12"/>
    <n v="1056.1068"/>
  </r>
  <r>
    <s v="SALE1651"/>
    <x v="436"/>
    <s v="CUST1384"/>
    <s v="PROD8"/>
    <s v="STORE8"/>
    <n v="1"/>
    <n v="405.8"/>
    <n v="0.11"/>
    <x v="1"/>
    <n v="361.16200000000003"/>
    <n v="405.8"/>
    <n v="44.637999999999998"/>
    <s v="Standard"/>
    <s v="Wireless Bluetooth Earbuds"/>
    <x v="2"/>
    <n v="439.07"/>
    <x v="1"/>
    <s v="Female"/>
    <s v="Senior"/>
    <x v="0"/>
    <x v="1"/>
    <n v="439.07"/>
    <n v="-77.907999999999959"/>
  </r>
  <r>
    <s v="SALE961"/>
    <x v="292"/>
    <s v="CUST1384"/>
    <s v="PROD51"/>
    <s v="STORE10"/>
    <n v="2"/>
    <n v="976.83"/>
    <n v="0.1"/>
    <x v="2"/>
    <n v="1758.2940000000001"/>
    <n v="1953.66"/>
    <n v="195.36600000000001"/>
    <s v="High Value"/>
    <s v="HDMI Cable – 2m"/>
    <x v="2"/>
    <n v="88.49"/>
    <x v="1"/>
    <s v="Female"/>
    <s v="Senior"/>
    <x v="1"/>
    <x v="1"/>
    <n v="176.98"/>
    <n v="1581.3140000000001"/>
  </r>
  <r>
    <s v="SALE1339"/>
    <x v="306"/>
    <s v="CUST1384"/>
    <s v="PROD80"/>
    <s v="STORE2"/>
    <n v="1"/>
    <n v="644.15"/>
    <n v="0.06"/>
    <x v="1"/>
    <n v="605.50099999999998"/>
    <n v="644.15"/>
    <n v="38.648999999999994"/>
    <s v="Standard"/>
    <s v="Wall-Mounted Spice Rack"/>
    <x v="1"/>
    <n v="143.43"/>
    <x v="1"/>
    <s v="Female"/>
    <s v="Senior"/>
    <x v="2"/>
    <x v="2"/>
    <n v="143.43"/>
    <n v="462.07099999999997"/>
  </r>
  <r>
    <s v="SALE730"/>
    <x v="263"/>
    <s v="CUST1385"/>
    <s v="PROD68"/>
    <s v="STORE14"/>
    <n v="1"/>
    <n v="470.55"/>
    <n v="0.23"/>
    <x v="0"/>
    <n v="362.32350000000002"/>
    <n v="470.55"/>
    <n v="108.2265"/>
    <s v="Standard"/>
    <s v="Wooden Nightstand"/>
    <x v="1"/>
    <n v="243.7"/>
    <x v="3"/>
    <s v="Male"/>
    <s v="Senior"/>
    <x v="2"/>
    <x v="2"/>
    <n v="243.7"/>
    <n v="118.62350000000004"/>
  </r>
  <r>
    <s v="SALE1083"/>
    <x v="27"/>
    <s v="CUST1385"/>
    <s v="PROD29"/>
    <s v="STORE16"/>
    <n v="3"/>
    <n v="598.82000000000005"/>
    <n v="0.19"/>
    <x v="0"/>
    <n v="1455.1326000000001"/>
    <n v="1796.46"/>
    <n v="341.32740000000001"/>
    <s v="High Value"/>
    <s v="Fabric Sofa Throw Blanket"/>
    <x v="1"/>
    <n v="218.48"/>
    <x v="3"/>
    <s v="Male"/>
    <s v="Senior"/>
    <x v="0"/>
    <x v="0"/>
    <n v="655.43999999999994"/>
    <n v="799.6926000000002"/>
  </r>
  <r>
    <s v="SALE1244"/>
    <x v="412"/>
    <s v="CUST1385"/>
    <s v="PROD38"/>
    <s v="STORE17"/>
    <n v="4"/>
    <n v="659.17"/>
    <n v="0.12"/>
    <x v="2"/>
    <n v="2320.2783999999997"/>
    <n v="2636.68"/>
    <n v="316.40159999999997"/>
    <s v="High Value"/>
    <s v="Sports Water Hydration Pack"/>
    <x v="4"/>
    <n v="135.61000000000001"/>
    <x v="3"/>
    <s v="Male"/>
    <s v="Senior"/>
    <x v="3"/>
    <x v="0"/>
    <n v="542.44000000000005"/>
    <n v="1777.8383999999996"/>
  </r>
  <r>
    <s v="SALE727"/>
    <x v="120"/>
    <s v="CUST1387"/>
    <s v="PROD76"/>
    <s v="STORE4"/>
    <n v="2"/>
    <n v="216.02"/>
    <n v="0.25"/>
    <x v="2"/>
    <n v="324.03000000000003"/>
    <n v="432.04"/>
    <n v="108.01"/>
    <s v="Standard"/>
    <s v="Wireless Mouse"/>
    <x v="2"/>
    <n v="392.89"/>
    <x v="2"/>
    <s v="Female"/>
    <s v="Young"/>
    <x v="2"/>
    <x v="1"/>
    <n v="785.78"/>
    <n v="-461.74999999999994"/>
  </r>
  <r>
    <s v="SALE1298"/>
    <x v="454"/>
    <s v="CUST1387"/>
    <s v="PROD26"/>
    <s v="STORE8"/>
    <n v="2"/>
    <n v="613.47"/>
    <n v="0.02"/>
    <x v="1"/>
    <n v="1202.4012"/>
    <n v="1226.94"/>
    <n v="24.538800000000002"/>
    <s v="High Value"/>
    <s v="Wireless Bluetooth Speaker"/>
    <x v="2"/>
    <n v="322.41000000000003"/>
    <x v="2"/>
    <s v="Female"/>
    <s v="Young"/>
    <x v="0"/>
    <x v="1"/>
    <n v="644.82000000000005"/>
    <n v="557.58119999999997"/>
  </r>
  <r>
    <s v="SALE725"/>
    <x v="520"/>
    <s v="CUST1388"/>
    <s v="PROD71"/>
    <s v="STORE1"/>
    <n v="2"/>
    <n v="485.17"/>
    <n v="0.11"/>
    <x v="1"/>
    <n v="863.60260000000005"/>
    <n v="970.34"/>
    <n v="106.73740000000001"/>
    <s v="Standard"/>
    <s v="Hair Repair Oil Treatment"/>
    <x v="0"/>
    <n v="214.32"/>
    <x v="0"/>
    <s v="Male"/>
    <s v="Senior"/>
    <x v="3"/>
    <x v="0"/>
    <n v="428.64"/>
    <n v="434.96260000000007"/>
  </r>
  <r>
    <s v="SALE923"/>
    <x v="574"/>
    <s v="CUST1388"/>
    <s v="PROD77"/>
    <s v="STORE14"/>
    <n v="1"/>
    <n v="209.7"/>
    <n v="0.2"/>
    <x v="1"/>
    <n v="167.76"/>
    <n v="209.7"/>
    <n v="41.94"/>
    <s v="Standard"/>
    <s v="WiFi Mesh Router"/>
    <x v="2"/>
    <n v="480.9"/>
    <x v="0"/>
    <s v="Male"/>
    <s v="Senior"/>
    <x v="2"/>
    <x v="2"/>
    <n v="480.9"/>
    <n v="-313.14"/>
  </r>
  <r>
    <s v="SALE592"/>
    <x v="471"/>
    <s v="CUST1388"/>
    <s v="PROD92"/>
    <s v="STORE17"/>
    <n v="1"/>
    <n v="681.47"/>
    <n v="0.15"/>
    <x v="1"/>
    <n v="579.24950000000001"/>
    <n v="681.47"/>
    <n v="102.2205"/>
    <s v="Standard"/>
    <s v="Microwave Oven"/>
    <x v="1"/>
    <n v="447.43"/>
    <x v="0"/>
    <s v="Male"/>
    <s v="Senior"/>
    <x v="3"/>
    <x v="0"/>
    <n v="447.43"/>
    <n v="131.81950000000001"/>
  </r>
  <r>
    <s v="SALE1427"/>
    <x v="193"/>
    <s v="CUST1388"/>
    <s v="PROD39"/>
    <s v="STORE15"/>
    <n v="2"/>
    <n v="877.21"/>
    <n v="0.1"/>
    <x v="1"/>
    <n v="1578.9780000000001"/>
    <n v="1754.42"/>
    <n v="175.44200000000001"/>
    <s v="High Value"/>
    <s v="Portable Power Bank"/>
    <x v="2"/>
    <n v="326.06"/>
    <x v="0"/>
    <s v="Male"/>
    <s v="Senior"/>
    <x v="3"/>
    <x v="0"/>
    <n v="652.12"/>
    <n v="926.85800000000006"/>
  </r>
  <r>
    <s v="SALE538"/>
    <x v="138"/>
    <s v="CUST1388"/>
    <s v="PROD82"/>
    <s v="STORE8"/>
    <n v="2"/>
    <n v="479.77"/>
    <n v="0.21"/>
    <x v="0"/>
    <n v="758.03660000000002"/>
    <n v="959.54"/>
    <n v="201.50339999999997"/>
    <s v="Standard"/>
    <s v="Fitness Resistance Bands"/>
    <x v="4"/>
    <n v="152.91999999999999"/>
    <x v="0"/>
    <s v="Male"/>
    <s v="Senior"/>
    <x v="0"/>
    <x v="1"/>
    <n v="305.83999999999997"/>
    <n v="452.19660000000005"/>
  </r>
  <r>
    <s v="SALE996"/>
    <x v="158"/>
    <s v="CUST1388"/>
    <s v="PROD48"/>
    <s v="STORE6"/>
    <n v="1"/>
    <n v="140.72"/>
    <n v="0"/>
    <x v="1"/>
    <n v="140.72"/>
    <n v="140.72"/>
    <n v="0"/>
    <s v="Standard"/>
    <s v="Car Dashboard Phone Holder"/>
    <x v="2"/>
    <n v="177.98"/>
    <x v="0"/>
    <s v="Male"/>
    <s v="Senior"/>
    <x v="1"/>
    <x v="1"/>
    <n v="177.98"/>
    <n v="-37.259999999999991"/>
  </r>
  <r>
    <s v="SALE1562"/>
    <x v="639"/>
    <s v="CUST1389"/>
    <s v="PROD17"/>
    <s v="STORE0"/>
    <n v="2"/>
    <n v="764.25"/>
    <n v="0.23"/>
    <x v="1"/>
    <n v="1176.9449999999999"/>
    <n v="1528.5"/>
    <n v="351.55500000000001"/>
    <s v="High Value"/>
    <s v="Soccer Training Cone Set"/>
    <x v="4"/>
    <n v="144.53"/>
    <x v="0"/>
    <s v="Male"/>
    <s v="Senior"/>
    <x v="1"/>
    <x v="0"/>
    <n v="289.06"/>
    <n v="887.88499999999999"/>
  </r>
  <r>
    <s v="SALE559"/>
    <x v="216"/>
    <s v="CUST1389"/>
    <s v="PROD91"/>
    <s v="STORE16"/>
    <n v="3"/>
    <n v="107.8"/>
    <n v="0.28999999999999998"/>
    <x v="2"/>
    <n v="229.61399999999998"/>
    <n v="323.39999999999998"/>
    <n v="93.785999999999987"/>
    <s v="Standard"/>
    <s v="Women's High Heels"/>
    <x v="3"/>
    <n v="438.25"/>
    <x v="0"/>
    <s v="Male"/>
    <s v="Senior"/>
    <x v="0"/>
    <x v="0"/>
    <n v="1314.75"/>
    <n v="-1085.136"/>
  </r>
  <r>
    <s v="SALE1336"/>
    <x v="315"/>
    <s v="CUST1389"/>
    <s v="PROD75"/>
    <s v="STORE0"/>
    <n v="4"/>
    <n v="565.37"/>
    <n v="7.0000000000000007E-2"/>
    <x v="0"/>
    <n v="2103.1763999999998"/>
    <n v="2261.48"/>
    <n v="158.30360000000002"/>
    <s v="High Value"/>
    <s v="Women's Ankle Boots"/>
    <x v="3"/>
    <n v="158.13999999999999"/>
    <x v="0"/>
    <s v="Male"/>
    <s v="Senior"/>
    <x v="1"/>
    <x v="0"/>
    <n v="632.55999999999995"/>
    <n v="1470.6163999999999"/>
  </r>
  <r>
    <s v="SALE638"/>
    <x v="296"/>
    <s v="CUST1390"/>
    <s v="PROD11"/>
    <s v="STORE0"/>
    <n v="3"/>
    <n v="811.45"/>
    <n v="0.26"/>
    <x v="1"/>
    <n v="1801.4190000000003"/>
    <n v="2434.3500000000004"/>
    <n v="632.93100000000015"/>
    <s v="High Value"/>
    <s v="HD Smart TV Stick"/>
    <x v="2"/>
    <n v="449.4"/>
    <x v="2"/>
    <s v="Male"/>
    <s v="Senior"/>
    <x v="1"/>
    <x v="0"/>
    <n v="1348.1999999999998"/>
    <n v="453.21900000000051"/>
  </r>
  <r>
    <s v="SALE1350"/>
    <x v="640"/>
    <s v="CUST1390"/>
    <s v="PROD23"/>
    <s v="STORE2"/>
    <n v="4"/>
    <n v="62.25"/>
    <n v="0.11"/>
    <x v="1"/>
    <n v="221.61"/>
    <n v="249"/>
    <n v="27.39"/>
    <s v="Standard"/>
    <s v="Men's Formal Shirt"/>
    <x v="3"/>
    <n v="242.96499999999997"/>
    <x v="2"/>
    <s v="Male"/>
    <s v="Senior"/>
    <x v="2"/>
    <x v="2"/>
    <n v="971.8599999999999"/>
    <n v="-750.24999999999989"/>
  </r>
  <r>
    <s v="SALE1691"/>
    <x v="546"/>
    <s v="CUST1391"/>
    <s v="PROD6"/>
    <s v="STORE17"/>
    <n v="1"/>
    <n v="749.78"/>
    <n v="0.03"/>
    <x v="1"/>
    <n v="727.28659999999991"/>
    <n v="749.78"/>
    <n v="22.493399999999998"/>
    <s v="Standard"/>
    <s v="Herbal Face Moisturizer"/>
    <x v="0"/>
    <n v="312.8"/>
    <x v="1"/>
    <s v="Female"/>
    <s v="Middle Age"/>
    <x v="3"/>
    <x v="0"/>
    <n v="312.8"/>
    <n v="414.4865999999999"/>
  </r>
  <r>
    <s v="SALE1310"/>
    <x v="65"/>
    <s v="CUST1391"/>
    <s v="PROD50"/>
    <s v="STORE12"/>
    <n v="3"/>
    <n v="630.28"/>
    <n v="7.0000000000000007E-2"/>
    <x v="2"/>
    <n v="1758.4811999999997"/>
    <n v="1890.84"/>
    <n v="132.3588"/>
    <s v="High Value"/>
    <s v="Boxing Hand Wraps"/>
    <x v="4"/>
    <n v="190.29"/>
    <x v="1"/>
    <s v="Female"/>
    <s v="Middle Age"/>
    <x v="3"/>
    <x v="1"/>
    <n v="570.87"/>
    <n v="1187.6111999999998"/>
  </r>
  <r>
    <s v="SALE410"/>
    <x v="290"/>
    <s v="CUST1391"/>
    <s v="PROD29"/>
    <s v="STORE19"/>
    <n v="1"/>
    <n v="101.84"/>
    <n v="0.17"/>
    <x v="1"/>
    <n v="84.527199999999993"/>
    <n v="101.84"/>
    <n v="17.312800000000003"/>
    <s v="Standard"/>
    <s v="Fabric Sofa Throw Blanket"/>
    <x v="1"/>
    <n v="218.48"/>
    <x v="1"/>
    <s v="Female"/>
    <s v="Middle Age"/>
    <x v="1"/>
    <x v="1"/>
    <n v="218.48"/>
    <n v="-133.9528"/>
  </r>
  <r>
    <s v="SALE905"/>
    <x v="641"/>
    <s v="CUST1392"/>
    <s v="PROD52"/>
    <s v="STORE10"/>
    <n v="4"/>
    <n v="641.45000000000005"/>
    <n v="0.16"/>
    <x v="2"/>
    <n v="2155.2719999999999"/>
    <n v="2565.8000000000002"/>
    <n v="410.52800000000002"/>
    <s v="High Value"/>
    <s v="Rugby Ball"/>
    <x v="4"/>
    <n v="212.26"/>
    <x v="3"/>
    <s v="Male"/>
    <s v="Middle Age"/>
    <x v="1"/>
    <x v="1"/>
    <n v="849.04"/>
    <n v="1306.232"/>
  </r>
  <r>
    <s v="SALE1724"/>
    <x v="642"/>
    <s v="CUST1392"/>
    <s v="PROD27"/>
    <s v="STORE3"/>
    <n v="1"/>
    <n v="135.87"/>
    <n v="0.23"/>
    <x v="1"/>
    <n v="104.6199"/>
    <n v="135.87"/>
    <n v="31.250100000000003"/>
    <s v="Standard"/>
    <s v="Decorative Floor Vase"/>
    <x v="1"/>
    <n v="242.96499999999997"/>
    <x v="3"/>
    <s v="Male"/>
    <s v="Middle Age"/>
    <x v="3"/>
    <x v="2"/>
    <n v="242.96499999999997"/>
    <n v="-138.34509999999997"/>
  </r>
  <r>
    <s v="SALE1692"/>
    <x v="286"/>
    <s v="CUST1393"/>
    <s v="PROD80"/>
    <s v="STORE3"/>
    <n v="1"/>
    <n v="388.35"/>
    <n v="0.01"/>
    <x v="2"/>
    <n v="384.4665"/>
    <n v="388.35"/>
    <n v="3.8835000000000002"/>
    <s v="Standard"/>
    <s v="Wall-Mounted Spice Rack"/>
    <x v="1"/>
    <n v="143.43"/>
    <x v="1"/>
    <s v="Male"/>
    <s v="Middle Age"/>
    <x v="3"/>
    <x v="2"/>
    <n v="143.43"/>
    <n v="241.03649999999999"/>
  </r>
  <r>
    <s v="SALE159"/>
    <x v="30"/>
    <s v="CUST1394"/>
    <s v="PROD89"/>
    <s v="STORE16"/>
    <n v="2"/>
    <n v="999.08"/>
    <n v="0.3"/>
    <x v="2"/>
    <n v="1398.712"/>
    <n v="1998.16"/>
    <n v="599.44799999999998"/>
    <s v="High Value"/>
    <s v="Face Foundation Kit"/>
    <x v="0"/>
    <n v="183.04"/>
    <x v="1"/>
    <s v="Female"/>
    <s v="Middle Age"/>
    <x v="0"/>
    <x v="0"/>
    <n v="366.08"/>
    <n v="1032.6320000000001"/>
  </r>
  <r>
    <s v="SALE1623"/>
    <x v="571"/>
    <s v="CUST1394"/>
    <s v="PROD34"/>
    <s v="STORE15"/>
    <n v="3"/>
    <n v="453.19"/>
    <n v="0.08"/>
    <x v="0"/>
    <n v="1250.8044"/>
    <n v="1359.57"/>
    <n v="108.76559999999999"/>
    <s v="High Value"/>
    <s v="Gaming Mechanical Keyboard"/>
    <x v="2"/>
    <n v="419.28"/>
    <x v="1"/>
    <s v="Female"/>
    <s v="Middle Age"/>
    <x v="3"/>
    <x v="0"/>
    <n v="1257.8399999999999"/>
    <n v="-7.0355999999999312"/>
  </r>
  <r>
    <s v="SALE1972"/>
    <x v="43"/>
    <s v="CUST1394"/>
    <s v="PROD79"/>
    <s v="STORE16"/>
    <n v="2"/>
    <n v="61.31"/>
    <n v="0.15"/>
    <x v="0"/>
    <n v="104.227"/>
    <n v="122.62"/>
    <n v="18.393000000000001"/>
    <s v="Standard"/>
    <s v="Decorative Lamp Shade"/>
    <x v="1"/>
    <n v="228.53"/>
    <x v="1"/>
    <s v="Female"/>
    <s v="Middle Age"/>
    <x v="0"/>
    <x v="0"/>
    <n v="457.06"/>
    <n v="-352.83299999999997"/>
  </r>
  <r>
    <s v="SALE995"/>
    <x v="154"/>
    <s v="CUST1394"/>
    <s v="PROD24"/>
    <s v="STORE6"/>
    <n v="2"/>
    <n v="870.13"/>
    <n v="0.23"/>
    <x v="0"/>
    <n v="1340.0001999999999"/>
    <n v="1740.26"/>
    <n v="400.25980000000004"/>
    <s v="High Value"/>
    <s v="Foldable Camping Chair"/>
    <x v="4"/>
    <n v="166.06"/>
    <x v="1"/>
    <s v="Female"/>
    <s v="Middle Age"/>
    <x v="1"/>
    <x v="1"/>
    <n v="332.12"/>
    <n v="1007.8801999999999"/>
  </r>
  <r>
    <s v="SALE21"/>
    <x v="42"/>
    <s v="CUST1396"/>
    <s v="PROD43"/>
    <s v="STORE18"/>
    <n v="1"/>
    <n v="336.51"/>
    <n v="0.11"/>
    <x v="1"/>
    <n v="299.4939"/>
    <n v="336.51"/>
    <n v="37.016100000000002"/>
    <s v="Standard"/>
    <s v="USB External Hard Drive"/>
    <x v="2"/>
    <n v="253.33"/>
    <x v="2"/>
    <s v="Female"/>
    <s v="Young"/>
    <x v="1"/>
    <x v="0"/>
    <n v="253.33"/>
    <n v="46.163899999999984"/>
  </r>
  <r>
    <s v="SALE1514"/>
    <x v="555"/>
    <s v="CUST1396"/>
    <s v="PROD61"/>
    <s v="STORE4"/>
    <n v="1"/>
    <n v="305.70999999999998"/>
    <n v="0.26"/>
    <x v="0"/>
    <n v="226.22539999999998"/>
    <n v="305.70999999999998"/>
    <n v="79.4846"/>
    <s v="Standard"/>
    <s v="Tennis Ball 3-Pack"/>
    <x v="4"/>
    <n v="103.45"/>
    <x v="2"/>
    <s v="Female"/>
    <s v="Young"/>
    <x v="2"/>
    <x v="1"/>
    <n v="103.45"/>
    <n v="122.77539999999998"/>
  </r>
  <r>
    <s v="SALE626"/>
    <x v="391"/>
    <s v="CUST1396"/>
    <s v="PROD62"/>
    <s v="STORE4"/>
    <n v="2"/>
    <n v="635.39"/>
    <n v="0.28999999999999998"/>
    <x v="0"/>
    <n v="902.25379999999996"/>
    <n v="1270.78"/>
    <n v="368.52619999999996"/>
    <s v="Standard"/>
    <s v="Laptop Cooling Pad"/>
    <x v="2"/>
    <n v="86.42"/>
    <x v="2"/>
    <s v="Female"/>
    <s v="Young"/>
    <x v="2"/>
    <x v="1"/>
    <n v="172.84"/>
    <n v="729.41379999999992"/>
  </r>
  <r>
    <s v="SALE182"/>
    <x v="511"/>
    <s v="CUST1396"/>
    <s v="PROD34"/>
    <s v="STORE0"/>
    <n v="2"/>
    <n v="253.87"/>
    <n v="0.23"/>
    <x v="2"/>
    <n v="390.95980000000003"/>
    <n v="507.74"/>
    <n v="116.78020000000001"/>
    <s v="Standard"/>
    <s v="Gaming Mechanical Keyboard"/>
    <x v="2"/>
    <n v="419.28"/>
    <x v="2"/>
    <s v="Female"/>
    <s v="Young"/>
    <x v="1"/>
    <x v="0"/>
    <n v="838.56"/>
    <n v="-447.60019999999992"/>
  </r>
  <r>
    <s v="SALE1422"/>
    <x v="59"/>
    <s v="CUST1397"/>
    <s v="PROD90"/>
    <s v="STORE1"/>
    <n v="3"/>
    <n v="915.81"/>
    <n v="0.17"/>
    <x v="2"/>
    <n v="2280.3668999999995"/>
    <n v="2747.43"/>
    <n v="467.06310000000002"/>
    <s v="High Value"/>
    <s v="Gaming Mouse Pad XL"/>
    <x v="2"/>
    <n v="340.14"/>
    <x v="0"/>
    <s v="Female"/>
    <s v="Senior"/>
    <x v="3"/>
    <x v="0"/>
    <n v="1020.42"/>
    <n v="1259.9468999999995"/>
  </r>
  <r>
    <s v="SALE128"/>
    <x v="529"/>
    <s v="CUST1397"/>
    <s v="PROD94"/>
    <s v="STORE9"/>
    <n v="3"/>
    <n v="779.5"/>
    <n v="0.02"/>
    <x v="1"/>
    <n v="2291.73"/>
    <n v="2338.5"/>
    <n v="46.77"/>
    <s v="High Value"/>
    <s v="Vitamin E Body Lotion"/>
    <x v="0"/>
    <n v="358.47"/>
    <x v="0"/>
    <s v="Female"/>
    <s v="Senior"/>
    <x v="2"/>
    <x v="0"/>
    <n v="1075.4100000000001"/>
    <n v="1216.32"/>
  </r>
  <r>
    <s v="SALE32"/>
    <x v="643"/>
    <s v="CUST1398"/>
    <s v="PROD75"/>
    <s v="STORE8"/>
    <n v="2"/>
    <n v="780.57"/>
    <n v="0.26"/>
    <x v="1"/>
    <n v="1155.2436"/>
    <n v="1561.14"/>
    <n v="405.89640000000003"/>
    <s v="High Value"/>
    <s v="Women's Ankle Boots"/>
    <x v="3"/>
    <n v="158.13999999999999"/>
    <x v="1"/>
    <s v="Male"/>
    <s v="Senior"/>
    <x v="0"/>
    <x v="1"/>
    <n v="316.27999999999997"/>
    <n v="838.96360000000004"/>
  </r>
  <r>
    <s v="SALE418"/>
    <x v="584"/>
    <s v="CUST1398"/>
    <s v="PROD62"/>
    <s v="STORE14"/>
    <n v="1"/>
    <n v="511.35"/>
    <n v="0"/>
    <x v="1"/>
    <n v="511.35"/>
    <n v="511.35"/>
    <n v="0"/>
    <s v="Standard"/>
    <s v="Laptop Cooling Pad"/>
    <x v="2"/>
    <n v="86.42"/>
    <x v="1"/>
    <s v="Male"/>
    <s v="Senior"/>
    <x v="2"/>
    <x v="2"/>
    <n v="86.42"/>
    <n v="424.93"/>
  </r>
  <r>
    <s v="SALE1716"/>
    <x v="428"/>
    <s v="CUST1399"/>
    <s v="PROD77"/>
    <s v="STORE18"/>
    <n v="4"/>
    <n v="44.07"/>
    <n v="0.28999999999999998"/>
    <x v="2"/>
    <n v="125.1588"/>
    <n v="176.28"/>
    <n v="51.121199999999995"/>
    <s v="Standard"/>
    <s v="WiFi Mesh Router"/>
    <x v="2"/>
    <n v="480.9"/>
    <x v="1"/>
    <s v="Male"/>
    <s v="Young"/>
    <x v="1"/>
    <x v="0"/>
    <n v="1923.6"/>
    <n v="-1798.4412"/>
  </r>
  <r>
    <s v="SALE471"/>
    <x v="457"/>
    <s v="CUST1399"/>
    <s v="PROD37"/>
    <s v="STORE13"/>
    <n v="2"/>
    <n v="895.92"/>
    <n v="0.15"/>
    <x v="0"/>
    <n v="1523.0639999999999"/>
    <n v="1791.84"/>
    <n v="268.77599999999995"/>
    <s v="High Value"/>
    <s v="Men's Casual Sneakers"/>
    <x v="3"/>
    <n v="353.47"/>
    <x v="1"/>
    <s v="Male"/>
    <s v="Young"/>
    <x v="1"/>
    <x v="0"/>
    <n v="706.94"/>
    <n v="816.1239999999998"/>
  </r>
  <r>
    <s v="SALE142"/>
    <x v="346"/>
    <s v="CUST1399"/>
    <s v="PROD66"/>
    <s v="STORE12"/>
    <n v="4"/>
    <n v="456.32"/>
    <n v="0.22"/>
    <x v="2"/>
    <n v="1423.7184"/>
    <n v="1825.28"/>
    <n v="401.5616"/>
    <s v="High Value"/>
    <s v="Women's Hair Dryer Brush"/>
    <x v="0"/>
    <n v="340.39"/>
    <x v="1"/>
    <s v="Male"/>
    <s v="Young"/>
    <x v="3"/>
    <x v="1"/>
    <n v="1361.56"/>
    <n v="62.158400000000029"/>
  </r>
  <r>
    <s v="SALE1003"/>
    <x v="125"/>
    <s v="CUST1399"/>
    <s v="PROD24"/>
    <s v="STORE1"/>
    <n v="1"/>
    <n v="905.5"/>
    <n v="0.28999999999999998"/>
    <x v="0"/>
    <n v="642.90499999999997"/>
    <n v="905.5"/>
    <n v="262.59499999999997"/>
    <s v="Standard"/>
    <s v="Foldable Camping Chair"/>
    <x v="4"/>
    <n v="166.06"/>
    <x v="1"/>
    <s v="Male"/>
    <s v="Young"/>
    <x v="3"/>
    <x v="0"/>
    <n v="166.06"/>
    <n v="476.84499999999997"/>
  </r>
  <r>
    <s v="SALE1353"/>
    <x v="434"/>
    <s v="CUST1400"/>
    <s v="PROD94"/>
    <s v="STORE15"/>
    <n v="3"/>
    <n v="63.19"/>
    <n v="0.08"/>
    <x v="2"/>
    <n v="174.40440000000001"/>
    <n v="189.57"/>
    <n v="15.1656"/>
    <s v="Standard"/>
    <s v="Vitamin E Body Lotion"/>
    <x v="0"/>
    <n v="358.47"/>
    <x v="0"/>
    <s v="Female"/>
    <s v="Senior"/>
    <x v="3"/>
    <x v="0"/>
    <n v="1075.4100000000001"/>
    <n v="-901.00560000000007"/>
  </r>
  <r>
    <s v="SALE1816"/>
    <x v="644"/>
    <s v="CUST1400"/>
    <s v="PROD96"/>
    <s v="STORE2"/>
    <n v="3"/>
    <n v="687.66"/>
    <n v="0.06"/>
    <x v="1"/>
    <n v="1939.2012"/>
    <n v="2062.98"/>
    <n v="123.77879999999999"/>
    <s v="High Value"/>
    <s v="Women's Formal Blazer"/>
    <x v="3"/>
    <n v="358.47"/>
    <x v="0"/>
    <s v="Female"/>
    <s v="Senior"/>
    <x v="2"/>
    <x v="2"/>
    <n v="1075.4100000000001"/>
    <n v="863.79119999999989"/>
  </r>
  <r>
    <s v="SALE1205"/>
    <x v="369"/>
    <s v="CUST1400"/>
    <s v="PROD39"/>
    <s v="STORE4"/>
    <n v="4"/>
    <n v="639.05999999999995"/>
    <n v="0.12"/>
    <x v="2"/>
    <n v="2249.4911999999999"/>
    <n v="2556.2399999999998"/>
    <n v="306.74879999999996"/>
    <s v="High Value"/>
    <s v="Portable Power Bank"/>
    <x v="2"/>
    <n v="326.06"/>
    <x v="0"/>
    <s v="Female"/>
    <s v="Senior"/>
    <x v="2"/>
    <x v="1"/>
    <n v="1304.24"/>
    <n v="945.25119999999993"/>
  </r>
  <r>
    <s v="SALE1501"/>
    <x v="437"/>
    <s v="CUST1401"/>
    <s v="PROD65"/>
    <s v="STORE15"/>
    <n v="1"/>
    <n v="475.15"/>
    <n v="0.04"/>
    <x v="1"/>
    <n v="456.14399999999995"/>
    <n v="475.15"/>
    <n v="19.006"/>
    <s v="Standard"/>
    <s v="Adjustable Dumbbells 20kg"/>
    <x v="4"/>
    <n v="240.63"/>
    <x v="0"/>
    <s v="Female"/>
    <s v="Senior"/>
    <x v="3"/>
    <x v="0"/>
    <n v="240.63"/>
    <n v="215.51399999999995"/>
  </r>
  <r>
    <s v="SALE1115"/>
    <x v="527"/>
    <s v="CUST1401"/>
    <s v="PROD65"/>
    <s v="STORE19"/>
    <n v="1"/>
    <n v="62.38"/>
    <n v="0.08"/>
    <x v="0"/>
    <n v="57.389600000000002"/>
    <n v="62.38"/>
    <n v="4.9904000000000002"/>
    <s v="Standard"/>
    <s v="Adjustable Dumbbells 20kg"/>
    <x v="4"/>
    <n v="240.63"/>
    <x v="0"/>
    <s v="Female"/>
    <s v="Senior"/>
    <x v="1"/>
    <x v="1"/>
    <n v="240.63"/>
    <n v="-183.24039999999999"/>
  </r>
  <r>
    <s v="SALE143"/>
    <x v="409"/>
    <s v="CUST1401"/>
    <s v="PROD34"/>
    <s v="STORE16"/>
    <n v="1"/>
    <n v="977.02"/>
    <n v="0.2"/>
    <x v="2"/>
    <n v="781.61599999999999"/>
    <n v="977.02"/>
    <n v="195.404"/>
    <s v="Standard"/>
    <s v="Gaming Mechanical Keyboard"/>
    <x v="2"/>
    <n v="419.28"/>
    <x v="0"/>
    <s v="Female"/>
    <s v="Senior"/>
    <x v="0"/>
    <x v="0"/>
    <n v="419.28"/>
    <n v="362.33600000000001"/>
  </r>
  <r>
    <s v="SALE1460"/>
    <x v="130"/>
    <s v="CUST1401"/>
    <s v="PROD68"/>
    <s v="STORE4"/>
    <n v="2"/>
    <n v="898.81"/>
    <n v="0.25"/>
    <x v="0"/>
    <n v="1348.2149999999999"/>
    <n v="1797.62"/>
    <n v="449.40499999999997"/>
    <s v="High Value"/>
    <s v="Wooden Nightstand"/>
    <x v="1"/>
    <n v="243.7"/>
    <x v="0"/>
    <s v="Female"/>
    <s v="Senior"/>
    <x v="2"/>
    <x v="1"/>
    <n v="487.4"/>
    <n v="860.81499999999994"/>
  </r>
  <r>
    <s v="SALE1270"/>
    <x v="548"/>
    <s v="CUST1401"/>
    <s v="PROD58"/>
    <s v="STORE7"/>
    <n v="2"/>
    <n v="422.13"/>
    <n v="0.28000000000000003"/>
    <x v="2"/>
    <n v="607.86720000000003"/>
    <n v="844.26"/>
    <n v="236.39280000000002"/>
    <s v="Standard"/>
    <s v="Womens Cotton Scarf"/>
    <x v="3"/>
    <n v="113.83"/>
    <x v="0"/>
    <s v="Female"/>
    <s v="Senior"/>
    <x v="2"/>
    <x v="1"/>
    <n v="227.66"/>
    <n v="380.20720000000006"/>
  </r>
  <r>
    <s v="SALE649"/>
    <x v="612"/>
    <s v="CUST1402"/>
    <s v="PROD21"/>
    <s v="STORE0"/>
    <n v="1"/>
    <n v="324.56"/>
    <n v="0.03"/>
    <x v="2"/>
    <n v="314.82319999999999"/>
    <n v="324.56"/>
    <n v="9.7368000000000006"/>
    <s v="Standard"/>
    <s v="Multi-Purpose Storage Box"/>
    <x v="1"/>
    <n v="123.46"/>
    <x v="1"/>
    <s v="Male"/>
    <s v="Middle Age"/>
    <x v="1"/>
    <x v="0"/>
    <n v="123.46"/>
    <n v="191.36320000000001"/>
  </r>
  <r>
    <s v="SALE868"/>
    <x v="446"/>
    <s v="CUST1402"/>
    <s v="PROD66"/>
    <s v="STORE3"/>
    <n v="4"/>
    <n v="570.38"/>
    <n v="0.26"/>
    <x v="1"/>
    <n v="1688.3247999999999"/>
    <n v="2281.52"/>
    <n v="593.1952"/>
    <s v="High Value"/>
    <s v="Women's Hair Dryer Brush"/>
    <x v="0"/>
    <n v="340.39"/>
    <x v="1"/>
    <s v="Male"/>
    <s v="Middle Age"/>
    <x v="3"/>
    <x v="2"/>
    <n v="1361.56"/>
    <n v="326.76479999999992"/>
  </r>
  <r>
    <s v="SALE973"/>
    <x v="115"/>
    <s v="CUST1402"/>
    <s v="PROD54"/>
    <s v="STORE18"/>
    <n v="2"/>
    <n v="223.73"/>
    <n v="0.11"/>
    <x v="1"/>
    <n v="398.23939999999999"/>
    <n v="447.46"/>
    <n v="49.220599999999997"/>
    <s v="Standard"/>
    <s v="Sports Stopwatch Pro"/>
    <x v="4"/>
    <n v="434.84"/>
    <x v="1"/>
    <s v="Male"/>
    <s v="Middle Age"/>
    <x v="1"/>
    <x v="0"/>
    <n v="869.68"/>
    <n v="-471.44059999999996"/>
  </r>
  <r>
    <s v="SALE1362"/>
    <x v="30"/>
    <s v="CUST1402"/>
    <s v="PROD54"/>
    <s v="STORE15"/>
    <n v="4"/>
    <n v="164.93"/>
    <n v="0.11"/>
    <x v="0"/>
    <n v="587.1508"/>
    <n v="659.72"/>
    <n v="72.569200000000009"/>
    <s v="Standard"/>
    <s v="Sports Stopwatch Pro"/>
    <x v="4"/>
    <n v="434.84"/>
    <x v="1"/>
    <s v="Male"/>
    <s v="Middle Age"/>
    <x v="3"/>
    <x v="0"/>
    <n v="1739.36"/>
    <n v="-1152.2091999999998"/>
  </r>
  <r>
    <s v="SALE83"/>
    <x v="66"/>
    <s v="CUST1403"/>
    <s v="PROD17"/>
    <s v="STORE18"/>
    <n v="3"/>
    <n v="326.66000000000003"/>
    <n v="0.28000000000000003"/>
    <x v="0"/>
    <n v="705.5856"/>
    <n v="979.98"/>
    <n v="274.39440000000002"/>
    <s v="Standard"/>
    <s v="Soccer Training Cone Set"/>
    <x v="4"/>
    <n v="144.53"/>
    <x v="1"/>
    <s v="Male"/>
    <s v="Middle Age"/>
    <x v="1"/>
    <x v="0"/>
    <n v="433.59000000000003"/>
    <n v="271.99559999999997"/>
  </r>
  <r>
    <s v="SALE1769"/>
    <x v="46"/>
    <s v="CUST1403"/>
    <s v="PROD63"/>
    <s v="STORE6"/>
    <n v="2"/>
    <n v="462.93"/>
    <n v="0.17"/>
    <x v="0"/>
    <n v="768.46379999999999"/>
    <n v="925.86"/>
    <n v="157.39620000000002"/>
    <s v="Standard"/>
    <s v="Organic Sunscreen Lotion"/>
    <x v="0"/>
    <n v="266.86"/>
    <x v="1"/>
    <s v="Male"/>
    <s v="Middle Age"/>
    <x v="1"/>
    <x v="1"/>
    <n v="533.72"/>
    <n v="234.74379999999996"/>
  </r>
  <r>
    <s v="SALE1308"/>
    <x v="353"/>
    <s v="CUST1403"/>
    <s v="PROD34"/>
    <s v="STORE4"/>
    <n v="3"/>
    <n v="60.26"/>
    <n v="0.04"/>
    <x v="2"/>
    <n v="173.5488"/>
    <n v="180.78"/>
    <n v="7.2312000000000003"/>
    <s v="Standard"/>
    <s v="Gaming Mechanical Keyboard"/>
    <x v="2"/>
    <n v="419.28"/>
    <x v="1"/>
    <s v="Male"/>
    <s v="Middle Age"/>
    <x v="2"/>
    <x v="1"/>
    <n v="1257.8399999999999"/>
    <n v="-1084.2911999999999"/>
  </r>
  <r>
    <s v="SALE930"/>
    <x v="289"/>
    <s v="CUST1403"/>
    <s v="PROD52"/>
    <s v="STORE5"/>
    <n v="3"/>
    <n v="109.5"/>
    <n v="0.06"/>
    <x v="0"/>
    <n v="308.78999999999996"/>
    <n v="328.5"/>
    <n v="19.71"/>
    <s v="Standard"/>
    <s v="Rugby Ball"/>
    <x v="4"/>
    <n v="212.26"/>
    <x v="1"/>
    <s v="Male"/>
    <s v="Middle Age"/>
    <x v="3"/>
    <x v="2"/>
    <n v="636.78"/>
    <n v="-327.99"/>
  </r>
  <r>
    <s v="SALE709"/>
    <x v="462"/>
    <s v="CUST1403"/>
    <s v="PROD4"/>
    <s v="STORE7"/>
    <n v="1"/>
    <n v="505.83"/>
    <n v="0.14000000000000001"/>
    <x v="0"/>
    <n v="435.0138"/>
    <n v="505.83"/>
    <n v="70.816200000000009"/>
    <s v="Standard"/>
    <s v="Women's Yoga Pants"/>
    <x v="3"/>
    <n v="306.45999999999998"/>
    <x v="1"/>
    <s v="Male"/>
    <s v="Middle Age"/>
    <x v="2"/>
    <x v="1"/>
    <n v="306.45999999999998"/>
    <n v="128.55380000000002"/>
  </r>
  <r>
    <s v="SALE1771"/>
    <x v="591"/>
    <s v="CUST1404"/>
    <s v="PROD79"/>
    <s v="STORE7"/>
    <n v="2"/>
    <n v="443.15"/>
    <n v="0.27"/>
    <x v="0"/>
    <n v="646.99899999999991"/>
    <n v="886.3"/>
    <n v="239.30100000000002"/>
    <s v="Standard"/>
    <s v="Decorative Lamp Shade"/>
    <x v="1"/>
    <n v="228.53"/>
    <x v="2"/>
    <s v="Female"/>
    <s v="Young"/>
    <x v="2"/>
    <x v="1"/>
    <n v="457.06"/>
    <n v="189.93899999999991"/>
  </r>
  <r>
    <s v="SALE452"/>
    <x v="403"/>
    <s v="CUST1404"/>
    <s v="PROD23"/>
    <s v="STORE16"/>
    <n v="2"/>
    <n v="784.26"/>
    <n v="0.23"/>
    <x v="0"/>
    <n v="1207.7604000000001"/>
    <n v="1568.52"/>
    <n v="360.75960000000003"/>
    <s v="High Value"/>
    <s v="Men's Formal Shirt"/>
    <x v="3"/>
    <n v="242.96499999999997"/>
    <x v="2"/>
    <s v="Female"/>
    <s v="Young"/>
    <x v="0"/>
    <x v="0"/>
    <n v="485.92999999999995"/>
    <n v="721.83040000000017"/>
  </r>
  <r>
    <s v="SALE664"/>
    <x v="144"/>
    <s v="CUST1404"/>
    <s v="PROD16"/>
    <s v="STORE8"/>
    <n v="3"/>
    <n v="590.30999999999995"/>
    <n v="0.17"/>
    <x v="0"/>
    <n v="1469.8718999999999"/>
    <n v="1770.9299999999998"/>
    <n v="301.05809999999997"/>
    <s v="High Value"/>
    <s v="Beard Grooming Kit"/>
    <x v="0"/>
    <n v="337.42"/>
    <x v="2"/>
    <s v="Female"/>
    <s v="Young"/>
    <x v="0"/>
    <x v="1"/>
    <n v="1012.26"/>
    <n v="457.61189999999988"/>
  </r>
  <r>
    <s v="SALE58"/>
    <x v="69"/>
    <s v="CUST1404"/>
    <s v="PROD15"/>
    <s v="STORE7"/>
    <n v="1"/>
    <n v="696.13"/>
    <n v="0.06"/>
    <x v="0"/>
    <n v="654.36219999999992"/>
    <n v="696.13"/>
    <n v="41.767800000000001"/>
    <s v="Standard"/>
    <s v="4K Home Projector"/>
    <x v="2"/>
    <n v="465.34"/>
    <x v="2"/>
    <s v="Female"/>
    <s v="Young"/>
    <x v="2"/>
    <x v="1"/>
    <n v="465.34"/>
    <n v="189.02219999999994"/>
  </r>
  <r>
    <s v="SALE465"/>
    <x v="303"/>
    <s v="CUST1405"/>
    <s v="PROD46"/>
    <s v="STORE9"/>
    <n v="4"/>
    <n v="194.39"/>
    <n v="0.25"/>
    <x v="1"/>
    <n v="583.16999999999996"/>
    <n v="777.56"/>
    <n v="194.39"/>
    <s v="Standard"/>
    <s v="Men's Winter Jacket"/>
    <x v="3"/>
    <n v="167.34"/>
    <x v="3"/>
    <s v="Female"/>
    <s v="Young"/>
    <x v="2"/>
    <x v="0"/>
    <n v="669.36"/>
    <n v="-86.190000000000055"/>
  </r>
  <r>
    <s v="SALE1461"/>
    <x v="542"/>
    <s v="CUST1405"/>
    <s v="PROD13"/>
    <s v="STORE10"/>
    <n v="1"/>
    <n v="339.7"/>
    <n v="0.1"/>
    <x v="0"/>
    <n v="305.73"/>
    <n v="339.7"/>
    <n v="33.97"/>
    <s v="Standard"/>
    <s v="USB-C Fast Charger"/>
    <x v="2"/>
    <n v="242.23"/>
    <x v="3"/>
    <s v="Female"/>
    <s v="Young"/>
    <x v="1"/>
    <x v="1"/>
    <n v="242.23"/>
    <n v="63.500000000000028"/>
  </r>
  <r>
    <s v="SALE764"/>
    <x v="401"/>
    <s v="CUST1405"/>
    <s v="PROD24"/>
    <s v="STORE3"/>
    <n v="4"/>
    <n v="463.16"/>
    <n v="0.27"/>
    <x v="1"/>
    <n v="1352.4272000000001"/>
    <n v="1852.64"/>
    <n v="500.21280000000007"/>
    <s v="High Value"/>
    <s v="Foldable Camping Chair"/>
    <x v="4"/>
    <n v="166.06"/>
    <x v="3"/>
    <s v="Female"/>
    <s v="Young"/>
    <x v="3"/>
    <x v="2"/>
    <n v="664.24"/>
    <n v="688.18720000000008"/>
  </r>
  <r>
    <s v="SALE154"/>
    <x v="320"/>
    <s v="CUST1405"/>
    <s v="PROD48"/>
    <s v="STORE2"/>
    <n v="2"/>
    <n v="824.91"/>
    <n v="0.09"/>
    <x v="2"/>
    <n v="1501.3362"/>
    <n v="1649.82"/>
    <n v="148.4838"/>
    <s v="High Value"/>
    <s v="Car Dashboard Phone Holder"/>
    <x v="2"/>
    <n v="177.98"/>
    <x v="3"/>
    <s v="Female"/>
    <s v="Young"/>
    <x v="2"/>
    <x v="2"/>
    <n v="355.96"/>
    <n v="1145.3761999999999"/>
  </r>
  <r>
    <s v="SALE1473"/>
    <x v="645"/>
    <s v="CUST1405"/>
    <s v="PROD85"/>
    <s v="STORE18"/>
    <n v="4"/>
    <n v="796.89"/>
    <n v="0.17"/>
    <x v="2"/>
    <n v="2645.6747999999998"/>
    <n v="3187.56"/>
    <n v="541.88520000000005"/>
    <s v="High Value"/>
    <s v="Women's Beanie Hat"/>
    <x v="3"/>
    <n v="119.57"/>
    <x v="3"/>
    <s v="Female"/>
    <s v="Young"/>
    <x v="1"/>
    <x v="0"/>
    <n v="478.28"/>
    <n v="2167.3948"/>
  </r>
  <r>
    <s v="SALE742"/>
    <x v="583"/>
    <s v="CUST1405"/>
    <s v="PROD18"/>
    <s v="STORE5"/>
    <n v="3"/>
    <n v="543.92999999999995"/>
    <n v="0.3"/>
    <x v="0"/>
    <n v="1142.2529999999999"/>
    <n v="1631.79"/>
    <n v="489.53699999999998"/>
    <s v="High Value"/>
    <s v="Women's Denim Jeans"/>
    <x v="3"/>
    <n v="242.96499999999997"/>
    <x v="3"/>
    <s v="Female"/>
    <s v="Young"/>
    <x v="3"/>
    <x v="2"/>
    <n v="728.89499999999998"/>
    <n v="413.35799999999995"/>
  </r>
  <r>
    <s v="SALE1377"/>
    <x v="608"/>
    <s v="CUST1405"/>
    <s v="PROD39"/>
    <s v="STORE4"/>
    <n v="2"/>
    <n v="44.65"/>
    <n v="0.03"/>
    <x v="1"/>
    <n v="86.620999999999995"/>
    <n v="89.3"/>
    <n v="2.6789999999999998"/>
    <s v="Standard"/>
    <s v="Portable Power Bank"/>
    <x v="2"/>
    <n v="326.06"/>
    <x v="3"/>
    <s v="Female"/>
    <s v="Young"/>
    <x v="2"/>
    <x v="1"/>
    <n v="652.12"/>
    <n v="-565.49900000000002"/>
  </r>
  <r>
    <s v="SALE488"/>
    <x v="636"/>
    <s v="CUST1405"/>
    <s v="PROD73"/>
    <s v="STORE13"/>
    <n v="4"/>
    <n v="827.39"/>
    <n v="0.06"/>
    <x v="1"/>
    <n v="3110.9863999999998"/>
    <n v="3309.56"/>
    <n v="198.5736"/>
    <s v="High Value"/>
    <s v="Shin Guards – Adult"/>
    <x v="4"/>
    <n v="107.06"/>
    <x v="3"/>
    <s v="Female"/>
    <s v="Young"/>
    <x v="1"/>
    <x v="0"/>
    <n v="428.24"/>
    <n v="2682.7464"/>
  </r>
  <r>
    <s v="SALE972"/>
    <x v="342"/>
    <s v="CUST1406"/>
    <s v="PROD3"/>
    <s v="STORE16"/>
    <n v="2"/>
    <n v="403.2"/>
    <n v="0.21"/>
    <x v="0"/>
    <n v="637.05600000000004"/>
    <n v="806.4"/>
    <n v="169.34399999999999"/>
    <s v="Standard"/>
    <s v="Men's Running Jacket"/>
    <x v="3"/>
    <n v="364.67"/>
    <x v="3"/>
    <s v="Female"/>
    <s v="Young"/>
    <x v="0"/>
    <x v="0"/>
    <n v="729.34"/>
    <n v="-92.283999999999992"/>
  </r>
  <r>
    <s v="SALE91"/>
    <x v="178"/>
    <s v="CUST1406"/>
    <s v="PROD16"/>
    <s v="STORE1"/>
    <n v="4"/>
    <n v="292.31"/>
    <n v="0.27"/>
    <x v="0"/>
    <n v="853.54520000000002"/>
    <n v="1169.24"/>
    <n v="315.69480000000004"/>
    <s v="Standard"/>
    <s v="Beard Grooming Kit"/>
    <x v="0"/>
    <n v="337.42"/>
    <x v="3"/>
    <s v="Female"/>
    <s v="Young"/>
    <x v="3"/>
    <x v="0"/>
    <n v="1349.68"/>
    <n v="-496.13480000000004"/>
  </r>
  <r>
    <s v="SALE268"/>
    <x v="33"/>
    <s v="CUST1406"/>
    <s v="PROD90"/>
    <s v="STORE18"/>
    <n v="1"/>
    <n v="948.33"/>
    <n v="0.11"/>
    <x v="1"/>
    <n v="844.01370000000009"/>
    <n v="948.33"/>
    <n v="104.3163"/>
    <s v="Standard"/>
    <s v="Gaming Mouse Pad XL"/>
    <x v="2"/>
    <n v="340.14"/>
    <x v="3"/>
    <s v="Female"/>
    <s v="Young"/>
    <x v="1"/>
    <x v="0"/>
    <n v="340.14"/>
    <n v="503.8737000000001"/>
  </r>
  <r>
    <s v="SALE1343"/>
    <x v="478"/>
    <s v="CUST1406"/>
    <s v="PROD97"/>
    <s v="STORE1"/>
    <n v="1"/>
    <n v="702.27"/>
    <n v="0.17"/>
    <x v="2"/>
    <n v="582.88409999999999"/>
    <n v="702.27"/>
    <n v="119.38590000000001"/>
    <s v="Standard"/>
    <s v="Cricket Bat"/>
    <x v="4"/>
    <n v="245.98"/>
    <x v="3"/>
    <s v="Female"/>
    <s v="Young"/>
    <x v="3"/>
    <x v="0"/>
    <n v="245.98"/>
    <n v="336.90409999999997"/>
  </r>
  <r>
    <s v="SALE998"/>
    <x v="646"/>
    <s v="CUST1407"/>
    <s v="PROD34"/>
    <s v="STORE17"/>
    <n v="2"/>
    <n v="379.28"/>
    <n v="0.26"/>
    <x v="2"/>
    <n v="561.33439999999996"/>
    <n v="758.56"/>
    <n v="197.22559999999999"/>
    <s v="Standard"/>
    <s v="Gaming Mechanical Keyboard"/>
    <x v="2"/>
    <n v="419.28"/>
    <x v="3"/>
    <s v="Male"/>
    <s v="Middle Age"/>
    <x v="3"/>
    <x v="0"/>
    <n v="838.56"/>
    <n v="-277.22559999999999"/>
  </r>
  <r>
    <s v="SALE853"/>
    <x v="267"/>
    <s v="CUST1407"/>
    <s v="PROD70"/>
    <s v="STORE15"/>
    <n v="4"/>
    <n v="92.35"/>
    <n v="0.15"/>
    <x v="1"/>
    <n v="313.98999999999995"/>
    <n v="369.4"/>
    <n v="55.41"/>
    <s v="Standard"/>
    <s v="Kitchen Storage Rack"/>
    <x v="1"/>
    <n v="138.05000000000001"/>
    <x v="3"/>
    <s v="Male"/>
    <s v="Middle Age"/>
    <x v="3"/>
    <x v="0"/>
    <n v="552.20000000000005"/>
    <n v="-238.21000000000009"/>
  </r>
  <r>
    <s v="SALE60"/>
    <x v="350"/>
    <s v="CUST1408"/>
    <s v="PROD31"/>
    <s v="STORE10"/>
    <n v="4"/>
    <n v="721.54"/>
    <n v="0.21"/>
    <x v="2"/>
    <n v="2280.0664000000002"/>
    <n v="2886.16"/>
    <n v="606.09359999999992"/>
    <s v="High Value"/>
    <s v="Basketball"/>
    <x v="4"/>
    <n v="204.39"/>
    <x v="3"/>
    <s v="Male"/>
    <s v="Middle Age"/>
    <x v="1"/>
    <x v="1"/>
    <n v="817.56"/>
    <n v="1462.5064000000002"/>
  </r>
  <r>
    <s v="SALE1227"/>
    <x v="582"/>
    <s v="CUST1408"/>
    <s v="PROD59"/>
    <s v="STORE9"/>
    <n v="1"/>
    <n v="228.69"/>
    <n v="0.14000000000000001"/>
    <x v="1"/>
    <n v="196.67339999999999"/>
    <n v="228.69"/>
    <n v="32.016600000000004"/>
    <s v="Standard"/>
    <s v="Men's Hair Styling Gel"/>
    <x v="0"/>
    <n v="17.309999999999999"/>
    <x v="3"/>
    <s v="Male"/>
    <s v="Middle Age"/>
    <x v="2"/>
    <x v="0"/>
    <n v="17.309999999999999"/>
    <n v="179.36339999999998"/>
  </r>
  <r>
    <s v="SALE774"/>
    <x v="569"/>
    <s v="CUST1408"/>
    <s v="PROD84"/>
    <s v="STORE17"/>
    <n v="1"/>
    <n v="899.09"/>
    <n v="0.2"/>
    <x v="2"/>
    <n v="719.27200000000005"/>
    <n v="899.09"/>
    <n v="179.81800000000001"/>
    <s v="Standard"/>
    <s v="Wooden Bookshelf"/>
    <x v="1"/>
    <n v="388.46"/>
    <x v="3"/>
    <s v="Male"/>
    <s v="Middle Age"/>
    <x v="3"/>
    <x v="0"/>
    <n v="388.46"/>
    <n v="330.81200000000007"/>
  </r>
  <r>
    <s v="SALE0"/>
    <x v="145"/>
    <s v="CUST1409"/>
    <s v="PROD97"/>
    <s v="STORE3"/>
    <n v="4"/>
    <n v="195.75"/>
    <n v="0.17"/>
    <x v="1"/>
    <n v="649.89"/>
    <n v="783"/>
    <n v="133.11000000000001"/>
    <s v="Standard"/>
    <s v="Cricket Bat"/>
    <x v="4"/>
    <n v="245.98"/>
    <x v="3"/>
    <s v="Male"/>
    <s v="Senior"/>
    <x v="3"/>
    <x v="2"/>
    <n v="983.92"/>
    <n v="-334.03"/>
  </r>
  <r>
    <s v="SALE1467"/>
    <x v="588"/>
    <s v="CUST1409"/>
    <s v="PROD9"/>
    <s v="STORE8"/>
    <n v="3"/>
    <n v="199.13"/>
    <n v="0.24"/>
    <x v="0"/>
    <n v="454.01639999999998"/>
    <n v="597.39"/>
    <n v="143.37359999999998"/>
    <s v="Standard"/>
    <s v="Adjustable Dumbbell Set"/>
    <x v="4"/>
    <n v="495.72"/>
    <x v="3"/>
    <s v="Male"/>
    <s v="Senior"/>
    <x v="0"/>
    <x v="1"/>
    <n v="1487.16"/>
    <n v="-1033.1436000000001"/>
  </r>
  <r>
    <s v="SALE72"/>
    <x v="586"/>
    <s v="CUST1409"/>
    <s v="PROD38"/>
    <s v="STORE5"/>
    <n v="2"/>
    <n v="833.62"/>
    <n v="0.18"/>
    <x v="1"/>
    <n v="1367.1368000000002"/>
    <n v="1667.24"/>
    <n v="300.10320000000002"/>
    <s v="High Value"/>
    <s v="Sports Water Hydration Pack"/>
    <x v="4"/>
    <n v="135.61000000000001"/>
    <x v="3"/>
    <s v="Male"/>
    <s v="Senior"/>
    <x v="3"/>
    <x v="2"/>
    <n v="271.22000000000003"/>
    <n v="1095.9168000000002"/>
  </r>
  <r>
    <s v="SALE919"/>
    <x v="559"/>
    <s v="CUST1409"/>
    <s v="PROD70"/>
    <s v="STORE0"/>
    <n v="1"/>
    <n v="676.26"/>
    <n v="0.14000000000000001"/>
    <x v="1"/>
    <n v="581.58359999999993"/>
    <n v="676.26"/>
    <n v="94.676400000000001"/>
    <s v="Standard"/>
    <s v="Kitchen Storage Rack"/>
    <x v="1"/>
    <n v="138.05000000000001"/>
    <x v="3"/>
    <s v="Male"/>
    <s v="Senior"/>
    <x v="1"/>
    <x v="0"/>
    <n v="138.05000000000001"/>
    <n v="443.53359999999992"/>
  </r>
  <r>
    <s v="SALE1315"/>
    <x v="515"/>
    <s v="CUST1409"/>
    <s v="PROD71"/>
    <s v="STORE15"/>
    <n v="2"/>
    <n v="666.49"/>
    <n v="0.06"/>
    <x v="1"/>
    <n v="1253.0011999999999"/>
    <n v="1332.98"/>
    <n v="79.978799999999993"/>
    <s v="High Value"/>
    <s v="Hair Repair Oil Treatment"/>
    <x v="0"/>
    <n v="214.32"/>
    <x v="3"/>
    <s v="Male"/>
    <s v="Senior"/>
    <x v="3"/>
    <x v="0"/>
    <n v="428.64"/>
    <n v="824.36119999999994"/>
  </r>
  <r>
    <s v="SALE1590"/>
    <x v="275"/>
    <s v="CUST1410"/>
    <s v="PROD33"/>
    <s v="STORE19"/>
    <n v="3"/>
    <n v="471.19"/>
    <n v="0.28000000000000003"/>
    <x v="0"/>
    <n v="1017.7703999999999"/>
    <n v="1413.57"/>
    <n v="395.7996"/>
    <s v="High Value"/>
    <s v="Modern Wall Clock"/>
    <x v="1"/>
    <n v="179.77"/>
    <x v="1"/>
    <s v="Female"/>
    <s v="Middle Age"/>
    <x v="1"/>
    <x v="1"/>
    <n v="539.31000000000006"/>
    <n v="478.46039999999982"/>
  </r>
  <r>
    <s v="SALE640"/>
    <x v="458"/>
    <s v="CUST1410"/>
    <s v="PROD96"/>
    <s v="STORE14"/>
    <n v="4"/>
    <n v="555.65"/>
    <n v="0.25"/>
    <x v="0"/>
    <n v="1666.9499999999998"/>
    <n v="2222.6"/>
    <n v="555.65"/>
    <s v="High Value"/>
    <s v="Women's Formal Blazer"/>
    <x v="3"/>
    <n v="358.47"/>
    <x v="1"/>
    <s v="Female"/>
    <s v="Middle Age"/>
    <x v="2"/>
    <x v="2"/>
    <n v="1433.88"/>
    <n v="233.06999999999971"/>
  </r>
  <r>
    <s v="SALE635"/>
    <x v="139"/>
    <s v="CUST1411"/>
    <s v="PROD18"/>
    <s v="STORE15"/>
    <n v="2"/>
    <n v="100.42"/>
    <n v="0.06"/>
    <x v="2"/>
    <n v="188.78959999999998"/>
    <n v="200.84"/>
    <n v="12.0504"/>
    <s v="Standard"/>
    <s v="Women's Denim Jeans"/>
    <x v="3"/>
    <n v="242.96499999999997"/>
    <x v="2"/>
    <s v="Male"/>
    <s v="Senior"/>
    <x v="3"/>
    <x v="0"/>
    <n v="485.92999999999995"/>
    <n v="-297.1404"/>
  </r>
  <r>
    <s v="SALE31"/>
    <x v="133"/>
    <s v="CUST1412"/>
    <s v="PROD53"/>
    <s v="STORE12"/>
    <n v="3"/>
    <n v="981.69"/>
    <n v="0.05"/>
    <x v="2"/>
    <n v="2797.8164999999999"/>
    <n v="2945.07"/>
    <n v="147.2535"/>
    <s v="High Value"/>
    <s v="Men's Track Pants"/>
    <x v="3"/>
    <n v="386.56"/>
    <x v="3"/>
    <s v="Female"/>
    <s v="Young"/>
    <x v="3"/>
    <x v="1"/>
    <n v="1159.68"/>
    <n v="1638.1364999999998"/>
  </r>
  <r>
    <s v="SALE1272"/>
    <x v="9"/>
    <s v="CUST1412"/>
    <s v="PROD29"/>
    <s v="STORE7"/>
    <n v="2"/>
    <n v="848.87"/>
    <n v="0.09"/>
    <x v="2"/>
    <n v="1544.9434000000001"/>
    <n v="1697.74"/>
    <n v="152.79659999999998"/>
    <s v="High Value"/>
    <s v="Fabric Sofa Throw Blanket"/>
    <x v="1"/>
    <n v="218.48"/>
    <x v="3"/>
    <s v="Female"/>
    <s v="Young"/>
    <x v="2"/>
    <x v="1"/>
    <n v="436.96"/>
    <n v="1107.9834000000001"/>
  </r>
  <r>
    <s v="SALE407"/>
    <x v="88"/>
    <s v="CUST1413"/>
    <s v="PROD70"/>
    <s v="STORE14"/>
    <n v="3"/>
    <n v="582.32000000000005"/>
    <n v="0"/>
    <x v="0"/>
    <n v="1746.96"/>
    <n v="1746.96"/>
    <n v="0"/>
    <s v="High Value"/>
    <s v="Kitchen Storage Rack"/>
    <x v="1"/>
    <n v="138.05000000000001"/>
    <x v="1"/>
    <s v="Female"/>
    <s v="Senior"/>
    <x v="2"/>
    <x v="2"/>
    <n v="414.15000000000003"/>
    <n v="1332.81"/>
  </r>
  <r>
    <s v="SALE949"/>
    <x v="647"/>
    <s v="CUST1413"/>
    <s v="PROD81"/>
    <s v="STORE8"/>
    <n v="2"/>
    <n v="869.43"/>
    <n v="0.24"/>
    <x v="0"/>
    <n v="1321.5336"/>
    <n v="1738.86"/>
    <n v="417.32639999999998"/>
    <s v="High Value"/>
    <s v="Badminton Racket Set"/>
    <x v="4"/>
    <n v="285.54000000000002"/>
    <x v="1"/>
    <s v="Female"/>
    <s v="Senior"/>
    <x v="0"/>
    <x v="1"/>
    <n v="571.08000000000004"/>
    <n v="750.45359999999994"/>
  </r>
  <r>
    <s v="SALE1078"/>
    <x v="394"/>
    <s v="CUST1414"/>
    <s v="PROD4"/>
    <s v="STORE11"/>
    <n v="1"/>
    <n v="62.26"/>
    <n v="0.03"/>
    <x v="1"/>
    <n v="60.392199999999995"/>
    <n v="62.26"/>
    <n v="1.8677999999999999"/>
    <s v="Standard"/>
    <s v="Women's Yoga Pants"/>
    <x v="3"/>
    <n v="306.45999999999998"/>
    <x v="3"/>
    <s v="Female"/>
    <s v="Middle Age"/>
    <x v="2"/>
    <x v="1"/>
    <n v="306.45999999999998"/>
    <n v="-246.06779999999998"/>
  </r>
  <r>
    <s v="SALE856"/>
    <x v="648"/>
    <s v="CUST1415"/>
    <s v="PROD42"/>
    <s v="STORE4"/>
    <n v="3"/>
    <n v="343.97"/>
    <n v="0.04"/>
    <x v="0"/>
    <n v="990.6336"/>
    <n v="1031.9100000000001"/>
    <n v="41.276400000000002"/>
    <s v="Standard"/>
    <s v="Smart Home WiFi Camera"/>
    <x v="2"/>
    <n v="450.71"/>
    <x v="2"/>
    <s v="Female"/>
    <s v="Young"/>
    <x v="2"/>
    <x v="1"/>
    <n v="1352.1299999999999"/>
    <n v="-361.49639999999988"/>
  </r>
  <r>
    <s v="SALE167"/>
    <x v="649"/>
    <s v="CUST1415"/>
    <s v="PROD79"/>
    <s v="STORE7"/>
    <n v="3"/>
    <n v="304.67"/>
    <n v="0.11"/>
    <x v="1"/>
    <n v="813.46889999999996"/>
    <n v="914.01"/>
    <n v="100.5411"/>
    <s v="Standard"/>
    <s v="Decorative Lamp Shade"/>
    <x v="1"/>
    <n v="228.53"/>
    <x v="2"/>
    <s v="Female"/>
    <s v="Young"/>
    <x v="2"/>
    <x v="1"/>
    <n v="685.59"/>
    <n v="127.87889999999993"/>
  </r>
  <r>
    <s v="SALE782"/>
    <x v="625"/>
    <s v="CUST1416"/>
    <s v="PROD98"/>
    <s v="STORE7"/>
    <n v="4"/>
    <n v="208.34"/>
    <n v="0.01"/>
    <x v="2"/>
    <n v="825.02639999999997"/>
    <n v="833.36"/>
    <n v="8.3336000000000006"/>
    <s v="Standard"/>
    <s v="Portable Bluetooth Speaker"/>
    <x v="2"/>
    <n v="431.67"/>
    <x v="0"/>
    <s v="Male"/>
    <s v="Middle Age"/>
    <x v="2"/>
    <x v="1"/>
    <n v="1726.68"/>
    <n v="-901.6536000000001"/>
  </r>
  <r>
    <s v="SALE1564"/>
    <x v="382"/>
    <s v="CUST1416"/>
    <s v="PROD33"/>
    <s v="STORE6"/>
    <n v="1"/>
    <n v="119.04"/>
    <n v="0.13"/>
    <x v="0"/>
    <n v="103.56480000000001"/>
    <n v="119.04"/>
    <n v="15.475200000000001"/>
    <s v="Standard"/>
    <s v="Modern Wall Clock"/>
    <x v="1"/>
    <n v="179.77"/>
    <x v="0"/>
    <s v="Male"/>
    <s v="Middle Age"/>
    <x v="1"/>
    <x v="1"/>
    <n v="179.77"/>
    <n v="-76.205200000000005"/>
  </r>
  <r>
    <s v="SALE55"/>
    <x v="46"/>
    <s v="CUST1416"/>
    <s v="PROD49"/>
    <s v="STORE11"/>
    <n v="4"/>
    <n v="791.65"/>
    <n v="0.06"/>
    <x v="2"/>
    <n v="2976.6039999999998"/>
    <n v="3166.6"/>
    <n v="189.99599999999998"/>
    <s v="High Value"/>
    <s v="Men's Roll-On Perfume"/>
    <x v="0"/>
    <n v="43.29"/>
    <x v="0"/>
    <s v="Male"/>
    <s v="Middle Age"/>
    <x v="2"/>
    <x v="1"/>
    <n v="173.16"/>
    <n v="2803.444"/>
  </r>
  <r>
    <s v="SALE1698"/>
    <x v="125"/>
    <s v="CUST1416"/>
    <s v="PROD0"/>
    <s v="STORE15"/>
    <n v="2"/>
    <n v="414.86"/>
    <n v="0.23"/>
    <x v="0"/>
    <n v="638.88440000000003"/>
    <n v="829.72"/>
    <n v="190.83560000000003"/>
    <s v="Standard"/>
    <s v="Brother Laser Printer"/>
    <x v="2"/>
    <n v="112.42"/>
    <x v="0"/>
    <s v="Male"/>
    <s v="Middle Age"/>
    <x v="3"/>
    <x v="0"/>
    <n v="224.84"/>
    <n v="414.0444"/>
  </r>
  <r>
    <s v="SALE1568"/>
    <x v="441"/>
    <s v="CUST1416"/>
    <s v="PROD6"/>
    <s v="STORE10"/>
    <n v="2"/>
    <n v="960.81"/>
    <n v="0.28000000000000003"/>
    <x v="2"/>
    <n v="1383.5663999999999"/>
    <n v="1921.62"/>
    <n v="538.05360000000007"/>
    <s v="High Value"/>
    <s v="Herbal Face Moisturizer"/>
    <x v="0"/>
    <n v="312.8"/>
    <x v="0"/>
    <s v="Male"/>
    <s v="Middle Age"/>
    <x v="1"/>
    <x v="1"/>
    <n v="625.6"/>
    <n v="757.96639999999991"/>
  </r>
  <r>
    <s v="SALE1801"/>
    <x v="620"/>
    <s v="CUST1417"/>
    <s v="PROD17"/>
    <s v="STORE16"/>
    <n v="4"/>
    <n v="943.36"/>
    <n v="0.18"/>
    <x v="0"/>
    <n v="3094.2208000000001"/>
    <n v="3773.44"/>
    <n v="679.2192"/>
    <s v="High Value"/>
    <s v="Soccer Training Cone Set"/>
    <x v="4"/>
    <n v="144.53"/>
    <x v="1"/>
    <s v="Female"/>
    <s v="Senior"/>
    <x v="0"/>
    <x v="0"/>
    <n v="578.12"/>
    <n v="2516.1008000000002"/>
  </r>
  <r>
    <s v="SALE678"/>
    <x v="155"/>
    <s v="CUST1417"/>
    <s v="PROD62"/>
    <s v="STORE13"/>
    <n v="1"/>
    <n v="830.42"/>
    <n v="0.26"/>
    <x v="1"/>
    <n v="614.51080000000002"/>
    <n v="830.42"/>
    <n v="215.9092"/>
    <s v="Standard"/>
    <s v="Laptop Cooling Pad"/>
    <x v="2"/>
    <n v="86.42"/>
    <x v="1"/>
    <s v="Female"/>
    <s v="Senior"/>
    <x v="1"/>
    <x v="0"/>
    <n v="86.42"/>
    <n v="528.09080000000006"/>
  </r>
  <r>
    <s v="SALE1696"/>
    <x v="650"/>
    <s v="CUST1417"/>
    <s v="PROD67"/>
    <s v="STORE18"/>
    <n v="1"/>
    <n v="762.55"/>
    <n v="0.19"/>
    <x v="0"/>
    <n v="617.66549999999995"/>
    <n v="762.55"/>
    <n v="144.8845"/>
    <s v="Standard"/>
    <s v="Smart LED Light Strip"/>
    <x v="2"/>
    <n v="349.17"/>
    <x v="1"/>
    <s v="Female"/>
    <s v="Senior"/>
    <x v="1"/>
    <x v="0"/>
    <n v="349.17"/>
    <n v="268.49549999999994"/>
  </r>
  <r>
    <s v="SALE419"/>
    <x v="149"/>
    <s v="CUST1417"/>
    <s v="PROD91"/>
    <s v="STORE19"/>
    <n v="2"/>
    <n v="464.43"/>
    <n v="0.24"/>
    <x v="0"/>
    <n v="705.93360000000007"/>
    <n v="928.86"/>
    <n v="222.9264"/>
    <s v="Standard"/>
    <s v="Women's High Heels"/>
    <x v="3"/>
    <n v="438.25"/>
    <x v="1"/>
    <s v="Female"/>
    <s v="Senior"/>
    <x v="1"/>
    <x v="1"/>
    <n v="876.5"/>
    <n v="-170.56639999999993"/>
  </r>
  <r>
    <s v="SALE290"/>
    <x v="556"/>
    <s v="CUST1417"/>
    <s v="PROD97"/>
    <s v="STORE15"/>
    <n v="1"/>
    <n v="711.08"/>
    <n v="0.24"/>
    <x v="2"/>
    <n v="540.42079999999999"/>
    <n v="711.08"/>
    <n v="170.6592"/>
    <s v="Standard"/>
    <s v="Cricket Bat"/>
    <x v="4"/>
    <n v="245.98"/>
    <x v="1"/>
    <s v="Female"/>
    <s v="Senior"/>
    <x v="3"/>
    <x v="0"/>
    <n v="245.98"/>
    <n v="294.44079999999997"/>
  </r>
  <r>
    <s v="SALE359"/>
    <x v="145"/>
    <s v="CUST1417"/>
    <s v="PROD41"/>
    <s v="STORE9"/>
    <n v="2"/>
    <n v="984.96"/>
    <n v="0.16"/>
    <x v="2"/>
    <n v="1654.7328"/>
    <n v="1969.92"/>
    <n v="315.18720000000002"/>
    <s v="High Value"/>
    <s v="Yoga Exercise Mat"/>
    <x v="4"/>
    <n v="313.26"/>
    <x v="1"/>
    <s v="Female"/>
    <s v="Senior"/>
    <x v="2"/>
    <x v="0"/>
    <n v="626.52"/>
    <n v="1028.2128"/>
  </r>
  <r>
    <s v="SALE490"/>
    <x v="402"/>
    <s v="CUST1418"/>
    <s v="PROD89"/>
    <s v="STORE18"/>
    <n v="1"/>
    <n v="21.14"/>
    <n v="0.06"/>
    <x v="1"/>
    <n v="19.871600000000001"/>
    <n v="21.14"/>
    <n v="1.2684"/>
    <s v="Standard"/>
    <s v="Face Foundation Kit"/>
    <x v="0"/>
    <n v="183.04"/>
    <x v="2"/>
    <s v="Female"/>
    <s v="Senior"/>
    <x v="1"/>
    <x v="0"/>
    <n v="183.04"/>
    <n v="-163.16839999999999"/>
  </r>
  <r>
    <s v="SALE1081"/>
    <x v="39"/>
    <s v="CUST1418"/>
    <s v="PROD44"/>
    <s v="STORE3"/>
    <n v="1"/>
    <n v="343.03"/>
    <n v="0.16"/>
    <x v="1"/>
    <n v="288.14519999999999"/>
    <n v="343.03"/>
    <n v="54.884799999999998"/>
    <s v="Standard"/>
    <s v="Adjustable Jump Rope"/>
    <x v="4"/>
    <n v="167.12"/>
    <x v="2"/>
    <s v="Female"/>
    <s v="Senior"/>
    <x v="3"/>
    <x v="2"/>
    <n v="167.12"/>
    <n v="121.02519999999998"/>
  </r>
  <r>
    <s v="SALE1405"/>
    <x v="651"/>
    <s v="CUST1418"/>
    <s v="PROD72"/>
    <s v="STORE7"/>
    <n v="3"/>
    <n v="94.83"/>
    <n v="0.16"/>
    <x v="0"/>
    <n v="238.9716"/>
    <n v="284.49"/>
    <n v="45.5184"/>
    <s v="Standard"/>
    <s v="Professional Jump Rope"/>
    <x v="4"/>
    <n v="477.61"/>
    <x v="2"/>
    <s v="Female"/>
    <s v="Senior"/>
    <x v="2"/>
    <x v="1"/>
    <n v="1432.83"/>
    <n v="-1193.8583999999998"/>
  </r>
  <r>
    <s v="SALE1413"/>
    <x v="652"/>
    <s v="CUST1418"/>
    <s v="PROD25"/>
    <s v="STORE16"/>
    <n v="3"/>
    <n v="74.66"/>
    <n v="0.03"/>
    <x v="2"/>
    <n v="217.26059999999998"/>
    <n v="223.98"/>
    <n v="6.7193999999999994"/>
    <s v="Standard"/>
    <s v="Women's Scarf Set"/>
    <x v="3"/>
    <n v="174.02"/>
    <x v="2"/>
    <s v="Female"/>
    <s v="Senior"/>
    <x v="0"/>
    <x v="0"/>
    <n v="522.06000000000006"/>
    <n v="-304.79940000000011"/>
  </r>
  <r>
    <s v="SALE482"/>
    <x v="40"/>
    <s v="CUST1419"/>
    <s v="PROD29"/>
    <s v="STORE8"/>
    <n v="3"/>
    <n v="281.95999999999998"/>
    <n v="0.01"/>
    <x v="1"/>
    <n v="837.42119999999989"/>
    <n v="845.87999999999988"/>
    <n v="8.4587999999999983"/>
    <s v="Standard"/>
    <s v="Fabric Sofa Throw Blanket"/>
    <x v="1"/>
    <n v="218.48"/>
    <x v="3"/>
    <s v="Male"/>
    <s v="Middle Age"/>
    <x v="0"/>
    <x v="1"/>
    <n v="655.43999999999994"/>
    <n v="181.98119999999994"/>
  </r>
  <r>
    <s v="SALE116"/>
    <x v="527"/>
    <s v="CUST1419"/>
    <s v="PROD3"/>
    <s v="STORE8"/>
    <n v="4"/>
    <n v="622.27"/>
    <n v="0.02"/>
    <x v="1"/>
    <n v="2439.2983999999997"/>
    <n v="2489.08"/>
    <n v="49.781599999999997"/>
    <s v="High Value"/>
    <s v="Men's Running Jacket"/>
    <x v="3"/>
    <n v="364.67"/>
    <x v="3"/>
    <s v="Male"/>
    <s v="Middle Age"/>
    <x v="0"/>
    <x v="1"/>
    <n v="1458.68"/>
    <n v="980.61839999999961"/>
  </r>
  <r>
    <s v="SALE1185"/>
    <x v="653"/>
    <s v="CUST1420"/>
    <s v="PROD15"/>
    <s v="STORE1"/>
    <n v="2"/>
    <n v="78.27"/>
    <n v="0.28999999999999998"/>
    <x v="1"/>
    <n v="111.14339999999999"/>
    <n v="156.54"/>
    <n v="45.396599999999992"/>
    <s v="Standard"/>
    <s v="4K Home Projector"/>
    <x v="2"/>
    <n v="465.34"/>
    <x v="1"/>
    <s v="Male"/>
    <s v="Senior"/>
    <x v="3"/>
    <x v="0"/>
    <n v="930.68"/>
    <n v="-819.53659999999991"/>
  </r>
  <r>
    <s v="SALE1722"/>
    <x v="271"/>
    <s v="CUST1420"/>
    <s v="PROD58"/>
    <s v="STORE0"/>
    <n v="4"/>
    <n v="676.58"/>
    <n v="0.23"/>
    <x v="0"/>
    <n v="2083.8664000000003"/>
    <n v="2706.32"/>
    <n v="622.45360000000005"/>
    <s v="High Value"/>
    <s v="Womens Cotton Scarf"/>
    <x v="3"/>
    <n v="113.83"/>
    <x v="1"/>
    <s v="Male"/>
    <s v="Senior"/>
    <x v="1"/>
    <x v="0"/>
    <n v="455.32"/>
    <n v="1628.5464000000004"/>
  </r>
  <r>
    <s v="SALE1612"/>
    <x v="305"/>
    <s v="CUST1420"/>
    <s v="PROD34"/>
    <s v="STORE0"/>
    <n v="2"/>
    <n v="938.6"/>
    <n v="0.04"/>
    <x v="2"/>
    <n v="1802.1120000000001"/>
    <n v="1877.2"/>
    <n v="75.088000000000008"/>
    <s v="High Value"/>
    <s v="Gaming Mechanical Keyboard"/>
    <x v="2"/>
    <n v="419.28"/>
    <x v="1"/>
    <s v="Male"/>
    <s v="Senior"/>
    <x v="1"/>
    <x v="0"/>
    <n v="838.56"/>
    <n v="963.55200000000013"/>
  </r>
  <r>
    <s v="SALE49"/>
    <x v="26"/>
    <s v="CUST1420"/>
    <s v="PROD21"/>
    <s v="STORE16"/>
    <n v="2"/>
    <n v="859.47"/>
    <n v="0.01"/>
    <x v="2"/>
    <n v="1701.7506000000001"/>
    <n v="1718.94"/>
    <n v="17.189400000000003"/>
    <s v="High Value"/>
    <s v="Multi-Purpose Storage Box"/>
    <x v="1"/>
    <n v="123.46"/>
    <x v="1"/>
    <s v="Male"/>
    <s v="Senior"/>
    <x v="0"/>
    <x v="0"/>
    <n v="246.92"/>
    <n v="1454.8306"/>
  </r>
  <r>
    <s v="SALE630"/>
    <x v="569"/>
    <s v="CUST1420"/>
    <s v="PROD8"/>
    <s v="STORE3"/>
    <n v="3"/>
    <n v="672.98"/>
    <n v="0.23"/>
    <x v="2"/>
    <n v="1554.5838000000001"/>
    <n v="2018.94"/>
    <n v="464.35620000000006"/>
    <s v="High Value"/>
    <s v="Wireless Bluetooth Earbuds"/>
    <x v="2"/>
    <n v="439.07"/>
    <x v="1"/>
    <s v="Male"/>
    <s v="Senior"/>
    <x v="3"/>
    <x v="2"/>
    <n v="1317.21"/>
    <n v="237.37380000000007"/>
  </r>
  <r>
    <s v="SALE1869"/>
    <x v="131"/>
    <s v="CUST1420"/>
    <s v="PROD74"/>
    <s v="STORE8"/>
    <n v="1"/>
    <n v="75.8"/>
    <n v="0.28999999999999998"/>
    <x v="1"/>
    <n v="53.817999999999998"/>
    <n v="75.8"/>
    <n v="21.981999999999999"/>
    <s v="Standard"/>
    <s v="Bluetooth Car Audio System"/>
    <x v="2"/>
    <n v="403.71"/>
    <x v="1"/>
    <s v="Male"/>
    <s v="Senior"/>
    <x v="0"/>
    <x v="1"/>
    <n v="403.71"/>
    <n v="-349.892"/>
  </r>
  <r>
    <s v="SALE386"/>
    <x v="269"/>
    <s v="CUST1420"/>
    <s v="PROD69"/>
    <s v="STORE16"/>
    <n v="4"/>
    <n v="742.15"/>
    <n v="0.1"/>
    <x v="0"/>
    <n v="2671.74"/>
    <n v="2968.6"/>
    <n v="296.86"/>
    <s v="High Value"/>
    <s v="Men's Sports Shorts"/>
    <x v="3"/>
    <n v="218.22"/>
    <x v="1"/>
    <s v="Male"/>
    <s v="Senior"/>
    <x v="0"/>
    <x v="0"/>
    <n v="872.88"/>
    <n v="1798.8599999999997"/>
  </r>
  <r>
    <s v="SALE999"/>
    <x v="232"/>
    <s v="CUST1421"/>
    <s v="PROD81"/>
    <s v="STORE8"/>
    <n v="1"/>
    <n v="637.39"/>
    <n v="0.22"/>
    <x v="0"/>
    <n v="497.16419999999999"/>
    <n v="637.39"/>
    <n v="140.22579999999999"/>
    <s v="Standard"/>
    <s v="Badminton Racket Set"/>
    <x v="4"/>
    <n v="285.54000000000002"/>
    <x v="0"/>
    <s v="Female"/>
    <s v="Middle Age"/>
    <x v="0"/>
    <x v="1"/>
    <n v="285.54000000000002"/>
    <n v="211.62419999999997"/>
  </r>
  <r>
    <s v="SALE1262"/>
    <x v="120"/>
    <s v="CUST1421"/>
    <s v="PROD32"/>
    <s v="STORE15"/>
    <n v="1"/>
    <n v="631"/>
    <n v="0.04"/>
    <x v="1"/>
    <n v="605.76"/>
    <n v="631"/>
    <n v="25.240000000000002"/>
    <s v="Standard"/>
    <s v="Vitamin C Face Serum"/>
    <x v="0"/>
    <n v="283.83"/>
    <x v="0"/>
    <s v="Female"/>
    <s v="Middle Age"/>
    <x v="3"/>
    <x v="0"/>
    <n v="283.83"/>
    <n v="321.93"/>
  </r>
  <r>
    <s v="SALE1897"/>
    <x v="605"/>
    <s v="CUST1421"/>
    <s v="PROD87"/>
    <s v="STORE6"/>
    <n v="4"/>
    <n v="983.98"/>
    <n v="0.11"/>
    <x v="0"/>
    <n v="3502.9688000000001"/>
    <n v="3935.92"/>
    <n v="432.95120000000003"/>
    <s v="High Value"/>
    <s v="LED Bedside Lamp"/>
    <x v="1"/>
    <n v="371.38"/>
    <x v="0"/>
    <s v="Female"/>
    <s v="Middle Age"/>
    <x v="1"/>
    <x v="1"/>
    <n v="1485.52"/>
    <n v="2017.4488000000001"/>
  </r>
  <r>
    <s v="SALE1066"/>
    <x v="279"/>
    <s v="CUST1421"/>
    <s v="PROD92"/>
    <s v="STORE18"/>
    <n v="4"/>
    <n v="73.69"/>
    <n v="0.08"/>
    <x v="1"/>
    <n v="271.17919999999998"/>
    <n v="294.76"/>
    <n v="23.5808"/>
    <s v="Standard"/>
    <s v="Microwave Oven"/>
    <x v="1"/>
    <n v="447.43"/>
    <x v="0"/>
    <s v="Female"/>
    <s v="Middle Age"/>
    <x v="1"/>
    <x v="0"/>
    <n v="1789.72"/>
    <n v="-1518.5408"/>
  </r>
  <r>
    <s v="SALE1515"/>
    <x v="184"/>
    <s v="CUST1422"/>
    <s v="PROD20"/>
    <s v="STORE13"/>
    <n v="3"/>
    <n v="110.99"/>
    <n v="0.21"/>
    <x v="1"/>
    <n v="263.04629999999997"/>
    <n v="332.96999999999997"/>
    <n v="69.923699999999997"/>
    <s v="Standard"/>
    <s v="Outdoor Sports Water Bottle"/>
    <x v="4"/>
    <n v="131.51"/>
    <x v="0"/>
    <s v="Female"/>
    <s v="Middle Age"/>
    <x v="1"/>
    <x v="0"/>
    <n v="394.53"/>
    <n v="-131.4837"/>
  </r>
  <r>
    <s v="SALE737"/>
    <x v="176"/>
    <s v="CUST1422"/>
    <s v="PROD9"/>
    <s v="STORE4"/>
    <n v="1"/>
    <n v="66.86"/>
    <n v="0.22"/>
    <x v="0"/>
    <n v="52.150800000000004"/>
    <n v="66.86"/>
    <n v="14.709199999999999"/>
    <s v="Standard"/>
    <s v="Adjustable Dumbbell Set"/>
    <x v="4"/>
    <n v="495.72"/>
    <x v="0"/>
    <s v="Female"/>
    <s v="Middle Age"/>
    <x v="2"/>
    <x v="1"/>
    <n v="495.72"/>
    <n v="-443.56920000000002"/>
  </r>
  <r>
    <s v="SALE1382"/>
    <x v="534"/>
    <s v="CUST1422"/>
    <s v="PROD10"/>
    <s v="STORE16"/>
    <n v="1"/>
    <n v="980.26"/>
    <n v="0.14000000000000001"/>
    <x v="1"/>
    <n v="843.02359999999999"/>
    <n v="980.26"/>
    <n v="137.2364"/>
    <s v="Standard"/>
    <s v="Ceramic Kitchen Bowl Set"/>
    <x v="1"/>
    <n v="298.86"/>
    <x v="0"/>
    <s v="Female"/>
    <s v="Middle Age"/>
    <x v="0"/>
    <x v="0"/>
    <n v="298.86"/>
    <n v="544.16359999999997"/>
  </r>
  <r>
    <s v="SALE451"/>
    <x v="198"/>
    <s v="CUST1422"/>
    <s v="PROD49"/>
    <s v="STORE2"/>
    <n v="1"/>
    <n v="235.28"/>
    <n v="0.05"/>
    <x v="0"/>
    <n v="223.51599999999999"/>
    <n v="235.28"/>
    <n v="11.764000000000001"/>
    <s v="Standard"/>
    <s v="Men's Roll-On Perfume"/>
    <x v="0"/>
    <n v="43.29"/>
    <x v="0"/>
    <s v="Female"/>
    <s v="Middle Age"/>
    <x v="2"/>
    <x v="2"/>
    <n v="43.29"/>
    <n v="180.226"/>
  </r>
  <r>
    <s v="SALE84"/>
    <x v="384"/>
    <s v="CUST1423"/>
    <s v="PROD46"/>
    <s v="STORE17"/>
    <n v="3"/>
    <n v="407.39"/>
    <n v="0.08"/>
    <x v="2"/>
    <n v="1124.3964000000001"/>
    <n v="1222.17"/>
    <n v="97.773600000000002"/>
    <s v="High Value"/>
    <s v="Men's Winter Jacket"/>
    <x v="3"/>
    <n v="167.34"/>
    <x v="2"/>
    <s v="Male"/>
    <s v="Middle Age"/>
    <x v="3"/>
    <x v="0"/>
    <n v="502.02"/>
    <n v="622.3764000000001"/>
  </r>
  <r>
    <s v="SALE69"/>
    <x v="308"/>
    <s v="CUST1423"/>
    <s v="PROD13"/>
    <s v="STORE16"/>
    <n v="4"/>
    <n v="459.83"/>
    <n v="0.12"/>
    <x v="1"/>
    <n v="1618.6016"/>
    <n v="1839.32"/>
    <n v="220.71839999999997"/>
    <s v="High Value"/>
    <s v="USB-C Fast Charger"/>
    <x v="2"/>
    <n v="242.23"/>
    <x v="2"/>
    <s v="Male"/>
    <s v="Middle Age"/>
    <x v="0"/>
    <x v="0"/>
    <n v="968.92"/>
    <n v="649.6816"/>
  </r>
  <r>
    <s v="SALE1931"/>
    <x v="654"/>
    <s v="CUST1424"/>
    <s v="PROD83"/>
    <s v="STORE17"/>
    <n v="3"/>
    <n v="706.6"/>
    <n v="0.17"/>
    <x v="2"/>
    <n v="1759.434"/>
    <n v="2119.8000000000002"/>
    <n v="360.36600000000004"/>
    <s v="High Value"/>
    <s v="Hydrating Face Cleanser"/>
    <x v="0"/>
    <n v="242.96499999999997"/>
    <x v="1"/>
    <s v="Male"/>
    <s v="Senior"/>
    <x v="3"/>
    <x v="0"/>
    <n v="728.89499999999998"/>
    <n v="1030.539"/>
  </r>
  <r>
    <s v="SALE192"/>
    <x v="463"/>
    <s v="CUST1424"/>
    <s v="PROD92"/>
    <s v="STORE14"/>
    <n v="3"/>
    <n v="811.16"/>
    <n v="0.1"/>
    <x v="2"/>
    <n v="2190.1320000000001"/>
    <n v="2433.48"/>
    <n v="243.34800000000001"/>
    <s v="High Value"/>
    <s v="Microwave Oven"/>
    <x v="1"/>
    <n v="447.43"/>
    <x v="1"/>
    <s v="Male"/>
    <s v="Senior"/>
    <x v="2"/>
    <x v="2"/>
    <n v="1342.29"/>
    <n v="847.8420000000001"/>
  </r>
  <r>
    <s v="SALE884"/>
    <x v="340"/>
    <s v="CUST1425"/>
    <s v="PROD72"/>
    <s v="STORE19"/>
    <n v="2"/>
    <n v="985.79"/>
    <n v="0.04"/>
    <x v="1"/>
    <n v="1892.7167999999999"/>
    <n v="1971.58"/>
    <n v="78.863199999999992"/>
    <s v="High Value"/>
    <s v="Professional Jump Rope"/>
    <x v="4"/>
    <n v="477.61"/>
    <x v="1"/>
    <s v="Male"/>
    <s v="Middle Age"/>
    <x v="1"/>
    <x v="1"/>
    <n v="955.22"/>
    <n v="937.49679999999989"/>
  </r>
  <r>
    <s v="SALE1948"/>
    <x v="603"/>
    <s v="CUST1425"/>
    <s v="PROD94"/>
    <s v="STORE10"/>
    <n v="1"/>
    <n v="255.02"/>
    <n v="0.3"/>
    <x v="0"/>
    <n v="178.51400000000001"/>
    <n v="255.02"/>
    <n v="76.506"/>
    <s v="Standard"/>
    <s v="Vitamin E Body Lotion"/>
    <x v="0"/>
    <n v="358.47"/>
    <x v="1"/>
    <s v="Male"/>
    <s v="Middle Age"/>
    <x v="1"/>
    <x v="1"/>
    <n v="358.47"/>
    <n v="-179.95600000000002"/>
  </r>
  <r>
    <s v="SALE1787"/>
    <x v="499"/>
    <s v="CUST1425"/>
    <s v="PROD7"/>
    <s v="STORE15"/>
    <n v="1"/>
    <n v="153.57"/>
    <n v="0.01"/>
    <x v="0"/>
    <n v="152.0343"/>
    <n v="153.57"/>
    <n v="1.5357000000000001"/>
    <s v="Standard"/>
    <s v="LED Table Lamp"/>
    <x v="1"/>
    <n v="218.86"/>
    <x v="1"/>
    <s v="Male"/>
    <s v="Middle Age"/>
    <x v="3"/>
    <x v="0"/>
    <n v="218.86"/>
    <n v="-66.825700000000012"/>
  </r>
  <r>
    <s v="SALE1135"/>
    <x v="417"/>
    <s v="CUST1425"/>
    <s v="PROD89"/>
    <s v="STORE6"/>
    <n v="3"/>
    <n v="962.98"/>
    <n v="0.21"/>
    <x v="2"/>
    <n v="2282.2626"/>
    <n v="2888.94"/>
    <n v="606.67740000000003"/>
    <s v="High Value"/>
    <s v="Face Foundation Kit"/>
    <x v="0"/>
    <n v="183.04"/>
    <x v="1"/>
    <s v="Male"/>
    <s v="Middle Age"/>
    <x v="1"/>
    <x v="1"/>
    <n v="549.12"/>
    <n v="1733.1426000000001"/>
  </r>
  <r>
    <s v="SALE613"/>
    <x v="170"/>
    <s v="CUST1425"/>
    <s v="PROD75"/>
    <s v="STORE10"/>
    <n v="3"/>
    <n v="884.46"/>
    <n v="0.25"/>
    <x v="1"/>
    <n v="1990.0350000000001"/>
    <n v="2653.38"/>
    <n v="663.34500000000003"/>
    <s v="High Value"/>
    <s v="Women's Ankle Boots"/>
    <x v="3"/>
    <n v="158.13999999999999"/>
    <x v="1"/>
    <s v="Male"/>
    <s v="Middle Age"/>
    <x v="1"/>
    <x v="1"/>
    <n v="474.41999999999996"/>
    <n v="1515.6150000000002"/>
  </r>
  <r>
    <s v="SALE1008"/>
    <x v="629"/>
    <s v="CUST1426"/>
    <s v="PROD63"/>
    <s v="STORE10"/>
    <n v="4"/>
    <n v="359.71"/>
    <n v="0.05"/>
    <x v="0"/>
    <n v="1366.8979999999999"/>
    <n v="1438.84"/>
    <n v="71.941999999999993"/>
    <s v="High Value"/>
    <s v="Organic Sunscreen Lotion"/>
    <x v="0"/>
    <n v="266.86"/>
    <x v="0"/>
    <s v="Male"/>
    <s v="Young"/>
    <x v="1"/>
    <x v="1"/>
    <n v="1067.44"/>
    <n v="299.45799999999986"/>
  </r>
  <r>
    <s v="SALE1652"/>
    <x v="502"/>
    <s v="CUST1426"/>
    <s v="PROD93"/>
    <s v="STORE15"/>
    <n v="3"/>
    <n v="766.47"/>
    <n v="0.18"/>
    <x v="1"/>
    <n v="1885.5162"/>
    <n v="2299.41"/>
    <n v="413.89379999999994"/>
    <s v="High Value"/>
    <s v="USB-C Laptop Charger"/>
    <x v="2"/>
    <n v="377.52"/>
    <x v="0"/>
    <s v="Male"/>
    <s v="Young"/>
    <x v="3"/>
    <x v="0"/>
    <n v="1132.56"/>
    <n v="752.95620000000008"/>
  </r>
  <r>
    <s v="SALE195"/>
    <x v="448"/>
    <s v="CUST1427"/>
    <s v="PROD60"/>
    <s v="STORE17"/>
    <n v="1"/>
    <n v="772.07"/>
    <n v="0.26"/>
    <x v="1"/>
    <n v="571.33180000000004"/>
    <n v="772.07"/>
    <n v="200.73820000000001"/>
    <s v="Standard"/>
    <s v="Luxury Perfume Spray"/>
    <x v="0"/>
    <n v="482.75"/>
    <x v="3"/>
    <s v="Female"/>
    <s v="Young"/>
    <x v="3"/>
    <x v="0"/>
    <n v="482.75"/>
    <n v="88.581800000000044"/>
  </r>
  <r>
    <s v="SALE135"/>
    <x v="168"/>
    <s v="CUST1427"/>
    <s v="PROD53"/>
    <s v="STORE5"/>
    <n v="3"/>
    <n v="108.31"/>
    <n v="0.26"/>
    <x v="2"/>
    <n v="240.44820000000001"/>
    <n v="324.93"/>
    <n v="84.481800000000007"/>
    <s v="Standard"/>
    <s v="Men's Track Pants"/>
    <x v="3"/>
    <n v="386.56"/>
    <x v="3"/>
    <s v="Female"/>
    <s v="Young"/>
    <x v="3"/>
    <x v="2"/>
    <n v="1159.68"/>
    <n v="-919.23180000000002"/>
  </r>
  <r>
    <s v="SALE1263"/>
    <x v="160"/>
    <s v="CUST1427"/>
    <s v="PROD32"/>
    <s v="STORE4"/>
    <n v="1"/>
    <n v="502.53"/>
    <n v="0"/>
    <x v="0"/>
    <n v="502.53"/>
    <n v="502.53"/>
    <n v="0"/>
    <s v="Standard"/>
    <s v="Vitamin C Face Serum"/>
    <x v="0"/>
    <n v="283.83"/>
    <x v="3"/>
    <s v="Female"/>
    <s v="Young"/>
    <x v="2"/>
    <x v="1"/>
    <n v="283.83"/>
    <n v="218.7"/>
  </r>
  <r>
    <s v="SALE1840"/>
    <x v="623"/>
    <s v="CUST1428"/>
    <s v="PROD83"/>
    <s v="STORE12"/>
    <n v="2"/>
    <n v="508.52"/>
    <n v="0.11"/>
    <x v="0"/>
    <n v="905.16559999999993"/>
    <n v="1017.04"/>
    <n v="111.87439999999999"/>
    <s v="Standard"/>
    <s v="Hydrating Face Cleanser"/>
    <x v="0"/>
    <n v="242.96499999999997"/>
    <x v="1"/>
    <s v="Female"/>
    <s v="Young"/>
    <x v="3"/>
    <x v="1"/>
    <n v="485.92999999999995"/>
    <n v="419.23559999999998"/>
  </r>
  <r>
    <s v="SALE1393"/>
    <x v="587"/>
    <s v="CUST1428"/>
    <s v="PROD2"/>
    <s v="STORE2"/>
    <n v="1"/>
    <n v="492"/>
    <n v="0.26"/>
    <x v="1"/>
    <n v="364.08"/>
    <n v="492"/>
    <n v="127.92"/>
    <s v="Standard"/>
    <s v="Women's Casual Hoodie"/>
    <x v="3"/>
    <n v="242.96499999999997"/>
    <x v="1"/>
    <s v="Female"/>
    <s v="Young"/>
    <x v="2"/>
    <x v="2"/>
    <n v="242.96499999999997"/>
    <n v="121.11500000000001"/>
  </r>
  <r>
    <s v="SALE825"/>
    <x v="526"/>
    <s v="CUST1428"/>
    <s v="PROD37"/>
    <s v="STORE15"/>
    <n v="4"/>
    <n v="746.36"/>
    <n v="0.02"/>
    <x v="1"/>
    <n v="2925.7312000000002"/>
    <n v="2985.44"/>
    <n v="59.708800000000004"/>
    <s v="High Value"/>
    <s v="Men's Casual Sneakers"/>
    <x v="3"/>
    <n v="353.47"/>
    <x v="1"/>
    <s v="Female"/>
    <s v="Young"/>
    <x v="3"/>
    <x v="0"/>
    <n v="1413.88"/>
    <n v="1511.8512000000001"/>
  </r>
  <r>
    <s v="SALE1200"/>
    <x v="321"/>
    <s v="CUST1428"/>
    <s v="PROD66"/>
    <s v="STORE2"/>
    <n v="1"/>
    <n v="120.83"/>
    <n v="0.08"/>
    <x v="2"/>
    <n v="111.1636"/>
    <n v="120.83"/>
    <n v="9.6663999999999994"/>
    <s v="Standard"/>
    <s v="Women's Hair Dryer Brush"/>
    <x v="0"/>
    <n v="340.39"/>
    <x v="1"/>
    <s v="Female"/>
    <s v="Young"/>
    <x v="2"/>
    <x v="2"/>
    <n v="340.39"/>
    <n v="-229.22639999999998"/>
  </r>
  <r>
    <s v="SALE185"/>
    <x v="248"/>
    <s v="CUST1428"/>
    <s v="PROD63"/>
    <s v="STORE3"/>
    <n v="2"/>
    <n v="68.31"/>
    <n v="0.28999999999999998"/>
    <x v="2"/>
    <n v="97.000199999999992"/>
    <n v="136.62"/>
    <n v="39.619799999999998"/>
    <s v="Standard"/>
    <s v="Organic Sunscreen Lotion"/>
    <x v="0"/>
    <n v="266.86"/>
    <x v="1"/>
    <s v="Female"/>
    <s v="Young"/>
    <x v="3"/>
    <x v="2"/>
    <n v="533.72"/>
    <n v="-436.71980000000002"/>
  </r>
  <r>
    <s v="SALE958"/>
    <x v="96"/>
    <s v="CUST1430"/>
    <s v="PROD78"/>
    <s v="STORE14"/>
    <n v="2"/>
    <n v="761.71"/>
    <n v="0.02"/>
    <x v="1"/>
    <n v="1492.9516000000001"/>
    <n v="1523.42"/>
    <n v="30.468400000000003"/>
    <s v="High Value"/>
    <s v="Essential Oil Diffuser"/>
    <x v="1"/>
    <n v="325.26"/>
    <x v="3"/>
    <s v="Female"/>
    <s v="Middle Age"/>
    <x v="2"/>
    <x v="2"/>
    <n v="650.52"/>
    <n v="842.43160000000012"/>
  </r>
  <r>
    <s v="SALE607"/>
    <x v="250"/>
    <s v="CUST1430"/>
    <s v="PROD87"/>
    <s v="STORE13"/>
    <n v="4"/>
    <n v="346.37"/>
    <n v="0.18"/>
    <x v="2"/>
    <n v="1136.0936000000002"/>
    <n v="1385.48"/>
    <n v="249.38639999999998"/>
    <s v="High Value"/>
    <s v="LED Bedside Lamp"/>
    <x v="1"/>
    <n v="371.38"/>
    <x v="3"/>
    <s v="Female"/>
    <s v="Middle Age"/>
    <x v="1"/>
    <x v="0"/>
    <n v="1485.52"/>
    <n v="-349.42639999999983"/>
  </r>
  <r>
    <s v="SALE1901"/>
    <x v="82"/>
    <s v="CUST1431"/>
    <s v="PROD25"/>
    <s v="STORE8"/>
    <n v="1"/>
    <n v="846.3"/>
    <n v="0.14000000000000001"/>
    <x v="2"/>
    <n v="727.81799999999998"/>
    <n v="846.3"/>
    <n v="118.482"/>
    <s v="Standard"/>
    <s v="Women's Scarf Set"/>
    <x v="3"/>
    <n v="174.02"/>
    <x v="0"/>
    <s v="Male"/>
    <s v="Young"/>
    <x v="0"/>
    <x v="1"/>
    <n v="174.02"/>
    <n v="553.798"/>
  </r>
  <r>
    <s v="SALE896"/>
    <x v="536"/>
    <s v="CUST1431"/>
    <s v="PROD96"/>
    <s v="STORE16"/>
    <n v="1"/>
    <n v="458.97"/>
    <n v="0.1"/>
    <x v="2"/>
    <n v="413.07300000000004"/>
    <n v="458.97"/>
    <n v="45.897000000000006"/>
    <s v="Standard"/>
    <s v="Women's Formal Blazer"/>
    <x v="3"/>
    <n v="358.47"/>
    <x v="0"/>
    <s v="Male"/>
    <s v="Young"/>
    <x v="0"/>
    <x v="0"/>
    <n v="358.47"/>
    <n v="54.603000000000009"/>
  </r>
  <r>
    <s v="SALE39"/>
    <x v="495"/>
    <s v="CUST1431"/>
    <s v="PROD94"/>
    <s v="STORE3"/>
    <n v="2"/>
    <n v="536.61"/>
    <n v="0.14000000000000001"/>
    <x v="1"/>
    <n v="922.9692"/>
    <n v="1073.22"/>
    <n v="150.25080000000003"/>
    <s v="Standard"/>
    <s v="Vitamin E Body Lotion"/>
    <x v="0"/>
    <n v="358.47"/>
    <x v="0"/>
    <s v="Male"/>
    <s v="Young"/>
    <x v="3"/>
    <x v="2"/>
    <n v="716.94"/>
    <n v="206.02919999999995"/>
  </r>
  <r>
    <s v="SALE1311"/>
    <x v="473"/>
    <s v="CUST1432"/>
    <s v="PROD48"/>
    <s v="STORE5"/>
    <n v="3"/>
    <n v="130.41"/>
    <n v="0.14000000000000001"/>
    <x v="1"/>
    <n v="336.45780000000002"/>
    <n v="391.23"/>
    <n v="54.772200000000005"/>
    <s v="Standard"/>
    <s v="Car Dashboard Phone Holder"/>
    <x v="2"/>
    <n v="177.98"/>
    <x v="1"/>
    <s v="Male"/>
    <s v="Middle Age"/>
    <x v="3"/>
    <x v="2"/>
    <n v="533.93999999999994"/>
    <n v="-197.48219999999992"/>
  </r>
  <r>
    <s v="SALE1720"/>
    <x v="655"/>
    <s v="CUST1432"/>
    <s v="PROD0"/>
    <s v="STORE19"/>
    <n v="4"/>
    <n v="706.67"/>
    <n v="0.01"/>
    <x v="0"/>
    <n v="2798.4132"/>
    <n v="2826.68"/>
    <n v="28.2668"/>
    <s v="High Value"/>
    <s v="Brother Laser Printer"/>
    <x v="2"/>
    <n v="112.42"/>
    <x v="1"/>
    <s v="Male"/>
    <s v="Middle Age"/>
    <x v="1"/>
    <x v="1"/>
    <n v="449.68"/>
    <n v="2348.7332000000001"/>
  </r>
  <r>
    <s v="SALE1145"/>
    <x v="456"/>
    <s v="CUST1432"/>
    <s v="PROD16"/>
    <s v="STORE13"/>
    <n v="3"/>
    <n v="523.45000000000005"/>
    <n v="0.17"/>
    <x v="2"/>
    <n v="1303.3905"/>
    <n v="1570.3500000000001"/>
    <n v="266.95950000000005"/>
    <s v="High Value"/>
    <s v="Beard Grooming Kit"/>
    <x v="0"/>
    <n v="337.42"/>
    <x v="1"/>
    <s v="Male"/>
    <s v="Middle Age"/>
    <x v="1"/>
    <x v="0"/>
    <n v="1012.26"/>
    <n v="291.13049999999998"/>
  </r>
  <r>
    <s v="SALE1150"/>
    <x v="656"/>
    <s v="CUST1432"/>
    <s v="PROD38"/>
    <s v="STORE14"/>
    <n v="3"/>
    <n v="482.2"/>
    <n v="0.23"/>
    <x v="2"/>
    <n v="1113.8820000000001"/>
    <n v="1446.6"/>
    <n v="332.71800000000002"/>
    <s v="High Value"/>
    <s v="Sports Water Hydration Pack"/>
    <x v="4"/>
    <n v="135.61000000000001"/>
    <x v="1"/>
    <s v="Male"/>
    <s v="Middle Age"/>
    <x v="2"/>
    <x v="2"/>
    <n v="406.83000000000004"/>
    <n v="707.05200000000002"/>
  </r>
  <r>
    <s v="SALE1715"/>
    <x v="175"/>
    <s v="CUST1433"/>
    <s v="PROD12"/>
    <s v="STORE1"/>
    <n v="4"/>
    <n v="688.86"/>
    <n v="0.02"/>
    <x v="1"/>
    <n v="2700.3312000000001"/>
    <n v="2755.44"/>
    <n v="55.108800000000002"/>
    <s v="High Value"/>
    <s v="Hair Strengthening Shampoo"/>
    <x v="0"/>
    <n v="115.82"/>
    <x v="2"/>
    <s v="Female"/>
    <s v="Senior"/>
    <x v="3"/>
    <x v="0"/>
    <n v="463.28"/>
    <n v="2237.0511999999999"/>
  </r>
  <r>
    <s v="SALE1694"/>
    <x v="535"/>
    <s v="CUST1433"/>
    <s v="PROD11"/>
    <s v="STORE7"/>
    <n v="1"/>
    <n v="145.47999999999999"/>
    <n v="0.1"/>
    <x v="1"/>
    <n v="130.93199999999999"/>
    <n v="145.47999999999999"/>
    <n v="14.548"/>
    <s v="Standard"/>
    <s v="HD Smart TV Stick"/>
    <x v="2"/>
    <n v="449.4"/>
    <x v="2"/>
    <s v="Female"/>
    <s v="Senior"/>
    <x v="2"/>
    <x v="1"/>
    <n v="449.4"/>
    <n v="-318.46799999999996"/>
  </r>
  <r>
    <s v="SALE274"/>
    <x v="438"/>
    <s v="CUST1433"/>
    <s v="PROD10"/>
    <s v="STORE1"/>
    <n v="4"/>
    <n v="862.25"/>
    <n v="0.28000000000000003"/>
    <x v="2"/>
    <n v="2483.2799999999997"/>
    <n v="3449"/>
    <n v="965.72000000000014"/>
    <s v="High Value"/>
    <s v="Ceramic Kitchen Bowl Set"/>
    <x v="1"/>
    <n v="298.86"/>
    <x v="2"/>
    <s v="Female"/>
    <s v="Senior"/>
    <x v="3"/>
    <x v="0"/>
    <n v="1195.44"/>
    <n v="1287.8399999999997"/>
  </r>
  <r>
    <s v="SALE1832"/>
    <x v="657"/>
    <s v="CUST1433"/>
    <s v="PROD73"/>
    <s v="STORE10"/>
    <n v="4"/>
    <n v="146.12"/>
    <n v="0.12"/>
    <x v="0"/>
    <n v="514.3424"/>
    <n v="584.48"/>
    <n v="70.137600000000006"/>
    <s v="Standard"/>
    <s v="Shin Guards – Adult"/>
    <x v="4"/>
    <n v="107.06"/>
    <x v="2"/>
    <s v="Female"/>
    <s v="Senior"/>
    <x v="1"/>
    <x v="1"/>
    <n v="428.24"/>
    <n v="86.102399999999989"/>
  </r>
  <r>
    <s v="SALE1231"/>
    <x v="629"/>
    <s v="CUST1433"/>
    <s v="PROD71"/>
    <s v="STORE6"/>
    <n v="2"/>
    <n v="695.02"/>
    <n v="0.3"/>
    <x v="1"/>
    <n v="973.02799999999991"/>
    <n v="1390.04"/>
    <n v="417.012"/>
    <s v="Standard"/>
    <s v="Hair Repair Oil Treatment"/>
    <x v="0"/>
    <n v="214.32"/>
    <x v="2"/>
    <s v="Female"/>
    <s v="Senior"/>
    <x v="1"/>
    <x v="1"/>
    <n v="428.64"/>
    <n v="544.38799999999992"/>
  </r>
  <r>
    <s v="SALE1573"/>
    <x v="658"/>
    <s v="CUST1433"/>
    <s v="PROD91"/>
    <s v="STORE9"/>
    <n v="2"/>
    <n v="886.67"/>
    <n v="0.24"/>
    <x v="0"/>
    <n v="1347.7384"/>
    <n v="1773.34"/>
    <n v="425.60159999999996"/>
    <s v="High Value"/>
    <s v="Women's High Heels"/>
    <x v="3"/>
    <n v="438.25"/>
    <x v="2"/>
    <s v="Female"/>
    <s v="Senior"/>
    <x v="2"/>
    <x v="0"/>
    <n v="876.5"/>
    <n v="471.23839999999996"/>
  </r>
  <r>
    <s v="SALE266"/>
    <x v="659"/>
    <s v="CUST1433"/>
    <s v="PROD64"/>
    <s v="STORE4"/>
    <n v="2"/>
    <n v="864.09"/>
    <n v="0.06"/>
    <x v="1"/>
    <n v="1624.4892"/>
    <n v="1728.18"/>
    <n v="103.6908"/>
    <s v="High Value"/>
    <s v="Matte Lipstick Set"/>
    <x v="0"/>
    <n v="299.11"/>
    <x v="2"/>
    <s v="Female"/>
    <s v="Senior"/>
    <x v="2"/>
    <x v="1"/>
    <n v="598.22"/>
    <n v="1026.2692"/>
  </r>
  <r>
    <s v="SALE1924"/>
    <x v="163"/>
    <s v="CUST1434"/>
    <s v="PROD30"/>
    <s v="STORE2"/>
    <n v="1"/>
    <n v="437.65"/>
    <n v="0.02"/>
    <x v="0"/>
    <n v="428.89699999999999"/>
    <n v="437.65"/>
    <n v="8.7530000000000001"/>
    <s v="Standard"/>
    <s v="Stainless Steel Cutlery Set"/>
    <x v="1"/>
    <n v="19.52"/>
    <x v="3"/>
    <s v="Female"/>
    <s v="Middle Age"/>
    <x v="2"/>
    <x v="2"/>
    <n v="19.52"/>
    <n v="409.37700000000001"/>
  </r>
  <r>
    <s v="SALE1896"/>
    <x v="0"/>
    <s v="CUST1434"/>
    <s v="PROD13"/>
    <s v="STORE8"/>
    <n v="2"/>
    <n v="208.09"/>
    <n v="0.27"/>
    <x v="1"/>
    <n v="303.81139999999999"/>
    <n v="416.18"/>
    <n v="112.36860000000001"/>
    <s v="Standard"/>
    <s v="USB-C Fast Charger"/>
    <x v="2"/>
    <n v="242.23"/>
    <x v="3"/>
    <s v="Female"/>
    <s v="Middle Age"/>
    <x v="0"/>
    <x v="1"/>
    <n v="484.46"/>
    <n v="-180.64859999999999"/>
  </r>
  <r>
    <s v="SALE144"/>
    <x v="67"/>
    <s v="CUST1435"/>
    <s v="PROD36"/>
    <s v="STORE8"/>
    <n v="4"/>
    <n v="825.78"/>
    <n v="0.02"/>
    <x v="0"/>
    <n v="3237.0575999999996"/>
    <n v="3303.12"/>
    <n v="66.062399999999997"/>
    <s v="High Value"/>
    <s v="Women's Summer Dress"/>
    <x v="3"/>
    <n v="223.43"/>
    <x v="2"/>
    <s v="Female"/>
    <s v="Middle Age"/>
    <x v="0"/>
    <x v="1"/>
    <n v="893.72"/>
    <n v="2343.3375999999998"/>
  </r>
  <r>
    <s v="SALE247"/>
    <x v="228"/>
    <s v="CUST1435"/>
    <s v="PROD94"/>
    <s v="STORE12"/>
    <n v="3"/>
    <n v="849.77"/>
    <n v="0.12"/>
    <x v="2"/>
    <n v="2243.3928000000001"/>
    <n v="2549.31"/>
    <n v="305.91719999999998"/>
    <s v="High Value"/>
    <s v="Vitamin E Body Lotion"/>
    <x v="0"/>
    <n v="358.47"/>
    <x v="2"/>
    <s v="Female"/>
    <s v="Middle Age"/>
    <x v="3"/>
    <x v="1"/>
    <n v="1075.4100000000001"/>
    <n v="1167.9828"/>
  </r>
  <r>
    <s v="SALE15"/>
    <x v="660"/>
    <s v="CUST1435"/>
    <s v="PROD36"/>
    <s v="STORE9"/>
    <n v="1"/>
    <n v="88.78"/>
    <n v="0.18"/>
    <x v="2"/>
    <n v="72.799600000000012"/>
    <n v="88.78"/>
    <n v="15.980399999999999"/>
    <s v="Standard"/>
    <s v="Women's Summer Dress"/>
    <x v="3"/>
    <n v="223.43"/>
    <x v="2"/>
    <s v="Female"/>
    <s v="Middle Age"/>
    <x v="2"/>
    <x v="0"/>
    <n v="223.43"/>
    <n v="-150.63040000000001"/>
  </r>
  <r>
    <s v="SALE1027"/>
    <x v="661"/>
    <s v="CUST1436"/>
    <s v="PROD52"/>
    <s v="STORE18"/>
    <n v="4"/>
    <n v="507.22"/>
    <n v="0.14000000000000001"/>
    <x v="1"/>
    <n v="1744.8368"/>
    <n v="2028.88"/>
    <n v="284.04320000000007"/>
    <s v="High Value"/>
    <s v="Rugby Ball"/>
    <x v="4"/>
    <n v="212.26"/>
    <x v="3"/>
    <s v="Male"/>
    <s v="Senior"/>
    <x v="1"/>
    <x v="0"/>
    <n v="849.04"/>
    <n v="895.79680000000008"/>
  </r>
  <r>
    <s v="SALE1550"/>
    <x v="399"/>
    <s v="CUST1436"/>
    <s v="PROD40"/>
    <s v="STORE2"/>
    <n v="3"/>
    <n v="330.98"/>
    <n v="0.11"/>
    <x v="1"/>
    <n v="883.71660000000008"/>
    <n v="992.94"/>
    <n v="109.22340000000001"/>
    <s v="Standard"/>
    <s v="Noise-Canceling Headphones"/>
    <x v="2"/>
    <n v="38.520000000000003"/>
    <x v="3"/>
    <s v="Male"/>
    <s v="Senior"/>
    <x v="2"/>
    <x v="2"/>
    <n v="115.56"/>
    <n v="768.15660000000003"/>
  </r>
  <r>
    <s v="SALE1766"/>
    <x v="77"/>
    <s v="CUST1436"/>
    <s v="PROD19"/>
    <s v="STORE8"/>
    <n v="4"/>
    <n v="442.87"/>
    <n v="0.08"/>
    <x v="1"/>
    <n v="1629.7616"/>
    <n v="1771.48"/>
    <n v="141.7184"/>
    <s v="High Value"/>
    <s v="Knee Support Brace"/>
    <x v="4"/>
    <n v="21.34"/>
    <x v="3"/>
    <s v="Male"/>
    <s v="Senior"/>
    <x v="0"/>
    <x v="1"/>
    <n v="85.36"/>
    <n v="1544.4016000000001"/>
  </r>
  <r>
    <s v="SALE1935"/>
    <x v="399"/>
    <s v="CUST1436"/>
    <s v="PROD51"/>
    <s v="STORE7"/>
    <n v="2"/>
    <n v="939.66"/>
    <n v="0.14000000000000001"/>
    <x v="1"/>
    <n v="1616.2151999999999"/>
    <n v="1879.32"/>
    <n v="263.10480000000001"/>
    <s v="High Value"/>
    <s v="HDMI Cable – 2m"/>
    <x v="2"/>
    <n v="88.49"/>
    <x v="3"/>
    <s v="Male"/>
    <s v="Senior"/>
    <x v="2"/>
    <x v="1"/>
    <n v="176.98"/>
    <n v="1439.2351999999998"/>
  </r>
  <r>
    <s v="SALE205"/>
    <x v="335"/>
    <s v="CUST1437"/>
    <s v="PROD88"/>
    <s v="STORE5"/>
    <n v="1"/>
    <n v="24.13"/>
    <n v="0"/>
    <x v="1"/>
    <n v="24.13"/>
    <n v="24.13"/>
    <n v="0"/>
    <s v="Standard"/>
    <s v="Sports Wrist Sweatbands"/>
    <x v="4"/>
    <n v="131.24"/>
    <x v="0"/>
    <s v="Female"/>
    <s v="Middle Age"/>
    <x v="3"/>
    <x v="2"/>
    <n v="131.24"/>
    <n v="-107.11000000000001"/>
  </r>
  <r>
    <s v="SALE767"/>
    <x v="294"/>
    <s v="CUST1437"/>
    <s v="PROD33"/>
    <s v="STORE11"/>
    <n v="3"/>
    <n v="239.54"/>
    <n v="0.28999999999999998"/>
    <x v="0"/>
    <n v="510.22019999999998"/>
    <n v="718.62"/>
    <n v="208.3998"/>
    <s v="Standard"/>
    <s v="Modern Wall Clock"/>
    <x v="1"/>
    <n v="179.77"/>
    <x v="0"/>
    <s v="Female"/>
    <s v="Middle Age"/>
    <x v="2"/>
    <x v="1"/>
    <n v="539.31000000000006"/>
    <n v="-29.089800000000082"/>
  </r>
  <r>
    <s v="SALE1242"/>
    <x v="662"/>
    <s v="CUST1437"/>
    <s v="PROD83"/>
    <s v="STORE15"/>
    <n v="1"/>
    <n v="588.53"/>
    <n v="0.1"/>
    <x v="0"/>
    <n v="529.67700000000002"/>
    <n v="588.53"/>
    <n v="58.853000000000002"/>
    <s v="Standard"/>
    <s v="Hydrating Face Cleanser"/>
    <x v="0"/>
    <n v="242.96499999999997"/>
    <x v="0"/>
    <s v="Female"/>
    <s v="Middle Age"/>
    <x v="3"/>
    <x v="0"/>
    <n v="242.96499999999997"/>
    <n v="286.71200000000005"/>
  </r>
  <r>
    <s v="SALE1707"/>
    <x v="574"/>
    <s v="CUST1437"/>
    <s v="PROD67"/>
    <s v="STORE10"/>
    <n v="1"/>
    <n v="145.96"/>
    <n v="0.3"/>
    <x v="0"/>
    <n v="102.172"/>
    <n v="145.96"/>
    <n v="43.788000000000004"/>
    <s v="Standard"/>
    <s v="Smart LED Light Strip"/>
    <x v="2"/>
    <n v="349.17"/>
    <x v="0"/>
    <s v="Female"/>
    <s v="Middle Age"/>
    <x v="1"/>
    <x v="1"/>
    <n v="349.17"/>
    <n v="-246.99800000000002"/>
  </r>
  <r>
    <s v="SALE1054"/>
    <x v="76"/>
    <s v="CUST1437"/>
    <s v="PROD35"/>
    <s v="STORE12"/>
    <n v="4"/>
    <n v="640.91"/>
    <n v="0.06"/>
    <x v="0"/>
    <n v="2409.8215999999998"/>
    <n v="2563.64"/>
    <n v="153.8184"/>
    <s v="High Value"/>
    <s v="Bedroom Table Lamp"/>
    <x v="1"/>
    <n v="382.22"/>
    <x v="0"/>
    <s v="Female"/>
    <s v="Middle Age"/>
    <x v="3"/>
    <x v="1"/>
    <n v="1528.88"/>
    <n v="880.94159999999965"/>
  </r>
  <r>
    <s v="SALE1117"/>
    <x v="563"/>
    <s v="CUST1437"/>
    <s v="PROD96"/>
    <s v="STORE3"/>
    <n v="3"/>
    <n v="773.86"/>
    <n v="0.22"/>
    <x v="0"/>
    <n v="1810.8324"/>
    <n v="2321.58"/>
    <n v="510.74759999999998"/>
    <s v="High Value"/>
    <s v="Women's Formal Blazer"/>
    <x v="3"/>
    <n v="358.47"/>
    <x v="0"/>
    <s v="Female"/>
    <s v="Middle Age"/>
    <x v="3"/>
    <x v="2"/>
    <n v="1075.4100000000001"/>
    <n v="735.42239999999993"/>
  </r>
  <r>
    <s v="SALE323"/>
    <x v="326"/>
    <s v="CUST1438"/>
    <s v="PROD63"/>
    <s v="STORE12"/>
    <n v="2"/>
    <n v="31.28"/>
    <n v="0.2"/>
    <x v="0"/>
    <n v="50.048000000000002"/>
    <n v="62.56"/>
    <n v="12.512"/>
    <s v="Standard"/>
    <s v="Organic Sunscreen Lotion"/>
    <x v="0"/>
    <n v="266.86"/>
    <x v="0"/>
    <s v="Female"/>
    <s v="Senior"/>
    <x v="3"/>
    <x v="1"/>
    <n v="533.72"/>
    <n v="-483.67200000000003"/>
  </r>
  <r>
    <s v="SALE328"/>
    <x v="375"/>
    <s v="CUST1438"/>
    <s v="PROD77"/>
    <s v="STORE6"/>
    <n v="4"/>
    <n v="389.22"/>
    <n v="0.18"/>
    <x v="2"/>
    <n v="1276.6416000000002"/>
    <n v="1556.88"/>
    <n v="280.23840000000001"/>
    <s v="High Value"/>
    <s v="WiFi Mesh Router"/>
    <x v="2"/>
    <n v="480.9"/>
    <x v="0"/>
    <s v="Female"/>
    <s v="Senior"/>
    <x v="1"/>
    <x v="1"/>
    <n v="1923.6"/>
    <n v="-646.95839999999976"/>
  </r>
  <r>
    <s v="SALE1324"/>
    <x v="266"/>
    <s v="CUST1438"/>
    <s v="PROD74"/>
    <s v="STORE17"/>
    <n v="3"/>
    <n v="543.44000000000005"/>
    <n v="0.13"/>
    <x v="0"/>
    <n v="1418.3784000000001"/>
    <n v="1630.3200000000002"/>
    <n v="211.94160000000002"/>
    <s v="High Value"/>
    <s v="Bluetooth Car Audio System"/>
    <x v="2"/>
    <n v="403.71"/>
    <x v="0"/>
    <s v="Female"/>
    <s v="Senior"/>
    <x v="3"/>
    <x v="0"/>
    <n v="1211.1299999999999"/>
    <n v="207.24840000000017"/>
  </r>
  <r>
    <s v="SALE1340"/>
    <x v="610"/>
    <s v="CUST1439"/>
    <s v="PROD20"/>
    <s v="STORE1"/>
    <n v="4"/>
    <n v="715.42"/>
    <n v="0.28999999999999998"/>
    <x v="1"/>
    <n v="2031.7927999999997"/>
    <n v="2861.68"/>
    <n v="829.88719999999989"/>
    <s v="High Value"/>
    <s v="Outdoor Sports Water Bottle"/>
    <x v="4"/>
    <n v="131.51"/>
    <x v="2"/>
    <s v="Male"/>
    <s v="Senior"/>
    <x v="3"/>
    <x v="0"/>
    <n v="526.04"/>
    <n v="1505.7527999999998"/>
  </r>
  <r>
    <s v="SALE653"/>
    <x v="663"/>
    <s v="CUST1440"/>
    <s v="PROD64"/>
    <s v="STORE3"/>
    <n v="4"/>
    <n v="676.14"/>
    <n v="0.11"/>
    <x v="2"/>
    <n v="2407.0583999999999"/>
    <n v="2704.56"/>
    <n v="297.5016"/>
    <s v="High Value"/>
    <s v="Matte Lipstick Set"/>
    <x v="0"/>
    <n v="299.11"/>
    <x v="2"/>
    <s v="Male"/>
    <s v="Senior"/>
    <x v="3"/>
    <x v="2"/>
    <n v="1196.44"/>
    <n v="1210.6183999999998"/>
  </r>
  <r>
    <s v="SALE1583"/>
    <x v="608"/>
    <s v="CUST1440"/>
    <s v="PROD76"/>
    <s v="STORE17"/>
    <n v="4"/>
    <n v="352.72"/>
    <n v="0.25"/>
    <x v="1"/>
    <n v="1058.1600000000001"/>
    <n v="1410.88"/>
    <n v="352.72"/>
    <s v="High Value"/>
    <s v="Wireless Mouse"/>
    <x v="2"/>
    <n v="392.89"/>
    <x v="2"/>
    <s v="Male"/>
    <s v="Senior"/>
    <x v="3"/>
    <x v="0"/>
    <n v="1571.56"/>
    <n v="-513.39999999999986"/>
  </r>
  <r>
    <s v="SALE823"/>
    <x v="543"/>
    <s v="CUST1441"/>
    <s v="PROD44"/>
    <s v="STORE1"/>
    <n v="1"/>
    <n v="470.18"/>
    <n v="0.19"/>
    <x v="0"/>
    <n v="380.84580000000005"/>
    <n v="470.18"/>
    <n v="89.334199999999996"/>
    <s v="Standard"/>
    <s v="Adjustable Jump Rope"/>
    <x v="4"/>
    <n v="167.12"/>
    <x v="2"/>
    <s v="Male"/>
    <s v="Middle Age"/>
    <x v="3"/>
    <x v="0"/>
    <n v="167.12"/>
    <n v="213.72580000000005"/>
  </r>
  <r>
    <s v="SALE212"/>
    <x v="584"/>
    <s v="CUST1442"/>
    <s v="PROD56"/>
    <s v="STORE19"/>
    <n v="1"/>
    <n v="891.79"/>
    <n v="0.03"/>
    <x v="1"/>
    <n v="865.03629999999998"/>
    <n v="891.79"/>
    <n v="26.753699999999998"/>
    <s v="Standard"/>
    <s v="Premium Blanket Throw"/>
    <x v="1"/>
    <n v="461.47"/>
    <x v="1"/>
    <s v="Female"/>
    <s v="Middle Age"/>
    <x v="1"/>
    <x v="1"/>
    <n v="461.47"/>
    <n v="403.56629999999996"/>
  </r>
  <r>
    <s v="SALE1017"/>
    <x v="617"/>
    <s v="CUST1442"/>
    <s v="PROD34"/>
    <s v="STORE16"/>
    <n v="2"/>
    <n v="433.07"/>
    <n v="0.25"/>
    <x v="2"/>
    <n v="649.60500000000002"/>
    <n v="866.14"/>
    <n v="216.535"/>
    <s v="Standard"/>
    <s v="Gaming Mechanical Keyboard"/>
    <x v="2"/>
    <n v="419.28"/>
    <x v="1"/>
    <s v="Female"/>
    <s v="Middle Age"/>
    <x v="0"/>
    <x v="0"/>
    <n v="838.56"/>
    <n v="-188.95499999999993"/>
  </r>
  <r>
    <s v="SALE1058"/>
    <x v="215"/>
    <s v="CUST1442"/>
    <s v="PROD46"/>
    <s v="STORE8"/>
    <n v="3"/>
    <n v="626.71"/>
    <n v="7.0000000000000007E-2"/>
    <x v="0"/>
    <n v="1748.5209"/>
    <n v="1880.13"/>
    <n v="131.60910000000001"/>
    <s v="High Value"/>
    <s v="Men's Winter Jacket"/>
    <x v="3"/>
    <n v="167.34"/>
    <x v="1"/>
    <s v="Female"/>
    <s v="Middle Age"/>
    <x v="0"/>
    <x v="1"/>
    <n v="502.02"/>
    <n v="1246.5009"/>
  </r>
  <r>
    <s v="SALE1963"/>
    <x v="575"/>
    <s v="CUST1442"/>
    <s v="PROD59"/>
    <s v="STORE19"/>
    <n v="2"/>
    <n v="324.18"/>
    <n v="0.06"/>
    <x v="1"/>
    <n v="609.45839999999998"/>
    <n v="648.36"/>
    <n v="38.901600000000002"/>
    <s v="Standard"/>
    <s v="Men's Hair Styling Gel"/>
    <x v="0"/>
    <n v="17.309999999999999"/>
    <x v="1"/>
    <s v="Female"/>
    <s v="Middle Age"/>
    <x v="1"/>
    <x v="1"/>
    <n v="34.619999999999997"/>
    <n v="574.83839999999998"/>
  </r>
  <r>
    <s v="SALE989"/>
    <x v="609"/>
    <s v="CUST1443"/>
    <s v="PROD88"/>
    <s v="STORE10"/>
    <n v="4"/>
    <n v="839.74"/>
    <n v="0.13"/>
    <x v="2"/>
    <n v="2922.2952"/>
    <n v="3358.96"/>
    <n v="436.66480000000001"/>
    <s v="High Value"/>
    <s v="Sports Wrist Sweatbands"/>
    <x v="4"/>
    <n v="131.24"/>
    <x v="2"/>
    <s v="Male"/>
    <s v="Senior"/>
    <x v="1"/>
    <x v="1"/>
    <n v="524.96"/>
    <n v="2397.3352"/>
  </r>
  <r>
    <s v="SALE13"/>
    <x v="166"/>
    <s v="CUST1443"/>
    <s v="PROD34"/>
    <s v="STORE16"/>
    <n v="3"/>
    <n v="252.63"/>
    <n v="0.28000000000000003"/>
    <x v="0"/>
    <n v="545.68079999999998"/>
    <n v="757.89"/>
    <n v="212.20920000000001"/>
    <s v="Standard"/>
    <s v="Gaming Mechanical Keyboard"/>
    <x v="2"/>
    <n v="419.28"/>
    <x v="2"/>
    <s v="Male"/>
    <s v="Senior"/>
    <x v="0"/>
    <x v="0"/>
    <n v="1257.8399999999999"/>
    <n v="-712.15919999999994"/>
  </r>
  <r>
    <s v="SALE1435"/>
    <x v="452"/>
    <s v="CUST1443"/>
    <s v="PROD27"/>
    <s v="STORE0"/>
    <n v="2"/>
    <n v="60.53"/>
    <n v="0.18"/>
    <x v="0"/>
    <n v="99.269200000000012"/>
    <n v="121.06"/>
    <n v="21.790800000000001"/>
    <s v="Standard"/>
    <s v="Decorative Floor Vase"/>
    <x v="1"/>
    <n v="242.96499999999997"/>
    <x v="2"/>
    <s v="Male"/>
    <s v="Senior"/>
    <x v="1"/>
    <x v="0"/>
    <n v="485.92999999999995"/>
    <n v="-386.66079999999994"/>
  </r>
  <r>
    <s v="SALE1190"/>
    <x v="638"/>
    <s v="CUST1443"/>
    <s v="PROD0"/>
    <s v="STORE9"/>
    <n v="4"/>
    <n v="341.95"/>
    <n v="0.25"/>
    <x v="1"/>
    <n v="1025.8499999999999"/>
    <n v="1367.8"/>
    <n v="341.95"/>
    <s v="High Value"/>
    <s v="Brother Laser Printer"/>
    <x v="2"/>
    <n v="112.42"/>
    <x v="2"/>
    <s v="Male"/>
    <s v="Senior"/>
    <x v="2"/>
    <x v="0"/>
    <n v="449.68"/>
    <n v="576.16999999999985"/>
  </r>
  <r>
    <s v="SALE215"/>
    <x v="545"/>
    <s v="CUST1443"/>
    <s v="PROD14"/>
    <s v="STORE9"/>
    <n v="4"/>
    <n v="300.12"/>
    <n v="0.05"/>
    <x v="1"/>
    <n v="1140.4559999999999"/>
    <n v="1200.48"/>
    <n v="60.024000000000001"/>
    <s v="High Value"/>
    <s v="Decorative Wall Mirror"/>
    <x v="1"/>
    <n v="48.01"/>
    <x v="2"/>
    <s v="Male"/>
    <s v="Senior"/>
    <x v="2"/>
    <x v="0"/>
    <n v="192.04"/>
    <n v="948.41599999999994"/>
  </r>
  <r>
    <s v="SALE146"/>
    <x v="156"/>
    <s v="CUST1443"/>
    <s v="PROD36"/>
    <s v="STORE19"/>
    <n v="2"/>
    <n v="289.14"/>
    <n v="0.12"/>
    <x v="2"/>
    <n v="508.88639999999998"/>
    <n v="578.28"/>
    <n v="69.393599999999992"/>
    <s v="Standard"/>
    <s v="Women's Summer Dress"/>
    <x v="3"/>
    <n v="223.43"/>
    <x v="2"/>
    <s v="Male"/>
    <s v="Senior"/>
    <x v="1"/>
    <x v="1"/>
    <n v="446.86"/>
    <n v="62.026399999999967"/>
  </r>
  <r>
    <s v="SALE1341"/>
    <x v="617"/>
    <s v="CUST1443"/>
    <s v="PROD93"/>
    <s v="STORE7"/>
    <n v="2"/>
    <n v="596.84"/>
    <n v="0.01"/>
    <x v="0"/>
    <n v="1181.7432000000001"/>
    <n v="1193.68"/>
    <n v="11.936800000000002"/>
    <s v="High Value"/>
    <s v="USB-C Laptop Charger"/>
    <x v="2"/>
    <n v="377.52"/>
    <x v="2"/>
    <s v="Male"/>
    <s v="Senior"/>
    <x v="2"/>
    <x v="1"/>
    <n v="755.04"/>
    <n v="426.70320000000015"/>
  </r>
  <r>
    <s v="SALE1333"/>
    <x v="633"/>
    <s v="CUST1444"/>
    <s v="PROD17"/>
    <s v="STORE6"/>
    <n v="4"/>
    <n v="466.24"/>
    <n v="0.16"/>
    <x v="2"/>
    <n v="1566.5663999999999"/>
    <n v="1864.96"/>
    <n v="298.39359999999999"/>
    <s v="High Value"/>
    <s v="Soccer Training Cone Set"/>
    <x v="4"/>
    <n v="144.53"/>
    <x v="3"/>
    <s v="Male"/>
    <s v="Young"/>
    <x v="1"/>
    <x v="1"/>
    <n v="578.12"/>
    <n v="988.44639999999993"/>
  </r>
  <r>
    <s v="SALE1320"/>
    <x v="367"/>
    <s v="CUST1444"/>
    <s v="PROD54"/>
    <s v="STORE3"/>
    <n v="2"/>
    <n v="330.59"/>
    <n v="0.14000000000000001"/>
    <x v="0"/>
    <n v="568.61479999999995"/>
    <n v="661.18"/>
    <n v="92.565200000000004"/>
    <s v="Standard"/>
    <s v="Sports Stopwatch Pro"/>
    <x v="4"/>
    <n v="434.84"/>
    <x v="3"/>
    <s v="Male"/>
    <s v="Young"/>
    <x v="3"/>
    <x v="2"/>
    <n v="869.68"/>
    <n v="-301.0652"/>
  </r>
  <r>
    <s v="SALE974"/>
    <x v="608"/>
    <s v="CUST1444"/>
    <s v="PROD10"/>
    <s v="STORE6"/>
    <n v="2"/>
    <n v="616.42999999999995"/>
    <n v="0.02"/>
    <x v="1"/>
    <n v="1208.2027999999998"/>
    <n v="1232.8599999999999"/>
    <n v="24.6572"/>
    <s v="High Value"/>
    <s v="Ceramic Kitchen Bowl Set"/>
    <x v="1"/>
    <n v="298.86"/>
    <x v="3"/>
    <s v="Male"/>
    <s v="Young"/>
    <x v="1"/>
    <x v="1"/>
    <n v="597.72"/>
    <n v="610.48279999999977"/>
  </r>
  <r>
    <s v="SALE500"/>
    <x v="562"/>
    <s v="CUST1445"/>
    <s v="PROD2"/>
    <s v="STORE4"/>
    <n v="3"/>
    <n v="195.89"/>
    <n v="0.16"/>
    <x v="2"/>
    <n v="493.64279999999997"/>
    <n v="587.66999999999996"/>
    <n v="94.027199999999993"/>
    <s v="Standard"/>
    <s v="Women's Casual Hoodie"/>
    <x v="3"/>
    <n v="242.96499999999997"/>
    <x v="0"/>
    <s v="Female"/>
    <s v="Middle Age"/>
    <x v="2"/>
    <x v="1"/>
    <n v="728.89499999999998"/>
    <n v="-235.25220000000002"/>
  </r>
  <r>
    <s v="SALE1247"/>
    <x v="45"/>
    <s v="CUST1445"/>
    <s v="PROD18"/>
    <s v="STORE8"/>
    <n v="4"/>
    <n v="614.76"/>
    <n v="0.16"/>
    <x v="1"/>
    <n v="2065.5935999999997"/>
    <n v="2459.04"/>
    <n v="393.44639999999998"/>
    <s v="High Value"/>
    <s v="Women's Denim Jeans"/>
    <x v="3"/>
    <n v="242.96499999999997"/>
    <x v="0"/>
    <s v="Female"/>
    <s v="Middle Age"/>
    <x v="0"/>
    <x v="1"/>
    <n v="971.8599999999999"/>
    <n v="1093.7335999999998"/>
  </r>
  <r>
    <s v="SALE1909"/>
    <x v="561"/>
    <s v="CUST1445"/>
    <s v="PROD54"/>
    <s v="STORE18"/>
    <n v="1"/>
    <n v="224.49"/>
    <n v="0.11"/>
    <x v="2"/>
    <n v="199.79610000000002"/>
    <n v="224.49"/>
    <n v="24.693900000000003"/>
    <s v="Standard"/>
    <s v="Sports Stopwatch Pro"/>
    <x v="4"/>
    <n v="434.84"/>
    <x v="0"/>
    <s v="Female"/>
    <s v="Middle Age"/>
    <x v="1"/>
    <x v="0"/>
    <n v="434.84"/>
    <n v="-235.04389999999995"/>
  </r>
  <r>
    <s v="SALE981"/>
    <x v="465"/>
    <s v="CUST1445"/>
    <s v="PROD85"/>
    <s v="STORE8"/>
    <n v="1"/>
    <n v="967.76"/>
    <n v="0.09"/>
    <x v="0"/>
    <n v="880.66160000000002"/>
    <n v="967.76"/>
    <n v="87.098399999999998"/>
    <s v="Standard"/>
    <s v="Women's Beanie Hat"/>
    <x v="3"/>
    <n v="119.57"/>
    <x v="0"/>
    <s v="Female"/>
    <s v="Middle Age"/>
    <x v="0"/>
    <x v="1"/>
    <n v="119.57"/>
    <n v="761.09159999999997"/>
  </r>
  <r>
    <s v="SALE940"/>
    <x v="50"/>
    <s v="CUST1445"/>
    <s v="PROD31"/>
    <s v="STORE16"/>
    <n v="2"/>
    <n v="56.52"/>
    <n v="0.17"/>
    <x v="1"/>
    <n v="93.8232"/>
    <n v="113.04"/>
    <n v="19.216800000000003"/>
    <s v="Standard"/>
    <s v="Basketball"/>
    <x v="4"/>
    <n v="204.39"/>
    <x v="0"/>
    <s v="Female"/>
    <s v="Middle Age"/>
    <x v="0"/>
    <x v="0"/>
    <n v="408.78"/>
    <n v="-314.95679999999999"/>
  </r>
  <r>
    <s v="SALE1505"/>
    <x v="123"/>
    <s v="CUST1446"/>
    <s v="PROD59"/>
    <s v="STORE15"/>
    <n v="4"/>
    <n v="921.84"/>
    <n v="0.04"/>
    <x v="0"/>
    <n v="3539.8656000000001"/>
    <n v="3687.36"/>
    <n v="147.49440000000001"/>
    <s v="High Value"/>
    <s v="Men's Hair Styling Gel"/>
    <x v="0"/>
    <n v="17.309999999999999"/>
    <x v="2"/>
    <s v="Male"/>
    <s v="Middle Age"/>
    <x v="3"/>
    <x v="0"/>
    <n v="69.239999999999995"/>
    <n v="3470.6256000000003"/>
  </r>
  <r>
    <s v="SALE708"/>
    <x v="84"/>
    <s v="CUST1446"/>
    <s v="PROD31"/>
    <s v="STORE4"/>
    <n v="3"/>
    <n v="738.47"/>
    <n v="0.28000000000000003"/>
    <x v="0"/>
    <n v="1595.0951999999997"/>
    <n v="2215.41"/>
    <n v="620.31479999999999"/>
    <s v="High Value"/>
    <s v="Basketball"/>
    <x v="4"/>
    <n v="204.39"/>
    <x v="2"/>
    <s v="Male"/>
    <s v="Middle Age"/>
    <x v="2"/>
    <x v="1"/>
    <n v="613.16999999999996"/>
    <n v="981.92519999999979"/>
  </r>
  <r>
    <s v="SALE1431"/>
    <x v="93"/>
    <s v="CUST1447"/>
    <s v="PROD42"/>
    <s v="STORE17"/>
    <n v="4"/>
    <n v="477.83"/>
    <n v="0.05"/>
    <x v="0"/>
    <n v="1815.7539999999999"/>
    <n v="1911.32"/>
    <n v="95.566000000000003"/>
    <s v="High Value"/>
    <s v="Smart Home WiFi Camera"/>
    <x v="2"/>
    <n v="450.71"/>
    <x v="3"/>
    <s v="Male"/>
    <s v="Middle Age"/>
    <x v="3"/>
    <x v="0"/>
    <n v="1802.84"/>
    <n v="12.913999999999987"/>
  </r>
  <r>
    <s v="SALE198"/>
    <x v="422"/>
    <s v="CUST1448"/>
    <s v="PROD81"/>
    <s v="STORE6"/>
    <n v="3"/>
    <n v="605.83000000000004"/>
    <n v="0.28000000000000003"/>
    <x v="0"/>
    <n v="1308.5928000000001"/>
    <n v="1817.4900000000002"/>
    <n v="508.89720000000011"/>
    <s v="High Value"/>
    <s v="Badminton Racket Set"/>
    <x v="4"/>
    <n v="285.54000000000002"/>
    <x v="1"/>
    <s v="Female"/>
    <s v="Senior"/>
    <x v="1"/>
    <x v="1"/>
    <n v="856.62000000000012"/>
    <n v="451.97280000000001"/>
  </r>
  <r>
    <s v="SALE369"/>
    <x v="118"/>
    <s v="CUST1448"/>
    <s v="PROD65"/>
    <s v="STORE3"/>
    <n v="2"/>
    <n v="521.44000000000005"/>
    <n v="0.25"/>
    <x v="0"/>
    <n v="782.16000000000008"/>
    <n v="1042.8800000000001"/>
    <n v="260.72000000000003"/>
    <s v="Standard"/>
    <s v="Adjustable Dumbbells 20kg"/>
    <x v="4"/>
    <n v="240.63"/>
    <x v="1"/>
    <s v="Female"/>
    <s v="Senior"/>
    <x v="3"/>
    <x v="2"/>
    <n v="481.26"/>
    <n v="300.90000000000009"/>
  </r>
  <r>
    <s v="SALE1987"/>
    <x v="150"/>
    <s v="CUST1449"/>
    <s v="PROD57"/>
    <s v="STORE19"/>
    <n v="4"/>
    <n v="499.02"/>
    <n v="0.06"/>
    <x v="1"/>
    <n v="1876.3151999999998"/>
    <n v="1996.08"/>
    <n v="119.76479999999999"/>
    <s v="High Value"/>
    <s v="Foam Roller"/>
    <x v="4"/>
    <n v="30.62"/>
    <x v="1"/>
    <s v="Male"/>
    <s v="Young"/>
    <x v="1"/>
    <x v="1"/>
    <n v="122.48"/>
    <n v="1753.8351999999998"/>
  </r>
  <r>
    <s v="SALE1330"/>
    <x v="257"/>
    <s v="CUST1449"/>
    <s v="PROD62"/>
    <s v="STORE2"/>
    <n v="4"/>
    <n v="299.45999999999998"/>
    <n v="0.18"/>
    <x v="0"/>
    <n v="982.22879999999998"/>
    <n v="1197.8399999999999"/>
    <n v="215.61119999999997"/>
    <s v="Standard"/>
    <s v="Laptop Cooling Pad"/>
    <x v="2"/>
    <n v="86.42"/>
    <x v="1"/>
    <s v="Male"/>
    <s v="Young"/>
    <x v="2"/>
    <x v="2"/>
    <n v="345.68"/>
    <n v="636.54880000000003"/>
  </r>
  <r>
    <s v="SALE633"/>
    <x v="296"/>
    <s v="CUST1449"/>
    <s v="PROD83"/>
    <s v="STORE10"/>
    <n v="1"/>
    <n v="609.29"/>
    <n v="0.15"/>
    <x v="0"/>
    <n v="517.89649999999995"/>
    <n v="609.29"/>
    <n v="91.393499999999989"/>
    <s v="Standard"/>
    <s v="Hydrating Face Cleanser"/>
    <x v="0"/>
    <n v="242.96499999999997"/>
    <x v="1"/>
    <s v="Male"/>
    <s v="Young"/>
    <x v="1"/>
    <x v="1"/>
    <n v="242.96499999999997"/>
    <n v="274.93149999999997"/>
  </r>
  <r>
    <s v="SALE252"/>
    <x v="283"/>
    <s v="CUST1449"/>
    <s v="PROD98"/>
    <s v="STORE19"/>
    <n v="1"/>
    <n v="213.74"/>
    <n v="7.0000000000000007E-2"/>
    <x v="0"/>
    <n v="198.7782"/>
    <n v="213.74"/>
    <n v="14.961800000000002"/>
    <s v="Standard"/>
    <s v="Portable Bluetooth Speaker"/>
    <x v="2"/>
    <n v="431.67"/>
    <x v="1"/>
    <s v="Male"/>
    <s v="Young"/>
    <x v="1"/>
    <x v="1"/>
    <n v="431.67"/>
    <n v="-232.89180000000002"/>
  </r>
  <r>
    <s v="SALE479"/>
    <x v="664"/>
    <s v="CUST1449"/>
    <s v="PROD15"/>
    <s v="STORE9"/>
    <n v="4"/>
    <n v="613.16999999999996"/>
    <n v="0.26"/>
    <x v="0"/>
    <n v="1814.9831999999999"/>
    <n v="2452.6799999999998"/>
    <n v="637.69679999999994"/>
    <s v="High Value"/>
    <s v="4K Home Projector"/>
    <x v="2"/>
    <n v="465.34"/>
    <x v="1"/>
    <s v="Male"/>
    <s v="Young"/>
    <x v="2"/>
    <x v="0"/>
    <n v="1861.36"/>
    <n v="-46.376800000000003"/>
  </r>
  <r>
    <s v="SALE1934"/>
    <x v="82"/>
    <s v="CUST1450"/>
    <s v="PROD73"/>
    <s v="STORE19"/>
    <n v="2"/>
    <n v="687.36"/>
    <n v="7.0000000000000007E-2"/>
    <x v="2"/>
    <n v="1278.4895999999999"/>
    <n v="1374.72"/>
    <n v="96.230400000000017"/>
    <s v="High Value"/>
    <s v="Shin Guards – Adult"/>
    <x v="4"/>
    <n v="107.06"/>
    <x v="1"/>
    <s v="Male"/>
    <s v="Senior"/>
    <x v="1"/>
    <x v="1"/>
    <n v="214.12"/>
    <n v="1064.3696"/>
  </r>
  <r>
    <s v="SALE1256"/>
    <x v="44"/>
    <s v="CUST1450"/>
    <s v="PROD63"/>
    <s v="STORE11"/>
    <n v="3"/>
    <n v="115.39"/>
    <n v="0.02"/>
    <x v="1"/>
    <n v="339.2466"/>
    <n v="346.17"/>
    <n v="6.9234000000000009"/>
    <s v="Standard"/>
    <s v="Organic Sunscreen Lotion"/>
    <x v="0"/>
    <n v="266.86"/>
    <x v="1"/>
    <s v="Male"/>
    <s v="Senior"/>
    <x v="2"/>
    <x v="1"/>
    <n v="800.58"/>
    <n v="-461.33340000000004"/>
  </r>
  <r>
    <s v="SALE420"/>
    <x v="306"/>
    <s v="CUST1451"/>
    <s v="PROD40"/>
    <s v="STORE11"/>
    <n v="2"/>
    <n v="722.06"/>
    <n v="7.0000000000000007E-2"/>
    <x v="0"/>
    <n v="1343.0315999999998"/>
    <n v="1444.12"/>
    <n v="101.08840000000001"/>
    <s v="High Value"/>
    <s v="Noise-Canceling Headphones"/>
    <x v="2"/>
    <n v="38.520000000000003"/>
    <x v="3"/>
    <s v="Male"/>
    <s v="Middle Age"/>
    <x v="2"/>
    <x v="1"/>
    <n v="77.040000000000006"/>
    <n v="1265.9915999999998"/>
  </r>
  <r>
    <s v="SALE307"/>
    <x v="425"/>
    <s v="CUST1451"/>
    <s v="PROD90"/>
    <s v="STORE1"/>
    <n v="1"/>
    <n v="384.57"/>
    <n v="0.06"/>
    <x v="1"/>
    <n v="361.49579999999997"/>
    <n v="384.57"/>
    <n v="23.074199999999998"/>
    <s v="Standard"/>
    <s v="Gaming Mouse Pad XL"/>
    <x v="2"/>
    <n v="340.14"/>
    <x v="3"/>
    <s v="Male"/>
    <s v="Middle Age"/>
    <x v="3"/>
    <x v="0"/>
    <n v="340.14"/>
    <n v="21.355799999999988"/>
  </r>
  <r>
    <s v="SALE493"/>
    <x v="55"/>
    <s v="CUST1451"/>
    <s v="PROD72"/>
    <s v="STORE0"/>
    <n v="2"/>
    <n v="194.09"/>
    <n v="0.18"/>
    <x v="0"/>
    <n v="318.30760000000004"/>
    <n v="388.18"/>
    <n v="69.872399999999999"/>
    <s v="Standard"/>
    <s v="Professional Jump Rope"/>
    <x v="4"/>
    <n v="477.61"/>
    <x v="3"/>
    <s v="Male"/>
    <s v="Middle Age"/>
    <x v="1"/>
    <x v="0"/>
    <n v="955.22"/>
    <n v="-636.91239999999993"/>
  </r>
  <r>
    <s v="SALE1813"/>
    <x v="510"/>
    <s v="CUST1451"/>
    <s v="PROD75"/>
    <s v="STORE18"/>
    <n v="2"/>
    <n v="403.91"/>
    <n v="7.0000000000000007E-2"/>
    <x v="0"/>
    <n v="751.27260000000001"/>
    <n v="807.82"/>
    <n v="56.54740000000001"/>
    <s v="Standard"/>
    <s v="Women's Ankle Boots"/>
    <x v="3"/>
    <n v="158.13999999999999"/>
    <x v="3"/>
    <s v="Male"/>
    <s v="Middle Age"/>
    <x v="1"/>
    <x v="0"/>
    <n v="316.27999999999997"/>
    <n v="434.99260000000004"/>
  </r>
  <r>
    <s v="SALE1450"/>
    <x v="665"/>
    <s v="CUST1452"/>
    <s v="PROD9"/>
    <s v="STORE7"/>
    <n v="1"/>
    <n v="878.69"/>
    <n v="0.3"/>
    <x v="2"/>
    <n v="615.08299999999997"/>
    <n v="878.69"/>
    <n v="263.60700000000003"/>
    <s v="Standard"/>
    <s v="Adjustable Dumbbell Set"/>
    <x v="4"/>
    <n v="495.72"/>
    <x v="1"/>
    <s v="Female"/>
    <s v="Senior"/>
    <x v="2"/>
    <x v="1"/>
    <n v="495.72"/>
    <n v="119.36299999999994"/>
  </r>
  <r>
    <s v="SALE567"/>
    <x v="435"/>
    <s v="CUST1452"/>
    <s v="PROD63"/>
    <s v="STORE2"/>
    <n v="1"/>
    <n v="161.16999999999999"/>
    <n v="0.05"/>
    <x v="0"/>
    <n v="153.11149999999998"/>
    <n v="161.16999999999999"/>
    <n v="8.0585000000000004"/>
    <s v="Standard"/>
    <s v="Organic Sunscreen Lotion"/>
    <x v="0"/>
    <n v="266.86"/>
    <x v="1"/>
    <s v="Female"/>
    <s v="Senior"/>
    <x v="2"/>
    <x v="2"/>
    <n v="266.86"/>
    <n v="-113.74850000000004"/>
  </r>
  <r>
    <s v="SALE564"/>
    <x v="261"/>
    <s v="CUST1452"/>
    <s v="PROD59"/>
    <s v="STORE7"/>
    <n v="2"/>
    <n v="720.15"/>
    <n v="0.22"/>
    <x v="1"/>
    <n v="1123.434"/>
    <n v="1440.3"/>
    <n v="316.86599999999999"/>
    <s v="High Value"/>
    <s v="Men's Hair Styling Gel"/>
    <x v="0"/>
    <n v="17.309999999999999"/>
    <x v="1"/>
    <s v="Female"/>
    <s v="Senior"/>
    <x v="2"/>
    <x v="1"/>
    <n v="34.619999999999997"/>
    <n v="1088.8140000000001"/>
  </r>
  <r>
    <s v="SALE1876"/>
    <x v="492"/>
    <s v="CUST1453"/>
    <s v="PROD98"/>
    <s v="STORE2"/>
    <n v="1"/>
    <n v="361.8"/>
    <n v="0.02"/>
    <x v="1"/>
    <n v="354.56400000000002"/>
    <n v="361.8"/>
    <n v="7.2360000000000007"/>
    <s v="Standard"/>
    <s v="Portable Bluetooth Speaker"/>
    <x v="2"/>
    <n v="431.67"/>
    <x v="0"/>
    <s v="Female"/>
    <s v="Senior"/>
    <x v="2"/>
    <x v="2"/>
    <n v="431.67"/>
    <n v="-77.105999999999995"/>
  </r>
  <r>
    <s v="SALE1182"/>
    <x v="666"/>
    <s v="CUST1453"/>
    <s v="PROD36"/>
    <s v="STORE7"/>
    <n v="1"/>
    <n v="779.84"/>
    <n v="0.28999999999999998"/>
    <x v="1"/>
    <n v="553.68640000000005"/>
    <n v="779.84"/>
    <n v="226.15359999999998"/>
    <s v="Standard"/>
    <s v="Women's Summer Dress"/>
    <x v="3"/>
    <n v="223.43"/>
    <x v="0"/>
    <s v="Female"/>
    <s v="Senior"/>
    <x v="2"/>
    <x v="1"/>
    <n v="223.43"/>
    <n v="330.25640000000004"/>
  </r>
  <r>
    <s v="SALE1245"/>
    <x v="200"/>
    <s v="CUST1453"/>
    <s v="PROD85"/>
    <s v="STORE16"/>
    <n v="2"/>
    <n v="649.89"/>
    <n v="0.17"/>
    <x v="1"/>
    <n v="1078.8173999999999"/>
    <n v="1299.78"/>
    <n v="220.96260000000001"/>
    <s v="High Value"/>
    <s v="Women's Beanie Hat"/>
    <x v="3"/>
    <n v="119.57"/>
    <x v="0"/>
    <s v="Female"/>
    <s v="Senior"/>
    <x v="0"/>
    <x v="0"/>
    <n v="239.14"/>
    <n v="839.67739999999992"/>
  </r>
  <r>
    <s v="SALE186"/>
    <x v="422"/>
    <s v="CUST1453"/>
    <s v="PROD79"/>
    <s v="STORE18"/>
    <n v="1"/>
    <n v="952.73"/>
    <n v="0.17"/>
    <x v="0"/>
    <n v="790.76589999999999"/>
    <n v="952.73"/>
    <n v="161.9641"/>
    <s v="Standard"/>
    <s v="Decorative Lamp Shade"/>
    <x v="1"/>
    <n v="228.53"/>
    <x v="0"/>
    <s v="Female"/>
    <s v="Senior"/>
    <x v="1"/>
    <x v="0"/>
    <n v="228.53"/>
    <n v="562.23590000000002"/>
  </r>
  <r>
    <s v="SALE943"/>
    <x v="370"/>
    <s v="CUST1453"/>
    <s v="PROD81"/>
    <s v="STORE18"/>
    <n v="4"/>
    <n v="820.78"/>
    <n v="0.25"/>
    <x v="0"/>
    <n v="2462.34"/>
    <n v="3283.12"/>
    <n v="820.78"/>
    <s v="High Value"/>
    <s v="Badminton Racket Set"/>
    <x v="4"/>
    <n v="285.54000000000002"/>
    <x v="0"/>
    <s v="Female"/>
    <s v="Senior"/>
    <x v="1"/>
    <x v="0"/>
    <n v="1142.1600000000001"/>
    <n v="1320.18"/>
  </r>
  <r>
    <s v="SALE33"/>
    <x v="576"/>
    <s v="CUST1453"/>
    <s v="PROD12"/>
    <s v="STORE6"/>
    <n v="4"/>
    <n v="247.55"/>
    <n v="0.05"/>
    <x v="1"/>
    <n v="940.69"/>
    <n v="990.2"/>
    <n v="49.510000000000005"/>
    <s v="Standard"/>
    <s v="Hair Strengthening Shampoo"/>
    <x v="0"/>
    <n v="115.82"/>
    <x v="0"/>
    <s v="Female"/>
    <s v="Senior"/>
    <x v="1"/>
    <x v="1"/>
    <n v="463.28"/>
    <n v="477.41000000000008"/>
  </r>
  <r>
    <s v="SALE1386"/>
    <x v="339"/>
    <s v="CUST1453"/>
    <s v="PROD20"/>
    <s v="STORE14"/>
    <n v="3"/>
    <n v="561.44000000000005"/>
    <n v="0.2"/>
    <x v="1"/>
    <n v="1347.4560000000001"/>
    <n v="1684.3200000000002"/>
    <n v="336.86400000000003"/>
    <s v="High Value"/>
    <s v="Outdoor Sports Water Bottle"/>
    <x v="4"/>
    <n v="131.51"/>
    <x v="0"/>
    <s v="Female"/>
    <s v="Senior"/>
    <x v="2"/>
    <x v="2"/>
    <n v="394.53"/>
    <n v="952.92600000000016"/>
  </r>
  <r>
    <s v="SALE527"/>
    <x v="598"/>
    <s v="CUST1453"/>
    <s v="PROD78"/>
    <s v="STORE6"/>
    <n v="4"/>
    <n v="214.37"/>
    <n v="0.11"/>
    <x v="0"/>
    <n v="763.15719999999999"/>
    <n v="857.48"/>
    <n v="94.322800000000001"/>
    <s v="Standard"/>
    <s v="Essential Oil Diffuser"/>
    <x v="1"/>
    <n v="325.26"/>
    <x v="0"/>
    <s v="Female"/>
    <s v="Senior"/>
    <x v="1"/>
    <x v="1"/>
    <n v="1301.04"/>
    <n v="-537.88279999999997"/>
  </r>
  <r>
    <s v="SALE1985"/>
    <x v="196"/>
    <s v="CUST1454"/>
    <s v="PROD60"/>
    <s v="STORE18"/>
    <n v="3"/>
    <n v="123.74"/>
    <n v="0.23"/>
    <x v="2"/>
    <n v="285.83940000000001"/>
    <n v="371.21999999999997"/>
    <n v="85.380600000000001"/>
    <s v="Standard"/>
    <s v="Luxury Perfume Spray"/>
    <x v="0"/>
    <n v="482.75"/>
    <x v="3"/>
    <s v="Male"/>
    <s v="Senior"/>
    <x v="1"/>
    <x v="0"/>
    <n v="1448.25"/>
    <n v="-1162.4105999999999"/>
  </r>
  <r>
    <s v="SALE873"/>
    <x v="82"/>
    <s v="CUST1455"/>
    <s v="PROD87"/>
    <s v="STORE7"/>
    <n v="4"/>
    <n v="645.71"/>
    <n v="0.1"/>
    <x v="2"/>
    <n v="2324.556"/>
    <n v="2582.84"/>
    <n v="258.28400000000005"/>
    <s v="High Value"/>
    <s v="LED Bedside Lamp"/>
    <x v="1"/>
    <n v="371.38"/>
    <x v="3"/>
    <s v="Male"/>
    <s v="Senior"/>
    <x v="2"/>
    <x v="1"/>
    <n v="1485.52"/>
    <n v="839.03600000000006"/>
  </r>
  <r>
    <s v="SALE377"/>
    <x v="667"/>
    <s v="CUST1455"/>
    <s v="PROD83"/>
    <s v="STORE10"/>
    <n v="3"/>
    <n v="587.12"/>
    <n v="0.3"/>
    <x v="0"/>
    <n v="1232.952"/>
    <n v="1761.3600000000001"/>
    <n v="528.40800000000002"/>
    <s v="High Value"/>
    <s v="Hydrating Face Cleanser"/>
    <x v="0"/>
    <n v="242.96499999999997"/>
    <x v="3"/>
    <s v="Male"/>
    <s v="Senior"/>
    <x v="1"/>
    <x v="1"/>
    <n v="728.89499999999998"/>
    <n v="504.05700000000002"/>
  </r>
  <r>
    <s v="SALE1902"/>
    <x v="236"/>
    <s v="CUST1455"/>
    <s v="PROD3"/>
    <s v="STORE1"/>
    <n v="1"/>
    <n v="401.18"/>
    <n v="0.15"/>
    <x v="1"/>
    <n v="341.00299999999999"/>
    <n v="401.18"/>
    <n v="60.177"/>
    <s v="Standard"/>
    <s v="Men's Running Jacket"/>
    <x v="3"/>
    <n v="364.67"/>
    <x v="3"/>
    <s v="Male"/>
    <s v="Senior"/>
    <x v="3"/>
    <x v="0"/>
    <n v="364.67"/>
    <n v="-23.66700000000003"/>
  </r>
  <r>
    <s v="SALE1119"/>
    <x v="668"/>
    <s v="CUST1455"/>
    <s v="PROD21"/>
    <s v="STORE4"/>
    <n v="3"/>
    <n v="658.33"/>
    <n v="0.12"/>
    <x v="0"/>
    <n v="1737.9912000000002"/>
    <n v="1974.9900000000002"/>
    <n v="236.99880000000002"/>
    <s v="High Value"/>
    <s v="Multi-Purpose Storage Box"/>
    <x v="1"/>
    <n v="123.46"/>
    <x v="3"/>
    <s v="Male"/>
    <s v="Senior"/>
    <x v="2"/>
    <x v="1"/>
    <n v="370.38"/>
    <n v="1367.6112000000003"/>
  </r>
  <r>
    <s v="SALE1632"/>
    <x v="586"/>
    <s v="CUST1455"/>
    <s v="PROD39"/>
    <s v="STORE11"/>
    <n v="4"/>
    <n v="450.3"/>
    <n v="0.02"/>
    <x v="0"/>
    <n v="1765.1759999999999"/>
    <n v="1801.2"/>
    <n v="36.024000000000001"/>
    <s v="High Value"/>
    <s v="Portable Power Bank"/>
    <x v="2"/>
    <n v="326.06"/>
    <x v="3"/>
    <s v="Male"/>
    <s v="Senior"/>
    <x v="2"/>
    <x v="1"/>
    <n v="1304.24"/>
    <n v="460.93599999999992"/>
  </r>
  <r>
    <s v="SALE685"/>
    <x v="405"/>
    <s v="CUST1456"/>
    <s v="PROD88"/>
    <s v="STORE13"/>
    <n v="4"/>
    <n v="33.630000000000003"/>
    <n v="0.05"/>
    <x v="0"/>
    <n v="127.794"/>
    <n v="134.52000000000001"/>
    <n v="6.7260000000000009"/>
    <s v="Standard"/>
    <s v="Sports Wrist Sweatbands"/>
    <x v="4"/>
    <n v="131.24"/>
    <x v="3"/>
    <s v="Female"/>
    <s v="Senior"/>
    <x v="1"/>
    <x v="0"/>
    <n v="524.96"/>
    <n v="-397.16600000000005"/>
  </r>
  <r>
    <s v="SALE1957"/>
    <x v="277"/>
    <s v="CUST1456"/>
    <s v="PROD37"/>
    <s v="STORE9"/>
    <n v="3"/>
    <n v="168.89"/>
    <n v="0.03"/>
    <x v="1"/>
    <n v="491.46989999999994"/>
    <n v="506.66999999999996"/>
    <n v="15.200099999999999"/>
    <s v="Standard"/>
    <s v="Men's Casual Sneakers"/>
    <x v="3"/>
    <n v="353.47"/>
    <x v="3"/>
    <s v="Female"/>
    <s v="Senior"/>
    <x v="2"/>
    <x v="0"/>
    <n v="1060.4100000000001"/>
    <n v="-568.94010000000014"/>
  </r>
  <r>
    <s v="SALE1781"/>
    <x v="87"/>
    <s v="CUST1457"/>
    <s v="PROD39"/>
    <s v="STORE0"/>
    <n v="1"/>
    <n v="141.85"/>
    <n v="0.06"/>
    <x v="1"/>
    <n v="133.339"/>
    <n v="141.85"/>
    <n v="8.5109999999999992"/>
    <s v="Standard"/>
    <s v="Portable Power Bank"/>
    <x v="2"/>
    <n v="326.06"/>
    <x v="0"/>
    <s v="Male"/>
    <s v="Senior"/>
    <x v="1"/>
    <x v="0"/>
    <n v="326.06"/>
    <n v="-192.721"/>
  </r>
  <r>
    <s v="SALE1022"/>
    <x v="233"/>
    <s v="CUST1457"/>
    <s v="PROD82"/>
    <s v="STORE16"/>
    <n v="1"/>
    <n v="617.4"/>
    <n v="0.21"/>
    <x v="0"/>
    <n v="487.74599999999998"/>
    <n v="617.4"/>
    <n v="129.654"/>
    <s v="Standard"/>
    <s v="Fitness Resistance Bands"/>
    <x v="4"/>
    <n v="152.91999999999999"/>
    <x v="0"/>
    <s v="Male"/>
    <s v="Senior"/>
    <x v="0"/>
    <x v="0"/>
    <n v="152.91999999999999"/>
    <n v="334.82600000000002"/>
  </r>
  <r>
    <s v="SALE932"/>
    <x v="16"/>
    <s v="CUST1457"/>
    <s v="PROD25"/>
    <s v="STORE15"/>
    <n v="3"/>
    <n v="841.47"/>
    <n v="0.15"/>
    <x v="1"/>
    <n v="2145.7484999999997"/>
    <n v="2524.41"/>
    <n v="378.66149999999999"/>
    <s v="High Value"/>
    <s v="Women's Scarf Set"/>
    <x v="3"/>
    <n v="174.02"/>
    <x v="0"/>
    <s v="Male"/>
    <s v="Senior"/>
    <x v="3"/>
    <x v="0"/>
    <n v="522.06000000000006"/>
    <n v="1623.6884999999997"/>
  </r>
  <r>
    <s v="SALE844"/>
    <x v="164"/>
    <s v="CUST1457"/>
    <s v="PROD43"/>
    <s v="STORE15"/>
    <n v="2"/>
    <n v="960.41"/>
    <n v="0.18"/>
    <x v="1"/>
    <n v="1575.0724"/>
    <n v="1920.82"/>
    <n v="345.74759999999998"/>
    <s v="High Value"/>
    <s v="USB External Hard Drive"/>
    <x v="2"/>
    <n v="253.33"/>
    <x v="0"/>
    <s v="Male"/>
    <s v="Senior"/>
    <x v="3"/>
    <x v="0"/>
    <n v="506.66"/>
    <n v="1068.4123999999999"/>
  </r>
  <r>
    <s v="SALE1891"/>
    <x v="286"/>
    <s v="CUST1457"/>
    <s v="PROD81"/>
    <s v="STORE19"/>
    <n v="3"/>
    <n v="717.22"/>
    <n v="0.24"/>
    <x v="1"/>
    <n v="1635.2615999999998"/>
    <n v="2151.66"/>
    <n v="516.39839999999992"/>
    <s v="High Value"/>
    <s v="Badminton Racket Set"/>
    <x v="4"/>
    <n v="285.54000000000002"/>
    <x v="0"/>
    <s v="Male"/>
    <s v="Senior"/>
    <x v="1"/>
    <x v="1"/>
    <n v="856.62000000000012"/>
    <n v="778.6415999999997"/>
  </r>
  <r>
    <s v="SALE1107"/>
    <x v="48"/>
    <s v="CUST1458"/>
    <s v="PROD17"/>
    <s v="STORE19"/>
    <n v="1"/>
    <n v="281.83"/>
    <n v="0.16"/>
    <x v="0"/>
    <n v="236.73719999999997"/>
    <n v="281.83"/>
    <n v="45.092799999999997"/>
    <s v="Standard"/>
    <s v="Soccer Training Cone Set"/>
    <x v="4"/>
    <n v="144.53"/>
    <x v="2"/>
    <s v="Female"/>
    <s v="Senior"/>
    <x v="1"/>
    <x v="1"/>
    <n v="144.53"/>
    <n v="92.207199999999972"/>
  </r>
  <r>
    <s v="SALE1894"/>
    <x v="70"/>
    <s v="CUST1458"/>
    <s v="PROD82"/>
    <s v="STORE18"/>
    <n v="1"/>
    <n v="509.08"/>
    <n v="0.04"/>
    <x v="1"/>
    <n v="488.71679999999998"/>
    <n v="509.08"/>
    <n v="20.363199999999999"/>
    <s v="Standard"/>
    <s v="Fitness Resistance Bands"/>
    <x v="4"/>
    <n v="152.91999999999999"/>
    <x v="2"/>
    <s v="Female"/>
    <s v="Senior"/>
    <x v="1"/>
    <x v="0"/>
    <n v="152.91999999999999"/>
    <n v="335.79679999999996"/>
  </r>
  <r>
    <s v="SALE335"/>
    <x v="140"/>
    <s v="CUST1458"/>
    <s v="PROD2"/>
    <s v="STORE14"/>
    <n v="4"/>
    <n v="827.09"/>
    <n v="0.3"/>
    <x v="0"/>
    <n v="2315.8519999999999"/>
    <n v="3308.36"/>
    <n v="992.50800000000004"/>
    <s v="High Value"/>
    <s v="Women's Casual Hoodie"/>
    <x v="3"/>
    <n v="242.96499999999997"/>
    <x v="2"/>
    <s v="Female"/>
    <s v="Senior"/>
    <x v="2"/>
    <x v="2"/>
    <n v="971.8599999999999"/>
    <n v="1343.992"/>
  </r>
  <r>
    <s v="SALE1189"/>
    <x v="228"/>
    <s v="CUST1459"/>
    <s v="PROD26"/>
    <s v="STORE5"/>
    <n v="2"/>
    <n v="823.36"/>
    <n v="0.23"/>
    <x v="1"/>
    <n v="1267.9744000000001"/>
    <n v="1646.72"/>
    <n v="378.74560000000002"/>
    <s v="High Value"/>
    <s v="Wireless Bluetooth Speaker"/>
    <x v="2"/>
    <n v="322.41000000000003"/>
    <x v="3"/>
    <s v="Female"/>
    <s v="Young"/>
    <x v="3"/>
    <x v="2"/>
    <n v="644.82000000000005"/>
    <n v="623.15440000000001"/>
  </r>
  <r>
    <s v="SALE1183"/>
    <x v="565"/>
    <s v="CUST1459"/>
    <s v="PROD62"/>
    <s v="STORE16"/>
    <n v="4"/>
    <n v="282.18"/>
    <n v="0.13"/>
    <x v="2"/>
    <n v="981.9864"/>
    <n v="1128.72"/>
    <n v="146.7336"/>
    <s v="Standard"/>
    <s v="Laptop Cooling Pad"/>
    <x v="2"/>
    <n v="86.42"/>
    <x v="3"/>
    <s v="Female"/>
    <s v="Young"/>
    <x v="0"/>
    <x v="0"/>
    <n v="345.68"/>
    <n v="636.30639999999994"/>
  </r>
  <r>
    <s v="SALE1426"/>
    <x v="182"/>
    <s v="CUST1459"/>
    <s v="PROD25"/>
    <s v="STORE3"/>
    <n v="1"/>
    <n v="486.39"/>
    <n v="0.09"/>
    <x v="2"/>
    <n v="442.61489999999998"/>
    <n v="486.39"/>
    <n v="43.775099999999995"/>
    <s v="Standard"/>
    <s v="Women's Scarf Set"/>
    <x v="3"/>
    <n v="174.02"/>
    <x v="3"/>
    <s v="Female"/>
    <s v="Young"/>
    <x v="3"/>
    <x v="2"/>
    <n v="174.02"/>
    <n v="268.59489999999994"/>
  </r>
  <r>
    <s v="SALE145"/>
    <x v="646"/>
    <s v="CUST1459"/>
    <s v="PROD54"/>
    <s v="STORE15"/>
    <n v="2"/>
    <n v="603.62"/>
    <n v="0.18"/>
    <x v="2"/>
    <n v="989.93680000000006"/>
    <n v="1207.24"/>
    <n v="217.3032"/>
    <s v="Standard"/>
    <s v="Sports Stopwatch Pro"/>
    <x v="4"/>
    <n v="434.84"/>
    <x v="3"/>
    <s v="Female"/>
    <s v="Young"/>
    <x v="3"/>
    <x v="0"/>
    <n v="869.68"/>
    <n v="120.25680000000011"/>
  </r>
  <r>
    <s v="SALE1656"/>
    <x v="345"/>
    <s v="CUST1460"/>
    <s v="PROD15"/>
    <s v="STORE4"/>
    <n v="3"/>
    <n v="204.17"/>
    <n v="0.1"/>
    <x v="2"/>
    <n v="551.25900000000001"/>
    <n v="612.51"/>
    <n v="61.251000000000005"/>
    <s v="Standard"/>
    <s v="4K Home Projector"/>
    <x v="2"/>
    <n v="465.34"/>
    <x v="3"/>
    <s v="Male"/>
    <s v="Middle Age"/>
    <x v="2"/>
    <x v="1"/>
    <n v="1396.02"/>
    <n v="-844.76099999999997"/>
  </r>
  <r>
    <s v="SALE1437"/>
    <x v="176"/>
    <s v="CUST1461"/>
    <s v="PROD66"/>
    <s v="STORE1"/>
    <n v="1"/>
    <n v="43.58"/>
    <n v="0.01"/>
    <x v="1"/>
    <n v="43.144199999999998"/>
    <n v="43.58"/>
    <n v="0.43579999999999997"/>
    <s v="Standard"/>
    <s v="Women's Hair Dryer Brush"/>
    <x v="0"/>
    <n v="340.39"/>
    <x v="2"/>
    <s v="Female"/>
    <s v="Senior"/>
    <x v="3"/>
    <x v="0"/>
    <n v="340.39"/>
    <n v="-297.24579999999997"/>
  </r>
  <r>
    <s v="SALE1335"/>
    <x v="53"/>
    <s v="CUST1461"/>
    <s v="PROD63"/>
    <s v="STORE13"/>
    <n v="3"/>
    <n v="469.33"/>
    <n v="0.14000000000000001"/>
    <x v="1"/>
    <n v="1210.8714"/>
    <n v="1407.99"/>
    <n v="197.11860000000001"/>
    <s v="High Value"/>
    <s v="Organic Sunscreen Lotion"/>
    <x v="0"/>
    <n v="266.86"/>
    <x v="2"/>
    <s v="Female"/>
    <s v="Senior"/>
    <x v="1"/>
    <x v="0"/>
    <n v="800.58"/>
    <n v="410.29139999999995"/>
  </r>
  <r>
    <s v="SALE570"/>
    <x v="427"/>
    <s v="CUST1461"/>
    <s v="PROD65"/>
    <s v="STORE3"/>
    <n v="4"/>
    <n v="836.23"/>
    <n v="0.12"/>
    <x v="1"/>
    <n v="2943.5296000000003"/>
    <n v="3344.92"/>
    <n v="401.3904"/>
    <s v="High Value"/>
    <s v="Adjustable Dumbbells 20kg"/>
    <x v="4"/>
    <n v="240.63"/>
    <x v="2"/>
    <s v="Female"/>
    <s v="Senior"/>
    <x v="3"/>
    <x v="2"/>
    <n v="962.52"/>
    <n v="1981.0096000000003"/>
  </r>
  <r>
    <s v="SALE1898"/>
    <x v="214"/>
    <s v="CUST1461"/>
    <s v="PROD74"/>
    <s v="STORE15"/>
    <n v="2"/>
    <n v="661.53"/>
    <n v="0.2"/>
    <x v="2"/>
    <n v="1058.4480000000001"/>
    <n v="1323.06"/>
    <n v="264.61200000000002"/>
    <s v="High Value"/>
    <s v="Bluetooth Car Audio System"/>
    <x v="2"/>
    <n v="403.71"/>
    <x v="2"/>
    <s v="Female"/>
    <s v="Senior"/>
    <x v="3"/>
    <x v="0"/>
    <n v="807.42"/>
    <n v="251.02800000000013"/>
  </r>
  <r>
    <s v="SALE646"/>
    <x v="574"/>
    <s v="CUST1461"/>
    <s v="PROD77"/>
    <s v="STORE13"/>
    <n v="3"/>
    <n v="753.47"/>
    <n v="0.25"/>
    <x v="0"/>
    <n v="1695.3074999999999"/>
    <n v="2260.41"/>
    <n v="565.10249999999996"/>
    <s v="High Value"/>
    <s v="WiFi Mesh Router"/>
    <x v="2"/>
    <n v="480.9"/>
    <x v="2"/>
    <s v="Female"/>
    <s v="Senior"/>
    <x v="1"/>
    <x v="0"/>
    <n v="1442.6999999999998"/>
    <n v="252.60750000000007"/>
  </r>
  <r>
    <s v="SALE181"/>
    <x v="430"/>
    <s v="CUST1462"/>
    <s v="PROD33"/>
    <s v="STORE13"/>
    <n v="3"/>
    <n v="713.95"/>
    <n v="0"/>
    <x v="0"/>
    <n v="2141.8500000000004"/>
    <n v="2141.8500000000004"/>
    <n v="0"/>
    <s v="High Value"/>
    <s v="Modern Wall Clock"/>
    <x v="1"/>
    <n v="179.77"/>
    <x v="2"/>
    <s v="Female"/>
    <s v="Middle Age"/>
    <x v="1"/>
    <x v="0"/>
    <n v="539.31000000000006"/>
    <n v="1602.5400000000004"/>
  </r>
  <r>
    <s v="SALE1486"/>
    <x v="32"/>
    <s v="CUST1462"/>
    <s v="PROD22"/>
    <s v="STORE14"/>
    <n v="3"/>
    <n v="596"/>
    <n v="0.28000000000000003"/>
    <x v="2"/>
    <n v="1287.3599999999999"/>
    <n v="1788"/>
    <n v="500.64000000000004"/>
    <s v="High Value"/>
    <s v="Carbon Fiber Tennis Racket"/>
    <x v="4"/>
    <n v="484.62"/>
    <x v="2"/>
    <s v="Female"/>
    <s v="Middle Age"/>
    <x v="2"/>
    <x v="2"/>
    <n v="1453.8600000000001"/>
    <n v="-166.50000000000023"/>
  </r>
  <r>
    <s v="SALE1372"/>
    <x v="344"/>
    <s v="CUST1462"/>
    <s v="PROD4"/>
    <s v="STORE9"/>
    <n v="2"/>
    <n v="169.46"/>
    <n v="0.03"/>
    <x v="0"/>
    <n v="328.75240000000002"/>
    <n v="338.92"/>
    <n v="10.1676"/>
    <s v="Standard"/>
    <s v="Women's Yoga Pants"/>
    <x v="3"/>
    <n v="306.45999999999998"/>
    <x v="2"/>
    <s v="Female"/>
    <s v="Middle Age"/>
    <x v="2"/>
    <x v="0"/>
    <n v="612.91999999999996"/>
    <n v="-284.16759999999994"/>
  </r>
  <r>
    <s v="SALE1487"/>
    <x v="585"/>
    <s v="CUST1462"/>
    <s v="PROD55"/>
    <s v="STORE7"/>
    <n v="4"/>
    <n v="611.91999999999996"/>
    <n v="0.2"/>
    <x v="0"/>
    <n v="1958.144"/>
    <n v="2447.6799999999998"/>
    <n v="489.536"/>
    <s v="High Value"/>
    <s v="Ceramic Plant Pot"/>
    <x v="1"/>
    <n v="81.75"/>
    <x v="2"/>
    <s v="Female"/>
    <s v="Middle Age"/>
    <x v="2"/>
    <x v="1"/>
    <n v="327"/>
    <n v="1631.144"/>
  </r>
  <r>
    <s v="SALE628"/>
    <x v="269"/>
    <s v="CUST1462"/>
    <s v="PROD74"/>
    <s v="STORE12"/>
    <n v="2"/>
    <n v="25.3"/>
    <n v="0.21"/>
    <x v="1"/>
    <n v="39.974000000000004"/>
    <n v="50.6"/>
    <n v="10.625999999999999"/>
    <s v="Standard"/>
    <s v="Bluetooth Car Audio System"/>
    <x v="2"/>
    <n v="403.71"/>
    <x v="2"/>
    <s v="Female"/>
    <s v="Middle Age"/>
    <x v="3"/>
    <x v="1"/>
    <n v="807.42"/>
    <n v="-767.44599999999991"/>
  </r>
  <r>
    <s v="SALE790"/>
    <x v="166"/>
    <s v="CUST1462"/>
    <s v="PROD82"/>
    <s v="STORE10"/>
    <n v="4"/>
    <n v="166.93"/>
    <n v="0.02"/>
    <x v="1"/>
    <n v="654.36559999999997"/>
    <n v="667.72"/>
    <n v="13.3544"/>
    <s v="Standard"/>
    <s v="Fitness Resistance Bands"/>
    <x v="4"/>
    <n v="152.91999999999999"/>
    <x v="2"/>
    <s v="Female"/>
    <s v="Middle Age"/>
    <x v="1"/>
    <x v="1"/>
    <n v="611.67999999999995"/>
    <n v="42.685600000000022"/>
  </r>
  <r>
    <s v="SALE1400"/>
    <x v="550"/>
    <s v="CUST1462"/>
    <s v="PROD80"/>
    <s v="STORE15"/>
    <n v="4"/>
    <n v="861.55"/>
    <n v="0.12"/>
    <x v="0"/>
    <n v="3032.6559999999999"/>
    <n v="3446.2"/>
    <n v="413.54399999999998"/>
    <s v="High Value"/>
    <s v="Wall-Mounted Spice Rack"/>
    <x v="1"/>
    <n v="143.43"/>
    <x v="2"/>
    <s v="Female"/>
    <s v="Middle Age"/>
    <x v="3"/>
    <x v="0"/>
    <n v="573.72"/>
    <n v="2458.9359999999997"/>
  </r>
  <r>
    <s v="SALE1701"/>
    <x v="361"/>
    <s v="CUST1462"/>
    <s v="PROD91"/>
    <s v="STORE19"/>
    <n v="3"/>
    <n v="56.17"/>
    <n v="0.01"/>
    <x v="2"/>
    <n v="166.82489999999999"/>
    <n v="168.51"/>
    <n v="1.6851"/>
    <s v="Standard"/>
    <s v="Women's High Heels"/>
    <x v="3"/>
    <n v="438.25"/>
    <x v="2"/>
    <s v="Female"/>
    <s v="Middle Age"/>
    <x v="1"/>
    <x v="1"/>
    <n v="1314.75"/>
    <n v="-1147.9250999999999"/>
  </r>
  <r>
    <s v="SALE1748"/>
    <x v="667"/>
    <s v="CUST1463"/>
    <s v="PROD31"/>
    <s v="STORE15"/>
    <n v="1"/>
    <n v="582.29"/>
    <n v="0.2"/>
    <x v="2"/>
    <n v="465.83199999999999"/>
    <n v="582.29"/>
    <n v="116.458"/>
    <s v="Standard"/>
    <s v="Basketball"/>
    <x v="4"/>
    <n v="204.39"/>
    <x v="1"/>
    <s v="Female"/>
    <s v="Middle Age"/>
    <x v="3"/>
    <x v="0"/>
    <n v="204.39"/>
    <n v="261.44200000000001"/>
  </r>
  <r>
    <s v="SALE245"/>
    <x v="375"/>
    <s v="CUST1463"/>
    <s v="PROD8"/>
    <s v="STORE7"/>
    <n v="3"/>
    <n v="63.96"/>
    <n v="0.02"/>
    <x v="0"/>
    <n v="188.04239999999999"/>
    <n v="191.88"/>
    <n v="3.8376000000000001"/>
    <s v="Standard"/>
    <s v="Wireless Bluetooth Earbuds"/>
    <x v="2"/>
    <n v="439.07"/>
    <x v="1"/>
    <s v="Female"/>
    <s v="Middle Age"/>
    <x v="2"/>
    <x v="1"/>
    <n v="1317.21"/>
    <n v="-1129.1676"/>
  </r>
  <r>
    <s v="SALE604"/>
    <x v="304"/>
    <s v="CUST1463"/>
    <s v="PROD14"/>
    <s v="STORE14"/>
    <n v="1"/>
    <n v="829.83"/>
    <n v="0.26"/>
    <x v="2"/>
    <n v="614.07420000000002"/>
    <n v="829.83"/>
    <n v="215.75580000000002"/>
    <s v="Standard"/>
    <s v="Decorative Wall Mirror"/>
    <x v="1"/>
    <n v="48.01"/>
    <x v="1"/>
    <s v="Female"/>
    <s v="Middle Age"/>
    <x v="2"/>
    <x v="2"/>
    <n v="48.01"/>
    <n v="566.06420000000003"/>
  </r>
  <r>
    <s v="SALE909"/>
    <x v="555"/>
    <s v="CUST1464"/>
    <s v="PROD4"/>
    <s v="STORE12"/>
    <n v="2"/>
    <n v="858.15"/>
    <n v="0.03"/>
    <x v="1"/>
    <n v="1664.8109999999999"/>
    <n v="1716.3"/>
    <n v="51.488999999999997"/>
    <s v="High Value"/>
    <s v="Women's Yoga Pants"/>
    <x v="3"/>
    <n v="306.45999999999998"/>
    <x v="0"/>
    <s v="Female"/>
    <s v="Middle Age"/>
    <x v="3"/>
    <x v="1"/>
    <n v="612.91999999999996"/>
    <n v="1051.8910000000001"/>
  </r>
  <r>
    <s v="SALE62"/>
    <x v="650"/>
    <s v="CUST1464"/>
    <s v="PROD93"/>
    <s v="STORE16"/>
    <n v="3"/>
    <n v="717.32"/>
    <n v="0.23"/>
    <x v="1"/>
    <n v="1657.0092"/>
    <n v="2151.96"/>
    <n v="494.95080000000002"/>
    <s v="High Value"/>
    <s v="USB-C Laptop Charger"/>
    <x v="2"/>
    <n v="377.52"/>
    <x v="0"/>
    <s v="Female"/>
    <s v="Middle Age"/>
    <x v="0"/>
    <x v="0"/>
    <n v="1132.56"/>
    <n v="524.44920000000002"/>
  </r>
  <r>
    <s v="SALE1279"/>
    <x v="101"/>
    <s v="CUST1464"/>
    <s v="PROD77"/>
    <s v="STORE17"/>
    <n v="1"/>
    <n v="163.19999999999999"/>
    <n v="0.22"/>
    <x v="2"/>
    <n v="127.29599999999999"/>
    <n v="163.19999999999999"/>
    <n v="35.903999999999996"/>
    <s v="Standard"/>
    <s v="WiFi Mesh Router"/>
    <x v="2"/>
    <n v="480.9"/>
    <x v="0"/>
    <s v="Female"/>
    <s v="Middle Age"/>
    <x v="3"/>
    <x v="0"/>
    <n v="480.9"/>
    <n v="-353.60399999999998"/>
  </r>
  <r>
    <s v="SALE1020"/>
    <x v="153"/>
    <s v="CUST1464"/>
    <s v="PROD25"/>
    <s v="STORE13"/>
    <n v="2"/>
    <n v="966.71"/>
    <n v="0.11"/>
    <x v="0"/>
    <n v="1720.7438000000002"/>
    <n v="1933.42"/>
    <n v="212.67620000000002"/>
    <s v="High Value"/>
    <s v="Women's Scarf Set"/>
    <x v="3"/>
    <n v="174.02"/>
    <x v="0"/>
    <s v="Female"/>
    <s v="Middle Age"/>
    <x v="1"/>
    <x v="0"/>
    <n v="348.04"/>
    <n v="1372.7038000000002"/>
  </r>
  <r>
    <s v="SALE688"/>
    <x v="418"/>
    <s v="CUST1464"/>
    <s v="PROD56"/>
    <s v="STORE7"/>
    <n v="2"/>
    <n v="873.94"/>
    <n v="0.14000000000000001"/>
    <x v="1"/>
    <n v="1503.1768"/>
    <n v="1747.88"/>
    <n v="244.70320000000004"/>
    <s v="High Value"/>
    <s v="Premium Blanket Throw"/>
    <x v="1"/>
    <n v="461.47"/>
    <x v="0"/>
    <s v="Female"/>
    <s v="Middle Age"/>
    <x v="2"/>
    <x v="1"/>
    <n v="922.94"/>
    <n v="580.2367999999999"/>
  </r>
  <r>
    <s v="SALE1055"/>
    <x v="16"/>
    <s v="CUST1464"/>
    <s v="PROD76"/>
    <s v="STORE14"/>
    <n v="1"/>
    <n v="140.24"/>
    <n v="0.27"/>
    <x v="1"/>
    <n v="102.37520000000001"/>
    <n v="140.24"/>
    <n v="37.864800000000002"/>
    <s v="Standard"/>
    <s v="Wireless Mouse"/>
    <x v="2"/>
    <n v="392.89"/>
    <x v="0"/>
    <s v="Female"/>
    <s v="Middle Age"/>
    <x v="2"/>
    <x v="2"/>
    <n v="392.89"/>
    <n v="-290.51479999999998"/>
  </r>
  <r>
    <s v="SALE1499"/>
    <x v="458"/>
    <s v="CUST1464"/>
    <s v="PROD41"/>
    <s v="STORE12"/>
    <n v="2"/>
    <n v="549.91999999999996"/>
    <n v="0.28000000000000003"/>
    <x v="2"/>
    <n v="791.88479999999993"/>
    <n v="1099.8399999999999"/>
    <n v="307.95519999999999"/>
    <s v="Standard"/>
    <s v="Yoga Exercise Mat"/>
    <x v="4"/>
    <n v="313.26"/>
    <x v="0"/>
    <s v="Female"/>
    <s v="Middle Age"/>
    <x v="3"/>
    <x v="1"/>
    <n v="626.52"/>
    <n v="165.36479999999995"/>
  </r>
  <r>
    <s v="SALE9"/>
    <x v="593"/>
    <s v="CUST1464"/>
    <s v="PROD33"/>
    <s v="STORE0"/>
    <n v="4"/>
    <n v="715.88"/>
    <n v="0.19"/>
    <x v="0"/>
    <n v="2319.4512"/>
    <n v="2863.52"/>
    <n v="544.06880000000001"/>
    <s v="High Value"/>
    <s v="Modern Wall Clock"/>
    <x v="1"/>
    <n v="179.77"/>
    <x v="0"/>
    <s v="Female"/>
    <s v="Middle Age"/>
    <x v="1"/>
    <x v="0"/>
    <n v="719.08"/>
    <n v="1600.3712"/>
  </r>
  <r>
    <s v="SALE196"/>
    <x v="390"/>
    <s v="CUST1464"/>
    <s v="PROD57"/>
    <s v="STORE16"/>
    <n v="3"/>
    <n v="591.9"/>
    <n v="0.27"/>
    <x v="2"/>
    <n v="1296.2609999999997"/>
    <n v="1775.6999999999998"/>
    <n v="479.43899999999996"/>
    <s v="High Value"/>
    <s v="Foam Roller"/>
    <x v="4"/>
    <n v="30.62"/>
    <x v="0"/>
    <s v="Female"/>
    <s v="Middle Age"/>
    <x v="0"/>
    <x v="0"/>
    <n v="91.86"/>
    <n v="1204.4009999999998"/>
  </r>
  <r>
    <s v="SALE888"/>
    <x v="612"/>
    <s v="CUST1465"/>
    <s v="PROD67"/>
    <s v="STORE8"/>
    <n v="2"/>
    <n v="523.14"/>
    <n v="0.13"/>
    <x v="0"/>
    <n v="910.2636"/>
    <n v="1046.28"/>
    <n v="136.0164"/>
    <s v="Standard"/>
    <s v="Smart LED Light Strip"/>
    <x v="2"/>
    <n v="349.17"/>
    <x v="2"/>
    <s v="Female"/>
    <s v="Young"/>
    <x v="0"/>
    <x v="1"/>
    <n v="698.34"/>
    <n v="211.92359999999996"/>
  </r>
  <r>
    <s v="SALE1114"/>
    <x v="669"/>
    <s v="CUST1466"/>
    <s v="PROD87"/>
    <s v="STORE2"/>
    <n v="2"/>
    <n v="478.62"/>
    <n v="0.17"/>
    <x v="2"/>
    <n v="794.50919999999996"/>
    <n v="957.24"/>
    <n v="162.73080000000002"/>
    <s v="Standard"/>
    <s v="LED Bedside Lamp"/>
    <x v="1"/>
    <n v="371.38"/>
    <x v="2"/>
    <s v="Male"/>
    <s v="Young"/>
    <x v="2"/>
    <x v="2"/>
    <n v="742.76"/>
    <n v="51.749199999999973"/>
  </r>
  <r>
    <s v="SALE1352"/>
    <x v="101"/>
    <s v="CUST1466"/>
    <s v="PROD69"/>
    <s v="STORE11"/>
    <n v="4"/>
    <n v="740.5"/>
    <n v="0.17"/>
    <x v="2"/>
    <n v="2458.46"/>
    <n v="2962"/>
    <n v="503.54"/>
    <s v="High Value"/>
    <s v="Men's Sports Shorts"/>
    <x v="3"/>
    <n v="218.22"/>
    <x v="2"/>
    <s v="Male"/>
    <s v="Young"/>
    <x v="2"/>
    <x v="1"/>
    <n v="872.88"/>
    <n v="1585.58"/>
  </r>
  <r>
    <s v="SALE898"/>
    <x v="644"/>
    <s v="CUST1466"/>
    <s v="PROD94"/>
    <s v="STORE12"/>
    <n v="1"/>
    <n v="780.24"/>
    <n v="0.04"/>
    <x v="2"/>
    <n v="749.03039999999999"/>
    <n v="780.24"/>
    <n v="31.209600000000002"/>
    <s v="Standard"/>
    <s v="Vitamin E Body Lotion"/>
    <x v="0"/>
    <n v="358.47"/>
    <x v="2"/>
    <s v="Male"/>
    <s v="Young"/>
    <x v="3"/>
    <x v="1"/>
    <n v="358.47"/>
    <n v="390.56039999999996"/>
  </r>
  <r>
    <s v="SALE1917"/>
    <x v="472"/>
    <s v="CUST1466"/>
    <s v="PROD12"/>
    <s v="STORE0"/>
    <n v="4"/>
    <n v="579.24"/>
    <n v="0.04"/>
    <x v="2"/>
    <n v="2224.2815999999998"/>
    <n v="2316.96"/>
    <n v="92.678399999999996"/>
    <s v="High Value"/>
    <s v="Hair Strengthening Shampoo"/>
    <x v="0"/>
    <n v="115.82"/>
    <x v="2"/>
    <s v="Male"/>
    <s v="Young"/>
    <x v="1"/>
    <x v="0"/>
    <n v="463.28"/>
    <n v="1761.0015999999998"/>
  </r>
  <r>
    <s v="SALE286"/>
    <x v="161"/>
    <s v="CUST1466"/>
    <s v="PROD48"/>
    <s v="STORE19"/>
    <n v="3"/>
    <n v="268.95"/>
    <n v="0.04"/>
    <x v="0"/>
    <n v="774.57599999999991"/>
    <n v="806.84999999999991"/>
    <n v="32.273999999999994"/>
    <s v="Standard"/>
    <s v="Car Dashboard Phone Holder"/>
    <x v="2"/>
    <n v="177.98"/>
    <x v="2"/>
    <s v="Male"/>
    <s v="Young"/>
    <x v="1"/>
    <x v="1"/>
    <n v="533.93999999999994"/>
    <n v="240.63599999999997"/>
  </r>
  <r>
    <s v="SALE925"/>
    <x v="575"/>
    <s v="CUST1466"/>
    <s v="PROD34"/>
    <s v="STORE18"/>
    <n v="1"/>
    <n v="47.47"/>
    <n v="0.28000000000000003"/>
    <x v="1"/>
    <n v="34.178399999999996"/>
    <n v="47.47"/>
    <n v="13.291600000000001"/>
    <s v="Standard"/>
    <s v="Gaming Mechanical Keyboard"/>
    <x v="2"/>
    <n v="419.28"/>
    <x v="2"/>
    <s v="Male"/>
    <s v="Young"/>
    <x v="1"/>
    <x v="0"/>
    <n v="419.28"/>
    <n v="-385.10159999999996"/>
  </r>
  <r>
    <s v="SALE1174"/>
    <x v="128"/>
    <s v="CUST1466"/>
    <s v="PROD76"/>
    <s v="STORE2"/>
    <n v="3"/>
    <n v="858.81"/>
    <n v="7.0000000000000007E-2"/>
    <x v="0"/>
    <n v="2396.0798999999997"/>
    <n v="2576.4299999999998"/>
    <n v="180.3501"/>
    <s v="High Value"/>
    <s v="Wireless Mouse"/>
    <x v="2"/>
    <n v="392.89"/>
    <x v="2"/>
    <s v="Male"/>
    <s v="Young"/>
    <x v="2"/>
    <x v="2"/>
    <n v="1178.67"/>
    <n v="1217.4098999999997"/>
  </r>
  <r>
    <s v="SALE113"/>
    <x v="460"/>
    <s v="CUST1467"/>
    <s v="PROD27"/>
    <s v="STORE10"/>
    <n v="3"/>
    <n v="569.98"/>
    <n v="0.05"/>
    <x v="0"/>
    <n v="1624.443"/>
    <n v="1709.94"/>
    <n v="85.497000000000014"/>
    <s v="High Value"/>
    <s v="Decorative Floor Vase"/>
    <x v="1"/>
    <n v="242.96499999999997"/>
    <x v="3"/>
    <s v="Female"/>
    <s v="Senior"/>
    <x v="1"/>
    <x v="1"/>
    <n v="728.89499999999998"/>
    <n v="895.548"/>
  </r>
  <r>
    <s v="SALE1"/>
    <x v="87"/>
    <s v="CUST1467"/>
    <s v="PROD74"/>
    <s v="STORE17"/>
    <n v="3"/>
    <n v="306.52"/>
    <n v="0.01"/>
    <x v="0"/>
    <n v="910.36439999999993"/>
    <n v="919.56"/>
    <n v="9.1955999999999989"/>
    <s v="Standard"/>
    <s v="Bluetooth Car Audio System"/>
    <x v="2"/>
    <n v="403.71"/>
    <x v="3"/>
    <s v="Female"/>
    <s v="Senior"/>
    <x v="3"/>
    <x v="0"/>
    <n v="1211.1299999999999"/>
    <n v="-300.76559999999995"/>
  </r>
  <r>
    <s v="SALE645"/>
    <x v="107"/>
    <s v="CUST1467"/>
    <s v="PROD54"/>
    <s v="STORE1"/>
    <n v="3"/>
    <n v="184.67"/>
    <n v="0.03"/>
    <x v="1"/>
    <n v="537.38969999999995"/>
    <n v="554.01"/>
    <n v="16.6203"/>
    <s v="Standard"/>
    <s v="Sports Stopwatch Pro"/>
    <x v="4"/>
    <n v="434.84"/>
    <x v="3"/>
    <s v="Female"/>
    <s v="Senior"/>
    <x v="3"/>
    <x v="0"/>
    <n v="1304.52"/>
    <n v="-767.13030000000003"/>
  </r>
  <r>
    <s v="SALE57"/>
    <x v="362"/>
    <s v="CUST1467"/>
    <s v="PROD47"/>
    <s v="STORE14"/>
    <n v="4"/>
    <n v="189.56"/>
    <n v="0"/>
    <x v="1"/>
    <n v="758.24"/>
    <n v="758.24"/>
    <n v="0"/>
    <s v="Standard"/>
    <s v="Makeup Brush Set"/>
    <x v="0"/>
    <n v="242.96499999999997"/>
    <x v="3"/>
    <s v="Female"/>
    <s v="Senior"/>
    <x v="2"/>
    <x v="2"/>
    <n v="971.8599999999999"/>
    <n v="-213.61999999999989"/>
  </r>
  <r>
    <s v="SALE459"/>
    <x v="670"/>
    <s v="CUST1467"/>
    <s v="PROD72"/>
    <s v="STORE17"/>
    <n v="1"/>
    <n v="805.24"/>
    <n v="0.04"/>
    <x v="1"/>
    <n v="773.03039999999999"/>
    <n v="805.24"/>
    <n v="32.209600000000002"/>
    <s v="Standard"/>
    <s v="Professional Jump Rope"/>
    <x v="4"/>
    <n v="477.61"/>
    <x v="3"/>
    <s v="Female"/>
    <s v="Senior"/>
    <x v="3"/>
    <x v="0"/>
    <n v="477.61"/>
    <n v="295.42039999999997"/>
  </r>
  <r>
    <s v="SALE1713"/>
    <x v="84"/>
    <s v="CUST1468"/>
    <s v="PROD74"/>
    <s v="STORE3"/>
    <n v="3"/>
    <n v="683.74"/>
    <n v="0.24"/>
    <x v="0"/>
    <n v="1558.9272000000003"/>
    <n v="2051.2200000000003"/>
    <n v="492.29280000000006"/>
    <s v="High Value"/>
    <s v="Bluetooth Car Audio System"/>
    <x v="2"/>
    <n v="403.71"/>
    <x v="1"/>
    <s v="Male"/>
    <s v="Middle Age"/>
    <x v="3"/>
    <x v="2"/>
    <n v="1211.1299999999999"/>
    <n v="347.79720000000043"/>
  </r>
  <r>
    <s v="SALE792"/>
    <x v="671"/>
    <s v="CUST1468"/>
    <s v="PROD19"/>
    <s v="STORE15"/>
    <n v="3"/>
    <n v="439.21"/>
    <n v="0.28000000000000003"/>
    <x v="2"/>
    <n v="948.69359999999983"/>
    <n v="1317.6299999999999"/>
    <n v="368.93639999999999"/>
    <s v="Standard"/>
    <s v="Knee Support Brace"/>
    <x v="4"/>
    <n v="21.34"/>
    <x v="1"/>
    <s v="Male"/>
    <s v="Middle Age"/>
    <x v="3"/>
    <x v="0"/>
    <n v="64.02"/>
    <n v="884.67359999999985"/>
  </r>
  <r>
    <s v="SALE1099"/>
    <x v="672"/>
    <s v="CUST1468"/>
    <s v="PROD85"/>
    <s v="STORE1"/>
    <n v="1"/>
    <n v="126.92"/>
    <n v="0.24"/>
    <x v="2"/>
    <n v="96.459199999999996"/>
    <n v="126.92"/>
    <n v="30.460799999999999"/>
    <s v="Standard"/>
    <s v="Women's Beanie Hat"/>
    <x v="3"/>
    <n v="119.57"/>
    <x v="1"/>
    <s v="Male"/>
    <s v="Middle Age"/>
    <x v="3"/>
    <x v="0"/>
    <n v="119.57"/>
    <n v="-23.110799999999998"/>
  </r>
  <r>
    <s v="SALE1235"/>
    <x v="20"/>
    <s v="CUST1468"/>
    <s v="PROD1"/>
    <s v="STORE15"/>
    <n v="4"/>
    <n v="834.7"/>
    <n v="0.14000000000000001"/>
    <x v="0"/>
    <n v="2871.3679999999999"/>
    <n v="3338.8"/>
    <n v="467.43200000000007"/>
    <s v="High Value"/>
    <s v="Men's Graphic T-Shirt"/>
    <x v="3"/>
    <n v="342.56"/>
    <x v="1"/>
    <s v="Male"/>
    <s v="Middle Age"/>
    <x v="3"/>
    <x v="0"/>
    <n v="1370.24"/>
    <n v="1501.1279999999999"/>
  </r>
  <r>
    <s v="SALE302"/>
    <x v="655"/>
    <s v="CUST1468"/>
    <s v="PROD75"/>
    <s v="STORE5"/>
    <n v="2"/>
    <n v="271.88"/>
    <n v="0.11"/>
    <x v="0"/>
    <n v="483.94639999999998"/>
    <n v="543.76"/>
    <n v="59.813600000000001"/>
    <s v="Standard"/>
    <s v="Women's Ankle Boots"/>
    <x v="3"/>
    <n v="158.13999999999999"/>
    <x v="1"/>
    <s v="Male"/>
    <s v="Middle Age"/>
    <x v="3"/>
    <x v="2"/>
    <n v="316.27999999999997"/>
    <n v="167.66640000000001"/>
  </r>
  <r>
    <s v="SALE1622"/>
    <x v="27"/>
    <s v="CUST1468"/>
    <s v="PROD55"/>
    <s v="STORE16"/>
    <n v="4"/>
    <n v="972.14"/>
    <n v="0.25"/>
    <x v="0"/>
    <n v="2916.42"/>
    <n v="3888.56"/>
    <n v="972.14"/>
    <s v="High Value"/>
    <s v="Ceramic Plant Pot"/>
    <x v="1"/>
    <n v="81.75"/>
    <x v="1"/>
    <s v="Male"/>
    <s v="Middle Age"/>
    <x v="0"/>
    <x v="0"/>
    <n v="327"/>
    <n v="2589.42"/>
  </r>
  <r>
    <s v="SALE1544"/>
    <x v="195"/>
    <s v="CUST1468"/>
    <s v="PROD99"/>
    <s v="STORE12"/>
    <n v="3"/>
    <n v="523.66"/>
    <n v="0.27"/>
    <x v="1"/>
    <n v="1146.8154"/>
    <n v="1570.98"/>
    <n v="424.16460000000001"/>
    <s v="High Value"/>
    <s v="Stainless Steel Cookware Set"/>
    <x v="1"/>
    <n v="201.41"/>
    <x v="1"/>
    <s v="Male"/>
    <s v="Middle Age"/>
    <x v="3"/>
    <x v="1"/>
    <n v="604.23"/>
    <n v="542.58539999999994"/>
  </r>
  <r>
    <s v="SALE866"/>
    <x v="77"/>
    <s v="CUST1469"/>
    <s v="PROD45"/>
    <s v="STORE17"/>
    <n v="4"/>
    <n v="838.99"/>
    <n v="0.16"/>
    <x v="2"/>
    <n v="2819.0063999999998"/>
    <n v="3355.96"/>
    <n v="536.95360000000005"/>
    <s v="High Value"/>
    <s v="High-Grip Football"/>
    <x v="4"/>
    <n v="318.91000000000003"/>
    <x v="3"/>
    <s v="Male"/>
    <s v="Young"/>
    <x v="3"/>
    <x v="0"/>
    <n v="1275.6400000000001"/>
    <n v="1543.3663999999997"/>
  </r>
  <r>
    <s v="SALE811"/>
    <x v="411"/>
    <s v="CUST1469"/>
    <s v="PROD80"/>
    <s v="STORE18"/>
    <n v="4"/>
    <n v="838.7"/>
    <n v="0.21"/>
    <x v="1"/>
    <n v="2650.2920000000004"/>
    <n v="3354.8"/>
    <n v="704.50800000000004"/>
    <s v="High Value"/>
    <s v="Wall-Mounted Spice Rack"/>
    <x v="1"/>
    <n v="143.43"/>
    <x v="3"/>
    <s v="Male"/>
    <s v="Young"/>
    <x v="1"/>
    <x v="0"/>
    <n v="573.72"/>
    <n v="2076.5720000000001"/>
  </r>
  <r>
    <s v="SALE374"/>
    <x v="573"/>
    <s v="CUST1469"/>
    <s v="PROD45"/>
    <s v="STORE15"/>
    <n v="3"/>
    <n v="943.24"/>
    <n v="0.21"/>
    <x v="2"/>
    <n v="2235.4788000000003"/>
    <n v="2829.7200000000003"/>
    <n v="594.24120000000005"/>
    <s v="High Value"/>
    <s v="High-Grip Football"/>
    <x v="4"/>
    <n v="318.91000000000003"/>
    <x v="3"/>
    <s v="Male"/>
    <s v="Young"/>
    <x v="3"/>
    <x v="0"/>
    <n v="956.73"/>
    <n v="1278.7488000000003"/>
  </r>
  <r>
    <s v="SALE477"/>
    <x v="396"/>
    <s v="CUST1469"/>
    <s v="PROD46"/>
    <s v="STORE17"/>
    <n v="2"/>
    <n v="310.33"/>
    <n v="0.26"/>
    <x v="1"/>
    <n v="459.28839999999997"/>
    <n v="620.66"/>
    <n v="161.3716"/>
    <s v="Standard"/>
    <s v="Men's Winter Jacket"/>
    <x v="3"/>
    <n v="167.34"/>
    <x v="3"/>
    <s v="Male"/>
    <s v="Young"/>
    <x v="3"/>
    <x v="0"/>
    <n v="334.68"/>
    <n v="124.60839999999996"/>
  </r>
  <r>
    <s v="SALE1607"/>
    <x v="611"/>
    <s v="CUST1469"/>
    <s v="PROD61"/>
    <s v="STORE16"/>
    <n v="3"/>
    <n v="201.05"/>
    <n v="0.23"/>
    <x v="1"/>
    <n v="464.42550000000006"/>
    <n v="603.15000000000009"/>
    <n v="138.72450000000003"/>
    <s v="Standard"/>
    <s v="Tennis Ball 3-Pack"/>
    <x v="4"/>
    <n v="103.45"/>
    <x v="3"/>
    <s v="Male"/>
    <s v="Young"/>
    <x v="0"/>
    <x v="0"/>
    <n v="310.35000000000002"/>
    <n v="154.07550000000003"/>
  </r>
  <r>
    <s v="SALE1506"/>
    <x v="637"/>
    <s v="CUST1469"/>
    <s v="PROD35"/>
    <s v="STORE8"/>
    <n v="1"/>
    <n v="803.37"/>
    <n v="0.3"/>
    <x v="1"/>
    <n v="562.35899999999992"/>
    <n v="803.37"/>
    <n v="241.011"/>
    <s v="Standard"/>
    <s v="Bedroom Table Lamp"/>
    <x v="1"/>
    <n v="382.22"/>
    <x v="3"/>
    <s v="Male"/>
    <s v="Young"/>
    <x v="0"/>
    <x v="1"/>
    <n v="382.22"/>
    <n v="180.1389999999999"/>
  </r>
  <r>
    <s v="SALE953"/>
    <x v="225"/>
    <s v="CUST1469"/>
    <s v="PROD87"/>
    <s v="STORE8"/>
    <n v="3"/>
    <n v="259.98"/>
    <n v="7.0000000000000007E-2"/>
    <x v="2"/>
    <n v="725.3442"/>
    <n v="779.94"/>
    <n v="54.595800000000011"/>
    <s v="Standard"/>
    <s v="LED Bedside Lamp"/>
    <x v="1"/>
    <n v="371.38"/>
    <x v="3"/>
    <s v="Male"/>
    <s v="Young"/>
    <x v="0"/>
    <x v="1"/>
    <n v="1114.1399999999999"/>
    <n v="-388.79579999999987"/>
  </r>
  <r>
    <s v="SALE1199"/>
    <x v="298"/>
    <s v="CUST1470"/>
    <s v="PROD89"/>
    <s v="STORE16"/>
    <n v="4"/>
    <n v="591.9"/>
    <n v="0.2"/>
    <x v="2"/>
    <n v="1894.08"/>
    <n v="2367.6"/>
    <n v="473.52"/>
    <s v="High Value"/>
    <s v="Face Foundation Kit"/>
    <x v="0"/>
    <n v="183.04"/>
    <x v="3"/>
    <s v="Female"/>
    <s v="Young"/>
    <x v="0"/>
    <x v="0"/>
    <n v="732.16"/>
    <n v="1161.92"/>
  </r>
  <r>
    <s v="SALE45"/>
    <x v="105"/>
    <s v="CUST1470"/>
    <s v="PROD59"/>
    <s v="STORE8"/>
    <n v="2"/>
    <n v="396.9"/>
    <n v="0.18"/>
    <x v="0"/>
    <n v="650.91600000000005"/>
    <n v="793.8"/>
    <n v="142.88399999999999"/>
    <s v="Standard"/>
    <s v="Men's Hair Styling Gel"/>
    <x v="0"/>
    <n v="17.309999999999999"/>
    <x v="3"/>
    <s v="Female"/>
    <s v="Young"/>
    <x v="0"/>
    <x v="1"/>
    <n v="34.619999999999997"/>
    <n v="616.29600000000005"/>
  </r>
  <r>
    <s v="SALE566"/>
    <x v="569"/>
    <s v="CUST1470"/>
    <s v="PROD46"/>
    <s v="STORE13"/>
    <n v="1"/>
    <n v="176.84"/>
    <n v="0.19"/>
    <x v="0"/>
    <n v="143.24040000000002"/>
    <n v="176.84"/>
    <n v="33.599600000000002"/>
    <s v="Standard"/>
    <s v="Men's Winter Jacket"/>
    <x v="3"/>
    <n v="167.34"/>
    <x v="3"/>
    <s v="Female"/>
    <s v="Young"/>
    <x v="1"/>
    <x v="0"/>
    <n v="167.34"/>
    <n v="-24.099599999999981"/>
  </r>
  <r>
    <s v="SALE1453"/>
    <x v="610"/>
    <s v="CUST1470"/>
    <s v="PROD56"/>
    <s v="STORE12"/>
    <n v="2"/>
    <n v="614.21"/>
    <n v="0.11"/>
    <x v="1"/>
    <n v="1093.2938000000001"/>
    <n v="1228.42"/>
    <n v="135.12620000000001"/>
    <s v="High Value"/>
    <s v="Premium Blanket Throw"/>
    <x v="1"/>
    <n v="461.47"/>
    <x v="3"/>
    <s v="Female"/>
    <s v="Young"/>
    <x v="3"/>
    <x v="1"/>
    <n v="922.94"/>
    <n v="170.35380000000009"/>
  </r>
  <r>
    <s v="SALE609"/>
    <x v="306"/>
    <s v="CUST1470"/>
    <s v="PROD15"/>
    <s v="STORE1"/>
    <n v="3"/>
    <n v="604.66"/>
    <n v="0.18"/>
    <x v="0"/>
    <n v="1487.4636"/>
    <n v="1813.98"/>
    <n v="326.51639999999998"/>
    <s v="High Value"/>
    <s v="4K Home Projector"/>
    <x v="2"/>
    <n v="465.34"/>
    <x v="3"/>
    <s v="Female"/>
    <s v="Young"/>
    <x v="3"/>
    <x v="0"/>
    <n v="1396.02"/>
    <n v="91.44360000000006"/>
  </r>
  <r>
    <s v="SALE744"/>
    <x v="338"/>
    <s v="CUST1470"/>
    <s v="PROD79"/>
    <s v="STORE9"/>
    <n v="3"/>
    <n v="24.29"/>
    <n v="0.12"/>
    <x v="2"/>
    <n v="64.125600000000006"/>
    <n v="72.87"/>
    <n v="8.7444000000000006"/>
    <s v="Standard"/>
    <s v="Decorative Lamp Shade"/>
    <x v="1"/>
    <n v="228.53"/>
    <x v="3"/>
    <s v="Female"/>
    <s v="Young"/>
    <x v="2"/>
    <x v="0"/>
    <n v="685.59"/>
    <n v="-621.46440000000007"/>
  </r>
  <r>
    <s v="SALE1049"/>
    <x v="358"/>
    <s v="CUST1470"/>
    <s v="PROD46"/>
    <s v="STORE1"/>
    <n v="1"/>
    <n v="503.95"/>
    <n v="0.24"/>
    <x v="0"/>
    <n v="383.00200000000001"/>
    <n v="503.95"/>
    <n v="120.94799999999999"/>
    <s v="Standard"/>
    <s v="Men's Winter Jacket"/>
    <x v="3"/>
    <n v="167.34"/>
    <x v="3"/>
    <s v="Female"/>
    <s v="Young"/>
    <x v="3"/>
    <x v="0"/>
    <n v="167.34"/>
    <n v="215.66200000000001"/>
  </r>
  <r>
    <s v="SALE1164"/>
    <x v="652"/>
    <s v="CUST1471"/>
    <s v="PROD3"/>
    <s v="STORE15"/>
    <n v="4"/>
    <n v="860.78"/>
    <n v="0.03"/>
    <x v="2"/>
    <n v="3339.8263999999999"/>
    <n v="3443.12"/>
    <n v="103.2936"/>
    <s v="High Value"/>
    <s v="Men's Running Jacket"/>
    <x v="3"/>
    <n v="364.67"/>
    <x v="0"/>
    <s v="Male"/>
    <s v="Middle Age"/>
    <x v="3"/>
    <x v="0"/>
    <n v="1458.68"/>
    <n v="1881.1463999999999"/>
  </r>
  <r>
    <s v="SALE1595"/>
    <x v="163"/>
    <s v="CUST1471"/>
    <s v="PROD43"/>
    <s v="STORE1"/>
    <n v="3"/>
    <n v="41.97"/>
    <n v="0.03"/>
    <x v="0"/>
    <n v="122.1327"/>
    <n v="125.91"/>
    <n v="3.7772999999999999"/>
    <s v="Standard"/>
    <s v="USB External Hard Drive"/>
    <x v="2"/>
    <n v="253.33"/>
    <x v="0"/>
    <s v="Male"/>
    <s v="Middle Age"/>
    <x v="3"/>
    <x v="0"/>
    <n v="759.99"/>
    <n v="-637.85730000000001"/>
  </r>
  <r>
    <s v="SALE256"/>
    <x v="290"/>
    <s v="CUST1471"/>
    <s v="PROD17"/>
    <s v="STORE10"/>
    <n v="1"/>
    <n v="649.59"/>
    <n v="0.12"/>
    <x v="1"/>
    <n v="571.63920000000007"/>
    <n v="649.59"/>
    <n v="77.950800000000001"/>
    <s v="Standard"/>
    <s v="Soccer Training Cone Set"/>
    <x v="4"/>
    <n v="144.53"/>
    <x v="0"/>
    <s v="Male"/>
    <s v="Middle Age"/>
    <x v="1"/>
    <x v="1"/>
    <n v="144.53"/>
    <n v="427.1092000000001"/>
  </r>
  <r>
    <s v="SALE368"/>
    <x v="175"/>
    <s v="CUST1471"/>
    <s v="PROD93"/>
    <s v="STORE12"/>
    <n v="2"/>
    <n v="386.09"/>
    <n v="0.19"/>
    <x v="2"/>
    <n v="625.46579999999994"/>
    <n v="772.18"/>
    <n v="146.71420000000001"/>
    <s v="Standard"/>
    <s v="USB-C Laptop Charger"/>
    <x v="2"/>
    <n v="377.52"/>
    <x v="0"/>
    <s v="Male"/>
    <s v="Middle Age"/>
    <x v="3"/>
    <x v="1"/>
    <n v="755.04"/>
    <n v="-129.57420000000002"/>
  </r>
  <r>
    <s v="SALE619"/>
    <x v="516"/>
    <s v="CUST1471"/>
    <s v="PROD97"/>
    <s v="STORE13"/>
    <n v="1"/>
    <n v="891.62"/>
    <n v="0.06"/>
    <x v="2"/>
    <n v="838.12279999999998"/>
    <n v="891.62"/>
    <n v="53.497199999999999"/>
    <s v="Standard"/>
    <s v="Cricket Bat"/>
    <x v="4"/>
    <n v="245.98"/>
    <x v="0"/>
    <s v="Male"/>
    <s v="Middle Age"/>
    <x v="1"/>
    <x v="0"/>
    <n v="245.98"/>
    <n v="592.14279999999997"/>
  </r>
  <r>
    <s v="SALE846"/>
    <x v="315"/>
    <s v="CUST1471"/>
    <s v="PROD54"/>
    <s v="STORE3"/>
    <n v="2"/>
    <n v="558.9"/>
    <n v="0.05"/>
    <x v="0"/>
    <n v="1061.9099999999999"/>
    <n v="1117.8"/>
    <n v="55.89"/>
    <s v="High Value"/>
    <s v="Sports Stopwatch Pro"/>
    <x v="4"/>
    <n v="434.84"/>
    <x v="0"/>
    <s v="Male"/>
    <s v="Middle Age"/>
    <x v="3"/>
    <x v="2"/>
    <n v="869.68"/>
    <n v="192.2299999999999"/>
  </r>
  <r>
    <s v="SALE922"/>
    <x v="194"/>
    <s v="CUST1472"/>
    <s v="PROD58"/>
    <s v="STORE6"/>
    <n v="2"/>
    <n v="99.04"/>
    <n v="0.26"/>
    <x v="2"/>
    <n v="146.57920000000001"/>
    <n v="198.08"/>
    <n v="51.500800000000005"/>
    <s v="Standard"/>
    <s v="Womens Cotton Scarf"/>
    <x v="3"/>
    <n v="113.83"/>
    <x v="2"/>
    <s v="Male"/>
    <s v="Middle Age"/>
    <x v="1"/>
    <x v="1"/>
    <n v="227.66"/>
    <n v="-81.080799999999982"/>
  </r>
  <r>
    <s v="SALE393"/>
    <x v="537"/>
    <s v="CUST1472"/>
    <s v="PROD43"/>
    <s v="STORE8"/>
    <n v="4"/>
    <n v="625.13"/>
    <n v="0.06"/>
    <x v="1"/>
    <n v="2350.4887999999996"/>
    <n v="2500.52"/>
    <n v="150.03119999999998"/>
    <s v="High Value"/>
    <s v="USB External Hard Drive"/>
    <x v="2"/>
    <n v="253.33"/>
    <x v="2"/>
    <s v="Male"/>
    <s v="Middle Age"/>
    <x v="0"/>
    <x v="1"/>
    <n v="1013.32"/>
    <n v="1337.1687999999995"/>
  </r>
  <r>
    <s v="SALE203"/>
    <x v="657"/>
    <s v="CUST1472"/>
    <s v="PROD34"/>
    <s v="STORE9"/>
    <n v="4"/>
    <n v="38.380000000000003"/>
    <n v="0.16"/>
    <x v="0"/>
    <n v="128.95680000000002"/>
    <n v="153.52000000000001"/>
    <n v="24.563200000000002"/>
    <s v="Standard"/>
    <s v="Gaming Mechanical Keyboard"/>
    <x v="2"/>
    <n v="419.28"/>
    <x v="2"/>
    <s v="Male"/>
    <s v="Middle Age"/>
    <x v="2"/>
    <x v="0"/>
    <n v="1677.12"/>
    <n v="-1548.1632"/>
  </r>
  <r>
    <s v="SALE1993"/>
    <x v="558"/>
    <s v="CUST1472"/>
    <s v="PROD21"/>
    <s v="STORE12"/>
    <n v="4"/>
    <n v="731.72"/>
    <n v="0.22"/>
    <x v="1"/>
    <n v="2282.9664000000002"/>
    <n v="2926.88"/>
    <n v="643.91359999999997"/>
    <s v="High Value"/>
    <s v="Multi-Purpose Storage Box"/>
    <x v="1"/>
    <n v="123.46"/>
    <x v="2"/>
    <s v="Male"/>
    <s v="Middle Age"/>
    <x v="3"/>
    <x v="1"/>
    <n v="493.84"/>
    <n v="1789.1264000000003"/>
  </r>
  <r>
    <s v="SALE137"/>
    <x v="253"/>
    <s v="CUST1473"/>
    <s v="PROD50"/>
    <s v="STORE6"/>
    <n v="3"/>
    <n v="825.33"/>
    <n v="0.21"/>
    <x v="2"/>
    <n v="1956.0321000000004"/>
    <n v="2475.9900000000002"/>
    <n v="519.9579"/>
    <s v="High Value"/>
    <s v="Boxing Hand Wraps"/>
    <x v="4"/>
    <n v="190.29"/>
    <x v="1"/>
    <s v="Male"/>
    <s v="Senior"/>
    <x v="1"/>
    <x v="1"/>
    <n v="570.87"/>
    <n v="1385.1621000000005"/>
  </r>
  <r>
    <s v="SALE674"/>
    <x v="95"/>
    <s v="CUST1473"/>
    <s v="PROD57"/>
    <s v="STORE17"/>
    <n v="2"/>
    <n v="47.3"/>
    <n v="0.01"/>
    <x v="2"/>
    <n v="93.653999999999996"/>
    <n v="94.6"/>
    <n v="0.94599999999999995"/>
    <s v="Standard"/>
    <s v="Foam Roller"/>
    <x v="4"/>
    <n v="30.62"/>
    <x v="1"/>
    <s v="Male"/>
    <s v="Senior"/>
    <x v="3"/>
    <x v="0"/>
    <n v="61.24"/>
    <n v="32.413999999999994"/>
  </r>
  <r>
    <s v="SALE942"/>
    <x v="199"/>
    <s v="CUST1473"/>
    <s v="PROD71"/>
    <s v="STORE18"/>
    <n v="1"/>
    <n v="389.12"/>
    <n v="0.18"/>
    <x v="1"/>
    <n v="319.07840000000004"/>
    <n v="389.12"/>
    <n v="70.041600000000003"/>
    <s v="Standard"/>
    <s v="Hair Repair Oil Treatment"/>
    <x v="0"/>
    <n v="214.32"/>
    <x v="1"/>
    <s v="Male"/>
    <s v="Senior"/>
    <x v="1"/>
    <x v="0"/>
    <n v="214.32"/>
    <n v="104.75840000000005"/>
  </r>
  <r>
    <s v="SALE1994"/>
    <x v="343"/>
    <s v="CUST1473"/>
    <s v="PROD84"/>
    <s v="STORE8"/>
    <n v="3"/>
    <n v="543.83000000000004"/>
    <n v="0.05"/>
    <x v="1"/>
    <n v="1549.9155000000001"/>
    <n v="1631.4900000000002"/>
    <n v="81.574500000000015"/>
    <s v="High Value"/>
    <s v="Wooden Bookshelf"/>
    <x v="1"/>
    <n v="388.46"/>
    <x v="1"/>
    <s v="Male"/>
    <s v="Senior"/>
    <x v="0"/>
    <x v="1"/>
    <n v="1165.3799999999999"/>
    <n v="384.53550000000018"/>
  </r>
  <r>
    <s v="SALE783"/>
    <x v="131"/>
    <s v="CUST1474"/>
    <s v="PROD99"/>
    <s v="STORE18"/>
    <n v="2"/>
    <n v="660.27"/>
    <n v="0.01"/>
    <x v="2"/>
    <n v="1307.3345999999999"/>
    <n v="1320.54"/>
    <n v="13.205399999999999"/>
    <s v="High Value"/>
    <s v="Stainless Steel Cookware Set"/>
    <x v="1"/>
    <n v="201.41"/>
    <x v="0"/>
    <s v="Female"/>
    <s v="Middle Age"/>
    <x v="1"/>
    <x v="0"/>
    <n v="402.82"/>
    <n v="904.51459999999997"/>
  </r>
  <r>
    <s v="SALE1474"/>
    <x v="673"/>
    <s v="CUST1474"/>
    <s v="PROD39"/>
    <s v="STORE11"/>
    <n v="4"/>
    <n v="729.31"/>
    <n v="0.03"/>
    <x v="0"/>
    <n v="2829.7227999999996"/>
    <n v="2917.24"/>
    <n v="87.517199999999988"/>
    <s v="High Value"/>
    <s v="Portable Power Bank"/>
    <x v="2"/>
    <n v="326.06"/>
    <x v="0"/>
    <s v="Female"/>
    <s v="Middle Age"/>
    <x v="2"/>
    <x v="1"/>
    <n v="1304.24"/>
    <n v="1525.4827999999995"/>
  </r>
  <r>
    <s v="SALE1396"/>
    <x v="667"/>
    <s v="CUST1475"/>
    <s v="PROD89"/>
    <s v="STORE9"/>
    <n v="2"/>
    <n v="152.91"/>
    <n v="0.24"/>
    <x v="2"/>
    <n v="232.42320000000001"/>
    <n v="305.82"/>
    <n v="73.396799999999999"/>
    <s v="Standard"/>
    <s v="Face Foundation Kit"/>
    <x v="0"/>
    <n v="183.04"/>
    <x v="0"/>
    <s v="Female"/>
    <s v="Young"/>
    <x v="2"/>
    <x v="0"/>
    <n v="366.08"/>
    <n v="-133.65679999999998"/>
  </r>
  <r>
    <s v="SALE788"/>
    <x v="574"/>
    <s v="CUST1475"/>
    <s v="PROD73"/>
    <s v="STORE4"/>
    <n v="4"/>
    <n v="592.14"/>
    <n v="0.12"/>
    <x v="2"/>
    <n v="2084.3328000000001"/>
    <n v="2368.56"/>
    <n v="284.22719999999998"/>
    <s v="High Value"/>
    <s v="Shin Guards – Adult"/>
    <x v="4"/>
    <n v="107.06"/>
    <x v="0"/>
    <s v="Female"/>
    <s v="Young"/>
    <x v="2"/>
    <x v="1"/>
    <n v="428.24"/>
    <n v="1656.0928000000001"/>
  </r>
  <r>
    <s v="SALE719"/>
    <x v="149"/>
    <s v="CUST1476"/>
    <s v="PROD95"/>
    <s v="STORE17"/>
    <n v="1"/>
    <n v="984.37"/>
    <n v="0"/>
    <x v="2"/>
    <n v="984.37"/>
    <n v="984.37"/>
    <n v="0"/>
    <s v="Standard"/>
    <s v="Sports Stopwatch Basic"/>
    <x v="4"/>
    <n v="60.65"/>
    <x v="3"/>
    <s v="Female"/>
    <s v="Middle Age"/>
    <x v="3"/>
    <x v="0"/>
    <n v="60.65"/>
    <n v="923.72"/>
  </r>
  <r>
    <s v="SALE405"/>
    <x v="194"/>
    <s v="CUST1476"/>
    <s v="PROD75"/>
    <s v="STORE16"/>
    <n v="2"/>
    <n v="237.59"/>
    <n v="0.12"/>
    <x v="2"/>
    <n v="418.15840000000003"/>
    <n v="475.18"/>
    <n v="57.021599999999999"/>
    <s v="Standard"/>
    <s v="Women's Ankle Boots"/>
    <x v="3"/>
    <n v="158.13999999999999"/>
    <x v="3"/>
    <s v="Female"/>
    <s v="Middle Age"/>
    <x v="0"/>
    <x v="0"/>
    <n v="316.27999999999997"/>
    <n v="101.87840000000006"/>
  </r>
  <r>
    <s v="SALE765"/>
    <x v="376"/>
    <s v="CUST1476"/>
    <s v="PROD18"/>
    <s v="STORE6"/>
    <n v="1"/>
    <n v="52.06"/>
    <n v="0.27"/>
    <x v="1"/>
    <n v="38.003799999999998"/>
    <n v="52.06"/>
    <n v="14.056200000000002"/>
    <s v="Standard"/>
    <s v="Women's Denim Jeans"/>
    <x v="3"/>
    <n v="242.96499999999997"/>
    <x v="3"/>
    <s v="Female"/>
    <s v="Middle Age"/>
    <x v="1"/>
    <x v="1"/>
    <n v="242.96499999999997"/>
    <n v="-204.96119999999996"/>
  </r>
  <r>
    <s v="SALE241"/>
    <x v="285"/>
    <s v="CUST1476"/>
    <s v="PROD16"/>
    <s v="STORE19"/>
    <n v="2"/>
    <n v="594.63"/>
    <n v="0.12"/>
    <x v="2"/>
    <n v="1046.5488"/>
    <n v="1189.26"/>
    <n v="142.71119999999999"/>
    <s v="High Value"/>
    <s v="Beard Grooming Kit"/>
    <x v="0"/>
    <n v="337.42"/>
    <x v="3"/>
    <s v="Female"/>
    <s v="Middle Age"/>
    <x v="1"/>
    <x v="1"/>
    <n v="674.84"/>
    <n v="371.7088"/>
  </r>
  <r>
    <s v="SALE123"/>
    <x v="624"/>
    <s v="CUST1476"/>
    <s v="PROD40"/>
    <s v="STORE2"/>
    <n v="3"/>
    <n v="476.1"/>
    <n v="0.05"/>
    <x v="0"/>
    <n v="1356.8850000000002"/>
    <n v="1428.3000000000002"/>
    <n v="71.415000000000006"/>
    <s v="High Value"/>
    <s v="Noise-Canceling Headphones"/>
    <x v="2"/>
    <n v="38.520000000000003"/>
    <x v="3"/>
    <s v="Female"/>
    <s v="Middle Age"/>
    <x v="2"/>
    <x v="2"/>
    <n v="115.56"/>
    <n v="1241.3250000000003"/>
  </r>
  <r>
    <s v="SALE1923"/>
    <x v="214"/>
    <s v="CUST1476"/>
    <s v="PROD27"/>
    <s v="STORE4"/>
    <n v="1"/>
    <n v="546.47"/>
    <n v="0.08"/>
    <x v="2"/>
    <n v="502.75240000000002"/>
    <n v="546.47"/>
    <n v="43.717600000000004"/>
    <s v="Standard"/>
    <s v="Decorative Floor Vase"/>
    <x v="1"/>
    <n v="242.96499999999997"/>
    <x v="3"/>
    <s v="Female"/>
    <s v="Middle Age"/>
    <x v="2"/>
    <x v="1"/>
    <n v="242.96499999999997"/>
    <n v="259.78740000000005"/>
  </r>
  <r>
    <s v="SALE22"/>
    <x v="428"/>
    <s v="CUST1476"/>
    <s v="PROD69"/>
    <s v="STORE10"/>
    <n v="1"/>
    <n v="979.49"/>
    <n v="0.19"/>
    <x v="0"/>
    <n v="793.38690000000008"/>
    <n v="979.49"/>
    <n v="186.10310000000001"/>
    <s v="Standard"/>
    <s v="Men's Sports Shorts"/>
    <x v="3"/>
    <n v="218.22"/>
    <x v="3"/>
    <s v="Female"/>
    <s v="Middle Age"/>
    <x v="1"/>
    <x v="1"/>
    <n v="218.22"/>
    <n v="575.16690000000006"/>
  </r>
  <r>
    <s v="SALE632"/>
    <x v="645"/>
    <s v="CUST1477"/>
    <s v="PROD25"/>
    <s v="STORE11"/>
    <n v="3"/>
    <n v="988.53"/>
    <n v="0.3"/>
    <x v="0"/>
    <n v="2075.913"/>
    <n v="2965.59"/>
    <n v="889.67700000000002"/>
    <s v="High Value"/>
    <s v="Women's Scarf Set"/>
    <x v="3"/>
    <n v="174.02"/>
    <x v="0"/>
    <s v="Female"/>
    <s v="Middle Age"/>
    <x v="2"/>
    <x v="1"/>
    <n v="522.06000000000006"/>
    <n v="1553.8530000000001"/>
  </r>
  <r>
    <s v="SALE1458"/>
    <x v="67"/>
    <s v="CUST1477"/>
    <s v="PROD13"/>
    <s v="STORE9"/>
    <n v="4"/>
    <n v="849.29"/>
    <n v="0.26"/>
    <x v="2"/>
    <n v="2513.8984"/>
    <n v="3397.16"/>
    <n v="883.26160000000004"/>
    <s v="High Value"/>
    <s v="USB-C Fast Charger"/>
    <x v="2"/>
    <n v="242.23"/>
    <x v="0"/>
    <s v="Female"/>
    <s v="Middle Age"/>
    <x v="2"/>
    <x v="0"/>
    <n v="968.92"/>
    <n v="1544.9784"/>
  </r>
  <r>
    <s v="SALE450"/>
    <x v="453"/>
    <s v="CUST1477"/>
    <s v="PROD76"/>
    <s v="STORE16"/>
    <n v="2"/>
    <n v="452.29"/>
    <n v="0.01"/>
    <x v="2"/>
    <n v="895.53420000000006"/>
    <n v="904.58"/>
    <n v="9.0457999999999998"/>
    <s v="Standard"/>
    <s v="Wireless Mouse"/>
    <x v="2"/>
    <n v="392.89"/>
    <x v="0"/>
    <s v="Female"/>
    <s v="Middle Age"/>
    <x v="0"/>
    <x v="0"/>
    <n v="785.78"/>
    <n v="109.75420000000008"/>
  </r>
  <r>
    <s v="SALE469"/>
    <x v="322"/>
    <s v="CUST1477"/>
    <s v="PROD98"/>
    <s v="STORE8"/>
    <n v="2"/>
    <n v="810.81"/>
    <n v="0.11"/>
    <x v="0"/>
    <n v="1443.2418"/>
    <n v="1621.62"/>
    <n v="178.37819999999999"/>
    <s v="High Value"/>
    <s v="Portable Bluetooth Speaker"/>
    <x v="2"/>
    <n v="431.67"/>
    <x v="0"/>
    <s v="Female"/>
    <s v="Middle Age"/>
    <x v="0"/>
    <x v="1"/>
    <n v="863.34"/>
    <n v="579.90179999999998"/>
  </r>
  <r>
    <s v="SALE1927"/>
    <x v="391"/>
    <s v="CUST1477"/>
    <s v="PROD19"/>
    <s v="STORE13"/>
    <n v="1"/>
    <n v="846.67"/>
    <n v="0.1"/>
    <x v="0"/>
    <n v="762.00299999999993"/>
    <n v="846.67"/>
    <n v="84.667000000000002"/>
    <s v="Standard"/>
    <s v="Knee Support Brace"/>
    <x v="4"/>
    <n v="21.34"/>
    <x v="0"/>
    <s v="Female"/>
    <s v="Middle Age"/>
    <x v="1"/>
    <x v="0"/>
    <n v="21.34"/>
    <n v="740.6629999999999"/>
  </r>
  <r>
    <s v="SALE425"/>
    <x v="59"/>
    <s v="CUST1478"/>
    <s v="PROD87"/>
    <s v="STORE9"/>
    <n v="4"/>
    <n v="73.55"/>
    <n v="0.24"/>
    <x v="1"/>
    <n v="223.59199999999998"/>
    <n v="294.2"/>
    <n v="70.60799999999999"/>
    <s v="Standard"/>
    <s v="LED Bedside Lamp"/>
    <x v="1"/>
    <n v="371.38"/>
    <x v="3"/>
    <s v="Male"/>
    <s v="Senior"/>
    <x v="2"/>
    <x v="0"/>
    <n v="1485.52"/>
    <n v="-1261.9279999999999"/>
  </r>
  <r>
    <s v="SALE1489"/>
    <x v="215"/>
    <s v="CUST1478"/>
    <s v="PROD28"/>
    <s v="STORE4"/>
    <n v="1"/>
    <n v="882.03"/>
    <n v="0.04"/>
    <x v="2"/>
    <n v="846.74879999999996"/>
    <n v="882.03"/>
    <n v="35.281199999999998"/>
    <s v="Standard"/>
    <s v="Sports Stopwatch Timer"/>
    <x v="4"/>
    <n v="38.76"/>
    <x v="3"/>
    <s v="Male"/>
    <s v="Senior"/>
    <x v="2"/>
    <x v="1"/>
    <n v="38.76"/>
    <n v="807.98879999999997"/>
  </r>
  <r>
    <s v="SALE1730"/>
    <x v="313"/>
    <s v="CUST1478"/>
    <s v="PROD31"/>
    <s v="STORE18"/>
    <n v="1"/>
    <n v="958.44"/>
    <n v="0.21"/>
    <x v="2"/>
    <n v="757.16760000000011"/>
    <n v="958.44"/>
    <n v="201.2724"/>
    <s v="Standard"/>
    <s v="Basketball"/>
    <x v="4"/>
    <n v="204.39"/>
    <x v="3"/>
    <s v="Male"/>
    <s v="Senior"/>
    <x v="1"/>
    <x v="0"/>
    <n v="204.39"/>
    <n v="552.77760000000012"/>
  </r>
  <r>
    <s v="SALE1670"/>
    <x v="358"/>
    <s v="CUST1478"/>
    <s v="PROD38"/>
    <s v="STORE12"/>
    <n v="1"/>
    <n v="716.29"/>
    <n v="0.01"/>
    <x v="0"/>
    <n v="709.12709999999993"/>
    <n v="716.29"/>
    <n v="7.1628999999999996"/>
    <s v="Standard"/>
    <s v="Sports Water Hydration Pack"/>
    <x v="4"/>
    <n v="135.61000000000001"/>
    <x v="3"/>
    <s v="Male"/>
    <s v="Senior"/>
    <x v="3"/>
    <x v="1"/>
    <n v="135.61000000000001"/>
    <n v="573.51709999999991"/>
  </r>
  <r>
    <s v="SALE1576"/>
    <x v="602"/>
    <s v="CUST1478"/>
    <s v="PROD7"/>
    <s v="STORE6"/>
    <n v="2"/>
    <n v="409.14"/>
    <n v="0.01"/>
    <x v="2"/>
    <n v="810.09719999999993"/>
    <n v="818.28"/>
    <n v="8.1828000000000003"/>
    <s v="Standard"/>
    <s v="LED Table Lamp"/>
    <x v="1"/>
    <n v="218.86"/>
    <x v="3"/>
    <s v="Male"/>
    <s v="Senior"/>
    <x v="1"/>
    <x v="1"/>
    <n v="437.72"/>
    <n v="372.3771999999999"/>
  </r>
  <r>
    <s v="SALE180"/>
    <x v="123"/>
    <s v="CUST1478"/>
    <s v="PROD39"/>
    <s v="STORE12"/>
    <n v="4"/>
    <n v="261.73"/>
    <n v="0.1"/>
    <x v="1"/>
    <n v="942.22800000000007"/>
    <n v="1046.92"/>
    <n v="104.69200000000001"/>
    <s v="Standard"/>
    <s v="Portable Power Bank"/>
    <x v="2"/>
    <n v="326.06"/>
    <x v="3"/>
    <s v="Male"/>
    <s v="Senior"/>
    <x v="3"/>
    <x v="1"/>
    <n v="1304.24"/>
    <n v="-362.01199999999994"/>
  </r>
  <r>
    <s v="SALE264"/>
    <x v="583"/>
    <s v="CUST1478"/>
    <s v="PROD16"/>
    <s v="STORE11"/>
    <n v="2"/>
    <n v="687.35"/>
    <n v="0.2"/>
    <x v="2"/>
    <n v="1099.76"/>
    <n v="1374.7"/>
    <n v="274.94"/>
    <s v="High Value"/>
    <s v="Beard Grooming Kit"/>
    <x v="0"/>
    <n v="337.42"/>
    <x v="3"/>
    <s v="Male"/>
    <s v="Senior"/>
    <x v="2"/>
    <x v="1"/>
    <n v="674.84"/>
    <n v="424.91999999999996"/>
  </r>
  <r>
    <s v="SALE484"/>
    <x v="96"/>
    <s v="CUST1479"/>
    <s v="PROD66"/>
    <s v="STORE17"/>
    <n v="2"/>
    <n v="30.14"/>
    <n v="0.21"/>
    <x v="0"/>
    <n v="47.621200000000002"/>
    <n v="60.28"/>
    <n v="12.658799999999999"/>
    <s v="Standard"/>
    <s v="Women's Hair Dryer Brush"/>
    <x v="0"/>
    <n v="340.39"/>
    <x v="1"/>
    <s v="Male"/>
    <s v="Middle Age"/>
    <x v="3"/>
    <x v="0"/>
    <n v="680.78"/>
    <n v="-633.15879999999993"/>
  </r>
  <r>
    <s v="SALE412"/>
    <x v="97"/>
    <s v="CUST1479"/>
    <s v="PROD99"/>
    <s v="STORE17"/>
    <n v="3"/>
    <n v="570.12"/>
    <n v="0.12"/>
    <x v="0"/>
    <n v="1505.1168"/>
    <n v="1710.3600000000001"/>
    <n v="205.2432"/>
    <s v="High Value"/>
    <s v="Stainless Steel Cookware Set"/>
    <x v="1"/>
    <n v="201.41"/>
    <x v="1"/>
    <s v="Male"/>
    <s v="Middle Age"/>
    <x v="3"/>
    <x v="0"/>
    <n v="604.23"/>
    <n v="900.88679999999999"/>
  </r>
  <r>
    <s v="SALE308"/>
    <x v="532"/>
    <s v="CUST1479"/>
    <s v="PROD74"/>
    <s v="STORE1"/>
    <n v="3"/>
    <n v="401.87"/>
    <n v="0.28999999999999998"/>
    <x v="0"/>
    <n v="855.98310000000004"/>
    <n v="1205.6100000000001"/>
    <n v="349.62690000000003"/>
    <s v="Standard"/>
    <s v="Bluetooth Car Audio System"/>
    <x v="2"/>
    <n v="403.71"/>
    <x v="1"/>
    <s v="Male"/>
    <s v="Middle Age"/>
    <x v="3"/>
    <x v="0"/>
    <n v="1211.1299999999999"/>
    <n v="-355.14689999999985"/>
  </r>
  <r>
    <s v="SALE655"/>
    <x v="508"/>
    <s v="CUST1479"/>
    <s v="PROD22"/>
    <s v="STORE12"/>
    <n v="4"/>
    <n v="619.35"/>
    <n v="0.3"/>
    <x v="0"/>
    <n v="1734.18"/>
    <n v="2477.4"/>
    <n v="743.22"/>
    <s v="High Value"/>
    <s v="Carbon Fiber Tennis Racket"/>
    <x v="4"/>
    <n v="484.62"/>
    <x v="1"/>
    <s v="Male"/>
    <s v="Middle Age"/>
    <x v="3"/>
    <x v="1"/>
    <n v="1938.48"/>
    <n v="-204.29999999999995"/>
  </r>
  <r>
    <s v="SALE1152"/>
    <x v="498"/>
    <s v="CUST1480"/>
    <s v="PROD65"/>
    <s v="STORE3"/>
    <n v="4"/>
    <n v="569.36"/>
    <n v="0.27"/>
    <x v="0"/>
    <n v="1662.5311999999999"/>
    <n v="2277.44"/>
    <n v="614.90880000000004"/>
    <s v="High Value"/>
    <s v="Adjustable Dumbbells 20kg"/>
    <x v="4"/>
    <n v="240.63"/>
    <x v="1"/>
    <s v="Male"/>
    <s v="Middle Age"/>
    <x v="3"/>
    <x v="2"/>
    <n v="962.52"/>
    <n v="700.01119999999992"/>
  </r>
  <r>
    <s v="SALE1865"/>
    <x v="237"/>
    <s v="CUST1480"/>
    <s v="PROD11"/>
    <s v="STORE1"/>
    <n v="2"/>
    <n v="846.35"/>
    <n v="0.3"/>
    <x v="1"/>
    <n v="1184.8899999999999"/>
    <n v="1692.7"/>
    <n v="507.81"/>
    <s v="High Value"/>
    <s v="HD Smart TV Stick"/>
    <x v="2"/>
    <n v="449.4"/>
    <x v="1"/>
    <s v="Male"/>
    <s v="Middle Age"/>
    <x v="3"/>
    <x v="0"/>
    <n v="898.8"/>
    <n v="286.08999999999992"/>
  </r>
  <r>
    <s v="SALE1098"/>
    <x v="593"/>
    <s v="CUST1481"/>
    <s v="PROD15"/>
    <s v="STORE15"/>
    <n v="1"/>
    <n v="788.45"/>
    <n v="0.28999999999999998"/>
    <x v="2"/>
    <n v="559.79949999999997"/>
    <n v="788.45"/>
    <n v="228.65049999999999"/>
    <s v="Standard"/>
    <s v="4K Home Projector"/>
    <x v="2"/>
    <n v="465.34"/>
    <x v="3"/>
    <s v="Male"/>
    <s v="Young"/>
    <x v="3"/>
    <x v="0"/>
    <n v="465.34"/>
    <n v="94.459499999999991"/>
  </r>
  <r>
    <s v="SALE306"/>
    <x v="359"/>
    <s v="CUST1481"/>
    <s v="PROD62"/>
    <s v="STORE14"/>
    <n v="2"/>
    <n v="338.81"/>
    <n v="7.0000000000000007E-2"/>
    <x v="2"/>
    <n v="630.1866"/>
    <n v="677.62"/>
    <n v="47.433400000000006"/>
    <s v="Standard"/>
    <s v="Laptop Cooling Pad"/>
    <x v="2"/>
    <n v="86.42"/>
    <x v="3"/>
    <s v="Male"/>
    <s v="Young"/>
    <x v="2"/>
    <x v="2"/>
    <n v="172.84"/>
    <n v="457.34659999999997"/>
  </r>
  <r>
    <s v="SALE612"/>
    <x v="312"/>
    <s v="CUST1481"/>
    <s v="PROD88"/>
    <s v="STORE15"/>
    <n v="4"/>
    <n v="94.48"/>
    <n v="0.06"/>
    <x v="1"/>
    <n v="355.2448"/>
    <n v="377.92"/>
    <n v="22.6752"/>
    <s v="Standard"/>
    <s v="Sports Wrist Sweatbands"/>
    <x v="4"/>
    <n v="131.24"/>
    <x v="3"/>
    <s v="Male"/>
    <s v="Young"/>
    <x v="3"/>
    <x v="0"/>
    <n v="524.96"/>
    <n v="-169.71520000000004"/>
  </r>
  <r>
    <s v="SALE704"/>
    <x v="490"/>
    <s v="CUST1482"/>
    <s v="PROD68"/>
    <s v="STORE2"/>
    <n v="3"/>
    <n v="941.85"/>
    <n v="0.16"/>
    <x v="0"/>
    <n v="2373.462"/>
    <n v="2825.55"/>
    <n v="452.08800000000002"/>
    <s v="High Value"/>
    <s v="Wooden Nightstand"/>
    <x v="1"/>
    <n v="243.7"/>
    <x v="0"/>
    <s v="Male"/>
    <s v="Young"/>
    <x v="2"/>
    <x v="2"/>
    <n v="731.09999999999991"/>
    <n v="1642.3620000000001"/>
  </r>
  <r>
    <s v="SALE1744"/>
    <x v="193"/>
    <s v="CUST1482"/>
    <s v="PROD46"/>
    <s v="STORE14"/>
    <n v="2"/>
    <n v="336.97"/>
    <n v="0.14000000000000001"/>
    <x v="1"/>
    <n v="579.58840000000009"/>
    <n v="673.94"/>
    <n v="94.351600000000019"/>
    <s v="Standard"/>
    <s v="Men's Winter Jacket"/>
    <x v="3"/>
    <n v="167.34"/>
    <x v="0"/>
    <s v="Male"/>
    <s v="Young"/>
    <x v="2"/>
    <x v="2"/>
    <n v="334.68"/>
    <n v="244.90840000000009"/>
  </r>
  <r>
    <s v="SALE1858"/>
    <x v="517"/>
    <s v="CUST1482"/>
    <s v="PROD26"/>
    <s v="STORE5"/>
    <n v="2"/>
    <n v="344.16"/>
    <n v="0.09"/>
    <x v="2"/>
    <n v="626.37120000000004"/>
    <n v="688.32"/>
    <n v="61.948800000000006"/>
    <s v="Standard"/>
    <s v="Wireless Bluetooth Speaker"/>
    <x v="2"/>
    <n v="322.41000000000003"/>
    <x v="0"/>
    <s v="Male"/>
    <s v="Young"/>
    <x v="3"/>
    <x v="2"/>
    <n v="644.82000000000005"/>
    <n v="-18.448800000000006"/>
  </r>
  <r>
    <s v="SALE1127"/>
    <x v="597"/>
    <s v="CUST1483"/>
    <s v="PROD30"/>
    <s v="STORE10"/>
    <n v="1"/>
    <n v="841.53"/>
    <n v="0.15"/>
    <x v="0"/>
    <n v="715.30049999999994"/>
    <n v="841.53"/>
    <n v="126.22949999999999"/>
    <s v="Standard"/>
    <s v="Stainless Steel Cutlery Set"/>
    <x v="1"/>
    <n v="19.52"/>
    <x v="3"/>
    <s v="Male"/>
    <s v="Middle Age"/>
    <x v="1"/>
    <x v="1"/>
    <n v="19.52"/>
    <n v="695.78049999999996"/>
  </r>
  <r>
    <s v="SALE67"/>
    <x v="348"/>
    <s v="CUST1483"/>
    <s v="PROD12"/>
    <s v="STORE2"/>
    <n v="3"/>
    <n v="63.36"/>
    <n v="0.28999999999999998"/>
    <x v="0"/>
    <n v="134.95679999999999"/>
    <n v="190.07999999999998"/>
    <n v="55.12319999999999"/>
    <s v="Standard"/>
    <s v="Hair Strengthening Shampoo"/>
    <x v="0"/>
    <n v="115.82"/>
    <x v="3"/>
    <s v="Male"/>
    <s v="Middle Age"/>
    <x v="2"/>
    <x v="2"/>
    <n v="347.46"/>
    <n v="-212.50319999999999"/>
  </r>
  <r>
    <s v="SALE1970"/>
    <x v="674"/>
    <s v="CUST1483"/>
    <s v="PROD86"/>
    <s v="STORE11"/>
    <n v="2"/>
    <n v="552.49"/>
    <n v="0.1"/>
    <x v="1"/>
    <n v="994.48200000000008"/>
    <n v="1104.98"/>
    <n v="110.498"/>
    <s v="Standard"/>
    <s v="Kitchen Cutting Board"/>
    <x v="1"/>
    <n v="176.07"/>
    <x v="3"/>
    <s v="Male"/>
    <s v="Middle Age"/>
    <x v="2"/>
    <x v="1"/>
    <n v="352.14"/>
    <n v="642.3420000000001"/>
  </r>
  <r>
    <s v="SALE986"/>
    <x v="513"/>
    <s v="CUST1483"/>
    <s v="PROD51"/>
    <s v="STORE11"/>
    <n v="3"/>
    <n v="447.38"/>
    <n v="0.03"/>
    <x v="0"/>
    <n v="1301.8757999999998"/>
    <n v="1342.1399999999999"/>
    <n v="40.264199999999995"/>
    <s v="High Value"/>
    <s v="HDMI Cable – 2m"/>
    <x v="2"/>
    <n v="88.49"/>
    <x v="3"/>
    <s v="Male"/>
    <s v="Middle Age"/>
    <x v="2"/>
    <x v="1"/>
    <n v="265.46999999999997"/>
    <n v="1036.4057999999998"/>
  </r>
  <r>
    <s v="SALE384"/>
    <x v="256"/>
    <s v="CUST1483"/>
    <s v="PROD9"/>
    <s v="STORE15"/>
    <n v="1"/>
    <n v="727.7"/>
    <n v="0.21"/>
    <x v="2"/>
    <n v="574.88300000000004"/>
    <n v="727.7"/>
    <n v="152.81700000000001"/>
    <s v="Standard"/>
    <s v="Adjustable Dumbbell Set"/>
    <x v="4"/>
    <n v="495.72"/>
    <x v="3"/>
    <s v="Male"/>
    <s v="Middle Age"/>
    <x v="3"/>
    <x v="0"/>
    <n v="495.72"/>
    <n v="79.163000000000011"/>
  </r>
  <r>
    <s v="SALE1654"/>
    <x v="340"/>
    <s v="CUST1484"/>
    <s v="PROD75"/>
    <s v="STORE0"/>
    <n v="4"/>
    <n v="581.34"/>
    <n v="0.08"/>
    <x v="1"/>
    <n v="2139.3312000000001"/>
    <n v="2325.36"/>
    <n v="186.02880000000002"/>
    <s v="High Value"/>
    <s v="Women's Ankle Boots"/>
    <x v="3"/>
    <n v="158.13999999999999"/>
    <x v="1"/>
    <s v="Male"/>
    <s v="Middle Age"/>
    <x v="1"/>
    <x v="0"/>
    <n v="632.55999999999995"/>
    <n v="1506.7712000000001"/>
  </r>
  <r>
    <s v="SALE277"/>
    <x v="472"/>
    <s v="CUST1484"/>
    <s v="PROD77"/>
    <s v="STORE18"/>
    <n v="1"/>
    <n v="338.83"/>
    <n v="0.19"/>
    <x v="0"/>
    <n v="274.45229999999998"/>
    <n v="338.83"/>
    <n v="64.377700000000004"/>
    <s v="Standard"/>
    <s v="WiFi Mesh Router"/>
    <x v="2"/>
    <n v="480.9"/>
    <x v="1"/>
    <s v="Male"/>
    <s v="Middle Age"/>
    <x v="1"/>
    <x v="0"/>
    <n v="480.9"/>
    <n v="-206.4477"/>
  </r>
  <r>
    <s v="SALE1605"/>
    <x v="332"/>
    <s v="CUST1484"/>
    <s v="PROD76"/>
    <s v="STORE17"/>
    <n v="4"/>
    <n v="568.80999999999995"/>
    <n v="0.25"/>
    <x v="2"/>
    <n v="1706.4299999999998"/>
    <n v="2275.2399999999998"/>
    <n v="568.80999999999995"/>
    <s v="High Value"/>
    <s v="Wireless Mouse"/>
    <x v="2"/>
    <n v="392.89"/>
    <x v="1"/>
    <s v="Male"/>
    <s v="Middle Age"/>
    <x v="3"/>
    <x v="0"/>
    <n v="1571.56"/>
    <n v="134.86999999999989"/>
  </r>
  <r>
    <s v="SALE1540"/>
    <x v="163"/>
    <s v="CUST1485"/>
    <s v="PROD76"/>
    <s v="STORE16"/>
    <n v="2"/>
    <n v="352.63"/>
    <n v="0.15"/>
    <x v="1"/>
    <n v="599.471"/>
    <n v="705.26"/>
    <n v="105.789"/>
    <s v="Standard"/>
    <s v="Wireless Mouse"/>
    <x v="2"/>
    <n v="392.89"/>
    <x v="1"/>
    <s v="Female"/>
    <s v="Middle Age"/>
    <x v="0"/>
    <x v="0"/>
    <n v="785.78"/>
    <n v="-186.30899999999997"/>
  </r>
  <r>
    <s v="SALE1316"/>
    <x v="355"/>
    <s v="CUST1485"/>
    <s v="PROD88"/>
    <s v="STORE10"/>
    <n v="2"/>
    <n v="629.86"/>
    <n v="0.15"/>
    <x v="1"/>
    <n v="1070.7619999999999"/>
    <n v="1259.72"/>
    <n v="188.958"/>
    <s v="High Value"/>
    <s v="Sports Wrist Sweatbands"/>
    <x v="4"/>
    <n v="131.24"/>
    <x v="1"/>
    <s v="Female"/>
    <s v="Middle Age"/>
    <x v="1"/>
    <x v="1"/>
    <n v="262.48"/>
    <n v="808.28199999999993"/>
  </r>
  <r>
    <s v="SALE173"/>
    <x v="606"/>
    <s v="CUST1485"/>
    <s v="PROD26"/>
    <s v="STORE2"/>
    <n v="3"/>
    <n v="212.08"/>
    <n v="7.0000000000000007E-2"/>
    <x v="2"/>
    <n v="591.70319999999992"/>
    <n v="636.24"/>
    <n v="44.536800000000007"/>
    <s v="Standard"/>
    <s v="Wireless Bluetooth Speaker"/>
    <x v="2"/>
    <n v="322.41000000000003"/>
    <x v="1"/>
    <s v="Female"/>
    <s v="Middle Age"/>
    <x v="2"/>
    <x v="2"/>
    <n v="967.23"/>
    <n v="-375.52680000000009"/>
  </r>
  <r>
    <s v="SALE1443"/>
    <x v="420"/>
    <s v="CUST1485"/>
    <s v="PROD97"/>
    <s v="STORE10"/>
    <n v="3"/>
    <n v="878.62"/>
    <n v="0.05"/>
    <x v="2"/>
    <n v="2504.067"/>
    <n v="2635.86"/>
    <n v="131.79300000000001"/>
    <s v="High Value"/>
    <s v="Cricket Bat"/>
    <x v="4"/>
    <n v="245.98"/>
    <x v="1"/>
    <s v="Female"/>
    <s v="Middle Age"/>
    <x v="1"/>
    <x v="1"/>
    <n v="737.93999999999994"/>
    <n v="1766.127"/>
  </r>
  <r>
    <s v="SALE1714"/>
    <x v="529"/>
    <s v="CUST1485"/>
    <s v="PROD37"/>
    <s v="STORE14"/>
    <n v="4"/>
    <n v="87.83"/>
    <n v="0.23"/>
    <x v="1"/>
    <n v="270.51639999999998"/>
    <n v="351.32"/>
    <n v="80.803600000000003"/>
    <s v="Standard"/>
    <s v="Men's Casual Sneakers"/>
    <x v="3"/>
    <n v="353.47"/>
    <x v="1"/>
    <s v="Female"/>
    <s v="Middle Age"/>
    <x v="2"/>
    <x v="2"/>
    <n v="1413.88"/>
    <n v="-1143.3636000000001"/>
  </r>
  <r>
    <s v="SALE1484"/>
    <x v="637"/>
    <s v="CUST1485"/>
    <s v="PROD95"/>
    <s v="STORE15"/>
    <n v="3"/>
    <n v="442.64"/>
    <n v="0.15"/>
    <x v="2"/>
    <n v="1128.732"/>
    <n v="1327.92"/>
    <n v="199.18800000000002"/>
    <s v="High Value"/>
    <s v="Sports Stopwatch Basic"/>
    <x v="4"/>
    <n v="60.65"/>
    <x v="1"/>
    <s v="Female"/>
    <s v="Middle Age"/>
    <x v="3"/>
    <x v="0"/>
    <n v="181.95"/>
    <n v="946.78199999999993"/>
  </r>
  <r>
    <s v="SALE251"/>
    <x v="545"/>
    <s v="CUST1485"/>
    <s v="PROD41"/>
    <s v="STORE17"/>
    <n v="3"/>
    <n v="410.04"/>
    <n v="0.09"/>
    <x v="0"/>
    <n v="1119.4092000000001"/>
    <n v="1230.1200000000001"/>
    <n v="110.71080000000001"/>
    <s v="High Value"/>
    <s v="Yoga Exercise Mat"/>
    <x v="4"/>
    <n v="313.26"/>
    <x v="1"/>
    <s v="Female"/>
    <s v="Middle Age"/>
    <x v="3"/>
    <x v="0"/>
    <n v="939.78"/>
    <n v="179.62920000000008"/>
  </r>
  <r>
    <s v="SALE915"/>
    <x v="593"/>
    <s v="CUST1486"/>
    <s v="PROD69"/>
    <s v="STORE6"/>
    <n v="1"/>
    <n v="355.31"/>
    <n v="0.27"/>
    <x v="2"/>
    <n v="259.37630000000001"/>
    <n v="355.31"/>
    <n v="95.933700000000002"/>
    <s v="Standard"/>
    <s v="Men's Sports Shorts"/>
    <x v="3"/>
    <n v="218.22"/>
    <x v="1"/>
    <s v="Female"/>
    <s v="Young"/>
    <x v="1"/>
    <x v="1"/>
    <n v="218.22"/>
    <n v="41.156300000000016"/>
  </r>
  <r>
    <s v="SALE1597"/>
    <x v="78"/>
    <s v="CUST1486"/>
    <s v="PROD38"/>
    <s v="STORE9"/>
    <n v="4"/>
    <n v="243.13"/>
    <n v="0.25"/>
    <x v="0"/>
    <n v="729.39"/>
    <n v="972.52"/>
    <n v="243.13"/>
    <s v="Standard"/>
    <s v="Sports Water Hydration Pack"/>
    <x v="4"/>
    <n v="135.61000000000001"/>
    <x v="1"/>
    <s v="Female"/>
    <s v="Young"/>
    <x v="2"/>
    <x v="0"/>
    <n v="542.44000000000005"/>
    <n v="186.94999999999993"/>
  </r>
  <r>
    <s v="SALE672"/>
    <x v="563"/>
    <s v="CUST1486"/>
    <s v="PROD40"/>
    <s v="STORE17"/>
    <n v="2"/>
    <n v="410.63"/>
    <n v="0.28000000000000003"/>
    <x v="2"/>
    <n v="591.30719999999997"/>
    <n v="821.26"/>
    <n v="229.95280000000002"/>
    <s v="Standard"/>
    <s v="Noise-Canceling Headphones"/>
    <x v="2"/>
    <n v="38.520000000000003"/>
    <x v="1"/>
    <s v="Female"/>
    <s v="Young"/>
    <x v="3"/>
    <x v="0"/>
    <n v="77.040000000000006"/>
    <n v="514.2672"/>
  </r>
  <r>
    <s v="SALE1685"/>
    <x v="89"/>
    <s v="CUST1486"/>
    <s v="PROD31"/>
    <s v="STORE1"/>
    <n v="4"/>
    <n v="101.25"/>
    <n v="0.16"/>
    <x v="0"/>
    <n v="340.2"/>
    <n v="405"/>
    <n v="64.8"/>
    <s v="Standard"/>
    <s v="Basketball"/>
    <x v="4"/>
    <n v="204.39"/>
    <x v="1"/>
    <s v="Female"/>
    <s v="Young"/>
    <x v="3"/>
    <x v="0"/>
    <n v="817.56"/>
    <n v="-477.35999999999996"/>
  </r>
  <r>
    <s v="SALE1459"/>
    <x v="474"/>
    <s v="CUST1486"/>
    <s v="PROD39"/>
    <s v="STORE2"/>
    <n v="4"/>
    <n v="716.39"/>
    <n v="0.03"/>
    <x v="1"/>
    <n v="2779.5931999999998"/>
    <n v="2865.56"/>
    <n v="85.966799999999992"/>
    <s v="High Value"/>
    <s v="Portable Power Bank"/>
    <x v="2"/>
    <n v="326.06"/>
    <x v="1"/>
    <s v="Female"/>
    <s v="Young"/>
    <x v="2"/>
    <x v="2"/>
    <n v="1304.24"/>
    <n v="1475.3531999999998"/>
  </r>
  <r>
    <s v="SALE444"/>
    <x v="403"/>
    <s v="CUST1488"/>
    <s v="PROD78"/>
    <s v="STORE12"/>
    <n v="1"/>
    <n v="721.74"/>
    <n v="0.24"/>
    <x v="0"/>
    <n v="548.52240000000006"/>
    <n v="721.74"/>
    <n v="173.2176"/>
    <s v="Standard"/>
    <s v="Essential Oil Diffuser"/>
    <x v="1"/>
    <n v="325.26"/>
    <x v="0"/>
    <s v="Female"/>
    <s v="Young"/>
    <x v="3"/>
    <x v="1"/>
    <n v="325.26"/>
    <n v="223.26240000000007"/>
  </r>
  <r>
    <s v="SALE502"/>
    <x v="675"/>
    <s v="CUST1488"/>
    <s v="PROD44"/>
    <s v="STORE2"/>
    <n v="2"/>
    <n v="527.91"/>
    <n v="0.02"/>
    <x v="2"/>
    <n v="1034.7035999999998"/>
    <n v="1055.82"/>
    <n v="21.116399999999999"/>
    <s v="High Value"/>
    <s v="Adjustable Jump Rope"/>
    <x v="4"/>
    <n v="167.12"/>
    <x v="0"/>
    <s v="Female"/>
    <s v="Young"/>
    <x v="2"/>
    <x v="2"/>
    <n v="334.24"/>
    <n v="700.46359999999981"/>
  </r>
  <r>
    <s v="SALE1085"/>
    <x v="115"/>
    <s v="CUST1488"/>
    <s v="PROD4"/>
    <s v="STORE13"/>
    <n v="2"/>
    <n v="945.92"/>
    <n v="0.19"/>
    <x v="0"/>
    <n v="1532.3904"/>
    <n v="1891.84"/>
    <n v="359.44959999999998"/>
    <s v="High Value"/>
    <s v="Women's Yoga Pants"/>
    <x v="3"/>
    <n v="306.45999999999998"/>
    <x v="0"/>
    <s v="Female"/>
    <s v="Young"/>
    <x v="1"/>
    <x v="0"/>
    <n v="612.91999999999996"/>
    <n v="919.47040000000004"/>
  </r>
  <r>
    <s v="SALE894"/>
    <x v="676"/>
    <s v="CUST1489"/>
    <s v="PROD60"/>
    <s v="STORE13"/>
    <n v="2"/>
    <n v="981.35"/>
    <n v="0.16"/>
    <x v="2"/>
    <n v="1648.6679999999999"/>
    <n v="1962.7"/>
    <n v="314.03200000000004"/>
    <s v="High Value"/>
    <s v="Luxury Perfume Spray"/>
    <x v="0"/>
    <n v="482.75"/>
    <x v="2"/>
    <s v="Female"/>
    <s v="Middle Age"/>
    <x v="1"/>
    <x v="0"/>
    <n v="965.5"/>
    <n v="683.16799999999989"/>
  </r>
  <r>
    <s v="SALE184"/>
    <x v="152"/>
    <s v="CUST1489"/>
    <s v="PROD89"/>
    <s v="STORE3"/>
    <n v="1"/>
    <n v="913.99"/>
    <n v="0.14000000000000001"/>
    <x v="0"/>
    <n v="786.03139999999996"/>
    <n v="913.99"/>
    <n v="127.95860000000002"/>
    <s v="Standard"/>
    <s v="Face Foundation Kit"/>
    <x v="0"/>
    <n v="183.04"/>
    <x v="2"/>
    <s v="Female"/>
    <s v="Middle Age"/>
    <x v="3"/>
    <x v="2"/>
    <n v="183.04"/>
    <n v="602.9914"/>
  </r>
  <r>
    <s v="SALE968"/>
    <x v="97"/>
    <s v="CUST1489"/>
    <s v="PROD92"/>
    <s v="STORE1"/>
    <n v="4"/>
    <n v="270.69"/>
    <n v="0.18"/>
    <x v="0"/>
    <n v="887.86320000000001"/>
    <n v="1082.76"/>
    <n v="194.89679999999998"/>
    <s v="Standard"/>
    <s v="Microwave Oven"/>
    <x v="1"/>
    <n v="447.43"/>
    <x v="2"/>
    <s v="Female"/>
    <s v="Middle Age"/>
    <x v="3"/>
    <x v="0"/>
    <n v="1789.72"/>
    <n v="-901.85680000000002"/>
  </r>
  <r>
    <s v="SALE1551"/>
    <x v="177"/>
    <s v="CUST1490"/>
    <s v="PROD84"/>
    <s v="STORE14"/>
    <n v="3"/>
    <n v="998.58"/>
    <n v="0.02"/>
    <x v="1"/>
    <n v="2935.8252000000002"/>
    <n v="2995.7400000000002"/>
    <n v="59.914800000000007"/>
    <s v="High Value"/>
    <s v="Wooden Bookshelf"/>
    <x v="1"/>
    <n v="388.46"/>
    <x v="0"/>
    <s v="Male"/>
    <s v="Young"/>
    <x v="2"/>
    <x v="2"/>
    <n v="1165.3799999999999"/>
    <n v="1770.4452000000003"/>
  </r>
  <r>
    <s v="SALE281"/>
    <x v="144"/>
    <s v="CUST1490"/>
    <s v="PROD47"/>
    <s v="STORE16"/>
    <n v="3"/>
    <n v="765.12"/>
    <n v="0.18"/>
    <x v="2"/>
    <n v="1882.1952000000003"/>
    <n v="2295.36"/>
    <n v="413.16480000000001"/>
    <s v="High Value"/>
    <s v="Makeup Brush Set"/>
    <x v="0"/>
    <n v="242.96499999999997"/>
    <x v="0"/>
    <s v="Male"/>
    <s v="Young"/>
    <x v="0"/>
    <x v="0"/>
    <n v="728.89499999999998"/>
    <n v="1153.3002000000004"/>
  </r>
  <r>
    <s v="SALE1774"/>
    <x v="334"/>
    <s v="CUST1490"/>
    <s v="PROD67"/>
    <s v="STORE1"/>
    <n v="3"/>
    <n v="449.99"/>
    <n v="0.17"/>
    <x v="1"/>
    <n v="1120.4750999999999"/>
    <n v="1349.97"/>
    <n v="229.49490000000003"/>
    <s v="High Value"/>
    <s v="Smart LED Light Strip"/>
    <x v="2"/>
    <n v="349.17"/>
    <x v="0"/>
    <s v="Male"/>
    <s v="Young"/>
    <x v="3"/>
    <x v="0"/>
    <n v="1047.51"/>
    <n v="72.965099999999893"/>
  </r>
  <r>
    <s v="SALE614"/>
    <x v="296"/>
    <s v="CUST1491"/>
    <s v="PROD9"/>
    <s v="STORE2"/>
    <n v="2"/>
    <n v="249.02"/>
    <n v="0.01"/>
    <x v="0"/>
    <n v="493.05959999999999"/>
    <n v="498.04"/>
    <n v="4.9804000000000004"/>
    <s v="Standard"/>
    <s v="Adjustable Dumbbell Set"/>
    <x v="4"/>
    <n v="495.72"/>
    <x v="3"/>
    <s v="Female"/>
    <s v="Senior"/>
    <x v="2"/>
    <x v="2"/>
    <n v="991.44"/>
    <n v="-498.38040000000007"/>
  </r>
  <r>
    <s v="SALE984"/>
    <x v="485"/>
    <s v="CUST1491"/>
    <s v="PROD29"/>
    <s v="STORE4"/>
    <n v="3"/>
    <n v="223.64"/>
    <n v="0.05"/>
    <x v="2"/>
    <n v="637.37399999999991"/>
    <n v="670.92"/>
    <n v="33.545999999999999"/>
    <s v="Standard"/>
    <s v="Fabric Sofa Throw Blanket"/>
    <x v="1"/>
    <n v="218.48"/>
    <x v="3"/>
    <s v="Female"/>
    <s v="Senior"/>
    <x v="2"/>
    <x v="1"/>
    <n v="655.43999999999994"/>
    <n v="-18.066000000000031"/>
  </r>
  <r>
    <s v="SALE1195"/>
    <x v="677"/>
    <s v="CUST1491"/>
    <s v="PROD94"/>
    <s v="STORE11"/>
    <n v="2"/>
    <n v="92.94"/>
    <n v="0.12"/>
    <x v="2"/>
    <n v="163.5744"/>
    <n v="185.88"/>
    <n v="22.305599999999998"/>
    <s v="Standard"/>
    <s v="Vitamin E Body Lotion"/>
    <x v="0"/>
    <n v="358.47"/>
    <x v="3"/>
    <s v="Female"/>
    <s v="Senior"/>
    <x v="2"/>
    <x v="1"/>
    <n v="716.94"/>
    <n v="-553.36560000000009"/>
  </r>
  <r>
    <s v="SALE37"/>
    <x v="74"/>
    <s v="CUST1492"/>
    <s v="PROD10"/>
    <s v="STORE17"/>
    <n v="4"/>
    <n v="268.3"/>
    <n v="0.02"/>
    <x v="0"/>
    <n v="1051.7360000000001"/>
    <n v="1073.2"/>
    <n v="21.464000000000002"/>
    <s v="High Value"/>
    <s v="Ceramic Kitchen Bowl Set"/>
    <x v="1"/>
    <n v="298.86"/>
    <x v="0"/>
    <s v="Female"/>
    <s v="Senior"/>
    <x v="3"/>
    <x v="0"/>
    <n v="1195.44"/>
    <n v="-143.70399999999995"/>
  </r>
  <r>
    <s v="SALE1281"/>
    <x v="204"/>
    <s v="CUST1492"/>
    <s v="PROD49"/>
    <s v="STORE15"/>
    <n v="4"/>
    <n v="835.61"/>
    <n v="0.03"/>
    <x v="2"/>
    <n v="3242.1668"/>
    <n v="3342.44"/>
    <n v="100.2732"/>
    <s v="High Value"/>
    <s v="Men's Roll-On Perfume"/>
    <x v="0"/>
    <n v="43.29"/>
    <x v="0"/>
    <s v="Female"/>
    <s v="Senior"/>
    <x v="3"/>
    <x v="0"/>
    <n v="173.16"/>
    <n v="3069.0068000000001"/>
  </r>
  <r>
    <s v="SALE541"/>
    <x v="180"/>
    <s v="CUST1492"/>
    <s v="PROD42"/>
    <s v="STORE0"/>
    <n v="3"/>
    <n v="120.97"/>
    <n v="0.11"/>
    <x v="2"/>
    <n v="322.98989999999998"/>
    <n v="362.90999999999997"/>
    <n v="39.920099999999998"/>
    <s v="Standard"/>
    <s v="Smart Home WiFi Camera"/>
    <x v="2"/>
    <n v="450.71"/>
    <x v="0"/>
    <s v="Female"/>
    <s v="Senior"/>
    <x v="1"/>
    <x v="0"/>
    <n v="1352.1299999999999"/>
    <n v="-1029.1400999999998"/>
  </r>
  <r>
    <s v="SALE1644"/>
    <x v="277"/>
    <s v="CUST1492"/>
    <s v="PROD2"/>
    <s v="STORE10"/>
    <n v="2"/>
    <n v="26.36"/>
    <n v="0.03"/>
    <x v="1"/>
    <n v="51.138399999999997"/>
    <n v="52.72"/>
    <n v="1.5815999999999999"/>
    <s v="Standard"/>
    <s v="Women's Casual Hoodie"/>
    <x v="3"/>
    <n v="242.96499999999997"/>
    <x v="0"/>
    <s v="Female"/>
    <s v="Senior"/>
    <x v="1"/>
    <x v="1"/>
    <n v="485.92999999999995"/>
    <n v="-434.79159999999996"/>
  </r>
  <r>
    <s v="SALE832"/>
    <x v="182"/>
    <s v="CUST1492"/>
    <s v="PROD46"/>
    <s v="STORE16"/>
    <n v="1"/>
    <n v="918.87"/>
    <n v="0.11"/>
    <x v="0"/>
    <n v="817.79430000000002"/>
    <n v="918.87"/>
    <n v="101.0757"/>
    <s v="Standard"/>
    <s v="Men's Winter Jacket"/>
    <x v="3"/>
    <n v="167.34"/>
    <x v="0"/>
    <s v="Female"/>
    <s v="Senior"/>
    <x v="0"/>
    <x v="0"/>
    <n v="167.34"/>
    <n v="650.45429999999999"/>
  </r>
  <r>
    <s v="SALE1890"/>
    <x v="678"/>
    <s v="CUST1492"/>
    <s v="PROD94"/>
    <s v="STORE10"/>
    <n v="2"/>
    <n v="924.73"/>
    <n v="0.28999999999999998"/>
    <x v="2"/>
    <n v="1313.1166000000001"/>
    <n v="1849.46"/>
    <n v="536.34339999999997"/>
    <s v="High Value"/>
    <s v="Vitamin E Body Lotion"/>
    <x v="0"/>
    <n v="358.47"/>
    <x v="0"/>
    <s v="Female"/>
    <s v="Senior"/>
    <x v="1"/>
    <x v="1"/>
    <n v="716.94"/>
    <n v="596.17660000000001"/>
  </r>
  <r>
    <s v="SALE938"/>
    <x v="679"/>
    <s v="CUST1492"/>
    <s v="PROD62"/>
    <s v="STORE15"/>
    <n v="3"/>
    <n v="195.31"/>
    <n v="0.13"/>
    <x v="0"/>
    <n v="509.75910000000005"/>
    <n v="585.93000000000006"/>
    <n v="76.170900000000017"/>
    <s v="Standard"/>
    <s v="Laptop Cooling Pad"/>
    <x v="2"/>
    <n v="86.42"/>
    <x v="0"/>
    <s v="Female"/>
    <s v="Senior"/>
    <x v="3"/>
    <x v="0"/>
    <n v="259.26"/>
    <n v="250.49910000000006"/>
  </r>
  <r>
    <s v="SALE148"/>
    <x v="394"/>
    <s v="CUST1493"/>
    <s v="PROD87"/>
    <s v="STORE0"/>
    <n v="1"/>
    <n v="91.38"/>
    <n v="0.14000000000000001"/>
    <x v="1"/>
    <n v="78.586799999999997"/>
    <n v="91.38"/>
    <n v="12.793200000000001"/>
    <s v="Standard"/>
    <s v="LED Bedside Lamp"/>
    <x v="1"/>
    <n v="371.38"/>
    <x v="2"/>
    <s v="Male"/>
    <s v="Young"/>
    <x v="1"/>
    <x v="0"/>
    <n v="371.38"/>
    <n v="-292.79320000000001"/>
  </r>
  <r>
    <s v="SALE1940"/>
    <x v="333"/>
    <s v="CUST1493"/>
    <s v="PROD98"/>
    <s v="STORE3"/>
    <n v="2"/>
    <n v="494.35"/>
    <n v="0.1"/>
    <x v="1"/>
    <n v="889.83"/>
    <n v="988.7"/>
    <n v="98.87"/>
    <s v="Standard"/>
    <s v="Portable Bluetooth Speaker"/>
    <x v="2"/>
    <n v="431.67"/>
    <x v="2"/>
    <s v="Male"/>
    <s v="Young"/>
    <x v="3"/>
    <x v="2"/>
    <n v="863.34"/>
    <n v="26.490000000000009"/>
  </r>
  <r>
    <s v="SALE1556"/>
    <x v="105"/>
    <s v="CUST1493"/>
    <s v="PROD36"/>
    <s v="STORE0"/>
    <n v="1"/>
    <n v="412.2"/>
    <n v="0.11"/>
    <x v="2"/>
    <n v="366.858"/>
    <n v="412.2"/>
    <n v="45.341999999999999"/>
    <s v="Standard"/>
    <s v="Women's Summer Dress"/>
    <x v="3"/>
    <n v="223.43"/>
    <x v="2"/>
    <s v="Male"/>
    <s v="Young"/>
    <x v="1"/>
    <x v="0"/>
    <n v="223.43"/>
    <n v="143.428"/>
  </r>
  <r>
    <s v="SALE1768"/>
    <x v="247"/>
    <s v="CUST1493"/>
    <s v="PROD22"/>
    <s v="STORE6"/>
    <n v="1"/>
    <n v="650.47"/>
    <n v="0.13"/>
    <x v="2"/>
    <n v="565.90890000000002"/>
    <n v="650.47"/>
    <n v="84.56110000000001"/>
    <s v="Standard"/>
    <s v="Carbon Fiber Tennis Racket"/>
    <x v="4"/>
    <n v="484.62"/>
    <x v="2"/>
    <s v="Male"/>
    <s v="Young"/>
    <x v="1"/>
    <x v="1"/>
    <n v="484.62"/>
    <n v="81.288900000000012"/>
  </r>
  <r>
    <s v="SALE4"/>
    <x v="242"/>
    <s v="CUST1493"/>
    <s v="PROD59"/>
    <s v="STORE5"/>
    <n v="1"/>
    <n v="68.209999999999994"/>
    <n v="0.05"/>
    <x v="1"/>
    <n v="64.799499999999995"/>
    <n v="68.209999999999994"/>
    <n v="3.4104999999999999"/>
    <s v="Standard"/>
    <s v="Men's Hair Styling Gel"/>
    <x v="0"/>
    <n v="17.309999999999999"/>
    <x v="2"/>
    <s v="Male"/>
    <s v="Young"/>
    <x v="3"/>
    <x v="2"/>
    <n v="17.309999999999999"/>
    <n v="47.489499999999992"/>
  </r>
  <r>
    <s v="SALE1166"/>
    <x v="417"/>
    <s v="CUST1494"/>
    <s v="PROD19"/>
    <s v="STORE14"/>
    <n v="2"/>
    <n v="842.89"/>
    <n v="0.25"/>
    <x v="0"/>
    <n v="1264.335"/>
    <n v="1685.78"/>
    <n v="421.44499999999999"/>
    <s v="High Value"/>
    <s v="Knee Support Brace"/>
    <x v="4"/>
    <n v="21.34"/>
    <x v="3"/>
    <s v="Male"/>
    <s v="Young"/>
    <x v="2"/>
    <x v="2"/>
    <n v="42.68"/>
    <n v="1221.655"/>
  </r>
  <r>
    <s v="SALE876"/>
    <x v="531"/>
    <s v="CUST1494"/>
    <s v="PROD41"/>
    <s v="STORE13"/>
    <n v="2"/>
    <n v="227.95"/>
    <n v="0.24"/>
    <x v="2"/>
    <n v="346.48399999999998"/>
    <n v="455.9"/>
    <n v="109.416"/>
    <s v="Standard"/>
    <s v="Yoga Exercise Mat"/>
    <x v="4"/>
    <n v="313.26"/>
    <x v="3"/>
    <s v="Male"/>
    <s v="Young"/>
    <x v="1"/>
    <x v="0"/>
    <n v="626.52"/>
    <n v="-280.036"/>
  </r>
  <r>
    <s v="SALE237"/>
    <x v="185"/>
    <s v="CUST1494"/>
    <s v="PROD28"/>
    <s v="STORE17"/>
    <n v="3"/>
    <n v="685.97"/>
    <n v="0.24"/>
    <x v="2"/>
    <n v="1564.0115999999998"/>
    <n v="2057.91"/>
    <n v="493.89839999999992"/>
    <s v="High Value"/>
    <s v="Sports Stopwatch Timer"/>
    <x v="4"/>
    <n v="38.76"/>
    <x v="3"/>
    <s v="Male"/>
    <s v="Young"/>
    <x v="3"/>
    <x v="0"/>
    <n v="116.28"/>
    <n v="1447.7315999999998"/>
  </r>
  <r>
    <s v="SALE1212"/>
    <x v="332"/>
    <s v="CUST1494"/>
    <s v="PROD17"/>
    <s v="STORE14"/>
    <n v="1"/>
    <n v="722.57"/>
    <n v="0.18"/>
    <x v="0"/>
    <n v="592.50740000000008"/>
    <n v="722.57"/>
    <n v="130.0626"/>
    <s v="Standard"/>
    <s v="Soccer Training Cone Set"/>
    <x v="4"/>
    <n v="144.53"/>
    <x v="3"/>
    <s v="Male"/>
    <s v="Young"/>
    <x v="2"/>
    <x v="2"/>
    <n v="144.53"/>
    <n v="447.9774000000001"/>
  </r>
  <r>
    <s v="SALE781"/>
    <x v="269"/>
    <s v="CUST1495"/>
    <s v="PROD40"/>
    <s v="STORE12"/>
    <n v="3"/>
    <n v="585.54999999999995"/>
    <n v="0.14000000000000001"/>
    <x v="1"/>
    <n v="1510.7189999999998"/>
    <n v="1756.6499999999999"/>
    <n v="245.93100000000001"/>
    <s v="High Value"/>
    <s v="Noise-Canceling Headphones"/>
    <x v="2"/>
    <n v="38.520000000000003"/>
    <x v="1"/>
    <s v="Female"/>
    <s v="Young"/>
    <x v="3"/>
    <x v="1"/>
    <n v="115.56"/>
    <n v="1395.1589999999999"/>
  </r>
  <r>
    <s v="SALE885"/>
    <x v="43"/>
    <s v="CUST1495"/>
    <s v="PROD59"/>
    <s v="STORE13"/>
    <n v="2"/>
    <n v="635.80999999999995"/>
    <n v="0.13"/>
    <x v="2"/>
    <n v="1106.3093999999999"/>
    <n v="1271.6199999999999"/>
    <n v="165.31059999999999"/>
    <s v="High Value"/>
    <s v="Men's Hair Styling Gel"/>
    <x v="0"/>
    <n v="17.309999999999999"/>
    <x v="1"/>
    <s v="Female"/>
    <s v="Young"/>
    <x v="1"/>
    <x v="0"/>
    <n v="34.619999999999997"/>
    <n v="1071.6894"/>
  </r>
  <r>
    <s v="SALE223"/>
    <x v="195"/>
    <s v="CUST1495"/>
    <s v="PROD61"/>
    <s v="STORE15"/>
    <n v="2"/>
    <n v="353.74"/>
    <n v="0.01"/>
    <x v="0"/>
    <n v="700.40520000000004"/>
    <n v="707.48"/>
    <n v="7.0748000000000006"/>
    <s v="Standard"/>
    <s v="Tennis Ball 3-Pack"/>
    <x v="4"/>
    <n v="103.45"/>
    <x v="1"/>
    <s v="Female"/>
    <s v="Young"/>
    <x v="3"/>
    <x v="0"/>
    <n v="206.9"/>
    <n v="493.50520000000006"/>
  </r>
  <r>
    <s v="SALE780"/>
    <x v="555"/>
    <s v="CUST1496"/>
    <s v="PROD89"/>
    <s v="STORE14"/>
    <n v="1"/>
    <n v="377.52"/>
    <n v="0.15"/>
    <x v="0"/>
    <n v="320.892"/>
    <n v="377.52"/>
    <n v="56.627999999999993"/>
    <s v="Standard"/>
    <s v="Face Foundation Kit"/>
    <x v="0"/>
    <n v="183.04"/>
    <x v="1"/>
    <s v="Male"/>
    <s v="Senior"/>
    <x v="2"/>
    <x v="2"/>
    <n v="183.04"/>
    <n v="137.852"/>
  </r>
  <r>
    <s v="SALE1471"/>
    <x v="229"/>
    <s v="CUST1496"/>
    <s v="PROD16"/>
    <s v="STORE11"/>
    <n v="3"/>
    <n v="901.49"/>
    <n v="0"/>
    <x v="1"/>
    <n v="2704.4700000000003"/>
    <n v="2704.4700000000003"/>
    <n v="0"/>
    <s v="High Value"/>
    <s v="Beard Grooming Kit"/>
    <x v="0"/>
    <n v="337.42"/>
    <x v="1"/>
    <s v="Male"/>
    <s v="Senior"/>
    <x v="2"/>
    <x v="1"/>
    <n v="1012.26"/>
    <n v="1692.2100000000003"/>
  </r>
  <r>
    <s v="SALE131"/>
    <x v="680"/>
    <s v="CUST1496"/>
    <s v="PROD51"/>
    <s v="STORE11"/>
    <n v="1"/>
    <n v="563.01"/>
    <n v="0.1"/>
    <x v="2"/>
    <n v="506.709"/>
    <n v="563.01"/>
    <n v="56.301000000000002"/>
    <s v="Standard"/>
    <s v="HDMI Cable – 2m"/>
    <x v="2"/>
    <n v="88.49"/>
    <x v="1"/>
    <s v="Male"/>
    <s v="Senior"/>
    <x v="2"/>
    <x v="1"/>
    <n v="88.49"/>
    <n v="418.21899999999999"/>
  </r>
  <r>
    <s v="SALE1932"/>
    <x v="330"/>
    <s v="CUST1496"/>
    <s v="PROD78"/>
    <s v="STORE8"/>
    <n v="4"/>
    <n v="167.25"/>
    <n v="0.11"/>
    <x v="1"/>
    <n v="595.41"/>
    <n v="669"/>
    <n v="73.59"/>
    <s v="Standard"/>
    <s v="Essential Oil Diffuser"/>
    <x v="1"/>
    <n v="325.26"/>
    <x v="1"/>
    <s v="Male"/>
    <s v="Senior"/>
    <x v="0"/>
    <x v="1"/>
    <n v="1301.04"/>
    <n v="-705.63"/>
  </r>
  <r>
    <s v="SALE1921"/>
    <x v="655"/>
    <s v="CUST1496"/>
    <s v="PROD79"/>
    <s v="STORE12"/>
    <n v="3"/>
    <n v="345.43"/>
    <n v="0.08"/>
    <x v="1"/>
    <n v="953.38679999999999"/>
    <n v="1036.29"/>
    <n v="82.903199999999998"/>
    <s v="Standard"/>
    <s v="Decorative Lamp Shade"/>
    <x v="1"/>
    <n v="228.53"/>
    <x v="1"/>
    <s v="Male"/>
    <s v="Senior"/>
    <x v="3"/>
    <x v="1"/>
    <n v="685.59"/>
    <n v="267.79679999999996"/>
  </r>
  <r>
    <s v="SALE1723"/>
    <x v="539"/>
    <s v="CUST1496"/>
    <s v="PROD89"/>
    <s v="STORE12"/>
    <n v="4"/>
    <n v="752.48"/>
    <n v="0.23"/>
    <x v="1"/>
    <n v="2317.6384000000003"/>
    <n v="3009.92"/>
    <n v="692.28160000000003"/>
    <s v="High Value"/>
    <s v="Face Foundation Kit"/>
    <x v="0"/>
    <n v="183.04"/>
    <x v="1"/>
    <s v="Male"/>
    <s v="Senior"/>
    <x v="3"/>
    <x v="1"/>
    <n v="732.16"/>
    <n v="1585.4784000000004"/>
  </r>
  <r>
    <s v="SALE1094"/>
    <x v="681"/>
    <s v="CUST1497"/>
    <s v="PROD87"/>
    <s v="STORE13"/>
    <n v="1"/>
    <n v="120.02"/>
    <n v="0.26"/>
    <x v="1"/>
    <n v="88.814799999999991"/>
    <n v="120.02"/>
    <n v="31.205200000000001"/>
    <s v="Standard"/>
    <s v="LED Bedside Lamp"/>
    <x v="1"/>
    <n v="371.38"/>
    <x v="3"/>
    <s v="Female"/>
    <s v="Middle Age"/>
    <x v="1"/>
    <x v="0"/>
    <n v="371.38"/>
    <n v="-282.5652"/>
  </r>
  <r>
    <s v="SALE1255"/>
    <x v="444"/>
    <s v="CUST1497"/>
    <s v="PROD20"/>
    <s v="STORE3"/>
    <n v="3"/>
    <n v="146.71"/>
    <n v="0.28000000000000003"/>
    <x v="0"/>
    <n v="316.89359999999999"/>
    <n v="440.13"/>
    <n v="123.23640000000002"/>
    <s v="Standard"/>
    <s v="Outdoor Sports Water Bottle"/>
    <x v="4"/>
    <n v="131.51"/>
    <x v="3"/>
    <s v="Female"/>
    <s v="Middle Age"/>
    <x v="3"/>
    <x v="2"/>
    <n v="394.53"/>
    <n v="-77.636399999999981"/>
  </r>
  <r>
    <s v="SALE1631"/>
    <x v="85"/>
    <s v="CUST1497"/>
    <s v="PROD7"/>
    <s v="STORE7"/>
    <n v="2"/>
    <n v="358.87"/>
    <n v="0.24"/>
    <x v="0"/>
    <n v="545.48239999999998"/>
    <n v="717.74"/>
    <n v="172.2576"/>
    <s v="Standard"/>
    <s v="LED Table Lamp"/>
    <x v="1"/>
    <n v="218.86"/>
    <x v="3"/>
    <s v="Female"/>
    <s v="Middle Age"/>
    <x v="2"/>
    <x v="1"/>
    <n v="437.72"/>
    <n v="107.76239999999996"/>
  </r>
  <r>
    <s v="SALE954"/>
    <x v="595"/>
    <s v="CUST1497"/>
    <s v="PROD6"/>
    <s v="STORE16"/>
    <n v="4"/>
    <n v="212.75"/>
    <n v="0.11"/>
    <x v="2"/>
    <n v="757.39"/>
    <n v="851"/>
    <n v="93.61"/>
    <s v="Standard"/>
    <s v="Herbal Face Moisturizer"/>
    <x v="0"/>
    <n v="312.8"/>
    <x v="3"/>
    <s v="Female"/>
    <s v="Middle Age"/>
    <x v="0"/>
    <x v="0"/>
    <n v="1251.2"/>
    <n v="-493.81000000000006"/>
  </r>
  <r>
    <s v="SALE718"/>
    <x v="249"/>
    <s v="CUST1497"/>
    <s v="PROD33"/>
    <s v="STORE9"/>
    <n v="1"/>
    <n v="183.47"/>
    <n v="0.17"/>
    <x v="1"/>
    <n v="152.2801"/>
    <n v="183.47"/>
    <n v="31.189900000000002"/>
    <s v="Standard"/>
    <s v="Modern Wall Clock"/>
    <x v="1"/>
    <n v="179.77"/>
    <x v="3"/>
    <s v="Female"/>
    <s v="Middle Age"/>
    <x v="2"/>
    <x v="0"/>
    <n v="179.77"/>
    <n v="-27.489900000000006"/>
  </r>
  <r>
    <s v="SALE848"/>
    <x v="659"/>
    <s v="CUST1497"/>
    <s v="PROD70"/>
    <s v="STORE18"/>
    <n v="4"/>
    <n v="569.98"/>
    <n v="0.23"/>
    <x v="1"/>
    <n v="1755.5384000000001"/>
    <n v="2279.92"/>
    <n v="524.38160000000005"/>
    <s v="High Value"/>
    <s v="Kitchen Storage Rack"/>
    <x v="1"/>
    <n v="138.05000000000001"/>
    <x v="3"/>
    <s v="Female"/>
    <s v="Middle Age"/>
    <x v="1"/>
    <x v="0"/>
    <n v="552.20000000000005"/>
    <n v="1203.3384000000001"/>
  </r>
  <r>
    <s v="SALE1879"/>
    <x v="121"/>
    <s v="CUST1498"/>
    <s v="PROD2"/>
    <s v="STORE12"/>
    <n v="3"/>
    <n v="984.12"/>
    <n v="0.27"/>
    <x v="0"/>
    <n v="2155.2228"/>
    <n v="2952.36"/>
    <n v="797.13720000000012"/>
    <s v="High Value"/>
    <s v="Women's Casual Hoodie"/>
    <x v="3"/>
    <n v="242.96499999999997"/>
    <x v="2"/>
    <s v="Male"/>
    <s v="Middle Age"/>
    <x v="3"/>
    <x v="1"/>
    <n v="728.89499999999998"/>
    <n v="1426.3278"/>
  </r>
  <r>
    <s v="SALE125"/>
    <x v="312"/>
    <s v="CUST1498"/>
    <s v="PROD8"/>
    <s v="STORE6"/>
    <n v="1"/>
    <n v="905.23"/>
    <n v="0"/>
    <x v="0"/>
    <n v="905.23"/>
    <n v="905.23"/>
    <n v="0"/>
    <s v="Standard"/>
    <s v="Wireless Bluetooth Earbuds"/>
    <x v="2"/>
    <n v="439.07"/>
    <x v="2"/>
    <s v="Male"/>
    <s v="Middle Age"/>
    <x v="1"/>
    <x v="1"/>
    <n v="439.07"/>
    <n v="466.16"/>
  </r>
  <r>
    <s v="SALE177"/>
    <x v="337"/>
    <s v="CUST1499"/>
    <s v="PROD55"/>
    <s v="STORE8"/>
    <n v="3"/>
    <n v="112.77"/>
    <n v="0.19"/>
    <x v="0"/>
    <n v="274.03110000000004"/>
    <n v="338.31"/>
    <n v="64.278900000000007"/>
    <s v="Standard"/>
    <s v="Ceramic Plant Pot"/>
    <x v="1"/>
    <n v="81.75"/>
    <x v="0"/>
    <s v="Female"/>
    <s v="Young"/>
    <x v="0"/>
    <x v="1"/>
    <n v="245.25"/>
    <n v="28.781100000000038"/>
  </r>
  <r>
    <s v="SALE1143"/>
    <x v="461"/>
    <s v="CUST1499"/>
    <s v="PROD28"/>
    <s v="STORE9"/>
    <n v="3"/>
    <n v="875.99"/>
    <n v="0.09"/>
    <x v="1"/>
    <n v="2391.4527000000003"/>
    <n v="2627.9700000000003"/>
    <n v="236.51730000000001"/>
    <s v="High Value"/>
    <s v="Sports Stopwatch Timer"/>
    <x v="4"/>
    <n v="38.76"/>
    <x v="0"/>
    <s v="Female"/>
    <s v="Young"/>
    <x v="2"/>
    <x v="0"/>
    <n v="116.28"/>
    <n v="2275.1727000000001"/>
  </r>
  <r>
    <s v="SALE1045"/>
    <x v="682"/>
    <s v="CUST1499"/>
    <s v="PROD30"/>
    <s v="STORE4"/>
    <n v="2"/>
    <n v="685.31"/>
    <n v="0.26"/>
    <x v="1"/>
    <n v="1014.2588"/>
    <n v="1370.62"/>
    <n v="356.3612"/>
    <s v="High Value"/>
    <s v="Stainless Steel Cutlery Set"/>
    <x v="1"/>
    <n v="19.52"/>
    <x v="0"/>
    <s v="Female"/>
    <s v="Young"/>
    <x v="2"/>
    <x v="1"/>
    <n v="39.04"/>
    <n v="975.21879999999999"/>
  </r>
  <r>
    <s v="SALE227"/>
    <x v="505"/>
    <s v="CUST1499"/>
    <s v="PROD39"/>
    <s v="STORE2"/>
    <n v="3"/>
    <n v="945.37"/>
    <n v="0.05"/>
    <x v="1"/>
    <n v="2694.3045000000002"/>
    <n v="2836.11"/>
    <n v="141.80550000000002"/>
    <s v="High Value"/>
    <s v="Portable Power Bank"/>
    <x v="2"/>
    <n v="326.06"/>
    <x v="0"/>
    <s v="Female"/>
    <s v="Young"/>
    <x v="2"/>
    <x v="2"/>
    <n v="978.18000000000006"/>
    <n v="1716.1245000000001"/>
  </r>
  <r>
    <s v="SALE1051"/>
    <x v="237"/>
    <s v="CUST1499"/>
    <s v="PROD44"/>
    <s v="STORE8"/>
    <n v="3"/>
    <n v="68.45"/>
    <n v="0.17"/>
    <x v="0"/>
    <n v="170.44050000000001"/>
    <n v="205.35000000000002"/>
    <n v="34.909500000000008"/>
    <s v="Standard"/>
    <s v="Adjustable Jump Rope"/>
    <x v="4"/>
    <n v="167.12"/>
    <x v="0"/>
    <s v="Female"/>
    <s v="Young"/>
    <x v="0"/>
    <x v="1"/>
    <n v="501.36"/>
    <n v="-330.9194999999999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6945A3E-03E3-41F9-80D7-F77B85383135}" name="PivotTable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2" rowHeaderCaption="Order Date">
  <location ref="E12:F16" firstHeaderRow="1" firstDataRow="1" firstDataCol="1"/>
  <pivotFields count="26">
    <pivotField showAll="0"/>
    <pivotField axis="axisRow" numFmtId="164" showAll="0">
      <items count="684">
        <item x="564"/>
        <item x="8"/>
        <item x="554"/>
        <item x="52"/>
        <item x="118"/>
        <item x="188"/>
        <item x="423"/>
        <item x="155"/>
        <item x="615"/>
        <item x="49"/>
        <item x="56"/>
        <item x="68"/>
        <item x="522"/>
        <item x="35"/>
        <item x="57"/>
        <item x="196"/>
        <item x="546"/>
        <item x="544"/>
        <item x="400"/>
        <item x="15"/>
        <item x="515"/>
        <item x="123"/>
        <item x="486"/>
        <item x="392"/>
        <item x="559"/>
        <item x="521"/>
        <item x="379"/>
        <item x="602"/>
        <item x="531"/>
        <item x="587"/>
        <item x="193"/>
        <item x="676"/>
        <item x="440"/>
        <item x="165"/>
        <item x="82"/>
        <item x="360"/>
        <item x="462"/>
        <item x="120"/>
        <item x="631"/>
        <item x="348"/>
        <item x="216"/>
        <item x="207"/>
        <item x="399"/>
        <item x="629"/>
        <item x="449"/>
        <item x="257"/>
        <item x="445"/>
        <item x="495"/>
        <item x="246"/>
        <item x="433"/>
        <item x="101"/>
        <item x="384"/>
        <item x="231"/>
        <item x="405"/>
        <item x="668"/>
        <item x="397"/>
        <item x="567"/>
        <item x="558"/>
        <item x="334"/>
        <item x="573"/>
        <item x="481"/>
        <item x="594"/>
        <item x="192"/>
        <item x="432"/>
        <item x="134"/>
        <item x="143"/>
        <item x="626"/>
        <item x="136"/>
        <item x="87"/>
        <item x="454"/>
        <item x="525"/>
        <item x="206"/>
        <item x="510"/>
        <item x="448"/>
        <item x="187"/>
        <item x="173"/>
        <item x="603"/>
        <item x="536"/>
        <item x="398"/>
        <item x="264"/>
        <item x="242"/>
        <item x="200"/>
        <item x="418"/>
        <item x="461"/>
        <item x="256"/>
        <item x="549"/>
        <item x="232"/>
        <item x="665"/>
        <item x="459"/>
        <item x="205"/>
        <item x="161"/>
        <item x="140"/>
        <item x="419"/>
        <item x="115"/>
        <item x="178"/>
        <item x="321"/>
        <item x="606"/>
        <item x="670"/>
        <item x="438"/>
        <item x="570"/>
        <item x="230"/>
        <item x="618"/>
        <item x="415"/>
        <item x="666"/>
        <item x="153"/>
        <item x="478"/>
        <item x="377"/>
        <item x="500"/>
        <item x="657"/>
        <item x="488"/>
        <item x="74"/>
        <item x="122"/>
        <item x="14"/>
        <item x="663"/>
        <item x="107"/>
        <item x="235"/>
        <item x="251"/>
        <item x="88"/>
        <item x="23"/>
        <item x="296"/>
        <item x="388"/>
        <item x="265"/>
        <item x="25"/>
        <item x="219"/>
        <item x="214"/>
        <item x="605"/>
        <item x="80"/>
        <item x="529"/>
        <item x="427"/>
        <item x="375"/>
        <item x="37"/>
        <item x="651"/>
        <item x="656"/>
        <item x="209"/>
        <item x="248"/>
        <item x="60"/>
        <item x="545"/>
        <item x="538"/>
        <item x="483"/>
        <item x="4"/>
        <item x="195"/>
        <item x="598"/>
        <item x="224"/>
        <item x="373"/>
        <item x="202"/>
        <item x="78"/>
        <item x="385"/>
        <item x="541"/>
        <item x="181"/>
        <item x="402"/>
        <item x="6"/>
        <item x="154"/>
        <item x="534"/>
        <item x="102"/>
        <item x="473"/>
        <item x="225"/>
        <item x="503"/>
        <item x="436"/>
        <item x="370"/>
        <item x="446"/>
        <item x="24"/>
        <item x="295"/>
        <item x="358"/>
        <item x="490"/>
        <item x="540"/>
        <item x="508"/>
        <item x="245"/>
        <item x="371"/>
        <item x="253"/>
        <item x="428"/>
        <item x="340"/>
        <item x="239"/>
        <item x="137"/>
        <item x="258"/>
        <item x="647"/>
        <item x="201"/>
        <item x="319"/>
        <item x="444"/>
        <item x="678"/>
        <item x="355"/>
        <item x="505"/>
        <item x="72"/>
        <item x="577"/>
        <item x="218"/>
        <item x="314"/>
        <item x="595"/>
        <item x="460"/>
        <item x="590"/>
        <item x="63"/>
        <item x="455"/>
        <item x="591"/>
        <item x="527"/>
        <item x="151"/>
        <item x="661"/>
        <item x="108"/>
        <item x="124"/>
        <item x="311"/>
        <item x="288"/>
        <item x="66"/>
        <item x="517"/>
        <item x="513"/>
        <item x="619"/>
        <item x="282"/>
        <item x="147"/>
        <item x="269"/>
        <item x="294"/>
        <item x="177"/>
        <item x="659"/>
        <item x="501"/>
        <item x="92"/>
        <item x="16"/>
        <item x="466"/>
        <item x="680"/>
        <item x="5"/>
        <item x="89"/>
        <item x="42"/>
        <item x="67"/>
        <item x="560"/>
        <item x="616"/>
        <item x="157"/>
        <item x="378"/>
        <item x="298"/>
        <item x="30"/>
        <item x="19"/>
        <item x="262"/>
        <item x="317"/>
        <item x="382"/>
        <item x="421"/>
        <item x="403"/>
        <item x="174"/>
        <item x="362"/>
        <item x="100"/>
        <item x="43"/>
        <item x="416"/>
        <item x="638"/>
        <item x="634"/>
        <item x="611"/>
        <item x="487"/>
        <item x="332"/>
        <item x="470"/>
        <item x="520"/>
        <item x="144"/>
        <item x="555"/>
        <item x="130"/>
        <item x="571"/>
        <item x="145"/>
        <item x="465"/>
        <item x="212"/>
        <item x="614"/>
        <item x="613"/>
        <item x="79"/>
        <item x="17"/>
        <item x="627"/>
        <item x="404"/>
        <item x="20"/>
        <item x="535"/>
        <item x="386"/>
        <item x="551"/>
        <item x="169"/>
        <item x="547"/>
        <item x="561"/>
        <item x="479"/>
        <item x="326"/>
        <item x="635"/>
        <item x="344"/>
        <item x="146"/>
        <item x="352"/>
        <item x="71"/>
        <item x="451"/>
        <item x="184"/>
        <item x="653"/>
        <item x="652"/>
        <item x="261"/>
        <item x="198"/>
        <item x="607"/>
        <item x="563"/>
        <item x="464"/>
        <item x="568"/>
        <item x="411"/>
        <item x="240"/>
        <item x="650"/>
        <item x="673"/>
        <item x="327"/>
        <item x="97"/>
        <item x="141"/>
        <item x="3"/>
        <item x="496"/>
        <item x="646"/>
        <item x="47"/>
        <item x="13"/>
        <item x="243"/>
        <item x="393"/>
        <item x="164"/>
        <item x="349"/>
        <item x="640"/>
        <item x="160"/>
        <item x="27"/>
        <item x="502"/>
        <item x="586"/>
        <item x="121"/>
        <item x="278"/>
        <item x="142"/>
        <item x="482"/>
        <item x="523"/>
        <item x="53"/>
        <item x="210"/>
        <item x="125"/>
        <item x="266"/>
        <item x="168"/>
        <item x="391"/>
        <item x="281"/>
        <item x="81"/>
        <item x="182"/>
        <item x="313"/>
        <item x="467"/>
        <item x="229"/>
        <item x="395"/>
        <item x="263"/>
        <item x="33"/>
        <item x="533"/>
        <item x="289"/>
        <item x="70"/>
        <item x="185"/>
        <item x="45"/>
        <item x="537"/>
        <item x="197"/>
        <item x="674"/>
        <item x="406"/>
        <item x="633"/>
        <item x="369"/>
        <item x="268"/>
        <item x="588"/>
        <item x="226"/>
        <item x="274"/>
        <item x="77"/>
        <item x="84"/>
        <item x="346"/>
        <item x="664"/>
        <item x="2"/>
        <item x="439"/>
        <item x="51"/>
        <item x="110"/>
        <item x="158"/>
        <item x="410"/>
        <item x="221"/>
        <item x="639"/>
        <item x="250"/>
        <item x="364"/>
        <item x="437"/>
        <item x="98"/>
        <item x="491"/>
        <item x="46"/>
        <item x="458"/>
        <item x="512"/>
        <item x="475"/>
        <item x="133"/>
        <item x="99"/>
        <item x="679"/>
        <item x="119"/>
        <item x="643"/>
        <item x="312"/>
        <item x="422"/>
        <item x="18"/>
        <item x="435"/>
        <item x="580"/>
        <item x="645"/>
        <item x="105"/>
        <item x="26"/>
        <item x="279"/>
        <item x="548"/>
        <item x="211"/>
        <item x="104"/>
        <item x="658"/>
        <item x="320"/>
        <item x="322"/>
        <item x="172"/>
        <item x="11"/>
        <item x="463"/>
        <item x="374"/>
        <item x="301"/>
        <item x="576"/>
        <item x="408"/>
        <item x="112"/>
        <item x="116"/>
        <item x="655"/>
        <item x="291"/>
        <item x="156"/>
        <item x="562"/>
        <item x="194"/>
        <item x="215"/>
        <item x="489"/>
        <item x="672"/>
        <item x="447"/>
        <item x="69"/>
        <item x="304"/>
        <item x="660"/>
        <item x="292"/>
        <item x="450"/>
        <item x="96"/>
        <item x="407"/>
        <item x="372"/>
        <item x="255"/>
        <item x="233"/>
        <item x="585"/>
        <item x="159"/>
        <item x="381"/>
        <item x="583"/>
        <item x="550"/>
        <item x="565"/>
        <item x="117"/>
        <item x="499"/>
        <item x="514"/>
        <item x="247"/>
        <item x="90"/>
        <item x="249"/>
        <item x="252"/>
        <item x="596"/>
        <item x="316"/>
        <item x="442"/>
        <item x="472"/>
        <item x="468"/>
        <item x="309"/>
        <item x="32"/>
        <item x="95"/>
        <item x="28"/>
        <item x="608"/>
        <item x="114"/>
        <item x="412"/>
        <item x="337"/>
        <item x="44"/>
        <item x="331"/>
        <item x="220"/>
        <item x="624"/>
        <item x="270"/>
        <item x="190"/>
        <item x="300"/>
        <item x="356"/>
        <item x="359"/>
        <item x="582"/>
        <item x="368"/>
        <item x="191"/>
        <item x="677"/>
        <item x="642"/>
        <item x="152"/>
        <item x="338"/>
        <item x="457"/>
        <item x="238"/>
        <item x="244"/>
        <item x="236"/>
        <item x="662"/>
        <item x="139"/>
        <item x="609"/>
        <item x="180"/>
        <item x="354"/>
        <item x="519"/>
        <item x="61"/>
        <item x="380"/>
        <item x="396"/>
        <item x="48"/>
        <item x="39"/>
        <item x="10"/>
        <item x="307"/>
        <item x="290"/>
        <item x="135"/>
        <item x="271"/>
        <item x="430"/>
        <item x="303"/>
        <item x="621"/>
        <item x="29"/>
        <item x="299"/>
        <item x="111"/>
        <item x="254"/>
        <item x="65"/>
        <item x="376"/>
        <item x="589"/>
        <item x="237"/>
        <item x="287"/>
        <item x="417"/>
        <item x="542"/>
        <item x="622"/>
        <item x="75"/>
        <item x="636"/>
        <item x="318"/>
        <item x="284"/>
        <item x="228"/>
        <item x="129"/>
        <item x="492"/>
        <item x="339"/>
        <item x="351"/>
        <item x="345"/>
        <item x="34"/>
        <item x="599"/>
        <item x="539"/>
        <item x="85"/>
        <item x="342"/>
        <item x="620"/>
        <item x="128"/>
        <item x="667"/>
        <item x="401"/>
        <item x="179"/>
        <item x="507"/>
        <item x="325"/>
        <item x="275"/>
        <item x="363"/>
        <item x="630"/>
        <item x="572"/>
        <item x="511"/>
        <item x="285"/>
        <item x="431"/>
        <item x="176"/>
        <item x="222"/>
        <item x="217"/>
        <item x="625"/>
        <item x="310"/>
        <item x="497"/>
        <item x="272"/>
        <item x="347"/>
        <item x="64"/>
        <item x="516"/>
        <item x="581"/>
        <item x="524"/>
        <item x="297"/>
        <item x="213"/>
        <item x="575"/>
        <item x="509"/>
        <item x="170"/>
        <item x="365"/>
        <item x="126"/>
        <item x="280"/>
        <item x="203"/>
        <item x="305"/>
        <item x="574"/>
        <item x="452"/>
        <item x="0"/>
        <item x="162"/>
        <item x="469"/>
        <item x="493"/>
        <item x="31"/>
        <item x="273"/>
        <item x="204"/>
        <item x="367"/>
        <item x="441"/>
        <item x="83"/>
        <item x="669"/>
        <item x="171"/>
        <item x="333"/>
        <item x="131"/>
        <item x="323"/>
        <item x="532"/>
        <item x="413"/>
        <item x="22"/>
        <item x="641"/>
        <item x="36"/>
        <item x="612"/>
        <item x="73"/>
        <item x="569"/>
        <item x="504"/>
        <item x="277"/>
        <item x="59"/>
        <item x="476"/>
        <item x="426"/>
        <item x="453"/>
        <item x="1"/>
        <item x="183"/>
        <item x="420"/>
        <item x="414"/>
        <item x="681"/>
        <item x="597"/>
        <item x="682"/>
        <item x="361"/>
        <item x="456"/>
        <item x="223"/>
        <item x="175"/>
        <item x="149"/>
        <item x="654"/>
        <item x="553"/>
        <item x="518"/>
        <item x="276"/>
        <item x="480"/>
        <item x="324"/>
        <item x="383"/>
        <item x="600"/>
        <item x="424"/>
        <item x="617"/>
        <item x="579"/>
        <item x="330"/>
        <item x="357"/>
        <item x="199"/>
        <item x="425"/>
        <item x="429"/>
        <item x="343"/>
        <item x="62"/>
        <item x="628"/>
        <item x="148"/>
        <item x="366"/>
        <item x="163"/>
        <item x="76"/>
        <item x="40"/>
        <item x="623"/>
        <item x="350"/>
        <item x="610"/>
        <item x="556"/>
        <item x="341"/>
        <item x="58"/>
        <item x="227"/>
        <item x="328"/>
        <item x="7"/>
        <item x="12"/>
        <item x="55"/>
        <item x="637"/>
        <item x="649"/>
        <item x="578"/>
        <item x="604"/>
        <item x="593"/>
        <item x="671"/>
        <item x="506"/>
        <item x="552"/>
        <item x="267"/>
        <item x="648"/>
        <item x="166"/>
        <item x="9"/>
        <item x="526"/>
        <item x="394"/>
        <item x="632"/>
        <item x="50"/>
        <item x="138"/>
        <item x="387"/>
        <item x="335"/>
        <item x="409"/>
        <item x="259"/>
        <item x="150"/>
        <item x="477"/>
        <item x="329"/>
        <item x="38"/>
        <item x="208"/>
        <item x="302"/>
        <item x="260"/>
        <item x="21"/>
        <item x="434"/>
        <item x="113"/>
        <item x="308"/>
        <item x="557"/>
        <item x="675"/>
        <item x="484"/>
        <item x="353"/>
        <item x="389"/>
        <item x="390"/>
        <item x="127"/>
        <item x="93"/>
        <item x="109"/>
        <item x="494"/>
        <item x="167"/>
        <item x="293"/>
        <item x="54"/>
        <item x="189"/>
        <item x="592"/>
        <item x="485"/>
        <item x="241"/>
        <item x="286"/>
        <item x="132"/>
        <item x="91"/>
        <item x="186"/>
        <item x="306"/>
        <item x="336"/>
        <item x="103"/>
        <item x="498"/>
        <item x="283"/>
        <item x="528"/>
        <item x="41"/>
        <item x="443"/>
        <item x="474"/>
        <item x="644"/>
        <item x="86"/>
        <item x="543"/>
        <item x="94"/>
        <item x="530"/>
        <item x="315"/>
        <item x="601"/>
        <item x="234"/>
        <item x="106"/>
        <item x="566"/>
        <item x="584"/>
        <item x="471"/>
        <item t="default"/>
      </items>
    </pivotField>
    <pivotField showAll="0"/>
    <pivotField showAll="0"/>
    <pivotField showAll="0"/>
    <pivotField numFmtId="1" showAll="0"/>
    <pivotField numFmtId="2" showAll="0"/>
    <pivotField numFmtId="9" showAll="0"/>
    <pivotField showAll="0">
      <items count="4">
        <item x="2"/>
        <item x="1"/>
        <item x="0"/>
        <item t="default"/>
      </items>
    </pivotField>
    <pivotField dataField="1" numFmtId="2" showAll="0"/>
    <pivotField numFmtId="2" showAll="0"/>
    <pivotField numFmtId="2" showAll="0"/>
    <pivotField showAll="0"/>
    <pivotField showAll="0"/>
    <pivotField showAll="0">
      <items count="6">
        <item x="0"/>
        <item x="3"/>
        <item x="2"/>
        <item x="1"/>
        <item x="4"/>
        <item t="default"/>
      </items>
    </pivotField>
    <pivotField numFmtId="2" showAll="0"/>
    <pivotField showAll="0">
      <items count="6">
        <item x="1"/>
        <item x="3"/>
        <item x="0"/>
        <item x="2"/>
        <item m="1" x="4"/>
        <item t="default"/>
      </items>
    </pivotField>
    <pivotField showAll="0"/>
    <pivotField showAll="0"/>
    <pivotField showAll="0">
      <items count="5">
        <item x="1"/>
        <item x="3"/>
        <item x="2"/>
        <item x="0"/>
        <item t="default"/>
      </items>
    </pivotField>
    <pivotField showAll="0">
      <items count="4">
        <item x="0"/>
        <item x="1"/>
        <item x="2"/>
        <item t="default"/>
      </items>
    </pivotField>
    <pivotField numFmtId="2" showAll="0"/>
    <pivotField numFmtId="2" showAll="0"/>
    <pivotField axis="axisRow" showAll="0">
      <items count="15">
        <item sd="0" x="0"/>
        <item sd="0" x="1"/>
        <item sd="0" x="2"/>
        <item sd="0" x="3"/>
        <item sd="0" x="4"/>
        <item sd="0" x="5"/>
        <item sd="0" x="6"/>
        <item sd="0" x="7"/>
        <item sd="0" x="8"/>
        <item sd="0" x="9"/>
        <item sd="0" x="10"/>
        <item sd="0" x="11"/>
        <item sd="0" x="12"/>
        <item sd="0" x="13"/>
        <item t="default" sd="0"/>
      </items>
    </pivotField>
    <pivotField axis="axisRow" showAll="0">
      <items count="7">
        <item sd="0" x="0"/>
        <item sd="0" x="1"/>
        <item sd="0" x="2"/>
        <item sd="0" x="3"/>
        <item sd="0" x="4"/>
        <item sd="0" x="5"/>
        <item t="default" sd="0"/>
      </items>
    </pivotField>
    <pivotField axis="axisRow" showAll="0" sortType="ascending">
      <items count="6">
        <item sd="0" x="0"/>
        <item sd="0" x="4"/>
        <item sd="0" x="1"/>
        <item sd="0" x="2"/>
        <item sd="0" x="3"/>
        <item t="default" sd="0"/>
      </items>
    </pivotField>
  </pivotFields>
  <rowFields count="4">
    <field x="25"/>
    <field x="24"/>
    <field x="23"/>
    <field x="1"/>
  </rowFields>
  <rowItems count="4">
    <i>
      <x v="2"/>
    </i>
    <i>
      <x v="3"/>
    </i>
    <i>
      <x v="4"/>
    </i>
    <i t="grand">
      <x/>
    </i>
  </rowItems>
  <colItems count="1">
    <i/>
  </colItems>
  <dataFields count="1">
    <dataField name="Sum of Total_Amount" fld="9" baseField="25" baseItem="2" numFmtId="165"/>
  </dataFields>
  <chartFormats count="2">
    <chartFormat chart="2" format="2"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427F2CD-552A-46B2-B39C-0931B824DBB6}"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rowHeaderCaption="Loyalty Level">
  <location ref="A12:C17" firstHeaderRow="0" firstDataRow="1" firstDataCol="1"/>
  <pivotFields count="26">
    <pivotField dataField="1" showAll="0"/>
    <pivotField numFmtId="164" showAll="0">
      <items count="684">
        <item x="564"/>
        <item x="8"/>
        <item x="554"/>
        <item x="52"/>
        <item x="118"/>
        <item x="188"/>
        <item x="423"/>
        <item x="155"/>
        <item x="615"/>
        <item x="49"/>
        <item x="56"/>
        <item x="68"/>
        <item x="522"/>
        <item x="35"/>
        <item x="57"/>
        <item x="196"/>
        <item x="546"/>
        <item x="544"/>
        <item x="400"/>
        <item x="15"/>
        <item x="515"/>
        <item x="123"/>
        <item x="486"/>
        <item x="392"/>
        <item x="559"/>
        <item x="521"/>
        <item x="379"/>
        <item x="602"/>
        <item x="531"/>
        <item x="587"/>
        <item x="193"/>
        <item x="676"/>
        <item x="440"/>
        <item x="165"/>
        <item x="82"/>
        <item x="360"/>
        <item x="462"/>
        <item x="120"/>
        <item x="631"/>
        <item x="348"/>
        <item x="216"/>
        <item x="207"/>
        <item x="399"/>
        <item x="629"/>
        <item x="449"/>
        <item x="257"/>
        <item x="445"/>
        <item x="495"/>
        <item x="246"/>
        <item x="433"/>
        <item x="101"/>
        <item x="384"/>
        <item x="231"/>
        <item x="405"/>
        <item x="668"/>
        <item x="397"/>
        <item x="567"/>
        <item x="558"/>
        <item x="334"/>
        <item x="573"/>
        <item x="481"/>
        <item x="594"/>
        <item x="192"/>
        <item x="432"/>
        <item x="134"/>
        <item x="143"/>
        <item x="626"/>
        <item x="136"/>
        <item x="87"/>
        <item x="454"/>
        <item x="525"/>
        <item x="206"/>
        <item x="510"/>
        <item x="448"/>
        <item x="187"/>
        <item x="173"/>
        <item x="603"/>
        <item x="536"/>
        <item x="398"/>
        <item x="264"/>
        <item x="242"/>
        <item x="200"/>
        <item x="418"/>
        <item x="461"/>
        <item x="256"/>
        <item x="549"/>
        <item x="232"/>
        <item x="665"/>
        <item x="459"/>
        <item x="205"/>
        <item x="161"/>
        <item x="140"/>
        <item x="419"/>
        <item x="115"/>
        <item x="178"/>
        <item x="321"/>
        <item x="606"/>
        <item x="670"/>
        <item x="438"/>
        <item x="570"/>
        <item x="230"/>
        <item x="618"/>
        <item x="415"/>
        <item x="666"/>
        <item x="153"/>
        <item x="478"/>
        <item x="377"/>
        <item x="500"/>
        <item x="657"/>
        <item x="488"/>
        <item x="74"/>
        <item x="122"/>
        <item x="14"/>
        <item x="663"/>
        <item x="107"/>
        <item x="235"/>
        <item x="251"/>
        <item x="88"/>
        <item x="23"/>
        <item x="296"/>
        <item x="388"/>
        <item x="265"/>
        <item x="25"/>
        <item x="219"/>
        <item x="214"/>
        <item x="605"/>
        <item x="80"/>
        <item x="529"/>
        <item x="427"/>
        <item x="375"/>
        <item x="37"/>
        <item x="651"/>
        <item x="656"/>
        <item x="209"/>
        <item x="248"/>
        <item x="60"/>
        <item x="545"/>
        <item x="538"/>
        <item x="483"/>
        <item x="4"/>
        <item x="195"/>
        <item x="598"/>
        <item x="224"/>
        <item x="373"/>
        <item x="202"/>
        <item x="78"/>
        <item x="385"/>
        <item x="541"/>
        <item x="181"/>
        <item x="402"/>
        <item x="6"/>
        <item x="154"/>
        <item x="534"/>
        <item x="102"/>
        <item x="473"/>
        <item x="225"/>
        <item x="503"/>
        <item x="436"/>
        <item x="370"/>
        <item x="446"/>
        <item x="24"/>
        <item x="295"/>
        <item x="358"/>
        <item x="490"/>
        <item x="540"/>
        <item x="508"/>
        <item x="245"/>
        <item x="371"/>
        <item x="253"/>
        <item x="428"/>
        <item x="340"/>
        <item x="239"/>
        <item x="137"/>
        <item x="258"/>
        <item x="647"/>
        <item x="201"/>
        <item x="319"/>
        <item x="444"/>
        <item x="678"/>
        <item x="355"/>
        <item x="505"/>
        <item x="72"/>
        <item x="577"/>
        <item x="218"/>
        <item x="314"/>
        <item x="595"/>
        <item x="460"/>
        <item x="590"/>
        <item x="63"/>
        <item x="455"/>
        <item x="591"/>
        <item x="527"/>
        <item x="151"/>
        <item x="661"/>
        <item x="108"/>
        <item x="124"/>
        <item x="311"/>
        <item x="288"/>
        <item x="66"/>
        <item x="517"/>
        <item x="513"/>
        <item x="619"/>
        <item x="282"/>
        <item x="147"/>
        <item x="269"/>
        <item x="294"/>
        <item x="177"/>
        <item x="659"/>
        <item x="501"/>
        <item x="92"/>
        <item x="16"/>
        <item x="466"/>
        <item x="680"/>
        <item x="5"/>
        <item x="89"/>
        <item x="42"/>
        <item x="67"/>
        <item x="560"/>
        <item x="616"/>
        <item x="157"/>
        <item x="378"/>
        <item x="298"/>
        <item x="30"/>
        <item x="19"/>
        <item x="262"/>
        <item x="317"/>
        <item x="382"/>
        <item x="421"/>
        <item x="403"/>
        <item x="174"/>
        <item x="362"/>
        <item x="100"/>
        <item x="43"/>
        <item x="416"/>
        <item x="638"/>
        <item x="634"/>
        <item x="611"/>
        <item x="487"/>
        <item x="332"/>
        <item x="470"/>
        <item x="520"/>
        <item x="144"/>
        <item x="555"/>
        <item x="130"/>
        <item x="571"/>
        <item x="145"/>
        <item x="465"/>
        <item x="212"/>
        <item x="614"/>
        <item x="613"/>
        <item x="79"/>
        <item x="17"/>
        <item x="627"/>
        <item x="404"/>
        <item x="20"/>
        <item x="535"/>
        <item x="386"/>
        <item x="551"/>
        <item x="169"/>
        <item x="547"/>
        <item x="561"/>
        <item x="479"/>
        <item x="326"/>
        <item x="635"/>
        <item x="344"/>
        <item x="146"/>
        <item x="352"/>
        <item x="71"/>
        <item x="451"/>
        <item x="184"/>
        <item x="653"/>
        <item x="652"/>
        <item x="261"/>
        <item x="198"/>
        <item x="607"/>
        <item x="563"/>
        <item x="464"/>
        <item x="568"/>
        <item x="411"/>
        <item x="240"/>
        <item x="650"/>
        <item x="673"/>
        <item x="327"/>
        <item x="97"/>
        <item x="141"/>
        <item x="3"/>
        <item x="496"/>
        <item x="646"/>
        <item x="47"/>
        <item x="13"/>
        <item x="243"/>
        <item x="393"/>
        <item x="164"/>
        <item x="349"/>
        <item x="640"/>
        <item x="160"/>
        <item x="27"/>
        <item x="502"/>
        <item x="586"/>
        <item x="121"/>
        <item x="278"/>
        <item x="142"/>
        <item x="482"/>
        <item x="523"/>
        <item x="53"/>
        <item x="210"/>
        <item x="125"/>
        <item x="266"/>
        <item x="168"/>
        <item x="391"/>
        <item x="281"/>
        <item x="81"/>
        <item x="182"/>
        <item x="313"/>
        <item x="467"/>
        <item x="229"/>
        <item x="395"/>
        <item x="263"/>
        <item x="33"/>
        <item x="533"/>
        <item x="289"/>
        <item x="70"/>
        <item x="185"/>
        <item x="45"/>
        <item x="537"/>
        <item x="197"/>
        <item x="674"/>
        <item x="406"/>
        <item x="633"/>
        <item x="369"/>
        <item x="268"/>
        <item x="588"/>
        <item x="226"/>
        <item x="274"/>
        <item x="77"/>
        <item x="84"/>
        <item x="346"/>
        <item x="664"/>
        <item x="2"/>
        <item x="439"/>
        <item x="51"/>
        <item x="110"/>
        <item x="158"/>
        <item x="410"/>
        <item x="221"/>
        <item x="639"/>
        <item x="250"/>
        <item x="364"/>
        <item x="437"/>
        <item x="98"/>
        <item x="491"/>
        <item x="46"/>
        <item x="458"/>
        <item x="512"/>
        <item x="475"/>
        <item x="133"/>
        <item x="99"/>
        <item x="679"/>
        <item x="119"/>
        <item x="643"/>
        <item x="312"/>
        <item x="422"/>
        <item x="18"/>
        <item x="435"/>
        <item x="580"/>
        <item x="645"/>
        <item x="105"/>
        <item x="26"/>
        <item x="279"/>
        <item x="548"/>
        <item x="211"/>
        <item x="104"/>
        <item x="658"/>
        <item x="320"/>
        <item x="322"/>
        <item x="172"/>
        <item x="11"/>
        <item x="463"/>
        <item x="374"/>
        <item x="301"/>
        <item x="576"/>
        <item x="408"/>
        <item x="112"/>
        <item x="116"/>
        <item x="655"/>
        <item x="291"/>
        <item x="156"/>
        <item x="562"/>
        <item x="194"/>
        <item x="215"/>
        <item x="489"/>
        <item x="672"/>
        <item x="447"/>
        <item x="69"/>
        <item x="304"/>
        <item x="660"/>
        <item x="292"/>
        <item x="450"/>
        <item x="96"/>
        <item x="407"/>
        <item x="372"/>
        <item x="255"/>
        <item x="233"/>
        <item x="585"/>
        <item x="159"/>
        <item x="381"/>
        <item x="583"/>
        <item x="550"/>
        <item x="565"/>
        <item x="117"/>
        <item x="499"/>
        <item x="514"/>
        <item x="247"/>
        <item x="90"/>
        <item x="249"/>
        <item x="252"/>
        <item x="596"/>
        <item x="316"/>
        <item x="442"/>
        <item x="472"/>
        <item x="468"/>
        <item x="309"/>
        <item x="32"/>
        <item x="95"/>
        <item x="28"/>
        <item x="608"/>
        <item x="114"/>
        <item x="412"/>
        <item x="337"/>
        <item x="44"/>
        <item x="331"/>
        <item x="220"/>
        <item x="624"/>
        <item x="270"/>
        <item x="190"/>
        <item x="300"/>
        <item x="356"/>
        <item x="359"/>
        <item x="582"/>
        <item x="368"/>
        <item x="191"/>
        <item x="677"/>
        <item x="642"/>
        <item x="152"/>
        <item x="338"/>
        <item x="457"/>
        <item x="238"/>
        <item x="244"/>
        <item x="236"/>
        <item x="662"/>
        <item x="139"/>
        <item x="609"/>
        <item x="180"/>
        <item x="354"/>
        <item x="519"/>
        <item x="61"/>
        <item x="380"/>
        <item x="396"/>
        <item x="48"/>
        <item x="39"/>
        <item x="10"/>
        <item x="307"/>
        <item x="290"/>
        <item x="135"/>
        <item x="271"/>
        <item x="430"/>
        <item x="303"/>
        <item x="621"/>
        <item x="29"/>
        <item x="299"/>
        <item x="111"/>
        <item x="254"/>
        <item x="65"/>
        <item x="376"/>
        <item x="589"/>
        <item x="237"/>
        <item x="287"/>
        <item x="417"/>
        <item x="542"/>
        <item x="622"/>
        <item x="75"/>
        <item x="636"/>
        <item x="318"/>
        <item x="284"/>
        <item x="228"/>
        <item x="129"/>
        <item x="492"/>
        <item x="339"/>
        <item x="351"/>
        <item x="345"/>
        <item x="34"/>
        <item x="599"/>
        <item x="539"/>
        <item x="85"/>
        <item x="342"/>
        <item x="620"/>
        <item x="128"/>
        <item x="667"/>
        <item x="401"/>
        <item x="179"/>
        <item x="507"/>
        <item x="325"/>
        <item x="275"/>
        <item x="363"/>
        <item x="630"/>
        <item x="572"/>
        <item x="511"/>
        <item x="285"/>
        <item x="431"/>
        <item x="176"/>
        <item x="222"/>
        <item x="217"/>
        <item x="625"/>
        <item x="310"/>
        <item x="497"/>
        <item x="272"/>
        <item x="347"/>
        <item x="64"/>
        <item x="516"/>
        <item x="581"/>
        <item x="524"/>
        <item x="297"/>
        <item x="213"/>
        <item x="575"/>
        <item x="509"/>
        <item x="170"/>
        <item x="365"/>
        <item x="126"/>
        <item x="280"/>
        <item x="203"/>
        <item x="305"/>
        <item x="574"/>
        <item x="452"/>
        <item x="0"/>
        <item x="162"/>
        <item x="469"/>
        <item x="493"/>
        <item x="31"/>
        <item x="273"/>
        <item x="204"/>
        <item x="367"/>
        <item x="441"/>
        <item x="83"/>
        <item x="669"/>
        <item x="171"/>
        <item x="333"/>
        <item x="131"/>
        <item x="323"/>
        <item x="532"/>
        <item x="413"/>
        <item x="22"/>
        <item x="641"/>
        <item x="36"/>
        <item x="612"/>
        <item x="73"/>
        <item x="569"/>
        <item x="504"/>
        <item x="277"/>
        <item x="59"/>
        <item x="476"/>
        <item x="426"/>
        <item x="453"/>
        <item x="1"/>
        <item x="183"/>
        <item x="420"/>
        <item x="414"/>
        <item x="681"/>
        <item x="597"/>
        <item x="682"/>
        <item x="361"/>
        <item x="456"/>
        <item x="223"/>
        <item x="175"/>
        <item x="149"/>
        <item x="654"/>
        <item x="553"/>
        <item x="518"/>
        <item x="276"/>
        <item x="480"/>
        <item x="324"/>
        <item x="383"/>
        <item x="600"/>
        <item x="424"/>
        <item x="617"/>
        <item x="579"/>
        <item x="330"/>
        <item x="357"/>
        <item x="199"/>
        <item x="425"/>
        <item x="429"/>
        <item x="343"/>
        <item x="62"/>
        <item x="628"/>
        <item x="148"/>
        <item x="366"/>
        <item x="163"/>
        <item x="76"/>
        <item x="40"/>
        <item x="623"/>
        <item x="350"/>
        <item x="610"/>
        <item x="556"/>
        <item x="341"/>
        <item x="58"/>
        <item x="227"/>
        <item x="328"/>
        <item x="7"/>
        <item x="12"/>
        <item x="55"/>
        <item x="637"/>
        <item x="649"/>
        <item x="578"/>
        <item x="604"/>
        <item x="593"/>
        <item x="671"/>
        <item x="506"/>
        <item x="552"/>
        <item x="267"/>
        <item x="648"/>
        <item x="166"/>
        <item x="9"/>
        <item x="526"/>
        <item x="394"/>
        <item x="632"/>
        <item x="50"/>
        <item x="138"/>
        <item x="387"/>
        <item x="335"/>
        <item x="409"/>
        <item x="259"/>
        <item x="150"/>
        <item x="477"/>
        <item x="329"/>
        <item x="38"/>
        <item x="208"/>
        <item x="302"/>
        <item x="260"/>
        <item x="21"/>
        <item x="434"/>
        <item x="113"/>
        <item x="308"/>
        <item x="557"/>
        <item x="675"/>
        <item x="484"/>
        <item x="353"/>
        <item x="389"/>
        <item x="390"/>
        <item x="127"/>
        <item x="93"/>
        <item x="109"/>
        <item x="494"/>
        <item x="167"/>
        <item x="293"/>
        <item x="54"/>
        <item x="189"/>
        <item x="592"/>
        <item x="485"/>
        <item x="241"/>
        <item x="286"/>
        <item x="132"/>
        <item x="91"/>
        <item x="186"/>
        <item x="306"/>
        <item x="336"/>
        <item x="103"/>
        <item x="498"/>
        <item x="283"/>
        <item x="528"/>
        <item x="41"/>
        <item x="443"/>
        <item x="474"/>
        <item x="644"/>
        <item x="86"/>
        <item x="543"/>
        <item x="94"/>
        <item x="530"/>
        <item x="315"/>
        <item x="601"/>
        <item x="234"/>
        <item x="106"/>
        <item x="566"/>
        <item x="584"/>
        <item x="471"/>
        <item t="default"/>
      </items>
    </pivotField>
    <pivotField showAll="0"/>
    <pivotField showAll="0"/>
    <pivotField showAll="0"/>
    <pivotField numFmtId="1" showAll="0"/>
    <pivotField numFmtId="2" showAll="0"/>
    <pivotField numFmtId="9" showAll="0"/>
    <pivotField showAll="0">
      <items count="4">
        <item x="2"/>
        <item x="1"/>
        <item x="0"/>
        <item t="default"/>
      </items>
    </pivotField>
    <pivotField dataField="1" numFmtId="2" showAll="0"/>
    <pivotField numFmtId="2" showAll="0"/>
    <pivotField numFmtId="2" showAll="0"/>
    <pivotField showAll="0"/>
    <pivotField showAll="0"/>
    <pivotField showAll="0">
      <items count="6">
        <item x="0"/>
        <item x="3"/>
        <item x="2"/>
        <item x="1"/>
        <item x="4"/>
        <item t="default"/>
      </items>
    </pivotField>
    <pivotField numFmtId="2" showAll="0"/>
    <pivotField axis="axisRow" showAll="0">
      <items count="6">
        <item x="1"/>
        <item x="3"/>
        <item x="0"/>
        <item x="2"/>
        <item m="1" x="4"/>
        <item t="default"/>
      </items>
    </pivotField>
    <pivotField showAll="0"/>
    <pivotField showAll="0"/>
    <pivotField showAll="0">
      <items count="5">
        <item x="1"/>
        <item x="3"/>
        <item x="2"/>
        <item x="0"/>
        <item t="default"/>
      </items>
    </pivotField>
    <pivotField showAll="0">
      <items count="4">
        <item x="0"/>
        <item x="1"/>
        <item x="2"/>
        <item t="default"/>
      </items>
    </pivotField>
    <pivotField numFmtId="2" showAll="0"/>
    <pivotField numFmtId="2"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6"/>
  </rowFields>
  <rowItems count="5">
    <i>
      <x/>
    </i>
    <i>
      <x v="1"/>
    </i>
    <i>
      <x v="2"/>
    </i>
    <i>
      <x v="3"/>
    </i>
    <i t="grand">
      <x/>
    </i>
  </rowItems>
  <colFields count="1">
    <field x="-2"/>
  </colFields>
  <colItems count="2">
    <i>
      <x/>
    </i>
    <i i="1">
      <x v="1"/>
    </i>
  </colItems>
  <dataFields count="2">
    <dataField name="Sum of Total_Amount" fld="9" baseField="16" baseItem="0" numFmtId="165"/>
    <dataField name="Count of Sales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A1F2B4B-24A9-4255-B7A8-7A923D588F64}"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7" rowHeaderCaption="Payment Type">
  <location ref="G3:I7" firstHeaderRow="0" firstDataRow="1" firstDataCol="1"/>
  <pivotFields count="26">
    <pivotField dataField="1" showAll="0"/>
    <pivotField numFmtId="164" showAll="0">
      <items count="684">
        <item x="564"/>
        <item x="8"/>
        <item x="554"/>
        <item x="52"/>
        <item x="118"/>
        <item x="188"/>
        <item x="423"/>
        <item x="155"/>
        <item x="615"/>
        <item x="49"/>
        <item x="56"/>
        <item x="68"/>
        <item x="522"/>
        <item x="35"/>
        <item x="57"/>
        <item x="196"/>
        <item x="546"/>
        <item x="544"/>
        <item x="400"/>
        <item x="15"/>
        <item x="515"/>
        <item x="123"/>
        <item x="486"/>
        <item x="392"/>
        <item x="559"/>
        <item x="521"/>
        <item x="379"/>
        <item x="602"/>
        <item x="531"/>
        <item x="587"/>
        <item x="193"/>
        <item x="676"/>
        <item x="440"/>
        <item x="165"/>
        <item x="82"/>
        <item x="360"/>
        <item x="462"/>
        <item x="120"/>
        <item x="631"/>
        <item x="348"/>
        <item x="216"/>
        <item x="207"/>
        <item x="399"/>
        <item x="629"/>
        <item x="449"/>
        <item x="257"/>
        <item x="445"/>
        <item x="495"/>
        <item x="246"/>
        <item x="433"/>
        <item x="101"/>
        <item x="384"/>
        <item x="231"/>
        <item x="405"/>
        <item x="668"/>
        <item x="397"/>
        <item x="567"/>
        <item x="558"/>
        <item x="334"/>
        <item x="573"/>
        <item x="481"/>
        <item x="594"/>
        <item x="192"/>
        <item x="432"/>
        <item x="134"/>
        <item x="143"/>
        <item x="626"/>
        <item x="136"/>
        <item x="87"/>
        <item x="454"/>
        <item x="525"/>
        <item x="206"/>
        <item x="510"/>
        <item x="448"/>
        <item x="187"/>
        <item x="173"/>
        <item x="603"/>
        <item x="536"/>
        <item x="398"/>
        <item x="264"/>
        <item x="242"/>
        <item x="200"/>
        <item x="418"/>
        <item x="461"/>
        <item x="256"/>
        <item x="549"/>
        <item x="232"/>
        <item x="665"/>
        <item x="459"/>
        <item x="205"/>
        <item x="161"/>
        <item x="140"/>
        <item x="419"/>
        <item x="115"/>
        <item x="178"/>
        <item x="321"/>
        <item x="606"/>
        <item x="670"/>
        <item x="438"/>
        <item x="570"/>
        <item x="230"/>
        <item x="618"/>
        <item x="415"/>
        <item x="666"/>
        <item x="153"/>
        <item x="478"/>
        <item x="377"/>
        <item x="500"/>
        <item x="657"/>
        <item x="488"/>
        <item x="74"/>
        <item x="122"/>
        <item x="14"/>
        <item x="663"/>
        <item x="107"/>
        <item x="235"/>
        <item x="251"/>
        <item x="88"/>
        <item x="23"/>
        <item x="296"/>
        <item x="388"/>
        <item x="265"/>
        <item x="25"/>
        <item x="219"/>
        <item x="214"/>
        <item x="605"/>
        <item x="80"/>
        <item x="529"/>
        <item x="427"/>
        <item x="375"/>
        <item x="37"/>
        <item x="651"/>
        <item x="656"/>
        <item x="209"/>
        <item x="248"/>
        <item x="60"/>
        <item x="545"/>
        <item x="538"/>
        <item x="483"/>
        <item x="4"/>
        <item x="195"/>
        <item x="598"/>
        <item x="224"/>
        <item x="373"/>
        <item x="202"/>
        <item x="78"/>
        <item x="385"/>
        <item x="541"/>
        <item x="181"/>
        <item x="402"/>
        <item x="6"/>
        <item x="154"/>
        <item x="534"/>
        <item x="102"/>
        <item x="473"/>
        <item x="225"/>
        <item x="503"/>
        <item x="436"/>
        <item x="370"/>
        <item x="446"/>
        <item x="24"/>
        <item x="295"/>
        <item x="358"/>
        <item x="490"/>
        <item x="540"/>
        <item x="508"/>
        <item x="245"/>
        <item x="371"/>
        <item x="253"/>
        <item x="428"/>
        <item x="340"/>
        <item x="239"/>
        <item x="137"/>
        <item x="258"/>
        <item x="647"/>
        <item x="201"/>
        <item x="319"/>
        <item x="444"/>
        <item x="678"/>
        <item x="355"/>
        <item x="505"/>
        <item x="72"/>
        <item x="577"/>
        <item x="218"/>
        <item x="314"/>
        <item x="595"/>
        <item x="460"/>
        <item x="590"/>
        <item x="63"/>
        <item x="455"/>
        <item x="591"/>
        <item x="527"/>
        <item x="151"/>
        <item x="661"/>
        <item x="108"/>
        <item x="124"/>
        <item x="311"/>
        <item x="288"/>
        <item x="66"/>
        <item x="517"/>
        <item x="513"/>
        <item x="619"/>
        <item x="282"/>
        <item x="147"/>
        <item x="269"/>
        <item x="294"/>
        <item x="177"/>
        <item x="659"/>
        <item x="501"/>
        <item x="92"/>
        <item x="16"/>
        <item x="466"/>
        <item x="680"/>
        <item x="5"/>
        <item x="89"/>
        <item x="42"/>
        <item x="67"/>
        <item x="560"/>
        <item x="616"/>
        <item x="157"/>
        <item x="378"/>
        <item x="298"/>
        <item x="30"/>
        <item x="19"/>
        <item x="262"/>
        <item x="317"/>
        <item x="382"/>
        <item x="421"/>
        <item x="403"/>
        <item x="174"/>
        <item x="362"/>
        <item x="100"/>
        <item x="43"/>
        <item x="416"/>
        <item x="638"/>
        <item x="634"/>
        <item x="611"/>
        <item x="487"/>
        <item x="332"/>
        <item x="470"/>
        <item x="520"/>
        <item x="144"/>
        <item x="555"/>
        <item x="130"/>
        <item x="571"/>
        <item x="145"/>
        <item x="465"/>
        <item x="212"/>
        <item x="614"/>
        <item x="613"/>
        <item x="79"/>
        <item x="17"/>
        <item x="627"/>
        <item x="404"/>
        <item x="20"/>
        <item x="535"/>
        <item x="386"/>
        <item x="551"/>
        <item x="169"/>
        <item x="547"/>
        <item x="561"/>
        <item x="479"/>
        <item x="326"/>
        <item x="635"/>
        <item x="344"/>
        <item x="146"/>
        <item x="352"/>
        <item x="71"/>
        <item x="451"/>
        <item x="184"/>
        <item x="653"/>
        <item x="652"/>
        <item x="261"/>
        <item x="198"/>
        <item x="607"/>
        <item x="563"/>
        <item x="464"/>
        <item x="568"/>
        <item x="411"/>
        <item x="240"/>
        <item x="650"/>
        <item x="673"/>
        <item x="327"/>
        <item x="97"/>
        <item x="141"/>
        <item x="3"/>
        <item x="496"/>
        <item x="646"/>
        <item x="47"/>
        <item x="13"/>
        <item x="243"/>
        <item x="393"/>
        <item x="164"/>
        <item x="349"/>
        <item x="640"/>
        <item x="160"/>
        <item x="27"/>
        <item x="502"/>
        <item x="586"/>
        <item x="121"/>
        <item x="278"/>
        <item x="142"/>
        <item x="482"/>
        <item x="523"/>
        <item x="53"/>
        <item x="210"/>
        <item x="125"/>
        <item x="266"/>
        <item x="168"/>
        <item x="391"/>
        <item x="281"/>
        <item x="81"/>
        <item x="182"/>
        <item x="313"/>
        <item x="467"/>
        <item x="229"/>
        <item x="395"/>
        <item x="263"/>
        <item x="33"/>
        <item x="533"/>
        <item x="289"/>
        <item x="70"/>
        <item x="185"/>
        <item x="45"/>
        <item x="537"/>
        <item x="197"/>
        <item x="674"/>
        <item x="406"/>
        <item x="633"/>
        <item x="369"/>
        <item x="268"/>
        <item x="588"/>
        <item x="226"/>
        <item x="274"/>
        <item x="77"/>
        <item x="84"/>
        <item x="346"/>
        <item x="664"/>
        <item x="2"/>
        <item x="439"/>
        <item x="51"/>
        <item x="110"/>
        <item x="158"/>
        <item x="410"/>
        <item x="221"/>
        <item x="639"/>
        <item x="250"/>
        <item x="364"/>
        <item x="437"/>
        <item x="98"/>
        <item x="491"/>
        <item x="46"/>
        <item x="458"/>
        <item x="512"/>
        <item x="475"/>
        <item x="133"/>
        <item x="99"/>
        <item x="679"/>
        <item x="119"/>
        <item x="643"/>
        <item x="312"/>
        <item x="422"/>
        <item x="18"/>
        <item x="435"/>
        <item x="580"/>
        <item x="645"/>
        <item x="105"/>
        <item x="26"/>
        <item x="279"/>
        <item x="548"/>
        <item x="211"/>
        <item x="104"/>
        <item x="658"/>
        <item x="320"/>
        <item x="322"/>
        <item x="172"/>
        <item x="11"/>
        <item x="463"/>
        <item x="374"/>
        <item x="301"/>
        <item x="576"/>
        <item x="408"/>
        <item x="112"/>
        <item x="116"/>
        <item x="655"/>
        <item x="291"/>
        <item x="156"/>
        <item x="562"/>
        <item x="194"/>
        <item x="215"/>
        <item x="489"/>
        <item x="672"/>
        <item x="447"/>
        <item x="69"/>
        <item x="304"/>
        <item x="660"/>
        <item x="292"/>
        <item x="450"/>
        <item x="96"/>
        <item x="407"/>
        <item x="372"/>
        <item x="255"/>
        <item x="233"/>
        <item x="585"/>
        <item x="159"/>
        <item x="381"/>
        <item x="583"/>
        <item x="550"/>
        <item x="565"/>
        <item x="117"/>
        <item x="499"/>
        <item x="514"/>
        <item x="247"/>
        <item x="90"/>
        <item x="249"/>
        <item x="252"/>
        <item x="596"/>
        <item x="316"/>
        <item x="442"/>
        <item x="472"/>
        <item x="468"/>
        <item x="309"/>
        <item x="32"/>
        <item x="95"/>
        <item x="28"/>
        <item x="608"/>
        <item x="114"/>
        <item x="412"/>
        <item x="337"/>
        <item x="44"/>
        <item x="331"/>
        <item x="220"/>
        <item x="624"/>
        <item x="270"/>
        <item x="190"/>
        <item x="300"/>
        <item x="356"/>
        <item x="359"/>
        <item x="582"/>
        <item x="368"/>
        <item x="191"/>
        <item x="677"/>
        <item x="642"/>
        <item x="152"/>
        <item x="338"/>
        <item x="457"/>
        <item x="238"/>
        <item x="244"/>
        <item x="236"/>
        <item x="662"/>
        <item x="139"/>
        <item x="609"/>
        <item x="180"/>
        <item x="354"/>
        <item x="519"/>
        <item x="61"/>
        <item x="380"/>
        <item x="396"/>
        <item x="48"/>
        <item x="39"/>
        <item x="10"/>
        <item x="307"/>
        <item x="290"/>
        <item x="135"/>
        <item x="271"/>
        <item x="430"/>
        <item x="303"/>
        <item x="621"/>
        <item x="29"/>
        <item x="299"/>
        <item x="111"/>
        <item x="254"/>
        <item x="65"/>
        <item x="376"/>
        <item x="589"/>
        <item x="237"/>
        <item x="287"/>
        <item x="417"/>
        <item x="542"/>
        <item x="622"/>
        <item x="75"/>
        <item x="636"/>
        <item x="318"/>
        <item x="284"/>
        <item x="228"/>
        <item x="129"/>
        <item x="492"/>
        <item x="339"/>
        <item x="351"/>
        <item x="345"/>
        <item x="34"/>
        <item x="599"/>
        <item x="539"/>
        <item x="85"/>
        <item x="342"/>
        <item x="620"/>
        <item x="128"/>
        <item x="667"/>
        <item x="401"/>
        <item x="179"/>
        <item x="507"/>
        <item x="325"/>
        <item x="275"/>
        <item x="363"/>
        <item x="630"/>
        <item x="572"/>
        <item x="511"/>
        <item x="285"/>
        <item x="431"/>
        <item x="176"/>
        <item x="222"/>
        <item x="217"/>
        <item x="625"/>
        <item x="310"/>
        <item x="497"/>
        <item x="272"/>
        <item x="347"/>
        <item x="64"/>
        <item x="516"/>
        <item x="581"/>
        <item x="524"/>
        <item x="297"/>
        <item x="213"/>
        <item x="575"/>
        <item x="509"/>
        <item x="170"/>
        <item x="365"/>
        <item x="126"/>
        <item x="280"/>
        <item x="203"/>
        <item x="305"/>
        <item x="574"/>
        <item x="452"/>
        <item x="0"/>
        <item x="162"/>
        <item x="469"/>
        <item x="493"/>
        <item x="31"/>
        <item x="273"/>
        <item x="204"/>
        <item x="367"/>
        <item x="441"/>
        <item x="83"/>
        <item x="669"/>
        <item x="171"/>
        <item x="333"/>
        <item x="131"/>
        <item x="323"/>
        <item x="532"/>
        <item x="413"/>
        <item x="22"/>
        <item x="641"/>
        <item x="36"/>
        <item x="612"/>
        <item x="73"/>
        <item x="569"/>
        <item x="504"/>
        <item x="277"/>
        <item x="59"/>
        <item x="476"/>
        <item x="426"/>
        <item x="453"/>
        <item x="1"/>
        <item x="183"/>
        <item x="420"/>
        <item x="414"/>
        <item x="681"/>
        <item x="597"/>
        <item x="682"/>
        <item x="361"/>
        <item x="456"/>
        <item x="223"/>
        <item x="175"/>
        <item x="149"/>
        <item x="654"/>
        <item x="553"/>
        <item x="518"/>
        <item x="276"/>
        <item x="480"/>
        <item x="324"/>
        <item x="383"/>
        <item x="600"/>
        <item x="424"/>
        <item x="617"/>
        <item x="579"/>
        <item x="330"/>
        <item x="357"/>
        <item x="199"/>
        <item x="425"/>
        <item x="429"/>
        <item x="343"/>
        <item x="62"/>
        <item x="628"/>
        <item x="148"/>
        <item x="366"/>
        <item x="163"/>
        <item x="76"/>
        <item x="40"/>
        <item x="623"/>
        <item x="350"/>
        <item x="610"/>
        <item x="556"/>
        <item x="341"/>
        <item x="58"/>
        <item x="227"/>
        <item x="328"/>
        <item x="7"/>
        <item x="12"/>
        <item x="55"/>
        <item x="637"/>
        <item x="649"/>
        <item x="578"/>
        <item x="604"/>
        <item x="593"/>
        <item x="671"/>
        <item x="506"/>
        <item x="552"/>
        <item x="267"/>
        <item x="648"/>
        <item x="166"/>
        <item x="9"/>
        <item x="526"/>
        <item x="394"/>
        <item x="632"/>
        <item x="50"/>
        <item x="138"/>
        <item x="387"/>
        <item x="335"/>
        <item x="409"/>
        <item x="259"/>
        <item x="150"/>
        <item x="477"/>
        <item x="329"/>
        <item x="38"/>
        <item x="208"/>
        <item x="302"/>
        <item x="260"/>
        <item x="21"/>
        <item x="434"/>
        <item x="113"/>
        <item x="308"/>
        <item x="557"/>
        <item x="675"/>
        <item x="484"/>
        <item x="353"/>
        <item x="389"/>
        <item x="390"/>
        <item x="127"/>
        <item x="93"/>
        <item x="109"/>
        <item x="494"/>
        <item x="167"/>
        <item x="293"/>
        <item x="54"/>
        <item x="189"/>
        <item x="592"/>
        <item x="485"/>
        <item x="241"/>
        <item x="286"/>
        <item x="132"/>
        <item x="91"/>
        <item x="186"/>
        <item x="306"/>
        <item x="336"/>
        <item x="103"/>
        <item x="498"/>
        <item x="283"/>
        <item x="528"/>
        <item x="41"/>
        <item x="443"/>
        <item x="474"/>
        <item x="644"/>
        <item x="86"/>
        <item x="543"/>
        <item x="94"/>
        <item x="530"/>
        <item x="315"/>
        <item x="601"/>
        <item x="234"/>
        <item x="106"/>
        <item x="566"/>
        <item x="584"/>
        <item x="471"/>
        <item t="default"/>
      </items>
    </pivotField>
    <pivotField showAll="0"/>
    <pivotField showAll="0"/>
    <pivotField showAll="0"/>
    <pivotField numFmtId="1" showAll="0"/>
    <pivotField numFmtId="2" showAll="0"/>
    <pivotField numFmtId="9" showAll="0"/>
    <pivotField axis="axisRow" showAll="0">
      <items count="4">
        <item x="2"/>
        <item x="1"/>
        <item x="0"/>
        <item t="default"/>
      </items>
    </pivotField>
    <pivotField dataField="1" numFmtId="2" showAll="0"/>
    <pivotField numFmtId="2" showAll="0"/>
    <pivotField numFmtId="2" showAll="0"/>
    <pivotField showAll="0"/>
    <pivotField showAll="0"/>
    <pivotField showAll="0">
      <items count="6">
        <item x="0"/>
        <item x="3"/>
        <item x="2"/>
        <item x="1"/>
        <item x="4"/>
        <item t="default"/>
      </items>
    </pivotField>
    <pivotField numFmtId="2" showAll="0"/>
    <pivotField showAll="0">
      <items count="6">
        <item x="1"/>
        <item x="3"/>
        <item x="0"/>
        <item x="2"/>
        <item m="1" x="4"/>
        <item t="default"/>
      </items>
    </pivotField>
    <pivotField showAll="0"/>
    <pivotField showAll="0"/>
    <pivotField showAll="0">
      <items count="5">
        <item x="1"/>
        <item x="3"/>
        <item x="2"/>
        <item x="0"/>
        <item t="default"/>
      </items>
    </pivotField>
    <pivotField showAll="0">
      <items count="4">
        <item x="0"/>
        <item x="1"/>
        <item x="2"/>
        <item t="default"/>
      </items>
    </pivotField>
    <pivotField numFmtId="2" showAll="0"/>
    <pivotField numFmtId="2"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8"/>
  </rowFields>
  <rowItems count="4">
    <i>
      <x/>
    </i>
    <i>
      <x v="1"/>
    </i>
    <i>
      <x v="2"/>
    </i>
    <i t="grand">
      <x/>
    </i>
  </rowItems>
  <colFields count="1">
    <field x="-2"/>
  </colFields>
  <colItems count="2">
    <i>
      <x/>
    </i>
    <i i="1">
      <x v="1"/>
    </i>
  </colItems>
  <dataFields count="2">
    <dataField name="Sum of Total_Amount" fld="9" baseField="8" baseItem="1" numFmtId="165"/>
    <dataField name="Count of Sales_ID" fld="0" subtotal="count" baseField="0" baseItem="0"/>
  </dataFields>
  <chartFormats count="16">
    <chartFormat chart="2" format="10" series="1">
      <pivotArea type="data" outline="0" fieldPosition="0">
        <references count="1">
          <reference field="4294967294" count="1" selected="0">
            <x v="0"/>
          </reference>
        </references>
      </pivotArea>
    </chartFormat>
    <chartFormat chart="2" format="11">
      <pivotArea type="data" outline="0" fieldPosition="0">
        <references count="2">
          <reference field="4294967294" count="1" selected="0">
            <x v="0"/>
          </reference>
          <reference field="8" count="1" selected="0">
            <x v="0"/>
          </reference>
        </references>
      </pivotArea>
    </chartFormat>
    <chartFormat chart="2" format="12">
      <pivotArea type="data" outline="0" fieldPosition="0">
        <references count="2">
          <reference field="4294967294" count="1" selected="0">
            <x v="0"/>
          </reference>
          <reference field="8" count="1" selected="0">
            <x v="1"/>
          </reference>
        </references>
      </pivotArea>
    </chartFormat>
    <chartFormat chart="2" format="13">
      <pivotArea type="data" outline="0" fieldPosition="0">
        <references count="2">
          <reference field="4294967294" count="1" selected="0">
            <x v="0"/>
          </reference>
          <reference field="8" count="1" selected="0">
            <x v="2"/>
          </reference>
        </references>
      </pivotArea>
    </chartFormat>
    <chartFormat chart="2" format="14" series="1">
      <pivotArea type="data" outline="0" fieldPosition="0">
        <references count="1">
          <reference field="4294967294" count="1" selected="0">
            <x v="1"/>
          </reference>
        </references>
      </pivotArea>
    </chartFormat>
    <chartFormat chart="2" format="15">
      <pivotArea type="data" outline="0" fieldPosition="0">
        <references count="2">
          <reference field="4294967294" count="1" selected="0">
            <x v="1"/>
          </reference>
          <reference field="8" count="1" selected="0">
            <x v="0"/>
          </reference>
        </references>
      </pivotArea>
    </chartFormat>
    <chartFormat chart="2" format="16">
      <pivotArea type="data" outline="0" fieldPosition="0">
        <references count="2">
          <reference field="4294967294" count="1" selected="0">
            <x v="1"/>
          </reference>
          <reference field="8" count="1" selected="0">
            <x v="1"/>
          </reference>
        </references>
      </pivotArea>
    </chartFormat>
    <chartFormat chart="2" format="17">
      <pivotArea type="data" outline="0" fieldPosition="0">
        <references count="2">
          <reference field="4294967294" count="1" selected="0">
            <x v="1"/>
          </reference>
          <reference field="8" count="1" selected="0">
            <x v="2"/>
          </reference>
        </references>
      </pivotArea>
    </chartFormat>
    <chartFormat chart="14" format="26" series="1">
      <pivotArea type="data" outline="0" fieldPosition="0">
        <references count="1">
          <reference field="4294967294" count="1" selected="0">
            <x v="0"/>
          </reference>
        </references>
      </pivotArea>
    </chartFormat>
    <chartFormat chart="14" format="27">
      <pivotArea type="data" outline="0" fieldPosition="0">
        <references count="2">
          <reference field="4294967294" count="1" selected="0">
            <x v="0"/>
          </reference>
          <reference field="8" count="1" selected="0">
            <x v="0"/>
          </reference>
        </references>
      </pivotArea>
    </chartFormat>
    <chartFormat chart="14" format="28">
      <pivotArea type="data" outline="0" fieldPosition="0">
        <references count="2">
          <reference field="4294967294" count="1" selected="0">
            <x v="0"/>
          </reference>
          <reference field="8" count="1" selected="0">
            <x v="1"/>
          </reference>
        </references>
      </pivotArea>
    </chartFormat>
    <chartFormat chart="14" format="29">
      <pivotArea type="data" outline="0" fieldPosition="0">
        <references count="2">
          <reference field="4294967294" count="1" selected="0">
            <x v="0"/>
          </reference>
          <reference field="8" count="1" selected="0">
            <x v="2"/>
          </reference>
        </references>
      </pivotArea>
    </chartFormat>
    <chartFormat chart="14" format="30" series="1">
      <pivotArea type="data" outline="0" fieldPosition="0">
        <references count="1">
          <reference field="4294967294" count="1" selected="0">
            <x v="1"/>
          </reference>
        </references>
      </pivotArea>
    </chartFormat>
    <chartFormat chart="14" format="31">
      <pivotArea type="data" outline="0" fieldPosition="0">
        <references count="2">
          <reference field="4294967294" count="1" selected="0">
            <x v="1"/>
          </reference>
          <reference field="8" count="1" selected="0">
            <x v="0"/>
          </reference>
        </references>
      </pivotArea>
    </chartFormat>
    <chartFormat chart="14" format="32">
      <pivotArea type="data" outline="0" fieldPosition="0">
        <references count="2">
          <reference field="4294967294" count="1" selected="0">
            <x v="1"/>
          </reference>
          <reference field="8" count="1" selected="0">
            <x v="1"/>
          </reference>
        </references>
      </pivotArea>
    </chartFormat>
    <chartFormat chart="14" format="33">
      <pivotArea type="data" outline="0" fieldPosition="0">
        <references count="2">
          <reference field="4294967294" count="1" selected="0">
            <x v="1"/>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30F57F3-405C-40F5-82AF-D75B5D7F2FA7}"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7" rowHeaderCaption="Region">
  <location ref="D3:E8" firstHeaderRow="1" firstDataRow="1" firstDataCol="1"/>
  <pivotFields count="26">
    <pivotField showAll="0"/>
    <pivotField numFmtId="164" showAll="0">
      <items count="684">
        <item x="564"/>
        <item x="8"/>
        <item x="554"/>
        <item x="52"/>
        <item x="118"/>
        <item x="188"/>
        <item x="423"/>
        <item x="155"/>
        <item x="615"/>
        <item x="49"/>
        <item x="56"/>
        <item x="68"/>
        <item x="522"/>
        <item x="35"/>
        <item x="57"/>
        <item x="196"/>
        <item x="546"/>
        <item x="544"/>
        <item x="400"/>
        <item x="15"/>
        <item x="515"/>
        <item x="123"/>
        <item x="486"/>
        <item x="392"/>
        <item x="559"/>
        <item x="521"/>
        <item x="379"/>
        <item x="602"/>
        <item x="531"/>
        <item x="587"/>
        <item x="193"/>
        <item x="676"/>
        <item x="440"/>
        <item x="165"/>
        <item x="82"/>
        <item x="360"/>
        <item x="462"/>
        <item x="120"/>
        <item x="631"/>
        <item x="348"/>
        <item x="216"/>
        <item x="207"/>
        <item x="399"/>
        <item x="629"/>
        <item x="449"/>
        <item x="257"/>
        <item x="445"/>
        <item x="495"/>
        <item x="246"/>
        <item x="433"/>
        <item x="101"/>
        <item x="384"/>
        <item x="231"/>
        <item x="405"/>
        <item x="668"/>
        <item x="397"/>
        <item x="567"/>
        <item x="558"/>
        <item x="334"/>
        <item x="573"/>
        <item x="481"/>
        <item x="594"/>
        <item x="192"/>
        <item x="432"/>
        <item x="134"/>
        <item x="143"/>
        <item x="626"/>
        <item x="136"/>
        <item x="87"/>
        <item x="454"/>
        <item x="525"/>
        <item x="206"/>
        <item x="510"/>
        <item x="448"/>
        <item x="187"/>
        <item x="173"/>
        <item x="603"/>
        <item x="536"/>
        <item x="398"/>
        <item x="264"/>
        <item x="242"/>
        <item x="200"/>
        <item x="418"/>
        <item x="461"/>
        <item x="256"/>
        <item x="549"/>
        <item x="232"/>
        <item x="665"/>
        <item x="459"/>
        <item x="205"/>
        <item x="161"/>
        <item x="140"/>
        <item x="419"/>
        <item x="115"/>
        <item x="178"/>
        <item x="321"/>
        <item x="606"/>
        <item x="670"/>
        <item x="438"/>
        <item x="570"/>
        <item x="230"/>
        <item x="618"/>
        <item x="415"/>
        <item x="666"/>
        <item x="153"/>
        <item x="478"/>
        <item x="377"/>
        <item x="500"/>
        <item x="657"/>
        <item x="488"/>
        <item x="74"/>
        <item x="122"/>
        <item x="14"/>
        <item x="663"/>
        <item x="107"/>
        <item x="235"/>
        <item x="251"/>
        <item x="88"/>
        <item x="23"/>
        <item x="296"/>
        <item x="388"/>
        <item x="265"/>
        <item x="25"/>
        <item x="219"/>
        <item x="214"/>
        <item x="605"/>
        <item x="80"/>
        <item x="529"/>
        <item x="427"/>
        <item x="375"/>
        <item x="37"/>
        <item x="651"/>
        <item x="656"/>
        <item x="209"/>
        <item x="248"/>
        <item x="60"/>
        <item x="545"/>
        <item x="538"/>
        <item x="483"/>
        <item x="4"/>
        <item x="195"/>
        <item x="598"/>
        <item x="224"/>
        <item x="373"/>
        <item x="202"/>
        <item x="78"/>
        <item x="385"/>
        <item x="541"/>
        <item x="181"/>
        <item x="402"/>
        <item x="6"/>
        <item x="154"/>
        <item x="534"/>
        <item x="102"/>
        <item x="473"/>
        <item x="225"/>
        <item x="503"/>
        <item x="436"/>
        <item x="370"/>
        <item x="446"/>
        <item x="24"/>
        <item x="295"/>
        <item x="358"/>
        <item x="490"/>
        <item x="540"/>
        <item x="508"/>
        <item x="245"/>
        <item x="371"/>
        <item x="253"/>
        <item x="428"/>
        <item x="340"/>
        <item x="239"/>
        <item x="137"/>
        <item x="258"/>
        <item x="647"/>
        <item x="201"/>
        <item x="319"/>
        <item x="444"/>
        <item x="678"/>
        <item x="355"/>
        <item x="505"/>
        <item x="72"/>
        <item x="577"/>
        <item x="218"/>
        <item x="314"/>
        <item x="595"/>
        <item x="460"/>
        <item x="590"/>
        <item x="63"/>
        <item x="455"/>
        <item x="591"/>
        <item x="527"/>
        <item x="151"/>
        <item x="661"/>
        <item x="108"/>
        <item x="124"/>
        <item x="311"/>
        <item x="288"/>
        <item x="66"/>
        <item x="517"/>
        <item x="513"/>
        <item x="619"/>
        <item x="282"/>
        <item x="147"/>
        <item x="269"/>
        <item x="294"/>
        <item x="177"/>
        <item x="659"/>
        <item x="501"/>
        <item x="92"/>
        <item x="16"/>
        <item x="466"/>
        <item x="680"/>
        <item x="5"/>
        <item x="89"/>
        <item x="42"/>
        <item x="67"/>
        <item x="560"/>
        <item x="616"/>
        <item x="157"/>
        <item x="378"/>
        <item x="298"/>
        <item x="30"/>
        <item x="19"/>
        <item x="262"/>
        <item x="317"/>
        <item x="382"/>
        <item x="421"/>
        <item x="403"/>
        <item x="174"/>
        <item x="362"/>
        <item x="100"/>
        <item x="43"/>
        <item x="416"/>
        <item x="638"/>
        <item x="634"/>
        <item x="611"/>
        <item x="487"/>
        <item x="332"/>
        <item x="470"/>
        <item x="520"/>
        <item x="144"/>
        <item x="555"/>
        <item x="130"/>
        <item x="571"/>
        <item x="145"/>
        <item x="465"/>
        <item x="212"/>
        <item x="614"/>
        <item x="613"/>
        <item x="79"/>
        <item x="17"/>
        <item x="627"/>
        <item x="404"/>
        <item x="20"/>
        <item x="535"/>
        <item x="386"/>
        <item x="551"/>
        <item x="169"/>
        <item x="547"/>
        <item x="561"/>
        <item x="479"/>
        <item x="326"/>
        <item x="635"/>
        <item x="344"/>
        <item x="146"/>
        <item x="352"/>
        <item x="71"/>
        <item x="451"/>
        <item x="184"/>
        <item x="653"/>
        <item x="652"/>
        <item x="261"/>
        <item x="198"/>
        <item x="607"/>
        <item x="563"/>
        <item x="464"/>
        <item x="568"/>
        <item x="411"/>
        <item x="240"/>
        <item x="650"/>
        <item x="673"/>
        <item x="327"/>
        <item x="97"/>
        <item x="141"/>
        <item x="3"/>
        <item x="496"/>
        <item x="646"/>
        <item x="47"/>
        <item x="13"/>
        <item x="243"/>
        <item x="393"/>
        <item x="164"/>
        <item x="349"/>
        <item x="640"/>
        <item x="160"/>
        <item x="27"/>
        <item x="502"/>
        <item x="586"/>
        <item x="121"/>
        <item x="278"/>
        <item x="142"/>
        <item x="482"/>
        <item x="523"/>
        <item x="53"/>
        <item x="210"/>
        <item x="125"/>
        <item x="266"/>
        <item x="168"/>
        <item x="391"/>
        <item x="281"/>
        <item x="81"/>
        <item x="182"/>
        <item x="313"/>
        <item x="467"/>
        <item x="229"/>
        <item x="395"/>
        <item x="263"/>
        <item x="33"/>
        <item x="533"/>
        <item x="289"/>
        <item x="70"/>
        <item x="185"/>
        <item x="45"/>
        <item x="537"/>
        <item x="197"/>
        <item x="674"/>
        <item x="406"/>
        <item x="633"/>
        <item x="369"/>
        <item x="268"/>
        <item x="588"/>
        <item x="226"/>
        <item x="274"/>
        <item x="77"/>
        <item x="84"/>
        <item x="346"/>
        <item x="664"/>
        <item x="2"/>
        <item x="439"/>
        <item x="51"/>
        <item x="110"/>
        <item x="158"/>
        <item x="410"/>
        <item x="221"/>
        <item x="639"/>
        <item x="250"/>
        <item x="364"/>
        <item x="437"/>
        <item x="98"/>
        <item x="491"/>
        <item x="46"/>
        <item x="458"/>
        <item x="512"/>
        <item x="475"/>
        <item x="133"/>
        <item x="99"/>
        <item x="679"/>
        <item x="119"/>
        <item x="643"/>
        <item x="312"/>
        <item x="422"/>
        <item x="18"/>
        <item x="435"/>
        <item x="580"/>
        <item x="645"/>
        <item x="105"/>
        <item x="26"/>
        <item x="279"/>
        <item x="548"/>
        <item x="211"/>
        <item x="104"/>
        <item x="658"/>
        <item x="320"/>
        <item x="322"/>
        <item x="172"/>
        <item x="11"/>
        <item x="463"/>
        <item x="374"/>
        <item x="301"/>
        <item x="576"/>
        <item x="408"/>
        <item x="112"/>
        <item x="116"/>
        <item x="655"/>
        <item x="291"/>
        <item x="156"/>
        <item x="562"/>
        <item x="194"/>
        <item x="215"/>
        <item x="489"/>
        <item x="672"/>
        <item x="447"/>
        <item x="69"/>
        <item x="304"/>
        <item x="660"/>
        <item x="292"/>
        <item x="450"/>
        <item x="96"/>
        <item x="407"/>
        <item x="372"/>
        <item x="255"/>
        <item x="233"/>
        <item x="585"/>
        <item x="159"/>
        <item x="381"/>
        <item x="583"/>
        <item x="550"/>
        <item x="565"/>
        <item x="117"/>
        <item x="499"/>
        <item x="514"/>
        <item x="247"/>
        <item x="90"/>
        <item x="249"/>
        <item x="252"/>
        <item x="596"/>
        <item x="316"/>
        <item x="442"/>
        <item x="472"/>
        <item x="468"/>
        <item x="309"/>
        <item x="32"/>
        <item x="95"/>
        <item x="28"/>
        <item x="608"/>
        <item x="114"/>
        <item x="412"/>
        <item x="337"/>
        <item x="44"/>
        <item x="331"/>
        <item x="220"/>
        <item x="624"/>
        <item x="270"/>
        <item x="190"/>
        <item x="300"/>
        <item x="356"/>
        <item x="359"/>
        <item x="582"/>
        <item x="368"/>
        <item x="191"/>
        <item x="677"/>
        <item x="642"/>
        <item x="152"/>
        <item x="338"/>
        <item x="457"/>
        <item x="238"/>
        <item x="244"/>
        <item x="236"/>
        <item x="662"/>
        <item x="139"/>
        <item x="609"/>
        <item x="180"/>
        <item x="354"/>
        <item x="519"/>
        <item x="61"/>
        <item x="380"/>
        <item x="396"/>
        <item x="48"/>
        <item x="39"/>
        <item x="10"/>
        <item x="307"/>
        <item x="290"/>
        <item x="135"/>
        <item x="271"/>
        <item x="430"/>
        <item x="303"/>
        <item x="621"/>
        <item x="29"/>
        <item x="299"/>
        <item x="111"/>
        <item x="254"/>
        <item x="65"/>
        <item x="376"/>
        <item x="589"/>
        <item x="237"/>
        <item x="287"/>
        <item x="417"/>
        <item x="542"/>
        <item x="622"/>
        <item x="75"/>
        <item x="636"/>
        <item x="318"/>
        <item x="284"/>
        <item x="228"/>
        <item x="129"/>
        <item x="492"/>
        <item x="339"/>
        <item x="351"/>
        <item x="345"/>
        <item x="34"/>
        <item x="599"/>
        <item x="539"/>
        <item x="85"/>
        <item x="342"/>
        <item x="620"/>
        <item x="128"/>
        <item x="667"/>
        <item x="401"/>
        <item x="179"/>
        <item x="507"/>
        <item x="325"/>
        <item x="275"/>
        <item x="363"/>
        <item x="630"/>
        <item x="572"/>
        <item x="511"/>
        <item x="285"/>
        <item x="431"/>
        <item x="176"/>
        <item x="222"/>
        <item x="217"/>
        <item x="625"/>
        <item x="310"/>
        <item x="497"/>
        <item x="272"/>
        <item x="347"/>
        <item x="64"/>
        <item x="516"/>
        <item x="581"/>
        <item x="524"/>
        <item x="297"/>
        <item x="213"/>
        <item x="575"/>
        <item x="509"/>
        <item x="170"/>
        <item x="365"/>
        <item x="126"/>
        <item x="280"/>
        <item x="203"/>
        <item x="305"/>
        <item x="574"/>
        <item x="452"/>
        <item x="0"/>
        <item x="162"/>
        <item x="469"/>
        <item x="493"/>
        <item x="31"/>
        <item x="273"/>
        <item x="204"/>
        <item x="367"/>
        <item x="441"/>
        <item x="83"/>
        <item x="669"/>
        <item x="171"/>
        <item x="333"/>
        <item x="131"/>
        <item x="323"/>
        <item x="532"/>
        <item x="413"/>
        <item x="22"/>
        <item x="641"/>
        <item x="36"/>
        <item x="612"/>
        <item x="73"/>
        <item x="569"/>
        <item x="504"/>
        <item x="277"/>
        <item x="59"/>
        <item x="476"/>
        <item x="426"/>
        <item x="453"/>
        <item x="1"/>
        <item x="183"/>
        <item x="420"/>
        <item x="414"/>
        <item x="681"/>
        <item x="597"/>
        <item x="682"/>
        <item x="361"/>
        <item x="456"/>
        <item x="223"/>
        <item x="175"/>
        <item x="149"/>
        <item x="654"/>
        <item x="553"/>
        <item x="518"/>
        <item x="276"/>
        <item x="480"/>
        <item x="324"/>
        <item x="383"/>
        <item x="600"/>
        <item x="424"/>
        <item x="617"/>
        <item x="579"/>
        <item x="330"/>
        <item x="357"/>
        <item x="199"/>
        <item x="425"/>
        <item x="429"/>
        <item x="343"/>
        <item x="62"/>
        <item x="628"/>
        <item x="148"/>
        <item x="366"/>
        <item x="163"/>
        <item x="76"/>
        <item x="40"/>
        <item x="623"/>
        <item x="350"/>
        <item x="610"/>
        <item x="556"/>
        <item x="341"/>
        <item x="58"/>
        <item x="227"/>
        <item x="328"/>
        <item x="7"/>
        <item x="12"/>
        <item x="55"/>
        <item x="637"/>
        <item x="649"/>
        <item x="578"/>
        <item x="604"/>
        <item x="593"/>
        <item x="671"/>
        <item x="506"/>
        <item x="552"/>
        <item x="267"/>
        <item x="648"/>
        <item x="166"/>
        <item x="9"/>
        <item x="526"/>
        <item x="394"/>
        <item x="632"/>
        <item x="50"/>
        <item x="138"/>
        <item x="387"/>
        <item x="335"/>
        <item x="409"/>
        <item x="259"/>
        <item x="150"/>
        <item x="477"/>
        <item x="329"/>
        <item x="38"/>
        <item x="208"/>
        <item x="302"/>
        <item x="260"/>
        <item x="21"/>
        <item x="434"/>
        <item x="113"/>
        <item x="308"/>
        <item x="557"/>
        <item x="675"/>
        <item x="484"/>
        <item x="353"/>
        <item x="389"/>
        <item x="390"/>
        <item x="127"/>
        <item x="93"/>
        <item x="109"/>
        <item x="494"/>
        <item x="167"/>
        <item x="293"/>
        <item x="54"/>
        <item x="189"/>
        <item x="592"/>
        <item x="485"/>
        <item x="241"/>
        <item x="286"/>
        <item x="132"/>
        <item x="91"/>
        <item x="186"/>
        <item x="306"/>
        <item x="336"/>
        <item x="103"/>
        <item x="498"/>
        <item x="283"/>
        <item x="528"/>
        <item x="41"/>
        <item x="443"/>
        <item x="474"/>
        <item x="644"/>
        <item x="86"/>
        <item x="543"/>
        <item x="94"/>
        <item x="530"/>
        <item x="315"/>
        <item x="601"/>
        <item x="234"/>
        <item x="106"/>
        <item x="566"/>
        <item x="584"/>
        <item x="471"/>
        <item t="default"/>
      </items>
    </pivotField>
    <pivotField showAll="0"/>
    <pivotField showAll="0"/>
    <pivotField showAll="0"/>
    <pivotField numFmtId="1" showAll="0"/>
    <pivotField numFmtId="2" showAll="0"/>
    <pivotField numFmtId="9" showAll="0"/>
    <pivotField showAll="0">
      <items count="4">
        <item x="2"/>
        <item x="1"/>
        <item x="0"/>
        <item t="default"/>
      </items>
    </pivotField>
    <pivotField dataField="1" numFmtId="2" showAll="0"/>
    <pivotField numFmtId="2" showAll="0"/>
    <pivotField numFmtId="2" showAll="0"/>
    <pivotField showAll="0"/>
    <pivotField showAll="0"/>
    <pivotField showAll="0">
      <items count="6">
        <item x="0"/>
        <item x="3"/>
        <item x="2"/>
        <item x="1"/>
        <item x="4"/>
        <item t="default"/>
      </items>
    </pivotField>
    <pivotField numFmtId="2" showAll="0"/>
    <pivotField showAll="0">
      <items count="6">
        <item x="1"/>
        <item x="3"/>
        <item x="0"/>
        <item x="2"/>
        <item m="1" x="4"/>
        <item t="default"/>
      </items>
    </pivotField>
    <pivotField showAll="0"/>
    <pivotField showAll="0"/>
    <pivotField axis="axisRow" showAll="0">
      <items count="5">
        <item x="1"/>
        <item x="3"/>
        <item x="2"/>
        <item x="0"/>
        <item t="default"/>
      </items>
    </pivotField>
    <pivotField showAll="0">
      <items count="4">
        <item x="0"/>
        <item x="1"/>
        <item x="2"/>
        <item t="default"/>
      </items>
    </pivotField>
    <pivotField numFmtId="2" showAll="0"/>
    <pivotField numFmtId="2"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9"/>
  </rowFields>
  <rowItems count="5">
    <i>
      <x/>
    </i>
    <i>
      <x v="1"/>
    </i>
    <i>
      <x v="2"/>
    </i>
    <i>
      <x v="3"/>
    </i>
    <i t="grand">
      <x/>
    </i>
  </rowItems>
  <colItems count="1">
    <i/>
  </colItems>
  <dataFields count="1">
    <dataField name="Sum of Total_Amount" fld="9" baseField="19" baseItem="1" numFmtId="165"/>
  </dataFields>
  <chartFormats count="2">
    <chartFormat chart="2" format="2" series="1">
      <pivotArea type="data" outline="0" fieldPosition="0">
        <references count="1">
          <reference field="4294967294" count="1" selected="0">
            <x v="0"/>
          </reference>
        </references>
      </pivotArea>
    </chartFormat>
    <chartFormat chart="1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ECF6F16-EE88-4070-B012-B4CD32726DB7}"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3" rowHeaderCaption="Category">
  <location ref="A3:B9" firstHeaderRow="1" firstDataRow="1" firstDataCol="1"/>
  <pivotFields count="26">
    <pivotField showAll="0"/>
    <pivotField numFmtId="164" showAll="0">
      <items count="684">
        <item x="564"/>
        <item x="8"/>
        <item x="554"/>
        <item x="52"/>
        <item x="118"/>
        <item x="188"/>
        <item x="423"/>
        <item x="155"/>
        <item x="615"/>
        <item x="49"/>
        <item x="56"/>
        <item x="68"/>
        <item x="522"/>
        <item x="35"/>
        <item x="57"/>
        <item x="196"/>
        <item x="546"/>
        <item x="544"/>
        <item x="400"/>
        <item x="15"/>
        <item x="515"/>
        <item x="123"/>
        <item x="486"/>
        <item x="392"/>
        <item x="559"/>
        <item x="521"/>
        <item x="379"/>
        <item x="602"/>
        <item x="531"/>
        <item x="587"/>
        <item x="193"/>
        <item x="676"/>
        <item x="440"/>
        <item x="165"/>
        <item x="82"/>
        <item x="360"/>
        <item x="462"/>
        <item x="120"/>
        <item x="631"/>
        <item x="348"/>
        <item x="216"/>
        <item x="207"/>
        <item x="399"/>
        <item x="629"/>
        <item x="449"/>
        <item x="257"/>
        <item x="445"/>
        <item x="495"/>
        <item x="246"/>
        <item x="433"/>
        <item x="101"/>
        <item x="384"/>
        <item x="231"/>
        <item x="405"/>
        <item x="668"/>
        <item x="397"/>
        <item x="567"/>
        <item x="558"/>
        <item x="334"/>
        <item x="573"/>
        <item x="481"/>
        <item x="594"/>
        <item x="192"/>
        <item x="432"/>
        <item x="134"/>
        <item x="143"/>
        <item x="626"/>
        <item x="136"/>
        <item x="87"/>
        <item x="454"/>
        <item x="525"/>
        <item x="206"/>
        <item x="510"/>
        <item x="448"/>
        <item x="187"/>
        <item x="173"/>
        <item x="603"/>
        <item x="536"/>
        <item x="398"/>
        <item x="264"/>
        <item x="242"/>
        <item x="200"/>
        <item x="418"/>
        <item x="461"/>
        <item x="256"/>
        <item x="549"/>
        <item x="232"/>
        <item x="665"/>
        <item x="459"/>
        <item x="205"/>
        <item x="161"/>
        <item x="140"/>
        <item x="419"/>
        <item x="115"/>
        <item x="178"/>
        <item x="321"/>
        <item x="606"/>
        <item x="670"/>
        <item x="438"/>
        <item x="570"/>
        <item x="230"/>
        <item x="618"/>
        <item x="415"/>
        <item x="666"/>
        <item x="153"/>
        <item x="478"/>
        <item x="377"/>
        <item x="500"/>
        <item x="657"/>
        <item x="488"/>
        <item x="74"/>
        <item x="122"/>
        <item x="14"/>
        <item x="663"/>
        <item x="107"/>
        <item x="235"/>
        <item x="251"/>
        <item x="88"/>
        <item x="23"/>
        <item x="296"/>
        <item x="388"/>
        <item x="265"/>
        <item x="25"/>
        <item x="219"/>
        <item x="214"/>
        <item x="605"/>
        <item x="80"/>
        <item x="529"/>
        <item x="427"/>
        <item x="375"/>
        <item x="37"/>
        <item x="651"/>
        <item x="656"/>
        <item x="209"/>
        <item x="248"/>
        <item x="60"/>
        <item x="545"/>
        <item x="538"/>
        <item x="483"/>
        <item x="4"/>
        <item x="195"/>
        <item x="598"/>
        <item x="224"/>
        <item x="373"/>
        <item x="202"/>
        <item x="78"/>
        <item x="385"/>
        <item x="541"/>
        <item x="181"/>
        <item x="402"/>
        <item x="6"/>
        <item x="154"/>
        <item x="534"/>
        <item x="102"/>
        <item x="473"/>
        <item x="225"/>
        <item x="503"/>
        <item x="436"/>
        <item x="370"/>
        <item x="446"/>
        <item x="24"/>
        <item x="295"/>
        <item x="358"/>
        <item x="490"/>
        <item x="540"/>
        <item x="508"/>
        <item x="245"/>
        <item x="371"/>
        <item x="253"/>
        <item x="428"/>
        <item x="340"/>
        <item x="239"/>
        <item x="137"/>
        <item x="258"/>
        <item x="647"/>
        <item x="201"/>
        <item x="319"/>
        <item x="444"/>
        <item x="678"/>
        <item x="355"/>
        <item x="505"/>
        <item x="72"/>
        <item x="577"/>
        <item x="218"/>
        <item x="314"/>
        <item x="595"/>
        <item x="460"/>
        <item x="590"/>
        <item x="63"/>
        <item x="455"/>
        <item x="591"/>
        <item x="527"/>
        <item x="151"/>
        <item x="661"/>
        <item x="108"/>
        <item x="124"/>
        <item x="311"/>
        <item x="288"/>
        <item x="66"/>
        <item x="517"/>
        <item x="513"/>
        <item x="619"/>
        <item x="282"/>
        <item x="147"/>
        <item x="269"/>
        <item x="294"/>
        <item x="177"/>
        <item x="659"/>
        <item x="501"/>
        <item x="92"/>
        <item x="16"/>
        <item x="466"/>
        <item x="680"/>
        <item x="5"/>
        <item x="89"/>
        <item x="42"/>
        <item x="67"/>
        <item x="560"/>
        <item x="616"/>
        <item x="157"/>
        <item x="378"/>
        <item x="298"/>
        <item x="30"/>
        <item x="19"/>
        <item x="262"/>
        <item x="317"/>
        <item x="382"/>
        <item x="421"/>
        <item x="403"/>
        <item x="174"/>
        <item x="362"/>
        <item x="100"/>
        <item x="43"/>
        <item x="416"/>
        <item x="638"/>
        <item x="634"/>
        <item x="611"/>
        <item x="487"/>
        <item x="332"/>
        <item x="470"/>
        <item x="520"/>
        <item x="144"/>
        <item x="555"/>
        <item x="130"/>
        <item x="571"/>
        <item x="145"/>
        <item x="465"/>
        <item x="212"/>
        <item x="614"/>
        <item x="613"/>
        <item x="79"/>
        <item x="17"/>
        <item x="627"/>
        <item x="404"/>
        <item x="20"/>
        <item x="535"/>
        <item x="386"/>
        <item x="551"/>
        <item x="169"/>
        <item x="547"/>
        <item x="561"/>
        <item x="479"/>
        <item x="326"/>
        <item x="635"/>
        <item x="344"/>
        <item x="146"/>
        <item x="352"/>
        <item x="71"/>
        <item x="451"/>
        <item x="184"/>
        <item x="653"/>
        <item x="652"/>
        <item x="261"/>
        <item x="198"/>
        <item x="607"/>
        <item x="563"/>
        <item x="464"/>
        <item x="568"/>
        <item x="411"/>
        <item x="240"/>
        <item x="650"/>
        <item x="673"/>
        <item x="327"/>
        <item x="97"/>
        <item x="141"/>
        <item x="3"/>
        <item x="496"/>
        <item x="646"/>
        <item x="47"/>
        <item x="13"/>
        <item x="243"/>
        <item x="393"/>
        <item x="164"/>
        <item x="349"/>
        <item x="640"/>
        <item x="160"/>
        <item x="27"/>
        <item x="502"/>
        <item x="586"/>
        <item x="121"/>
        <item x="278"/>
        <item x="142"/>
        <item x="482"/>
        <item x="523"/>
        <item x="53"/>
        <item x="210"/>
        <item x="125"/>
        <item x="266"/>
        <item x="168"/>
        <item x="391"/>
        <item x="281"/>
        <item x="81"/>
        <item x="182"/>
        <item x="313"/>
        <item x="467"/>
        <item x="229"/>
        <item x="395"/>
        <item x="263"/>
        <item x="33"/>
        <item x="533"/>
        <item x="289"/>
        <item x="70"/>
        <item x="185"/>
        <item x="45"/>
        <item x="537"/>
        <item x="197"/>
        <item x="674"/>
        <item x="406"/>
        <item x="633"/>
        <item x="369"/>
        <item x="268"/>
        <item x="588"/>
        <item x="226"/>
        <item x="274"/>
        <item x="77"/>
        <item x="84"/>
        <item x="346"/>
        <item x="664"/>
        <item x="2"/>
        <item x="439"/>
        <item x="51"/>
        <item x="110"/>
        <item x="158"/>
        <item x="410"/>
        <item x="221"/>
        <item x="639"/>
        <item x="250"/>
        <item x="364"/>
        <item x="437"/>
        <item x="98"/>
        <item x="491"/>
        <item x="46"/>
        <item x="458"/>
        <item x="512"/>
        <item x="475"/>
        <item x="133"/>
        <item x="99"/>
        <item x="679"/>
        <item x="119"/>
        <item x="643"/>
        <item x="312"/>
        <item x="422"/>
        <item x="18"/>
        <item x="435"/>
        <item x="580"/>
        <item x="645"/>
        <item x="105"/>
        <item x="26"/>
        <item x="279"/>
        <item x="548"/>
        <item x="211"/>
        <item x="104"/>
        <item x="658"/>
        <item x="320"/>
        <item x="322"/>
        <item x="172"/>
        <item x="11"/>
        <item x="463"/>
        <item x="374"/>
        <item x="301"/>
        <item x="576"/>
        <item x="408"/>
        <item x="112"/>
        <item x="116"/>
        <item x="655"/>
        <item x="291"/>
        <item x="156"/>
        <item x="562"/>
        <item x="194"/>
        <item x="215"/>
        <item x="489"/>
        <item x="672"/>
        <item x="447"/>
        <item x="69"/>
        <item x="304"/>
        <item x="660"/>
        <item x="292"/>
        <item x="450"/>
        <item x="96"/>
        <item x="407"/>
        <item x="372"/>
        <item x="255"/>
        <item x="233"/>
        <item x="585"/>
        <item x="159"/>
        <item x="381"/>
        <item x="583"/>
        <item x="550"/>
        <item x="565"/>
        <item x="117"/>
        <item x="499"/>
        <item x="514"/>
        <item x="247"/>
        <item x="90"/>
        <item x="249"/>
        <item x="252"/>
        <item x="596"/>
        <item x="316"/>
        <item x="442"/>
        <item x="472"/>
        <item x="468"/>
        <item x="309"/>
        <item x="32"/>
        <item x="95"/>
        <item x="28"/>
        <item x="608"/>
        <item x="114"/>
        <item x="412"/>
        <item x="337"/>
        <item x="44"/>
        <item x="331"/>
        <item x="220"/>
        <item x="624"/>
        <item x="270"/>
        <item x="190"/>
        <item x="300"/>
        <item x="356"/>
        <item x="359"/>
        <item x="582"/>
        <item x="368"/>
        <item x="191"/>
        <item x="677"/>
        <item x="642"/>
        <item x="152"/>
        <item x="338"/>
        <item x="457"/>
        <item x="238"/>
        <item x="244"/>
        <item x="236"/>
        <item x="662"/>
        <item x="139"/>
        <item x="609"/>
        <item x="180"/>
        <item x="354"/>
        <item x="519"/>
        <item x="61"/>
        <item x="380"/>
        <item x="396"/>
        <item x="48"/>
        <item x="39"/>
        <item x="10"/>
        <item x="307"/>
        <item x="290"/>
        <item x="135"/>
        <item x="271"/>
        <item x="430"/>
        <item x="303"/>
        <item x="621"/>
        <item x="29"/>
        <item x="299"/>
        <item x="111"/>
        <item x="254"/>
        <item x="65"/>
        <item x="376"/>
        <item x="589"/>
        <item x="237"/>
        <item x="287"/>
        <item x="417"/>
        <item x="542"/>
        <item x="622"/>
        <item x="75"/>
        <item x="636"/>
        <item x="318"/>
        <item x="284"/>
        <item x="228"/>
        <item x="129"/>
        <item x="492"/>
        <item x="339"/>
        <item x="351"/>
        <item x="345"/>
        <item x="34"/>
        <item x="599"/>
        <item x="539"/>
        <item x="85"/>
        <item x="342"/>
        <item x="620"/>
        <item x="128"/>
        <item x="667"/>
        <item x="401"/>
        <item x="179"/>
        <item x="507"/>
        <item x="325"/>
        <item x="275"/>
        <item x="363"/>
        <item x="630"/>
        <item x="572"/>
        <item x="511"/>
        <item x="285"/>
        <item x="431"/>
        <item x="176"/>
        <item x="222"/>
        <item x="217"/>
        <item x="625"/>
        <item x="310"/>
        <item x="497"/>
        <item x="272"/>
        <item x="347"/>
        <item x="64"/>
        <item x="516"/>
        <item x="581"/>
        <item x="524"/>
        <item x="297"/>
        <item x="213"/>
        <item x="575"/>
        <item x="509"/>
        <item x="170"/>
        <item x="365"/>
        <item x="126"/>
        <item x="280"/>
        <item x="203"/>
        <item x="305"/>
        <item x="574"/>
        <item x="452"/>
        <item x="0"/>
        <item x="162"/>
        <item x="469"/>
        <item x="493"/>
        <item x="31"/>
        <item x="273"/>
        <item x="204"/>
        <item x="367"/>
        <item x="441"/>
        <item x="83"/>
        <item x="669"/>
        <item x="171"/>
        <item x="333"/>
        <item x="131"/>
        <item x="323"/>
        <item x="532"/>
        <item x="413"/>
        <item x="22"/>
        <item x="641"/>
        <item x="36"/>
        <item x="612"/>
        <item x="73"/>
        <item x="569"/>
        <item x="504"/>
        <item x="277"/>
        <item x="59"/>
        <item x="476"/>
        <item x="426"/>
        <item x="453"/>
        <item x="1"/>
        <item x="183"/>
        <item x="420"/>
        <item x="414"/>
        <item x="681"/>
        <item x="597"/>
        <item x="682"/>
        <item x="361"/>
        <item x="456"/>
        <item x="223"/>
        <item x="175"/>
        <item x="149"/>
        <item x="654"/>
        <item x="553"/>
        <item x="518"/>
        <item x="276"/>
        <item x="480"/>
        <item x="324"/>
        <item x="383"/>
        <item x="600"/>
        <item x="424"/>
        <item x="617"/>
        <item x="579"/>
        <item x="330"/>
        <item x="357"/>
        <item x="199"/>
        <item x="425"/>
        <item x="429"/>
        <item x="343"/>
        <item x="62"/>
        <item x="628"/>
        <item x="148"/>
        <item x="366"/>
        <item x="163"/>
        <item x="76"/>
        <item x="40"/>
        <item x="623"/>
        <item x="350"/>
        <item x="610"/>
        <item x="556"/>
        <item x="341"/>
        <item x="58"/>
        <item x="227"/>
        <item x="328"/>
        <item x="7"/>
        <item x="12"/>
        <item x="55"/>
        <item x="637"/>
        <item x="649"/>
        <item x="578"/>
        <item x="604"/>
        <item x="593"/>
        <item x="671"/>
        <item x="506"/>
        <item x="552"/>
        <item x="267"/>
        <item x="648"/>
        <item x="166"/>
        <item x="9"/>
        <item x="526"/>
        <item x="394"/>
        <item x="632"/>
        <item x="50"/>
        <item x="138"/>
        <item x="387"/>
        <item x="335"/>
        <item x="409"/>
        <item x="259"/>
        <item x="150"/>
        <item x="477"/>
        <item x="329"/>
        <item x="38"/>
        <item x="208"/>
        <item x="302"/>
        <item x="260"/>
        <item x="21"/>
        <item x="434"/>
        <item x="113"/>
        <item x="308"/>
        <item x="557"/>
        <item x="675"/>
        <item x="484"/>
        <item x="353"/>
        <item x="389"/>
        <item x="390"/>
        <item x="127"/>
        <item x="93"/>
        <item x="109"/>
        <item x="494"/>
        <item x="167"/>
        <item x="293"/>
        <item x="54"/>
        <item x="189"/>
        <item x="592"/>
        <item x="485"/>
        <item x="241"/>
        <item x="286"/>
        <item x="132"/>
        <item x="91"/>
        <item x="186"/>
        <item x="306"/>
        <item x="336"/>
        <item x="103"/>
        <item x="498"/>
        <item x="283"/>
        <item x="528"/>
        <item x="41"/>
        <item x="443"/>
        <item x="474"/>
        <item x="644"/>
        <item x="86"/>
        <item x="543"/>
        <item x="94"/>
        <item x="530"/>
        <item x="315"/>
        <item x="601"/>
        <item x="234"/>
        <item x="106"/>
        <item x="566"/>
        <item x="584"/>
        <item x="471"/>
        <item t="default"/>
      </items>
    </pivotField>
    <pivotField showAll="0"/>
    <pivotField showAll="0"/>
    <pivotField showAll="0"/>
    <pivotField numFmtId="1" showAll="0"/>
    <pivotField numFmtId="2" showAll="0"/>
    <pivotField numFmtId="9" showAll="0"/>
    <pivotField showAll="0">
      <items count="4">
        <item x="2"/>
        <item x="1"/>
        <item x="0"/>
        <item t="default"/>
      </items>
    </pivotField>
    <pivotField dataField="1" numFmtId="2" showAll="0"/>
    <pivotField numFmtId="2" showAll="0"/>
    <pivotField numFmtId="2" showAll="0"/>
    <pivotField showAll="0"/>
    <pivotField showAll="0"/>
    <pivotField axis="axisRow" showAll="0">
      <items count="6">
        <item x="0"/>
        <item x="3"/>
        <item x="2"/>
        <item x="1"/>
        <item x="4"/>
        <item t="default"/>
      </items>
    </pivotField>
    <pivotField numFmtId="2" showAll="0"/>
    <pivotField showAll="0">
      <items count="6">
        <item x="1"/>
        <item x="3"/>
        <item x="0"/>
        <item x="2"/>
        <item m="1" x="4"/>
        <item t="default"/>
      </items>
    </pivotField>
    <pivotField showAll="0"/>
    <pivotField showAll="0"/>
    <pivotField showAll="0">
      <items count="5">
        <item x="1"/>
        <item x="3"/>
        <item x="2"/>
        <item x="0"/>
        <item t="default"/>
      </items>
    </pivotField>
    <pivotField showAll="0">
      <items count="4">
        <item x="0"/>
        <item x="1"/>
        <item x="2"/>
        <item t="default"/>
      </items>
    </pivotField>
    <pivotField numFmtId="2" showAll="0"/>
    <pivotField numFmtId="2"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4"/>
  </rowFields>
  <rowItems count="6">
    <i>
      <x/>
    </i>
    <i>
      <x v="1"/>
    </i>
    <i>
      <x v="2"/>
    </i>
    <i>
      <x v="3"/>
    </i>
    <i>
      <x v="4"/>
    </i>
    <i t="grand">
      <x/>
    </i>
  </rowItems>
  <colItems count="1">
    <i/>
  </colItems>
  <dataFields count="1">
    <dataField name="Sum of Total_Amount" fld="9" baseField="14" baseItem="2" numFmtId="165"/>
  </dataFields>
  <chartFormats count="1">
    <chartFormat chart="5"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47E6A98-7666-4458-89D8-6916F474B6E2}" name="PivotTable7"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4" rowHeaderCaption="Category">
  <location ref="H12:J18" firstHeaderRow="0" firstDataRow="1" firstDataCol="1"/>
  <pivotFields count="26">
    <pivotField showAll="0"/>
    <pivotField numFmtId="164" showAll="0">
      <items count="684">
        <item x="564"/>
        <item x="8"/>
        <item x="554"/>
        <item x="52"/>
        <item x="118"/>
        <item x="188"/>
        <item x="423"/>
        <item x="155"/>
        <item x="615"/>
        <item x="49"/>
        <item x="56"/>
        <item x="68"/>
        <item x="522"/>
        <item x="35"/>
        <item x="57"/>
        <item x="196"/>
        <item x="546"/>
        <item x="544"/>
        <item x="400"/>
        <item x="15"/>
        <item x="515"/>
        <item x="123"/>
        <item x="486"/>
        <item x="392"/>
        <item x="559"/>
        <item x="521"/>
        <item x="379"/>
        <item x="602"/>
        <item x="531"/>
        <item x="587"/>
        <item x="193"/>
        <item x="676"/>
        <item x="440"/>
        <item x="165"/>
        <item x="82"/>
        <item x="360"/>
        <item x="462"/>
        <item x="120"/>
        <item x="631"/>
        <item x="348"/>
        <item x="216"/>
        <item x="207"/>
        <item x="399"/>
        <item x="629"/>
        <item x="449"/>
        <item x="257"/>
        <item x="445"/>
        <item x="495"/>
        <item x="246"/>
        <item x="433"/>
        <item x="101"/>
        <item x="384"/>
        <item x="231"/>
        <item x="405"/>
        <item x="668"/>
        <item x="397"/>
        <item x="567"/>
        <item x="558"/>
        <item x="334"/>
        <item x="573"/>
        <item x="481"/>
        <item x="594"/>
        <item x="192"/>
        <item x="432"/>
        <item x="134"/>
        <item x="143"/>
        <item x="626"/>
        <item x="136"/>
        <item x="87"/>
        <item x="454"/>
        <item x="525"/>
        <item x="206"/>
        <item x="510"/>
        <item x="448"/>
        <item x="187"/>
        <item x="173"/>
        <item x="603"/>
        <item x="536"/>
        <item x="398"/>
        <item x="264"/>
        <item x="242"/>
        <item x="200"/>
        <item x="418"/>
        <item x="461"/>
        <item x="256"/>
        <item x="549"/>
        <item x="232"/>
        <item x="665"/>
        <item x="459"/>
        <item x="205"/>
        <item x="161"/>
        <item x="140"/>
        <item x="419"/>
        <item x="115"/>
        <item x="178"/>
        <item x="321"/>
        <item x="606"/>
        <item x="670"/>
        <item x="438"/>
        <item x="570"/>
        <item x="230"/>
        <item x="618"/>
        <item x="415"/>
        <item x="666"/>
        <item x="153"/>
        <item x="478"/>
        <item x="377"/>
        <item x="500"/>
        <item x="657"/>
        <item x="488"/>
        <item x="74"/>
        <item x="122"/>
        <item x="14"/>
        <item x="663"/>
        <item x="107"/>
        <item x="235"/>
        <item x="251"/>
        <item x="88"/>
        <item x="23"/>
        <item x="296"/>
        <item x="388"/>
        <item x="265"/>
        <item x="25"/>
        <item x="219"/>
        <item x="214"/>
        <item x="605"/>
        <item x="80"/>
        <item x="529"/>
        <item x="427"/>
        <item x="375"/>
        <item x="37"/>
        <item x="651"/>
        <item x="656"/>
        <item x="209"/>
        <item x="248"/>
        <item x="60"/>
        <item x="545"/>
        <item x="538"/>
        <item x="483"/>
        <item x="4"/>
        <item x="195"/>
        <item x="598"/>
        <item x="224"/>
        <item x="373"/>
        <item x="202"/>
        <item x="78"/>
        <item x="385"/>
        <item x="541"/>
        <item x="181"/>
        <item x="402"/>
        <item x="6"/>
        <item x="154"/>
        <item x="534"/>
        <item x="102"/>
        <item x="473"/>
        <item x="225"/>
        <item x="503"/>
        <item x="436"/>
        <item x="370"/>
        <item x="446"/>
        <item x="24"/>
        <item x="295"/>
        <item x="358"/>
        <item x="490"/>
        <item x="540"/>
        <item x="508"/>
        <item x="245"/>
        <item x="371"/>
        <item x="253"/>
        <item x="428"/>
        <item x="340"/>
        <item x="239"/>
        <item x="137"/>
        <item x="258"/>
        <item x="647"/>
        <item x="201"/>
        <item x="319"/>
        <item x="444"/>
        <item x="678"/>
        <item x="355"/>
        <item x="505"/>
        <item x="72"/>
        <item x="577"/>
        <item x="218"/>
        <item x="314"/>
        <item x="595"/>
        <item x="460"/>
        <item x="590"/>
        <item x="63"/>
        <item x="455"/>
        <item x="591"/>
        <item x="527"/>
        <item x="151"/>
        <item x="661"/>
        <item x="108"/>
        <item x="124"/>
        <item x="311"/>
        <item x="288"/>
        <item x="66"/>
        <item x="517"/>
        <item x="513"/>
        <item x="619"/>
        <item x="282"/>
        <item x="147"/>
        <item x="269"/>
        <item x="294"/>
        <item x="177"/>
        <item x="659"/>
        <item x="501"/>
        <item x="92"/>
        <item x="16"/>
        <item x="466"/>
        <item x="680"/>
        <item x="5"/>
        <item x="89"/>
        <item x="42"/>
        <item x="67"/>
        <item x="560"/>
        <item x="616"/>
        <item x="157"/>
        <item x="378"/>
        <item x="298"/>
        <item x="30"/>
        <item x="19"/>
        <item x="262"/>
        <item x="317"/>
        <item x="382"/>
        <item x="421"/>
        <item x="403"/>
        <item x="174"/>
        <item x="362"/>
        <item x="100"/>
        <item x="43"/>
        <item x="416"/>
        <item x="638"/>
        <item x="634"/>
        <item x="611"/>
        <item x="487"/>
        <item x="332"/>
        <item x="470"/>
        <item x="520"/>
        <item x="144"/>
        <item x="555"/>
        <item x="130"/>
        <item x="571"/>
        <item x="145"/>
        <item x="465"/>
        <item x="212"/>
        <item x="614"/>
        <item x="613"/>
        <item x="79"/>
        <item x="17"/>
        <item x="627"/>
        <item x="404"/>
        <item x="20"/>
        <item x="535"/>
        <item x="386"/>
        <item x="551"/>
        <item x="169"/>
        <item x="547"/>
        <item x="561"/>
        <item x="479"/>
        <item x="326"/>
        <item x="635"/>
        <item x="344"/>
        <item x="146"/>
        <item x="352"/>
        <item x="71"/>
        <item x="451"/>
        <item x="184"/>
        <item x="653"/>
        <item x="652"/>
        <item x="261"/>
        <item x="198"/>
        <item x="607"/>
        <item x="563"/>
        <item x="464"/>
        <item x="568"/>
        <item x="411"/>
        <item x="240"/>
        <item x="650"/>
        <item x="673"/>
        <item x="327"/>
        <item x="97"/>
        <item x="141"/>
        <item x="3"/>
        <item x="496"/>
        <item x="646"/>
        <item x="47"/>
        <item x="13"/>
        <item x="243"/>
        <item x="393"/>
        <item x="164"/>
        <item x="349"/>
        <item x="640"/>
        <item x="160"/>
        <item x="27"/>
        <item x="502"/>
        <item x="586"/>
        <item x="121"/>
        <item x="278"/>
        <item x="142"/>
        <item x="482"/>
        <item x="523"/>
        <item x="53"/>
        <item x="210"/>
        <item x="125"/>
        <item x="266"/>
        <item x="168"/>
        <item x="391"/>
        <item x="281"/>
        <item x="81"/>
        <item x="182"/>
        <item x="313"/>
        <item x="467"/>
        <item x="229"/>
        <item x="395"/>
        <item x="263"/>
        <item x="33"/>
        <item x="533"/>
        <item x="289"/>
        <item x="70"/>
        <item x="185"/>
        <item x="45"/>
        <item x="537"/>
        <item x="197"/>
        <item x="674"/>
        <item x="406"/>
        <item x="633"/>
        <item x="369"/>
        <item x="268"/>
        <item x="588"/>
        <item x="226"/>
        <item x="274"/>
        <item x="77"/>
        <item x="84"/>
        <item x="346"/>
        <item x="664"/>
        <item x="2"/>
        <item x="439"/>
        <item x="51"/>
        <item x="110"/>
        <item x="158"/>
        <item x="410"/>
        <item x="221"/>
        <item x="639"/>
        <item x="250"/>
        <item x="364"/>
        <item x="437"/>
        <item x="98"/>
        <item x="491"/>
        <item x="46"/>
        <item x="458"/>
        <item x="512"/>
        <item x="475"/>
        <item x="133"/>
        <item x="99"/>
        <item x="679"/>
        <item x="119"/>
        <item x="643"/>
        <item x="312"/>
        <item x="422"/>
        <item x="18"/>
        <item x="435"/>
        <item x="580"/>
        <item x="645"/>
        <item x="105"/>
        <item x="26"/>
        <item x="279"/>
        <item x="548"/>
        <item x="211"/>
        <item x="104"/>
        <item x="658"/>
        <item x="320"/>
        <item x="322"/>
        <item x="172"/>
        <item x="11"/>
        <item x="463"/>
        <item x="374"/>
        <item x="301"/>
        <item x="576"/>
        <item x="408"/>
        <item x="112"/>
        <item x="116"/>
        <item x="655"/>
        <item x="291"/>
        <item x="156"/>
        <item x="562"/>
        <item x="194"/>
        <item x="215"/>
        <item x="489"/>
        <item x="672"/>
        <item x="447"/>
        <item x="69"/>
        <item x="304"/>
        <item x="660"/>
        <item x="292"/>
        <item x="450"/>
        <item x="96"/>
        <item x="407"/>
        <item x="372"/>
        <item x="255"/>
        <item x="233"/>
        <item x="585"/>
        <item x="159"/>
        <item x="381"/>
        <item x="583"/>
        <item x="550"/>
        <item x="565"/>
        <item x="117"/>
        <item x="499"/>
        <item x="514"/>
        <item x="247"/>
        <item x="90"/>
        <item x="249"/>
        <item x="252"/>
        <item x="596"/>
        <item x="316"/>
        <item x="442"/>
        <item x="472"/>
        <item x="468"/>
        <item x="309"/>
        <item x="32"/>
        <item x="95"/>
        <item x="28"/>
        <item x="608"/>
        <item x="114"/>
        <item x="412"/>
        <item x="337"/>
        <item x="44"/>
        <item x="331"/>
        <item x="220"/>
        <item x="624"/>
        <item x="270"/>
        <item x="190"/>
        <item x="300"/>
        <item x="356"/>
        <item x="359"/>
        <item x="582"/>
        <item x="368"/>
        <item x="191"/>
        <item x="677"/>
        <item x="642"/>
        <item x="152"/>
        <item x="338"/>
        <item x="457"/>
        <item x="238"/>
        <item x="244"/>
        <item x="236"/>
        <item x="662"/>
        <item x="139"/>
        <item x="609"/>
        <item x="180"/>
        <item x="354"/>
        <item x="519"/>
        <item x="61"/>
        <item x="380"/>
        <item x="396"/>
        <item x="48"/>
        <item x="39"/>
        <item x="10"/>
        <item x="307"/>
        <item x="290"/>
        <item x="135"/>
        <item x="271"/>
        <item x="430"/>
        <item x="303"/>
        <item x="621"/>
        <item x="29"/>
        <item x="299"/>
        <item x="111"/>
        <item x="254"/>
        <item x="65"/>
        <item x="376"/>
        <item x="589"/>
        <item x="237"/>
        <item x="287"/>
        <item x="417"/>
        <item x="542"/>
        <item x="622"/>
        <item x="75"/>
        <item x="636"/>
        <item x="318"/>
        <item x="284"/>
        <item x="228"/>
        <item x="129"/>
        <item x="492"/>
        <item x="339"/>
        <item x="351"/>
        <item x="345"/>
        <item x="34"/>
        <item x="599"/>
        <item x="539"/>
        <item x="85"/>
        <item x="342"/>
        <item x="620"/>
        <item x="128"/>
        <item x="667"/>
        <item x="401"/>
        <item x="179"/>
        <item x="507"/>
        <item x="325"/>
        <item x="275"/>
        <item x="363"/>
        <item x="630"/>
        <item x="572"/>
        <item x="511"/>
        <item x="285"/>
        <item x="431"/>
        <item x="176"/>
        <item x="222"/>
        <item x="217"/>
        <item x="625"/>
        <item x="310"/>
        <item x="497"/>
        <item x="272"/>
        <item x="347"/>
        <item x="64"/>
        <item x="516"/>
        <item x="581"/>
        <item x="524"/>
        <item x="297"/>
        <item x="213"/>
        <item x="575"/>
        <item x="509"/>
        <item x="170"/>
        <item x="365"/>
        <item x="126"/>
        <item x="280"/>
        <item x="203"/>
        <item x="305"/>
        <item x="574"/>
        <item x="452"/>
        <item x="0"/>
        <item x="162"/>
        <item x="469"/>
        <item x="493"/>
        <item x="31"/>
        <item x="273"/>
        <item x="204"/>
        <item x="367"/>
        <item x="441"/>
        <item x="83"/>
        <item x="669"/>
        <item x="171"/>
        <item x="333"/>
        <item x="131"/>
        <item x="323"/>
        <item x="532"/>
        <item x="413"/>
        <item x="22"/>
        <item x="641"/>
        <item x="36"/>
        <item x="612"/>
        <item x="73"/>
        <item x="569"/>
        <item x="504"/>
        <item x="277"/>
        <item x="59"/>
        <item x="476"/>
        <item x="426"/>
        <item x="453"/>
        <item x="1"/>
        <item x="183"/>
        <item x="420"/>
        <item x="414"/>
        <item x="681"/>
        <item x="597"/>
        <item x="682"/>
        <item x="361"/>
        <item x="456"/>
        <item x="223"/>
        <item x="175"/>
        <item x="149"/>
        <item x="654"/>
        <item x="553"/>
        <item x="518"/>
        <item x="276"/>
        <item x="480"/>
        <item x="324"/>
        <item x="383"/>
        <item x="600"/>
        <item x="424"/>
        <item x="617"/>
        <item x="579"/>
        <item x="330"/>
        <item x="357"/>
        <item x="199"/>
        <item x="425"/>
        <item x="429"/>
        <item x="343"/>
        <item x="62"/>
        <item x="628"/>
        <item x="148"/>
        <item x="366"/>
        <item x="163"/>
        <item x="76"/>
        <item x="40"/>
        <item x="623"/>
        <item x="350"/>
        <item x="610"/>
        <item x="556"/>
        <item x="341"/>
        <item x="58"/>
        <item x="227"/>
        <item x="328"/>
        <item x="7"/>
        <item x="12"/>
        <item x="55"/>
        <item x="637"/>
        <item x="649"/>
        <item x="578"/>
        <item x="604"/>
        <item x="593"/>
        <item x="671"/>
        <item x="506"/>
        <item x="552"/>
        <item x="267"/>
        <item x="648"/>
        <item x="166"/>
        <item x="9"/>
        <item x="526"/>
        <item x="394"/>
        <item x="632"/>
        <item x="50"/>
        <item x="138"/>
        <item x="387"/>
        <item x="335"/>
        <item x="409"/>
        <item x="259"/>
        <item x="150"/>
        <item x="477"/>
        <item x="329"/>
        <item x="38"/>
        <item x="208"/>
        <item x="302"/>
        <item x="260"/>
        <item x="21"/>
        <item x="434"/>
        <item x="113"/>
        <item x="308"/>
        <item x="557"/>
        <item x="675"/>
        <item x="484"/>
        <item x="353"/>
        <item x="389"/>
        <item x="390"/>
        <item x="127"/>
        <item x="93"/>
        <item x="109"/>
        <item x="494"/>
        <item x="167"/>
        <item x="293"/>
        <item x="54"/>
        <item x="189"/>
        <item x="592"/>
        <item x="485"/>
        <item x="241"/>
        <item x="286"/>
        <item x="132"/>
        <item x="91"/>
        <item x="186"/>
        <item x="306"/>
        <item x="336"/>
        <item x="103"/>
        <item x="498"/>
        <item x="283"/>
        <item x="528"/>
        <item x="41"/>
        <item x="443"/>
        <item x="474"/>
        <item x="644"/>
        <item x="86"/>
        <item x="543"/>
        <item x="94"/>
        <item x="530"/>
        <item x="315"/>
        <item x="601"/>
        <item x="234"/>
        <item x="106"/>
        <item x="566"/>
        <item x="584"/>
        <item x="471"/>
        <item t="default"/>
      </items>
    </pivotField>
    <pivotField showAll="0"/>
    <pivotField showAll="0"/>
    <pivotField showAll="0"/>
    <pivotField numFmtId="1" showAll="0"/>
    <pivotField numFmtId="2" showAll="0"/>
    <pivotField numFmtId="9" showAll="0"/>
    <pivotField showAll="0">
      <items count="4">
        <item x="2"/>
        <item x="1"/>
        <item x="0"/>
        <item t="default"/>
      </items>
    </pivotField>
    <pivotField dataField="1" numFmtId="2" showAll="0"/>
    <pivotField numFmtId="2" showAll="0"/>
    <pivotField numFmtId="2" showAll="0"/>
    <pivotField showAll="0"/>
    <pivotField showAll="0"/>
    <pivotField axis="axisRow" showAll="0">
      <items count="6">
        <item x="0"/>
        <item x="3"/>
        <item x="2"/>
        <item x="1"/>
        <item x="4"/>
        <item t="default"/>
      </items>
    </pivotField>
    <pivotField numFmtId="2" showAll="0"/>
    <pivotField showAll="0">
      <items count="6">
        <item x="1"/>
        <item x="3"/>
        <item x="0"/>
        <item x="2"/>
        <item m="1" x="4"/>
        <item t="default"/>
      </items>
    </pivotField>
    <pivotField showAll="0"/>
    <pivotField showAll="0"/>
    <pivotField showAll="0">
      <items count="5">
        <item x="1"/>
        <item x="3"/>
        <item x="2"/>
        <item x="0"/>
        <item t="default"/>
      </items>
    </pivotField>
    <pivotField showAll="0">
      <items count="4">
        <item x="0"/>
        <item x="1"/>
        <item x="2"/>
        <item t="default"/>
      </items>
    </pivotField>
    <pivotField numFmtId="2" showAll="0"/>
    <pivotField dataField="1" numFmtId="2" showAll="0"/>
    <pivotField showAll="0" defaultSubtotal="0"/>
    <pivotField showAll="0" defaultSubtotal="0"/>
    <pivotField showAll="0" defaultSubtotal="0">
      <items count="5">
        <item x="0"/>
        <item x="1"/>
        <item x="2"/>
        <item x="3"/>
        <item x="4"/>
      </items>
    </pivotField>
  </pivotFields>
  <rowFields count="1">
    <field x="14"/>
  </rowFields>
  <rowItems count="6">
    <i>
      <x/>
    </i>
    <i>
      <x v="1"/>
    </i>
    <i>
      <x v="2"/>
    </i>
    <i>
      <x v="3"/>
    </i>
    <i>
      <x v="4"/>
    </i>
    <i t="grand">
      <x/>
    </i>
  </rowItems>
  <colFields count="1">
    <field x="-2"/>
  </colFields>
  <colItems count="2">
    <i>
      <x/>
    </i>
    <i i="1">
      <x v="1"/>
    </i>
  </colItems>
  <dataFields count="2">
    <dataField name="Sum of Total_Amount" fld="9" baseField="14" baseItem="1" numFmtId="165"/>
    <dataField name="Sum of Profit" fld="22" baseField="14" baseItem="1" numFmtId="165"/>
  </dataFields>
  <chartFormats count="4">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 chart="21" format="8" series="1">
      <pivotArea type="data" outline="0" fieldPosition="0">
        <references count="1">
          <reference field="4294967294" count="1" selected="0">
            <x v="0"/>
          </reference>
        </references>
      </pivotArea>
    </chartFormat>
    <chartFormat chart="21"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7B22F3F-EEA7-4302-8CB4-B6C9B18105A6}" name="PivotTable28"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3" rowHeaderCaption="Payment Type">
  <location ref="M9:O13" firstHeaderRow="0" firstDataRow="1" firstDataCol="1"/>
  <pivotFields count="26">
    <pivotField dataField="1" showAll="0"/>
    <pivotField numFmtId="164" showAll="0">
      <items count="684">
        <item x="564"/>
        <item x="8"/>
        <item x="554"/>
        <item x="52"/>
        <item x="118"/>
        <item x="188"/>
        <item x="423"/>
        <item x="155"/>
        <item x="615"/>
        <item x="49"/>
        <item x="56"/>
        <item x="68"/>
        <item x="522"/>
        <item x="35"/>
        <item x="57"/>
        <item x="196"/>
        <item x="546"/>
        <item x="544"/>
        <item x="400"/>
        <item x="15"/>
        <item x="515"/>
        <item x="123"/>
        <item x="486"/>
        <item x="392"/>
        <item x="559"/>
        <item x="521"/>
        <item x="379"/>
        <item x="602"/>
        <item x="531"/>
        <item x="587"/>
        <item x="193"/>
        <item x="676"/>
        <item x="440"/>
        <item x="165"/>
        <item x="82"/>
        <item x="360"/>
        <item x="462"/>
        <item x="120"/>
        <item x="631"/>
        <item x="348"/>
        <item x="216"/>
        <item x="207"/>
        <item x="399"/>
        <item x="629"/>
        <item x="449"/>
        <item x="257"/>
        <item x="445"/>
        <item x="495"/>
        <item x="246"/>
        <item x="433"/>
        <item x="101"/>
        <item x="384"/>
        <item x="231"/>
        <item x="405"/>
        <item x="668"/>
        <item x="397"/>
        <item x="567"/>
        <item x="558"/>
        <item x="334"/>
        <item x="573"/>
        <item x="481"/>
        <item x="594"/>
        <item x="192"/>
        <item x="432"/>
        <item x="134"/>
        <item x="143"/>
        <item x="626"/>
        <item x="136"/>
        <item x="87"/>
        <item x="454"/>
        <item x="525"/>
        <item x="206"/>
        <item x="510"/>
        <item x="448"/>
        <item x="187"/>
        <item x="173"/>
        <item x="603"/>
        <item x="536"/>
        <item x="398"/>
        <item x="264"/>
        <item x="242"/>
        <item x="200"/>
        <item x="418"/>
        <item x="461"/>
        <item x="256"/>
        <item x="549"/>
        <item x="232"/>
        <item x="665"/>
        <item x="459"/>
        <item x="205"/>
        <item x="161"/>
        <item x="140"/>
        <item x="419"/>
        <item x="115"/>
        <item x="178"/>
        <item x="321"/>
        <item x="606"/>
        <item x="670"/>
        <item x="438"/>
        <item x="570"/>
        <item x="230"/>
        <item x="618"/>
        <item x="415"/>
        <item x="666"/>
        <item x="153"/>
        <item x="478"/>
        <item x="377"/>
        <item x="500"/>
        <item x="657"/>
        <item x="488"/>
        <item x="74"/>
        <item x="122"/>
        <item x="14"/>
        <item x="663"/>
        <item x="107"/>
        <item x="235"/>
        <item x="251"/>
        <item x="88"/>
        <item x="23"/>
        <item x="296"/>
        <item x="388"/>
        <item x="265"/>
        <item x="25"/>
        <item x="219"/>
        <item x="214"/>
        <item x="605"/>
        <item x="80"/>
        <item x="529"/>
        <item x="427"/>
        <item x="375"/>
        <item x="37"/>
        <item x="651"/>
        <item x="656"/>
        <item x="209"/>
        <item x="248"/>
        <item x="60"/>
        <item x="545"/>
        <item x="538"/>
        <item x="483"/>
        <item x="4"/>
        <item x="195"/>
        <item x="598"/>
        <item x="224"/>
        <item x="373"/>
        <item x="202"/>
        <item x="78"/>
        <item x="385"/>
        <item x="541"/>
        <item x="181"/>
        <item x="402"/>
        <item x="6"/>
        <item x="154"/>
        <item x="534"/>
        <item x="102"/>
        <item x="473"/>
        <item x="225"/>
        <item x="503"/>
        <item x="436"/>
        <item x="370"/>
        <item x="446"/>
        <item x="24"/>
        <item x="295"/>
        <item x="358"/>
        <item x="490"/>
        <item x="540"/>
        <item x="508"/>
        <item x="245"/>
        <item x="371"/>
        <item x="253"/>
        <item x="428"/>
        <item x="340"/>
        <item x="239"/>
        <item x="137"/>
        <item x="258"/>
        <item x="647"/>
        <item x="201"/>
        <item x="319"/>
        <item x="444"/>
        <item x="678"/>
        <item x="355"/>
        <item x="505"/>
        <item x="72"/>
        <item x="577"/>
        <item x="218"/>
        <item x="314"/>
        <item x="595"/>
        <item x="460"/>
        <item x="590"/>
        <item x="63"/>
        <item x="455"/>
        <item x="591"/>
        <item x="527"/>
        <item x="151"/>
        <item x="661"/>
        <item x="108"/>
        <item x="124"/>
        <item x="311"/>
        <item x="288"/>
        <item x="66"/>
        <item x="517"/>
        <item x="513"/>
        <item x="619"/>
        <item x="282"/>
        <item x="147"/>
        <item x="269"/>
        <item x="294"/>
        <item x="177"/>
        <item x="659"/>
        <item x="501"/>
        <item x="92"/>
        <item x="16"/>
        <item x="466"/>
        <item x="680"/>
        <item x="5"/>
        <item x="89"/>
        <item x="42"/>
        <item x="67"/>
        <item x="560"/>
        <item x="616"/>
        <item x="157"/>
        <item x="378"/>
        <item x="298"/>
        <item x="30"/>
        <item x="19"/>
        <item x="262"/>
        <item x="317"/>
        <item x="382"/>
        <item x="421"/>
        <item x="403"/>
        <item x="174"/>
        <item x="362"/>
        <item x="100"/>
        <item x="43"/>
        <item x="416"/>
        <item x="638"/>
        <item x="634"/>
        <item x="611"/>
        <item x="487"/>
        <item x="332"/>
        <item x="470"/>
        <item x="520"/>
        <item x="144"/>
        <item x="555"/>
        <item x="130"/>
        <item x="571"/>
        <item x="145"/>
        <item x="465"/>
        <item x="212"/>
        <item x="614"/>
        <item x="613"/>
        <item x="79"/>
        <item x="17"/>
        <item x="627"/>
        <item x="404"/>
        <item x="20"/>
        <item x="535"/>
        <item x="386"/>
        <item x="551"/>
        <item x="169"/>
        <item x="547"/>
        <item x="561"/>
        <item x="479"/>
        <item x="326"/>
        <item x="635"/>
        <item x="344"/>
        <item x="146"/>
        <item x="352"/>
        <item x="71"/>
        <item x="451"/>
        <item x="184"/>
        <item x="653"/>
        <item x="652"/>
        <item x="261"/>
        <item x="198"/>
        <item x="607"/>
        <item x="563"/>
        <item x="464"/>
        <item x="568"/>
        <item x="411"/>
        <item x="240"/>
        <item x="650"/>
        <item x="673"/>
        <item x="327"/>
        <item x="97"/>
        <item x="141"/>
        <item x="3"/>
        <item x="496"/>
        <item x="646"/>
        <item x="47"/>
        <item x="13"/>
        <item x="243"/>
        <item x="393"/>
        <item x="164"/>
        <item x="349"/>
        <item x="640"/>
        <item x="160"/>
        <item x="27"/>
        <item x="502"/>
        <item x="586"/>
        <item x="121"/>
        <item x="278"/>
        <item x="142"/>
        <item x="482"/>
        <item x="523"/>
        <item x="53"/>
        <item x="210"/>
        <item x="125"/>
        <item x="266"/>
        <item x="168"/>
        <item x="391"/>
        <item x="281"/>
        <item x="81"/>
        <item x="182"/>
        <item x="313"/>
        <item x="467"/>
        <item x="229"/>
        <item x="395"/>
        <item x="263"/>
        <item x="33"/>
        <item x="533"/>
        <item x="289"/>
        <item x="70"/>
        <item x="185"/>
        <item x="45"/>
        <item x="537"/>
        <item x="197"/>
        <item x="674"/>
        <item x="406"/>
        <item x="633"/>
        <item x="369"/>
        <item x="268"/>
        <item x="588"/>
        <item x="226"/>
        <item x="274"/>
        <item x="77"/>
        <item x="84"/>
        <item x="346"/>
        <item x="664"/>
        <item x="2"/>
        <item x="439"/>
        <item x="51"/>
        <item x="110"/>
        <item x="158"/>
        <item x="410"/>
        <item x="221"/>
        <item x="639"/>
        <item x="250"/>
        <item x="364"/>
        <item x="437"/>
        <item x="98"/>
        <item x="491"/>
        <item x="46"/>
        <item x="458"/>
        <item x="512"/>
        <item x="475"/>
        <item x="133"/>
        <item x="99"/>
        <item x="679"/>
        <item x="119"/>
        <item x="643"/>
        <item x="312"/>
        <item x="422"/>
        <item x="18"/>
        <item x="435"/>
        <item x="580"/>
        <item x="645"/>
        <item x="105"/>
        <item x="26"/>
        <item x="279"/>
        <item x="548"/>
        <item x="211"/>
        <item x="104"/>
        <item x="658"/>
        <item x="320"/>
        <item x="322"/>
        <item x="172"/>
        <item x="11"/>
        <item x="463"/>
        <item x="374"/>
        <item x="301"/>
        <item x="576"/>
        <item x="408"/>
        <item x="112"/>
        <item x="116"/>
        <item x="655"/>
        <item x="291"/>
        <item x="156"/>
        <item x="562"/>
        <item x="194"/>
        <item x="215"/>
        <item x="489"/>
        <item x="672"/>
        <item x="447"/>
        <item x="69"/>
        <item x="304"/>
        <item x="660"/>
        <item x="292"/>
        <item x="450"/>
        <item x="96"/>
        <item x="407"/>
        <item x="372"/>
        <item x="255"/>
        <item x="233"/>
        <item x="585"/>
        <item x="159"/>
        <item x="381"/>
        <item x="583"/>
        <item x="550"/>
        <item x="565"/>
        <item x="117"/>
        <item x="499"/>
        <item x="514"/>
        <item x="247"/>
        <item x="90"/>
        <item x="249"/>
        <item x="252"/>
        <item x="596"/>
        <item x="316"/>
        <item x="442"/>
        <item x="472"/>
        <item x="468"/>
        <item x="309"/>
        <item x="32"/>
        <item x="95"/>
        <item x="28"/>
        <item x="608"/>
        <item x="114"/>
        <item x="412"/>
        <item x="337"/>
        <item x="44"/>
        <item x="331"/>
        <item x="220"/>
        <item x="624"/>
        <item x="270"/>
        <item x="190"/>
        <item x="300"/>
        <item x="356"/>
        <item x="359"/>
        <item x="582"/>
        <item x="368"/>
        <item x="191"/>
        <item x="677"/>
        <item x="642"/>
        <item x="152"/>
        <item x="338"/>
        <item x="457"/>
        <item x="238"/>
        <item x="244"/>
        <item x="236"/>
        <item x="662"/>
        <item x="139"/>
        <item x="609"/>
        <item x="180"/>
        <item x="354"/>
        <item x="519"/>
        <item x="61"/>
        <item x="380"/>
        <item x="396"/>
        <item x="48"/>
        <item x="39"/>
        <item x="10"/>
        <item x="307"/>
        <item x="290"/>
        <item x="135"/>
        <item x="271"/>
        <item x="430"/>
        <item x="303"/>
        <item x="621"/>
        <item x="29"/>
        <item x="299"/>
        <item x="111"/>
        <item x="254"/>
        <item x="65"/>
        <item x="376"/>
        <item x="589"/>
        <item x="237"/>
        <item x="287"/>
        <item x="417"/>
        <item x="542"/>
        <item x="622"/>
        <item x="75"/>
        <item x="636"/>
        <item x="318"/>
        <item x="284"/>
        <item x="228"/>
        <item x="129"/>
        <item x="492"/>
        <item x="339"/>
        <item x="351"/>
        <item x="345"/>
        <item x="34"/>
        <item x="599"/>
        <item x="539"/>
        <item x="85"/>
        <item x="342"/>
        <item x="620"/>
        <item x="128"/>
        <item x="667"/>
        <item x="401"/>
        <item x="179"/>
        <item x="507"/>
        <item x="325"/>
        <item x="275"/>
        <item x="363"/>
        <item x="630"/>
        <item x="572"/>
        <item x="511"/>
        <item x="285"/>
        <item x="431"/>
        <item x="176"/>
        <item x="222"/>
        <item x="217"/>
        <item x="625"/>
        <item x="310"/>
        <item x="497"/>
        <item x="272"/>
        <item x="347"/>
        <item x="64"/>
        <item x="516"/>
        <item x="581"/>
        <item x="524"/>
        <item x="297"/>
        <item x="213"/>
        <item x="575"/>
        <item x="509"/>
        <item x="170"/>
        <item x="365"/>
        <item x="126"/>
        <item x="280"/>
        <item x="203"/>
        <item x="305"/>
        <item x="574"/>
        <item x="452"/>
        <item x="0"/>
        <item x="162"/>
        <item x="469"/>
        <item x="493"/>
        <item x="31"/>
        <item x="273"/>
        <item x="204"/>
        <item x="367"/>
        <item x="441"/>
        <item x="83"/>
        <item x="669"/>
        <item x="171"/>
        <item x="333"/>
        <item x="131"/>
        <item x="323"/>
        <item x="532"/>
        <item x="413"/>
        <item x="22"/>
        <item x="641"/>
        <item x="36"/>
        <item x="612"/>
        <item x="73"/>
        <item x="569"/>
        <item x="504"/>
        <item x="277"/>
        <item x="59"/>
        <item x="476"/>
        <item x="426"/>
        <item x="453"/>
        <item x="1"/>
        <item x="183"/>
        <item x="420"/>
        <item x="414"/>
        <item x="681"/>
        <item x="597"/>
        <item x="682"/>
        <item x="361"/>
        <item x="456"/>
        <item x="223"/>
        <item x="175"/>
        <item x="149"/>
        <item x="654"/>
        <item x="553"/>
        <item x="518"/>
        <item x="276"/>
        <item x="480"/>
        <item x="324"/>
        <item x="383"/>
        <item x="600"/>
        <item x="424"/>
        <item x="617"/>
        <item x="579"/>
        <item x="330"/>
        <item x="357"/>
        <item x="199"/>
        <item x="425"/>
        <item x="429"/>
        <item x="343"/>
        <item x="62"/>
        <item x="628"/>
        <item x="148"/>
        <item x="366"/>
        <item x="163"/>
        <item x="76"/>
        <item x="40"/>
        <item x="623"/>
        <item x="350"/>
        <item x="610"/>
        <item x="556"/>
        <item x="341"/>
        <item x="58"/>
        <item x="227"/>
        <item x="328"/>
        <item x="7"/>
        <item x="12"/>
        <item x="55"/>
        <item x="637"/>
        <item x="649"/>
        <item x="578"/>
        <item x="604"/>
        <item x="593"/>
        <item x="671"/>
        <item x="506"/>
        <item x="552"/>
        <item x="267"/>
        <item x="648"/>
        <item x="166"/>
        <item x="9"/>
        <item x="526"/>
        <item x="394"/>
        <item x="632"/>
        <item x="50"/>
        <item x="138"/>
        <item x="387"/>
        <item x="335"/>
        <item x="409"/>
        <item x="259"/>
        <item x="150"/>
        <item x="477"/>
        <item x="329"/>
        <item x="38"/>
        <item x="208"/>
        <item x="302"/>
        <item x="260"/>
        <item x="21"/>
        <item x="434"/>
        <item x="113"/>
        <item x="308"/>
        <item x="557"/>
        <item x="675"/>
        <item x="484"/>
        <item x="353"/>
        <item x="389"/>
        <item x="390"/>
        <item x="127"/>
        <item x="93"/>
        <item x="109"/>
        <item x="494"/>
        <item x="167"/>
        <item x="293"/>
        <item x="54"/>
        <item x="189"/>
        <item x="592"/>
        <item x="485"/>
        <item x="241"/>
        <item x="286"/>
        <item x="132"/>
        <item x="91"/>
        <item x="186"/>
        <item x="306"/>
        <item x="336"/>
        <item x="103"/>
        <item x="498"/>
        <item x="283"/>
        <item x="528"/>
        <item x="41"/>
        <item x="443"/>
        <item x="474"/>
        <item x="644"/>
        <item x="86"/>
        <item x="543"/>
        <item x="94"/>
        <item x="530"/>
        <item x="315"/>
        <item x="601"/>
        <item x="234"/>
        <item x="106"/>
        <item x="566"/>
        <item x="584"/>
        <item x="471"/>
        <item t="default"/>
      </items>
    </pivotField>
    <pivotField showAll="0"/>
    <pivotField showAll="0"/>
    <pivotField showAll="0"/>
    <pivotField numFmtId="1" showAll="0"/>
    <pivotField numFmtId="2" showAll="0"/>
    <pivotField numFmtId="9" showAll="0"/>
    <pivotField axis="axisRow" showAll="0">
      <items count="4">
        <item x="2"/>
        <item x="1"/>
        <item x="0"/>
        <item t="default"/>
      </items>
    </pivotField>
    <pivotField dataField="1" numFmtId="2" showAll="0"/>
    <pivotField numFmtId="2" showAll="0"/>
    <pivotField numFmtId="2" showAll="0"/>
    <pivotField showAll="0"/>
    <pivotField showAll="0"/>
    <pivotField showAll="0">
      <items count="6">
        <item x="0"/>
        <item x="3"/>
        <item x="2"/>
        <item x="1"/>
        <item x="4"/>
        <item t="default"/>
      </items>
    </pivotField>
    <pivotField numFmtId="2" showAll="0"/>
    <pivotField showAll="0">
      <items count="6">
        <item x="1"/>
        <item x="3"/>
        <item x="0"/>
        <item x="2"/>
        <item m="1" x="4"/>
        <item t="default"/>
      </items>
    </pivotField>
    <pivotField showAll="0"/>
    <pivotField showAll="0"/>
    <pivotField showAll="0">
      <items count="5">
        <item x="1"/>
        <item x="3"/>
        <item x="2"/>
        <item x="0"/>
        <item t="default"/>
      </items>
    </pivotField>
    <pivotField showAll="0">
      <items count="4">
        <item x="0"/>
        <item x="1"/>
        <item x="2"/>
        <item t="default"/>
      </items>
    </pivotField>
    <pivotField numFmtId="2" showAll="0"/>
    <pivotField numFmtId="2"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8"/>
  </rowFields>
  <rowItems count="4">
    <i>
      <x/>
    </i>
    <i>
      <x v="1"/>
    </i>
    <i>
      <x v="2"/>
    </i>
    <i t="grand">
      <x/>
    </i>
  </rowItems>
  <colFields count="1">
    <field x="-2"/>
  </colFields>
  <colItems count="2">
    <i>
      <x/>
    </i>
    <i i="1">
      <x v="1"/>
    </i>
  </colItems>
  <dataFields count="2">
    <dataField name="Sum of Total_Amount" fld="9" baseField="8" baseItem="1" numFmtId="165"/>
    <dataField name="Count of Sales_ID" fld="0" subtotal="count" baseField="0" baseItem="0"/>
  </dataFields>
  <formats count="24">
    <format dxfId="83">
      <pivotArea type="all" dataOnly="0" outline="0" fieldPosition="0"/>
    </format>
    <format dxfId="82">
      <pivotArea outline="0" collapsedLevelsAreSubtotals="1" fieldPosition="0"/>
    </format>
    <format dxfId="81">
      <pivotArea field="8" type="button" dataOnly="0" labelOnly="1" outline="0" axis="axisRow" fieldPosition="0"/>
    </format>
    <format dxfId="80">
      <pivotArea dataOnly="0" labelOnly="1" fieldPosition="0">
        <references count="1">
          <reference field="8" count="0"/>
        </references>
      </pivotArea>
    </format>
    <format dxfId="79">
      <pivotArea dataOnly="0" labelOnly="1" grandRow="1" outline="0" fieldPosition="0"/>
    </format>
    <format dxfId="78">
      <pivotArea dataOnly="0" labelOnly="1" outline="0" fieldPosition="0">
        <references count="1">
          <reference field="4294967294" count="2">
            <x v="0"/>
            <x v="1"/>
          </reference>
        </references>
      </pivotArea>
    </format>
    <format dxfId="77">
      <pivotArea type="all" dataOnly="0" outline="0" fieldPosition="0"/>
    </format>
    <format dxfId="76">
      <pivotArea outline="0" collapsedLevelsAreSubtotals="1" fieldPosition="0"/>
    </format>
    <format dxfId="75">
      <pivotArea field="8" type="button" dataOnly="0" labelOnly="1" outline="0" axis="axisRow" fieldPosition="0"/>
    </format>
    <format dxfId="74">
      <pivotArea dataOnly="0" labelOnly="1" fieldPosition="0">
        <references count="1">
          <reference field="8" count="0"/>
        </references>
      </pivotArea>
    </format>
    <format dxfId="73">
      <pivotArea dataOnly="0" labelOnly="1" grandRow="1" outline="0" fieldPosition="0"/>
    </format>
    <format dxfId="72">
      <pivotArea dataOnly="0" labelOnly="1" outline="0" fieldPosition="0">
        <references count="1">
          <reference field="4294967294" count="2">
            <x v="0"/>
            <x v="1"/>
          </reference>
        </references>
      </pivotArea>
    </format>
    <format dxfId="71">
      <pivotArea type="all" dataOnly="0" outline="0" fieldPosition="0"/>
    </format>
    <format dxfId="70">
      <pivotArea outline="0" collapsedLevelsAreSubtotals="1" fieldPosition="0"/>
    </format>
    <format dxfId="69">
      <pivotArea field="8" type="button" dataOnly="0" labelOnly="1" outline="0" axis="axisRow" fieldPosition="0"/>
    </format>
    <format dxfId="68">
      <pivotArea dataOnly="0" labelOnly="1" fieldPosition="0">
        <references count="1">
          <reference field="8" count="0"/>
        </references>
      </pivotArea>
    </format>
    <format dxfId="67">
      <pivotArea dataOnly="0" labelOnly="1" grandRow="1" outline="0" fieldPosition="0"/>
    </format>
    <format dxfId="66">
      <pivotArea dataOnly="0" labelOnly="1" outline="0" fieldPosition="0">
        <references count="1">
          <reference field="4294967294" count="2">
            <x v="0"/>
            <x v="1"/>
          </reference>
        </references>
      </pivotArea>
    </format>
    <format dxfId="65">
      <pivotArea type="all" dataOnly="0" outline="0" fieldPosition="0"/>
    </format>
    <format dxfId="64">
      <pivotArea outline="0" collapsedLevelsAreSubtotals="1" fieldPosition="0"/>
    </format>
    <format dxfId="63">
      <pivotArea field="8" type="button" dataOnly="0" labelOnly="1" outline="0" axis="axisRow" fieldPosition="0"/>
    </format>
    <format dxfId="62">
      <pivotArea dataOnly="0" labelOnly="1" fieldPosition="0">
        <references count="1">
          <reference field="8" count="0"/>
        </references>
      </pivotArea>
    </format>
    <format dxfId="61">
      <pivotArea dataOnly="0" labelOnly="1" grandRow="1" outline="0" fieldPosition="0"/>
    </format>
    <format dxfId="60">
      <pivotArea dataOnly="0" labelOnly="1" outline="0" fieldPosition="0">
        <references count="1">
          <reference field="4294967294" count="2">
            <x v="0"/>
            <x v="1"/>
          </reference>
        </references>
      </pivotArea>
    </format>
  </formats>
  <chartFormats count="8">
    <chartFormat chart="2" format="10" series="1">
      <pivotArea type="data" outline="0" fieldPosition="0">
        <references count="1">
          <reference field="4294967294" count="1" selected="0">
            <x v="0"/>
          </reference>
        </references>
      </pivotArea>
    </chartFormat>
    <chartFormat chart="2" format="11">
      <pivotArea type="data" outline="0" fieldPosition="0">
        <references count="2">
          <reference field="4294967294" count="1" selected="0">
            <x v="0"/>
          </reference>
          <reference field="8" count="1" selected="0">
            <x v="0"/>
          </reference>
        </references>
      </pivotArea>
    </chartFormat>
    <chartFormat chart="2" format="12">
      <pivotArea type="data" outline="0" fieldPosition="0">
        <references count="2">
          <reference field="4294967294" count="1" selected="0">
            <x v="0"/>
          </reference>
          <reference field="8" count="1" selected="0">
            <x v="1"/>
          </reference>
        </references>
      </pivotArea>
    </chartFormat>
    <chartFormat chart="2" format="13">
      <pivotArea type="data" outline="0" fieldPosition="0">
        <references count="2">
          <reference field="4294967294" count="1" selected="0">
            <x v="0"/>
          </reference>
          <reference field="8" count="1" selected="0">
            <x v="2"/>
          </reference>
        </references>
      </pivotArea>
    </chartFormat>
    <chartFormat chart="2" format="14" series="1">
      <pivotArea type="data" outline="0" fieldPosition="0">
        <references count="1">
          <reference field="4294967294" count="1" selected="0">
            <x v="1"/>
          </reference>
        </references>
      </pivotArea>
    </chartFormat>
    <chartFormat chart="2" format="15">
      <pivotArea type="data" outline="0" fieldPosition="0">
        <references count="2">
          <reference field="4294967294" count="1" selected="0">
            <x v="1"/>
          </reference>
          <reference field="8" count="1" selected="0">
            <x v="0"/>
          </reference>
        </references>
      </pivotArea>
    </chartFormat>
    <chartFormat chart="2" format="16">
      <pivotArea type="data" outline="0" fieldPosition="0">
        <references count="2">
          <reference field="4294967294" count="1" selected="0">
            <x v="1"/>
          </reference>
          <reference field="8" count="1" selected="0">
            <x v="1"/>
          </reference>
        </references>
      </pivotArea>
    </chartFormat>
    <chartFormat chart="2" format="17">
      <pivotArea type="data" outline="0" fieldPosition="0">
        <references count="2">
          <reference field="4294967294" count="1" selected="0">
            <x v="1"/>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711D93-E6DC-4D2C-934A-7D7012D32924}" name="PivotTable27"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3" rowHeaderCaption="Region">
  <location ref="F8:G13" firstHeaderRow="1" firstDataRow="1" firstDataCol="1"/>
  <pivotFields count="26">
    <pivotField showAll="0"/>
    <pivotField numFmtId="164" showAll="0">
      <items count="684">
        <item x="564"/>
        <item x="8"/>
        <item x="554"/>
        <item x="52"/>
        <item x="118"/>
        <item x="188"/>
        <item x="423"/>
        <item x="155"/>
        <item x="615"/>
        <item x="49"/>
        <item x="56"/>
        <item x="68"/>
        <item x="522"/>
        <item x="35"/>
        <item x="57"/>
        <item x="196"/>
        <item x="546"/>
        <item x="544"/>
        <item x="400"/>
        <item x="15"/>
        <item x="515"/>
        <item x="123"/>
        <item x="486"/>
        <item x="392"/>
        <item x="559"/>
        <item x="521"/>
        <item x="379"/>
        <item x="602"/>
        <item x="531"/>
        <item x="587"/>
        <item x="193"/>
        <item x="676"/>
        <item x="440"/>
        <item x="165"/>
        <item x="82"/>
        <item x="360"/>
        <item x="462"/>
        <item x="120"/>
        <item x="631"/>
        <item x="348"/>
        <item x="216"/>
        <item x="207"/>
        <item x="399"/>
        <item x="629"/>
        <item x="449"/>
        <item x="257"/>
        <item x="445"/>
        <item x="495"/>
        <item x="246"/>
        <item x="433"/>
        <item x="101"/>
        <item x="384"/>
        <item x="231"/>
        <item x="405"/>
        <item x="668"/>
        <item x="397"/>
        <item x="567"/>
        <item x="558"/>
        <item x="334"/>
        <item x="573"/>
        <item x="481"/>
        <item x="594"/>
        <item x="192"/>
        <item x="432"/>
        <item x="134"/>
        <item x="143"/>
        <item x="626"/>
        <item x="136"/>
        <item x="87"/>
        <item x="454"/>
        <item x="525"/>
        <item x="206"/>
        <item x="510"/>
        <item x="448"/>
        <item x="187"/>
        <item x="173"/>
        <item x="603"/>
        <item x="536"/>
        <item x="398"/>
        <item x="264"/>
        <item x="242"/>
        <item x="200"/>
        <item x="418"/>
        <item x="461"/>
        <item x="256"/>
        <item x="549"/>
        <item x="232"/>
        <item x="665"/>
        <item x="459"/>
        <item x="205"/>
        <item x="161"/>
        <item x="140"/>
        <item x="419"/>
        <item x="115"/>
        <item x="178"/>
        <item x="321"/>
        <item x="606"/>
        <item x="670"/>
        <item x="438"/>
        <item x="570"/>
        <item x="230"/>
        <item x="618"/>
        <item x="415"/>
        <item x="666"/>
        <item x="153"/>
        <item x="478"/>
        <item x="377"/>
        <item x="500"/>
        <item x="657"/>
        <item x="488"/>
        <item x="74"/>
        <item x="122"/>
        <item x="14"/>
        <item x="663"/>
        <item x="107"/>
        <item x="235"/>
        <item x="251"/>
        <item x="88"/>
        <item x="23"/>
        <item x="296"/>
        <item x="388"/>
        <item x="265"/>
        <item x="25"/>
        <item x="219"/>
        <item x="214"/>
        <item x="605"/>
        <item x="80"/>
        <item x="529"/>
        <item x="427"/>
        <item x="375"/>
        <item x="37"/>
        <item x="651"/>
        <item x="656"/>
        <item x="209"/>
        <item x="248"/>
        <item x="60"/>
        <item x="545"/>
        <item x="538"/>
        <item x="483"/>
        <item x="4"/>
        <item x="195"/>
        <item x="598"/>
        <item x="224"/>
        <item x="373"/>
        <item x="202"/>
        <item x="78"/>
        <item x="385"/>
        <item x="541"/>
        <item x="181"/>
        <item x="402"/>
        <item x="6"/>
        <item x="154"/>
        <item x="534"/>
        <item x="102"/>
        <item x="473"/>
        <item x="225"/>
        <item x="503"/>
        <item x="436"/>
        <item x="370"/>
        <item x="446"/>
        <item x="24"/>
        <item x="295"/>
        <item x="358"/>
        <item x="490"/>
        <item x="540"/>
        <item x="508"/>
        <item x="245"/>
        <item x="371"/>
        <item x="253"/>
        <item x="428"/>
        <item x="340"/>
        <item x="239"/>
        <item x="137"/>
        <item x="258"/>
        <item x="647"/>
        <item x="201"/>
        <item x="319"/>
        <item x="444"/>
        <item x="678"/>
        <item x="355"/>
        <item x="505"/>
        <item x="72"/>
        <item x="577"/>
        <item x="218"/>
        <item x="314"/>
        <item x="595"/>
        <item x="460"/>
        <item x="590"/>
        <item x="63"/>
        <item x="455"/>
        <item x="591"/>
        <item x="527"/>
        <item x="151"/>
        <item x="661"/>
        <item x="108"/>
        <item x="124"/>
        <item x="311"/>
        <item x="288"/>
        <item x="66"/>
        <item x="517"/>
        <item x="513"/>
        <item x="619"/>
        <item x="282"/>
        <item x="147"/>
        <item x="269"/>
        <item x="294"/>
        <item x="177"/>
        <item x="659"/>
        <item x="501"/>
        <item x="92"/>
        <item x="16"/>
        <item x="466"/>
        <item x="680"/>
        <item x="5"/>
        <item x="89"/>
        <item x="42"/>
        <item x="67"/>
        <item x="560"/>
        <item x="616"/>
        <item x="157"/>
        <item x="378"/>
        <item x="298"/>
        <item x="30"/>
        <item x="19"/>
        <item x="262"/>
        <item x="317"/>
        <item x="382"/>
        <item x="421"/>
        <item x="403"/>
        <item x="174"/>
        <item x="362"/>
        <item x="100"/>
        <item x="43"/>
        <item x="416"/>
        <item x="638"/>
        <item x="634"/>
        <item x="611"/>
        <item x="487"/>
        <item x="332"/>
        <item x="470"/>
        <item x="520"/>
        <item x="144"/>
        <item x="555"/>
        <item x="130"/>
        <item x="571"/>
        <item x="145"/>
        <item x="465"/>
        <item x="212"/>
        <item x="614"/>
        <item x="613"/>
        <item x="79"/>
        <item x="17"/>
        <item x="627"/>
        <item x="404"/>
        <item x="20"/>
        <item x="535"/>
        <item x="386"/>
        <item x="551"/>
        <item x="169"/>
        <item x="547"/>
        <item x="561"/>
        <item x="479"/>
        <item x="326"/>
        <item x="635"/>
        <item x="344"/>
        <item x="146"/>
        <item x="352"/>
        <item x="71"/>
        <item x="451"/>
        <item x="184"/>
        <item x="653"/>
        <item x="652"/>
        <item x="261"/>
        <item x="198"/>
        <item x="607"/>
        <item x="563"/>
        <item x="464"/>
        <item x="568"/>
        <item x="411"/>
        <item x="240"/>
        <item x="650"/>
        <item x="673"/>
        <item x="327"/>
        <item x="97"/>
        <item x="141"/>
        <item x="3"/>
        <item x="496"/>
        <item x="646"/>
        <item x="47"/>
        <item x="13"/>
        <item x="243"/>
        <item x="393"/>
        <item x="164"/>
        <item x="349"/>
        <item x="640"/>
        <item x="160"/>
        <item x="27"/>
        <item x="502"/>
        <item x="586"/>
        <item x="121"/>
        <item x="278"/>
        <item x="142"/>
        <item x="482"/>
        <item x="523"/>
        <item x="53"/>
        <item x="210"/>
        <item x="125"/>
        <item x="266"/>
        <item x="168"/>
        <item x="391"/>
        <item x="281"/>
        <item x="81"/>
        <item x="182"/>
        <item x="313"/>
        <item x="467"/>
        <item x="229"/>
        <item x="395"/>
        <item x="263"/>
        <item x="33"/>
        <item x="533"/>
        <item x="289"/>
        <item x="70"/>
        <item x="185"/>
        <item x="45"/>
        <item x="537"/>
        <item x="197"/>
        <item x="674"/>
        <item x="406"/>
        <item x="633"/>
        <item x="369"/>
        <item x="268"/>
        <item x="588"/>
        <item x="226"/>
        <item x="274"/>
        <item x="77"/>
        <item x="84"/>
        <item x="346"/>
        <item x="664"/>
        <item x="2"/>
        <item x="439"/>
        <item x="51"/>
        <item x="110"/>
        <item x="158"/>
        <item x="410"/>
        <item x="221"/>
        <item x="639"/>
        <item x="250"/>
        <item x="364"/>
        <item x="437"/>
        <item x="98"/>
        <item x="491"/>
        <item x="46"/>
        <item x="458"/>
        <item x="512"/>
        <item x="475"/>
        <item x="133"/>
        <item x="99"/>
        <item x="679"/>
        <item x="119"/>
        <item x="643"/>
        <item x="312"/>
        <item x="422"/>
        <item x="18"/>
        <item x="435"/>
        <item x="580"/>
        <item x="645"/>
        <item x="105"/>
        <item x="26"/>
        <item x="279"/>
        <item x="548"/>
        <item x="211"/>
        <item x="104"/>
        <item x="658"/>
        <item x="320"/>
        <item x="322"/>
        <item x="172"/>
        <item x="11"/>
        <item x="463"/>
        <item x="374"/>
        <item x="301"/>
        <item x="576"/>
        <item x="408"/>
        <item x="112"/>
        <item x="116"/>
        <item x="655"/>
        <item x="291"/>
        <item x="156"/>
        <item x="562"/>
        <item x="194"/>
        <item x="215"/>
        <item x="489"/>
        <item x="672"/>
        <item x="447"/>
        <item x="69"/>
        <item x="304"/>
        <item x="660"/>
        <item x="292"/>
        <item x="450"/>
        <item x="96"/>
        <item x="407"/>
        <item x="372"/>
        <item x="255"/>
        <item x="233"/>
        <item x="585"/>
        <item x="159"/>
        <item x="381"/>
        <item x="583"/>
        <item x="550"/>
        <item x="565"/>
        <item x="117"/>
        <item x="499"/>
        <item x="514"/>
        <item x="247"/>
        <item x="90"/>
        <item x="249"/>
        <item x="252"/>
        <item x="596"/>
        <item x="316"/>
        <item x="442"/>
        <item x="472"/>
        <item x="468"/>
        <item x="309"/>
        <item x="32"/>
        <item x="95"/>
        <item x="28"/>
        <item x="608"/>
        <item x="114"/>
        <item x="412"/>
        <item x="337"/>
        <item x="44"/>
        <item x="331"/>
        <item x="220"/>
        <item x="624"/>
        <item x="270"/>
        <item x="190"/>
        <item x="300"/>
        <item x="356"/>
        <item x="359"/>
        <item x="582"/>
        <item x="368"/>
        <item x="191"/>
        <item x="677"/>
        <item x="642"/>
        <item x="152"/>
        <item x="338"/>
        <item x="457"/>
        <item x="238"/>
        <item x="244"/>
        <item x="236"/>
        <item x="662"/>
        <item x="139"/>
        <item x="609"/>
        <item x="180"/>
        <item x="354"/>
        <item x="519"/>
        <item x="61"/>
        <item x="380"/>
        <item x="396"/>
        <item x="48"/>
        <item x="39"/>
        <item x="10"/>
        <item x="307"/>
        <item x="290"/>
        <item x="135"/>
        <item x="271"/>
        <item x="430"/>
        <item x="303"/>
        <item x="621"/>
        <item x="29"/>
        <item x="299"/>
        <item x="111"/>
        <item x="254"/>
        <item x="65"/>
        <item x="376"/>
        <item x="589"/>
        <item x="237"/>
        <item x="287"/>
        <item x="417"/>
        <item x="542"/>
        <item x="622"/>
        <item x="75"/>
        <item x="636"/>
        <item x="318"/>
        <item x="284"/>
        <item x="228"/>
        <item x="129"/>
        <item x="492"/>
        <item x="339"/>
        <item x="351"/>
        <item x="345"/>
        <item x="34"/>
        <item x="599"/>
        <item x="539"/>
        <item x="85"/>
        <item x="342"/>
        <item x="620"/>
        <item x="128"/>
        <item x="667"/>
        <item x="401"/>
        <item x="179"/>
        <item x="507"/>
        <item x="325"/>
        <item x="275"/>
        <item x="363"/>
        <item x="630"/>
        <item x="572"/>
        <item x="511"/>
        <item x="285"/>
        <item x="431"/>
        <item x="176"/>
        <item x="222"/>
        <item x="217"/>
        <item x="625"/>
        <item x="310"/>
        <item x="497"/>
        <item x="272"/>
        <item x="347"/>
        <item x="64"/>
        <item x="516"/>
        <item x="581"/>
        <item x="524"/>
        <item x="297"/>
        <item x="213"/>
        <item x="575"/>
        <item x="509"/>
        <item x="170"/>
        <item x="365"/>
        <item x="126"/>
        <item x="280"/>
        <item x="203"/>
        <item x="305"/>
        <item x="574"/>
        <item x="452"/>
        <item x="0"/>
        <item x="162"/>
        <item x="469"/>
        <item x="493"/>
        <item x="31"/>
        <item x="273"/>
        <item x="204"/>
        <item x="367"/>
        <item x="441"/>
        <item x="83"/>
        <item x="669"/>
        <item x="171"/>
        <item x="333"/>
        <item x="131"/>
        <item x="323"/>
        <item x="532"/>
        <item x="413"/>
        <item x="22"/>
        <item x="641"/>
        <item x="36"/>
        <item x="612"/>
        <item x="73"/>
        <item x="569"/>
        <item x="504"/>
        <item x="277"/>
        <item x="59"/>
        <item x="476"/>
        <item x="426"/>
        <item x="453"/>
        <item x="1"/>
        <item x="183"/>
        <item x="420"/>
        <item x="414"/>
        <item x="681"/>
        <item x="597"/>
        <item x="682"/>
        <item x="361"/>
        <item x="456"/>
        <item x="223"/>
        <item x="175"/>
        <item x="149"/>
        <item x="654"/>
        <item x="553"/>
        <item x="518"/>
        <item x="276"/>
        <item x="480"/>
        <item x="324"/>
        <item x="383"/>
        <item x="600"/>
        <item x="424"/>
        <item x="617"/>
        <item x="579"/>
        <item x="330"/>
        <item x="357"/>
        <item x="199"/>
        <item x="425"/>
        <item x="429"/>
        <item x="343"/>
        <item x="62"/>
        <item x="628"/>
        <item x="148"/>
        <item x="366"/>
        <item x="163"/>
        <item x="76"/>
        <item x="40"/>
        <item x="623"/>
        <item x="350"/>
        <item x="610"/>
        <item x="556"/>
        <item x="341"/>
        <item x="58"/>
        <item x="227"/>
        <item x="328"/>
        <item x="7"/>
        <item x="12"/>
        <item x="55"/>
        <item x="637"/>
        <item x="649"/>
        <item x="578"/>
        <item x="604"/>
        <item x="593"/>
        <item x="671"/>
        <item x="506"/>
        <item x="552"/>
        <item x="267"/>
        <item x="648"/>
        <item x="166"/>
        <item x="9"/>
        <item x="526"/>
        <item x="394"/>
        <item x="632"/>
        <item x="50"/>
        <item x="138"/>
        <item x="387"/>
        <item x="335"/>
        <item x="409"/>
        <item x="259"/>
        <item x="150"/>
        <item x="477"/>
        <item x="329"/>
        <item x="38"/>
        <item x="208"/>
        <item x="302"/>
        <item x="260"/>
        <item x="21"/>
        <item x="434"/>
        <item x="113"/>
        <item x="308"/>
        <item x="557"/>
        <item x="675"/>
        <item x="484"/>
        <item x="353"/>
        <item x="389"/>
        <item x="390"/>
        <item x="127"/>
        <item x="93"/>
        <item x="109"/>
        <item x="494"/>
        <item x="167"/>
        <item x="293"/>
        <item x="54"/>
        <item x="189"/>
        <item x="592"/>
        <item x="485"/>
        <item x="241"/>
        <item x="286"/>
        <item x="132"/>
        <item x="91"/>
        <item x="186"/>
        <item x="306"/>
        <item x="336"/>
        <item x="103"/>
        <item x="498"/>
        <item x="283"/>
        <item x="528"/>
        <item x="41"/>
        <item x="443"/>
        <item x="474"/>
        <item x="644"/>
        <item x="86"/>
        <item x="543"/>
        <item x="94"/>
        <item x="530"/>
        <item x="315"/>
        <item x="601"/>
        <item x="234"/>
        <item x="106"/>
        <item x="566"/>
        <item x="584"/>
        <item x="471"/>
        <item t="default"/>
      </items>
    </pivotField>
    <pivotField showAll="0"/>
    <pivotField showAll="0"/>
    <pivotField showAll="0"/>
    <pivotField numFmtId="1" showAll="0"/>
    <pivotField numFmtId="2" showAll="0"/>
    <pivotField numFmtId="9" showAll="0"/>
    <pivotField showAll="0">
      <items count="4">
        <item x="2"/>
        <item x="1"/>
        <item x="0"/>
        <item t="default"/>
      </items>
    </pivotField>
    <pivotField dataField="1" numFmtId="2" showAll="0"/>
    <pivotField numFmtId="2" showAll="0"/>
    <pivotField numFmtId="2" showAll="0"/>
    <pivotField showAll="0"/>
    <pivotField showAll="0"/>
    <pivotField showAll="0">
      <items count="6">
        <item x="0"/>
        <item x="3"/>
        <item x="2"/>
        <item x="1"/>
        <item x="4"/>
        <item t="default"/>
      </items>
    </pivotField>
    <pivotField numFmtId="2" showAll="0"/>
    <pivotField showAll="0">
      <items count="6">
        <item x="1"/>
        <item x="3"/>
        <item x="0"/>
        <item x="2"/>
        <item m="1" x="4"/>
        <item t="default"/>
      </items>
    </pivotField>
    <pivotField showAll="0"/>
    <pivotField showAll="0"/>
    <pivotField axis="axisRow" showAll="0">
      <items count="5">
        <item x="1"/>
        <item x="3"/>
        <item x="2"/>
        <item x="0"/>
        <item t="default"/>
      </items>
    </pivotField>
    <pivotField showAll="0">
      <items count="4">
        <item x="0"/>
        <item x="1"/>
        <item x="2"/>
        <item t="default"/>
      </items>
    </pivotField>
    <pivotField numFmtId="2" showAll="0"/>
    <pivotField numFmtId="2"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9"/>
  </rowFields>
  <rowItems count="5">
    <i>
      <x/>
    </i>
    <i>
      <x v="1"/>
    </i>
    <i>
      <x v="2"/>
    </i>
    <i>
      <x v="3"/>
    </i>
    <i t="grand">
      <x/>
    </i>
  </rowItems>
  <colItems count="1">
    <i/>
  </colItems>
  <dataFields count="1">
    <dataField name="Sum of Total_Amount" fld="9" baseField="19" baseItem="1" numFmtId="165"/>
  </dataFields>
  <formats count="24">
    <format dxfId="107">
      <pivotArea type="all" dataOnly="0" outline="0" fieldPosition="0"/>
    </format>
    <format dxfId="106">
      <pivotArea outline="0" collapsedLevelsAreSubtotals="1" fieldPosition="0"/>
    </format>
    <format dxfId="105">
      <pivotArea field="19" type="button" dataOnly="0" labelOnly="1" outline="0" axis="axisRow" fieldPosition="0"/>
    </format>
    <format dxfId="104">
      <pivotArea dataOnly="0" labelOnly="1" fieldPosition="0">
        <references count="1">
          <reference field="19" count="0"/>
        </references>
      </pivotArea>
    </format>
    <format dxfId="103">
      <pivotArea dataOnly="0" labelOnly="1" grandRow="1" outline="0" fieldPosition="0"/>
    </format>
    <format dxfId="102">
      <pivotArea dataOnly="0" labelOnly="1" outline="0" axis="axisValues" fieldPosition="0"/>
    </format>
    <format dxfId="101">
      <pivotArea type="all" dataOnly="0" outline="0" fieldPosition="0"/>
    </format>
    <format dxfId="100">
      <pivotArea outline="0" collapsedLevelsAreSubtotals="1" fieldPosition="0"/>
    </format>
    <format dxfId="99">
      <pivotArea field="19" type="button" dataOnly="0" labelOnly="1" outline="0" axis="axisRow" fieldPosition="0"/>
    </format>
    <format dxfId="98">
      <pivotArea dataOnly="0" labelOnly="1" fieldPosition="0">
        <references count="1">
          <reference field="19" count="0"/>
        </references>
      </pivotArea>
    </format>
    <format dxfId="97">
      <pivotArea dataOnly="0" labelOnly="1" grandRow="1" outline="0" fieldPosition="0"/>
    </format>
    <format dxfId="96">
      <pivotArea dataOnly="0" labelOnly="1" outline="0" axis="axisValues" fieldPosition="0"/>
    </format>
    <format dxfId="95">
      <pivotArea type="all" dataOnly="0" outline="0" fieldPosition="0"/>
    </format>
    <format dxfId="94">
      <pivotArea outline="0" collapsedLevelsAreSubtotals="1" fieldPosition="0"/>
    </format>
    <format dxfId="93">
      <pivotArea field="19" type="button" dataOnly="0" labelOnly="1" outline="0" axis="axisRow" fieldPosition="0"/>
    </format>
    <format dxfId="92">
      <pivotArea dataOnly="0" labelOnly="1" fieldPosition="0">
        <references count="1">
          <reference field="19" count="0"/>
        </references>
      </pivotArea>
    </format>
    <format dxfId="91">
      <pivotArea dataOnly="0" labelOnly="1" grandRow="1" outline="0" fieldPosition="0"/>
    </format>
    <format dxfId="90">
      <pivotArea dataOnly="0" labelOnly="1" outline="0" axis="axisValues" fieldPosition="0"/>
    </format>
    <format dxfId="89">
      <pivotArea type="all" dataOnly="0" outline="0" fieldPosition="0"/>
    </format>
    <format dxfId="88">
      <pivotArea outline="0" collapsedLevelsAreSubtotals="1" fieldPosition="0"/>
    </format>
    <format dxfId="87">
      <pivotArea field="19" type="button" dataOnly="0" labelOnly="1" outline="0" axis="axisRow" fieldPosition="0"/>
    </format>
    <format dxfId="86">
      <pivotArea dataOnly="0" labelOnly="1" fieldPosition="0">
        <references count="1">
          <reference field="19" count="0"/>
        </references>
      </pivotArea>
    </format>
    <format dxfId="85">
      <pivotArea dataOnly="0" labelOnly="1" grandRow="1" outline="0" fieldPosition="0"/>
    </format>
    <format dxfId="84">
      <pivotArea dataOnly="0" labelOnly="1" outline="0" axis="axisValues"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33E9B03-C61F-4B1E-88BC-27F0809F4877}" name="PivotTable2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0" rowHeaderCaption="Category">
  <location ref="B8:D14" firstHeaderRow="0" firstDataRow="1" firstDataCol="1"/>
  <pivotFields count="26">
    <pivotField showAll="0"/>
    <pivotField numFmtId="164" showAll="0">
      <items count="684">
        <item x="564"/>
        <item x="8"/>
        <item x="554"/>
        <item x="52"/>
        <item x="118"/>
        <item x="188"/>
        <item x="423"/>
        <item x="155"/>
        <item x="615"/>
        <item x="49"/>
        <item x="56"/>
        <item x="68"/>
        <item x="522"/>
        <item x="35"/>
        <item x="57"/>
        <item x="196"/>
        <item x="546"/>
        <item x="544"/>
        <item x="400"/>
        <item x="15"/>
        <item x="515"/>
        <item x="123"/>
        <item x="486"/>
        <item x="392"/>
        <item x="559"/>
        <item x="521"/>
        <item x="379"/>
        <item x="602"/>
        <item x="531"/>
        <item x="587"/>
        <item x="193"/>
        <item x="676"/>
        <item x="440"/>
        <item x="165"/>
        <item x="82"/>
        <item x="360"/>
        <item x="462"/>
        <item x="120"/>
        <item x="631"/>
        <item x="348"/>
        <item x="216"/>
        <item x="207"/>
        <item x="399"/>
        <item x="629"/>
        <item x="449"/>
        <item x="257"/>
        <item x="445"/>
        <item x="495"/>
        <item x="246"/>
        <item x="433"/>
        <item x="101"/>
        <item x="384"/>
        <item x="231"/>
        <item x="405"/>
        <item x="668"/>
        <item x="397"/>
        <item x="567"/>
        <item x="558"/>
        <item x="334"/>
        <item x="573"/>
        <item x="481"/>
        <item x="594"/>
        <item x="192"/>
        <item x="432"/>
        <item x="134"/>
        <item x="143"/>
        <item x="626"/>
        <item x="136"/>
        <item x="87"/>
        <item x="454"/>
        <item x="525"/>
        <item x="206"/>
        <item x="510"/>
        <item x="448"/>
        <item x="187"/>
        <item x="173"/>
        <item x="603"/>
        <item x="536"/>
        <item x="398"/>
        <item x="264"/>
        <item x="242"/>
        <item x="200"/>
        <item x="418"/>
        <item x="461"/>
        <item x="256"/>
        <item x="549"/>
        <item x="232"/>
        <item x="665"/>
        <item x="459"/>
        <item x="205"/>
        <item x="161"/>
        <item x="140"/>
        <item x="419"/>
        <item x="115"/>
        <item x="178"/>
        <item x="321"/>
        <item x="606"/>
        <item x="670"/>
        <item x="438"/>
        <item x="570"/>
        <item x="230"/>
        <item x="618"/>
        <item x="415"/>
        <item x="666"/>
        <item x="153"/>
        <item x="478"/>
        <item x="377"/>
        <item x="500"/>
        <item x="657"/>
        <item x="488"/>
        <item x="74"/>
        <item x="122"/>
        <item x="14"/>
        <item x="663"/>
        <item x="107"/>
        <item x="235"/>
        <item x="251"/>
        <item x="88"/>
        <item x="23"/>
        <item x="296"/>
        <item x="388"/>
        <item x="265"/>
        <item x="25"/>
        <item x="219"/>
        <item x="214"/>
        <item x="605"/>
        <item x="80"/>
        <item x="529"/>
        <item x="427"/>
        <item x="375"/>
        <item x="37"/>
        <item x="651"/>
        <item x="656"/>
        <item x="209"/>
        <item x="248"/>
        <item x="60"/>
        <item x="545"/>
        <item x="538"/>
        <item x="483"/>
        <item x="4"/>
        <item x="195"/>
        <item x="598"/>
        <item x="224"/>
        <item x="373"/>
        <item x="202"/>
        <item x="78"/>
        <item x="385"/>
        <item x="541"/>
        <item x="181"/>
        <item x="402"/>
        <item x="6"/>
        <item x="154"/>
        <item x="534"/>
        <item x="102"/>
        <item x="473"/>
        <item x="225"/>
        <item x="503"/>
        <item x="436"/>
        <item x="370"/>
        <item x="446"/>
        <item x="24"/>
        <item x="295"/>
        <item x="358"/>
        <item x="490"/>
        <item x="540"/>
        <item x="508"/>
        <item x="245"/>
        <item x="371"/>
        <item x="253"/>
        <item x="428"/>
        <item x="340"/>
        <item x="239"/>
        <item x="137"/>
        <item x="258"/>
        <item x="647"/>
        <item x="201"/>
        <item x="319"/>
        <item x="444"/>
        <item x="678"/>
        <item x="355"/>
        <item x="505"/>
        <item x="72"/>
        <item x="577"/>
        <item x="218"/>
        <item x="314"/>
        <item x="595"/>
        <item x="460"/>
        <item x="590"/>
        <item x="63"/>
        <item x="455"/>
        <item x="591"/>
        <item x="527"/>
        <item x="151"/>
        <item x="661"/>
        <item x="108"/>
        <item x="124"/>
        <item x="311"/>
        <item x="288"/>
        <item x="66"/>
        <item x="517"/>
        <item x="513"/>
        <item x="619"/>
        <item x="282"/>
        <item x="147"/>
        <item x="269"/>
        <item x="294"/>
        <item x="177"/>
        <item x="659"/>
        <item x="501"/>
        <item x="92"/>
        <item x="16"/>
        <item x="466"/>
        <item x="680"/>
        <item x="5"/>
        <item x="89"/>
        <item x="42"/>
        <item x="67"/>
        <item x="560"/>
        <item x="616"/>
        <item x="157"/>
        <item x="378"/>
        <item x="298"/>
        <item x="30"/>
        <item x="19"/>
        <item x="262"/>
        <item x="317"/>
        <item x="382"/>
        <item x="421"/>
        <item x="403"/>
        <item x="174"/>
        <item x="362"/>
        <item x="100"/>
        <item x="43"/>
        <item x="416"/>
        <item x="638"/>
        <item x="634"/>
        <item x="611"/>
        <item x="487"/>
        <item x="332"/>
        <item x="470"/>
        <item x="520"/>
        <item x="144"/>
        <item x="555"/>
        <item x="130"/>
        <item x="571"/>
        <item x="145"/>
        <item x="465"/>
        <item x="212"/>
        <item x="614"/>
        <item x="613"/>
        <item x="79"/>
        <item x="17"/>
        <item x="627"/>
        <item x="404"/>
        <item x="20"/>
        <item x="535"/>
        <item x="386"/>
        <item x="551"/>
        <item x="169"/>
        <item x="547"/>
        <item x="561"/>
        <item x="479"/>
        <item x="326"/>
        <item x="635"/>
        <item x="344"/>
        <item x="146"/>
        <item x="352"/>
        <item x="71"/>
        <item x="451"/>
        <item x="184"/>
        <item x="653"/>
        <item x="652"/>
        <item x="261"/>
        <item x="198"/>
        <item x="607"/>
        <item x="563"/>
        <item x="464"/>
        <item x="568"/>
        <item x="411"/>
        <item x="240"/>
        <item x="650"/>
        <item x="673"/>
        <item x="327"/>
        <item x="97"/>
        <item x="141"/>
        <item x="3"/>
        <item x="496"/>
        <item x="646"/>
        <item x="47"/>
        <item x="13"/>
        <item x="243"/>
        <item x="393"/>
        <item x="164"/>
        <item x="349"/>
        <item x="640"/>
        <item x="160"/>
        <item x="27"/>
        <item x="502"/>
        <item x="586"/>
        <item x="121"/>
        <item x="278"/>
        <item x="142"/>
        <item x="482"/>
        <item x="523"/>
        <item x="53"/>
        <item x="210"/>
        <item x="125"/>
        <item x="266"/>
        <item x="168"/>
        <item x="391"/>
        <item x="281"/>
        <item x="81"/>
        <item x="182"/>
        <item x="313"/>
        <item x="467"/>
        <item x="229"/>
        <item x="395"/>
        <item x="263"/>
        <item x="33"/>
        <item x="533"/>
        <item x="289"/>
        <item x="70"/>
        <item x="185"/>
        <item x="45"/>
        <item x="537"/>
        <item x="197"/>
        <item x="674"/>
        <item x="406"/>
        <item x="633"/>
        <item x="369"/>
        <item x="268"/>
        <item x="588"/>
        <item x="226"/>
        <item x="274"/>
        <item x="77"/>
        <item x="84"/>
        <item x="346"/>
        <item x="664"/>
        <item x="2"/>
        <item x="439"/>
        <item x="51"/>
        <item x="110"/>
        <item x="158"/>
        <item x="410"/>
        <item x="221"/>
        <item x="639"/>
        <item x="250"/>
        <item x="364"/>
        <item x="437"/>
        <item x="98"/>
        <item x="491"/>
        <item x="46"/>
        <item x="458"/>
        <item x="512"/>
        <item x="475"/>
        <item x="133"/>
        <item x="99"/>
        <item x="679"/>
        <item x="119"/>
        <item x="643"/>
        <item x="312"/>
        <item x="422"/>
        <item x="18"/>
        <item x="435"/>
        <item x="580"/>
        <item x="645"/>
        <item x="105"/>
        <item x="26"/>
        <item x="279"/>
        <item x="548"/>
        <item x="211"/>
        <item x="104"/>
        <item x="658"/>
        <item x="320"/>
        <item x="322"/>
        <item x="172"/>
        <item x="11"/>
        <item x="463"/>
        <item x="374"/>
        <item x="301"/>
        <item x="576"/>
        <item x="408"/>
        <item x="112"/>
        <item x="116"/>
        <item x="655"/>
        <item x="291"/>
        <item x="156"/>
        <item x="562"/>
        <item x="194"/>
        <item x="215"/>
        <item x="489"/>
        <item x="672"/>
        <item x="447"/>
        <item x="69"/>
        <item x="304"/>
        <item x="660"/>
        <item x="292"/>
        <item x="450"/>
        <item x="96"/>
        <item x="407"/>
        <item x="372"/>
        <item x="255"/>
        <item x="233"/>
        <item x="585"/>
        <item x="159"/>
        <item x="381"/>
        <item x="583"/>
        <item x="550"/>
        <item x="565"/>
        <item x="117"/>
        <item x="499"/>
        <item x="514"/>
        <item x="247"/>
        <item x="90"/>
        <item x="249"/>
        <item x="252"/>
        <item x="596"/>
        <item x="316"/>
        <item x="442"/>
        <item x="472"/>
        <item x="468"/>
        <item x="309"/>
        <item x="32"/>
        <item x="95"/>
        <item x="28"/>
        <item x="608"/>
        <item x="114"/>
        <item x="412"/>
        <item x="337"/>
        <item x="44"/>
        <item x="331"/>
        <item x="220"/>
        <item x="624"/>
        <item x="270"/>
        <item x="190"/>
        <item x="300"/>
        <item x="356"/>
        <item x="359"/>
        <item x="582"/>
        <item x="368"/>
        <item x="191"/>
        <item x="677"/>
        <item x="642"/>
        <item x="152"/>
        <item x="338"/>
        <item x="457"/>
        <item x="238"/>
        <item x="244"/>
        <item x="236"/>
        <item x="662"/>
        <item x="139"/>
        <item x="609"/>
        <item x="180"/>
        <item x="354"/>
        <item x="519"/>
        <item x="61"/>
        <item x="380"/>
        <item x="396"/>
        <item x="48"/>
        <item x="39"/>
        <item x="10"/>
        <item x="307"/>
        <item x="290"/>
        <item x="135"/>
        <item x="271"/>
        <item x="430"/>
        <item x="303"/>
        <item x="621"/>
        <item x="29"/>
        <item x="299"/>
        <item x="111"/>
        <item x="254"/>
        <item x="65"/>
        <item x="376"/>
        <item x="589"/>
        <item x="237"/>
        <item x="287"/>
        <item x="417"/>
        <item x="542"/>
        <item x="622"/>
        <item x="75"/>
        <item x="636"/>
        <item x="318"/>
        <item x="284"/>
        <item x="228"/>
        <item x="129"/>
        <item x="492"/>
        <item x="339"/>
        <item x="351"/>
        <item x="345"/>
        <item x="34"/>
        <item x="599"/>
        <item x="539"/>
        <item x="85"/>
        <item x="342"/>
        <item x="620"/>
        <item x="128"/>
        <item x="667"/>
        <item x="401"/>
        <item x="179"/>
        <item x="507"/>
        <item x="325"/>
        <item x="275"/>
        <item x="363"/>
        <item x="630"/>
        <item x="572"/>
        <item x="511"/>
        <item x="285"/>
        <item x="431"/>
        <item x="176"/>
        <item x="222"/>
        <item x="217"/>
        <item x="625"/>
        <item x="310"/>
        <item x="497"/>
        <item x="272"/>
        <item x="347"/>
        <item x="64"/>
        <item x="516"/>
        <item x="581"/>
        <item x="524"/>
        <item x="297"/>
        <item x="213"/>
        <item x="575"/>
        <item x="509"/>
        <item x="170"/>
        <item x="365"/>
        <item x="126"/>
        <item x="280"/>
        <item x="203"/>
        <item x="305"/>
        <item x="574"/>
        <item x="452"/>
        <item x="0"/>
        <item x="162"/>
        <item x="469"/>
        <item x="493"/>
        <item x="31"/>
        <item x="273"/>
        <item x="204"/>
        <item x="367"/>
        <item x="441"/>
        <item x="83"/>
        <item x="669"/>
        <item x="171"/>
        <item x="333"/>
        <item x="131"/>
        <item x="323"/>
        <item x="532"/>
        <item x="413"/>
        <item x="22"/>
        <item x="641"/>
        <item x="36"/>
        <item x="612"/>
        <item x="73"/>
        <item x="569"/>
        <item x="504"/>
        <item x="277"/>
        <item x="59"/>
        <item x="476"/>
        <item x="426"/>
        <item x="453"/>
        <item x="1"/>
        <item x="183"/>
        <item x="420"/>
        <item x="414"/>
        <item x="681"/>
        <item x="597"/>
        <item x="682"/>
        <item x="361"/>
        <item x="456"/>
        <item x="223"/>
        <item x="175"/>
        <item x="149"/>
        <item x="654"/>
        <item x="553"/>
        <item x="518"/>
        <item x="276"/>
        <item x="480"/>
        <item x="324"/>
        <item x="383"/>
        <item x="600"/>
        <item x="424"/>
        <item x="617"/>
        <item x="579"/>
        <item x="330"/>
        <item x="357"/>
        <item x="199"/>
        <item x="425"/>
        <item x="429"/>
        <item x="343"/>
        <item x="62"/>
        <item x="628"/>
        <item x="148"/>
        <item x="366"/>
        <item x="163"/>
        <item x="76"/>
        <item x="40"/>
        <item x="623"/>
        <item x="350"/>
        <item x="610"/>
        <item x="556"/>
        <item x="341"/>
        <item x="58"/>
        <item x="227"/>
        <item x="328"/>
        <item x="7"/>
        <item x="12"/>
        <item x="55"/>
        <item x="637"/>
        <item x="649"/>
        <item x="578"/>
        <item x="604"/>
        <item x="593"/>
        <item x="671"/>
        <item x="506"/>
        <item x="552"/>
        <item x="267"/>
        <item x="648"/>
        <item x="166"/>
        <item x="9"/>
        <item x="526"/>
        <item x="394"/>
        <item x="632"/>
        <item x="50"/>
        <item x="138"/>
        <item x="387"/>
        <item x="335"/>
        <item x="409"/>
        <item x="259"/>
        <item x="150"/>
        <item x="477"/>
        <item x="329"/>
        <item x="38"/>
        <item x="208"/>
        <item x="302"/>
        <item x="260"/>
        <item x="21"/>
        <item x="434"/>
        <item x="113"/>
        <item x="308"/>
        <item x="557"/>
        <item x="675"/>
        <item x="484"/>
        <item x="353"/>
        <item x="389"/>
        <item x="390"/>
        <item x="127"/>
        <item x="93"/>
        <item x="109"/>
        <item x="494"/>
        <item x="167"/>
        <item x="293"/>
        <item x="54"/>
        <item x="189"/>
        <item x="592"/>
        <item x="485"/>
        <item x="241"/>
        <item x="286"/>
        <item x="132"/>
        <item x="91"/>
        <item x="186"/>
        <item x="306"/>
        <item x="336"/>
        <item x="103"/>
        <item x="498"/>
        <item x="283"/>
        <item x="528"/>
        <item x="41"/>
        <item x="443"/>
        <item x="474"/>
        <item x="644"/>
        <item x="86"/>
        <item x="543"/>
        <item x="94"/>
        <item x="530"/>
        <item x="315"/>
        <item x="601"/>
        <item x="234"/>
        <item x="106"/>
        <item x="566"/>
        <item x="584"/>
        <item x="471"/>
        <item t="default"/>
      </items>
    </pivotField>
    <pivotField showAll="0"/>
    <pivotField showAll="0"/>
    <pivotField showAll="0"/>
    <pivotField numFmtId="1" showAll="0"/>
    <pivotField numFmtId="2" showAll="0"/>
    <pivotField numFmtId="9" showAll="0"/>
    <pivotField showAll="0">
      <items count="4">
        <item x="2"/>
        <item x="1"/>
        <item x="0"/>
        <item t="default"/>
      </items>
    </pivotField>
    <pivotField dataField="1" numFmtId="2" showAll="0"/>
    <pivotField numFmtId="2" showAll="0"/>
    <pivotField numFmtId="2" showAll="0"/>
    <pivotField showAll="0"/>
    <pivotField showAll="0"/>
    <pivotField axis="axisRow" showAll="0">
      <items count="6">
        <item x="0"/>
        <item x="3"/>
        <item x="2"/>
        <item x="1"/>
        <item x="4"/>
        <item t="default"/>
      </items>
    </pivotField>
    <pivotField numFmtId="2" showAll="0"/>
    <pivotField showAll="0">
      <items count="6">
        <item x="1"/>
        <item x="3"/>
        <item x="0"/>
        <item x="2"/>
        <item m="1" x="4"/>
        <item t="default"/>
      </items>
    </pivotField>
    <pivotField showAll="0"/>
    <pivotField showAll="0"/>
    <pivotField showAll="0">
      <items count="5">
        <item x="1"/>
        <item x="3"/>
        <item x="2"/>
        <item x="0"/>
        <item t="default"/>
      </items>
    </pivotField>
    <pivotField showAll="0">
      <items count="4">
        <item x="0"/>
        <item x="1"/>
        <item x="2"/>
        <item t="default"/>
      </items>
    </pivotField>
    <pivotField numFmtId="2" showAll="0"/>
    <pivotField dataField="1" numFmtId="2" showAll="0"/>
    <pivotField showAll="0" defaultSubtotal="0"/>
    <pivotField showAll="0" defaultSubtotal="0"/>
    <pivotField showAll="0" defaultSubtotal="0">
      <items count="5">
        <item x="0"/>
        <item x="1"/>
        <item x="2"/>
        <item x="3"/>
        <item x="4"/>
      </items>
    </pivotField>
  </pivotFields>
  <rowFields count="1">
    <field x="14"/>
  </rowFields>
  <rowItems count="6">
    <i>
      <x/>
    </i>
    <i>
      <x v="1"/>
    </i>
    <i>
      <x v="2"/>
    </i>
    <i>
      <x v="3"/>
    </i>
    <i>
      <x v="4"/>
    </i>
    <i t="grand">
      <x/>
    </i>
  </rowItems>
  <colFields count="1">
    <field x="-2"/>
  </colFields>
  <colItems count="2">
    <i>
      <x/>
    </i>
    <i i="1">
      <x v="1"/>
    </i>
  </colItems>
  <dataFields count="2">
    <dataField name="Sum of Total_Amount" fld="9" baseField="14" baseItem="1" numFmtId="165"/>
    <dataField name="Sum of Profit" fld="22" baseField="14" baseItem="1" numFmtId="165"/>
  </dataFields>
  <formats count="24">
    <format dxfId="131">
      <pivotArea type="all" dataOnly="0" outline="0" fieldPosition="0"/>
    </format>
    <format dxfId="130">
      <pivotArea outline="0" collapsedLevelsAreSubtotals="1" fieldPosition="0"/>
    </format>
    <format dxfId="129">
      <pivotArea field="14" type="button" dataOnly="0" labelOnly="1" outline="0" axis="axisRow" fieldPosition="0"/>
    </format>
    <format dxfId="128">
      <pivotArea dataOnly="0" labelOnly="1" fieldPosition="0">
        <references count="1">
          <reference field="14" count="0"/>
        </references>
      </pivotArea>
    </format>
    <format dxfId="127">
      <pivotArea dataOnly="0" labelOnly="1" grandRow="1" outline="0" fieldPosition="0"/>
    </format>
    <format dxfId="126">
      <pivotArea dataOnly="0" labelOnly="1" outline="0" fieldPosition="0">
        <references count="1">
          <reference field="4294967294" count="2">
            <x v="0"/>
            <x v="1"/>
          </reference>
        </references>
      </pivotArea>
    </format>
    <format dxfId="125">
      <pivotArea type="all" dataOnly="0" outline="0" fieldPosition="0"/>
    </format>
    <format dxfId="124">
      <pivotArea outline="0" collapsedLevelsAreSubtotals="1" fieldPosition="0"/>
    </format>
    <format dxfId="123">
      <pivotArea field="14" type="button" dataOnly="0" labelOnly="1" outline="0" axis="axisRow" fieldPosition="0"/>
    </format>
    <format dxfId="122">
      <pivotArea dataOnly="0" labelOnly="1" fieldPosition="0">
        <references count="1">
          <reference field="14" count="0"/>
        </references>
      </pivotArea>
    </format>
    <format dxfId="121">
      <pivotArea dataOnly="0" labelOnly="1" grandRow="1" outline="0" fieldPosition="0"/>
    </format>
    <format dxfId="120">
      <pivotArea dataOnly="0" labelOnly="1" outline="0" fieldPosition="0">
        <references count="1">
          <reference field="4294967294" count="2">
            <x v="0"/>
            <x v="1"/>
          </reference>
        </references>
      </pivotArea>
    </format>
    <format dxfId="119">
      <pivotArea type="all" dataOnly="0" outline="0" fieldPosition="0"/>
    </format>
    <format dxfId="118">
      <pivotArea outline="0" collapsedLevelsAreSubtotals="1" fieldPosition="0"/>
    </format>
    <format dxfId="117">
      <pivotArea field="14" type="button" dataOnly="0" labelOnly="1" outline="0" axis="axisRow" fieldPosition="0"/>
    </format>
    <format dxfId="116">
      <pivotArea dataOnly="0" labelOnly="1" fieldPosition="0">
        <references count="1">
          <reference field="14" count="0"/>
        </references>
      </pivotArea>
    </format>
    <format dxfId="115">
      <pivotArea dataOnly="0" labelOnly="1" grandRow="1" outline="0" fieldPosition="0"/>
    </format>
    <format dxfId="114">
      <pivotArea dataOnly="0" labelOnly="1" outline="0" fieldPosition="0">
        <references count="1">
          <reference field="4294967294" count="2">
            <x v="0"/>
            <x v="1"/>
          </reference>
        </references>
      </pivotArea>
    </format>
    <format dxfId="113">
      <pivotArea type="all" dataOnly="0" outline="0" fieldPosition="0"/>
    </format>
    <format dxfId="112">
      <pivotArea outline="0" collapsedLevelsAreSubtotals="1" fieldPosition="0"/>
    </format>
    <format dxfId="111">
      <pivotArea field="14" type="button" dataOnly="0" labelOnly="1" outline="0" axis="axisRow" fieldPosition="0"/>
    </format>
    <format dxfId="110">
      <pivotArea dataOnly="0" labelOnly="1" fieldPosition="0">
        <references count="1">
          <reference field="14" count="0"/>
        </references>
      </pivotArea>
    </format>
    <format dxfId="109">
      <pivotArea dataOnly="0" labelOnly="1" grandRow="1" outline="0" fieldPosition="0"/>
    </format>
    <format dxfId="108">
      <pivotArea dataOnly="0" labelOnly="1" outline="0" fieldPosition="0">
        <references count="1">
          <reference field="4294967294" count="2">
            <x v="0"/>
            <x v="1"/>
          </reference>
        </references>
      </pivotArea>
    </format>
  </format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61867CC-AE47-41D6-99FD-8C6900C11BA7}" name="PivotTable30"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rowHeaderCaption="Order Date">
  <location ref="Q9:R13" firstHeaderRow="1" firstDataRow="1" firstDataCol="1"/>
  <pivotFields count="26">
    <pivotField showAll="0"/>
    <pivotField axis="axisRow" numFmtId="164" showAll="0">
      <items count="684">
        <item x="564"/>
        <item x="8"/>
        <item x="554"/>
        <item x="52"/>
        <item x="118"/>
        <item x="188"/>
        <item x="423"/>
        <item x="155"/>
        <item x="615"/>
        <item x="49"/>
        <item x="56"/>
        <item x="68"/>
        <item x="522"/>
        <item x="35"/>
        <item x="57"/>
        <item x="196"/>
        <item x="546"/>
        <item x="544"/>
        <item x="400"/>
        <item x="15"/>
        <item x="515"/>
        <item x="123"/>
        <item x="486"/>
        <item x="392"/>
        <item x="559"/>
        <item x="521"/>
        <item x="379"/>
        <item x="602"/>
        <item x="531"/>
        <item x="587"/>
        <item x="193"/>
        <item x="676"/>
        <item x="440"/>
        <item x="165"/>
        <item x="82"/>
        <item x="360"/>
        <item x="462"/>
        <item x="120"/>
        <item x="631"/>
        <item x="348"/>
        <item x="216"/>
        <item x="207"/>
        <item x="399"/>
        <item x="629"/>
        <item x="449"/>
        <item x="257"/>
        <item x="445"/>
        <item x="495"/>
        <item x="246"/>
        <item x="433"/>
        <item x="101"/>
        <item x="384"/>
        <item x="231"/>
        <item x="405"/>
        <item x="668"/>
        <item x="397"/>
        <item x="567"/>
        <item x="558"/>
        <item x="334"/>
        <item x="573"/>
        <item x="481"/>
        <item x="594"/>
        <item x="192"/>
        <item x="432"/>
        <item x="134"/>
        <item x="143"/>
        <item x="626"/>
        <item x="136"/>
        <item x="87"/>
        <item x="454"/>
        <item x="525"/>
        <item x="206"/>
        <item x="510"/>
        <item x="448"/>
        <item x="187"/>
        <item x="173"/>
        <item x="603"/>
        <item x="536"/>
        <item x="398"/>
        <item x="264"/>
        <item x="242"/>
        <item x="200"/>
        <item x="418"/>
        <item x="461"/>
        <item x="256"/>
        <item x="549"/>
        <item x="232"/>
        <item x="665"/>
        <item x="459"/>
        <item x="205"/>
        <item x="161"/>
        <item x="140"/>
        <item x="419"/>
        <item x="115"/>
        <item x="178"/>
        <item x="321"/>
        <item x="606"/>
        <item x="670"/>
        <item x="438"/>
        <item x="570"/>
        <item x="230"/>
        <item x="618"/>
        <item x="415"/>
        <item x="666"/>
        <item x="153"/>
        <item x="478"/>
        <item x="377"/>
        <item x="500"/>
        <item x="657"/>
        <item x="488"/>
        <item x="74"/>
        <item x="122"/>
        <item x="14"/>
        <item x="663"/>
        <item x="107"/>
        <item x="235"/>
        <item x="251"/>
        <item x="88"/>
        <item x="23"/>
        <item x="296"/>
        <item x="388"/>
        <item x="265"/>
        <item x="25"/>
        <item x="219"/>
        <item x="214"/>
        <item x="605"/>
        <item x="80"/>
        <item x="529"/>
        <item x="427"/>
        <item x="375"/>
        <item x="37"/>
        <item x="651"/>
        <item x="656"/>
        <item x="209"/>
        <item x="248"/>
        <item x="60"/>
        <item x="545"/>
        <item x="538"/>
        <item x="483"/>
        <item x="4"/>
        <item x="195"/>
        <item x="598"/>
        <item x="224"/>
        <item x="373"/>
        <item x="202"/>
        <item x="78"/>
        <item x="385"/>
        <item x="541"/>
        <item x="181"/>
        <item x="402"/>
        <item x="6"/>
        <item x="154"/>
        <item x="534"/>
        <item x="102"/>
        <item x="473"/>
        <item x="225"/>
        <item x="503"/>
        <item x="436"/>
        <item x="370"/>
        <item x="446"/>
        <item x="24"/>
        <item x="295"/>
        <item x="358"/>
        <item x="490"/>
        <item x="540"/>
        <item x="508"/>
        <item x="245"/>
        <item x="371"/>
        <item x="253"/>
        <item x="428"/>
        <item x="340"/>
        <item x="239"/>
        <item x="137"/>
        <item x="258"/>
        <item x="647"/>
        <item x="201"/>
        <item x="319"/>
        <item x="444"/>
        <item x="678"/>
        <item x="355"/>
        <item x="505"/>
        <item x="72"/>
        <item x="577"/>
        <item x="218"/>
        <item x="314"/>
        <item x="595"/>
        <item x="460"/>
        <item x="590"/>
        <item x="63"/>
        <item x="455"/>
        <item x="591"/>
        <item x="527"/>
        <item x="151"/>
        <item x="661"/>
        <item x="108"/>
        <item x="124"/>
        <item x="311"/>
        <item x="288"/>
        <item x="66"/>
        <item x="517"/>
        <item x="513"/>
        <item x="619"/>
        <item x="282"/>
        <item x="147"/>
        <item x="269"/>
        <item x="294"/>
        <item x="177"/>
        <item x="659"/>
        <item x="501"/>
        <item x="92"/>
        <item x="16"/>
        <item x="466"/>
        <item x="680"/>
        <item x="5"/>
        <item x="89"/>
        <item x="42"/>
        <item x="67"/>
        <item x="560"/>
        <item x="616"/>
        <item x="157"/>
        <item x="378"/>
        <item x="298"/>
        <item x="30"/>
        <item x="19"/>
        <item x="262"/>
        <item x="317"/>
        <item x="382"/>
        <item x="421"/>
        <item x="403"/>
        <item x="174"/>
        <item x="362"/>
        <item x="100"/>
        <item x="43"/>
        <item x="416"/>
        <item x="638"/>
        <item x="634"/>
        <item x="611"/>
        <item x="487"/>
        <item x="332"/>
        <item x="470"/>
        <item x="520"/>
        <item x="144"/>
        <item x="555"/>
        <item x="130"/>
        <item x="571"/>
        <item x="145"/>
        <item x="465"/>
        <item x="212"/>
        <item x="614"/>
        <item x="613"/>
        <item x="79"/>
        <item x="17"/>
        <item x="627"/>
        <item x="404"/>
        <item x="20"/>
        <item x="535"/>
        <item x="386"/>
        <item x="551"/>
        <item x="169"/>
        <item x="547"/>
        <item x="561"/>
        <item x="479"/>
        <item x="326"/>
        <item x="635"/>
        <item x="344"/>
        <item x="146"/>
        <item x="352"/>
        <item x="71"/>
        <item x="451"/>
        <item x="184"/>
        <item x="653"/>
        <item x="652"/>
        <item x="261"/>
        <item x="198"/>
        <item x="607"/>
        <item x="563"/>
        <item x="464"/>
        <item x="568"/>
        <item x="411"/>
        <item x="240"/>
        <item x="650"/>
        <item x="673"/>
        <item x="327"/>
        <item x="97"/>
        <item x="141"/>
        <item x="3"/>
        <item x="496"/>
        <item x="646"/>
        <item x="47"/>
        <item x="13"/>
        <item x="243"/>
        <item x="393"/>
        <item x="164"/>
        <item x="349"/>
        <item x="640"/>
        <item x="160"/>
        <item x="27"/>
        <item x="502"/>
        <item x="586"/>
        <item x="121"/>
        <item x="278"/>
        <item x="142"/>
        <item x="482"/>
        <item x="523"/>
        <item x="53"/>
        <item x="210"/>
        <item x="125"/>
        <item x="266"/>
        <item x="168"/>
        <item x="391"/>
        <item x="281"/>
        <item x="81"/>
        <item x="182"/>
        <item x="313"/>
        <item x="467"/>
        <item x="229"/>
        <item x="395"/>
        <item x="263"/>
        <item x="33"/>
        <item x="533"/>
        <item x="289"/>
        <item x="70"/>
        <item x="185"/>
        <item x="45"/>
        <item x="537"/>
        <item x="197"/>
        <item x="674"/>
        <item x="406"/>
        <item x="633"/>
        <item x="369"/>
        <item x="268"/>
        <item x="588"/>
        <item x="226"/>
        <item x="274"/>
        <item x="77"/>
        <item x="84"/>
        <item x="346"/>
        <item x="664"/>
        <item x="2"/>
        <item x="439"/>
        <item x="51"/>
        <item x="110"/>
        <item x="158"/>
        <item x="410"/>
        <item x="221"/>
        <item x="639"/>
        <item x="250"/>
        <item x="364"/>
        <item x="437"/>
        <item x="98"/>
        <item x="491"/>
        <item x="46"/>
        <item x="458"/>
        <item x="512"/>
        <item x="475"/>
        <item x="133"/>
        <item x="99"/>
        <item x="679"/>
        <item x="119"/>
        <item x="643"/>
        <item x="312"/>
        <item x="422"/>
        <item x="18"/>
        <item x="435"/>
        <item x="580"/>
        <item x="645"/>
        <item x="105"/>
        <item x="26"/>
        <item x="279"/>
        <item x="548"/>
        <item x="211"/>
        <item x="104"/>
        <item x="658"/>
        <item x="320"/>
        <item x="322"/>
        <item x="172"/>
        <item x="11"/>
        <item x="463"/>
        <item x="374"/>
        <item x="301"/>
        <item x="576"/>
        <item x="408"/>
        <item x="112"/>
        <item x="116"/>
        <item x="655"/>
        <item x="291"/>
        <item x="156"/>
        <item x="562"/>
        <item x="194"/>
        <item x="215"/>
        <item x="489"/>
        <item x="672"/>
        <item x="447"/>
        <item x="69"/>
        <item x="304"/>
        <item x="660"/>
        <item x="292"/>
        <item x="450"/>
        <item x="96"/>
        <item x="407"/>
        <item x="372"/>
        <item x="255"/>
        <item x="233"/>
        <item x="585"/>
        <item x="159"/>
        <item x="381"/>
        <item x="583"/>
        <item x="550"/>
        <item x="565"/>
        <item x="117"/>
        <item x="499"/>
        <item x="514"/>
        <item x="247"/>
        <item x="90"/>
        <item x="249"/>
        <item x="252"/>
        <item x="596"/>
        <item x="316"/>
        <item x="442"/>
        <item x="472"/>
        <item x="468"/>
        <item x="309"/>
        <item x="32"/>
        <item x="95"/>
        <item x="28"/>
        <item x="608"/>
        <item x="114"/>
        <item x="412"/>
        <item x="337"/>
        <item x="44"/>
        <item x="331"/>
        <item x="220"/>
        <item x="624"/>
        <item x="270"/>
        <item x="190"/>
        <item x="300"/>
        <item x="356"/>
        <item x="359"/>
        <item x="582"/>
        <item x="368"/>
        <item x="191"/>
        <item x="677"/>
        <item x="642"/>
        <item x="152"/>
        <item x="338"/>
        <item x="457"/>
        <item x="238"/>
        <item x="244"/>
        <item x="236"/>
        <item x="662"/>
        <item x="139"/>
        <item x="609"/>
        <item x="180"/>
        <item x="354"/>
        <item x="519"/>
        <item x="61"/>
        <item x="380"/>
        <item x="396"/>
        <item x="48"/>
        <item x="39"/>
        <item x="10"/>
        <item x="307"/>
        <item x="290"/>
        <item x="135"/>
        <item x="271"/>
        <item x="430"/>
        <item x="303"/>
        <item x="621"/>
        <item x="29"/>
        <item x="299"/>
        <item x="111"/>
        <item x="254"/>
        <item x="65"/>
        <item x="376"/>
        <item x="589"/>
        <item x="237"/>
        <item x="287"/>
        <item x="417"/>
        <item x="542"/>
        <item x="622"/>
        <item x="75"/>
        <item x="636"/>
        <item x="318"/>
        <item x="284"/>
        <item x="228"/>
        <item x="129"/>
        <item x="492"/>
        <item x="339"/>
        <item x="351"/>
        <item x="345"/>
        <item x="34"/>
        <item x="599"/>
        <item x="539"/>
        <item x="85"/>
        <item x="342"/>
        <item x="620"/>
        <item x="128"/>
        <item x="667"/>
        <item x="401"/>
        <item x="179"/>
        <item x="507"/>
        <item x="325"/>
        <item x="275"/>
        <item x="363"/>
        <item x="630"/>
        <item x="572"/>
        <item x="511"/>
        <item x="285"/>
        <item x="431"/>
        <item x="176"/>
        <item x="222"/>
        <item x="217"/>
        <item x="625"/>
        <item x="310"/>
        <item x="497"/>
        <item x="272"/>
        <item x="347"/>
        <item x="64"/>
        <item x="516"/>
        <item x="581"/>
        <item x="524"/>
        <item x="297"/>
        <item x="213"/>
        <item x="575"/>
        <item x="509"/>
        <item x="170"/>
        <item x="365"/>
        <item x="126"/>
        <item x="280"/>
        <item x="203"/>
        <item x="305"/>
        <item x="574"/>
        <item x="452"/>
        <item x="0"/>
        <item x="162"/>
        <item x="469"/>
        <item x="493"/>
        <item x="31"/>
        <item x="273"/>
        <item x="204"/>
        <item x="367"/>
        <item x="441"/>
        <item x="83"/>
        <item x="669"/>
        <item x="171"/>
        <item x="333"/>
        <item x="131"/>
        <item x="323"/>
        <item x="532"/>
        <item x="413"/>
        <item x="22"/>
        <item x="641"/>
        <item x="36"/>
        <item x="612"/>
        <item x="73"/>
        <item x="569"/>
        <item x="504"/>
        <item x="277"/>
        <item x="59"/>
        <item x="476"/>
        <item x="426"/>
        <item x="453"/>
        <item x="1"/>
        <item x="183"/>
        <item x="420"/>
        <item x="414"/>
        <item x="681"/>
        <item x="597"/>
        <item x="682"/>
        <item x="361"/>
        <item x="456"/>
        <item x="223"/>
        <item x="175"/>
        <item x="149"/>
        <item x="654"/>
        <item x="553"/>
        <item x="518"/>
        <item x="276"/>
        <item x="480"/>
        <item x="324"/>
        <item x="383"/>
        <item x="600"/>
        <item x="424"/>
        <item x="617"/>
        <item x="579"/>
        <item x="330"/>
        <item x="357"/>
        <item x="199"/>
        <item x="425"/>
        <item x="429"/>
        <item x="343"/>
        <item x="62"/>
        <item x="628"/>
        <item x="148"/>
        <item x="366"/>
        <item x="163"/>
        <item x="76"/>
        <item x="40"/>
        <item x="623"/>
        <item x="350"/>
        <item x="610"/>
        <item x="556"/>
        <item x="341"/>
        <item x="58"/>
        <item x="227"/>
        <item x="328"/>
        <item x="7"/>
        <item x="12"/>
        <item x="55"/>
        <item x="637"/>
        <item x="649"/>
        <item x="578"/>
        <item x="604"/>
        <item x="593"/>
        <item x="671"/>
        <item x="506"/>
        <item x="552"/>
        <item x="267"/>
        <item x="648"/>
        <item x="166"/>
        <item x="9"/>
        <item x="526"/>
        <item x="394"/>
        <item x="632"/>
        <item x="50"/>
        <item x="138"/>
        <item x="387"/>
        <item x="335"/>
        <item x="409"/>
        <item x="259"/>
        <item x="150"/>
        <item x="477"/>
        <item x="329"/>
        <item x="38"/>
        <item x="208"/>
        <item x="302"/>
        <item x="260"/>
        <item x="21"/>
        <item x="434"/>
        <item x="113"/>
        <item x="308"/>
        <item x="557"/>
        <item x="675"/>
        <item x="484"/>
        <item x="353"/>
        <item x="389"/>
        <item x="390"/>
        <item x="127"/>
        <item x="93"/>
        <item x="109"/>
        <item x="494"/>
        <item x="167"/>
        <item x="293"/>
        <item x="54"/>
        <item x="189"/>
        <item x="592"/>
        <item x="485"/>
        <item x="241"/>
        <item x="286"/>
        <item x="132"/>
        <item x="91"/>
        <item x="186"/>
        <item x="306"/>
        <item x="336"/>
        <item x="103"/>
        <item x="498"/>
        <item x="283"/>
        <item x="528"/>
        <item x="41"/>
        <item x="443"/>
        <item x="474"/>
        <item x="644"/>
        <item x="86"/>
        <item x="543"/>
        <item x="94"/>
        <item x="530"/>
        <item x="315"/>
        <item x="601"/>
        <item x="234"/>
        <item x="106"/>
        <item x="566"/>
        <item x="584"/>
        <item x="471"/>
        <item t="default"/>
      </items>
    </pivotField>
    <pivotField showAll="0"/>
    <pivotField showAll="0"/>
    <pivotField showAll="0"/>
    <pivotField numFmtId="1" showAll="0"/>
    <pivotField numFmtId="2" showAll="0"/>
    <pivotField numFmtId="9" showAll="0"/>
    <pivotField showAll="0">
      <items count="4">
        <item x="2"/>
        <item x="1"/>
        <item x="0"/>
        <item t="default"/>
      </items>
    </pivotField>
    <pivotField dataField="1" numFmtId="2" showAll="0"/>
    <pivotField numFmtId="2" showAll="0"/>
    <pivotField numFmtId="2" showAll="0"/>
    <pivotField showAll="0"/>
    <pivotField showAll="0"/>
    <pivotField showAll="0">
      <items count="6">
        <item x="0"/>
        <item x="3"/>
        <item x="2"/>
        <item x="1"/>
        <item x="4"/>
        <item t="default"/>
      </items>
    </pivotField>
    <pivotField numFmtId="2" showAll="0"/>
    <pivotField showAll="0">
      <items count="6">
        <item x="1"/>
        <item x="3"/>
        <item x="0"/>
        <item x="2"/>
        <item m="1" x="4"/>
        <item t="default"/>
      </items>
    </pivotField>
    <pivotField showAll="0"/>
    <pivotField showAll="0"/>
    <pivotField showAll="0">
      <items count="5">
        <item x="1"/>
        <item x="3"/>
        <item x="2"/>
        <item x="0"/>
        <item t="default"/>
      </items>
    </pivotField>
    <pivotField showAll="0">
      <items count="4">
        <item x="0"/>
        <item x="1"/>
        <item x="2"/>
        <item t="default"/>
      </items>
    </pivotField>
    <pivotField numFmtId="2" showAll="0"/>
    <pivotField numFmtId="2" showAll="0"/>
    <pivotField axis="axisRow" showAll="0">
      <items count="15">
        <item sd="0" x="0"/>
        <item sd="0" x="1"/>
        <item sd="0" x="2"/>
        <item sd="0" x="3"/>
        <item sd="0" x="4"/>
        <item sd="0" x="5"/>
        <item sd="0" x="6"/>
        <item sd="0" x="7"/>
        <item sd="0" x="8"/>
        <item sd="0" x="9"/>
        <item sd="0" x="10"/>
        <item sd="0" x="11"/>
        <item sd="0" x="12"/>
        <item sd="0" x="13"/>
        <item t="default" sd="0"/>
      </items>
    </pivotField>
    <pivotField axis="axisRow" showAll="0">
      <items count="7">
        <item sd="0" x="0"/>
        <item sd="0" x="1"/>
        <item sd="0" x="2"/>
        <item sd="0" x="3"/>
        <item sd="0" x="4"/>
        <item sd="0" x="5"/>
        <item t="default" sd="0"/>
      </items>
    </pivotField>
    <pivotField axis="axisRow" showAll="0" sortType="ascending">
      <items count="6">
        <item sd="0" x="0"/>
        <item sd="0" x="4"/>
        <item sd="0" x="1"/>
        <item sd="0" x="2"/>
        <item sd="0" x="3"/>
        <item t="default" sd="0"/>
      </items>
    </pivotField>
  </pivotFields>
  <rowFields count="4">
    <field x="25"/>
    <field x="24"/>
    <field x="23"/>
    <field x="1"/>
  </rowFields>
  <rowItems count="4">
    <i>
      <x v="2"/>
    </i>
    <i>
      <x v="3"/>
    </i>
    <i>
      <x v="4"/>
    </i>
    <i t="grand">
      <x/>
    </i>
  </rowItems>
  <colItems count="1">
    <i/>
  </colItems>
  <dataFields count="1">
    <dataField name="Sum of Total_Amount" fld="9" baseField="25" baseItem="2" numFmtId="165"/>
  </dataFields>
  <formats count="24">
    <format dxfId="155">
      <pivotArea type="all" dataOnly="0" outline="0" fieldPosition="0"/>
    </format>
    <format dxfId="154">
      <pivotArea outline="0" collapsedLevelsAreSubtotals="1" fieldPosition="0"/>
    </format>
    <format dxfId="153">
      <pivotArea field="25" type="button" dataOnly="0" labelOnly="1" outline="0" axis="axisRow" fieldPosition="0"/>
    </format>
    <format dxfId="152">
      <pivotArea dataOnly="0" labelOnly="1" fieldPosition="0">
        <references count="1">
          <reference field="25" count="3">
            <x v="2"/>
            <x v="3"/>
            <x v="4"/>
          </reference>
        </references>
      </pivotArea>
    </format>
    <format dxfId="151">
      <pivotArea dataOnly="0" labelOnly="1" grandRow="1" outline="0" fieldPosition="0"/>
    </format>
    <format dxfId="150">
      <pivotArea dataOnly="0" labelOnly="1" outline="0" axis="axisValues" fieldPosition="0"/>
    </format>
    <format dxfId="149">
      <pivotArea type="all" dataOnly="0" outline="0" fieldPosition="0"/>
    </format>
    <format dxfId="148">
      <pivotArea outline="0" collapsedLevelsAreSubtotals="1" fieldPosition="0"/>
    </format>
    <format dxfId="147">
      <pivotArea field="25" type="button" dataOnly="0" labelOnly="1" outline="0" axis="axisRow" fieldPosition="0"/>
    </format>
    <format dxfId="146">
      <pivotArea dataOnly="0" labelOnly="1" fieldPosition="0">
        <references count="1">
          <reference field="25" count="3">
            <x v="2"/>
            <x v="3"/>
            <x v="4"/>
          </reference>
        </references>
      </pivotArea>
    </format>
    <format dxfId="145">
      <pivotArea dataOnly="0" labelOnly="1" grandRow="1" outline="0" fieldPosition="0"/>
    </format>
    <format dxfId="144">
      <pivotArea dataOnly="0" labelOnly="1" outline="0" axis="axisValues" fieldPosition="0"/>
    </format>
    <format dxfId="143">
      <pivotArea type="all" dataOnly="0" outline="0" fieldPosition="0"/>
    </format>
    <format dxfId="142">
      <pivotArea outline="0" collapsedLevelsAreSubtotals="1" fieldPosition="0"/>
    </format>
    <format dxfId="141">
      <pivotArea field="25" type="button" dataOnly="0" labelOnly="1" outline="0" axis="axisRow" fieldPosition="0"/>
    </format>
    <format dxfId="140">
      <pivotArea dataOnly="0" labelOnly="1" fieldPosition="0">
        <references count="1">
          <reference field="25" count="3">
            <x v="2"/>
            <x v="3"/>
            <x v="4"/>
          </reference>
        </references>
      </pivotArea>
    </format>
    <format dxfId="139">
      <pivotArea dataOnly="0" labelOnly="1" grandRow="1" outline="0" fieldPosition="0"/>
    </format>
    <format dxfId="138">
      <pivotArea dataOnly="0" labelOnly="1" outline="0" axis="axisValues" fieldPosition="0"/>
    </format>
    <format dxfId="137">
      <pivotArea type="all" dataOnly="0" outline="0" fieldPosition="0"/>
    </format>
    <format dxfId="136">
      <pivotArea outline="0" collapsedLevelsAreSubtotals="1" fieldPosition="0"/>
    </format>
    <format dxfId="135">
      <pivotArea field="25" type="button" dataOnly="0" labelOnly="1" outline="0" axis="axisRow" fieldPosition="0"/>
    </format>
    <format dxfId="134">
      <pivotArea dataOnly="0" labelOnly="1" fieldPosition="0">
        <references count="1">
          <reference field="25" count="3">
            <x v="2"/>
            <x v="3"/>
            <x v="4"/>
          </reference>
        </references>
      </pivotArea>
    </format>
    <format dxfId="133">
      <pivotArea dataOnly="0" labelOnly="1" grandRow="1" outline="0" fieldPosition="0"/>
    </format>
    <format dxfId="132">
      <pivotArea dataOnly="0" labelOnly="1" outline="0" axis="axisValues"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5468039-D571-4F93-B444-1481FD4DEC86}" name="PivotTable29"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rowHeaderCaption="Loyalty Level">
  <location ref="I8:K13" firstHeaderRow="0" firstDataRow="1" firstDataCol="1"/>
  <pivotFields count="26">
    <pivotField dataField="1" showAll="0"/>
    <pivotField numFmtId="164" showAll="0">
      <items count="684">
        <item x="564"/>
        <item x="8"/>
        <item x="554"/>
        <item x="52"/>
        <item x="118"/>
        <item x="188"/>
        <item x="423"/>
        <item x="155"/>
        <item x="615"/>
        <item x="49"/>
        <item x="56"/>
        <item x="68"/>
        <item x="522"/>
        <item x="35"/>
        <item x="57"/>
        <item x="196"/>
        <item x="546"/>
        <item x="544"/>
        <item x="400"/>
        <item x="15"/>
        <item x="515"/>
        <item x="123"/>
        <item x="486"/>
        <item x="392"/>
        <item x="559"/>
        <item x="521"/>
        <item x="379"/>
        <item x="602"/>
        <item x="531"/>
        <item x="587"/>
        <item x="193"/>
        <item x="676"/>
        <item x="440"/>
        <item x="165"/>
        <item x="82"/>
        <item x="360"/>
        <item x="462"/>
        <item x="120"/>
        <item x="631"/>
        <item x="348"/>
        <item x="216"/>
        <item x="207"/>
        <item x="399"/>
        <item x="629"/>
        <item x="449"/>
        <item x="257"/>
        <item x="445"/>
        <item x="495"/>
        <item x="246"/>
        <item x="433"/>
        <item x="101"/>
        <item x="384"/>
        <item x="231"/>
        <item x="405"/>
        <item x="668"/>
        <item x="397"/>
        <item x="567"/>
        <item x="558"/>
        <item x="334"/>
        <item x="573"/>
        <item x="481"/>
        <item x="594"/>
        <item x="192"/>
        <item x="432"/>
        <item x="134"/>
        <item x="143"/>
        <item x="626"/>
        <item x="136"/>
        <item x="87"/>
        <item x="454"/>
        <item x="525"/>
        <item x="206"/>
        <item x="510"/>
        <item x="448"/>
        <item x="187"/>
        <item x="173"/>
        <item x="603"/>
        <item x="536"/>
        <item x="398"/>
        <item x="264"/>
        <item x="242"/>
        <item x="200"/>
        <item x="418"/>
        <item x="461"/>
        <item x="256"/>
        <item x="549"/>
        <item x="232"/>
        <item x="665"/>
        <item x="459"/>
        <item x="205"/>
        <item x="161"/>
        <item x="140"/>
        <item x="419"/>
        <item x="115"/>
        <item x="178"/>
        <item x="321"/>
        <item x="606"/>
        <item x="670"/>
        <item x="438"/>
        <item x="570"/>
        <item x="230"/>
        <item x="618"/>
        <item x="415"/>
        <item x="666"/>
        <item x="153"/>
        <item x="478"/>
        <item x="377"/>
        <item x="500"/>
        <item x="657"/>
        <item x="488"/>
        <item x="74"/>
        <item x="122"/>
        <item x="14"/>
        <item x="663"/>
        <item x="107"/>
        <item x="235"/>
        <item x="251"/>
        <item x="88"/>
        <item x="23"/>
        <item x="296"/>
        <item x="388"/>
        <item x="265"/>
        <item x="25"/>
        <item x="219"/>
        <item x="214"/>
        <item x="605"/>
        <item x="80"/>
        <item x="529"/>
        <item x="427"/>
        <item x="375"/>
        <item x="37"/>
        <item x="651"/>
        <item x="656"/>
        <item x="209"/>
        <item x="248"/>
        <item x="60"/>
        <item x="545"/>
        <item x="538"/>
        <item x="483"/>
        <item x="4"/>
        <item x="195"/>
        <item x="598"/>
        <item x="224"/>
        <item x="373"/>
        <item x="202"/>
        <item x="78"/>
        <item x="385"/>
        <item x="541"/>
        <item x="181"/>
        <item x="402"/>
        <item x="6"/>
        <item x="154"/>
        <item x="534"/>
        <item x="102"/>
        <item x="473"/>
        <item x="225"/>
        <item x="503"/>
        <item x="436"/>
        <item x="370"/>
        <item x="446"/>
        <item x="24"/>
        <item x="295"/>
        <item x="358"/>
        <item x="490"/>
        <item x="540"/>
        <item x="508"/>
        <item x="245"/>
        <item x="371"/>
        <item x="253"/>
        <item x="428"/>
        <item x="340"/>
        <item x="239"/>
        <item x="137"/>
        <item x="258"/>
        <item x="647"/>
        <item x="201"/>
        <item x="319"/>
        <item x="444"/>
        <item x="678"/>
        <item x="355"/>
        <item x="505"/>
        <item x="72"/>
        <item x="577"/>
        <item x="218"/>
        <item x="314"/>
        <item x="595"/>
        <item x="460"/>
        <item x="590"/>
        <item x="63"/>
        <item x="455"/>
        <item x="591"/>
        <item x="527"/>
        <item x="151"/>
        <item x="661"/>
        <item x="108"/>
        <item x="124"/>
        <item x="311"/>
        <item x="288"/>
        <item x="66"/>
        <item x="517"/>
        <item x="513"/>
        <item x="619"/>
        <item x="282"/>
        <item x="147"/>
        <item x="269"/>
        <item x="294"/>
        <item x="177"/>
        <item x="659"/>
        <item x="501"/>
        <item x="92"/>
        <item x="16"/>
        <item x="466"/>
        <item x="680"/>
        <item x="5"/>
        <item x="89"/>
        <item x="42"/>
        <item x="67"/>
        <item x="560"/>
        <item x="616"/>
        <item x="157"/>
        <item x="378"/>
        <item x="298"/>
        <item x="30"/>
        <item x="19"/>
        <item x="262"/>
        <item x="317"/>
        <item x="382"/>
        <item x="421"/>
        <item x="403"/>
        <item x="174"/>
        <item x="362"/>
        <item x="100"/>
        <item x="43"/>
        <item x="416"/>
        <item x="638"/>
        <item x="634"/>
        <item x="611"/>
        <item x="487"/>
        <item x="332"/>
        <item x="470"/>
        <item x="520"/>
        <item x="144"/>
        <item x="555"/>
        <item x="130"/>
        <item x="571"/>
        <item x="145"/>
        <item x="465"/>
        <item x="212"/>
        <item x="614"/>
        <item x="613"/>
        <item x="79"/>
        <item x="17"/>
        <item x="627"/>
        <item x="404"/>
        <item x="20"/>
        <item x="535"/>
        <item x="386"/>
        <item x="551"/>
        <item x="169"/>
        <item x="547"/>
        <item x="561"/>
        <item x="479"/>
        <item x="326"/>
        <item x="635"/>
        <item x="344"/>
        <item x="146"/>
        <item x="352"/>
        <item x="71"/>
        <item x="451"/>
        <item x="184"/>
        <item x="653"/>
        <item x="652"/>
        <item x="261"/>
        <item x="198"/>
        <item x="607"/>
        <item x="563"/>
        <item x="464"/>
        <item x="568"/>
        <item x="411"/>
        <item x="240"/>
        <item x="650"/>
        <item x="673"/>
        <item x="327"/>
        <item x="97"/>
        <item x="141"/>
        <item x="3"/>
        <item x="496"/>
        <item x="646"/>
        <item x="47"/>
        <item x="13"/>
        <item x="243"/>
        <item x="393"/>
        <item x="164"/>
        <item x="349"/>
        <item x="640"/>
        <item x="160"/>
        <item x="27"/>
        <item x="502"/>
        <item x="586"/>
        <item x="121"/>
        <item x="278"/>
        <item x="142"/>
        <item x="482"/>
        <item x="523"/>
        <item x="53"/>
        <item x="210"/>
        <item x="125"/>
        <item x="266"/>
        <item x="168"/>
        <item x="391"/>
        <item x="281"/>
        <item x="81"/>
        <item x="182"/>
        <item x="313"/>
        <item x="467"/>
        <item x="229"/>
        <item x="395"/>
        <item x="263"/>
        <item x="33"/>
        <item x="533"/>
        <item x="289"/>
        <item x="70"/>
        <item x="185"/>
        <item x="45"/>
        <item x="537"/>
        <item x="197"/>
        <item x="674"/>
        <item x="406"/>
        <item x="633"/>
        <item x="369"/>
        <item x="268"/>
        <item x="588"/>
        <item x="226"/>
        <item x="274"/>
        <item x="77"/>
        <item x="84"/>
        <item x="346"/>
        <item x="664"/>
        <item x="2"/>
        <item x="439"/>
        <item x="51"/>
        <item x="110"/>
        <item x="158"/>
        <item x="410"/>
        <item x="221"/>
        <item x="639"/>
        <item x="250"/>
        <item x="364"/>
        <item x="437"/>
        <item x="98"/>
        <item x="491"/>
        <item x="46"/>
        <item x="458"/>
        <item x="512"/>
        <item x="475"/>
        <item x="133"/>
        <item x="99"/>
        <item x="679"/>
        <item x="119"/>
        <item x="643"/>
        <item x="312"/>
        <item x="422"/>
        <item x="18"/>
        <item x="435"/>
        <item x="580"/>
        <item x="645"/>
        <item x="105"/>
        <item x="26"/>
        <item x="279"/>
        <item x="548"/>
        <item x="211"/>
        <item x="104"/>
        <item x="658"/>
        <item x="320"/>
        <item x="322"/>
        <item x="172"/>
        <item x="11"/>
        <item x="463"/>
        <item x="374"/>
        <item x="301"/>
        <item x="576"/>
        <item x="408"/>
        <item x="112"/>
        <item x="116"/>
        <item x="655"/>
        <item x="291"/>
        <item x="156"/>
        <item x="562"/>
        <item x="194"/>
        <item x="215"/>
        <item x="489"/>
        <item x="672"/>
        <item x="447"/>
        <item x="69"/>
        <item x="304"/>
        <item x="660"/>
        <item x="292"/>
        <item x="450"/>
        <item x="96"/>
        <item x="407"/>
        <item x="372"/>
        <item x="255"/>
        <item x="233"/>
        <item x="585"/>
        <item x="159"/>
        <item x="381"/>
        <item x="583"/>
        <item x="550"/>
        <item x="565"/>
        <item x="117"/>
        <item x="499"/>
        <item x="514"/>
        <item x="247"/>
        <item x="90"/>
        <item x="249"/>
        <item x="252"/>
        <item x="596"/>
        <item x="316"/>
        <item x="442"/>
        <item x="472"/>
        <item x="468"/>
        <item x="309"/>
        <item x="32"/>
        <item x="95"/>
        <item x="28"/>
        <item x="608"/>
        <item x="114"/>
        <item x="412"/>
        <item x="337"/>
        <item x="44"/>
        <item x="331"/>
        <item x="220"/>
        <item x="624"/>
        <item x="270"/>
        <item x="190"/>
        <item x="300"/>
        <item x="356"/>
        <item x="359"/>
        <item x="582"/>
        <item x="368"/>
        <item x="191"/>
        <item x="677"/>
        <item x="642"/>
        <item x="152"/>
        <item x="338"/>
        <item x="457"/>
        <item x="238"/>
        <item x="244"/>
        <item x="236"/>
        <item x="662"/>
        <item x="139"/>
        <item x="609"/>
        <item x="180"/>
        <item x="354"/>
        <item x="519"/>
        <item x="61"/>
        <item x="380"/>
        <item x="396"/>
        <item x="48"/>
        <item x="39"/>
        <item x="10"/>
        <item x="307"/>
        <item x="290"/>
        <item x="135"/>
        <item x="271"/>
        <item x="430"/>
        <item x="303"/>
        <item x="621"/>
        <item x="29"/>
        <item x="299"/>
        <item x="111"/>
        <item x="254"/>
        <item x="65"/>
        <item x="376"/>
        <item x="589"/>
        <item x="237"/>
        <item x="287"/>
        <item x="417"/>
        <item x="542"/>
        <item x="622"/>
        <item x="75"/>
        <item x="636"/>
        <item x="318"/>
        <item x="284"/>
        <item x="228"/>
        <item x="129"/>
        <item x="492"/>
        <item x="339"/>
        <item x="351"/>
        <item x="345"/>
        <item x="34"/>
        <item x="599"/>
        <item x="539"/>
        <item x="85"/>
        <item x="342"/>
        <item x="620"/>
        <item x="128"/>
        <item x="667"/>
        <item x="401"/>
        <item x="179"/>
        <item x="507"/>
        <item x="325"/>
        <item x="275"/>
        <item x="363"/>
        <item x="630"/>
        <item x="572"/>
        <item x="511"/>
        <item x="285"/>
        <item x="431"/>
        <item x="176"/>
        <item x="222"/>
        <item x="217"/>
        <item x="625"/>
        <item x="310"/>
        <item x="497"/>
        <item x="272"/>
        <item x="347"/>
        <item x="64"/>
        <item x="516"/>
        <item x="581"/>
        <item x="524"/>
        <item x="297"/>
        <item x="213"/>
        <item x="575"/>
        <item x="509"/>
        <item x="170"/>
        <item x="365"/>
        <item x="126"/>
        <item x="280"/>
        <item x="203"/>
        <item x="305"/>
        <item x="574"/>
        <item x="452"/>
        <item x="0"/>
        <item x="162"/>
        <item x="469"/>
        <item x="493"/>
        <item x="31"/>
        <item x="273"/>
        <item x="204"/>
        <item x="367"/>
        <item x="441"/>
        <item x="83"/>
        <item x="669"/>
        <item x="171"/>
        <item x="333"/>
        <item x="131"/>
        <item x="323"/>
        <item x="532"/>
        <item x="413"/>
        <item x="22"/>
        <item x="641"/>
        <item x="36"/>
        <item x="612"/>
        <item x="73"/>
        <item x="569"/>
        <item x="504"/>
        <item x="277"/>
        <item x="59"/>
        <item x="476"/>
        <item x="426"/>
        <item x="453"/>
        <item x="1"/>
        <item x="183"/>
        <item x="420"/>
        <item x="414"/>
        <item x="681"/>
        <item x="597"/>
        <item x="682"/>
        <item x="361"/>
        <item x="456"/>
        <item x="223"/>
        <item x="175"/>
        <item x="149"/>
        <item x="654"/>
        <item x="553"/>
        <item x="518"/>
        <item x="276"/>
        <item x="480"/>
        <item x="324"/>
        <item x="383"/>
        <item x="600"/>
        <item x="424"/>
        <item x="617"/>
        <item x="579"/>
        <item x="330"/>
        <item x="357"/>
        <item x="199"/>
        <item x="425"/>
        <item x="429"/>
        <item x="343"/>
        <item x="62"/>
        <item x="628"/>
        <item x="148"/>
        <item x="366"/>
        <item x="163"/>
        <item x="76"/>
        <item x="40"/>
        <item x="623"/>
        <item x="350"/>
        <item x="610"/>
        <item x="556"/>
        <item x="341"/>
        <item x="58"/>
        <item x="227"/>
        <item x="328"/>
        <item x="7"/>
        <item x="12"/>
        <item x="55"/>
        <item x="637"/>
        <item x="649"/>
        <item x="578"/>
        <item x="604"/>
        <item x="593"/>
        <item x="671"/>
        <item x="506"/>
        <item x="552"/>
        <item x="267"/>
        <item x="648"/>
        <item x="166"/>
        <item x="9"/>
        <item x="526"/>
        <item x="394"/>
        <item x="632"/>
        <item x="50"/>
        <item x="138"/>
        <item x="387"/>
        <item x="335"/>
        <item x="409"/>
        <item x="259"/>
        <item x="150"/>
        <item x="477"/>
        <item x="329"/>
        <item x="38"/>
        <item x="208"/>
        <item x="302"/>
        <item x="260"/>
        <item x="21"/>
        <item x="434"/>
        <item x="113"/>
        <item x="308"/>
        <item x="557"/>
        <item x="675"/>
        <item x="484"/>
        <item x="353"/>
        <item x="389"/>
        <item x="390"/>
        <item x="127"/>
        <item x="93"/>
        <item x="109"/>
        <item x="494"/>
        <item x="167"/>
        <item x="293"/>
        <item x="54"/>
        <item x="189"/>
        <item x="592"/>
        <item x="485"/>
        <item x="241"/>
        <item x="286"/>
        <item x="132"/>
        <item x="91"/>
        <item x="186"/>
        <item x="306"/>
        <item x="336"/>
        <item x="103"/>
        <item x="498"/>
        <item x="283"/>
        <item x="528"/>
        <item x="41"/>
        <item x="443"/>
        <item x="474"/>
        <item x="644"/>
        <item x="86"/>
        <item x="543"/>
        <item x="94"/>
        <item x="530"/>
        <item x="315"/>
        <item x="601"/>
        <item x="234"/>
        <item x="106"/>
        <item x="566"/>
        <item x="584"/>
        <item x="471"/>
        <item t="default"/>
      </items>
    </pivotField>
    <pivotField showAll="0"/>
    <pivotField showAll="0"/>
    <pivotField showAll="0"/>
    <pivotField numFmtId="1" showAll="0"/>
    <pivotField numFmtId="2" showAll="0"/>
    <pivotField numFmtId="9" showAll="0"/>
    <pivotField showAll="0">
      <items count="4">
        <item x="2"/>
        <item x="1"/>
        <item x="0"/>
        <item t="default"/>
      </items>
    </pivotField>
    <pivotField dataField="1" numFmtId="2" showAll="0"/>
    <pivotField numFmtId="2" showAll="0"/>
    <pivotField numFmtId="2" showAll="0"/>
    <pivotField showAll="0"/>
    <pivotField showAll="0"/>
    <pivotField showAll="0">
      <items count="6">
        <item x="0"/>
        <item x="3"/>
        <item x="2"/>
        <item x="1"/>
        <item x="4"/>
        <item t="default"/>
      </items>
    </pivotField>
    <pivotField numFmtId="2" showAll="0"/>
    <pivotField axis="axisRow" showAll="0">
      <items count="6">
        <item x="1"/>
        <item x="3"/>
        <item x="0"/>
        <item x="2"/>
        <item m="1" x="4"/>
        <item t="default"/>
      </items>
    </pivotField>
    <pivotField showAll="0"/>
    <pivotField showAll="0"/>
    <pivotField showAll="0">
      <items count="5">
        <item x="1"/>
        <item x="3"/>
        <item x="2"/>
        <item x="0"/>
        <item t="default"/>
      </items>
    </pivotField>
    <pivotField showAll="0">
      <items count="4">
        <item x="0"/>
        <item x="1"/>
        <item x="2"/>
        <item t="default"/>
      </items>
    </pivotField>
    <pivotField numFmtId="2" showAll="0"/>
    <pivotField numFmtId="2"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6"/>
  </rowFields>
  <rowItems count="5">
    <i>
      <x/>
    </i>
    <i>
      <x v="1"/>
    </i>
    <i>
      <x v="2"/>
    </i>
    <i>
      <x v="3"/>
    </i>
    <i t="grand">
      <x/>
    </i>
  </rowItems>
  <colFields count="1">
    <field x="-2"/>
  </colFields>
  <colItems count="2">
    <i>
      <x/>
    </i>
    <i i="1">
      <x v="1"/>
    </i>
  </colItems>
  <dataFields count="2">
    <dataField name="Sum of Total_Amount" fld="9" baseField="16" baseItem="0" numFmtId="165"/>
    <dataField name="Count of Sales_ID" fld="0" subtotal="count" baseField="0" baseItem="0"/>
  </dataFields>
  <formats count="24">
    <format dxfId="179">
      <pivotArea type="all" dataOnly="0" outline="0" fieldPosition="0"/>
    </format>
    <format dxfId="178">
      <pivotArea outline="0" collapsedLevelsAreSubtotals="1" fieldPosition="0"/>
    </format>
    <format dxfId="177">
      <pivotArea field="16" type="button" dataOnly="0" labelOnly="1" outline="0" axis="axisRow" fieldPosition="0"/>
    </format>
    <format dxfId="176">
      <pivotArea dataOnly="0" labelOnly="1" fieldPosition="0">
        <references count="1">
          <reference field="16" count="0"/>
        </references>
      </pivotArea>
    </format>
    <format dxfId="175">
      <pivotArea dataOnly="0" labelOnly="1" grandRow="1" outline="0" fieldPosition="0"/>
    </format>
    <format dxfId="174">
      <pivotArea dataOnly="0" labelOnly="1" outline="0" fieldPosition="0">
        <references count="1">
          <reference field="4294967294" count="2">
            <x v="0"/>
            <x v="1"/>
          </reference>
        </references>
      </pivotArea>
    </format>
    <format dxfId="173">
      <pivotArea type="all" dataOnly="0" outline="0" fieldPosition="0"/>
    </format>
    <format dxfId="172">
      <pivotArea outline="0" collapsedLevelsAreSubtotals="1" fieldPosition="0"/>
    </format>
    <format dxfId="171">
      <pivotArea field="16" type="button" dataOnly="0" labelOnly="1" outline="0" axis="axisRow" fieldPosition="0"/>
    </format>
    <format dxfId="170">
      <pivotArea dataOnly="0" labelOnly="1" fieldPosition="0">
        <references count="1">
          <reference field="16" count="0"/>
        </references>
      </pivotArea>
    </format>
    <format dxfId="169">
      <pivotArea dataOnly="0" labelOnly="1" grandRow="1" outline="0" fieldPosition="0"/>
    </format>
    <format dxfId="168">
      <pivotArea dataOnly="0" labelOnly="1" outline="0" fieldPosition="0">
        <references count="1">
          <reference field="4294967294" count="2">
            <x v="0"/>
            <x v="1"/>
          </reference>
        </references>
      </pivotArea>
    </format>
    <format dxfId="167">
      <pivotArea type="all" dataOnly="0" outline="0" fieldPosition="0"/>
    </format>
    <format dxfId="166">
      <pivotArea outline="0" collapsedLevelsAreSubtotals="1" fieldPosition="0"/>
    </format>
    <format dxfId="165">
      <pivotArea field="16" type="button" dataOnly="0" labelOnly="1" outline="0" axis="axisRow" fieldPosition="0"/>
    </format>
    <format dxfId="164">
      <pivotArea dataOnly="0" labelOnly="1" fieldPosition="0">
        <references count="1">
          <reference field="16" count="0"/>
        </references>
      </pivotArea>
    </format>
    <format dxfId="163">
      <pivotArea dataOnly="0" labelOnly="1" grandRow="1" outline="0" fieldPosition="0"/>
    </format>
    <format dxfId="162">
      <pivotArea dataOnly="0" labelOnly="1" outline="0" fieldPosition="0">
        <references count="1">
          <reference field="4294967294" count="2">
            <x v="0"/>
            <x v="1"/>
          </reference>
        </references>
      </pivotArea>
    </format>
    <format dxfId="161">
      <pivotArea type="all" dataOnly="0" outline="0" fieldPosition="0"/>
    </format>
    <format dxfId="160">
      <pivotArea outline="0" collapsedLevelsAreSubtotals="1" fieldPosition="0"/>
    </format>
    <format dxfId="159">
      <pivotArea field="16" type="button" dataOnly="0" labelOnly="1" outline="0" axis="axisRow" fieldPosition="0"/>
    </format>
    <format dxfId="158">
      <pivotArea dataOnly="0" labelOnly="1" fieldPosition="0">
        <references count="1">
          <reference field="16" count="0"/>
        </references>
      </pivotArea>
    </format>
    <format dxfId="157">
      <pivotArea dataOnly="0" labelOnly="1" grandRow="1" outline="0" fieldPosition="0"/>
    </format>
    <format dxfId="156">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3" connectionId="3" xr16:uid="{F4C16B5B-6890-4BC9-8607-A8BF3C1276B4}" autoFormatId="16" applyNumberFormats="0" applyBorderFormats="0" applyFontFormats="0" applyPatternFormats="0" applyAlignmentFormats="0" applyWidthHeightFormats="0">
  <queryTableRefresh nextId="19" unboundColumnsRight="7">
    <queryTableFields count="17">
      <queryTableField id="1" name="Sales_ID" tableColumnId="1"/>
      <queryTableField id="2" name="Order_Date" tableColumnId="2"/>
      <queryTableField id="3" name="Customer_ID" tableColumnId="3"/>
      <queryTableField id="4" name="Product_ID" tableColumnId="4"/>
      <queryTableField id="5" name="Store_ID" tableColumnId="5"/>
      <queryTableField id="6" name="Quantity" tableColumnId="6"/>
      <queryTableField id="7" name="Unit_Price" tableColumnId="7"/>
      <queryTableField id="8" name="Discount" tableColumnId="8"/>
      <queryTableField id="9" name="Payment_Type" tableColumnId="9"/>
      <queryTableField id="10" name="Total_Amount" tableColumnId="10"/>
      <queryTableField id="12" dataBound="0" tableColumnId="11"/>
      <queryTableField id="13" dataBound="0" tableColumnId="12"/>
      <queryTableField id="14" dataBound="0" tableColumnId="13"/>
      <queryTableField id="15" dataBound="0" tableColumnId="14"/>
      <queryTableField id="16" dataBound="0" tableColumnId="15"/>
      <queryTableField id="17" dataBound="0" tableColumnId="16"/>
      <queryTableField id="18" dataBound="0" tableColumnId="17"/>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4" connectionId="5" xr16:uid="{752DF9D8-4DB5-41F3-BF49-7DC1C08BD6DD}" autoFormatId="16" applyNumberFormats="0" applyBorderFormats="0" applyFontFormats="0" applyPatternFormats="0" applyAlignmentFormats="0" applyWidthHeightFormats="0">
  <queryTableRefresh nextId="7" unboundColumnsRight="1">
    <queryTableFields count="6">
      <queryTableField id="1" name="Store_ID" tableColumnId="1"/>
      <queryTableField id="2" name="Store_Name" tableColumnId="2"/>
      <queryTableField id="3" name="Region" tableColumnId="3"/>
      <queryTableField id="4" name="City" tableColumnId="4"/>
      <queryTableField id="5" name="Store_Type" tableColumnId="5"/>
      <queryTableField id="6" dataBound="0" tableColumnId="6"/>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1" xr16:uid="{F16E1594-182F-4967-8976-437BE6AC23EB}" autoFormatId="16" applyNumberFormats="0" applyBorderFormats="0" applyFontFormats="0" applyPatternFormats="0" applyAlignmentFormats="0" applyWidthHeightFormats="0">
  <queryTableRefresh nextId="14" unboundColumnsRight="4">
    <queryTableFields count="12">
      <queryTableField id="1" name="Customer_ID" tableColumnId="1"/>
      <queryTableField id="2" name="Name" tableColumnId="2"/>
      <queryTableField id="3" name="Age" tableColumnId="3"/>
      <queryTableField id="4" name="Gender" tableColumnId="4"/>
      <queryTableField id="5" name="City" tableColumnId="5"/>
      <queryTableField id="6" name="State" tableColumnId="6"/>
      <queryTableField id="7" name="Country" tableColumnId="7"/>
      <queryTableField id="8" name="Loyalty_Level" tableColumnId="8"/>
      <queryTableField id="9" dataBound="0" tableColumnId="9"/>
      <queryTableField id="11" dataBound="0" tableColumnId="11"/>
      <queryTableField id="12" dataBound="0" tableColumnId="12"/>
      <queryTableField id="13" dataBound="0" tableColumnId="10"/>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2" connectionId="2" xr16:uid="{4C239EDA-D4AB-491B-A565-BC5F2B9F4C96}" autoFormatId="16" applyNumberFormats="0" applyBorderFormats="0" applyFontFormats="0" applyPatternFormats="0" applyAlignmentFormats="0" applyWidthHeightFormats="0">
  <queryTableRefresh nextId="14" unboundColumnsRight="4">
    <queryTableFields count="11">
      <queryTableField id="1" name="Product_ID" tableColumnId="1"/>
      <queryTableField id="2" name="Product_Name" tableColumnId="2"/>
      <queryTableField id="3" name="Category" tableColumnId="3"/>
      <queryTableField id="12" name="Sub_Category" tableColumnId="11"/>
      <queryTableField id="5" name="Brand" tableColumnId="5"/>
      <queryTableField id="6" name="Cost" tableColumnId="6"/>
      <queryTableField id="7" name="Stock" tableColumnId="7"/>
      <queryTableField id="8" dataBound="0" tableColumnId="8"/>
      <queryTableField id="9" dataBound="0" tableColumnId="9"/>
      <queryTableField id="10" dataBound="0" tableColumnId="4"/>
      <queryTableField id="11" dataBound="0" tableColumnId="10"/>
    </queryTableFields>
    <queryTableDeletedFields count="1">
      <deletedField name="Sub_Category"/>
    </queryTableDeleted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Type" xr10:uid="{9F58FD98-C73C-441D-8E6A-ACFCDD82B46B}" sourceName="Payment_Type">
  <pivotTables>
    <pivotTable tabId="10" name="PivotTable1"/>
    <pivotTable tabId="10" name="PivotTable2"/>
    <pivotTable tabId="10" name="PivotTable3"/>
    <pivotTable tabId="10" name="PivotTable4"/>
    <pivotTable tabId="10" name="PivotTable5"/>
    <pivotTable tabId="10" name="PivotTable7"/>
    <pivotTable tabId="24" name="PivotTable26"/>
    <pivotTable tabId="24" name="PivotTable27"/>
    <pivotTable tabId="24" name="PivotTable28"/>
    <pivotTable tabId="24" name="PivotTable29"/>
    <pivotTable tabId="24" name="PivotTable30"/>
  </pivotTables>
  <data>
    <tabular pivotCacheId="1062938942">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995CA9EB-A208-47B2-9000-B6A2580D3833}" sourceName="Category">
  <pivotTables>
    <pivotTable tabId="10" name="PivotTable1"/>
    <pivotTable tabId="10" name="PivotTable2"/>
    <pivotTable tabId="10" name="PivotTable3"/>
    <pivotTable tabId="10" name="PivotTable4"/>
    <pivotTable tabId="10" name="PivotTable5"/>
    <pivotTable tabId="10" name="PivotTable7"/>
    <pivotTable tabId="24" name="PivotTable26"/>
    <pivotTable tabId="24" name="PivotTable27"/>
    <pivotTable tabId="24" name="PivotTable28"/>
    <pivotTable tabId="24" name="PivotTable29"/>
    <pivotTable tabId="24" name="PivotTable30"/>
  </pivotTables>
  <data>
    <tabular pivotCacheId="1062938942">
      <items count="5">
        <i x="0" s="1"/>
        <i x="3" s="1"/>
        <i x="2" s="1"/>
        <i x="1"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41236DD-2D7B-4D60-BF66-684E936CF764}" sourceName="Region">
  <pivotTables>
    <pivotTable tabId="10" name="PivotTable1"/>
    <pivotTable tabId="10" name="PivotTable2"/>
    <pivotTable tabId="10" name="PivotTable3"/>
    <pivotTable tabId="10" name="PivotTable4"/>
    <pivotTable tabId="10" name="PivotTable5"/>
    <pivotTable tabId="10" name="PivotTable7"/>
    <pivotTable tabId="24" name="PivotTable26"/>
    <pivotTable tabId="24" name="PivotTable27"/>
    <pivotTable tabId="24" name="PivotTable28"/>
    <pivotTable tabId="24" name="PivotTable29"/>
    <pivotTable tabId="24" name="PivotTable30"/>
  </pivotTables>
  <data>
    <tabular pivotCacheId="1062938942">
      <items count="4">
        <i x="1" s="1"/>
        <i x="3" s="1"/>
        <i x="2"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_Type" xr10:uid="{A77F067C-34C2-4760-A0DF-F90B840FE64D}" sourceName="Store_Type">
  <pivotTables>
    <pivotTable tabId="10" name="PivotTable1"/>
    <pivotTable tabId="10" name="PivotTable2"/>
    <pivotTable tabId="10" name="PivotTable3"/>
    <pivotTable tabId="10" name="PivotTable4"/>
    <pivotTable tabId="10" name="PivotTable5"/>
    <pivotTable tabId="10" name="PivotTable7"/>
    <pivotTable tabId="24" name="PivotTable26"/>
    <pivotTable tabId="24" name="PivotTable27"/>
    <pivotTable tabId="24" name="PivotTable28"/>
    <pivotTable tabId="24" name="PivotTable29"/>
    <pivotTable tabId="24" name="PivotTable30"/>
  </pivotTables>
  <data>
    <tabular pivotCacheId="1062938942">
      <items count="3">
        <i x="0" s="1"/>
        <i x="1"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Level" xr10:uid="{2983BDEC-AF19-4E0D-BD31-FE85A6BBE845}" sourceName="Loyalty_Level">
  <pivotTables>
    <pivotTable tabId="10" name="PivotTable1"/>
    <pivotTable tabId="10" name="PivotTable2"/>
    <pivotTable tabId="10" name="PivotTable3"/>
    <pivotTable tabId="10" name="PivotTable4"/>
    <pivotTable tabId="10" name="PivotTable5"/>
    <pivotTable tabId="10" name="PivotTable7"/>
    <pivotTable tabId="24" name="PivotTable26"/>
    <pivotTable tabId="24" name="PivotTable27"/>
    <pivotTable tabId="24" name="PivotTable28"/>
    <pivotTable tabId="24" name="PivotTable29"/>
    <pivotTable tabId="24" name="PivotTable30"/>
  </pivotTables>
  <data>
    <tabular pivotCacheId="1062938942">
      <items count="5">
        <i x="1" s="1"/>
        <i x="3" s="1"/>
        <i x="0" s="1"/>
        <i x="2" s="1"/>
        <i x="4"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_Type" xr10:uid="{D91F2E8B-8FF5-4A42-868F-CE3FC9B14330}" cache="Slicer_Payment_Type" caption="Payment_Type" rowHeight="241300"/>
  <slicer name="Category" xr10:uid="{4C359AB2-06A4-4DBB-9FD3-EBB6E8D04D8C}" cache="Slicer_Category" caption="Category" rowHeight="241300"/>
  <slicer name="Region" xr10:uid="{1E57EDED-99DD-45B0-AC37-1DBF5137BB10}" cache="Slicer_Region" caption="Region" rowHeight="241300"/>
  <slicer name="Store_Type" xr10:uid="{C85FC526-AEBB-43CE-B41A-94AF7A42553A}" cache="Slicer_Store_Type" caption="Store_Type" rowHeight="241300"/>
  <slicer name="Loyalty_Level" xr10:uid="{D44FBB5C-61AF-46B8-A9B4-A28251FD12AC}" cache="Slicer_Loyalty_Level" caption="Loyalty_Level"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_Type 1" xr10:uid="{F5FC1C64-5CB0-4B40-AC63-7DF25EE7611E}" cache="Slicer_Payment_Type" caption="Payment_Type" columnCount="3" style="SlicerStyleDark1 2" rowHeight="274320"/>
  <slicer name="Category 1" xr10:uid="{0E27539B-88E4-478C-A915-63D5BC28ACA9}" cache="Slicer_Category" caption="Category" columnCount="5" style="SlicerStyleDark1 2" rowHeight="365760"/>
  <slicer name="Region 1" xr10:uid="{B896CC49-96ED-45F1-987F-245A7501B9F1}" cache="Slicer_Region" caption="Region" columnCount="4" style="SlicerStyleDark1 2" rowHeight="365760"/>
  <slicer name="Store_Type 1" xr10:uid="{EC5FA248-B5CF-4FD6-99AD-80C91217B821}" cache="Slicer_Store_Type" caption="Store_Type" columnCount="3" style="SlicerStyleDark1 2" rowHeight="365760"/>
  <slicer name="Loyalty_Level 1" xr10:uid="{A3BF2E8D-971A-4E59-B63F-5D608BE922D2}" cache="Slicer_Loyalty_Level" caption="Loyalty_Level" columnCount="4" style="SlicerStyleDark1 2" rowHeight="36576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1FF0FBE-AB54-4176-A67F-E522737927B1}" name="Sales_Fact" displayName="Sales_Fact" ref="A1:Q2001" tableType="queryTable" totalsRowShown="0">
  <autoFilter ref="A1:Q2001" xr:uid="{21FF0FBE-AB54-4176-A67F-E522737927B1}"/>
  <tableColumns count="17">
    <tableColumn id="1" xr3:uid="{51F12089-0DF9-4AB6-9FA5-DD57352969DC}" uniqueName="1" name="Sales_ID" queryTableFieldId="1" dataDxfId="59"/>
    <tableColumn id="2" xr3:uid="{5357D82B-5246-4A3B-96D8-8E7FF406EFBE}" uniqueName="2" name="Order_Date" queryTableFieldId="2" dataDxfId="58"/>
    <tableColumn id="3" xr3:uid="{B2F25313-DCD6-42A8-A5FC-F50D8AC8F33B}" uniqueName="3" name="Customer_ID" queryTableFieldId="3" dataDxfId="57"/>
    <tableColumn id="4" xr3:uid="{BDF92554-527B-4E52-BC08-7CE7A467D1C5}" uniqueName="4" name="Product_ID" queryTableFieldId="4" dataDxfId="56"/>
    <tableColumn id="5" xr3:uid="{9717A2A5-81AF-4ED4-859D-37FB0B43E1DC}" uniqueName="5" name="Store_ID" queryTableFieldId="5" dataDxfId="55"/>
    <tableColumn id="6" xr3:uid="{CCECECAF-8919-40CB-A7D4-2AB990FFEA34}" uniqueName="6" name="Quantity" queryTableFieldId="6"/>
    <tableColumn id="7" xr3:uid="{37F024EF-DF25-4F2F-8964-2203737F2D84}" uniqueName="7" name="Unit_Price" queryTableFieldId="7"/>
    <tableColumn id="8" xr3:uid="{10E51D83-CFE3-44D8-B610-C227AE3B7B95}" uniqueName="8" name="Discount" queryTableFieldId="8"/>
    <tableColumn id="9" xr3:uid="{D39B60E9-11A5-440C-AF0B-A20DE5C14BCD}" uniqueName="9" name="Payment_Type" queryTableFieldId="9" dataDxfId="54"/>
    <tableColumn id="10" xr3:uid="{84A6B554-C8AF-4650-89A5-04CF83AD1836}" uniqueName="10" name="Total_Amount" queryTableFieldId="10"/>
    <tableColumn id="11" xr3:uid="{DA87C2D1-E51E-48B0-B243-D3422C955349}" uniqueName="11" name="Quantity2" queryTableFieldId="12" dataDxfId="53"/>
    <tableColumn id="12" xr3:uid="{FF5099BC-33B7-4B98-8101-4771943C6D8E}" uniqueName="12" name="Unit_Price3" queryTableFieldId="13" dataDxfId="52"/>
    <tableColumn id="13" xr3:uid="{B1D2460C-20F2-4FE4-ACC3-B748536A9118}" uniqueName="13" name="Discount4" queryTableFieldId="14" dataDxfId="51"/>
    <tableColumn id="14" xr3:uid="{61858DB2-3494-4F8F-9A4E-3266CF826CB7}" uniqueName="14" name="Total_Amount5" queryTableFieldId="15" dataDxfId="50">
      <calculatedColumnFormula>Sales_Fact[[#This Row],[Quantity2]]*Sales_Fact[[#This Row],[Unit_Price3]]*(1-Sales_Fact[[#This Row],[Discount4]])</calculatedColumnFormula>
    </tableColumn>
    <tableColumn id="15" xr3:uid="{3A3488E3-2F8F-4006-8F76-5715FF416AE8}" uniqueName="15" name="Gross Amount" queryTableFieldId="16" dataDxfId="49">
      <calculatedColumnFormula>Sales_Fact[[#This Row],[Quantity2]]*Sales_Fact[[#This Row],[Unit_Price3]]</calculatedColumnFormula>
    </tableColumn>
    <tableColumn id="16" xr3:uid="{44F2010F-D7CF-4496-BB6F-A954F8EDBDE0}" uniqueName="16" name="Discounted Amount" queryTableFieldId="17" dataDxfId="48">
      <calculatedColumnFormula>Sales_Fact[[#This Row],[Gross Amount]]*Sales_Fact[[#This Row],[Discount4]]</calculatedColumnFormula>
    </tableColumn>
    <tableColumn id="17" xr3:uid="{547A0C11-0C4E-4072-BAB2-DF7C6159FB05}" uniqueName="17" name="Order Value Category" queryTableFieldId="18" dataDxfId="47">
      <calculatedColumnFormula>IF(Sales_Fact[[#This Row],[Total_Amount5]]&gt;1000,"High Value","Standard")</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95A672F-6E54-4C08-9BFD-32AE7DCA0CBF}" name="Store_Dim" displayName="Store_Dim" ref="A1:F21" tableType="queryTable" totalsRowShown="0">
  <autoFilter ref="A1:F21" xr:uid="{295A672F-6E54-4C08-9BFD-32AE7DCA0CBF}"/>
  <tableColumns count="6">
    <tableColumn id="1" xr3:uid="{46E66D02-E23D-439B-AEA9-225C63699532}" uniqueName="1" name="Store_ID" queryTableFieldId="1" dataDxfId="46"/>
    <tableColumn id="2" xr3:uid="{8C050325-F583-4A3A-946C-7308CE967AF5}" uniqueName="2" name="Store_Name" queryTableFieldId="2" dataDxfId="45"/>
    <tableColumn id="3" xr3:uid="{31C03A48-8D1B-43E4-AB73-AC71BDF4BD10}" uniqueName="3" name="Region" queryTableFieldId="3" dataDxfId="44"/>
    <tableColumn id="4" xr3:uid="{67B9DBCA-FC41-4B70-9B15-4E15276BBCCB}" uniqueName="4" name="City" queryTableFieldId="4" dataDxfId="43"/>
    <tableColumn id="5" xr3:uid="{EAA37D28-FEED-41FE-9099-48B9EDC921DF}" uniqueName="5" name="Store_Type" queryTableFieldId="5" dataDxfId="42"/>
    <tableColumn id="6" xr3:uid="{51290CF8-8434-4281-A824-F5348035A570}" uniqueName="6" name="Region_Storetype" queryTableFieldId="6" dataDxfId="41">
      <calculatedColumnFormula>Store_Dim[[#This Row],[Region]]&amp;" - "&amp;Store_Dim[[#This Row],[Store_Type]]</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5CF54A0-2567-4FB6-9268-F056790C29F0}" name="Customer_Dim" displayName="Customer_Dim" ref="A1:L501" tableType="queryTable" totalsRowShown="0">
  <autoFilter ref="A1:L501" xr:uid="{B5CF54A0-2567-4FB6-9268-F056790C29F0}"/>
  <tableColumns count="12">
    <tableColumn id="1" xr3:uid="{F37AE088-B3D4-4D04-BC82-1C63946649F3}" uniqueName="1" name="Customer_ID" queryTableFieldId="1" dataDxfId="40"/>
    <tableColumn id="2" xr3:uid="{F3A31573-0037-417B-9FD5-F7F8CC5BE782}" uniqueName="2" name="Name" queryTableFieldId="2" dataDxfId="39"/>
    <tableColumn id="3" xr3:uid="{FA3C3069-459E-485B-B54F-9101A7C86E6D}" uniqueName="3" name="Age" queryTableFieldId="3" dataDxfId="38"/>
    <tableColumn id="4" xr3:uid="{2D352133-6ECD-4578-88E9-159BBADF9D5B}" uniqueName="4" name="Gender" queryTableFieldId="4" dataDxfId="37"/>
    <tableColumn id="5" xr3:uid="{992645D2-F5E0-4046-A4C3-86B65AD6A3BB}" uniqueName="5" name="City" queryTableFieldId="5" dataDxfId="36"/>
    <tableColumn id="6" xr3:uid="{77D5EC54-A530-4FB4-81CE-426E3BE22BBB}" uniqueName="6" name="State" queryTableFieldId="6" dataDxfId="35"/>
    <tableColumn id="7" xr3:uid="{49B6861B-449E-4EAD-9DC3-9BD4B9185618}" uniqueName="7" name="Country" queryTableFieldId="7" dataDxfId="34"/>
    <tableColumn id="8" xr3:uid="{DD14D716-2D37-487B-948D-B98AF8F9037B}" uniqueName="8" name="Loyalty_Level" queryTableFieldId="8" dataDxfId="33"/>
    <tableColumn id="9" xr3:uid="{EDC8EFB7-02DE-434D-970D-C41A1493D67C}" uniqueName="9" name="Loyalty_Level2" queryTableFieldId="9" dataDxfId="32">
      <calculatedColumnFormula>IF(ISBLANK(Customer_Dim[[#This Row],[Loyalty_Level]]),"Platinum",Customer_Dim[[#This Row],[Loyalty_Level]])</calculatedColumnFormula>
    </tableColumn>
    <tableColumn id="11" xr3:uid="{23A517F4-154E-43A5-BDBA-64AD3CF74831}" uniqueName="11" name="Name2" queryTableFieldId="11" dataDxfId="31">
      <calculatedColumnFormula>PROPER(TRIM(Customer_Dim[[#This Row],[Name]]))</calculatedColumnFormula>
    </tableColumn>
    <tableColumn id="12" xr3:uid="{84F19C03-5828-4D93-8684-3DB4DCE9A36D}" uniqueName="12" name="City2" queryTableFieldId="12" dataDxfId="30">
      <calculatedColumnFormula>PROPER(TRIM(Customer_Dim[[#This Row],[City]]))</calculatedColumnFormula>
    </tableColumn>
    <tableColumn id="10" xr3:uid="{159432BC-C5E1-4F5C-821D-F1A5E8A102AB}" uniqueName="10" name="Age Group" queryTableFieldId="13" dataDxfId="29">
      <calculatedColumnFormula>IF(Customer_Dim[[#This Row],[Age]]&lt;30,"Young",IF(Customer_Dim[[#This Row],[Age]]&lt;50,"Middle Age","Senior"))</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A93E7A8-38D0-4871-A578-0336D230E3BB}" name="Product_Dim" displayName="Product_Dim" ref="A1:K101" tableType="queryTable" totalsRowShown="0">
  <autoFilter ref="A1:K101" xr:uid="{BA93E7A8-38D0-4871-A578-0336D230E3BB}"/>
  <tableColumns count="11">
    <tableColumn id="1" xr3:uid="{0FC0FCE5-148F-41BD-8B5F-CF4E3773AFAF}" uniqueName="1" name="Product_ID" queryTableFieldId="1" dataDxfId="28"/>
    <tableColumn id="2" xr3:uid="{5513E9A6-3E9D-4DED-AE95-EFBCC65AD521}" uniqueName="2" name="Product_Name" queryTableFieldId="2" dataDxfId="27"/>
    <tableColumn id="3" xr3:uid="{CAA9D070-7CCA-4A68-AC6A-9EFE44637785}" uniqueName="3" name="Category" queryTableFieldId="3" dataDxfId="26"/>
    <tableColumn id="11" xr3:uid="{762A4DFD-6C18-4D90-9EEE-503E749BA694}" uniqueName="11" name="Sub_Category" queryTableFieldId="12" dataDxfId="25"/>
    <tableColumn id="5" xr3:uid="{E3C3DBAA-CB0D-4DB3-838A-04719D5625C7}" uniqueName="5" name="Brand" queryTableFieldId="5" dataDxfId="24"/>
    <tableColumn id="6" xr3:uid="{C9924D69-D63E-4106-9889-04219FFD9071}" uniqueName="6" name="Cost" queryTableFieldId="6"/>
    <tableColumn id="7" xr3:uid="{7FAA226A-597D-42CE-9F6D-6AAD48FCEA2B}" uniqueName="7" name="Stock" queryTableFieldId="7"/>
    <tableColumn id="8" xr3:uid="{EC96481D-2AE1-49CF-8798-790859980307}" uniqueName="8" name="Cost2" queryTableFieldId="8" dataDxfId="23">
      <calculatedColumnFormula>IF(ISBLANK(Product_Dim[[#This Row],[Cost]]),MEDIAN(Product_Dim[Cost]),Product_Dim[[#This Row],[Cost]])</calculatedColumnFormula>
    </tableColumn>
    <tableColumn id="9" xr3:uid="{AA3CCCE0-0AAA-4314-9473-73B28DA78C54}" uniqueName="9" name="Stock2" queryTableFieldId="9" dataDxfId="22">
      <calculatedColumnFormula>IF(ISBLANK(Product_Dim[[#This Row],[Stock]]),MEDIAN(Product_Dim[Stock]),Product_Dim[[#This Row],[Stock]])</calculatedColumnFormula>
    </tableColumn>
    <tableColumn id="4" xr3:uid="{421F6D5B-A5CF-45D9-A1FE-987ACE848B9D}" uniqueName="4" name="Inventory Value" queryTableFieldId="10" dataDxfId="21">
      <calculatedColumnFormula>Product_Dim[[#This Row],[Cost2]]*Product_Dim[[#This Row],[Stock2]]</calculatedColumnFormula>
    </tableColumn>
    <tableColumn id="10" xr3:uid="{50A5D05D-1522-4DEB-A05E-5F11B9261682}" uniqueName="10" name="Stock Status" queryTableFieldId="11" dataDxfId="20">
      <calculatedColumnFormula>IF(Product_Dim[[#This Row],[Stock2]]&lt;100,"Low Stock",IF(Product_Dim[[#This Row],[Stock2]]&lt;300,"Medium Stock","High Stock"))</calculatedColumnFormula>
    </tableColumn>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C1162508-CCBF-4B55-B9F6-E2E1A78B3CD3}" name="Table8" displayName="Table8" ref="A1:W2001" totalsRowShown="0">
  <autoFilter ref="A1:W2001" xr:uid="{C1162508-CCBF-4B55-B9F6-E2E1A78B3CD3}">
    <filterColumn colId="14">
      <filters>
        <filter val="Beauty"/>
      </filters>
    </filterColumn>
  </autoFilter>
  <tableColumns count="23">
    <tableColumn id="1" xr3:uid="{9ECB5C79-4726-49D1-B9E1-48DC5EF0D18F}" name="Sales_ID"/>
    <tableColumn id="2" xr3:uid="{1905D2B8-4F8A-49B6-8595-187CB4DA1CF9}" name="Order_Date" dataDxfId="19"/>
    <tableColumn id="3" xr3:uid="{1B836520-0D6F-4E5E-8297-A51A93FFCED9}" name="Customer_ID"/>
    <tableColumn id="4" xr3:uid="{FC45E437-25E1-4EB3-9662-F73ED7E66F9B}" name="Product_ID"/>
    <tableColumn id="5" xr3:uid="{9C21B698-71B7-439F-A363-6664812CDD59}" name="Store_ID"/>
    <tableColumn id="6" xr3:uid="{04E82272-F3FA-4240-BB6E-E7270DCC5EE8}" name="Quantity" dataDxfId="18">
      <calculatedColumnFormula>IF(ISBLANK(Sales_Fact[[#This Row],[Quantity]]),MEDIAN(Sales_Fact[Quantity]),Sales_Fact[[#This Row],[Quantity]])</calculatedColumnFormula>
    </tableColumn>
    <tableColumn id="7" xr3:uid="{2F6EDE3A-5B1F-46EB-A4AA-118555F8C547}" name="Unit_Price" dataDxfId="17">
      <calculatedColumnFormula>IF(ISBLANK(Sales_Fact[[#This Row],[Unit_Price]]),MEDIAN(Sales_Fact[Unit_Price]),Sales_Fact[[#This Row],[Unit_Price]])</calculatedColumnFormula>
    </tableColumn>
    <tableColumn id="8" xr3:uid="{8B5BD4C0-80E7-4C66-9686-F81A26A765A8}" name="Discount" dataDxfId="16">
      <calculatedColumnFormula>IF(ISBLANK(Sales_Fact[[#This Row],[Discount]]),MEDIAN(Sales_Fact[Discount]),Sales_Fact[[#This Row],[Discount]])</calculatedColumnFormula>
    </tableColumn>
    <tableColumn id="9" xr3:uid="{6994745A-760C-4D0D-B511-21D2FD9AF564}" name="Payment_Type"/>
    <tableColumn id="10" xr3:uid="{5DC4E669-DE7F-41C2-9202-8FEC29A67519}" name="Total_Amount" dataDxfId="15">
      <calculatedColumnFormula>Sales_Fact[[#This Row],[Quantity2]]*Sales_Fact[[#This Row],[Unit_Price3]]*(1-Sales_Fact[[#This Row],[Discount4]])</calculatedColumnFormula>
    </tableColumn>
    <tableColumn id="11" xr3:uid="{3E71070F-2F26-444F-A103-95E51DC38478}" name="Gross Amount" dataDxfId="14">
      <calculatedColumnFormula>Sales_Fact[[#This Row],[Quantity2]]*Sales_Fact[[#This Row],[Unit_Price3]]</calculatedColumnFormula>
    </tableColumn>
    <tableColumn id="12" xr3:uid="{C20807F3-345E-44DB-970D-86553CF47C58}" name="Discounted Amount" dataDxfId="13">
      <calculatedColumnFormula>Sales_Fact[[#This Row],[Gross Amount]]*Sales_Fact[[#This Row],[Discount4]]</calculatedColumnFormula>
    </tableColumn>
    <tableColumn id="13" xr3:uid="{A7A49696-1ACE-4D56-9AC6-40B89412F64B}" name="Order Value Category" dataDxfId="12">
      <calculatedColumnFormula>IF(Sales_Fact[[#This Row],[Total_Amount5]]&gt;1000,"High Value","Standard")</calculatedColumnFormula>
    </tableColumn>
    <tableColumn id="14" xr3:uid="{942C2955-1AAE-4D05-BB38-E59C7E819F13}" name="Product_Name" dataDxfId="11">
      <calculatedColumnFormula>_xlfn.XLOOKUP(D2,Product_Dim!$A$2:$A$101,Product_Dim!$B$2:$B$101,"Not Found")</calculatedColumnFormula>
    </tableColumn>
    <tableColumn id="15" xr3:uid="{3E356B5B-94C0-4639-9406-F9B1E2816F25}" name="Category" dataDxfId="10">
      <calculatedColumnFormula>_xlfn.XLOOKUP(D2,Product_Dim!$A$2:$A$101,Product_Dim!$C$2:$C$101)</calculatedColumnFormula>
    </tableColumn>
    <tableColumn id="16" xr3:uid="{2033EBD6-C9D4-4E5F-8D56-3643096F27CE}" name="Cost" dataDxfId="9">
      <calculatedColumnFormula>_xlfn.XLOOKUP(D2,Product_Dim!$A$2:$A$101,Product_Dim!$H$2:$H$101)</calculatedColumnFormula>
    </tableColumn>
    <tableColumn id="17" xr3:uid="{C7FFE202-579D-41A7-A5E8-D8F5B7B9C2A2}" name="Loyalty_Level" dataDxfId="8">
      <calculatedColumnFormula>_xlfn.XLOOKUP(C2,'Customer_Dim'!$A$2:$A$501,'Customer_Dim'!$I$2:$I$501)</calculatedColumnFormula>
    </tableColumn>
    <tableColumn id="18" xr3:uid="{21AB1F7C-6D51-4537-9C57-55168CD2CCCD}" name="Gender" dataDxfId="7">
      <calculatedColumnFormula>_xlfn.XLOOKUP(C2,'Customer_Dim'!$A$2:$A$501,'Customer_Dim'!$D$2:$D$501)</calculatedColumnFormula>
    </tableColumn>
    <tableColumn id="19" xr3:uid="{5D2A1296-68A1-4D24-95EF-DE72A1E5AAF5}" name="Age Group" dataDxfId="6">
      <calculatedColumnFormula>_xlfn.XLOOKUP(C2,'Customer_Dim'!$A$2:$A$501,'Customer_Dim'!$L$2:$L$501)</calculatedColumnFormula>
    </tableColumn>
    <tableColumn id="20" xr3:uid="{A3744543-BA26-45AA-9418-F416232C2812}" name="Region" dataDxfId="5">
      <calculatedColumnFormula>_xlfn.XLOOKUP(E2,Store_Dim!$A$2:$A$21,Store_Dim!$C$2:$C$21)</calculatedColumnFormula>
    </tableColumn>
    <tableColumn id="21" xr3:uid="{E8A714D2-87BC-4BEE-834B-1F3C5317EAEA}" name="Store_Type" dataDxfId="4">
      <calculatedColumnFormula>_xlfn.XLOOKUP(E2,Store_Dim!$A$2:$A$21,Store_Dim!$E$2:$E$21)</calculatedColumnFormula>
    </tableColumn>
    <tableColumn id="24" xr3:uid="{4FCBA63B-D0A4-4C9C-9A3D-17C2ADE97362}" name="Total Cost" dataDxfId="3">
      <calculatedColumnFormula>Table8[[#This Row],[Cost]]*Table8[[#This Row],[Quantity]]</calculatedColumnFormula>
    </tableColumn>
    <tableColumn id="23" xr3:uid="{F60ABEC2-BD29-488F-8281-132F2B1E48A9}" name="Profit" dataDxfId="2">
      <calculatedColumnFormula>Table8[[#This Row],[Total_Amount]]-Table8[[#This Row],[Total Cost]]</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B148884B-C841-425D-B859-F35603BD4271}" sourceName="Order_Date">
  <pivotTables>
    <pivotTable tabId="10" name="PivotTable1"/>
    <pivotTable tabId="10" name="PivotTable2"/>
    <pivotTable tabId="10" name="PivotTable3"/>
    <pivotTable tabId="10" name="PivotTable4"/>
    <pivotTable tabId="10" name="PivotTable5"/>
    <pivotTable tabId="10" name="PivotTable7"/>
    <pivotTable tabId="24" name="PivotTable26"/>
    <pivotTable tabId="24" name="PivotTable27"/>
    <pivotTable tabId="24" name="PivotTable28"/>
    <pivotTable tabId="24" name="PivotTable29"/>
    <pivotTable tabId="24" name="PivotTable30"/>
  </pivotTables>
  <state minimalRefreshVersion="6" lastRefreshVersion="6" pivotCacheId="1062938942" filterType="unknown">
    <bounds startDate="2023-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3D7E889B-64FB-445B-AF3B-435AB83783D2}" cache="NativeTimeline_Order_Date" caption="Order_Date" level="2" selectionLevel="2" scrollPosition="2023-01-01T00:00:00" style="TimeSlicerStyleDark5 3"/>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2" xr10:uid="{766EC764-3AEA-48E3-A645-47E3D65DC2C0}" cache="NativeTimeline_Order_Date" caption="Order_Date" level="2" selectionLevel="2" scrollPosition="2023-01-01T00:00:00" style="TimeSlicerStyleDark5 3"/>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11/relationships/timeline" Target="../timelines/timeline1.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8" Type="http://schemas.microsoft.com/office/2011/relationships/timeline" Target="../timelines/timeline2.xml"/><Relationship Id="rId3" Type="http://schemas.openxmlformats.org/officeDocument/2006/relationships/pivotTable" Target="../pivotTables/pivotTable9.xml"/><Relationship Id="rId7" Type="http://schemas.microsoft.com/office/2007/relationships/slicer" Target="../slicers/slicer2.xml"/><Relationship Id="rId2" Type="http://schemas.openxmlformats.org/officeDocument/2006/relationships/pivotTable" Target="../pivotTables/pivotTable8.xml"/><Relationship Id="rId1" Type="http://schemas.openxmlformats.org/officeDocument/2006/relationships/pivotTable" Target="../pivotTables/pivotTable7.xml"/><Relationship Id="rId6" Type="http://schemas.openxmlformats.org/officeDocument/2006/relationships/drawing" Target="../drawings/drawing3.xml"/><Relationship Id="rId5" Type="http://schemas.openxmlformats.org/officeDocument/2006/relationships/pivotTable" Target="../pivotTables/pivotTable11.xml"/><Relationship Id="rId4" Type="http://schemas.openxmlformats.org/officeDocument/2006/relationships/pivotTable" Target="../pivotTables/pivotTable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BBB86-CE33-4F24-8C8A-21E7D300C386}">
  <dimension ref="A1:Q2001"/>
  <sheetViews>
    <sheetView topLeftCell="A32" zoomScale="80" zoomScaleNormal="80" workbookViewId="0">
      <selection activeCell="O2" sqref="O2"/>
    </sheetView>
  </sheetViews>
  <sheetFormatPr defaultRowHeight="15" x14ac:dyDescent="0.25"/>
  <cols>
    <col min="1" max="1" width="11.7109375" bestFit="1" customWidth="1"/>
    <col min="2" max="2" width="14.42578125" style="3" bestFit="1" customWidth="1"/>
    <col min="3" max="3" width="15.5703125" bestFit="1" customWidth="1"/>
    <col min="4" max="4" width="13.7109375" bestFit="1" customWidth="1"/>
    <col min="5" max="6" width="11.7109375" bestFit="1" customWidth="1"/>
    <col min="7" max="7" width="13.140625" bestFit="1" customWidth="1"/>
    <col min="8" max="8" width="11.7109375" bestFit="1" customWidth="1"/>
    <col min="9" max="9" width="17.42578125" bestFit="1" customWidth="1"/>
    <col min="10" max="10" width="16.5703125" bestFit="1" customWidth="1"/>
    <col min="11" max="11" width="12.85546875" style="4" bestFit="1" customWidth="1"/>
    <col min="12" max="12" width="14.28515625" style="1" bestFit="1" customWidth="1"/>
    <col min="13" max="13" width="12.85546875" style="2" bestFit="1" customWidth="1"/>
    <col min="14" max="14" width="17.85546875" style="1" bestFit="1" customWidth="1"/>
    <col min="15" max="15" width="16.5703125" style="1" bestFit="1" customWidth="1"/>
    <col min="16" max="16" width="21.7109375" bestFit="1" customWidth="1"/>
    <col min="17" max="17" width="23.42578125" bestFit="1" customWidth="1"/>
  </cols>
  <sheetData>
    <row r="1" spans="1:17" x14ac:dyDescent="0.25">
      <c r="A1" t="s">
        <v>1851</v>
      </c>
      <c r="B1" s="3" t="s">
        <v>1852</v>
      </c>
      <c r="C1" t="s">
        <v>0</v>
      </c>
      <c r="D1" t="s">
        <v>1542</v>
      </c>
      <c r="E1" t="s">
        <v>1853</v>
      </c>
      <c r="F1" t="s">
        <v>1854</v>
      </c>
      <c r="G1" t="s">
        <v>1855</v>
      </c>
      <c r="H1" t="s">
        <v>1856</v>
      </c>
      <c r="I1" t="s">
        <v>1857</v>
      </c>
      <c r="J1" t="s">
        <v>1858</v>
      </c>
      <c r="K1" s="4" t="s">
        <v>3935</v>
      </c>
      <c r="L1" s="1" t="s">
        <v>3972</v>
      </c>
      <c r="M1" s="2" t="s">
        <v>3973</v>
      </c>
      <c r="N1" s="1" t="s">
        <v>3974</v>
      </c>
      <c r="O1" s="1" t="s">
        <v>3941</v>
      </c>
      <c r="P1" t="s">
        <v>3942</v>
      </c>
      <c r="Q1" t="s">
        <v>3961</v>
      </c>
    </row>
    <row r="2" spans="1:17" x14ac:dyDescent="0.25">
      <c r="A2" t="s">
        <v>1859</v>
      </c>
      <c r="B2" s="3">
        <v>45480</v>
      </c>
      <c r="C2" t="s">
        <v>1282</v>
      </c>
      <c r="D2" t="s">
        <v>1842</v>
      </c>
      <c r="E2" t="s">
        <v>1860</v>
      </c>
      <c r="F2">
        <v>1</v>
      </c>
      <c r="G2">
        <v>218.04</v>
      </c>
      <c r="H2">
        <v>0.09</v>
      </c>
      <c r="I2" t="s">
        <v>1861</v>
      </c>
      <c r="J2">
        <v>198.41640000000001</v>
      </c>
      <c r="K2" s="4">
        <f>IF(ISBLANK(Sales_Fact[[#This Row],[Quantity]]),MEDIAN(Sales_Fact[Quantity]),Sales_Fact[[#This Row],[Quantity]])</f>
        <v>1</v>
      </c>
      <c r="L2" s="1">
        <f>IF(ISBLANK(Sales_Fact[[#This Row],[Unit_Price]]),MEDIAN(Sales_Fact[Unit_Price]),Sales_Fact[[#This Row],[Unit_Price]])</f>
        <v>218.04</v>
      </c>
      <c r="M2" s="2">
        <f>IF(ISBLANK(Sales_Fact[[#This Row],[Discount]]),MEDIAN(Sales_Fact[Discount]),Sales_Fact[[#This Row],[Discount]])</f>
        <v>0.09</v>
      </c>
      <c r="N2" s="1">
        <f>Sales_Fact[[#This Row],[Quantity2]]*Sales_Fact[[#This Row],[Unit_Price3]]*(1-Sales_Fact[[#This Row],[Discount4]])</f>
        <v>198.41640000000001</v>
      </c>
      <c r="O2" s="1">
        <f>Sales_Fact[[#This Row],[Quantity2]]*Sales_Fact[[#This Row],[Unit_Price3]]</f>
        <v>218.04</v>
      </c>
      <c r="P2" s="1">
        <f>Sales_Fact[[#This Row],[Gross Amount]]*Sales_Fact[[#This Row],[Discount4]]</f>
        <v>19.6236</v>
      </c>
      <c r="Q2" s="1" t="str">
        <f>IF(Sales_Fact[[#This Row],[Total_Amount5]]&gt;1000,"High Value","Standard")</f>
        <v>Standard</v>
      </c>
    </row>
    <row r="3" spans="1:17" x14ac:dyDescent="0.25">
      <c r="A3" t="s">
        <v>1862</v>
      </c>
      <c r="B3" s="3">
        <v>45285</v>
      </c>
      <c r="C3" t="s">
        <v>1449</v>
      </c>
      <c r="D3" t="s">
        <v>1773</v>
      </c>
      <c r="E3" t="s">
        <v>1863</v>
      </c>
      <c r="F3">
        <v>3</v>
      </c>
      <c r="G3">
        <v>104.47</v>
      </c>
      <c r="H3">
        <v>0.27</v>
      </c>
      <c r="I3" t="s">
        <v>1864</v>
      </c>
      <c r="J3">
        <v>228.7893</v>
      </c>
      <c r="K3" s="4">
        <f>IF(ISBLANK(Sales_Fact[[#This Row],[Quantity]]),MEDIAN(Sales_Fact[Quantity]),Sales_Fact[[#This Row],[Quantity]])</f>
        <v>3</v>
      </c>
      <c r="L3" s="1">
        <f>IF(ISBLANK(Sales_Fact[[#This Row],[Unit_Price]]),MEDIAN(Sales_Fact[Unit_Price]),Sales_Fact[[#This Row],[Unit_Price]])</f>
        <v>104.47</v>
      </c>
      <c r="M3" s="2">
        <f>IF(ISBLANK(Sales_Fact[[#This Row],[Discount]]),MEDIAN(Sales_Fact[Discount]),Sales_Fact[[#This Row],[Discount]])</f>
        <v>0.27</v>
      </c>
      <c r="N3" s="1">
        <f>Sales_Fact[[#This Row],[Quantity2]]*Sales_Fact[[#This Row],[Unit_Price3]]*(1-Sales_Fact[[#This Row],[Discount4]])</f>
        <v>228.78929999999997</v>
      </c>
      <c r="O3" s="1">
        <f>Sales_Fact[[#This Row],[Quantity2]]*Sales_Fact[[#This Row],[Unit_Price3]]</f>
        <v>313.40999999999997</v>
      </c>
      <c r="P3" s="1">
        <f>Sales_Fact[[#This Row],[Gross Amount]]*Sales_Fact[[#This Row],[Discount4]]</f>
        <v>84.620699999999999</v>
      </c>
      <c r="Q3" s="1" t="str">
        <f>IF(Sales_Fact[[#This Row],[Total_Amount5]]&gt;1000,"High Value","Standard")</f>
        <v>Standard</v>
      </c>
    </row>
    <row r="4" spans="1:17" x14ac:dyDescent="0.25">
      <c r="A4" t="s">
        <v>1865</v>
      </c>
      <c r="B4" s="3">
        <v>45446</v>
      </c>
      <c r="C4" t="s">
        <v>215</v>
      </c>
      <c r="D4" t="s">
        <v>1698</v>
      </c>
      <c r="E4" t="s">
        <v>1866</v>
      </c>
      <c r="F4">
        <v>4</v>
      </c>
      <c r="G4">
        <v>914.05</v>
      </c>
      <c r="H4">
        <v>0.25</v>
      </c>
      <c r="I4" t="s">
        <v>1861</v>
      </c>
      <c r="J4">
        <v>2742.15</v>
      </c>
      <c r="K4" s="4">
        <f>IF(ISBLANK(Sales_Fact[[#This Row],[Quantity]]),MEDIAN(Sales_Fact[Quantity]),Sales_Fact[[#This Row],[Quantity]])</f>
        <v>4</v>
      </c>
      <c r="L4" s="1">
        <f>IF(ISBLANK(Sales_Fact[[#This Row],[Unit_Price]]),MEDIAN(Sales_Fact[Unit_Price]),Sales_Fact[[#This Row],[Unit_Price]])</f>
        <v>914.05</v>
      </c>
      <c r="M4" s="2">
        <f>IF(ISBLANK(Sales_Fact[[#This Row],[Discount]]),MEDIAN(Sales_Fact[Discount]),Sales_Fact[[#This Row],[Discount]])</f>
        <v>0.25</v>
      </c>
      <c r="N4" s="1">
        <f>Sales_Fact[[#This Row],[Quantity2]]*Sales_Fact[[#This Row],[Unit_Price3]]*(1-Sales_Fact[[#This Row],[Discount4]])</f>
        <v>2742.1499999999996</v>
      </c>
      <c r="O4" s="1">
        <f>Sales_Fact[[#This Row],[Quantity2]]*Sales_Fact[[#This Row],[Unit_Price3]]</f>
        <v>3656.2</v>
      </c>
      <c r="P4" s="1">
        <f>Sales_Fact[[#This Row],[Gross Amount]]*Sales_Fact[[#This Row],[Discount4]]</f>
        <v>914.05</v>
      </c>
      <c r="Q4" s="1" t="str">
        <f>IF(Sales_Fact[[#This Row],[Total_Amount5]]&gt;1000,"High Value","Standard")</f>
        <v>High Value</v>
      </c>
    </row>
    <row r="5" spans="1:17" x14ac:dyDescent="0.25">
      <c r="A5" t="s">
        <v>1867</v>
      </c>
      <c r="B5" s="3">
        <v>45259</v>
      </c>
      <c r="C5" t="s">
        <v>1095</v>
      </c>
      <c r="D5" t="s">
        <v>1779</v>
      </c>
      <c r="E5" t="s">
        <v>1866</v>
      </c>
      <c r="F5">
        <v>1</v>
      </c>
      <c r="G5">
        <v>921.51</v>
      </c>
      <c r="H5">
        <v>0.16</v>
      </c>
      <c r="I5" t="s">
        <v>1868</v>
      </c>
      <c r="J5">
        <v>774.0684</v>
      </c>
      <c r="K5" s="4">
        <f>IF(ISBLANK(Sales_Fact[[#This Row],[Quantity]]),MEDIAN(Sales_Fact[Quantity]),Sales_Fact[[#This Row],[Quantity]])</f>
        <v>1</v>
      </c>
      <c r="L5" s="1">
        <f>IF(ISBLANK(Sales_Fact[[#This Row],[Unit_Price]]),MEDIAN(Sales_Fact[Unit_Price]),Sales_Fact[[#This Row],[Unit_Price]])</f>
        <v>921.51</v>
      </c>
      <c r="M5" s="2">
        <f>IF(ISBLANK(Sales_Fact[[#This Row],[Discount]]),MEDIAN(Sales_Fact[Discount]),Sales_Fact[[#This Row],[Discount]])</f>
        <v>0.16</v>
      </c>
      <c r="N5" s="1">
        <f>Sales_Fact[[#This Row],[Quantity2]]*Sales_Fact[[#This Row],[Unit_Price3]]*(1-Sales_Fact[[#This Row],[Discount4]])</f>
        <v>774.0684</v>
      </c>
      <c r="O5" s="1">
        <f>Sales_Fact[[#This Row],[Quantity2]]*Sales_Fact[[#This Row],[Unit_Price3]]</f>
        <v>921.51</v>
      </c>
      <c r="P5" s="1">
        <f>Sales_Fact[[#This Row],[Gross Amount]]*Sales_Fact[[#This Row],[Discount4]]</f>
        <v>147.44159999999999</v>
      </c>
      <c r="Q5" s="1" t="str">
        <f>IF(Sales_Fact[[#This Row],[Total_Amount5]]&gt;1000,"High Value","Standard")</f>
        <v>Standard</v>
      </c>
    </row>
    <row r="6" spans="1:17" x14ac:dyDescent="0.25">
      <c r="A6" t="s">
        <v>1869</v>
      </c>
      <c r="B6" s="3">
        <v>45297</v>
      </c>
      <c r="C6" t="s">
        <v>1523</v>
      </c>
      <c r="D6" t="s">
        <v>1728</v>
      </c>
      <c r="E6" t="s">
        <v>1870</v>
      </c>
      <c r="F6">
        <v>3</v>
      </c>
      <c r="G6">
        <v>745.3</v>
      </c>
      <c r="H6">
        <v>0.18</v>
      </c>
      <c r="I6" t="s">
        <v>1861</v>
      </c>
      <c r="J6">
        <v>1833.4380000000001</v>
      </c>
      <c r="K6" s="4">
        <f>IF(ISBLANK(Sales_Fact[[#This Row],[Quantity]]),MEDIAN(Sales_Fact[Quantity]),Sales_Fact[[#This Row],[Quantity]])</f>
        <v>3</v>
      </c>
      <c r="L6" s="1">
        <f>IF(ISBLANK(Sales_Fact[[#This Row],[Unit_Price]]),MEDIAN(Sales_Fact[Unit_Price]),Sales_Fact[[#This Row],[Unit_Price]])</f>
        <v>745.3</v>
      </c>
      <c r="M6" s="2">
        <f>IF(ISBLANK(Sales_Fact[[#This Row],[Discount]]),MEDIAN(Sales_Fact[Discount]),Sales_Fact[[#This Row],[Discount]])</f>
        <v>0.18</v>
      </c>
      <c r="N6" s="1">
        <f>Sales_Fact[[#This Row],[Quantity2]]*Sales_Fact[[#This Row],[Unit_Price3]]*(1-Sales_Fact[[#This Row],[Discount4]])</f>
        <v>1833.4379999999999</v>
      </c>
      <c r="O6" s="1">
        <f>Sales_Fact[[#This Row],[Quantity2]]*Sales_Fact[[#This Row],[Unit_Price3]]</f>
        <v>2235.8999999999996</v>
      </c>
      <c r="P6" s="1">
        <f>Sales_Fact[[#This Row],[Gross Amount]]*Sales_Fact[[#This Row],[Discount4]]</f>
        <v>402.46199999999993</v>
      </c>
      <c r="Q6" s="1" t="str">
        <f>IF(Sales_Fact[[#This Row],[Total_Amount5]]&gt;1000,"High Value","Standard")</f>
        <v>High Value</v>
      </c>
    </row>
    <row r="7" spans="1:17" x14ac:dyDescent="0.25">
      <c r="A7" t="s">
        <v>1871</v>
      </c>
      <c r="B7" s="3">
        <v>45499</v>
      </c>
      <c r="C7" t="s">
        <v>409</v>
      </c>
      <c r="D7" t="s">
        <v>1597</v>
      </c>
      <c r="E7" t="s">
        <v>1872</v>
      </c>
      <c r="F7">
        <v>3</v>
      </c>
      <c r="G7">
        <v>147.01</v>
      </c>
      <c r="H7">
        <v>0.19</v>
      </c>
      <c r="I7" t="s">
        <v>1868</v>
      </c>
      <c r="J7">
        <v>357.23430000000002</v>
      </c>
      <c r="K7" s="4">
        <f>IF(ISBLANK(Sales_Fact[[#This Row],[Quantity]]),MEDIAN(Sales_Fact[Quantity]),Sales_Fact[[#This Row],[Quantity]])</f>
        <v>3</v>
      </c>
      <c r="L7" s="1">
        <f>IF(ISBLANK(Sales_Fact[[#This Row],[Unit_Price]]),MEDIAN(Sales_Fact[Unit_Price]),Sales_Fact[[#This Row],[Unit_Price]])</f>
        <v>147.01</v>
      </c>
      <c r="M7" s="2">
        <f>IF(ISBLANK(Sales_Fact[[#This Row],[Discount]]),MEDIAN(Sales_Fact[Discount]),Sales_Fact[[#This Row],[Discount]])</f>
        <v>0.19</v>
      </c>
      <c r="N7" s="1">
        <f>Sales_Fact[[#This Row],[Quantity2]]*Sales_Fact[[#This Row],[Unit_Price3]]*(1-Sales_Fact[[#This Row],[Discount4]])</f>
        <v>357.23430000000002</v>
      </c>
      <c r="O7" s="1">
        <f>Sales_Fact[[#This Row],[Quantity2]]*Sales_Fact[[#This Row],[Unit_Price3]]</f>
        <v>441.03</v>
      </c>
      <c r="P7" s="1">
        <f>Sales_Fact[[#This Row],[Gross Amount]]*Sales_Fact[[#This Row],[Discount4]]</f>
        <v>83.795699999999997</v>
      </c>
      <c r="Q7" s="1" t="str">
        <f>IF(Sales_Fact[[#This Row],[Total_Amount5]]&gt;1000,"High Value","Standard")</f>
        <v>Standard</v>
      </c>
    </row>
    <row r="8" spans="1:17" x14ac:dyDescent="0.25">
      <c r="A8" t="s">
        <v>1873</v>
      </c>
      <c r="B8" s="3">
        <v>45850</v>
      </c>
      <c r="C8" t="s">
        <v>78</v>
      </c>
      <c r="D8" t="s">
        <v>1719</v>
      </c>
      <c r="E8" t="s">
        <v>1874</v>
      </c>
      <c r="F8">
        <v>2</v>
      </c>
      <c r="G8">
        <v>785.31</v>
      </c>
      <c r="H8">
        <v>0.15</v>
      </c>
      <c r="I8" t="s">
        <v>1864</v>
      </c>
      <c r="J8">
        <v>1335.027</v>
      </c>
      <c r="K8" s="4">
        <f>IF(ISBLANK(Sales_Fact[[#This Row],[Quantity]]),MEDIAN(Sales_Fact[Quantity]),Sales_Fact[[#This Row],[Quantity]])</f>
        <v>2</v>
      </c>
      <c r="L8" s="1">
        <f>IF(ISBLANK(Sales_Fact[[#This Row],[Unit_Price]]),MEDIAN(Sales_Fact[Unit_Price]),Sales_Fact[[#This Row],[Unit_Price]])</f>
        <v>785.31</v>
      </c>
      <c r="M8" s="2">
        <f>IF(ISBLANK(Sales_Fact[[#This Row],[Discount]]),MEDIAN(Sales_Fact[Discount]),Sales_Fact[[#This Row],[Discount]])</f>
        <v>0.15</v>
      </c>
      <c r="N8" s="1">
        <f>Sales_Fact[[#This Row],[Quantity2]]*Sales_Fact[[#This Row],[Unit_Price3]]*(1-Sales_Fact[[#This Row],[Discount4]])</f>
        <v>1335.0269999999998</v>
      </c>
      <c r="O8" s="1">
        <f>Sales_Fact[[#This Row],[Quantity2]]*Sales_Fact[[#This Row],[Unit_Price3]]</f>
        <v>1570.62</v>
      </c>
      <c r="P8" s="1">
        <f>Sales_Fact[[#This Row],[Gross Amount]]*Sales_Fact[[#This Row],[Discount4]]</f>
        <v>235.59299999999996</v>
      </c>
      <c r="Q8" s="1" t="str">
        <f>IF(Sales_Fact[[#This Row],[Total_Amount5]]&gt;1000,"High Value","Standard")</f>
        <v>High Value</v>
      </c>
    </row>
    <row r="9" spans="1:17" x14ac:dyDescent="0.25">
      <c r="A9" t="s">
        <v>1875</v>
      </c>
      <c r="B9" s="3">
        <v>45248</v>
      </c>
      <c r="C9" t="s">
        <v>517</v>
      </c>
      <c r="D9" t="s">
        <v>1761</v>
      </c>
      <c r="E9" t="s">
        <v>1866</v>
      </c>
      <c r="F9">
        <v>4</v>
      </c>
      <c r="G9">
        <v>342.39</v>
      </c>
      <c r="H9">
        <v>0.23</v>
      </c>
      <c r="I9" t="s">
        <v>1864</v>
      </c>
      <c r="J9">
        <v>1054.5612000000001</v>
      </c>
      <c r="K9" s="4">
        <f>IF(ISBLANK(Sales_Fact[[#This Row],[Quantity]]),MEDIAN(Sales_Fact[Quantity]),Sales_Fact[[#This Row],[Quantity]])</f>
        <v>4</v>
      </c>
      <c r="L9" s="1">
        <f>IF(ISBLANK(Sales_Fact[[#This Row],[Unit_Price]]),MEDIAN(Sales_Fact[Unit_Price]),Sales_Fact[[#This Row],[Unit_Price]])</f>
        <v>342.39</v>
      </c>
      <c r="M9" s="2">
        <f>IF(ISBLANK(Sales_Fact[[#This Row],[Discount]]),MEDIAN(Sales_Fact[Discount]),Sales_Fact[[#This Row],[Discount]])</f>
        <v>0.23</v>
      </c>
      <c r="N9" s="1">
        <f>Sales_Fact[[#This Row],[Quantity2]]*Sales_Fact[[#This Row],[Unit_Price3]]*(1-Sales_Fact[[#This Row],[Discount4]])</f>
        <v>1054.5611999999999</v>
      </c>
      <c r="O9" s="1">
        <f>Sales_Fact[[#This Row],[Quantity2]]*Sales_Fact[[#This Row],[Unit_Price3]]</f>
        <v>1369.56</v>
      </c>
      <c r="P9" s="1">
        <f>Sales_Fact[[#This Row],[Gross Amount]]*Sales_Fact[[#This Row],[Discount4]]</f>
        <v>314.99880000000002</v>
      </c>
      <c r="Q9" s="1" t="str">
        <f>IF(Sales_Fact[[#This Row],[Total_Amount5]]&gt;1000,"High Value","Standard")</f>
        <v>High Value</v>
      </c>
    </row>
    <row r="10" spans="1:17" x14ac:dyDescent="0.25">
      <c r="A10" t="s">
        <v>1876</v>
      </c>
      <c r="B10" s="3">
        <v>45781</v>
      </c>
      <c r="C10" t="s">
        <v>622</v>
      </c>
      <c r="D10" t="s">
        <v>1848</v>
      </c>
      <c r="E10" t="s">
        <v>1870</v>
      </c>
      <c r="G10">
        <v>448.25</v>
      </c>
      <c r="H10">
        <v>7.0000000000000007E-2</v>
      </c>
      <c r="I10" t="s">
        <v>1864</v>
      </c>
      <c r="J10">
        <v>1250.6175000000001</v>
      </c>
      <c r="K10" s="4">
        <f>IF(ISBLANK(Sales_Fact[[#This Row],[Quantity]]),MEDIAN(Sales_Fact[Quantity]),Sales_Fact[[#This Row],[Quantity]])</f>
        <v>2</v>
      </c>
      <c r="L10" s="1">
        <f>IF(ISBLANK(Sales_Fact[[#This Row],[Unit_Price]]),MEDIAN(Sales_Fact[Unit_Price]),Sales_Fact[[#This Row],[Unit_Price]])</f>
        <v>448.25</v>
      </c>
      <c r="M10" s="2">
        <f>IF(ISBLANK(Sales_Fact[[#This Row],[Discount]]),MEDIAN(Sales_Fact[Discount]),Sales_Fact[[#This Row],[Discount]])</f>
        <v>7.0000000000000007E-2</v>
      </c>
      <c r="N10" s="1">
        <f>Sales_Fact[[#This Row],[Quantity2]]*Sales_Fact[[#This Row],[Unit_Price3]]*(1-Sales_Fact[[#This Row],[Discount4]])</f>
        <v>833.74499999999989</v>
      </c>
      <c r="O10" s="1">
        <f>Sales_Fact[[#This Row],[Quantity2]]*Sales_Fact[[#This Row],[Unit_Price3]]</f>
        <v>896.5</v>
      </c>
      <c r="P10" s="1">
        <f>Sales_Fact[[#This Row],[Gross Amount]]*Sales_Fact[[#This Row],[Discount4]]</f>
        <v>62.755000000000003</v>
      </c>
      <c r="Q10" s="1" t="str">
        <f>IF(Sales_Fact[[#This Row],[Total_Amount5]]&gt;1000,"High Value","Standard")</f>
        <v>Standard</v>
      </c>
    </row>
    <row r="11" spans="1:17" x14ac:dyDescent="0.25">
      <c r="A11" t="s">
        <v>1877</v>
      </c>
      <c r="B11" s="3">
        <v>45869</v>
      </c>
      <c r="C11" t="s">
        <v>1878</v>
      </c>
      <c r="D11" t="s">
        <v>1650</v>
      </c>
      <c r="E11" t="s">
        <v>1879</v>
      </c>
      <c r="F11">
        <v>2</v>
      </c>
      <c r="G11">
        <v>873.17</v>
      </c>
      <c r="H11">
        <v>0.23</v>
      </c>
      <c r="I11" t="s">
        <v>1864</v>
      </c>
      <c r="J11">
        <v>1344.6818000000001</v>
      </c>
      <c r="K11" s="4">
        <f>IF(ISBLANK(Sales_Fact[[#This Row],[Quantity]]),MEDIAN(Sales_Fact[Quantity]),Sales_Fact[[#This Row],[Quantity]])</f>
        <v>2</v>
      </c>
      <c r="L11" s="1">
        <f>IF(ISBLANK(Sales_Fact[[#This Row],[Unit_Price]]),MEDIAN(Sales_Fact[Unit_Price]),Sales_Fact[[#This Row],[Unit_Price]])</f>
        <v>873.17</v>
      </c>
      <c r="M11" s="2">
        <f>IF(ISBLANK(Sales_Fact[[#This Row],[Discount]]),MEDIAN(Sales_Fact[Discount]),Sales_Fact[[#This Row],[Discount]])</f>
        <v>0.23</v>
      </c>
      <c r="N11" s="1">
        <f>Sales_Fact[[#This Row],[Quantity2]]*Sales_Fact[[#This Row],[Unit_Price3]]*(1-Sales_Fact[[#This Row],[Discount4]])</f>
        <v>1344.6818000000001</v>
      </c>
      <c r="O11" s="1">
        <f>Sales_Fact[[#This Row],[Quantity2]]*Sales_Fact[[#This Row],[Unit_Price3]]</f>
        <v>1746.34</v>
      </c>
      <c r="P11" s="1">
        <f>Sales_Fact[[#This Row],[Gross Amount]]*Sales_Fact[[#This Row],[Discount4]]</f>
        <v>401.65820000000002</v>
      </c>
      <c r="Q11" s="1" t="str">
        <f>IF(Sales_Fact[[#This Row],[Total_Amount5]]&gt;1000,"High Value","Standard")</f>
        <v>High Value</v>
      </c>
    </row>
    <row r="12" spans="1:17" x14ac:dyDescent="0.25">
      <c r="A12" t="s">
        <v>1880</v>
      </c>
      <c r="B12" s="3">
        <v>45335</v>
      </c>
      <c r="C12" t="s">
        <v>245</v>
      </c>
      <c r="D12" t="s">
        <v>1623</v>
      </c>
      <c r="E12" t="s">
        <v>1881</v>
      </c>
      <c r="F12">
        <v>1</v>
      </c>
      <c r="G12">
        <v>278.63</v>
      </c>
      <c r="H12">
        <v>7.0000000000000007E-2</v>
      </c>
      <c r="I12" t="s">
        <v>1861</v>
      </c>
      <c r="J12">
        <v>259.1259</v>
      </c>
      <c r="K12" s="4">
        <f>IF(ISBLANK(Sales_Fact[[#This Row],[Quantity]]),MEDIAN(Sales_Fact[Quantity]),Sales_Fact[[#This Row],[Quantity]])</f>
        <v>1</v>
      </c>
      <c r="L12" s="1">
        <f>IF(ISBLANK(Sales_Fact[[#This Row],[Unit_Price]]),MEDIAN(Sales_Fact[Unit_Price]),Sales_Fact[[#This Row],[Unit_Price]])</f>
        <v>278.63</v>
      </c>
      <c r="M12" s="2">
        <f>IF(ISBLANK(Sales_Fact[[#This Row],[Discount]]),MEDIAN(Sales_Fact[Discount]),Sales_Fact[[#This Row],[Discount]])</f>
        <v>7.0000000000000007E-2</v>
      </c>
      <c r="N12" s="1">
        <f>Sales_Fact[[#This Row],[Quantity2]]*Sales_Fact[[#This Row],[Unit_Price3]]*(1-Sales_Fact[[#This Row],[Discount4]])</f>
        <v>259.1259</v>
      </c>
      <c r="O12" s="1">
        <f>Sales_Fact[[#This Row],[Quantity2]]*Sales_Fact[[#This Row],[Unit_Price3]]</f>
        <v>278.63</v>
      </c>
      <c r="P12" s="1">
        <f>Sales_Fact[[#This Row],[Gross Amount]]*Sales_Fact[[#This Row],[Discount4]]</f>
        <v>19.504100000000001</v>
      </c>
      <c r="Q12" s="1" t="str">
        <f>IF(Sales_Fact[[#This Row],[Total_Amount5]]&gt;1000,"High Value","Standard")</f>
        <v>Standard</v>
      </c>
    </row>
    <row r="13" spans="1:17" x14ac:dyDescent="0.25">
      <c r="A13" t="s">
        <v>1882</v>
      </c>
      <c r="B13" s="3">
        <v>45801</v>
      </c>
      <c r="C13" t="s">
        <v>1017</v>
      </c>
      <c r="D13" t="s">
        <v>1668</v>
      </c>
      <c r="E13" t="s">
        <v>1883</v>
      </c>
      <c r="F13">
        <v>4</v>
      </c>
      <c r="G13">
        <v>286.92</v>
      </c>
      <c r="H13">
        <v>0.17</v>
      </c>
      <c r="I13" t="s">
        <v>1861</v>
      </c>
      <c r="J13">
        <v>952.57439999999997</v>
      </c>
      <c r="K13" s="4">
        <f>IF(ISBLANK(Sales_Fact[[#This Row],[Quantity]]),MEDIAN(Sales_Fact[Quantity]),Sales_Fact[[#This Row],[Quantity]])</f>
        <v>4</v>
      </c>
      <c r="L13" s="1">
        <f>IF(ISBLANK(Sales_Fact[[#This Row],[Unit_Price]]),MEDIAN(Sales_Fact[Unit_Price]),Sales_Fact[[#This Row],[Unit_Price]])</f>
        <v>286.92</v>
      </c>
      <c r="M13" s="2">
        <f>IF(ISBLANK(Sales_Fact[[#This Row],[Discount]]),MEDIAN(Sales_Fact[Discount]),Sales_Fact[[#This Row],[Discount]])</f>
        <v>0.17</v>
      </c>
      <c r="N13" s="1">
        <f>Sales_Fact[[#This Row],[Quantity2]]*Sales_Fact[[#This Row],[Unit_Price3]]*(1-Sales_Fact[[#This Row],[Discount4]])</f>
        <v>952.57439999999997</v>
      </c>
      <c r="O13" s="1">
        <f>Sales_Fact[[#This Row],[Quantity2]]*Sales_Fact[[#This Row],[Unit_Price3]]</f>
        <v>1147.68</v>
      </c>
      <c r="P13" s="1">
        <f>Sales_Fact[[#This Row],[Gross Amount]]*Sales_Fact[[#This Row],[Discount4]]</f>
        <v>195.10560000000004</v>
      </c>
      <c r="Q13" s="1" t="str">
        <f>IF(Sales_Fact[[#This Row],[Total_Amount5]]&gt;1000,"High Value","Standard")</f>
        <v>Standard</v>
      </c>
    </row>
    <row r="14" spans="1:17" x14ac:dyDescent="0.25">
      <c r="A14" t="s">
        <v>1884</v>
      </c>
      <c r="B14" s="3">
        <v>45528</v>
      </c>
      <c r="C14" t="s">
        <v>770</v>
      </c>
      <c r="D14" t="s">
        <v>1815</v>
      </c>
      <c r="E14" t="s">
        <v>1874</v>
      </c>
      <c r="F14">
        <v>4</v>
      </c>
      <c r="G14">
        <v>644.58000000000004</v>
      </c>
      <c r="H14">
        <v>0.01</v>
      </c>
      <c r="I14" t="s">
        <v>1861</v>
      </c>
      <c r="J14">
        <v>2552.5367999999999</v>
      </c>
      <c r="K14" s="4">
        <f>IF(ISBLANK(Sales_Fact[[#This Row],[Quantity]]),MEDIAN(Sales_Fact[Quantity]),Sales_Fact[[#This Row],[Quantity]])</f>
        <v>4</v>
      </c>
      <c r="L14" s="1">
        <f>IF(ISBLANK(Sales_Fact[[#This Row],[Unit_Price]]),MEDIAN(Sales_Fact[Unit_Price]),Sales_Fact[[#This Row],[Unit_Price]])</f>
        <v>644.58000000000004</v>
      </c>
      <c r="M14" s="2">
        <f>IF(ISBLANK(Sales_Fact[[#This Row],[Discount]]),MEDIAN(Sales_Fact[Discount]),Sales_Fact[[#This Row],[Discount]])</f>
        <v>0.01</v>
      </c>
      <c r="N14" s="1">
        <f>Sales_Fact[[#This Row],[Quantity2]]*Sales_Fact[[#This Row],[Unit_Price3]]*(1-Sales_Fact[[#This Row],[Discount4]])</f>
        <v>2552.5368000000003</v>
      </c>
      <c r="O14" s="1">
        <f>Sales_Fact[[#This Row],[Quantity2]]*Sales_Fact[[#This Row],[Unit_Price3]]</f>
        <v>2578.3200000000002</v>
      </c>
      <c r="P14" s="1">
        <f>Sales_Fact[[#This Row],[Gross Amount]]*Sales_Fact[[#This Row],[Discount4]]</f>
        <v>25.783200000000001</v>
      </c>
      <c r="Q14" s="1" t="str">
        <f>IF(Sales_Fact[[#This Row],[Total_Amount5]]&gt;1000,"High Value","Standard")</f>
        <v>High Value</v>
      </c>
    </row>
    <row r="15" spans="1:17" x14ac:dyDescent="0.25">
      <c r="A15" t="s">
        <v>1885</v>
      </c>
      <c r="B15" s="3">
        <v>45875</v>
      </c>
      <c r="C15" t="s">
        <v>1381</v>
      </c>
      <c r="D15" t="s">
        <v>1653</v>
      </c>
      <c r="E15" t="s">
        <v>1886</v>
      </c>
      <c r="F15">
        <v>2</v>
      </c>
      <c r="G15">
        <v>316.89999999999998</v>
      </c>
      <c r="H15">
        <v>0.3</v>
      </c>
      <c r="I15" t="s">
        <v>1864</v>
      </c>
      <c r="J15">
        <v>443.66</v>
      </c>
      <c r="K15" s="4">
        <f>IF(ISBLANK(Sales_Fact[[#This Row],[Quantity]]),MEDIAN(Sales_Fact[Quantity]),Sales_Fact[[#This Row],[Quantity]])</f>
        <v>2</v>
      </c>
      <c r="L15" s="1">
        <f>IF(ISBLANK(Sales_Fact[[#This Row],[Unit_Price]]),MEDIAN(Sales_Fact[Unit_Price]),Sales_Fact[[#This Row],[Unit_Price]])</f>
        <v>316.89999999999998</v>
      </c>
      <c r="M15" s="2">
        <f>IF(ISBLANK(Sales_Fact[[#This Row],[Discount]]),MEDIAN(Sales_Fact[Discount]),Sales_Fact[[#This Row],[Discount]])</f>
        <v>0.3</v>
      </c>
      <c r="N15" s="1">
        <f>Sales_Fact[[#This Row],[Quantity2]]*Sales_Fact[[#This Row],[Unit_Price3]]*(1-Sales_Fact[[#This Row],[Discount4]])</f>
        <v>443.65999999999997</v>
      </c>
      <c r="O15" s="1">
        <f>Sales_Fact[[#This Row],[Quantity2]]*Sales_Fact[[#This Row],[Unit_Price3]]</f>
        <v>633.79999999999995</v>
      </c>
      <c r="P15" s="1">
        <f>Sales_Fact[[#This Row],[Gross Amount]]*Sales_Fact[[#This Row],[Discount4]]</f>
        <v>190.14</v>
      </c>
      <c r="Q15" s="1" t="str">
        <f>IF(Sales_Fact[[#This Row],[Total_Amount5]]&gt;1000,"High Value","Standard")</f>
        <v>Standard</v>
      </c>
    </row>
    <row r="16" spans="1:17" x14ac:dyDescent="0.25">
      <c r="A16" t="s">
        <v>1887</v>
      </c>
      <c r="B16" s="3">
        <v>45829</v>
      </c>
      <c r="C16" t="s">
        <v>1101</v>
      </c>
      <c r="D16" t="s">
        <v>1623</v>
      </c>
      <c r="E16" t="s">
        <v>1888</v>
      </c>
      <c r="F16">
        <v>4</v>
      </c>
      <c r="G16">
        <v>403.47</v>
      </c>
      <c r="H16">
        <v>0.28999999999999998</v>
      </c>
      <c r="I16" t="s">
        <v>1864</v>
      </c>
      <c r="J16">
        <v>1145.8548000000001</v>
      </c>
      <c r="K16" s="4">
        <f>IF(ISBLANK(Sales_Fact[[#This Row],[Quantity]]),MEDIAN(Sales_Fact[Quantity]),Sales_Fact[[#This Row],[Quantity]])</f>
        <v>4</v>
      </c>
      <c r="L16" s="1">
        <f>IF(ISBLANK(Sales_Fact[[#This Row],[Unit_Price]]),MEDIAN(Sales_Fact[Unit_Price]),Sales_Fact[[#This Row],[Unit_Price]])</f>
        <v>403.47</v>
      </c>
      <c r="M16" s="2">
        <f>IF(ISBLANK(Sales_Fact[[#This Row],[Discount]]),MEDIAN(Sales_Fact[Discount]),Sales_Fact[[#This Row],[Discount]])</f>
        <v>0.28999999999999998</v>
      </c>
      <c r="N16" s="1">
        <f>Sales_Fact[[#This Row],[Quantity2]]*Sales_Fact[[#This Row],[Unit_Price3]]*(1-Sales_Fact[[#This Row],[Discount4]])</f>
        <v>1145.8548000000001</v>
      </c>
      <c r="O16" s="1">
        <f>Sales_Fact[[#This Row],[Quantity2]]*Sales_Fact[[#This Row],[Unit_Price3]]</f>
        <v>1613.88</v>
      </c>
      <c r="P16" s="1">
        <f>Sales_Fact[[#This Row],[Gross Amount]]*Sales_Fact[[#This Row],[Discount4]]</f>
        <v>468.02519999999998</v>
      </c>
      <c r="Q16" s="1" t="str">
        <f>IF(Sales_Fact[[#This Row],[Total_Amount5]]&gt;1000,"High Value","Standard")</f>
        <v>High Value</v>
      </c>
    </row>
    <row r="17" spans="1:17" x14ac:dyDescent="0.25">
      <c r="A17" t="s">
        <v>1889</v>
      </c>
      <c r="B17" s="3">
        <v>45636</v>
      </c>
      <c r="C17" t="s">
        <v>1359</v>
      </c>
      <c r="D17" t="s">
        <v>1659</v>
      </c>
      <c r="E17" t="s">
        <v>1890</v>
      </c>
      <c r="G17">
        <v>871.34</v>
      </c>
      <c r="H17">
        <v>0.04</v>
      </c>
      <c r="I17" t="s">
        <v>1868</v>
      </c>
      <c r="J17">
        <v>2509.4591999999998</v>
      </c>
      <c r="K17" s="4">
        <f>IF(ISBLANK(Sales_Fact[[#This Row],[Quantity]]),MEDIAN(Sales_Fact[Quantity]),Sales_Fact[[#This Row],[Quantity]])</f>
        <v>2</v>
      </c>
      <c r="L17" s="1">
        <f>IF(ISBLANK(Sales_Fact[[#This Row],[Unit_Price]]),MEDIAN(Sales_Fact[Unit_Price]),Sales_Fact[[#This Row],[Unit_Price]])</f>
        <v>871.34</v>
      </c>
      <c r="M17" s="2">
        <f>IF(ISBLANK(Sales_Fact[[#This Row],[Discount]]),MEDIAN(Sales_Fact[Discount]),Sales_Fact[[#This Row],[Discount]])</f>
        <v>0.04</v>
      </c>
      <c r="N17" s="1">
        <f>Sales_Fact[[#This Row],[Quantity2]]*Sales_Fact[[#This Row],[Unit_Price3]]*(1-Sales_Fact[[#This Row],[Discount4]])</f>
        <v>1672.9728</v>
      </c>
      <c r="O17" s="1">
        <f>Sales_Fact[[#This Row],[Quantity2]]*Sales_Fact[[#This Row],[Unit_Price3]]</f>
        <v>1742.68</v>
      </c>
      <c r="P17" s="1">
        <f>Sales_Fact[[#This Row],[Gross Amount]]*Sales_Fact[[#This Row],[Discount4]]</f>
        <v>69.7072</v>
      </c>
      <c r="Q17" s="1" t="str">
        <f>IF(Sales_Fact[[#This Row],[Total_Amount5]]&gt;1000,"High Value","Standard")</f>
        <v>High Value</v>
      </c>
    </row>
    <row r="18" spans="1:17" x14ac:dyDescent="0.25">
      <c r="A18" t="s">
        <v>1891</v>
      </c>
      <c r="B18" s="3">
        <v>45913</v>
      </c>
      <c r="C18" t="s">
        <v>887</v>
      </c>
      <c r="D18" t="s">
        <v>1746</v>
      </c>
      <c r="E18" t="s">
        <v>1892</v>
      </c>
      <c r="F18">
        <v>2</v>
      </c>
      <c r="G18">
        <v>451.98</v>
      </c>
      <c r="H18">
        <v>0.25</v>
      </c>
      <c r="I18" t="s">
        <v>1861</v>
      </c>
      <c r="J18">
        <v>677.97</v>
      </c>
      <c r="K18" s="4">
        <f>IF(ISBLANK(Sales_Fact[[#This Row],[Quantity]]),MEDIAN(Sales_Fact[Quantity]),Sales_Fact[[#This Row],[Quantity]])</f>
        <v>2</v>
      </c>
      <c r="L18" s="1">
        <f>IF(ISBLANK(Sales_Fact[[#This Row],[Unit_Price]]),MEDIAN(Sales_Fact[Unit_Price]),Sales_Fact[[#This Row],[Unit_Price]])</f>
        <v>451.98</v>
      </c>
      <c r="M18" s="2">
        <f>IF(ISBLANK(Sales_Fact[[#This Row],[Discount]]),MEDIAN(Sales_Fact[Discount]),Sales_Fact[[#This Row],[Discount]])</f>
        <v>0.25</v>
      </c>
      <c r="N18" s="1">
        <f>Sales_Fact[[#This Row],[Quantity2]]*Sales_Fact[[#This Row],[Unit_Price3]]*(1-Sales_Fact[[#This Row],[Discount4]])</f>
        <v>677.97</v>
      </c>
      <c r="O18" s="1">
        <f>Sales_Fact[[#This Row],[Quantity2]]*Sales_Fact[[#This Row],[Unit_Price3]]</f>
        <v>903.96</v>
      </c>
      <c r="P18" s="1">
        <f>Sales_Fact[[#This Row],[Gross Amount]]*Sales_Fact[[#This Row],[Discount4]]</f>
        <v>225.99</v>
      </c>
      <c r="Q18" s="1" t="str">
        <f>IF(Sales_Fact[[#This Row],[Total_Amount5]]&gt;1000,"High Value","Standard")</f>
        <v>Standard</v>
      </c>
    </row>
    <row r="19" spans="1:17" x14ac:dyDescent="0.25">
      <c r="A19" t="s">
        <v>1893</v>
      </c>
      <c r="B19" s="3">
        <v>45637</v>
      </c>
      <c r="C19" t="s">
        <v>292</v>
      </c>
      <c r="D19" t="s">
        <v>1632</v>
      </c>
      <c r="E19" t="s">
        <v>1874</v>
      </c>
      <c r="F19">
        <v>2</v>
      </c>
      <c r="G19">
        <v>502.69</v>
      </c>
      <c r="H19">
        <v>0.23</v>
      </c>
      <c r="I19" t="s">
        <v>1861</v>
      </c>
      <c r="J19">
        <v>774.14260000000002</v>
      </c>
      <c r="K19" s="4">
        <f>IF(ISBLANK(Sales_Fact[[#This Row],[Quantity]]),MEDIAN(Sales_Fact[Quantity]),Sales_Fact[[#This Row],[Quantity]])</f>
        <v>2</v>
      </c>
      <c r="L19" s="1">
        <f>IF(ISBLANK(Sales_Fact[[#This Row],[Unit_Price]]),MEDIAN(Sales_Fact[Unit_Price]),Sales_Fact[[#This Row],[Unit_Price]])</f>
        <v>502.69</v>
      </c>
      <c r="M19" s="2">
        <f>IF(ISBLANK(Sales_Fact[[#This Row],[Discount]]),MEDIAN(Sales_Fact[Discount]),Sales_Fact[[#This Row],[Discount]])</f>
        <v>0.23</v>
      </c>
      <c r="N19" s="1">
        <f>Sales_Fact[[#This Row],[Quantity2]]*Sales_Fact[[#This Row],[Unit_Price3]]*(1-Sales_Fact[[#This Row],[Discount4]])</f>
        <v>774.14260000000002</v>
      </c>
      <c r="O19" s="1">
        <f>Sales_Fact[[#This Row],[Quantity2]]*Sales_Fact[[#This Row],[Unit_Price3]]</f>
        <v>1005.38</v>
      </c>
      <c r="P19" s="1">
        <f>Sales_Fact[[#This Row],[Gross Amount]]*Sales_Fact[[#This Row],[Discount4]]</f>
        <v>231.23740000000001</v>
      </c>
      <c r="Q19" s="1" t="str">
        <f>IF(Sales_Fact[[#This Row],[Total_Amount5]]&gt;1000,"High Value","Standard")</f>
        <v>Standard</v>
      </c>
    </row>
    <row r="20" spans="1:17" x14ac:dyDescent="0.25">
      <c r="A20" t="s">
        <v>1894</v>
      </c>
      <c r="B20" s="3">
        <v>45517</v>
      </c>
      <c r="C20" t="s">
        <v>342</v>
      </c>
      <c r="D20" t="s">
        <v>1668</v>
      </c>
      <c r="E20" t="s">
        <v>1874</v>
      </c>
      <c r="F20">
        <v>2</v>
      </c>
      <c r="G20">
        <v>559.23</v>
      </c>
      <c r="H20">
        <v>0.25</v>
      </c>
      <c r="I20" t="s">
        <v>1868</v>
      </c>
      <c r="J20">
        <v>838.84500000000003</v>
      </c>
      <c r="K20" s="4">
        <f>IF(ISBLANK(Sales_Fact[[#This Row],[Quantity]]),MEDIAN(Sales_Fact[Quantity]),Sales_Fact[[#This Row],[Quantity]])</f>
        <v>2</v>
      </c>
      <c r="L20" s="1">
        <f>IF(ISBLANK(Sales_Fact[[#This Row],[Unit_Price]]),MEDIAN(Sales_Fact[Unit_Price]),Sales_Fact[[#This Row],[Unit_Price]])</f>
        <v>559.23</v>
      </c>
      <c r="M20" s="2">
        <f>IF(ISBLANK(Sales_Fact[[#This Row],[Discount]]),MEDIAN(Sales_Fact[Discount]),Sales_Fact[[#This Row],[Discount]])</f>
        <v>0.25</v>
      </c>
      <c r="N20" s="1">
        <f>Sales_Fact[[#This Row],[Quantity2]]*Sales_Fact[[#This Row],[Unit_Price3]]*(1-Sales_Fact[[#This Row],[Discount4]])</f>
        <v>838.84500000000003</v>
      </c>
      <c r="O20" s="1">
        <f>Sales_Fact[[#This Row],[Quantity2]]*Sales_Fact[[#This Row],[Unit_Price3]]</f>
        <v>1118.46</v>
      </c>
      <c r="P20" s="1">
        <f>Sales_Fact[[#This Row],[Gross Amount]]*Sales_Fact[[#This Row],[Discount4]]</f>
        <v>279.61500000000001</v>
      </c>
      <c r="Q20" s="1" t="str">
        <f>IF(Sales_Fact[[#This Row],[Total_Amount5]]&gt;1000,"High Value","Standard")</f>
        <v>Standard</v>
      </c>
    </row>
    <row r="21" spans="1:17" x14ac:dyDescent="0.25">
      <c r="A21" t="s">
        <v>1895</v>
      </c>
      <c r="B21" s="3">
        <v>45369</v>
      </c>
      <c r="C21" t="s">
        <v>776</v>
      </c>
      <c r="D21" t="s">
        <v>1731</v>
      </c>
      <c r="E21" t="s">
        <v>1896</v>
      </c>
      <c r="F21">
        <v>4</v>
      </c>
      <c r="H21">
        <v>0.04</v>
      </c>
      <c r="I21" t="s">
        <v>1868</v>
      </c>
      <c r="J21">
        <v>1782.4512</v>
      </c>
      <c r="K21" s="4">
        <f>IF(ISBLANK(Sales_Fact[[#This Row],[Quantity]]),MEDIAN(Sales_Fact[Quantity]),Sales_Fact[[#This Row],[Quantity]])</f>
        <v>4</v>
      </c>
      <c r="L21" s="1">
        <f>IF(ISBLANK(Sales_Fact[[#This Row],[Unit_Price]]),MEDIAN(Sales_Fact[Unit_Price]),Sales_Fact[[#This Row],[Unit_Price]])</f>
        <v>522.72</v>
      </c>
      <c r="M21" s="2">
        <f>IF(ISBLANK(Sales_Fact[[#This Row],[Discount]]),MEDIAN(Sales_Fact[Discount]),Sales_Fact[[#This Row],[Discount]])</f>
        <v>0.04</v>
      </c>
      <c r="N21" s="1">
        <f>Sales_Fact[[#This Row],[Quantity2]]*Sales_Fact[[#This Row],[Unit_Price3]]*(1-Sales_Fact[[#This Row],[Discount4]])</f>
        <v>2007.2447999999999</v>
      </c>
      <c r="O21" s="1">
        <f>Sales_Fact[[#This Row],[Quantity2]]*Sales_Fact[[#This Row],[Unit_Price3]]</f>
        <v>2090.88</v>
      </c>
      <c r="P21" s="1">
        <f>Sales_Fact[[#This Row],[Gross Amount]]*Sales_Fact[[#This Row],[Discount4]]</f>
        <v>83.635200000000012</v>
      </c>
      <c r="Q21" s="1" t="str">
        <f>IF(Sales_Fact[[#This Row],[Total_Amount5]]&gt;1000,"High Value","Standard")</f>
        <v>High Value</v>
      </c>
    </row>
    <row r="22" spans="1:17" x14ac:dyDescent="0.25">
      <c r="A22" t="s">
        <v>1897</v>
      </c>
      <c r="B22" s="3">
        <v>45843</v>
      </c>
      <c r="C22" t="s">
        <v>493</v>
      </c>
      <c r="D22" t="s">
        <v>1767</v>
      </c>
      <c r="E22" t="s">
        <v>1863</v>
      </c>
      <c r="F22">
        <v>3</v>
      </c>
      <c r="G22">
        <v>986.04</v>
      </c>
      <c r="H22">
        <v>0.27</v>
      </c>
      <c r="I22" t="s">
        <v>1868</v>
      </c>
      <c r="J22">
        <v>2159.4276</v>
      </c>
      <c r="K22" s="4">
        <f>IF(ISBLANK(Sales_Fact[[#This Row],[Quantity]]),MEDIAN(Sales_Fact[Quantity]),Sales_Fact[[#This Row],[Quantity]])</f>
        <v>3</v>
      </c>
      <c r="L22" s="1">
        <f>IF(ISBLANK(Sales_Fact[[#This Row],[Unit_Price]]),MEDIAN(Sales_Fact[Unit_Price]),Sales_Fact[[#This Row],[Unit_Price]])</f>
        <v>986.04</v>
      </c>
      <c r="M22" s="2">
        <f>IF(ISBLANK(Sales_Fact[[#This Row],[Discount]]),MEDIAN(Sales_Fact[Discount]),Sales_Fact[[#This Row],[Discount]])</f>
        <v>0.27</v>
      </c>
      <c r="N22" s="1">
        <f>Sales_Fact[[#This Row],[Quantity2]]*Sales_Fact[[#This Row],[Unit_Price3]]*(1-Sales_Fact[[#This Row],[Discount4]])</f>
        <v>2159.4276</v>
      </c>
      <c r="O22" s="1">
        <f>Sales_Fact[[#This Row],[Quantity2]]*Sales_Fact[[#This Row],[Unit_Price3]]</f>
        <v>2958.12</v>
      </c>
      <c r="P22" s="1">
        <f>Sales_Fact[[#This Row],[Gross Amount]]*Sales_Fact[[#This Row],[Discount4]]</f>
        <v>798.69240000000002</v>
      </c>
      <c r="Q22" s="1" t="str">
        <f>IF(Sales_Fact[[#This Row],[Total_Amount5]]&gt;1000,"High Value","Standard")</f>
        <v>High Value</v>
      </c>
    </row>
    <row r="23" spans="1:17" x14ac:dyDescent="0.25">
      <c r="A23" t="s">
        <v>1898</v>
      </c>
      <c r="B23" s="3">
        <v>45447</v>
      </c>
      <c r="C23" t="s">
        <v>1245</v>
      </c>
      <c r="D23" t="s">
        <v>1680</v>
      </c>
      <c r="E23" t="s">
        <v>1899</v>
      </c>
      <c r="F23">
        <v>1</v>
      </c>
      <c r="G23">
        <v>589.55999999999995</v>
      </c>
      <c r="H23">
        <v>0.22</v>
      </c>
      <c r="I23" t="s">
        <v>1861</v>
      </c>
      <c r="J23">
        <v>459.85680000000002</v>
      </c>
      <c r="K23" s="4">
        <f>IF(ISBLANK(Sales_Fact[[#This Row],[Quantity]]),MEDIAN(Sales_Fact[Quantity]),Sales_Fact[[#This Row],[Quantity]])</f>
        <v>1</v>
      </c>
      <c r="L23" s="1">
        <f>IF(ISBLANK(Sales_Fact[[#This Row],[Unit_Price]]),MEDIAN(Sales_Fact[Unit_Price]),Sales_Fact[[#This Row],[Unit_Price]])</f>
        <v>589.55999999999995</v>
      </c>
      <c r="M23" s="2">
        <f>IF(ISBLANK(Sales_Fact[[#This Row],[Discount]]),MEDIAN(Sales_Fact[Discount]),Sales_Fact[[#This Row],[Discount]])</f>
        <v>0.22</v>
      </c>
      <c r="N23" s="1">
        <f>Sales_Fact[[#This Row],[Quantity2]]*Sales_Fact[[#This Row],[Unit_Price3]]*(1-Sales_Fact[[#This Row],[Discount4]])</f>
        <v>459.85679999999996</v>
      </c>
      <c r="O23" s="1">
        <f>Sales_Fact[[#This Row],[Quantity2]]*Sales_Fact[[#This Row],[Unit_Price3]]</f>
        <v>589.55999999999995</v>
      </c>
      <c r="P23" s="1">
        <f>Sales_Fact[[#This Row],[Gross Amount]]*Sales_Fact[[#This Row],[Discount4]]</f>
        <v>129.70319999999998</v>
      </c>
      <c r="Q23" s="1" t="str">
        <f>IF(Sales_Fact[[#This Row],[Total_Amount5]]&gt;1000,"High Value","Standard")</f>
        <v>Standard</v>
      </c>
    </row>
    <row r="24" spans="1:17" x14ac:dyDescent="0.25">
      <c r="A24" t="s">
        <v>1900</v>
      </c>
      <c r="B24" s="3">
        <v>45394</v>
      </c>
      <c r="C24" t="s">
        <v>1475</v>
      </c>
      <c r="D24" t="s">
        <v>1758</v>
      </c>
      <c r="E24" t="s">
        <v>1901</v>
      </c>
      <c r="F24">
        <v>3</v>
      </c>
      <c r="G24">
        <v>979.42</v>
      </c>
      <c r="H24">
        <v>0.03</v>
      </c>
      <c r="I24" t="s">
        <v>1864</v>
      </c>
      <c r="J24">
        <v>2850.1122</v>
      </c>
      <c r="K24" s="4">
        <f>IF(ISBLANK(Sales_Fact[[#This Row],[Quantity]]),MEDIAN(Sales_Fact[Quantity]),Sales_Fact[[#This Row],[Quantity]])</f>
        <v>3</v>
      </c>
      <c r="L24" s="1">
        <f>IF(ISBLANK(Sales_Fact[[#This Row],[Unit_Price]]),MEDIAN(Sales_Fact[Unit_Price]),Sales_Fact[[#This Row],[Unit_Price]])</f>
        <v>979.42</v>
      </c>
      <c r="M24" s="2">
        <f>IF(ISBLANK(Sales_Fact[[#This Row],[Discount]]),MEDIAN(Sales_Fact[Discount]),Sales_Fact[[#This Row],[Discount]])</f>
        <v>0.03</v>
      </c>
      <c r="N24" s="1">
        <f>Sales_Fact[[#This Row],[Quantity2]]*Sales_Fact[[#This Row],[Unit_Price3]]*(1-Sales_Fact[[#This Row],[Discount4]])</f>
        <v>2850.1121999999996</v>
      </c>
      <c r="O24" s="1">
        <f>Sales_Fact[[#This Row],[Quantity2]]*Sales_Fact[[#This Row],[Unit_Price3]]</f>
        <v>2938.2599999999998</v>
      </c>
      <c r="P24" s="1">
        <f>Sales_Fact[[#This Row],[Gross Amount]]*Sales_Fact[[#This Row],[Discount4]]</f>
        <v>88.147799999999989</v>
      </c>
      <c r="Q24" s="1" t="str">
        <f>IF(Sales_Fact[[#This Row],[Total_Amount5]]&gt;1000,"High Value","Standard")</f>
        <v>High Value</v>
      </c>
    </row>
    <row r="25" spans="1:17" x14ac:dyDescent="0.25">
      <c r="A25" t="s">
        <v>1902</v>
      </c>
      <c r="B25" s="3">
        <v>45466</v>
      </c>
      <c r="C25" t="s">
        <v>1161</v>
      </c>
      <c r="D25" t="s">
        <v>1588</v>
      </c>
      <c r="E25" t="s">
        <v>1866</v>
      </c>
      <c r="F25">
        <v>1</v>
      </c>
      <c r="G25">
        <v>719.28</v>
      </c>
      <c r="H25">
        <v>0.08</v>
      </c>
      <c r="I25" t="s">
        <v>1861</v>
      </c>
      <c r="J25">
        <v>661.73760000000004</v>
      </c>
      <c r="K25" s="4">
        <f>IF(ISBLANK(Sales_Fact[[#This Row],[Quantity]]),MEDIAN(Sales_Fact[Quantity]),Sales_Fact[[#This Row],[Quantity]])</f>
        <v>1</v>
      </c>
      <c r="L25" s="1">
        <f>IF(ISBLANK(Sales_Fact[[#This Row],[Unit_Price]]),MEDIAN(Sales_Fact[Unit_Price]),Sales_Fact[[#This Row],[Unit_Price]])</f>
        <v>719.28</v>
      </c>
      <c r="M25" s="2">
        <f>IF(ISBLANK(Sales_Fact[[#This Row],[Discount]]),MEDIAN(Sales_Fact[Discount]),Sales_Fact[[#This Row],[Discount]])</f>
        <v>0.08</v>
      </c>
      <c r="N25" s="1">
        <f>Sales_Fact[[#This Row],[Quantity2]]*Sales_Fact[[#This Row],[Unit_Price3]]*(1-Sales_Fact[[#This Row],[Discount4]])</f>
        <v>661.73760000000004</v>
      </c>
      <c r="O25" s="1">
        <f>Sales_Fact[[#This Row],[Quantity2]]*Sales_Fact[[#This Row],[Unit_Price3]]</f>
        <v>719.28</v>
      </c>
      <c r="P25" s="1">
        <f>Sales_Fact[[#This Row],[Gross Amount]]*Sales_Fact[[#This Row],[Discount4]]</f>
        <v>57.542400000000001</v>
      </c>
      <c r="Q25" s="1" t="str">
        <f>IF(Sales_Fact[[#This Row],[Total_Amount5]]&gt;1000,"High Value","Standard")</f>
        <v>Standard</v>
      </c>
    </row>
    <row r="26" spans="1:17" x14ac:dyDescent="0.25">
      <c r="A26" t="s">
        <v>1903</v>
      </c>
      <c r="B26" s="3">
        <v>45908</v>
      </c>
      <c r="C26" t="s">
        <v>619</v>
      </c>
      <c r="D26" t="s">
        <v>1752</v>
      </c>
      <c r="E26" t="s">
        <v>1904</v>
      </c>
      <c r="F26">
        <v>3</v>
      </c>
      <c r="G26">
        <v>77.599999999999994</v>
      </c>
      <c r="H26">
        <v>7.0000000000000007E-2</v>
      </c>
      <c r="I26" t="s">
        <v>1861</v>
      </c>
      <c r="J26">
        <v>216.50399999999999</v>
      </c>
      <c r="K26" s="4">
        <f>IF(ISBLANK(Sales_Fact[[#This Row],[Quantity]]),MEDIAN(Sales_Fact[Quantity]),Sales_Fact[[#This Row],[Quantity]])</f>
        <v>3</v>
      </c>
      <c r="L26" s="1">
        <f>IF(ISBLANK(Sales_Fact[[#This Row],[Unit_Price]]),MEDIAN(Sales_Fact[Unit_Price]),Sales_Fact[[#This Row],[Unit_Price]])</f>
        <v>77.599999999999994</v>
      </c>
      <c r="M26" s="2">
        <f>IF(ISBLANK(Sales_Fact[[#This Row],[Discount]]),MEDIAN(Sales_Fact[Discount]),Sales_Fact[[#This Row],[Discount]])</f>
        <v>7.0000000000000007E-2</v>
      </c>
      <c r="N26" s="1">
        <f>Sales_Fact[[#This Row],[Quantity2]]*Sales_Fact[[#This Row],[Unit_Price3]]*(1-Sales_Fact[[#This Row],[Discount4]])</f>
        <v>216.50399999999996</v>
      </c>
      <c r="O26" s="1">
        <f>Sales_Fact[[#This Row],[Quantity2]]*Sales_Fact[[#This Row],[Unit_Price3]]</f>
        <v>232.79999999999998</v>
      </c>
      <c r="P26" s="1">
        <f>Sales_Fact[[#This Row],[Gross Amount]]*Sales_Fact[[#This Row],[Discount4]]</f>
        <v>16.295999999999999</v>
      </c>
      <c r="Q26" s="1" t="str">
        <f>IF(Sales_Fact[[#This Row],[Total_Amount5]]&gt;1000,"High Value","Standard")</f>
        <v>Standard</v>
      </c>
    </row>
    <row r="27" spans="1:17" x14ac:dyDescent="0.25">
      <c r="A27" t="s">
        <v>1905</v>
      </c>
      <c r="B27" s="3">
        <v>45552</v>
      </c>
      <c r="C27" t="s">
        <v>1200</v>
      </c>
      <c r="D27" t="s">
        <v>1564</v>
      </c>
      <c r="E27" t="s">
        <v>1860</v>
      </c>
      <c r="F27">
        <v>4</v>
      </c>
      <c r="G27">
        <v>852.71</v>
      </c>
      <c r="H27">
        <v>0.14000000000000001</v>
      </c>
      <c r="I27" t="s">
        <v>1864</v>
      </c>
      <c r="J27">
        <v>2933.3224</v>
      </c>
      <c r="K27" s="4">
        <f>IF(ISBLANK(Sales_Fact[[#This Row],[Quantity]]),MEDIAN(Sales_Fact[Quantity]),Sales_Fact[[#This Row],[Quantity]])</f>
        <v>4</v>
      </c>
      <c r="L27" s="1">
        <f>IF(ISBLANK(Sales_Fact[[#This Row],[Unit_Price]]),MEDIAN(Sales_Fact[Unit_Price]),Sales_Fact[[#This Row],[Unit_Price]])</f>
        <v>852.71</v>
      </c>
      <c r="M27" s="2">
        <f>IF(ISBLANK(Sales_Fact[[#This Row],[Discount]]),MEDIAN(Sales_Fact[Discount]),Sales_Fact[[#This Row],[Discount]])</f>
        <v>0.14000000000000001</v>
      </c>
      <c r="N27" s="1">
        <f>Sales_Fact[[#This Row],[Quantity2]]*Sales_Fact[[#This Row],[Unit_Price3]]*(1-Sales_Fact[[#This Row],[Discount4]])</f>
        <v>2933.3224</v>
      </c>
      <c r="O27" s="1">
        <f>Sales_Fact[[#This Row],[Quantity2]]*Sales_Fact[[#This Row],[Unit_Price3]]</f>
        <v>3410.84</v>
      </c>
      <c r="P27" s="1">
        <f>Sales_Fact[[#This Row],[Gross Amount]]*Sales_Fact[[#This Row],[Discount4]]</f>
        <v>477.51760000000007</v>
      </c>
      <c r="Q27" s="1" t="str">
        <f>IF(Sales_Fact[[#This Row],[Total_Amount5]]&gt;1000,"High Value","Standard")</f>
        <v>High Value</v>
      </c>
    </row>
    <row r="28" spans="1:17" x14ac:dyDescent="0.25">
      <c r="A28" t="s">
        <v>1906</v>
      </c>
      <c r="B28" s="3">
        <v>45294</v>
      </c>
      <c r="C28" t="s">
        <v>699</v>
      </c>
      <c r="D28" t="s">
        <v>1845</v>
      </c>
      <c r="E28" t="s">
        <v>1866</v>
      </c>
      <c r="F28">
        <v>4</v>
      </c>
      <c r="G28">
        <v>156.16</v>
      </c>
      <c r="I28" t="s">
        <v>1861</v>
      </c>
      <c r="J28">
        <v>599.65440000000001</v>
      </c>
      <c r="K28" s="4">
        <f>IF(ISBLANK(Sales_Fact[[#This Row],[Quantity]]),MEDIAN(Sales_Fact[Quantity]),Sales_Fact[[#This Row],[Quantity]])</f>
        <v>4</v>
      </c>
      <c r="L28" s="1">
        <f>IF(ISBLANK(Sales_Fact[[#This Row],[Unit_Price]]),MEDIAN(Sales_Fact[Unit_Price]),Sales_Fact[[#This Row],[Unit_Price]])</f>
        <v>156.16</v>
      </c>
      <c r="M28" s="2">
        <f>IF(ISBLANK(Sales_Fact[[#This Row],[Discount]]),MEDIAN(Sales_Fact[Discount]),Sales_Fact[[#This Row],[Discount]])</f>
        <v>0.14000000000000001</v>
      </c>
      <c r="N28" s="1">
        <f>Sales_Fact[[#This Row],[Quantity2]]*Sales_Fact[[#This Row],[Unit_Price3]]*(1-Sales_Fact[[#This Row],[Discount4]])</f>
        <v>537.19039999999995</v>
      </c>
      <c r="O28" s="1">
        <f>Sales_Fact[[#This Row],[Quantity2]]*Sales_Fact[[#This Row],[Unit_Price3]]</f>
        <v>624.64</v>
      </c>
      <c r="P28" s="1">
        <f>Sales_Fact[[#This Row],[Gross Amount]]*Sales_Fact[[#This Row],[Discount4]]</f>
        <v>87.449600000000004</v>
      </c>
      <c r="Q28" s="1" t="str">
        <f>IF(Sales_Fact[[#This Row],[Total_Amount5]]&gt;1000,"High Value","Standard")</f>
        <v>Standard</v>
      </c>
    </row>
    <row r="29" spans="1:17" x14ac:dyDescent="0.25">
      <c r="A29" t="s">
        <v>1907</v>
      </c>
      <c r="B29" s="3">
        <v>45710</v>
      </c>
      <c r="C29" t="s">
        <v>660</v>
      </c>
      <c r="D29" t="s">
        <v>1782</v>
      </c>
      <c r="E29" t="s">
        <v>1866</v>
      </c>
      <c r="F29">
        <v>3</v>
      </c>
      <c r="G29">
        <v>815.49</v>
      </c>
      <c r="H29">
        <v>0.17</v>
      </c>
      <c r="I29" t="s">
        <v>1861</v>
      </c>
      <c r="J29">
        <v>2030.5700999999999</v>
      </c>
      <c r="K29" s="4">
        <f>IF(ISBLANK(Sales_Fact[[#This Row],[Quantity]]),MEDIAN(Sales_Fact[Quantity]),Sales_Fact[[#This Row],[Quantity]])</f>
        <v>3</v>
      </c>
      <c r="L29" s="1">
        <f>IF(ISBLANK(Sales_Fact[[#This Row],[Unit_Price]]),MEDIAN(Sales_Fact[Unit_Price]),Sales_Fact[[#This Row],[Unit_Price]])</f>
        <v>815.49</v>
      </c>
      <c r="M29" s="2">
        <f>IF(ISBLANK(Sales_Fact[[#This Row],[Discount]]),MEDIAN(Sales_Fact[Discount]),Sales_Fact[[#This Row],[Discount]])</f>
        <v>0.17</v>
      </c>
      <c r="N29" s="1">
        <f>Sales_Fact[[#This Row],[Quantity2]]*Sales_Fact[[#This Row],[Unit_Price3]]*(1-Sales_Fact[[#This Row],[Discount4]])</f>
        <v>2030.5701000000001</v>
      </c>
      <c r="O29" s="1">
        <f>Sales_Fact[[#This Row],[Quantity2]]*Sales_Fact[[#This Row],[Unit_Price3]]</f>
        <v>2446.4700000000003</v>
      </c>
      <c r="P29" s="1">
        <f>Sales_Fact[[#This Row],[Gross Amount]]*Sales_Fact[[#This Row],[Discount4]]</f>
        <v>415.89990000000006</v>
      </c>
      <c r="Q29" s="1" t="str">
        <f>IF(Sales_Fact[[#This Row],[Total_Amount5]]&gt;1000,"High Value","Standard")</f>
        <v>High Value</v>
      </c>
    </row>
    <row r="30" spans="1:17" x14ac:dyDescent="0.25">
      <c r="A30" t="s">
        <v>1908</v>
      </c>
      <c r="B30" s="3">
        <v>45923</v>
      </c>
      <c r="C30" t="s">
        <v>505</v>
      </c>
      <c r="D30" t="s">
        <v>1591</v>
      </c>
      <c r="E30" t="s">
        <v>1909</v>
      </c>
      <c r="F30">
        <v>2</v>
      </c>
      <c r="G30">
        <v>74.209999999999994</v>
      </c>
      <c r="H30">
        <v>0.11</v>
      </c>
      <c r="I30" t="s">
        <v>1864</v>
      </c>
      <c r="J30">
        <v>132.09379999999999</v>
      </c>
      <c r="K30" s="4">
        <f>IF(ISBLANK(Sales_Fact[[#This Row],[Quantity]]),MEDIAN(Sales_Fact[Quantity]),Sales_Fact[[#This Row],[Quantity]])</f>
        <v>2</v>
      </c>
      <c r="L30" s="1">
        <f>IF(ISBLANK(Sales_Fact[[#This Row],[Unit_Price]]),MEDIAN(Sales_Fact[Unit_Price]),Sales_Fact[[#This Row],[Unit_Price]])</f>
        <v>74.209999999999994</v>
      </c>
      <c r="M30" s="2">
        <f>IF(ISBLANK(Sales_Fact[[#This Row],[Discount]]),MEDIAN(Sales_Fact[Discount]),Sales_Fact[[#This Row],[Discount]])</f>
        <v>0.11</v>
      </c>
      <c r="N30" s="1">
        <f>Sales_Fact[[#This Row],[Quantity2]]*Sales_Fact[[#This Row],[Unit_Price3]]*(1-Sales_Fact[[#This Row],[Discount4]])</f>
        <v>132.09379999999999</v>
      </c>
      <c r="O30" s="1">
        <f>Sales_Fact[[#This Row],[Quantity2]]*Sales_Fact[[#This Row],[Unit_Price3]]</f>
        <v>148.41999999999999</v>
      </c>
      <c r="P30" s="1">
        <f>Sales_Fact[[#This Row],[Gross Amount]]*Sales_Fact[[#This Row],[Discount4]]</f>
        <v>16.3262</v>
      </c>
      <c r="Q30" s="1" t="str">
        <f>IF(Sales_Fact[[#This Row],[Total_Amount5]]&gt;1000,"High Value","Standard")</f>
        <v>Standard</v>
      </c>
    </row>
    <row r="31" spans="1:17" x14ac:dyDescent="0.25">
      <c r="A31" t="s">
        <v>1910</v>
      </c>
      <c r="B31" s="3">
        <v>45302</v>
      </c>
      <c r="C31" t="s">
        <v>1101</v>
      </c>
      <c r="D31" t="s">
        <v>1848</v>
      </c>
      <c r="E31" t="s">
        <v>1860</v>
      </c>
      <c r="G31">
        <v>451.67</v>
      </c>
      <c r="H31">
        <v>0.15</v>
      </c>
      <c r="I31" t="s">
        <v>1861</v>
      </c>
      <c r="J31">
        <v>1535.6780000000001</v>
      </c>
      <c r="K31" s="4">
        <f>IF(ISBLANK(Sales_Fact[[#This Row],[Quantity]]),MEDIAN(Sales_Fact[Quantity]),Sales_Fact[[#This Row],[Quantity]])</f>
        <v>2</v>
      </c>
      <c r="L31" s="1">
        <f>IF(ISBLANK(Sales_Fact[[#This Row],[Unit_Price]]),MEDIAN(Sales_Fact[Unit_Price]),Sales_Fact[[#This Row],[Unit_Price]])</f>
        <v>451.67</v>
      </c>
      <c r="M31" s="2">
        <f>IF(ISBLANK(Sales_Fact[[#This Row],[Discount]]),MEDIAN(Sales_Fact[Discount]),Sales_Fact[[#This Row],[Discount]])</f>
        <v>0.15</v>
      </c>
      <c r="N31" s="1">
        <f>Sales_Fact[[#This Row],[Quantity2]]*Sales_Fact[[#This Row],[Unit_Price3]]*(1-Sales_Fact[[#This Row],[Discount4]])</f>
        <v>767.83900000000006</v>
      </c>
      <c r="O31" s="1">
        <f>Sales_Fact[[#This Row],[Quantity2]]*Sales_Fact[[#This Row],[Unit_Price3]]</f>
        <v>903.34</v>
      </c>
      <c r="P31" s="1">
        <f>Sales_Fact[[#This Row],[Gross Amount]]*Sales_Fact[[#This Row],[Discount4]]</f>
        <v>135.501</v>
      </c>
      <c r="Q31" s="1" t="str">
        <f>IF(Sales_Fact[[#This Row],[Total_Amount5]]&gt;1000,"High Value","Standard")</f>
        <v>Standard</v>
      </c>
    </row>
    <row r="32" spans="1:17" x14ac:dyDescent="0.25">
      <c r="A32" t="s">
        <v>1911</v>
      </c>
      <c r="B32" s="3">
        <v>45217</v>
      </c>
      <c r="C32" t="s">
        <v>122</v>
      </c>
      <c r="D32" t="s">
        <v>1564</v>
      </c>
      <c r="E32" t="s">
        <v>1892</v>
      </c>
      <c r="F32">
        <v>1</v>
      </c>
      <c r="G32">
        <v>429.38</v>
      </c>
      <c r="H32">
        <v>0.13</v>
      </c>
      <c r="I32" t="s">
        <v>1864</v>
      </c>
      <c r="J32">
        <v>373.56060000000002</v>
      </c>
      <c r="K32" s="4">
        <f>IF(ISBLANK(Sales_Fact[[#This Row],[Quantity]]),MEDIAN(Sales_Fact[Quantity]),Sales_Fact[[#This Row],[Quantity]])</f>
        <v>1</v>
      </c>
      <c r="L32" s="1">
        <f>IF(ISBLANK(Sales_Fact[[#This Row],[Unit_Price]]),MEDIAN(Sales_Fact[Unit_Price]),Sales_Fact[[#This Row],[Unit_Price]])</f>
        <v>429.38</v>
      </c>
      <c r="M32" s="2">
        <f>IF(ISBLANK(Sales_Fact[[#This Row],[Discount]]),MEDIAN(Sales_Fact[Discount]),Sales_Fact[[#This Row],[Discount]])</f>
        <v>0.13</v>
      </c>
      <c r="N32" s="1">
        <f>Sales_Fact[[#This Row],[Quantity2]]*Sales_Fact[[#This Row],[Unit_Price3]]*(1-Sales_Fact[[#This Row],[Discount4]])</f>
        <v>373.56060000000002</v>
      </c>
      <c r="O32" s="1">
        <f>Sales_Fact[[#This Row],[Quantity2]]*Sales_Fact[[#This Row],[Unit_Price3]]</f>
        <v>429.38</v>
      </c>
      <c r="P32" s="1">
        <f>Sales_Fact[[#This Row],[Gross Amount]]*Sales_Fact[[#This Row],[Discount4]]</f>
        <v>55.819400000000002</v>
      </c>
      <c r="Q32" s="1" t="str">
        <f>IF(Sales_Fact[[#This Row],[Total_Amount5]]&gt;1000,"High Value","Standard")</f>
        <v>Standard</v>
      </c>
    </row>
    <row r="33" spans="1:17" x14ac:dyDescent="0.25">
      <c r="A33" t="s">
        <v>1912</v>
      </c>
      <c r="B33" s="3">
        <v>45593</v>
      </c>
      <c r="C33" t="s">
        <v>1291</v>
      </c>
      <c r="D33" t="s">
        <v>1710</v>
      </c>
      <c r="E33" t="s">
        <v>1913</v>
      </c>
      <c r="F33">
        <v>2</v>
      </c>
      <c r="G33">
        <v>148.96</v>
      </c>
      <c r="H33">
        <v>0.03</v>
      </c>
      <c r="I33" t="s">
        <v>1868</v>
      </c>
      <c r="J33">
        <v>288.98239999999998</v>
      </c>
      <c r="K33" s="4">
        <f>IF(ISBLANK(Sales_Fact[[#This Row],[Quantity]]),MEDIAN(Sales_Fact[Quantity]),Sales_Fact[[#This Row],[Quantity]])</f>
        <v>2</v>
      </c>
      <c r="L33" s="1">
        <f>IF(ISBLANK(Sales_Fact[[#This Row],[Unit_Price]]),MEDIAN(Sales_Fact[Unit_Price]),Sales_Fact[[#This Row],[Unit_Price]])</f>
        <v>148.96</v>
      </c>
      <c r="M33" s="2">
        <f>IF(ISBLANK(Sales_Fact[[#This Row],[Discount]]),MEDIAN(Sales_Fact[Discount]),Sales_Fact[[#This Row],[Discount]])</f>
        <v>0.03</v>
      </c>
      <c r="N33" s="1">
        <f>Sales_Fact[[#This Row],[Quantity2]]*Sales_Fact[[#This Row],[Unit_Price3]]*(1-Sales_Fact[[#This Row],[Discount4]])</f>
        <v>288.98239999999998</v>
      </c>
      <c r="O33" s="1">
        <f>Sales_Fact[[#This Row],[Quantity2]]*Sales_Fact[[#This Row],[Unit_Price3]]</f>
        <v>297.92</v>
      </c>
      <c r="P33" s="1">
        <f>Sales_Fact[[#This Row],[Gross Amount]]*Sales_Fact[[#This Row],[Discount4]]</f>
        <v>8.9375999999999998</v>
      </c>
      <c r="Q33" s="1" t="str">
        <f>IF(Sales_Fact[[#This Row],[Total_Amount5]]&gt;1000,"High Value","Standard")</f>
        <v>Standard</v>
      </c>
    </row>
    <row r="34" spans="1:17" x14ac:dyDescent="0.25">
      <c r="A34" t="s">
        <v>1914</v>
      </c>
      <c r="B34" s="3">
        <v>45597</v>
      </c>
      <c r="C34" t="s">
        <v>1250</v>
      </c>
      <c r="D34" t="s">
        <v>1776</v>
      </c>
      <c r="E34" t="s">
        <v>1866</v>
      </c>
      <c r="F34">
        <v>4</v>
      </c>
      <c r="G34">
        <v>313.83</v>
      </c>
      <c r="H34">
        <v>0.08</v>
      </c>
      <c r="I34" t="s">
        <v>1861</v>
      </c>
      <c r="J34">
        <v>1154.8943999999999</v>
      </c>
      <c r="K34" s="4">
        <f>IF(ISBLANK(Sales_Fact[[#This Row],[Quantity]]),MEDIAN(Sales_Fact[Quantity]),Sales_Fact[[#This Row],[Quantity]])</f>
        <v>4</v>
      </c>
      <c r="L34" s="1">
        <f>IF(ISBLANK(Sales_Fact[[#This Row],[Unit_Price]]),MEDIAN(Sales_Fact[Unit_Price]),Sales_Fact[[#This Row],[Unit_Price]])</f>
        <v>313.83</v>
      </c>
      <c r="M34" s="2">
        <f>IF(ISBLANK(Sales_Fact[[#This Row],[Discount]]),MEDIAN(Sales_Fact[Discount]),Sales_Fact[[#This Row],[Discount]])</f>
        <v>0.08</v>
      </c>
      <c r="N34" s="1">
        <f>Sales_Fact[[#This Row],[Quantity2]]*Sales_Fact[[#This Row],[Unit_Price3]]*(1-Sales_Fact[[#This Row],[Discount4]])</f>
        <v>1154.8943999999999</v>
      </c>
      <c r="O34" s="1">
        <f>Sales_Fact[[#This Row],[Quantity2]]*Sales_Fact[[#This Row],[Unit_Price3]]</f>
        <v>1255.32</v>
      </c>
      <c r="P34" s="1">
        <f>Sales_Fact[[#This Row],[Gross Amount]]*Sales_Fact[[#This Row],[Discount4]]</f>
        <v>100.4256</v>
      </c>
      <c r="Q34" s="1" t="str">
        <f>IF(Sales_Fact[[#This Row],[Total_Amount5]]&gt;1000,"High Value","Standard")</f>
        <v>High Value</v>
      </c>
    </row>
    <row r="35" spans="1:17" x14ac:dyDescent="0.25">
      <c r="A35" t="s">
        <v>1915</v>
      </c>
      <c r="B35" s="3">
        <v>45620</v>
      </c>
      <c r="C35" t="s">
        <v>1410</v>
      </c>
      <c r="D35" t="s">
        <v>1588</v>
      </c>
      <c r="E35" t="s">
        <v>1904</v>
      </c>
      <c r="F35">
        <v>2</v>
      </c>
      <c r="G35">
        <v>717.31</v>
      </c>
      <c r="H35">
        <v>0.15</v>
      </c>
      <c r="I35" t="s">
        <v>1861</v>
      </c>
      <c r="J35">
        <v>1219.4269999999999</v>
      </c>
      <c r="K35" s="4">
        <f>IF(ISBLANK(Sales_Fact[[#This Row],[Quantity]]),MEDIAN(Sales_Fact[Quantity]),Sales_Fact[[#This Row],[Quantity]])</f>
        <v>2</v>
      </c>
      <c r="L35" s="1">
        <f>IF(ISBLANK(Sales_Fact[[#This Row],[Unit_Price]]),MEDIAN(Sales_Fact[Unit_Price]),Sales_Fact[[#This Row],[Unit_Price]])</f>
        <v>717.31</v>
      </c>
      <c r="M35" s="2">
        <f>IF(ISBLANK(Sales_Fact[[#This Row],[Discount]]),MEDIAN(Sales_Fact[Discount]),Sales_Fact[[#This Row],[Discount]])</f>
        <v>0.15</v>
      </c>
      <c r="N35" s="1">
        <f>Sales_Fact[[#This Row],[Quantity2]]*Sales_Fact[[#This Row],[Unit_Price3]]*(1-Sales_Fact[[#This Row],[Discount4]])</f>
        <v>1219.4269999999999</v>
      </c>
      <c r="O35" s="1">
        <f>Sales_Fact[[#This Row],[Quantity2]]*Sales_Fact[[#This Row],[Unit_Price3]]</f>
        <v>1434.62</v>
      </c>
      <c r="P35" s="1">
        <f>Sales_Fact[[#This Row],[Gross Amount]]*Sales_Fact[[#This Row],[Discount4]]</f>
        <v>215.19299999999998</v>
      </c>
      <c r="Q35" s="1" t="str">
        <f>IF(Sales_Fact[[#This Row],[Total_Amount5]]&gt;1000,"High Value","Standard")</f>
        <v>High Value</v>
      </c>
    </row>
    <row r="36" spans="1:17" x14ac:dyDescent="0.25">
      <c r="A36" t="s">
        <v>1916</v>
      </c>
      <c r="B36" s="3">
        <v>45215</v>
      </c>
      <c r="C36" t="s">
        <v>1089</v>
      </c>
      <c r="D36" t="s">
        <v>1788</v>
      </c>
      <c r="E36" t="s">
        <v>1883</v>
      </c>
      <c r="G36">
        <v>873.22</v>
      </c>
      <c r="H36">
        <v>0.18</v>
      </c>
      <c r="I36" t="s">
        <v>1861</v>
      </c>
      <c r="J36">
        <v>2148.1212</v>
      </c>
      <c r="K36" s="4">
        <f>IF(ISBLANK(Sales_Fact[[#This Row],[Quantity]]),MEDIAN(Sales_Fact[Quantity]),Sales_Fact[[#This Row],[Quantity]])</f>
        <v>2</v>
      </c>
      <c r="L36" s="1">
        <f>IF(ISBLANK(Sales_Fact[[#This Row],[Unit_Price]]),MEDIAN(Sales_Fact[Unit_Price]),Sales_Fact[[#This Row],[Unit_Price]])</f>
        <v>873.22</v>
      </c>
      <c r="M36" s="2">
        <f>IF(ISBLANK(Sales_Fact[[#This Row],[Discount]]),MEDIAN(Sales_Fact[Discount]),Sales_Fact[[#This Row],[Discount]])</f>
        <v>0.18</v>
      </c>
      <c r="N36" s="1">
        <f>Sales_Fact[[#This Row],[Quantity2]]*Sales_Fact[[#This Row],[Unit_Price3]]*(1-Sales_Fact[[#This Row],[Discount4]])</f>
        <v>1432.0808000000002</v>
      </c>
      <c r="O36" s="1">
        <f>Sales_Fact[[#This Row],[Quantity2]]*Sales_Fact[[#This Row],[Unit_Price3]]</f>
        <v>1746.44</v>
      </c>
      <c r="P36" s="1">
        <f>Sales_Fact[[#This Row],[Gross Amount]]*Sales_Fact[[#This Row],[Discount4]]</f>
        <v>314.35919999999999</v>
      </c>
      <c r="Q36" s="1" t="str">
        <f>IF(Sales_Fact[[#This Row],[Total_Amount5]]&gt;1000,"High Value","Standard")</f>
        <v>High Value</v>
      </c>
    </row>
    <row r="37" spans="1:17" x14ac:dyDescent="0.25">
      <c r="A37" t="s">
        <v>1917</v>
      </c>
      <c r="B37" s="3">
        <v>45878</v>
      </c>
      <c r="C37" t="s">
        <v>714</v>
      </c>
      <c r="D37" t="s">
        <v>1918</v>
      </c>
      <c r="E37" t="s">
        <v>1860</v>
      </c>
      <c r="F37">
        <v>4</v>
      </c>
      <c r="G37">
        <v>109.36</v>
      </c>
      <c r="H37">
        <v>0.19</v>
      </c>
      <c r="I37" t="s">
        <v>1868</v>
      </c>
      <c r="J37">
        <v>354.32639999999998</v>
      </c>
      <c r="K37" s="4">
        <f>IF(ISBLANK(Sales_Fact[[#This Row],[Quantity]]),MEDIAN(Sales_Fact[Quantity]),Sales_Fact[[#This Row],[Quantity]])</f>
        <v>4</v>
      </c>
      <c r="L37" s="1">
        <f>IF(ISBLANK(Sales_Fact[[#This Row],[Unit_Price]]),MEDIAN(Sales_Fact[Unit_Price]),Sales_Fact[[#This Row],[Unit_Price]])</f>
        <v>109.36</v>
      </c>
      <c r="M37" s="2">
        <f>IF(ISBLANK(Sales_Fact[[#This Row],[Discount]]),MEDIAN(Sales_Fact[Discount]),Sales_Fact[[#This Row],[Discount]])</f>
        <v>0.19</v>
      </c>
      <c r="N37" s="1">
        <f>Sales_Fact[[#This Row],[Quantity2]]*Sales_Fact[[#This Row],[Unit_Price3]]*(1-Sales_Fact[[#This Row],[Discount4]])</f>
        <v>354.32640000000004</v>
      </c>
      <c r="O37" s="1">
        <f>Sales_Fact[[#This Row],[Quantity2]]*Sales_Fact[[#This Row],[Unit_Price3]]</f>
        <v>437.44</v>
      </c>
      <c r="P37" s="1">
        <f>Sales_Fact[[#This Row],[Gross Amount]]*Sales_Fact[[#This Row],[Discount4]]</f>
        <v>83.113600000000005</v>
      </c>
      <c r="Q37" s="1" t="str">
        <f>IF(Sales_Fact[[#This Row],[Total_Amount5]]&gt;1000,"High Value","Standard")</f>
        <v>Standard</v>
      </c>
    </row>
    <row r="38" spans="1:17" x14ac:dyDescent="0.25">
      <c r="A38" t="s">
        <v>1919</v>
      </c>
      <c r="B38" s="3">
        <v>45635</v>
      </c>
      <c r="C38" t="s">
        <v>314</v>
      </c>
      <c r="D38" t="s">
        <v>1564</v>
      </c>
      <c r="E38" t="s">
        <v>1872</v>
      </c>
      <c r="F38">
        <v>3</v>
      </c>
      <c r="G38">
        <v>559.52</v>
      </c>
      <c r="H38">
        <v>0.16</v>
      </c>
      <c r="I38" t="s">
        <v>1864</v>
      </c>
      <c r="J38">
        <v>1409.9903999999999</v>
      </c>
      <c r="K38" s="4">
        <f>IF(ISBLANK(Sales_Fact[[#This Row],[Quantity]]),MEDIAN(Sales_Fact[Quantity]),Sales_Fact[[#This Row],[Quantity]])</f>
        <v>3</v>
      </c>
      <c r="L38" s="1">
        <f>IF(ISBLANK(Sales_Fact[[#This Row],[Unit_Price]]),MEDIAN(Sales_Fact[Unit_Price]),Sales_Fact[[#This Row],[Unit_Price]])</f>
        <v>559.52</v>
      </c>
      <c r="M38" s="2">
        <f>IF(ISBLANK(Sales_Fact[[#This Row],[Discount]]),MEDIAN(Sales_Fact[Discount]),Sales_Fact[[#This Row],[Discount]])</f>
        <v>0.16</v>
      </c>
      <c r="N38" s="1">
        <f>Sales_Fact[[#This Row],[Quantity2]]*Sales_Fact[[#This Row],[Unit_Price3]]*(1-Sales_Fact[[#This Row],[Discount4]])</f>
        <v>1409.9903999999999</v>
      </c>
      <c r="O38" s="1">
        <f>Sales_Fact[[#This Row],[Quantity2]]*Sales_Fact[[#This Row],[Unit_Price3]]</f>
        <v>1678.56</v>
      </c>
      <c r="P38" s="1">
        <f>Sales_Fact[[#This Row],[Gross Amount]]*Sales_Fact[[#This Row],[Discount4]]</f>
        <v>268.56959999999998</v>
      </c>
      <c r="Q38" s="1" t="str">
        <f>IF(Sales_Fact[[#This Row],[Total_Amount5]]&gt;1000,"High Value","Standard")</f>
        <v>High Value</v>
      </c>
    </row>
    <row r="39" spans="1:17" x14ac:dyDescent="0.25">
      <c r="A39" t="s">
        <v>1920</v>
      </c>
      <c r="B39" s="3">
        <v>45329</v>
      </c>
      <c r="C39" t="s">
        <v>1520</v>
      </c>
      <c r="D39" t="s">
        <v>1582</v>
      </c>
      <c r="E39" t="s">
        <v>1863</v>
      </c>
      <c r="F39">
        <v>3</v>
      </c>
      <c r="G39">
        <v>121.76</v>
      </c>
      <c r="H39">
        <v>0.27</v>
      </c>
      <c r="I39" t="s">
        <v>1864</v>
      </c>
      <c r="J39">
        <v>266.65440000000001</v>
      </c>
      <c r="K39" s="4">
        <f>IF(ISBLANK(Sales_Fact[[#This Row],[Quantity]]),MEDIAN(Sales_Fact[Quantity]),Sales_Fact[[#This Row],[Quantity]])</f>
        <v>3</v>
      </c>
      <c r="L39" s="1">
        <f>IF(ISBLANK(Sales_Fact[[#This Row],[Unit_Price]]),MEDIAN(Sales_Fact[Unit_Price]),Sales_Fact[[#This Row],[Unit_Price]])</f>
        <v>121.76</v>
      </c>
      <c r="M39" s="2">
        <f>IF(ISBLANK(Sales_Fact[[#This Row],[Discount]]),MEDIAN(Sales_Fact[Discount]),Sales_Fact[[#This Row],[Discount]])</f>
        <v>0.27</v>
      </c>
      <c r="N39" s="1">
        <f>Sales_Fact[[#This Row],[Quantity2]]*Sales_Fact[[#This Row],[Unit_Price3]]*(1-Sales_Fact[[#This Row],[Discount4]])</f>
        <v>266.65440000000001</v>
      </c>
      <c r="O39" s="1">
        <f>Sales_Fact[[#This Row],[Quantity2]]*Sales_Fact[[#This Row],[Unit_Price3]]</f>
        <v>365.28000000000003</v>
      </c>
      <c r="P39" s="1">
        <f>Sales_Fact[[#This Row],[Gross Amount]]*Sales_Fact[[#This Row],[Discount4]]</f>
        <v>98.62560000000002</v>
      </c>
      <c r="Q39" s="1" t="str">
        <f>IF(Sales_Fact[[#This Row],[Total_Amount5]]&gt;1000,"High Value","Standard")</f>
        <v>Standard</v>
      </c>
    </row>
    <row r="40" spans="1:17" x14ac:dyDescent="0.25">
      <c r="A40" t="s">
        <v>1921</v>
      </c>
      <c r="B40" s="3">
        <v>45378</v>
      </c>
      <c r="C40" t="s">
        <v>628</v>
      </c>
      <c r="D40" t="s">
        <v>1650</v>
      </c>
      <c r="E40" t="s">
        <v>1896</v>
      </c>
      <c r="F40">
        <v>4</v>
      </c>
      <c r="G40">
        <v>735.32</v>
      </c>
      <c r="H40">
        <v>0.06</v>
      </c>
      <c r="I40" t="s">
        <v>1868</v>
      </c>
      <c r="J40">
        <v>2764.8031999999998</v>
      </c>
      <c r="K40" s="4">
        <f>IF(ISBLANK(Sales_Fact[[#This Row],[Quantity]]),MEDIAN(Sales_Fact[Quantity]),Sales_Fact[[#This Row],[Quantity]])</f>
        <v>4</v>
      </c>
      <c r="L40" s="1">
        <f>IF(ISBLANK(Sales_Fact[[#This Row],[Unit_Price]]),MEDIAN(Sales_Fact[Unit_Price]),Sales_Fact[[#This Row],[Unit_Price]])</f>
        <v>735.32</v>
      </c>
      <c r="M40" s="2">
        <f>IF(ISBLANK(Sales_Fact[[#This Row],[Discount]]),MEDIAN(Sales_Fact[Discount]),Sales_Fact[[#This Row],[Discount]])</f>
        <v>0.06</v>
      </c>
      <c r="N40" s="1">
        <f>Sales_Fact[[#This Row],[Quantity2]]*Sales_Fact[[#This Row],[Unit_Price3]]*(1-Sales_Fact[[#This Row],[Discount4]])</f>
        <v>2764.8031999999998</v>
      </c>
      <c r="O40" s="1">
        <f>Sales_Fact[[#This Row],[Quantity2]]*Sales_Fact[[#This Row],[Unit_Price3]]</f>
        <v>2941.28</v>
      </c>
      <c r="P40" s="1">
        <f>Sales_Fact[[#This Row],[Gross Amount]]*Sales_Fact[[#This Row],[Discount4]]</f>
        <v>176.4768</v>
      </c>
      <c r="Q40" s="1" t="str">
        <f>IF(Sales_Fact[[#This Row],[Total_Amount5]]&gt;1000,"High Value","Standard")</f>
        <v>High Value</v>
      </c>
    </row>
    <row r="41" spans="1:17" x14ac:dyDescent="0.25">
      <c r="A41" t="s">
        <v>1922</v>
      </c>
      <c r="B41" s="3">
        <v>45264</v>
      </c>
      <c r="C41" t="s">
        <v>1347</v>
      </c>
      <c r="D41" t="s">
        <v>1833</v>
      </c>
      <c r="E41" t="s">
        <v>1860</v>
      </c>
      <c r="F41">
        <v>2</v>
      </c>
      <c r="G41">
        <v>600.73</v>
      </c>
      <c r="H41">
        <v>0.08</v>
      </c>
      <c r="I41" t="s">
        <v>1861</v>
      </c>
      <c r="J41">
        <v>1105.3432</v>
      </c>
      <c r="K41" s="4">
        <f>IF(ISBLANK(Sales_Fact[[#This Row],[Quantity]]),MEDIAN(Sales_Fact[Quantity]),Sales_Fact[[#This Row],[Quantity]])</f>
        <v>2</v>
      </c>
      <c r="L41" s="1">
        <f>IF(ISBLANK(Sales_Fact[[#This Row],[Unit_Price]]),MEDIAN(Sales_Fact[Unit_Price]),Sales_Fact[[#This Row],[Unit_Price]])</f>
        <v>600.73</v>
      </c>
      <c r="M41" s="2">
        <f>IF(ISBLANK(Sales_Fact[[#This Row],[Discount]]),MEDIAN(Sales_Fact[Discount]),Sales_Fact[[#This Row],[Discount]])</f>
        <v>0.08</v>
      </c>
      <c r="N41" s="1">
        <f>Sales_Fact[[#This Row],[Quantity2]]*Sales_Fact[[#This Row],[Unit_Price3]]*(1-Sales_Fact[[#This Row],[Discount4]])</f>
        <v>1105.3432</v>
      </c>
      <c r="O41" s="1">
        <f>Sales_Fact[[#This Row],[Quantity2]]*Sales_Fact[[#This Row],[Unit_Price3]]</f>
        <v>1201.46</v>
      </c>
      <c r="P41" s="1">
        <f>Sales_Fact[[#This Row],[Gross Amount]]*Sales_Fact[[#This Row],[Discount4]]</f>
        <v>96.116800000000012</v>
      </c>
      <c r="Q41" s="1" t="str">
        <f>IF(Sales_Fact[[#This Row],[Total_Amount5]]&gt;1000,"High Value","Standard")</f>
        <v>High Value</v>
      </c>
    </row>
    <row r="42" spans="1:17" x14ac:dyDescent="0.25">
      <c r="A42" t="s">
        <v>1923</v>
      </c>
      <c r="B42" s="3">
        <v>45486</v>
      </c>
      <c r="C42" t="s">
        <v>268</v>
      </c>
      <c r="D42" t="s">
        <v>1629</v>
      </c>
      <c r="E42" t="s">
        <v>1892</v>
      </c>
      <c r="F42">
        <v>2</v>
      </c>
      <c r="G42">
        <v>873.86</v>
      </c>
      <c r="H42">
        <v>7.0000000000000007E-2</v>
      </c>
      <c r="I42" t="s">
        <v>1868</v>
      </c>
      <c r="J42">
        <v>1625.3796</v>
      </c>
      <c r="K42" s="4">
        <f>IF(ISBLANK(Sales_Fact[[#This Row],[Quantity]]),MEDIAN(Sales_Fact[Quantity]),Sales_Fact[[#This Row],[Quantity]])</f>
        <v>2</v>
      </c>
      <c r="L42" s="1">
        <f>IF(ISBLANK(Sales_Fact[[#This Row],[Unit_Price]]),MEDIAN(Sales_Fact[Unit_Price]),Sales_Fact[[#This Row],[Unit_Price]])</f>
        <v>873.86</v>
      </c>
      <c r="M42" s="2">
        <f>IF(ISBLANK(Sales_Fact[[#This Row],[Discount]]),MEDIAN(Sales_Fact[Discount]),Sales_Fact[[#This Row],[Discount]])</f>
        <v>7.0000000000000007E-2</v>
      </c>
      <c r="N42" s="1">
        <f>Sales_Fact[[#This Row],[Quantity2]]*Sales_Fact[[#This Row],[Unit_Price3]]*(1-Sales_Fact[[#This Row],[Discount4]])</f>
        <v>1625.3796</v>
      </c>
      <c r="O42" s="1">
        <f>Sales_Fact[[#This Row],[Quantity2]]*Sales_Fact[[#This Row],[Unit_Price3]]</f>
        <v>1747.72</v>
      </c>
      <c r="P42" s="1">
        <f>Sales_Fact[[#This Row],[Gross Amount]]*Sales_Fact[[#This Row],[Discount4]]</f>
        <v>122.34040000000002</v>
      </c>
      <c r="Q42" s="1" t="str">
        <f>IF(Sales_Fact[[#This Row],[Total_Amount5]]&gt;1000,"High Value","Standard")</f>
        <v>High Value</v>
      </c>
    </row>
    <row r="43" spans="1:17" x14ac:dyDescent="0.25">
      <c r="A43" t="s">
        <v>1924</v>
      </c>
      <c r="B43" s="3">
        <v>45241</v>
      </c>
      <c r="C43" t="s">
        <v>963</v>
      </c>
      <c r="D43" t="s">
        <v>1620</v>
      </c>
      <c r="E43" t="s">
        <v>1866</v>
      </c>
      <c r="F43">
        <v>3</v>
      </c>
      <c r="G43">
        <v>342.47</v>
      </c>
      <c r="H43">
        <v>0.08</v>
      </c>
      <c r="I43" t="s">
        <v>1864</v>
      </c>
      <c r="J43">
        <v>945.21720000000016</v>
      </c>
      <c r="K43" s="4">
        <f>IF(ISBLANK(Sales_Fact[[#This Row],[Quantity]]),MEDIAN(Sales_Fact[Quantity]),Sales_Fact[[#This Row],[Quantity]])</f>
        <v>3</v>
      </c>
      <c r="L43" s="1">
        <f>IF(ISBLANK(Sales_Fact[[#This Row],[Unit_Price]]),MEDIAN(Sales_Fact[Unit_Price]),Sales_Fact[[#This Row],[Unit_Price]])</f>
        <v>342.47</v>
      </c>
      <c r="M43" s="2">
        <f>IF(ISBLANK(Sales_Fact[[#This Row],[Discount]]),MEDIAN(Sales_Fact[Discount]),Sales_Fact[[#This Row],[Discount]])</f>
        <v>0.08</v>
      </c>
      <c r="N43" s="1">
        <f>Sales_Fact[[#This Row],[Quantity2]]*Sales_Fact[[#This Row],[Unit_Price3]]*(1-Sales_Fact[[#This Row],[Discount4]])</f>
        <v>945.21720000000016</v>
      </c>
      <c r="O43" s="1">
        <f>Sales_Fact[[#This Row],[Quantity2]]*Sales_Fact[[#This Row],[Unit_Price3]]</f>
        <v>1027.4100000000001</v>
      </c>
      <c r="P43" s="1">
        <f>Sales_Fact[[#This Row],[Gross Amount]]*Sales_Fact[[#This Row],[Discount4]]</f>
        <v>82.192800000000005</v>
      </c>
      <c r="Q43" s="1" t="str">
        <f>IF(Sales_Fact[[#This Row],[Total_Amount5]]&gt;1000,"High Value","Standard")</f>
        <v>Standard</v>
      </c>
    </row>
    <row r="44" spans="1:17" x14ac:dyDescent="0.25">
      <c r="A44" t="s">
        <v>1925</v>
      </c>
      <c r="B44" s="3">
        <v>45649</v>
      </c>
      <c r="C44" t="s">
        <v>1062</v>
      </c>
      <c r="D44" t="s">
        <v>1638</v>
      </c>
      <c r="E44" t="s">
        <v>1890</v>
      </c>
      <c r="F44">
        <v>2</v>
      </c>
      <c r="G44">
        <v>915.15</v>
      </c>
      <c r="H44">
        <v>0.16</v>
      </c>
      <c r="I44" t="s">
        <v>1864</v>
      </c>
      <c r="J44">
        <v>1537.452</v>
      </c>
      <c r="K44" s="4">
        <f>IF(ISBLANK(Sales_Fact[[#This Row],[Quantity]]),MEDIAN(Sales_Fact[Quantity]),Sales_Fact[[#This Row],[Quantity]])</f>
        <v>2</v>
      </c>
      <c r="L44" s="1">
        <f>IF(ISBLANK(Sales_Fact[[#This Row],[Unit_Price]]),MEDIAN(Sales_Fact[Unit_Price]),Sales_Fact[[#This Row],[Unit_Price]])</f>
        <v>915.15</v>
      </c>
      <c r="M44" s="2">
        <f>IF(ISBLANK(Sales_Fact[[#This Row],[Discount]]),MEDIAN(Sales_Fact[Discount]),Sales_Fact[[#This Row],[Discount]])</f>
        <v>0.16</v>
      </c>
      <c r="N44" s="1">
        <f>Sales_Fact[[#This Row],[Quantity2]]*Sales_Fact[[#This Row],[Unit_Price3]]*(1-Sales_Fact[[#This Row],[Discount4]])</f>
        <v>1537.452</v>
      </c>
      <c r="O44" s="1">
        <f>Sales_Fact[[#This Row],[Quantity2]]*Sales_Fact[[#This Row],[Unit_Price3]]</f>
        <v>1830.3</v>
      </c>
      <c r="P44" s="1">
        <f>Sales_Fact[[#This Row],[Gross Amount]]*Sales_Fact[[#This Row],[Discount4]]</f>
        <v>292.84800000000001</v>
      </c>
      <c r="Q44" s="1" t="str">
        <f>IF(Sales_Fact[[#This Row],[Total_Amount5]]&gt;1000,"High Value","Standard")</f>
        <v>High Value</v>
      </c>
    </row>
    <row r="45" spans="1:17" x14ac:dyDescent="0.25">
      <c r="A45" t="s">
        <v>1926</v>
      </c>
      <c r="B45" s="3">
        <v>45677</v>
      </c>
      <c r="C45" t="s">
        <v>308</v>
      </c>
      <c r="D45" t="s">
        <v>1650</v>
      </c>
      <c r="E45" t="s">
        <v>1863</v>
      </c>
      <c r="G45">
        <v>863.11</v>
      </c>
      <c r="H45">
        <v>0.28000000000000003</v>
      </c>
      <c r="I45" t="s">
        <v>1864</v>
      </c>
      <c r="J45">
        <v>1864.3176000000001</v>
      </c>
      <c r="K45" s="4">
        <f>IF(ISBLANK(Sales_Fact[[#This Row],[Quantity]]),MEDIAN(Sales_Fact[Quantity]),Sales_Fact[[#This Row],[Quantity]])</f>
        <v>2</v>
      </c>
      <c r="L45" s="1">
        <f>IF(ISBLANK(Sales_Fact[[#This Row],[Unit_Price]]),MEDIAN(Sales_Fact[Unit_Price]),Sales_Fact[[#This Row],[Unit_Price]])</f>
        <v>863.11</v>
      </c>
      <c r="M45" s="2">
        <f>IF(ISBLANK(Sales_Fact[[#This Row],[Discount]]),MEDIAN(Sales_Fact[Discount]),Sales_Fact[[#This Row],[Discount]])</f>
        <v>0.28000000000000003</v>
      </c>
      <c r="N45" s="1">
        <f>Sales_Fact[[#This Row],[Quantity2]]*Sales_Fact[[#This Row],[Unit_Price3]]*(1-Sales_Fact[[#This Row],[Discount4]])</f>
        <v>1242.8784000000001</v>
      </c>
      <c r="O45" s="1">
        <f>Sales_Fact[[#This Row],[Quantity2]]*Sales_Fact[[#This Row],[Unit_Price3]]</f>
        <v>1726.22</v>
      </c>
      <c r="P45" s="1">
        <f>Sales_Fact[[#This Row],[Gross Amount]]*Sales_Fact[[#This Row],[Discount4]]</f>
        <v>483.34160000000003</v>
      </c>
      <c r="Q45" s="1" t="str">
        <f>IF(Sales_Fact[[#This Row],[Total_Amount5]]&gt;1000,"High Value","Standard")</f>
        <v>High Value</v>
      </c>
    </row>
    <row r="46" spans="1:17" x14ac:dyDescent="0.25">
      <c r="A46" t="s">
        <v>1927</v>
      </c>
      <c r="B46" s="3">
        <v>45538</v>
      </c>
      <c r="C46" t="s">
        <v>669</v>
      </c>
      <c r="D46" t="s">
        <v>1680</v>
      </c>
      <c r="E46" t="s">
        <v>1913</v>
      </c>
      <c r="F46">
        <v>2</v>
      </c>
      <c r="G46">
        <v>209.32</v>
      </c>
      <c r="H46">
        <v>0.23</v>
      </c>
      <c r="I46" t="s">
        <v>1868</v>
      </c>
      <c r="J46">
        <v>322.3528</v>
      </c>
      <c r="K46" s="4">
        <f>IF(ISBLANK(Sales_Fact[[#This Row],[Quantity]]),MEDIAN(Sales_Fact[Quantity]),Sales_Fact[[#This Row],[Quantity]])</f>
        <v>2</v>
      </c>
      <c r="L46" s="1">
        <f>IF(ISBLANK(Sales_Fact[[#This Row],[Unit_Price]]),MEDIAN(Sales_Fact[Unit_Price]),Sales_Fact[[#This Row],[Unit_Price]])</f>
        <v>209.32</v>
      </c>
      <c r="M46" s="2">
        <f>IF(ISBLANK(Sales_Fact[[#This Row],[Discount]]),MEDIAN(Sales_Fact[Discount]),Sales_Fact[[#This Row],[Discount]])</f>
        <v>0.23</v>
      </c>
      <c r="N46" s="1">
        <f>Sales_Fact[[#This Row],[Quantity2]]*Sales_Fact[[#This Row],[Unit_Price3]]*(1-Sales_Fact[[#This Row],[Discount4]])</f>
        <v>322.3528</v>
      </c>
      <c r="O46" s="1">
        <f>Sales_Fact[[#This Row],[Quantity2]]*Sales_Fact[[#This Row],[Unit_Price3]]</f>
        <v>418.64</v>
      </c>
      <c r="P46" s="1">
        <f>Sales_Fact[[#This Row],[Gross Amount]]*Sales_Fact[[#This Row],[Discount4]]</f>
        <v>96.287199999999999</v>
      </c>
      <c r="Q46" s="1" t="str">
        <f>IF(Sales_Fact[[#This Row],[Total_Amount5]]&gt;1000,"High Value","Standard")</f>
        <v>Standard</v>
      </c>
    </row>
    <row r="47" spans="1:17" x14ac:dyDescent="0.25">
      <c r="A47" t="s">
        <v>1928</v>
      </c>
      <c r="B47" s="3">
        <v>45606</v>
      </c>
      <c r="C47" t="s">
        <v>1458</v>
      </c>
      <c r="D47" t="s">
        <v>1728</v>
      </c>
      <c r="E47" t="s">
        <v>1866</v>
      </c>
      <c r="F47">
        <v>4</v>
      </c>
      <c r="G47">
        <v>288.60000000000002</v>
      </c>
      <c r="H47">
        <v>0.09</v>
      </c>
      <c r="I47" t="s">
        <v>1864</v>
      </c>
      <c r="J47">
        <v>1050.5039999999999</v>
      </c>
      <c r="K47" s="4">
        <f>IF(ISBLANK(Sales_Fact[[#This Row],[Quantity]]),MEDIAN(Sales_Fact[Quantity]),Sales_Fact[[#This Row],[Quantity]])</f>
        <v>4</v>
      </c>
      <c r="L47" s="1">
        <f>IF(ISBLANK(Sales_Fact[[#This Row],[Unit_Price]]),MEDIAN(Sales_Fact[Unit_Price]),Sales_Fact[[#This Row],[Unit_Price]])</f>
        <v>288.60000000000002</v>
      </c>
      <c r="M47" s="2">
        <f>IF(ISBLANK(Sales_Fact[[#This Row],[Discount]]),MEDIAN(Sales_Fact[Discount]),Sales_Fact[[#This Row],[Discount]])</f>
        <v>0.09</v>
      </c>
      <c r="N47" s="1">
        <f>Sales_Fact[[#This Row],[Quantity2]]*Sales_Fact[[#This Row],[Unit_Price3]]*(1-Sales_Fact[[#This Row],[Discount4]])</f>
        <v>1050.5040000000001</v>
      </c>
      <c r="O47" s="1">
        <f>Sales_Fact[[#This Row],[Quantity2]]*Sales_Fact[[#This Row],[Unit_Price3]]</f>
        <v>1154.4000000000001</v>
      </c>
      <c r="P47" s="1">
        <f>Sales_Fact[[#This Row],[Gross Amount]]*Sales_Fact[[#This Row],[Discount4]]</f>
        <v>103.896</v>
      </c>
      <c r="Q47" s="1" t="str">
        <f>IF(Sales_Fact[[#This Row],[Total_Amount5]]&gt;1000,"High Value","Standard")</f>
        <v>High Value</v>
      </c>
    </row>
    <row r="48" spans="1:17" x14ac:dyDescent="0.25">
      <c r="A48" t="s">
        <v>1929</v>
      </c>
      <c r="B48" s="3">
        <v>45570</v>
      </c>
      <c r="C48" t="s">
        <v>262</v>
      </c>
      <c r="D48" t="s">
        <v>1785</v>
      </c>
      <c r="E48" t="s">
        <v>1886</v>
      </c>
      <c r="F48">
        <v>1</v>
      </c>
      <c r="G48">
        <v>418.69</v>
      </c>
      <c r="H48">
        <v>0.06</v>
      </c>
      <c r="I48" t="s">
        <v>1864</v>
      </c>
      <c r="J48">
        <v>393.5686</v>
      </c>
      <c r="K48" s="4">
        <f>IF(ISBLANK(Sales_Fact[[#This Row],[Quantity]]),MEDIAN(Sales_Fact[Quantity]),Sales_Fact[[#This Row],[Quantity]])</f>
        <v>1</v>
      </c>
      <c r="L48" s="1">
        <f>IF(ISBLANK(Sales_Fact[[#This Row],[Unit_Price]]),MEDIAN(Sales_Fact[Unit_Price]),Sales_Fact[[#This Row],[Unit_Price]])</f>
        <v>418.69</v>
      </c>
      <c r="M48" s="2">
        <f>IF(ISBLANK(Sales_Fact[[#This Row],[Discount]]),MEDIAN(Sales_Fact[Discount]),Sales_Fact[[#This Row],[Discount]])</f>
        <v>0.06</v>
      </c>
      <c r="N48" s="1">
        <f>Sales_Fact[[#This Row],[Quantity2]]*Sales_Fact[[#This Row],[Unit_Price3]]*(1-Sales_Fact[[#This Row],[Discount4]])</f>
        <v>393.5686</v>
      </c>
      <c r="O48" s="1">
        <f>Sales_Fact[[#This Row],[Quantity2]]*Sales_Fact[[#This Row],[Unit_Price3]]</f>
        <v>418.69</v>
      </c>
      <c r="P48" s="1">
        <f>Sales_Fact[[#This Row],[Gross Amount]]*Sales_Fact[[#This Row],[Discount4]]</f>
        <v>25.121399999999998</v>
      </c>
      <c r="Q48" s="1" t="str">
        <f>IF(Sales_Fact[[#This Row],[Total_Amount5]]&gt;1000,"High Value","Standard")</f>
        <v>Standard</v>
      </c>
    </row>
    <row r="49" spans="1:17" x14ac:dyDescent="0.25">
      <c r="A49" t="s">
        <v>1930</v>
      </c>
      <c r="B49" s="3">
        <v>45466</v>
      </c>
      <c r="C49" t="s">
        <v>46</v>
      </c>
      <c r="D49" t="s">
        <v>1641</v>
      </c>
      <c r="E49" t="s">
        <v>1931</v>
      </c>
      <c r="F49">
        <v>1</v>
      </c>
      <c r="G49">
        <v>135.78</v>
      </c>
      <c r="H49">
        <v>0.14000000000000001</v>
      </c>
      <c r="I49" t="s">
        <v>1864</v>
      </c>
      <c r="J49">
        <v>116.77079999999999</v>
      </c>
      <c r="K49" s="4">
        <f>IF(ISBLANK(Sales_Fact[[#This Row],[Quantity]]),MEDIAN(Sales_Fact[Quantity]),Sales_Fact[[#This Row],[Quantity]])</f>
        <v>1</v>
      </c>
      <c r="L49" s="1">
        <f>IF(ISBLANK(Sales_Fact[[#This Row],[Unit_Price]]),MEDIAN(Sales_Fact[Unit_Price]),Sales_Fact[[#This Row],[Unit_Price]])</f>
        <v>135.78</v>
      </c>
      <c r="M49" s="2">
        <f>IF(ISBLANK(Sales_Fact[[#This Row],[Discount]]),MEDIAN(Sales_Fact[Discount]),Sales_Fact[[#This Row],[Discount]])</f>
        <v>0.14000000000000001</v>
      </c>
      <c r="N49" s="1">
        <f>Sales_Fact[[#This Row],[Quantity2]]*Sales_Fact[[#This Row],[Unit_Price3]]*(1-Sales_Fact[[#This Row],[Discount4]])</f>
        <v>116.77079999999999</v>
      </c>
      <c r="O49" s="1">
        <f>Sales_Fact[[#This Row],[Quantity2]]*Sales_Fact[[#This Row],[Unit_Price3]]</f>
        <v>135.78</v>
      </c>
      <c r="P49" s="1">
        <f>Sales_Fact[[#This Row],[Gross Amount]]*Sales_Fact[[#This Row],[Discount4]]</f>
        <v>19.009200000000003</v>
      </c>
      <c r="Q49" s="1" t="str">
        <f>IF(Sales_Fact[[#This Row],[Total_Amount5]]&gt;1000,"High Value","Standard")</f>
        <v>Standard</v>
      </c>
    </row>
    <row r="50" spans="1:17" x14ac:dyDescent="0.25">
      <c r="A50" t="s">
        <v>1932</v>
      </c>
      <c r="B50" s="3">
        <v>45218</v>
      </c>
      <c r="C50" t="s">
        <v>669</v>
      </c>
      <c r="D50" t="s">
        <v>1683</v>
      </c>
      <c r="E50" t="s">
        <v>1863</v>
      </c>
      <c r="F50">
        <v>1</v>
      </c>
      <c r="G50">
        <v>517.13</v>
      </c>
      <c r="H50">
        <v>0.28000000000000003</v>
      </c>
      <c r="I50" t="s">
        <v>1861</v>
      </c>
      <c r="J50">
        <v>372.33359999999999</v>
      </c>
      <c r="K50" s="4">
        <f>IF(ISBLANK(Sales_Fact[[#This Row],[Quantity]]),MEDIAN(Sales_Fact[Quantity]),Sales_Fact[[#This Row],[Quantity]])</f>
        <v>1</v>
      </c>
      <c r="L50" s="1">
        <f>IF(ISBLANK(Sales_Fact[[#This Row],[Unit_Price]]),MEDIAN(Sales_Fact[Unit_Price]),Sales_Fact[[#This Row],[Unit_Price]])</f>
        <v>517.13</v>
      </c>
      <c r="M50" s="2">
        <f>IF(ISBLANK(Sales_Fact[[#This Row],[Discount]]),MEDIAN(Sales_Fact[Discount]),Sales_Fact[[#This Row],[Discount]])</f>
        <v>0.28000000000000003</v>
      </c>
      <c r="N50" s="1">
        <f>Sales_Fact[[#This Row],[Quantity2]]*Sales_Fact[[#This Row],[Unit_Price3]]*(1-Sales_Fact[[#This Row],[Discount4]])</f>
        <v>372.33359999999999</v>
      </c>
      <c r="O50" s="1">
        <f>Sales_Fact[[#This Row],[Quantity2]]*Sales_Fact[[#This Row],[Unit_Price3]]</f>
        <v>517.13</v>
      </c>
      <c r="P50" s="1">
        <f>Sales_Fact[[#This Row],[Gross Amount]]*Sales_Fact[[#This Row],[Discount4]]</f>
        <v>144.79640000000001</v>
      </c>
      <c r="Q50" s="1" t="str">
        <f>IF(Sales_Fact[[#This Row],[Total_Amount5]]&gt;1000,"High Value","Standard")</f>
        <v>Standard</v>
      </c>
    </row>
    <row r="51" spans="1:17" x14ac:dyDescent="0.25">
      <c r="A51" t="s">
        <v>1933</v>
      </c>
      <c r="B51" s="3">
        <v>45607</v>
      </c>
      <c r="C51" t="s">
        <v>1314</v>
      </c>
      <c r="D51" t="s">
        <v>1614</v>
      </c>
      <c r="E51" t="s">
        <v>1886</v>
      </c>
      <c r="F51">
        <v>2</v>
      </c>
      <c r="G51">
        <v>384.66</v>
      </c>
      <c r="H51">
        <v>0.08</v>
      </c>
      <c r="I51" t="s">
        <v>1868</v>
      </c>
      <c r="J51">
        <v>707.77440000000013</v>
      </c>
      <c r="K51" s="4">
        <f>IF(ISBLANK(Sales_Fact[[#This Row],[Quantity]]),MEDIAN(Sales_Fact[Quantity]),Sales_Fact[[#This Row],[Quantity]])</f>
        <v>2</v>
      </c>
      <c r="L51" s="1">
        <f>IF(ISBLANK(Sales_Fact[[#This Row],[Unit_Price]]),MEDIAN(Sales_Fact[Unit_Price]),Sales_Fact[[#This Row],[Unit_Price]])</f>
        <v>384.66</v>
      </c>
      <c r="M51" s="2">
        <f>IF(ISBLANK(Sales_Fact[[#This Row],[Discount]]),MEDIAN(Sales_Fact[Discount]),Sales_Fact[[#This Row],[Discount]])</f>
        <v>0.08</v>
      </c>
      <c r="N51" s="1">
        <f>Sales_Fact[[#This Row],[Quantity2]]*Sales_Fact[[#This Row],[Unit_Price3]]*(1-Sales_Fact[[#This Row],[Discount4]])</f>
        <v>707.77440000000013</v>
      </c>
      <c r="O51" s="1">
        <f>Sales_Fact[[#This Row],[Quantity2]]*Sales_Fact[[#This Row],[Unit_Price3]]</f>
        <v>769.32</v>
      </c>
      <c r="P51" s="1">
        <f>Sales_Fact[[#This Row],[Gross Amount]]*Sales_Fact[[#This Row],[Discount4]]</f>
        <v>61.545600000000007</v>
      </c>
      <c r="Q51" s="1" t="str">
        <f>IF(Sales_Fact[[#This Row],[Total_Amount5]]&gt;1000,"High Value","Standard")</f>
        <v>Standard</v>
      </c>
    </row>
    <row r="52" spans="1:17" x14ac:dyDescent="0.25">
      <c r="A52" t="s">
        <v>1934</v>
      </c>
      <c r="B52" s="3">
        <v>45291</v>
      </c>
      <c r="C52" t="s">
        <v>262</v>
      </c>
      <c r="D52" t="s">
        <v>1707</v>
      </c>
      <c r="E52" t="s">
        <v>1890</v>
      </c>
      <c r="F52">
        <v>3</v>
      </c>
      <c r="G52">
        <v>83.7</v>
      </c>
      <c r="H52">
        <v>0.24</v>
      </c>
      <c r="I52" t="s">
        <v>1864</v>
      </c>
      <c r="J52">
        <v>190.83600000000001</v>
      </c>
      <c r="K52" s="4">
        <f>IF(ISBLANK(Sales_Fact[[#This Row],[Quantity]]),MEDIAN(Sales_Fact[Quantity]),Sales_Fact[[#This Row],[Quantity]])</f>
        <v>3</v>
      </c>
      <c r="L52" s="1">
        <f>IF(ISBLANK(Sales_Fact[[#This Row],[Unit_Price]]),MEDIAN(Sales_Fact[Unit_Price]),Sales_Fact[[#This Row],[Unit_Price]])</f>
        <v>83.7</v>
      </c>
      <c r="M52" s="2">
        <f>IF(ISBLANK(Sales_Fact[[#This Row],[Discount]]),MEDIAN(Sales_Fact[Discount]),Sales_Fact[[#This Row],[Discount]])</f>
        <v>0.24</v>
      </c>
      <c r="N52" s="1">
        <f>Sales_Fact[[#This Row],[Quantity2]]*Sales_Fact[[#This Row],[Unit_Price3]]*(1-Sales_Fact[[#This Row],[Discount4]])</f>
        <v>190.83600000000001</v>
      </c>
      <c r="O52" s="1">
        <f>Sales_Fact[[#This Row],[Quantity2]]*Sales_Fact[[#This Row],[Unit_Price3]]</f>
        <v>251.10000000000002</v>
      </c>
      <c r="P52" s="1">
        <f>Sales_Fact[[#This Row],[Gross Amount]]*Sales_Fact[[#This Row],[Discount4]]</f>
        <v>60.264000000000003</v>
      </c>
      <c r="Q52" s="1" t="str">
        <f>IF(Sales_Fact[[#This Row],[Total_Amount5]]&gt;1000,"High Value","Standard")</f>
        <v>Standard</v>
      </c>
    </row>
    <row r="53" spans="1:17" x14ac:dyDescent="0.25">
      <c r="A53" t="s">
        <v>1935</v>
      </c>
      <c r="B53" s="3">
        <v>45689</v>
      </c>
      <c r="C53" t="s">
        <v>487</v>
      </c>
      <c r="D53" t="s">
        <v>1758</v>
      </c>
      <c r="E53" t="s">
        <v>1872</v>
      </c>
      <c r="F53">
        <v>3</v>
      </c>
      <c r="G53">
        <v>76.569999999999993</v>
      </c>
      <c r="H53">
        <v>0.26</v>
      </c>
      <c r="I53" t="s">
        <v>1861</v>
      </c>
      <c r="J53">
        <v>169.9854</v>
      </c>
      <c r="K53" s="4">
        <f>IF(ISBLANK(Sales_Fact[[#This Row],[Quantity]]),MEDIAN(Sales_Fact[Quantity]),Sales_Fact[[#This Row],[Quantity]])</f>
        <v>3</v>
      </c>
      <c r="L53" s="1">
        <f>IF(ISBLANK(Sales_Fact[[#This Row],[Unit_Price]]),MEDIAN(Sales_Fact[Unit_Price]),Sales_Fact[[#This Row],[Unit_Price]])</f>
        <v>76.569999999999993</v>
      </c>
      <c r="M53" s="2">
        <f>IF(ISBLANK(Sales_Fact[[#This Row],[Discount]]),MEDIAN(Sales_Fact[Discount]),Sales_Fact[[#This Row],[Discount]])</f>
        <v>0.26</v>
      </c>
      <c r="N53" s="1">
        <f>Sales_Fact[[#This Row],[Quantity2]]*Sales_Fact[[#This Row],[Unit_Price3]]*(1-Sales_Fact[[#This Row],[Discount4]])</f>
        <v>169.98539999999997</v>
      </c>
      <c r="O53" s="1">
        <f>Sales_Fact[[#This Row],[Quantity2]]*Sales_Fact[[#This Row],[Unit_Price3]]</f>
        <v>229.70999999999998</v>
      </c>
      <c r="P53" s="1">
        <f>Sales_Fact[[#This Row],[Gross Amount]]*Sales_Fact[[#This Row],[Discount4]]</f>
        <v>59.724599999999995</v>
      </c>
      <c r="Q53" s="1" t="str">
        <f>IF(Sales_Fact[[#This Row],[Total_Amount5]]&gt;1000,"High Value","Standard")</f>
        <v>Standard</v>
      </c>
    </row>
    <row r="54" spans="1:17" x14ac:dyDescent="0.25">
      <c r="A54" t="s">
        <v>1936</v>
      </c>
      <c r="B54" s="3">
        <v>45894</v>
      </c>
      <c r="C54" t="s">
        <v>505</v>
      </c>
      <c r="D54" t="s">
        <v>1818</v>
      </c>
      <c r="E54" t="s">
        <v>1904</v>
      </c>
      <c r="F54">
        <v>3</v>
      </c>
      <c r="I54" t="s">
        <v>1861</v>
      </c>
      <c r="J54">
        <v>486.06330000000003</v>
      </c>
      <c r="K54" s="4">
        <f>IF(ISBLANK(Sales_Fact[[#This Row],[Quantity]]),MEDIAN(Sales_Fact[Quantity]),Sales_Fact[[#This Row],[Quantity]])</f>
        <v>3</v>
      </c>
      <c r="L54" s="1">
        <f>IF(ISBLANK(Sales_Fact[[#This Row],[Unit_Price]]),MEDIAN(Sales_Fact[Unit_Price]),Sales_Fact[[#This Row],[Unit_Price]])</f>
        <v>522.72</v>
      </c>
      <c r="M54" s="2">
        <f>IF(ISBLANK(Sales_Fact[[#This Row],[Discount]]),MEDIAN(Sales_Fact[Discount]),Sales_Fact[[#This Row],[Discount]])</f>
        <v>0.14000000000000001</v>
      </c>
      <c r="N54" s="1">
        <f>Sales_Fact[[#This Row],[Quantity2]]*Sales_Fact[[#This Row],[Unit_Price3]]*(1-Sales_Fact[[#This Row],[Discount4]])</f>
        <v>1348.6176</v>
      </c>
      <c r="O54" s="1">
        <f>Sales_Fact[[#This Row],[Quantity2]]*Sales_Fact[[#This Row],[Unit_Price3]]</f>
        <v>1568.16</v>
      </c>
      <c r="P54" s="1">
        <f>Sales_Fact[[#This Row],[Gross Amount]]*Sales_Fact[[#This Row],[Discount4]]</f>
        <v>219.54240000000004</v>
      </c>
      <c r="Q54" s="1" t="str">
        <f>IF(Sales_Fact[[#This Row],[Total_Amount5]]&gt;1000,"High Value","Standard")</f>
        <v>High Value</v>
      </c>
    </row>
    <row r="55" spans="1:17" x14ac:dyDescent="0.25">
      <c r="A55" t="s">
        <v>1937</v>
      </c>
      <c r="B55" s="3">
        <v>45677</v>
      </c>
      <c r="C55" t="s">
        <v>1029</v>
      </c>
      <c r="D55" t="s">
        <v>1611</v>
      </c>
      <c r="E55" t="s">
        <v>1866</v>
      </c>
      <c r="F55">
        <v>1</v>
      </c>
      <c r="G55">
        <v>900.35</v>
      </c>
      <c r="H55">
        <v>0.13</v>
      </c>
      <c r="I55" t="s">
        <v>1868</v>
      </c>
      <c r="J55">
        <v>783.30449999999996</v>
      </c>
      <c r="K55" s="4">
        <f>IF(ISBLANK(Sales_Fact[[#This Row],[Quantity]]),MEDIAN(Sales_Fact[Quantity]),Sales_Fact[[#This Row],[Quantity]])</f>
        <v>1</v>
      </c>
      <c r="L55" s="1">
        <f>IF(ISBLANK(Sales_Fact[[#This Row],[Unit_Price]]),MEDIAN(Sales_Fact[Unit_Price]),Sales_Fact[[#This Row],[Unit_Price]])</f>
        <v>900.35</v>
      </c>
      <c r="M55" s="2">
        <f>IF(ISBLANK(Sales_Fact[[#This Row],[Discount]]),MEDIAN(Sales_Fact[Discount]),Sales_Fact[[#This Row],[Discount]])</f>
        <v>0.13</v>
      </c>
      <c r="N55" s="1">
        <f>Sales_Fact[[#This Row],[Quantity2]]*Sales_Fact[[#This Row],[Unit_Price3]]*(1-Sales_Fact[[#This Row],[Discount4]])</f>
        <v>783.30449999999996</v>
      </c>
      <c r="O55" s="1">
        <f>Sales_Fact[[#This Row],[Quantity2]]*Sales_Fact[[#This Row],[Unit_Price3]]</f>
        <v>900.35</v>
      </c>
      <c r="P55" s="1">
        <f>Sales_Fact[[#This Row],[Gross Amount]]*Sales_Fact[[#This Row],[Discount4]]</f>
        <v>117.0455</v>
      </c>
      <c r="Q55" s="1" t="str">
        <f>IF(Sales_Fact[[#This Row],[Total_Amount5]]&gt;1000,"High Value","Standard")</f>
        <v>Standard</v>
      </c>
    </row>
    <row r="56" spans="1:17" x14ac:dyDescent="0.25">
      <c r="A56" t="s">
        <v>1938</v>
      </c>
      <c r="B56" s="3">
        <v>45706</v>
      </c>
      <c r="C56" t="s">
        <v>345</v>
      </c>
      <c r="D56" t="s">
        <v>1671</v>
      </c>
      <c r="E56" t="s">
        <v>1901</v>
      </c>
      <c r="F56">
        <v>4</v>
      </c>
      <c r="G56">
        <v>428.09</v>
      </c>
      <c r="H56">
        <v>7.0000000000000007E-2</v>
      </c>
      <c r="I56" t="s">
        <v>1861</v>
      </c>
      <c r="J56">
        <v>1592.4947999999999</v>
      </c>
      <c r="K56" s="4">
        <f>IF(ISBLANK(Sales_Fact[[#This Row],[Quantity]]),MEDIAN(Sales_Fact[Quantity]),Sales_Fact[[#This Row],[Quantity]])</f>
        <v>4</v>
      </c>
      <c r="L56" s="1">
        <f>IF(ISBLANK(Sales_Fact[[#This Row],[Unit_Price]]),MEDIAN(Sales_Fact[Unit_Price]),Sales_Fact[[#This Row],[Unit_Price]])</f>
        <v>428.09</v>
      </c>
      <c r="M56" s="2">
        <f>IF(ISBLANK(Sales_Fact[[#This Row],[Discount]]),MEDIAN(Sales_Fact[Discount]),Sales_Fact[[#This Row],[Discount]])</f>
        <v>7.0000000000000007E-2</v>
      </c>
      <c r="N56" s="1">
        <f>Sales_Fact[[#This Row],[Quantity2]]*Sales_Fact[[#This Row],[Unit_Price3]]*(1-Sales_Fact[[#This Row],[Discount4]])</f>
        <v>1592.4947999999997</v>
      </c>
      <c r="O56" s="1">
        <f>Sales_Fact[[#This Row],[Quantity2]]*Sales_Fact[[#This Row],[Unit_Price3]]</f>
        <v>1712.36</v>
      </c>
      <c r="P56" s="1">
        <f>Sales_Fact[[#This Row],[Gross Amount]]*Sales_Fact[[#This Row],[Discount4]]</f>
        <v>119.8652</v>
      </c>
      <c r="Q56" s="1" t="str">
        <f>IF(Sales_Fact[[#This Row],[Total_Amount5]]&gt;1000,"High Value","Standard")</f>
        <v>High Value</v>
      </c>
    </row>
    <row r="57" spans="1:17" x14ac:dyDescent="0.25">
      <c r="A57" t="s">
        <v>1939</v>
      </c>
      <c r="B57" s="3">
        <v>45589</v>
      </c>
      <c r="C57" t="s">
        <v>1302</v>
      </c>
      <c r="D57" t="s">
        <v>1698</v>
      </c>
      <c r="E57" t="s">
        <v>1931</v>
      </c>
      <c r="F57">
        <v>2</v>
      </c>
      <c r="G57">
        <v>559.71</v>
      </c>
      <c r="H57">
        <v>0.3</v>
      </c>
      <c r="I57" t="s">
        <v>1868</v>
      </c>
      <c r="J57">
        <v>783.59400000000005</v>
      </c>
      <c r="K57" s="4">
        <f>IF(ISBLANK(Sales_Fact[[#This Row],[Quantity]]),MEDIAN(Sales_Fact[Quantity]),Sales_Fact[[#This Row],[Quantity]])</f>
        <v>2</v>
      </c>
      <c r="L57" s="1">
        <f>IF(ISBLANK(Sales_Fact[[#This Row],[Unit_Price]]),MEDIAN(Sales_Fact[Unit_Price]),Sales_Fact[[#This Row],[Unit_Price]])</f>
        <v>559.71</v>
      </c>
      <c r="M57" s="2">
        <f>IF(ISBLANK(Sales_Fact[[#This Row],[Discount]]),MEDIAN(Sales_Fact[Discount]),Sales_Fact[[#This Row],[Discount]])</f>
        <v>0.3</v>
      </c>
      <c r="N57" s="1">
        <f>Sales_Fact[[#This Row],[Quantity2]]*Sales_Fact[[#This Row],[Unit_Price3]]*(1-Sales_Fact[[#This Row],[Discount4]])</f>
        <v>783.59400000000005</v>
      </c>
      <c r="O57" s="1">
        <f>Sales_Fact[[#This Row],[Quantity2]]*Sales_Fact[[#This Row],[Unit_Price3]]</f>
        <v>1119.42</v>
      </c>
      <c r="P57" s="1">
        <f>Sales_Fact[[#This Row],[Gross Amount]]*Sales_Fact[[#This Row],[Discount4]]</f>
        <v>335.82600000000002</v>
      </c>
      <c r="Q57" s="1" t="str">
        <f>IF(Sales_Fact[[#This Row],[Total_Amount5]]&gt;1000,"High Value","Standard")</f>
        <v>Standard</v>
      </c>
    </row>
    <row r="58" spans="1:17" x14ac:dyDescent="0.25">
      <c r="A58" t="s">
        <v>1940</v>
      </c>
      <c r="B58" s="3">
        <v>45282</v>
      </c>
      <c r="C58" t="s">
        <v>296</v>
      </c>
      <c r="D58" t="s">
        <v>1653</v>
      </c>
      <c r="E58" t="s">
        <v>1904</v>
      </c>
      <c r="F58">
        <v>2</v>
      </c>
      <c r="G58">
        <v>833.7</v>
      </c>
      <c r="H58">
        <v>0.06</v>
      </c>
      <c r="I58" t="s">
        <v>1864</v>
      </c>
      <c r="J58">
        <v>1567.356</v>
      </c>
      <c r="K58" s="4">
        <f>IF(ISBLANK(Sales_Fact[[#This Row],[Quantity]]),MEDIAN(Sales_Fact[Quantity]),Sales_Fact[[#This Row],[Quantity]])</f>
        <v>2</v>
      </c>
      <c r="L58" s="1">
        <f>IF(ISBLANK(Sales_Fact[[#This Row],[Unit_Price]]),MEDIAN(Sales_Fact[Unit_Price]),Sales_Fact[[#This Row],[Unit_Price]])</f>
        <v>833.7</v>
      </c>
      <c r="M58" s="2">
        <f>IF(ISBLANK(Sales_Fact[[#This Row],[Discount]]),MEDIAN(Sales_Fact[Discount]),Sales_Fact[[#This Row],[Discount]])</f>
        <v>0.06</v>
      </c>
      <c r="N58" s="1">
        <f>Sales_Fact[[#This Row],[Quantity2]]*Sales_Fact[[#This Row],[Unit_Price3]]*(1-Sales_Fact[[#This Row],[Discount4]])</f>
        <v>1567.356</v>
      </c>
      <c r="O58" s="1">
        <f>Sales_Fact[[#This Row],[Quantity2]]*Sales_Fact[[#This Row],[Unit_Price3]]</f>
        <v>1667.4</v>
      </c>
      <c r="P58" s="1">
        <f>Sales_Fact[[#This Row],[Gross Amount]]*Sales_Fact[[#This Row],[Discount4]]</f>
        <v>100.044</v>
      </c>
      <c r="Q58" s="1" t="str">
        <f>IF(Sales_Fact[[#This Row],[Total_Amount5]]&gt;1000,"High Value","Standard")</f>
        <v>High Value</v>
      </c>
    </row>
    <row r="59" spans="1:17" x14ac:dyDescent="0.25">
      <c r="A59" t="s">
        <v>1941</v>
      </c>
      <c r="B59" s="3">
        <v>45462</v>
      </c>
      <c r="C59" t="s">
        <v>1449</v>
      </c>
      <c r="D59" t="s">
        <v>1692</v>
      </c>
      <c r="E59" t="s">
        <v>1881</v>
      </c>
      <c r="F59">
        <v>2</v>
      </c>
      <c r="G59">
        <v>680.16</v>
      </c>
      <c r="H59">
        <v>0.28000000000000003</v>
      </c>
      <c r="I59" t="s">
        <v>1861</v>
      </c>
      <c r="J59">
        <v>979.43039999999996</v>
      </c>
      <c r="K59" s="4">
        <f>IF(ISBLANK(Sales_Fact[[#This Row],[Quantity]]),MEDIAN(Sales_Fact[Quantity]),Sales_Fact[[#This Row],[Quantity]])</f>
        <v>2</v>
      </c>
      <c r="L59" s="1">
        <f>IF(ISBLANK(Sales_Fact[[#This Row],[Unit_Price]]),MEDIAN(Sales_Fact[Unit_Price]),Sales_Fact[[#This Row],[Unit_Price]])</f>
        <v>680.16</v>
      </c>
      <c r="M59" s="2">
        <f>IF(ISBLANK(Sales_Fact[[#This Row],[Discount]]),MEDIAN(Sales_Fact[Discount]),Sales_Fact[[#This Row],[Discount]])</f>
        <v>0.28000000000000003</v>
      </c>
      <c r="N59" s="1">
        <f>Sales_Fact[[#This Row],[Quantity2]]*Sales_Fact[[#This Row],[Unit_Price3]]*(1-Sales_Fact[[#This Row],[Discount4]])</f>
        <v>979.43039999999996</v>
      </c>
      <c r="O59" s="1">
        <f>Sales_Fact[[#This Row],[Quantity2]]*Sales_Fact[[#This Row],[Unit_Price3]]</f>
        <v>1360.32</v>
      </c>
      <c r="P59" s="1">
        <f>Sales_Fact[[#This Row],[Gross Amount]]*Sales_Fact[[#This Row],[Discount4]]</f>
        <v>380.88960000000003</v>
      </c>
      <c r="Q59" s="1" t="str">
        <f>IF(Sales_Fact[[#This Row],[Total_Amount5]]&gt;1000,"High Value","Standard")</f>
        <v>Standard</v>
      </c>
    </row>
    <row r="60" spans="1:17" x14ac:dyDescent="0.25">
      <c r="A60" t="s">
        <v>1942</v>
      </c>
      <c r="B60" s="3">
        <v>45633</v>
      </c>
      <c r="C60" t="s">
        <v>1267</v>
      </c>
      <c r="D60" t="s">
        <v>1597</v>
      </c>
      <c r="E60" t="s">
        <v>1872</v>
      </c>
      <c r="F60">
        <v>4</v>
      </c>
      <c r="G60">
        <v>733.42</v>
      </c>
      <c r="I60" t="s">
        <v>1864</v>
      </c>
      <c r="J60">
        <v>2552.3015999999998</v>
      </c>
      <c r="K60" s="4">
        <f>IF(ISBLANK(Sales_Fact[[#This Row],[Quantity]]),MEDIAN(Sales_Fact[Quantity]),Sales_Fact[[#This Row],[Quantity]])</f>
        <v>4</v>
      </c>
      <c r="L60" s="1">
        <f>IF(ISBLANK(Sales_Fact[[#This Row],[Unit_Price]]),MEDIAN(Sales_Fact[Unit_Price]),Sales_Fact[[#This Row],[Unit_Price]])</f>
        <v>733.42</v>
      </c>
      <c r="M60" s="2">
        <f>IF(ISBLANK(Sales_Fact[[#This Row],[Discount]]),MEDIAN(Sales_Fact[Discount]),Sales_Fact[[#This Row],[Discount]])</f>
        <v>0.14000000000000001</v>
      </c>
      <c r="N60" s="1">
        <f>Sales_Fact[[#This Row],[Quantity2]]*Sales_Fact[[#This Row],[Unit_Price3]]*(1-Sales_Fact[[#This Row],[Discount4]])</f>
        <v>2522.9647999999997</v>
      </c>
      <c r="O60" s="1">
        <f>Sales_Fact[[#This Row],[Quantity2]]*Sales_Fact[[#This Row],[Unit_Price3]]</f>
        <v>2933.68</v>
      </c>
      <c r="P60" s="1">
        <f>Sales_Fact[[#This Row],[Gross Amount]]*Sales_Fact[[#This Row],[Discount4]]</f>
        <v>410.71520000000004</v>
      </c>
      <c r="Q60" s="1" t="str">
        <f>IF(Sales_Fact[[#This Row],[Total_Amount5]]&gt;1000,"High Value","Standard")</f>
        <v>High Value</v>
      </c>
    </row>
    <row r="61" spans="1:17" x14ac:dyDescent="0.25">
      <c r="A61" t="s">
        <v>1943</v>
      </c>
      <c r="B61" s="3">
        <v>45257</v>
      </c>
      <c r="C61" t="s">
        <v>1158</v>
      </c>
      <c r="D61" t="s">
        <v>1818</v>
      </c>
      <c r="E61" t="s">
        <v>1931</v>
      </c>
      <c r="F61">
        <v>1</v>
      </c>
      <c r="G61">
        <v>996.33</v>
      </c>
      <c r="H61">
        <v>0.23</v>
      </c>
      <c r="I61" t="s">
        <v>1864</v>
      </c>
      <c r="J61">
        <v>767.17410000000007</v>
      </c>
      <c r="K61" s="4">
        <f>IF(ISBLANK(Sales_Fact[[#This Row],[Quantity]]),MEDIAN(Sales_Fact[Quantity]),Sales_Fact[[#This Row],[Quantity]])</f>
        <v>1</v>
      </c>
      <c r="L61" s="1">
        <f>IF(ISBLANK(Sales_Fact[[#This Row],[Unit_Price]]),MEDIAN(Sales_Fact[Unit_Price]),Sales_Fact[[#This Row],[Unit_Price]])</f>
        <v>996.33</v>
      </c>
      <c r="M61" s="2">
        <f>IF(ISBLANK(Sales_Fact[[#This Row],[Discount]]),MEDIAN(Sales_Fact[Discount]),Sales_Fact[[#This Row],[Discount]])</f>
        <v>0.23</v>
      </c>
      <c r="N61" s="1">
        <f>Sales_Fact[[#This Row],[Quantity2]]*Sales_Fact[[#This Row],[Unit_Price3]]*(1-Sales_Fact[[#This Row],[Discount4]])</f>
        <v>767.17410000000007</v>
      </c>
      <c r="O61" s="1">
        <f>Sales_Fact[[#This Row],[Quantity2]]*Sales_Fact[[#This Row],[Unit_Price3]]</f>
        <v>996.33</v>
      </c>
      <c r="P61" s="1">
        <f>Sales_Fact[[#This Row],[Gross Amount]]*Sales_Fact[[#This Row],[Discount4]]</f>
        <v>229.15590000000003</v>
      </c>
      <c r="Q61" s="1" t="str">
        <f>IF(Sales_Fact[[#This Row],[Total_Amount5]]&gt;1000,"High Value","Standard")</f>
        <v>Standard</v>
      </c>
    </row>
    <row r="62" spans="1:17" x14ac:dyDescent="0.25">
      <c r="A62" t="s">
        <v>1944</v>
      </c>
      <c r="B62" s="3">
        <v>45854</v>
      </c>
      <c r="C62" t="s">
        <v>1279</v>
      </c>
      <c r="D62" t="s">
        <v>1644</v>
      </c>
      <c r="E62" t="s">
        <v>1901</v>
      </c>
      <c r="F62">
        <v>1</v>
      </c>
      <c r="G62">
        <v>198.83</v>
      </c>
      <c r="H62">
        <v>0.09</v>
      </c>
      <c r="I62" t="s">
        <v>1868</v>
      </c>
      <c r="J62">
        <v>180.93530000000001</v>
      </c>
      <c r="K62" s="4">
        <f>IF(ISBLANK(Sales_Fact[[#This Row],[Quantity]]),MEDIAN(Sales_Fact[Quantity]),Sales_Fact[[#This Row],[Quantity]])</f>
        <v>1</v>
      </c>
      <c r="L62" s="1">
        <f>IF(ISBLANK(Sales_Fact[[#This Row],[Unit_Price]]),MEDIAN(Sales_Fact[Unit_Price]),Sales_Fact[[#This Row],[Unit_Price]])</f>
        <v>198.83</v>
      </c>
      <c r="M62" s="2">
        <f>IF(ISBLANK(Sales_Fact[[#This Row],[Discount]]),MEDIAN(Sales_Fact[Discount]),Sales_Fact[[#This Row],[Discount]])</f>
        <v>0.09</v>
      </c>
      <c r="N62" s="1">
        <f>Sales_Fact[[#This Row],[Quantity2]]*Sales_Fact[[#This Row],[Unit_Price3]]*(1-Sales_Fact[[#This Row],[Discount4]])</f>
        <v>180.93530000000001</v>
      </c>
      <c r="O62" s="1">
        <f>Sales_Fact[[#This Row],[Quantity2]]*Sales_Fact[[#This Row],[Unit_Price3]]</f>
        <v>198.83</v>
      </c>
      <c r="P62" s="1">
        <f>Sales_Fact[[#This Row],[Gross Amount]]*Sales_Fact[[#This Row],[Discount4]]</f>
        <v>17.8947</v>
      </c>
      <c r="Q62" s="1" t="str">
        <f>IF(Sales_Fact[[#This Row],[Total_Amount5]]&gt;1000,"High Value","Standard")</f>
        <v>Standard</v>
      </c>
    </row>
    <row r="63" spans="1:17" x14ac:dyDescent="0.25">
      <c r="A63" t="s">
        <v>1945</v>
      </c>
      <c r="B63" s="3">
        <v>45716</v>
      </c>
      <c r="C63" t="s">
        <v>776</v>
      </c>
      <c r="D63" t="s">
        <v>1608</v>
      </c>
      <c r="E63" t="s">
        <v>1872</v>
      </c>
      <c r="F63">
        <v>1</v>
      </c>
      <c r="G63">
        <v>374.92</v>
      </c>
      <c r="H63">
        <v>0.18</v>
      </c>
      <c r="I63" t="s">
        <v>1864</v>
      </c>
      <c r="J63">
        <v>307.43439999999998</v>
      </c>
      <c r="K63" s="4">
        <f>IF(ISBLANK(Sales_Fact[[#This Row],[Quantity]]),MEDIAN(Sales_Fact[Quantity]),Sales_Fact[[#This Row],[Quantity]])</f>
        <v>1</v>
      </c>
      <c r="L63" s="1">
        <f>IF(ISBLANK(Sales_Fact[[#This Row],[Unit_Price]]),MEDIAN(Sales_Fact[Unit_Price]),Sales_Fact[[#This Row],[Unit_Price]])</f>
        <v>374.92</v>
      </c>
      <c r="M63" s="2">
        <f>IF(ISBLANK(Sales_Fact[[#This Row],[Discount]]),MEDIAN(Sales_Fact[Discount]),Sales_Fact[[#This Row],[Discount]])</f>
        <v>0.18</v>
      </c>
      <c r="N63" s="1">
        <f>Sales_Fact[[#This Row],[Quantity2]]*Sales_Fact[[#This Row],[Unit_Price3]]*(1-Sales_Fact[[#This Row],[Discount4]])</f>
        <v>307.43440000000004</v>
      </c>
      <c r="O63" s="1">
        <f>Sales_Fact[[#This Row],[Quantity2]]*Sales_Fact[[#This Row],[Unit_Price3]]</f>
        <v>374.92</v>
      </c>
      <c r="P63" s="1">
        <f>Sales_Fact[[#This Row],[Gross Amount]]*Sales_Fact[[#This Row],[Discount4]]</f>
        <v>67.485600000000005</v>
      </c>
      <c r="Q63" s="1" t="str">
        <f>IF(Sales_Fact[[#This Row],[Total_Amount5]]&gt;1000,"High Value","Standard")</f>
        <v>Standard</v>
      </c>
    </row>
    <row r="64" spans="1:17" x14ac:dyDescent="0.25">
      <c r="A64" t="s">
        <v>1946</v>
      </c>
      <c r="B64" s="3">
        <v>45515</v>
      </c>
      <c r="C64" t="s">
        <v>1878</v>
      </c>
      <c r="D64" t="s">
        <v>1830</v>
      </c>
      <c r="E64" t="s">
        <v>1886</v>
      </c>
      <c r="F64">
        <v>1</v>
      </c>
      <c r="G64">
        <v>468.94</v>
      </c>
      <c r="H64">
        <v>0.12</v>
      </c>
      <c r="I64" t="s">
        <v>1861</v>
      </c>
      <c r="J64">
        <v>412.66719999999998</v>
      </c>
      <c r="K64" s="4">
        <f>IF(ISBLANK(Sales_Fact[[#This Row],[Quantity]]),MEDIAN(Sales_Fact[Quantity]),Sales_Fact[[#This Row],[Quantity]])</f>
        <v>1</v>
      </c>
      <c r="L64" s="1">
        <f>IF(ISBLANK(Sales_Fact[[#This Row],[Unit_Price]]),MEDIAN(Sales_Fact[Unit_Price]),Sales_Fact[[#This Row],[Unit_Price]])</f>
        <v>468.94</v>
      </c>
      <c r="M64" s="2">
        <f>IF(ISBLANK(Sales_Fact[[#This Row],[Discount]]),MEDIAN(Sales_Fact[Discount]),Sales_Fact[[#This Row],[Discount]])</f>
        <v>0.12</v>
      </c>
      <c r="N64" s="1">
        <f>Sales_Fact[[#This Row],[Quantity2]]*Sales_Fact[[#This Row],[Unit_Price3]]*(1-Sales_Fact[[#This Row],[Discount4]])</f>
        <v>412.66719999999998</v>
      </c>
      <c r="O64" s="1">
        <f>Sales_Fact[[#This Row],[Quantity2]]*Sales_Fact[[#This Row],[Unit_Price3]]</f>
        <v>468.94</v>
      </c>
      <c r="P64" s="1">
        <f>Sales_Fact[[#This Row],[Gross Amount]]*Sales_Fact[[#This Row],[Discount4]]</f>
        <v>56.272799999999997</v>
      </c>
      <c r="Q64" s="1" t="str">
        <f>IF(Sales_Fact[[#This Row],[Total_Amount5]]&gt;1000,"High Value","Standard")</f>
        <v>Standard</v>
      </c>
    </row>
    <row r="65" spans="1:17" x14ac:dyDescent="0.25">
      <c r="A65" t="s">
        <v>1947</v>
      </c>
      <c r="B65" s="3">
        <v>45927</v>
      </c>
      <c r="C65" t="s">
        <v>440</v>
      </c>
      <c r="D65" t="s">
        <v>1818</v>
      </c>
      <c r="E65" t="s">
        <v>1913</v>
      </c>
      <c r="F65">
        <v>2</v>
      </c>
      <c r="G65">
        <v>121.37</v>
      </c>
      <c r="H65">
        <v>0.05</v>
      </c>
      <c r="I65" t="s">
        <v>1861</v>
      </c>
      <c r="J65">
        <v>230.60300000000001</v>
      </c>
      <c r="K65" s="4">
        <f>IF(ISBLANK(Sales_Fact[[#This Row],[Quantity]]),MEDIAN(Sales_Fact[Quantity]),Sales_Fact[[#This Row],[Quantity]])</f>
        <v>2</v>
      </c>
      <c r="L65" s="1">
        <f>IF(ISBLANK(Sales_Fact[[#This Row],[Unit_Price]]),MEDIAN(Sales_Fact[Unit_Price]),Sales_Fact[[#This Row],[Unit_Price]])</f>
        <v>121.37</v>
      </c>
      <c r="M65" s="2">
        <f>IF(ISBLANK(Sales_Fact[[#This Row],[Discount]]),MEDIAN(Sales_Fact[Discount]),Sales_Fact[[#This Row],[Discount]])</f>
        <v>0.05</v>
      </c>
      <c r="N65" s="1">
        <f>Sales_Fact[[#This Row],[Quantity2]]*Sales_Fact[[#This Row],[Unit_Price3]]*(1-Sales_Fact[[#This Row],[Discount4]])</f>
        <v>230.60300000000001</v>
      </c>
      <c r="O65" s="1">
        <f>Sales_Fact[[#This Row],[Quantity2]]*Sales_Fact[[#This Row],[Unit_Price3]]</f>
        <v>242.74</v>
      </c>
      <c r="P65" s="1">
        <f>Sales_Fact[[#This Row],[Gross Amount]]*Sales_Fact[[#This Row],[Discount4]]</f>
        <v>12.137</v>
      </c>
      <c r="Q65" s="1" t="str">
        <f>IF(Sales_Fact[[#This Row],[Total_Amount5]]&gt;1000,"High Value","Standard")</f>
        <v>Standard</v>
      </c>
    </row>
    <row r="66" spans="1:17" x14ac:dyDescent="0.25">
      <c r="A66" t="s">
        <v>1948</v>
      </c>
      <c r="B66" s="3">
        <v>45914</v>
      </c>
      <c r="C66" t="s">
        <v>824</v>
      </c>
      <c r="D66" t="s">
        <v>1710</v>
      </c>
      <c r="E66" t="s">
        <v>1901</v>
      </c>
      <c r="F66">
        <v>3</v>
      </c>
      <c r="G66">
        <v>480.06</v>
      </c>
      <c r="H66">
        <v>0.01</v>
      </c>
      <c r="I66" t="s">
        <v>1861</v>
      </c>
      <c r="K66" s="4">
        <f>IF(ISBLANK(Sales_Fact[[#This Row],[Quantity]]),MEDIAN(Sales_Fact[Quantity]),Sales_Fact[[#This Row],[Quantity]])</f>
        <v>3</v>
      </c>
      <c r="L66" s="1">
        <f>IF(ISBLANK(Sales_Fact[[#This Row],[Unit_Price]]),MEDIAN(Sales_Fact[Unit_Price]),Sales_Fact[[#This Row],[Unit_Price]])</f>
        <v>480.06</v>
      </c>
      <c r="M66" s="2">
        <f>IF(ISBLANK(Sales_Fact[[#This Row],[Discount]]),MEDIAN(Sales_Fact[Discount]),Sales_Fact[[#This Row],[Discount]])</f>
        <v>0.01</v>
      </c>
      <c r="N66" s="1">
        <f>Sales_Fact[[#This Row],[Quantity2]]*Sales_Fact[[#This Row],[Unit_Price3]]*(1-Sales_Fact[[#This Row],[Discount4]])</f>
        <v>1425.7782</v>
      </c>
      <c r="O66" s="1">
        <f>Sales_Fact[[#This Row],[Quantity2]]*Sales_Fact[[#This Row],[Unit_Price3]]</f>
        <v>1440.18</v>
      </c>
      <c r="P66" s="1">
        <f>Sales_Fact[[#This Row],[Gross Amount]]*Sales_Fact[[#This Row],[Discount4]]</f>
        <v>14.401800000000001</v>
      </c>
      <c r="Q66" s="1" t="str">
        <f>IF(Sales_Fact[[#This Row],[Total_Amount5]]&gt;1000,"High Value","Standard")</f>
        <v>High Value</v>
      </c>
    </row>
    <row r="67" spans="1:17" x14ac:dyDescent="0.25">
      <c r="A67" t="s">
        <v>1949</v>
      </c>
      <c r="B67" s="3">
        <v>45290</v>
      </c>
      <c r="C67" t="s">
        <v>547</v>
      </c>
      <c r="D67" t="s">
        <v>1848</v>
      </c>
      <c r="E67" t="s">
        <v>1863</v>
      </c>
      <c r="F67">
        <v>2</v>
      </c>
      <c r="G67">
        <v>856.57</v>
      </c>
      <c r="H67">
        <v>0.24</v>
      </c>
      <c r="I67" t="s">
        <v>1861</v>
      </c>
      <c r="J67">
        <v>1301.9864</v>
      </c>
      <c r="K67" s="4">
        <f>IF(ISBLANK(Sales_Fact[[#This Row],[Quantity]]),MEDIAN(Sales_Fact[Quantity]),Sales_Fact[[#This Row],[Quantity]])</f>
        <v>2</v>
      </c>
      <c r="L67" s="1">
        <f>IF(ISBLANK(Sales_Fact[[#This Row],[Unit_Price]]),MEDIAN(Sales_Fact[Unit_Price]),Sales_Fact[[#This Row],[Unit_Price]])</f>
        <v>856.57</v>
      </c>
      <c r="M67" s="2">
        <f>IF(ISBLANK(Sales_Fact[[#This Row],[Discount]]),MEDIAN(Sales_Fact[Discount]),Sales_Fact[[#This Row],[Discount]])</f>
        <v>0.24</v>
      </c>
      <c r="N67" s="1">
        <f>Sales_Fact[[#This Row],[Quantity2]]*Sales_Fact[[#This Row],[Unit_Price3]]*(1-Sales_Fact[[#This Row],[Discount4]])</f>
        <v>1301.9864</v>
      </c>
      <c r="O67" s="1">
        <f>Sales_Fact[[#This Row],[Quantity2]]*Sales_Fact[[#This Row],[Unit_Price3]]</f>
        <v>1713.14</v>
      </c>
      <c r="P67" s="1">
        <f>Sales_Fact[[#This Row],[Gross Amount]]*Sales_Fact[[#This Row],[Discount4]]</f>
        <v>411.15359999999998</v>
      </c>
      <c r="Q67" s="1" t="str">
        <f>IF(Sales_Fact[[#This Row],[Total_Amount5]]&gt;1000,"High Value","Standard")</f>
        <v>High Value</v>
      </c>
    </row>
    <row r="68" spans="1:17" x14ac:dyDescent="0.25">
      <c r="A68" t="s">
        <v>1950</v>
      </c>
      <c r="B68" s="3">
        <v>45213</v>
      </c>
      <c r="C68" t="s">
        <v>866</v>
      </c>
      <c r="D68" t="s">
        <v>1782</v>
      </c>
      <c r="E68" t="s">
        <v>1909</v>
      </c>
      <c r="F68">
        <v>4</v>
      </c>
      <c r="G68">
        <v>814.25</v>
      </c>
      <c r="H68">
        <v>0.18</v>
      </c>
      <c r="I68" t="s">
        <v>1861</v>
      </c>
      <c r="J68">
        <v>2670.74</v>
      </c>
      <c r="K68" s="4">
        <f>IF(ISBLANK(Sales_Fact[[#This Row],[Quantity]]),MEDIAN(Sales_Fact[Quantity]),Sales_Fact[[#This Row],[Quantity]])</f>
        <v>4</v>
      </c>
      <c r="L68" s="1">
        <f>IF(ISBLANK(Sales_Fact[[#This Row],[Unit_Price]]),MEDIAN(Sales_Fact[Unit_Price]),Sales_Fact[[#This Row],[Unit_Price]])</f>
        <v>814.25</v>
      </c>
      <c r="M68" s="2">
        <f>IF(ISBLANK(Sales_Fact[[#This Row],[Discount]]),MEDIAN(Sales_Fact[Discount]),Sales_Fact[[#This Row],[Discount]])</f>
        <v>0.18</v>
      </c>
      <c r="N68" s="1">
        <f>Sales_Fact[[#This Row],[Quantity2]]*Sales_Fact[[#This Row],[Unit_Price3]]*(1-Sales_Fact[[#This Row],[Discount4]])</f>
        <v>2670.7400000000002</v>
      </c>
      <c r="O68" s="1">
        <f>Sales_Fact[[#This Row],[Quantity2]]*Sales_Fact[[#This Row],[Unit_Price3]]</f>
        <v>3257</v>
      </c>
      <c r="P68" s="1">
        <f>Sales_Fact[[#This Row],[Gross Amount]]*Sales_Fact[[#This Row],[Discount4]]</f>
        <v>586.26</v>
      </c>
      <c r="Q68" s="1" t="str">
        <f>IF(Sales_Fact[[#This Row],[Total_Amount5]]&gt;1000,"High Value","Standard")</f>
        <v>High Value</v>
      </c>
    </row>
    <row r="69" spans="1:17" x14ac:dyDescent="0.25">
      <c r="A69" t="s">
        <v>1951</v>
      </c>
      <c r="B69" s="3">
        <v>45255</v>
      </c>
      <c r="C69" t="s">
        <v>1496</v>
      </c>
      <c r="D69" t="s">
        <v>1588</v>
      </c>
      <c r="E69" t="s">
        <v>1909</v>
      </c>
      <c r="F69">
        <v>1</v>
      </c>
      <c r="G69">
        <v>989.17</v>
      </c>
      <c r="H69">
        <v>0.2</v>
      </c>
      <c r="I69" t="s">
        <v>1864</v>
      </c>
      <c r="J69">
        <v>791.33600000000001</v>
      </c>
      <c r="K69" s="4">
        <f>IF(ISBLANK(Sales_Fact[[#This Row],[Quantity]]),MEDIAN(Sales_Fact[Quantity]),Sales_Fact[[#This Row],[Quantity]])</f>
        <v>1</v>
      </c>
      <c r="L69" s="1">
        <f>IF(ISBLANK(Sales_Fact[[#This Row],[Unit_Price]]),MEDIAN(Sales_Fact[Unit_Price]),Sales_Fact[[#This Row],[Unit_Price]])</f>
        <v>989.17</v>
      </c>
      <c r="M69" s="2">
        <f>IF(ISBLANK(Sales_Fact[[#This Row],[Discount]]),MEDIAN(Sales_Fact[Discount]),Sales_Fact[[#This Row],[Discount]])</f>
        <v>0.2</v>
      </c>
      <c r="N69" s="1">
        <f>Sales_Fact[[#This Row],[Quantity2]]*Sales_Fact[[#This Row],[Unit_Price3]]*(1-Sales_Fact[[#This Row],[Discount4]])</f>
        <v>791.33600000000001</v>
      </c>
      <c r="O69" s="1">
        <f>Sales_Fact[[#This Row],[Quantity2]]*Sales_Fact[[#This Row],[Unit_Price3]]</f>
        <v>989.17</v>
      </c>
      <c r="P69" s="1">
        <f>Sales_Fact[[#This Row],[Gross Amount]]*Sales_Fact[[#This Row],[Discount4]]</f>
        <v>197.834</v>
      </c>
      <c r="Q69" s="1" t="str">
        <f>IF(Sales_Fact[[#This Row],[Total_Amount5]]&gt;1000,"High Value","Standard")</f>
        <v>Standard</v>
      </c>
    </row>
    <row r="70" spans="1:17" x14ac:dyDescent="0.25">
      <c r="A70" t="s">
        <v>1952</v>
      </c>
      <c r="B70" s="3">
        <v>45270</v>
      </c>
      <c r="C70" t="s">
        <v>1173</v>
      </c>
      <c r="D70" t="s">
        <v>1767</v>
      </c>
      <c r="E70" t="s">
        <v>1901</v>
      </c>
      <c r="F70">
        <v>4</v>
      </c>
      <c r="G70">
        <v>62.48</v>
      </c>
      <c r="H70">
        <v>0.18</v>
      </c>
      <c r="I70" t="s">
        <v>1861</v>
      </c>
      <c r="J70">
        <v>204.93440000000001</v>
      </c>
      <c r="K70" s="4">
        <f>IF(ISBLANK(Sales_Fact[[#This Row],[Quantity]]),MEDIAN(Sales_Fact[Quantity]),Sales_Fact[[#This Row],[Quantity]])</f>
        <v>4</v>
      </c>
      <c r="L70" s="1">
        <f>IF(ISBLANK(Sales_Fact[[#This Row],[Unit_Price]]),MEDIAN(Sales_Fact[Unit_Price]),Sales_Fact[[#This Row],[Unit_Price]])</f>
        <v>62.48</v>
      </c>
      <c r="M70" s="2">
        <f>IF(ISBLANK(Sales_Fact[[#This Row],[Discount]]),MEDIAN(Sales_Fact[Discount]),Sales_Fact[[#This Row],[Discount]])</f>
        <v>0.18</v>
      </c>
      <c r="N70" s="1">
        <f>Sales_Fact[[#This Row],[Quantity2]]*Sales_Fact[[#This Row],[Unit_Price3]]*(1-Sales_Fact[[#This Row],[Discount4]])</f>
        <v>204.93440000000001</v>
      </c>
      <c r="O70" s="1">
        <f>Sales_Fact[[#This Row],[Quantity2]]*Sales_Fact[[#This Row],[Unit_Price3]]</f>
        <v>249.92</v>
      </c>
      <c r="P70" s="1">
        <f>Sales_Fact[[#This Row],[Gross Amount]]*Sales_Fact[[#This Row],[Discount4]]</f>
        <v>44.985599999999998</v>
      </c>
      <c r="Q70" s="1" t="str">
        <f>IF(Sales_Fact[[#This Row],[Total_Amount5]]&gt;1000,"High Value","Standard")</f>
        <v>Standard</v>
      </c>
    </row>
    <row r="71" spans="1:17" x14ac:dyDescent="0.25">
      <c r="A71" t="s">
        <v>1953</v>
      </c>
      <c r="B71" s="3">
        <v>45897</v>
      </c>
      <c r="C71" t="s">
        <v>1323</v>
      </c>
      <c r="D71" t="s">
        <v>1591</v>
      </c>
      <c r="E71" t="s">
        <v>1886</v>
      </c>
      <c r="F71">
        <v>4</v>
      </c>
      <c r="G71">
        <v>561.24</v>
      </c>
      <c r="H71">
        <v>0.24</v>
      </c>
      <c r="I71" t="s">
        <v>1861</v>
      </c>
      <c r="J71">
        <v>1706.1695999999999</v>
      </c>
      <c r="K71" s="4">
        <f>IF(ISBLANK(Sales_Fact[[#This Row],[Quantity]]),MEDIAN(Sales_Fact[Quantity]),Sales_Fact[[#This Row],[Quantity]])</f>
        <v>4</v>
      </c>
      <c r="L71" s="1">
        <f>IF(ISBLANK(Sales_Fact[[#This Row],[Unit_Price]]),MEDIAN(Sales_Fact[Unit_Price]),Sales_Fact[[#This Row],[Unit_Price]])</f>
        <v>561.24</v>
      </c>
      <c r="M71" s="2">
        <f>IF(ISBLANK(Sales_Fact[[#This Row],[Discount]]),MEDIAN(Sales_Fact[Discount]),Sales_Fact[[#This Row],[Discount]])</f>
        <v>0.24</v>
      </c>
      <c r="N71" s="1">
        <f>Sales_Fact[[#This Row],[Quantity2]]*Sales_Fact[[#This Row],[Unit_Price3]]*(1-Sales_Fact[[#This Row],[Discount4]])</f>
        <v>1706.1695999999999</v>
      </c>
      <c r="O71" s="1">
        <f>Sales_Fact[[#This Row],[Quantity2]]*Sales_Fact[[#This Row],[Unit_Price3]]</f>
        <v>2244.96</v>
      </c>
      <c r="P71" s="1">
        <f>Sales_Fact[[#This Row],[Gross Amount]]*Sales_Fact[[#This Row],[Discount4]]</f>
        <v>538.79039999999998</v>
      </c>
      <c r="Q71" s="1" t="str">
        <f>IF(Sales_Fact[[#This Row],[Total_Amount5]]&gt;1000,"High Value","Standard")</f>
        <v>High Value</v>
      </c>
    </row>
    <row r="72" spans="1:17" x14ac:dyDescent="0.25">
      <c r="A72" t="s">
        <v>1954</v>
      </c>
      <c r="B72" s="3">
        <v>45849</v>
      </c>
      <c r="C72" t="s">
        <v>222</v>
      </c>
      <c r="D72" t="s">
        <v>1731</v>
      </c>
      <c r="E72" t="s">
        <v>1870</v>
      </c>
      <c r="F72">
        <v>3</v>
      </c>
      <c r="G72">
        <v>92.24</v>
      </c>
      <c r="H72">
        <v>0.28000000000000003</v>
      </c>
      <c r="I72" t="s">
        <v>1868</v>
      </c>
      <c r="K72" s="4">
        <f>IF(ISBLANK(Sales_Fact[[#This Row],[Quantity]]),MEDIAN(Sales_Fact[Quantity]),Sales_Fact[[#This Row],[Quantity]])</f>
        <v>3</v>
      </c>
      <c r="L72" s="1">
        <f>IF(ISBLANK(Sales_Fact[[#This Row],[Unit_Price]]),MEDIAN(Sales_Fact[Unit_Price]),Sales_Fact[[#This Row],[Unit_Price]])</f>
        <v>92.24</v>
      </c>
      <c r="M72" s="2">
        <f>IF(ISBLANK(Sales_Fact[[#This Row],[Discount]]),MEDIAN(Sales_Fact[Discount]),Sales_Fact[[#This Row],[Discount]])</f>
        <v>0.28000000000000003</v>
      </c>
      <c r="N72" s="1">
        <f>Sales_Fact[[#This Row],[Quantity2]]*Sales_Fact[[#This Row],[Unit_Price3]]*(1-Sales_Fact[[#This Row],[Discount4]])</f>
        <v>199.23839999999998</v>
      </c>
      <c r="O72" s="1">
        <f>Sales_Fact[[#This Row],[Quantity2]]*Sales_Fact[[#This Row],[Unit_Price3]]</f>
        <v>276.71999999999997</v>
      </c>
      <c r="P72" s="1">
        <f>Sales_Fact[[#This Row],[Gross Amount]]*Sales_Fact[[#This Row],[Discount4]]</f>
        <v>77.4816</v>
      </c>
      <c r="Q72" s="1" t="str">
        <f>IF(Sales_Fact[[#This Row],[Total_Amount5]]&gt;1000,"High Value","Standard")</f>
        <v>Standard</v>
      </c>
    </row>
    <row r="73" spans="1:17" x14ac:dyDescent="0.25">
      <c r="A73" t="s">
        <v>1955</v>
      </c>
      <c r="B73" s="3">
        <v>45889</v>
      </c>
      <c r="C73" t="s">
        <v>565</v>
      </c>
      <c r="D73" t="s">
        <v>1767</v>
      </c>
      <c r="E73" t="s">
        <v>1883</v>
      </c>
      <c r="F73">
        <v>2</v>
      </c>
      <c r="G73">
        <v>668.3</v>
      </c>
      <c r="H73">
        <v>7.0000000000000007E-2</v>
      </c>
      <c r="I73" t="s">
        <v>1861</v>
      </c>
      <c r="J73">
        <v>1243.038</v>
      </c>
      <c r="K73" s="4">
        <f>IF(ISBLANK(Sales_Fact[[#This Row],[Quantity]]),MEDIAN(Sales_Fact[Quantity]),Sales_Fact[[#This Row],[Quantity]])</f>
        <v>2</v>
      </c>
      <c r="L73" s="1">
        <f>IF(ISBLANK(Sales_Fact[[#This Row],[Unit_Price]]),MEDIAN(Sales_Fact[Unit_Price]),Sales_Fact[[#This Row],[Unit_Price]])</f>
        <v>668.3</v>
      </c>
      <c r="M73" s="2">
        <f>IF(ISBLANK(Sales_Fact[[#This Row],[Discount]]),MEDIAN(Sales_Fact[Discount]),Sales_Fact[[#This Row],[Discount]])</f>
        <v>7.0000000000000007E-2</v>
      </c>
      <c r="N73" s="1">
        <f>Sales_Fact[[#This Row],[Quantity2]]*Sales_Fact[[#This Row],[Unit_Price3]]*(1-Sales_Fact[[#This Row],[Discount4]])</f>
        <v>1243.0379999999998</v>
      </c>
      <c r="O73" s="1">
        <f>Sales_Fact[[#This Row],[Quantity2]]*Sales_Fact[[#This Row],[Unit_Price3]]</f>
        <v>1336.6</v>
      </c>
      <c r="P73" s="1">
        <f>Sales_Fact[[#This Row],[Gross Amount]]*Sales_Fact[[#This Row],[Discount4]]</f>
        <v>93.561999999999998</v>
      </c>
      <c r="Q73" s="1" t="str">
        <f>IF(Sales_Fact[[#This Row],[Total_Amount5]]&gt;1000,"High Value","Standard")</f>
        <v>High Value</v>
      </c>
    </row>
    <row r="74" spans="1:17" x14ac:dyDescent="0.25">
      <c r="A74" t="s">
        <v>1956</v>
      </c>
      <c r="B74" s="3">
        <v>45533</v>
      </c>
      <c r="C74" t="s">
        <v>1282</v>
      </c>
      <c r="D74" t="s">
        <v>1665</v>
      </c>
      <c r="E74" t="s">
        <v>1870</v>
      </c>
      <c r="F74">
        <v>1</v>
      </c>
      <c r="G74">
        <v>553.82000000000005</v>
      </c>
      <c r="H74">
        <v>0.09</v>
      </c>
      <c r="I74" t="s">
        <v>1861</v>
      </c>
      <c r="J74">
        <v>503.97620000000012</v>
      </c>
      <c r="K74" s="4">
        <f>IF(ISBLANK(Sales_Fact[[#This Row],[Quantity]]),MEDIAN(Sales_Fact[Quantity]),Sales_Fact[[#This Row],[Quantity]])</f>
        <v>1</v>
      </c>
      <c r="L74" s="1">
        <f>IF(ISBLANK(Sales_Fact[[#This Row],[Unit_Price]]),MEDIAN(Sales_Fact[Unit_Price]),Sales_Fact[[#This Row],[Unit_Price]])</f>
        <v>553.82000000000005</v>
      </c>
      <c r="M74" s="2">
        <f>IF(ISBLANK(Sales_Fact[[#This Row],[Discount]]),MEDIAN(Sales_Fact[Discount]),Sales_Fact[[#This Row],[Discount]])</f>
        <v>0.09</v>
      </c>
      <c r="N74" s="1">
        <f>Sales_Fact[[#This Row],[Quantity2]]*Sales_Fact[[#This Row],[Unit_Price3]]*(1-Sales_Fact[[#This Row],[Discount4]])</f>
        <v>503.97620000000006</v>
      </c>
      <c r="O74" s="1">
        <f>Sales_Fact[[#This Row],[Quantity2]]*Sales_Fact[[#This Row],[Unit_Price3]]</f>
        <v>553.82000000000005</v>
      </c>
      <c r="P74" s="1">
        <f>Sales_Fact[[#This Row],[Gross Amount]]*Sales_Fact[[#This Row],[Discount4]]</f>
        <v>49.843800000000002</v>
      </c>
      <c r="Q74" s="1" t="str">
        <f>IF(Sales_Fact[[#This Row],[Total_Amount5]]&gt;1000,"High Value","Standard")</f>
        <v>Standard</v>
      </c>
    </row>
    <row r="75" spans="1:17" x14ac:dyDescent="0.25">
      <c r="A75" t="s">
        <v>1957</v>
      </c>
      <c r="B75" s="3">
        <v>45626</v>
      </c>
      <c r="C75" t="s">
        <v>151</v>
      </c>
      <c r="D75" t="s">
        <v>1686</v>
      </c>
      <c r="E75" t="s">
        <v>1931</v>
      </c>
      <c r="F75">
        <v>2</v>
      </c>
      <c r="G75">
        <v>556.42999999999995</v>
      </c>
      <c r="H75">
        <v>0.13</v>
      </c>
      <c r="I75" t="s">
        <v>1861</v>
      </c>
      <c r="J75">
        <v>968.18819999999994</v>
      </c>
      <c r="K75" s="4">
        <f>IF(ISBLANK(Sales_Fact[[#This Row],[Quantity]]),MEDIAN(Sales_Fact[Quantity]),Sales_Fact[[#This Row],[Quantity]])</f>
        <v>2</v>
      </c>
      <c r="L75" s="1">
        <f>IF(ISBLANK(Sales_Fact[[#This Row],[Unit_Price]]),MEDIAN(Sales_Fact[Unit_Price]),Sales_Fact[[#This Row],[Unit_Price]])</f>
        <v>556.42999999999995</v>
      </c>
      <c r="M75" s="2">
        <f>IF(ISBLANK(Sales_Fact[[#This Row],[Discount]]),MEDIAN(Sales_Fact[Discount]),Sales_Fact[[#This Row],[Discount]])</f>
        <v>0.13</v>
      </c>
      <c r="N75" s="1">
        <f>Sales_Fact[[#This Row],[Quantity2]]*Sales_Fact[[#This Row],[Unit_Price3]]*(1-Sales_Fact[[#This Row],[Discount4]])</f>
        <v>968.18819999999994</v>
      </c>
      <c r="O75" s="1">
        <f>Sales_Fact[[#This Row],[Quantity2]]*Sales_Fact[[#This Row],[Unit_Price3]]</f>
        <v>1112.8599999999999</v>
      </c>
      <c r="P75" s="1">
        <f>Sales_Fact[[#This Row],[Gross Amount]]*Sales_Fact[[#This Row],[Discount4]]</f>
        <v>144.67179999999999</v>
      </c>
      <c r="Q75" s="1" t="str">
        <f>IF(Sales_Fact[[#This Row],[Total_Amount5]]&gt;1000,"High Value","Standard")</f>
        <v>Standard</v>
      </c>
    </row>
    <row r="76" spans="1:17" x14ac:dyDescent="0.25">
      <c r="A76" t="s">
        <v>1958</v>
      </c>
      <c r="B76" s="3">
        <v>45942</v>
      </c>
      <c r="C76" t="s">
        <v>878</v>
      </c>
      <c r="D76" t="s">
        <v>1611</v>
      </c>
      <c r="E76" t="s">
        <v>1866</v>
      </c>
      <c r="F76">
        <v>1</v>
      </c>
      <c r="G76">
        <v>184.98</v>
      </c>
      <c r="H76">
        <v>0.1</v>
      </c>
      <c r="I76" t="s">
        <v>1868</v>
      </c>
      <c r="J76">
        <v>166.482</v>
      </c>
      <c r="K76" s="4">
        <f>IF(ISBLANK(Sales_Fact[[#This Row],[Quantity]]),MEDIAN(Sales_Fact[Quantity]),Sales_Fact[[#This Row],[Quantity]])</f>
        <v>1</v>
      </c>
      <c r="L76" s="1">
        <f>IF(ISBLANK(Sales_Fact[[#This Row],[Unit_Price]]),MEDIAN(Sales_Fact[Unit_Price]),Sales_Fact[[#This Row],[Unit_Price]])</f>
        <v>184.98</v>
      </c>
      <c r="M76" s="2">
        <f>IF(ISBLANK(Sales_Fact[[#This Row],[Discount]]),MEDIAN(Sales_Fact[Discount]),Sales_Fact[[#This Row],[Discount]])</f>
        <v>0.1</v>
      </c>
      <c r="N76" s="1">
        <f>Sales_Fact[[#This Row],[Quantity2]]*Sales_Fact[[#This Row],[Unit_Price3]]*(1-Sales_Fact[[#This Row],[Discount4]])</f>
        <v>166.482</v>
      </c>
      <c r="O76" s="1">
        <f>Sales_Fact[[#This Row],[Quantity2]]*Sales_Fact[[#This Row],[Unit_Price3]]</f>
        <v>184.98</v>
      </c>
      <c r="P76" s="1">
        <f>Sales_Fact[[#This Row],[Gross Amount]]*Sales_Fact[[#This Row],[Discount4]]</f>
        <v>18.498000000000001</v>
      </c>
      <c r="Q76" s="1" t="str">
        <f>IF(Sales_Fact[[#This Row],[Total_Amount5]]&gt;1000,"High Value","Standard")</f>
        <v>Standard</v>
      </c>
    </row>
    <row r="77" spans="1:17" x14ac:dyDescent="0.25">
      <c r="A77" t="s">
        <v>1959</v>
      </c>
      <c r="B77" s="3">
        <v>45500</v>
      </c>
      <c r="C77" t="s">
        <v>145</v>
      </c>
      <c r="D77" t="s">
        <v>1842</v>
      </c>
      <c r="E77" t="s">
        <v>1913</v>
      </c>
      <c r="F77">
        <v>4</v>
      </c>
      <c r="G77">
        <v>700.18</v>
      </c>
      <c r="H77">
        <v>0.23</v>
      </c>
      <c r="I77" t="s">
        <v>1861</v>
      </c>
      <c r="J77">
        <v>2156.5544</v>
      </c>
      <c r="K77" s="4">
        <f>IF(ISBLANK(Sales_Fact[[#This Row],[Quantity]]),MEDIAN(Sales_Fact[Quantity]),Sales_Fact[[#This Row],[Quantity]])</f>
        <v>4</v>
      </c>
      <c r="L77" s="1">
        <f>IF(ISBLANK(Sales_Fact[[#This Row],[Unit_Price]]),MEDIAN(Sales_Fact[Unit_Price]),Sales_Fact[[#This Row],[Unit_Price]])</f>
        <v>700.18</v>
      </c>
      <c r="M77" s="2">
        <f>IF(ISBLANK(Sales_Fact[[#This Row],[Discount]]),MEDIAN(Sales_Fact[Discount]),Sales_Fact[[#This Row],[Discount]])</f>
        <v>0.23</v>
      </c>
      <c r="N77" s="1">
        <f>Sales_Fact[[#This Row],[Quantity2]]*Sales_Fact[[#This Row],[Unit_Price3]]*(1-Sales_Fact[[#This Row],[Discount4]])</f>
        <v>2156.5544</v>
      </c>
      <c r="O77" s="1">
        <f>Sales_Fact[[#This Row],[Quantity2]]*Sales_Fact[[#This Row],[Unit_Price3]]</f>
        <v>2800.72</v>
      </c>
      <c r="P77" s="1">
        <f>Sales_Fact[[#This Row],[Gross Amount]]*Sales_Fact[[#This Row],[Discount4]]</f>
        <v>644.16559999999993</v>
      </c>
      <c r="Q77" s="1" t="str">
        <f>IF(Sales_Fact[[#This Row],[Total_Amount5]]&gt;1000,"High Value","Standard")</f>
        <v>High Value</v>
      </c>
    </row>
    <row r="78" spans="1:17" x14ac:dyDescent="0.25">
      <c r="A78" t="s">
        <v>1960</v>
      </c>
      <c r="B78" s="3">
        <v>45285</v>
      </c>
      <c r="C78" t="s">
        <v>88</v>
      </c>
      <c r="D78" t="s">
        <v>1779</v>
      </c>
      <c r="E78" t="s">
        <v>1901</v>
      </c>
      <c r="F78">
        <v>2</v>
      </c>
      <c r="G78">
        <v>686.31</v>
      </c>
      <c r="H78">
        <v>0.25</v>
      </c>
      <c r="I78" t="s">
        <v>1861</v>
      </c>
      <c r="J78">
        <v>1029.4649999999999</v>
      </c>
      <c r="K78" s="4">
        <f>IF(ISBLANK(Sales_Fact[[#This Row],[Quantity]]),MEDIAN(Sales_Fact[Quantity]),Sales_Fact[[#This Row],[Quantity]])</f>
        <v>2</v>
      </c>
      <c r="L78" s="1">
        <f>IF(ISBLANK(Sales_Fact[[#This Row],[Unit_Price]]),MEDIAN(Sales_Fact[Unit_Price]),Sales_Fact[[#This Row],[Unit_Price]])</f>
        <v>686.31</v>
      </c>
      <c r="M78" s="2">
        <f>IF(ISBLANK(Sales_Fact[[#This Row],[Discount]]),MEDIAN(Sales_Fact[Discount]),Sales_Fact[[#This Row],[Discount]])</f>
        <v>0.25</v>
      </c>
      <c r="N78" s="1">
        <f>Sales_Fact[[#This Row],[Quantity2]]*Sales_Fact[[#This Row],[Unit_Price3]]*(1-Sales_Fact[[#This Row],[Discount4]])</f>
        <v>1029.4649999999999</v>
      </c>
      <c r="O78" s="1">
        <f>Sales_Fact[[#This Row],[Quantity2]]*Sales_Fact[[#This Row],[Unit_Price3]]</f>
        <v>1372.62</v>
      </c>
      <c r="P78" s="1">
        <f>Sales_Fact[[#This Row],[Gross Amount]]*Sales_Fact[[#This Row],[Discount4]]</f>
        <v>343.15499999999997</v>
      </c>
      <c r="Q78" s="1" t="str">
        <f>IF(Sales_Fact[[#This Row],[Total_Amount5]]&gt;1000,"High Value","Standard")</f>
        <v>High Value</v>
      </c>
    </row>
    <row r="79" spans="1:17" x14ac:dyDescent="0.25">
      <c r="A79" t="s">
        <v>1961</v>
      </c>
      <c r="B79" s="3">
        <v>45800</v>
      </c>
      <c r="C79" t="s">
        <v>42</v>
      </c>
      <c r="D79" t="s">
        <v>1752</v>
      </c>
      <c r="E79" t="s">
        <v>1888</v>
      </c>
      <c r="F79">
        <v>1</v>
      </c>
      <c r="G79">
        <v>687.82</v>
      </c>
      <c r="H79">
        <v>0.27</v>
      </c>
      <c r="I79" t="s">
        <v>1868</v>
      </c>
      <c r="J79">
        <v>502.10860000000002</v>
      </c>
      <c r="K79" s="4">
        <f>IF(ISBLANK(Sales_Fact[[#This Row],[Quantity]]),MEDIAN(Sales_Fact[Quantity]),Sales_Fact[[#This Row],[Quantity]])</f>
        <v>1</v>
      </c>
      <c r="L79" s="1">
        <f>IF(ISBLANK(Sales_Fact[[#This Row],[Unit_Price]]),MEDIAN(Sales_Fact[Unit_Price]),Sales_Fact[[#This Row],[Unit_Price]])</f>
        <v>687.82</v>
      </c>
      <c r="M79" s="2">
        <f>IF(ISBLANK(Sales_Fact[[#This Row],[Discount]]),MEDIAN(Sales_Fact[Discount]),Sales_Fact[[#This Row],[Discount]])</f>
        <v>0.27</v>
      </c>
      <c r="N79" s="1">
        <f>Sales_Fact[[#This Row],[Quantity2]]*Sales_Fact[[#This Row],[Unit_Price3]]*(1-Sales_Fact[[#This Row],[Discount4]])</f>
        <v>502.10860000000002</v>
      </c>
      <c r="O79" s="1">
        <f>Sales_Fact[[#This Row],[Quantity2]]*Sales_Fact[[#This Row],[Unit_Price3]]</f>
        <v>687.82</v>
      </c>
      <c r="P79" s="1">
        <f>Sales_Fact[[#This Row],[Gross Amount]]*Sales_Fact[[#This Row],[Discount4]]</f>
        <v>185.71140000000003</v>
      </c>
      <c r="Q79" s="1" t="str">
        <f>IF(Sales_Fact[[#This Row],[Total_Amount5]]&gt;1000,"High Value","Standard")</f>
        <v>Standard</v>
      </c>
    </row>
    <row r="80" spans="1:17" x14ac:dyDescent="0.25">
      <c r="A80" t="s">
        <v>1962</v>
      </c>
      <c r="B80" s="3">
        <v>45609</v>
      </c>
      <c r="C80" t="s">
        <v>724</v>
      </c>
      <c r="D80" t="s">
        <v>1800</v>
      </c>
      <c r="E80" t="s">
        <v>1866</v>
      </c>
      <c r="F80">
        <v>2</v>
      </c>
      <c r="G80">
        <v>900.55</v>
      </c>
      <c r="H80">
        <v>0.16</v>
      </c>
      <c r="I80" t="s">
        <v>1861</v>
      </c>
      <c r="J80">
        <v>1512.924</v>
      </c>
      <c r="K80" s="4">
        <f>IF(ISBLANK(Sales_Fact[[#This Row],[Quantity]]),MEDIAN(Sales_Fact[Quantity]),Sales_Fact[[#This Row],[Quantity]])</f>
        <v>2</v>
      </c>
      <c r="L80" s="1">
        <f>IF(ISBLANK(Sales_Fact[[#This Row],[Unit_Price]]),MEDIAN(Sales_Fact[Unit_Price]),Sales_Fact[[#This Row],[Unit_Price]])</f>
        <v>900.55</v>
      </c>
      <c r="M80" s="2">
        <f>IF(ISBLANK(Sales_Fact[[#This Row],[Discount]]),MEDIAN(Sales_Fact[Discount]),Sales_Fact[[#This Row],[Discount]])</f>
        <v>0.16</v>
      </c>
      <c r="N80" s="1">
        <f>Sales_Fact[[#This Row],[Quantity2]]*Sales_Fact[[#This Row],[Unit_Price3]]*(1-Sales_Fact[[#This Row],[Discount4]])</f>
        <v>1512.924</v>
      </c>
      <c r="O80" s="1">
        <f>Sales_Fact[[#This Row],[Quantity2]]*Sales_Fact[[#This Row],[Unit_Price3]]</f>
        <v>1801.1</v>
      </c>
      <c r="P80" s="1">
        <f>Sales_Fact[[#This Row],[Gross Amount]]*Sales_Fact[[#This Row],[Discount4]]</f>
        <v>288.17599999999999</v>
      </c>
      <c r="Q80" s="1" t="str">
        <f>IF(Sales_Fact[[#This Row],[Total_Amount5]]&gt;1000,"High Value","Standard")</f>
        <v>High Value</v>
      </c>
    </row>
    <row r="81" spans="1:17" x14ac:dyDescent="0.25">
      <c r="A81" t="s">
        <v>1963</v>
      </c>
      <c r="B81" s="3">
        <v>45268</v>
      </c>
      <c r="C81" t="s">
        <v>406</v>
      </c>
      <c r="D81" t="s">
        <v>1614</v>
      </c>
      <c r="E81" t="s">
        <v>1909</v>
      </c>
      <c r="F81">
        <v>1</v>
      </c>
      <c r="G81">
        <v>341.17</v>
      </c>
      <c r="H81">
        <v>0.15</v>
      </c>
      <c r="I81" t="s">
        <v>1861</v>
      </c>
      <c r="J81">
        <v>289.99450000000002</v>
      </c>
      <c r="K81" s="4">
        <f>IF(ISBLANK(Sales_Fact[[#This Row],[Quantity]]),MEDIAN(Sales_Fact[Quantity]),Sales_Fact[[#This Row],[Quantity]])</f>
        <v>1</v>
      </c>
      <c r="L81" s="1">
        <f>IF(ISBLANK(Sales_Fact[[#This Row],[Unit_Price]]),MEDIAN(Sales_Fact[Unit_Price]),Sales_Fact[[#This Row],[Unit_Price]])</f>
        <v>341.17</v>
      </c>
      <c r="M81" s="2">
        <f>IF(ISBLANK(Sales_Fact[[#This Row],[Discount]]),MEDIAN(Sales_Fact[Discount]),Sales_Fact[[#This Row],[Discount]])</f>
        <v>0.15</v>
      </c>
      <c r="N81" s="1">
        <f>Sales_Fact[[#This Row],[Quantity2]]*Sales_Fact[[#This Row],[Unit_Price3]]*(1-Sales_Fact[[#This Row],[Discount4]])</f>
        <v>289.99450000000002</v>
      </c>
      <c r="O81" s="1">
        <f>Sales_Fact[[#This Row],[Quantity2]]*Sales_Fact[[#This Row],[Unit_Price3]]</f>
        <v>341.17</v>
      </c>
      <c r="P81" s="1">
        <f>Sales_Fact[[#This Row],[Gross Amount]]*Sales_Fact[[#This Row],[Discount4]]</f>
        <v>51.1755</v>
      </c>
      <c r="Q81" s="1" t="str">
        <f>IF(Sales_Fact[[#This Row],[Total_Amount5]]&gt;1000,"High Value","Standard")</f>
        <v>Standard</v>
      </c>
    </row>
    <row r="82" spans="1:17" x14ac:dyDescent="0.25">
      <c r="A82" t="s">
        <v>1964</v>
      </c>
      <c r="B82" s="3">
        <v>45885</v>
      </c>
      <c r="C82" t="s">
        <v>588</v>
      </c>
      <c r="D82" t="s">
        <v>1707</v>
      </c>
      <c r="E82" t="s">
        <v>1866</v>
      </c>
      <c r="F82">
        <v>1</v>
      </c>
      <c r="G82">
        <v>442.27</v>
      </c>
      <c r="H82">
        <v>0.06</v>
      </c>
      <c r="I82" t="s">
        <v>1868</v>
      </c>
      <c r="J82">
        <v>415.73379999999997</v>
      </c>
      <c r="K82" s="4">
        <f>IF(ISBLANK(Sales_Fact[[#This Row],[Quantity]]),MEDIAN(Sales_Fact[Quantity]),Sales_Fact[[#This Row],[Quantity]])</f>
        <v>1</v>
      </c>
      <c r="L82" s="1">
        <f>IF(ISBLANK(Sales_Fact[[#This Row],[Unit_Price]]),MEDIAN(Sales_Fact[Unit_Price]),Sales_Fact[[#This Row],[Unit_Price]])</f>
        <v>442.27</v>
      </c>
      <c r="M82" s="2">
        <f>IF(ISBLANK(Sales_Fact[[#This Row],[Discount]]),MEDIAN(Sales_Fact[Discount]),Sales_Fact[[#This Row],[Discount]])</f>
        <v>0.06</v>
      </c>
      <c r="N82" s="1">
        <f>Sales_Fact[[#This Row],[Quantity2]]*Sales_Fact[[#This Row],[Unit_Price3]]*(1-Sales_Fact[[#This Row],[Discount4]])</f>
        <v>415.73379999999997</v>
      </c>
      <c r="O82" s="1">
        <f>Sales_Fact[[#This Row],[Quantity2]]*Sales_Fact[[#This Row],[Unit_Price3]]</f>
        <v>442.27</v>
      </c>
      <c r="P82" s="1">
        <f>Sales_Fact[[#This Row],[Gross Amount]]*Sales_Fact[[#This Row],[Discount4]]</f>
        <v>26.536199999999997</v>
      </c>
      <c r="Q82" s="1" t="str">
        <f>IF(Sales_Fact[[#This Row],[Total_Amount5]]&gt;1000,"High Value","Standard")</f>
        <v>Standard</v>
      </c>
    </row>
    <row r="83" spans="1:17" x14ac:dyDescent="0.25">
      <c r="A83" t="s">
        <v>1965</v>
      </c>
      <c r="B83" s="3">
        <v>45616</v>
      </c>
      <c r="C83" t="s">
        <v>818</v>
      </c>
      <c r="D83" t="s">
        <v>1764</v>
      </c>
      <c r="E83" t="s">
        <v>1890</v>
      </c>
      <c r="F83">
        <v>1</v>
      </c>
      <c r="G83">
        <v>363.73</v>
      </c>
      <c r="H83">
        <v>0.25</v>
      </c>
      <c r="I83" t="s">
        <v>1864</v>
      </c>
      <c r="J83">
        <v>272.79750000000001</v>
      </c>
      <c r="K83" s="4">
        <f>IF(ISBLANK(Sales_Fact[[#This Row],[Quantity]]),MEDIAN(Sales_Fact[Quantity]),Sales_Fact[[#This Row],[Quantity]])</f>
        <v>1</v>
      </c>
      <c r="L83" s="1">
        <f>IF(ISBLANK(Sales_Fact[[#This Row],[Unit_Price]]),MEDIAN(Sales_Fact[Unit_Price]),Sales_Fact[[#This Row],[Unit_Price]])</f>
        <v>363.73</v>
      </c>
      <c r="M83" s="2">
        <f>IF(ISBLANK(Sales_Fact[[#This Row],[Discount]]),MEDIAN(Sales_Fact[Discount]),Sales_Fact[[#This Row],[Discount]])</f>
        <v>0.25</v>
      </c>
      <c r="N83" s="1">
        <f>Sales_Fact[[#This Row],[Quantity2]]*Sales_Fact[[#This Row],[Unit_Price3]]*(1-Sales_Fact[[#This Row],[Discount4]])</f>
        <v>272.79750000000001</v>
      </c>
      <c r="O83" s="1">
        <f>Sales_Fact[[#This Row],[Quantity2]]*Sales_Fact[[#This Row],[Unit_Price3]]</f>
        <v>363.73</v>
      </c>
      <c r="P83" s="1">
        <f>Sales_Fact[[#This Row],[Gross Amount]]*Sales_Fact[[#This Row],[Discount4]]</f>
        <v>90.932500000000005</v>
      </c>
      <c r="Q83" s="1" t="str">
        <f>IF(Sales_Fact[[#This Row],[Total_Amount5]]&gt;1000,"High Value","Standard")</f>
        <v>Standard</v>
      </c>
    </row>
    <row r="84" spans="1:17" x14ac:dyDescent="0.25">
      <c r="A84" t="s">
        <v>1966</v>
      </c>
      <c r="B84" s="3">
        <v>45518</v>
      </c>
      <c r="C84" t="s">
        <v>1191</v>
      </c>
      <c r="D84" t="s">
        <v>1824</v>
      </c>
      <c r="E84" t="s">
        <v>1863</v>
      </c>
      <c r="F84">
        <v>2</v>
      </c>
      <c r="G84">
        <v>601.33000000000004</v>
      </c>
      <c r="H84">
        <v>0.16</v>
      </c>
      <c r="I84" t="s">
        <v>1864</v>
      </c>
      <c r="J84">
        <v>1010.2344000000001</v>
      </c>
      <c r="K84" s="4">
        <f>IF(ISBLANK(Sales_Fact[[#This Row],[Quantity]]),MEDIAN(Sales_Fact[Quantity]),Sales_Fact[[#This Row],[Quantity]])</f>
        <v>2</v>
      </c>
      <c r="L84" s="1">
        <f>IF(ISBLANK(Sales_Fact[[#This Row],[Unit_Price]]),MEDIAN(Sales_Fact[Unit_Price]),Sales_Fact[[#This Row],[Unit_Price]])</f>
        <v>601.33000000000004</v>
      </c>
      <c r="M84" s="2">
        <f>IF(ISBLANK(Sales_Fact[[#This Row],[Discount]]),MEDIAN(Sales_Fact[Discount]),Sales_Fact[[#This Row],[Discount]])</f>
        <v>0.16</v>
      </c>
      <c r="N84" s="1">
        <f>Sales_Fact[[#This Row],[Quantity2]]*Sales_Fact[[#This Row],[Unit_Price3]]*(1-Sales_Fact[[#This Row],[Discount4]])</f>
        <v>1010.2344000000001</v>
      </c>
      <c r="O84" s="1">
        <f>Sales_Fact[[#This Row],[Quantity2]]*Sales_Fact[[#This Row],[Unit_Price3]]</f>
        <v>1202.6600000000001</v>
      </c>
      <c r="P84" s="1">
        <f>Sales_Fact[[#This Row],[Gross Amount]]*Sales_Fact[[#This Row],[Discount4]]</f>
        <v>192.42560000000003</v>
      </c>
      <c r="Q84" s="1" t="str">
        <f>IF(Sales_Fact[[#This Row],[Total_Amount5]]&gt;1000,"High Value","Standard")</f>
        <v>High Value</v>
      </c>
    </row>
    <row r="85" spans="1:17" x14ac:dyDescent="0.25">
      <c r="A85" t="s">
        <v>1967</v>
      </c>
      <c r="B85" s="3">
        <v>45427</v>
      </c>
      <c r="C85" t="s">
        <v>1264</v>
      </c>
      <c r="D85" t="s">
        <v>1602</v>
      </c>
      <c r="E85" t="s">
        <v>1899</v>
      </c>
      <c r="F85">
        <v>4</v>
      </c>
      <c r="G85">
        <v>34.39</v>
      </c>
      <c r="H85">
        <v>0.03</v>
      </c>
      <c r="I85" t="s">
        <v>1864</v>
      </c>
      <c r="J85">
        <v>133.4332</v>
      </c>
      <c r="K85" s="4">
        <f>IF(ISBLANK(Sales_Fact[[#This Row],[Quantity]]),MEDIAN(Sales_Fact[Quantity]),Sales_Fact[[#This Row],[Quantity]])</f>
        <v>4</v>
      </c>
      <c r="L85" s="1">
        <f>IF(ISBLANK(Sales_Fact[[#This Row],[Unit_Price]]),MEDIAN(Sales_Fact[Unit_Price]),Sales_Fact[[#This Row],[Unit_Price]])</f>
        <v>34.39</v>
      </c>
      <c r="M85" s="2">
        <f>IF(ISBLANK(Sales_Fact[[#This Row],[Discount]]),MEDIAN(Sales_Fact[Discount]),Sales_Fact[[#This Row],[Discount]])</f>
        <v>0.03</v>
      </c>
      <c r="N85" s="1">
        <f>Sales_Fact[[#This Row],[Quantity2]]*Sales_Fact[[#This Row],[Unit_Price3]]*(1-Sales_Fact[[#This Row],[Discount4]])</f>
        <v>133.4332</v>
      </c>
      <c r="O85" s="1">
        <f>Sales_Fact[[#This Row],[Quantity2]]*Sales_Fact[[#This Row],[Unit_Price3]]</f>
        <v>137.56</v>
      </c>
      <c r="P85" s="1">
        <f>Sales_Fact[[#This Row],[Gross Amount]]*Sales_Fact[[#This Row],[Discount4]]</f>
        <v>4.1268000000000002</v>
      </c>
      <c r="Q85" s="1" t="str">
        <f>IF(Sales_Fact[[#This Row],[Total_Amount5]]&gt;1000,"High Value","Standard")</f>
        <v>Standard</v>
      </c>
    </row>
    <row r="86" spans="1:17" x14ac:dyDescent="0.25">
      <c r="A86" t="s">
        <v>1968</v>
      </c>
      <c r="B86" s="3">
        <v>45268</v>
      </c>
      <c r="C86" t="s">
        <v>1323</v>
      </c>
      <c r="D86" t="s">
        <v>1689</v>
      </c>
      <c r="E86" t="s">
        <v>1863</v>
      </c>
      <c r="F86">
        <v>1</v>
      </c>
      <c r="G86">
        <v>773.57</v>
      </c>
      <c r="H86">
        <v>0.05</v>
      </c>
      <c r="I86" t="s">
        <v>1868</v>
      </c>
      <c r="K86" s="4">
        <f>IF(ISBLANK(Sales_Fact[[#This Row],[Quantity]]),MEDIAN(Sales_Fact[Quantity]),Sales_Fact[[#This Row],[Quantity]])</f>
        <v>1</v>
      </c>
      <c r="L86" s="1">
        <f>IF(ISBLANK(Sales_Fact[[#This Row],[Unit_Price]]),MEDIAN(Sales_Fact[Unit_Price]),Sales_Fact[[#This Row],[Unit_Price]])</f>
        <v>773.57</v>
      </c>
      <c r="M86" s="2">
        <f>IF(ISBLANK(Sales_Fact[[#This Row],[Discount]]),MEDIAN(Sales_Fact[Discount]),Sales_Fact[[#This Row],[Discount]])</f>
        <v>0.05</v>
      </c>
      <c r="N86" s="1">
        <f>Sales_Fact[[#This Row],[Quantity2]]*Sales_Fact[[#This Row],[Unit_Price3]]*(1-Sales_Fact[[#This Row],[Discount4]])</f>
        <v>734.89150000000006</v>
      </c>
      <c r="O86" s="1">
        <f>Sales_Fact[[#This Row],[Quantity2]]*Sales_Fact[[#This Row],[Unit_Price3]]</f>
        <v>773.57</v>
      </c>
      <c r="P86" s="1">
        <f>Sales_Fact[[#This Row],[Gross Amount]]*Sales_Fact[[#This Row],[Discount4]]</f>
        <v>38.678500000000007</v>
      </c>
      <c r="Q86" s="1" t="str">
        <f>IF(Sales_Fact[[#This Row],[Total_Amount5]]&gt;1000,"High Value","Standard")</f>
        <v>Standard</v>
      </c>
    </row>
    <row r="87" spans="1:17" x14ac:dyDescent="0.25">
      <c r="A87" t="s">
        <v>1969</v>
      </c>
      <c r="B87" s="3">
        <v>45282</v>
      </c>
      <c r="C87" t="s">
        <v>209</v>
      </c>
      <c r="D87" t="s">
        <v>1815</v>
      </c>
      <c r="E87" t="s">
        <v>1872</v>
      </c>
      <c r="F87">
        <v>4</v>
      </c>
      <c r="G87">
        <v>127.1</v>
      </c>
      <c r="H87">
        <v>0.24</v>
      </c>
      <c r="I87" t="s">
        <v>1868</v>
      </c>
      <c r="J87">
        <v>386.38400000000001</v>
      </c>
      <c r="K87" s="4">
        <f>IF(ISBLANK(Sales_Fact[[#This Row],[Quantity]]),MEDIAN(Sales_Fact[Quantity]),Sales_Fact[[#This Row],[Quantity]])</f>
        <v>4</v>
      </c>
      <c r="L87" s="1">
        <f>IF(ISBLANK(Sales_Fact[[#This Row],[Unit_Price]]),MEDIAN(Sales_Fact[Unit_Price]),Sales_Fact[[#This Row],[Unit_Price]])</f>
        <v>127.1</v>
      </c>
      <c r="M87" s="2">
        <f>IF(ISBLANK(Sales_Fact[[#This Row],[Discount]]),MEDIAN(Sales_Fact[Discount]),Sales_Fact[[#This Row],[Discount]])</f>
        <v>0.24</v>
      </c>
      <c r="N87" s="1">
        <f>Sales_Fact[[#This Row],[Quantity2]]*Sales_Fact[[#This Row],[Unit_Price3]]*(1-Sales_Fact[[#This Row],[Discount4]])</f>
        <v>386.38400000000001</v>
      </c>
      <c r="O87" s="1">
        <f>Sales_Fact[[#This Row],[Quantity2]]*Sales_Fact[[#This Row],[Unit_Price3]]</f>
        <v>508.4</v>
      </c>
      <c r="P87" s="1">
        <f>Sales_Fact[[#This Row],[Gross Amount]]*Sales_Fact[[#This Row],[Discount4]]</f>
        <v>122.01599999999999</v>
      </c>
      <c r="Q87" s="1" t="str">
        <f>IF(Sales_Fact[[#This Row],[Total_Amount5]]&gt;1000,"High Value","Standard")</f>
        <v>Standard</v>
      </c>
    </row>
    <row r="88" spans="1:17" x14ac:dyDescent="0.25">
      <c r="A88" t="s">
        <v>1970</v>
      </c>
      <c r="B88" s="3">
        <v>45545</v>
      </c>
      <c r="C88" t="s">
        <v>966</v>
      </c>
      <c r="D88" t="s">
        <v>1611</v>
      </c>
      <c r="E88" t="s">
        <v>1860</v>
      </c>
      <c r="F88">
        <v>3</v>
      </c>
      <c r="G88">
        <v>899.58</v>
      </c>
      <c r="H88">
        <v>0.28000000000000003</v>
      </c>
      <c r="I88" t="s">
        <v>1864</v>
      </c>
      <c r="J88">
        <v>1943.0927999999999</v>
      </c>
      <c r="K88" s="4">
        <f>IF(ISBLANK(Sales_Fact[[#This Row],[Quantity]]),MEDIAN(Sales_Fact[Quantity]),Sales_Fact[[#This Row],[Quantity]])</f>
        <v>3</v>
      </c>
      <c r="L88" s="1">
        <f>IF(ISBLANK(Sales_Fact[[#This Row],[Unit_Price]]),MEDIAN(Sales_Fact[Unit_Price]),Sales_Fact[[#This Row],[Unit_Price]])</f>
        <v>899.58</v>
      </c>
      <c r="M88" s="2">
        <f>IF(ISBLANK(Sales_Fact[[#This Row],[Discount]]),MEDIAN(Sales_Fact[Discount]),Sales_Fact[[#This Row],[Discount]])</f>
        <v>0.28000000000000003</v>
      </c>
      <c r="N88" s="1">
        <f>Sales_Fact[[#This Row],[Quantity2]]*Sales_Fact[[#This Row],[Unit_Price3]]*(1-Sales_Fact[[#This Row],[Discount4]])</f>
        <v>1943.0928000000001</v>
      </c>
      <c r="O88" s="1">
        <f>Sales_Fact[[#This Row],[Quantity2]]*Sales_Fact[[#This Row],[Unit_Price3]]</f>
        <v>2698.7400000000002</v>
      </c>
      <c r="P88" s="1">
        <f>Sales_Fact[[#This Row],[Gross Amount]]*Sales_Fact[[#This Row],[Discount4]]</f>
        <v>755.64720000000011</v>
      </c>
      <c r="Q88" s="1" t="str">
        <f>IF(Sales_Fact[[#This Row],[Total_Amount5]]&gt;1000,"High Value","Standard")</f>
        <v>High Value</v>
      </c>
    </row>
    <row r="89" spans="1:17" x14ac:dyDescent="0.25">
      <c r="A89" t="s">
        <v>1971</v>
      </c>
      <c r="B89" s="3">
        <v>45755</v>
      </c>
      <c r="C89" t="s">
        <v>1038</v>
      </c>
      <c r="D89" t="s">
        <v>1552</v>
      </c>
      <c r="E89" t="s">
        <v>1901</v>
      </c>
      <c r="F89">
        <v>3</v>
      </c>
      <c r="G89">
        <v>964.39</v>
      </c>
      <c r="H89">
        <v>0.04</v>
      </c>
      <c r="I89" t="s">
        <v>1861</v>
      </c>
      <c r="J89">
        <v>2777.4432000000002</v>
      </c>
      <c r="K89" s="4">
        <f>IF(ISBLANK(Sales_Fact[[#This Row],[Quantity]]),MEDIAN(Sales_Fact[Quantity]),Sales_Fact[[#This Row],[Quantity]])</f>
        <v>3</v>
      </c>
      <c r="L89" s="1">
        <f>IF(ISBLANK(Sales_Fact[[#This Row],[Unit_Price]]),MEDIAN(Sales_Fact[Unit_Price]),Sales_Fact[[#This Row],[Unit_Price]])</f>
        <v>964.39</v>
      </c>
      <c r="M89" s="2">
        <f>IF(ISBLANK(Sales_Fact[[#This Row],[Discount]]),MEDIAN(Sales_Fact[Discount]),Sales_Fact[[#This Row],[Discount]])</f>
        <v>0.04</v>
      </c>
      <c r="N89" s="1">
        <f>Sales_Fact[[#This Row],[Quantity2]]*Sales_Fact[[#This Row],[Unit_Price3]]*(1-Sales_Fact[[#This Row],[Discount4]])</f>
        <v>2777.4432000000002</v>
      </c>
      <c r="O89" s="1">
        <f>Sales_Fact[[#This Row],[Quantity2]]*Sales_Fact[[#This Row],[Unit_Price3]]</f>
        <v>2893.17</v>
      </c>
      <c r="P89" s="1">
        <f>Sales_Fact[[#This Row],[Gross Amount]]*Sales_Fact[[#This Row],[Discount4]]</f>
        <v>115.72680000000001</v>
      </c>
      <c r="Q89" s="1" t="str">
        <f>IF(Sales_Fact[[#This Row],[Total_Amount5]]&gt;1000,"High Value","Standard")</f>
        <v>High Value</v>
      </c>
    </row>
    <row r="90" spans="1:17" x14ac:dyDescent="0.25">
      <c r="A90" t="s">
        <v>1972</v>
      </c>
      <c r="B90" s="3">
        <v>45588</v>
      </c>
      <c r="C90" t="s">
        <v>610</v>
      </c>
      <c r="D90" t="s">
        <v>1665</v>
      </c>
      <c r="E90" t="s">
        <v>1879</v>
      </c>
      <c r="F90">
        <v>2</v>
      </c>
      <c r="G90">
        <v>217.83</v>
      </c>
      <c r="H90">
        <v>0.14000000000000001</v>
      </c>
      <c r="I90" t="s">
        <v>1864</v>
      </c>
      <c r="J90">
        <v>374.66759999999999</v>
      </c>
      <c r="K90" s="4">
        <f>IF(ISBLANK(Sales_Fact[[#This Row],[Quantity]]),MEDIAN(Sales_Fact[Quantity]),Sales_Fact[[#This Row],[Quantity]])</f>
        <v>2</v>
      </c>
      <c r="L90" s="1">
        <f>IF(ISBLANK(Sales_Fact[[#This Row],[Unit_Price]]),MEDIAN(Sales_Fact[Unit_Price]),Sales_Fact[[#This Row],[Unit_Price]])</f>
        <v>217.83</v>
      </c>
      <c r="M90" s="2">
        <f>IF(ISBLANK(Sales_Fact[[#This Row],[Discount]]),MEDIAN(Sales_Fact[Discount]),Sales_Fact[[#This Row],[Discount]])</f>
        <v>0.14000000000000001</v>
      </c>
      <c r="N90" s="1">
        <f>Sales_Fact[[#This Row],[Quantity2]]*Sales_Fact[[#This Row],[Unit_Price3]]*(1-Sales_Fact[[#This Row],[Discount4]])</f>
        <v>374.66759999999999</v>
      </c>
      <c r="O90" s="1">
        <f>Sales_Fact[[#This Row],[Quantity2]]*Sales_Fact[[#This Row],[Unit_Price3]]</f>
        <v>435.66</v>
      </c>
      <c r="P90" s="1">
        <f>Sales_Fact[[#This Row],[Gross Amount]]*Sales_Fact[[#This Row],[Discount4]]</f>
        <v>60.992400000000011</v>
      </c>
      <c r="Q90" s="1" t="str">
        <f>IF(Sales_Fact[[#This Row],[Total_Amount5]]&gt;1000,"High Value","Standard")</f>
        <v>Standard</v>
      </c>
    </row>
    <row r="91" spans="1:17" x14ac:dyDescent="0.25">
      <c r="A91" t="s">
        <v>1973</v>
      </c>
      <c r="B91" s="3">
        <v>45848</v>
      </c>
      <c r="C91" t="s">
        <v>490</v>
      </c>
      <c r="D91" t="s">
        <v>1602</v>
      </c>
      <c r="E91" t="s">
        <v>1883</v>
      </c>
      <c r="F91">
        <v>4</v>
      </c>
      <c r="G91">
        <v>187.71</v>
      </c>
      <c r="H91">
        <v>0.06</v>
      </c>
      <c r="I91" t="s">
        <v>1868</v>
      </c>
      <c r="J91">
        <v>705.78959999999995</v>
      </c>
      <c r="K91" s="4">
        <f>IF(ISBLANK(Sales_Fact[[#This Row],[Quantity]]),MEDIAN(Sales_Fact[Quantity]),Sales_Fact[[#This Row],[Quantity]])</f>
        <v>4</v>
      </c>
      <c r="L91" s="1">
        <f>IF(ISBLANK(Sales_Fact[[#This Row],[Unit_Price]]),MEDIAN(Sales_Fact[Unit_Price]),Sales_Fact[[#This Row],[Unit_Price]])</f>
        <v>187.71</v>
      </c>
      <c r="M91" s="2">
        <f>IF(ISBLANK(Sales_Fact[[#This Row],[Discount]]),MEDIAN(Sales_Fact[Discount]),Sales_Fact[[#This Row],[Discount]])</f>
        <v>0.06</v>
      </c>
      <c r="N91" s="1">
        <f>Sales_Fact[[#This Row],[Quantity2]]*Sales_Fact[[#This Row],[Unit_Price3]]*(1-Sales_Fact[[#This Row],[Discount4]])</f>
        <v>705.78959999999995</v>
      </c>
      <c r="O91" s="1">
        <f>Sales_Fact[[#This Row],[Quantity2]]*Sales_Fact[[#This Row],[Unit_Price3]]</f>
        <v>750.84</v>
      </c>
      <c r="P91" s="1">
        <f>Sales_Fact[[#This Row],[Gross Amount]]*Sales_Fact[[#This Row],[Discount4]]</f>
        <v>45.050400000000003</v>
      </c>
      <c r="Q91" s="1" t="str">
        <f>IF(Sales_Fact[[#This Row],[Total_Amount5]]&gt;1000,"High Value","Standard")</f>
        <v>Standard</v>
      </c>
    </row>
    <row r="92" spans="1:17" x14ac:dyDescent="0.25">
      <c r="A92" t="s">
        <v>1974</v>
      </c>
      <c r="B92" s="3">
        <v>45577</v>
      </c>
      <c r="C92" t="s">
        <v>55</v>
      </c>
      <c r="D92" t="s">
        <v>1650</v>
      </c>
      <c r="E92" t="s">
        <v>1899</v>
      </c>
      <c r="F92">
        <v>2</v>
      </c>
      <c r="G92">
        <v>350.12</v>
      </c>
      <c r="H92">
        <v>0.12</v>
      </c>
      <c r="I92" t="s">
        <v>1868</v>
      </c>
      <c r="J92">
        <v>616.21119999999996</v>
      </c>
      <c r="K92" s="4">
        <f>IF(ISBLANK(Sales_Fact[[#This Row],[Quantity]]),MEDIAN(Sales_Fact[Quantity]),Sales_Fact[[#This Row],[Quantity]])</f>
        <v>2</v>
      </c>
      <c r="L92" s="1">
        <f>IF(ISBLANK(Sales_Fact[[#This Row],[Unit_Price]]),MEDIAN(Sales_Fact[Unit_Price]),Sales_Fact[[#This Row],[Unit_Price]])</f>
        <v>350.12</v>
      </c>
      <c r="M92" s="2">
        <f>IF(ISBLANK(Sales_Fact[[#This Row],[Discount]]),MEDIAN(Sales_Fact[Discount]),Sales_Fact[[#This Row],[Discount]])</f>
        <v>0.12</v>
      </c>
      <c r="N92" s="1">
        <f>Sales_Fact[[#This Row],[Quantity2]]*Sales_Fact[[#This Row],[Unit_Price3]]*(1-Sales_Fact[[#This Row],[Discount4]])</f>
        <v>616.21119999999996</v>
      </c>
      <c r="O92" s="1">
        <f>Sales_Fact[[#This Row],[Quantity2]]*Sales_Fact[[#This Row],[Unit_Price3]]</f>
        <v>700.24</v>
      </c>
      <c r="P92" s="1">
        <f>Sales_Fact[[#This Row],[Gross Amount]]*Sales_Fact[[#This Row],[Discount4]]</f>
        <v>84.028800000000004</v>
      </c>
      <c r="Q92" s="1" t="str">
        <f>IF(Sales_Fact[[#This Row],[Total_Amount5]]&gt;1000,"High Value","Standard")</f>
        <v>Standard</v>
      </c>
    </row>
    <row r="93" spans="1:17" x14ac:dyDescent="0.25">
      <c r="A93" t="s">
        <v>1975</v>
      </c>
      <c r="B93" s="3">
        <v>45312</v>
      </c>
      <c r="C93" t="s">
        <v>1273</v>
      </c>
      <c r="D93" t="s">
        <v>1918</v>
      </c>
      <c r="E93" t="s">
        <v>1883</v>
      </c>
      <c r="F93">
        <v>4</v>
      </c>
      <c r="G93">
        <v>102.19</v>
      </c>
      <c r="H93">
        <v>0.17</v>
      </c>
      <c r="I93" t="s">
        <v>1864</v>
      </c>
      <c r="J93">
        <v>339.27080000000001</v>
      </c>
      <c r="K93" s="4">
        <f>IF(ISBLANK(Sales_Fact[[#This Row],[Quantity]]),MEDIAN(Sales_Fact[Quantity]),Sales_Fact[[#This Row],[Quantity]])</f>
        <v>4</v>
      </c>
      <c r="L93" s="1">
        <f>IF(ISBLANK(Sales_Fact[[#This Row],[Unit_Price]]),MEDIAN(Sales_Fact[Unit_Price]),Sales_Fact[[#This Row],[Unit_Price]])</f>
        <v>102.19</v>
      </c>
      <c r="M93" s="2">
        <f>IF(ISBLANK(Sales_Fact[[#This Row],[Discount]]),MEDIAN(Sales_Fact[Discount]),Sales_Fact[[#This Row],[Discount]])</f>
        <v>0.17</v>
      </c>
      <c r="N93" s="1">
        <f>Sales_Fact[[#This Row],[Quantity2]]*Sales_Fact[[#This Row],[Unit_Price3]]*(1-Sales_Fact[[#This Row],[Discount4]])</f>
        <v>339.27079999999995</v>
      </c>
      <c r="O93" s="1">
        <f>Sales_Fact[[#This Row],[Quantity2]]*Sales_Fact[[#This Row],[Unit_Price3]]</f>
        <v>408.76</v>
      </c>
      <c r="P93" s="1">
        <f>Sales_Fact[[#This Row],[Gross Amount]]*Sales_Fact[[#This Row],[Discount4]]</f>
        <v>69.489199999999997</v>
      </c>
      <c r="Q93" s="1" t="str">
        <f>IF(Sales_Fact[[#This Row],[Total_Amount5]]&gt;1000,"High Value","Standard")</f>
        <v>Standard</v>
      </c>
    </row>
    <row r="94" spans="1:17" x14ac:dyDescent="0.25">
      <c r="A94" t="s">
        <v>1976</v>
      </c>
      <c r="B94" s="3">
        <v>45350</v>
      </c>
      <c r="C94" t="s">
        <v>42</v>
      </c>
      <c r="D94" t="s">
        <v>1809</v>
      </c>
      <c r="E94" t="s">
        <v>1874</v>
      </c>
      <c r="F94">
        <v>1</v>
      </c>
      <c r="G94">
        <v>696.53</v>
      </c>
      <c r="H94">
        <v>0.17</v>
      </c>
      <c r="I94" t="s">
        <v>1861</v>
      </c>
      <c r="J94">
        <v>578.11989999999992</v>
      </c>
      <c r="K94" s="4">
        <f>IF(ISBLANK(Sales_Fact[[#This Row],[Quantity]]),MEDIAN(Sales_Fact[Quantity]),Sales_Fact[[#This Row],[Quantity]])</f>
        <v>1</v>
      </c>
      <c r="L94" s="1">
        <f>IF(ISBLANK(Sales_Fact[[#This Row],[Unit_Price]]),MEDIAN(Sales_Fact[Unit_Price]),Sales_Fact[[#This Row],[Unit_Price]])</f>
        <v>696.53</v>
      </c>
      <c r="M94" s="2">
        <f>IF(ISBLANK(Sales_Fact[[#This Row],[Discount]]),MEDIAN(Sales_Fact[Discount]),Sales_Fact[[#This Row],[Discount]])</f>
        <v>0.17</v>
      </c>
      <c r="N94" s="1">
        <f>Sales_Fact[[#This Row],[Quantity2]]*Sales_Fact[[#This Row],[Unit_Price3]]*(1-Sales_Fact[[#This Row],[Discount4]])</f>
        <v>578.11989999999992</v>
      </c>
      <c r="O94" s="1">
        <f>Sales_Fact[[#This Row],[Quantity2]]*Sales_Fact[[#This Row],[Unit_Price3]]</f>
        <v>696.53</v>
      </c>
      <c r="P94" s="1">
        <f>Sales_Fact[[#This Row],[Gross Amount]]*Sales_Fact[[#This Row],[Discount4]]</f>
        <v>118.4101</v>
      </c>
      <c r="Q94" s="1" t="str">
        <f>IF(Sales_Fact[[#This Row],[Total_Amount5]]&gt;1000,"High Value","Standard")</f>
        <v>Standard</v>
      </c>
    </row>
    <row r="95" spans="1:17" x14ac:dyDescent="0.25">
      <c r="A95" t="s">
        <v>1977</v>
      </c>
      <c r="B95" s="3">
        <v>45657</v>
      </c>
      <c r="C95" t="s">
        <v>245</v>
      </c>
      <c r="D95" t="s">
        <v>1608</v>
      </c>
      <c r="E95" t="s">
        <v>1874</v>
      </c>
      <c r="F95">
        <v>2</v>
      </c>
      <c r="G95">
        <v>327.52</v>
      </c>
      <c r="H95">
        <v>0.15</v>
      </c>
      <c r="I95" t="s">
        <v>1864</v>
      </c>
      <c r="J95">
        <v>556.78399999999999</v>
      </c>
      <c r="K95" s="4">
        <f>IF(ISBLANK(Sales_Fact[[#This Row],[Quantity]]),MEDIAN(Sales_Fact[Quantity]),Sales_Fact[[#This Row],[Quantity]])</f>
        <v>2</v>
      </c>
      <c r="L95" s="1">
        <f>IF(ISBLANK(Sales_Fact[[#This Row],[Unit_Price]]),MEDIAN(Sales_Fact[Unit_Price]),Sales_Fact[[#This Row],[Unit_Price]])</f>
        <v>327.52</v>
      </c>
      <c r="M95" s="2">
        <f>IF(ISBLANK(Sales_Fact[[#This Row],[Discount]]),MEDIAN(Sales_Fact[Discount]),Sales_Fact[[#This Row],[Discount]])</f>
        <v>0.15</v>
      </c>
      <c r="N95" s="1">
        <f>Sales_Fact[[#This Row],[Quantity2]]*Sales_Fact[[#This Row],[Unit_Price3]]*(1-Sales_Fact[[#This Row],[Discount4]])</f>
        <v>556.78399999999999</v>
      </c>
      <c r="O95" s="1">
        <f>Sales_Fact[[#This Row],[Quantity2]]*Sales_Fact[[#This Row],[Unit_Price3]]</f>
        <v>655.04</v>
      </c>
      <c r="P95" s="1">
        <f>Sales_Fact[[#This Row],[Gross Amount]]*Sales_Fact[[#This Row],[Discount4]]</f>
        <v>98.255999999999986</v>
      </c>
      <c r="Q95" s="1" t="str">
        <f>IF(Sales_Fact[[#This Row],[Total_Amount5]]&gt;1000,"High Value","Standard")</f>
        <v>Standard</v>
      </c>
    </row>
    <row r="96" spans="1:17" x14ac:dyDescent="0.25">
      <c r="A96" t="s">
        <v>1978</v>
      </c>
      <c r="B96" s="3">
        <v>45530</v>
      </c>
      <c r="C96" t="s">
        <v>951</v>
      </c>
      <c r="D96" t="s">
        <v>1842</v>
      </c>
      <c r="E96" t="s">
        <v>1892</v>
      </c>
      <c r="F96">
        <v>2</v>
      </c>
      <c r="G96">
        <v>569.36</v>
      </c>
      <c r="H96">
        <v>0.01</v>
      </c>
      <c r="I96" t="s">
        <v>1864</v>
      </c>
      <c r="K96" s="4">
        <f>IF(ISBLANK(Sales_Fact[[#This Row],[Quantity]]),MEDIAN(Sales_Fact[Quantity]),Sales_Fact[[#This Row],[Quantity]])</f>
        <v>2</v>
      </c>
      <c r="L96" s="1">
        <f>IF(ISBLANK(Sales_Fact[[#This Row],[Unit_Price]]),MEDIAN(Sales_Fact[Unit_Price]),Sales_Fact[[#This Row],[Unit_Price]])</f>
        <v>569.36</v>
      </c>
      <c r="M96" s="2">
        <f>IF(ISBLANK(Sales_Fact[[#This Row],[Discount]]),MEDIAN(Sales_Fact[Discount]),Sales_Fact[[#This Row],[Discount]])</f>
        <v>0.01</v>
      </c>
      <c r="N96" s="1">
        <f>Sales_Fact[[#This Row],[Quantity2]]*Sales_Fact[[#This Row],[Unit_Price3]]*(1-Sales_Fact[[#This Row],[Discount4]])</f>
        <v>1127.3327999999999</v>
      </c>
      <c r="O96" s="1">
        <f>Sales_Fact[[#This Row],[Quantity2]]*Sales_Fact[[#This Row],[Unit_Price3]]</f>
        <v>1138.72</v>
      </c>
      <c r="P96" s="1">
        <f>Sales_Fact[[#This Row],[Gross Amount]]*Sales_Fact[[#This Row],[Discount4]]</f>
        <v>11.3872</v>
      </c>
      <c r="Q96" s="1" t="str">
        <f>IF(Sales_Fact[[#This Row],[Total_Amount5]]&gt;1000,"High Value","Standard")</f>
        <v>High Value</v>
      </c>
    </row>
    <row r="97" spans="1:17" x14ac:dyDescent="0.25">
      <c r="A97" t="s">
        <v>1979</v>
      </c>
      <c r="B97" s="3">
        <v>45556</v>
      </c>
      <c r="C97" t="s">
        <v>1020</v>
      </c>
      <c r="D97" t="s">
        <v>1848</v>
      </c>
      <c r="E97" t="s">
        <v>1904</v>
      </c>
      <c r="F97">
        <v>2</v>
      </c>
      <c r="G97">
        <v>68.290000000000006</v>
      </c>
      <c r="H97">
        <v>0.14000000000000001</v>
      </c>
      <c r="I97" t="s">
        <v>1868</v>
      </c>
      <c r="J97">
        <v>117.4588</v>
      </c>
      <c r="K97" s="4">
        <f>IF(ISBLANK(Sales_Fact[[#This Row],[Quantity]]),MEDIAN(Sales_Fact[Quantity]),Sales_Fact[[#This Row],[Quantity]])</f>
        <v>2</v>
      </c>
      <c r="L97" s="1">
        <f>IF(ISBLANK(Sales_Fact[[#This Row],[Unit_Price]]),MEDIAN(Sales_Fact[Unit_Price]),Sales_Fact[[#This Row],[Unit_Price]])</f>
        <v>68.290000000000006</v>
      </c>
      <c r="M97" s="2">
        <f>IF(ISBLANK(Sales_Fact[[#This Row],[Discount]]),MEDIAN(Sales_Fact[Discount]),Sales_Fact[[#This Row],[Discount]])</f>
        <v>0.14000000000000001</v>
      </c>
      <c r="N97" s="1">
        <f>Sales_Fact[[#This Row],[Quantity2]]*Sales_Fact[[#This Row],[Unit_Price3]]*(1-Sales_Fact[[#This Row],[Discount4]])</f>
        <v>117.45880000000001</v>
      </c>
      <c r="O97" s="1">
        <f>Sales_Fact[[#This Row],[Quantity2]]*Sales_Fact[[#This Row],[Unit_Price3]]</f>
        <v>136.58000000000001</v>
      </c>
      <c r="P97" s="1">
        <f>Sales_Fact[[#This Row],[Gross Amount]]*Sales_Fact[[#This Row],[Discount4]]</f>
        <v>19.121200000000005</v>
      </c>
      <c r="Q97" s="1" t="str">
        <f>IF(Sales_Fact[[#This Row],[Total_Amount5]]&gt;1000,"High Value","Standard")</f>
        <v>Standard</v>
      </c>
    </row>
    <row r="98" spans="1:17" x14ac:dyDescent="0.25">
      <c r="A98" t="s">
        <v>1980</v>
      </c>
      <c r="B98" s="3">
        <v>45523</v>
      </c>
      <c r="C98" t="s">
        <v>791</v>
      </c>
      <c r="D98" t="s">
        <v>1701</v>
      </c>
      <c r="E98" t="s">
        <v>1901</v>
      </c>
      <c r="F98">
        <v>1</v>
      </c>
      <c r="G98">
        <v>842.9</v>
      </c>
      <c r="H98">
        <v>0.06</v>
      </c>
      <c r="I98" t="s">
        <v>1868</v>
      </c>
      <c r="J98">
        <v>792.32599999999991</v>
      </c>
      <c r="K98" s="4">
        <f>IF(ISBLANK(Sales_Fact[[#This Row],[Quantity]]),MEDIAN(Sales_Fact[Quantity]),Sales_Fact[[#This Row],[Quantity]])</f>
        <v>1</v>
      </c>
      <c r="L98" s="1">
        <f>IF(ISBLANK(Sales_Fact[[#This Row],[Unit_Price]]),MEDIAN(Sales_Fact[Unit_Price]),Sales_Fact[[#This Row],[Unit_Price]])</f>
        <v>842.9</v>
      </c>
      <c r="M98" s="2">
        <f>IF(ISBLANK(Sales_Fact[[#This Row],[Discount]]),MEDIAN(Sales_Fact[Discount]),Sales_Fact[[#This Row],[Discount]])</f>
        <v>0.06</v>
      </c>
      <c r="N98" s="1">
        <f>Sales_Fact[[#This Row],[Quantity2]]*Sales_Fact[[#This Row],[Unit_Price3]]*(1-Sales_Fact[[#This Row],[Discount4]])</f>
        <v>792.32599999999991</v>
      </c>
      <c r="O98" s="1">
        <f>Sales_Fact[[#This Row],[Quantity2]]*Sales_Fact[[#This Row],[Unit_Price3]]</f>
        <v>842.9</v>
      </c>
      <c r="P98" s="1">
        <f>Sales_Fact[[#This Row],[Gross Amount]]*Sales_Fact[[#This Row],[Discount4]]</f>
        <v>50.573999999999998</v>
      </c>
      <c r="Q98" s="1" t="str">
        <f>IF(Sales_Fact[[#This Row],[Total_Amount5]]&gt;1000,"High Value","Standard")</f>
        <v>Standard</v>
      </c>
    </row>
    <row r="99" spans="1:17" x14ac:dyDescent="0.25">
      <c r="A99" t="s">
        <v>1981</v>
      </c>
      <c r="B99" s="3">
        <v>45587</v>
      </c>
      <c r="C99" t="s">
        <v>920</v>
      </c>
      <c r="D99" t="s">
        <v>1982</v>
      </c>
      <c r="E99" t="s">
        <v>1860</v>
      </c>
      <c r="F99">
        <v>3</v>
      </c>
      <c r="G99">
        <v>751.94</v>
      </c>
      <c r="H99">
        <v>0.26</v>
      </c>
      <c r="I99" t="s">
        <v>1864</v>
      </c>
      <c r="J99">
        <v>1669.3068000000001</v>
      </c>
      <c r="K99" s="4">
        <f>IF(ISBLANK(Sales_Fact[[#This Row],[Quantity]]),MEDIAN(Sales_Fact[Quantity]),Sales_Fact[[#This Row],[Quantity]])</f>
        <v>3</v>
      </c>
      <c r="L99" s="1">
        <f>IF(ISBLANK(Sales_Fact[[#This Row],[Unit_Price]]),MEDIAN(Sales_Fact[Unit_Price]),Sales_Fact[[#This Row],[Unit_Price]])</f>
        <v>751.94</v>
      </c>
      <c r="M99" s="2">
        <f>IF(ISBLANK(Sales_Fact[[#This Row],[Discount]]),MEDIAN(Sales_Fact[Discount]),Sales_Fact[[#This Row],[Discount]])</f>
        <v>0.26</v>
      </c>
      <c r="N99" s="1">
        <f>Sales_Fact[[#This Row],[Quantity2]]*Sales_Fact[[#This Row],[Unit_Price3]]*(1-Sales_Fact[[#This Row],[Discount4]])</f>
        <v>1669.3068000000001</v>
      </c>
      <c r="O99" s="1">
        <f>Sales_Fact[[#This Row],[Quantity2]]*Sales_Fact[[#This Row],[Unit_Price3]]</f>
        <v>2255.8200000000002</v>
      </c>
      <c r="P99" s="1">
        <f>Sales_Fact[[#This Row],[Gross Amount]]*Sales_Fact[[#This Row],[Discount4]]</f>
        <v>586.5132000000001</v>
      </c>
      <c r="Q99" s="1" t="str">
        <f>IF(Sales_Fact[[#This Row],[Total_Amount5]]&gt;1000,"High Value","Standard")</f>
        <v>High Value</v>
      </c>
    </row>
    <row r="100" spans="1:17" x14ac:dyDescent="0.25">
      <c r="A100" t="s">
        <v>1983</v>
      </c>
      <c r="B100" s="3">
        <v>45580</v>
      </c>
      <c r="C100" t="s">
        <v>455</v>
      </c>
      <c r="D100" t="s">
        <v>1719</v>
      </c>
      <c r="E100" t="s">
        <v>1872</v>
      </c>
      <c r="F100">
        <v>4</v>
      </c>
      <c r="G100">
        <v>476.28</v>
      </c>
      <c r="H100">
        <v>0.17</v>
      </c>
      <c r="I100" t="s">
        <v>1861</v>
      </c>
      <c r="J100">
        <v>1581.2496000000001</v>
      </c>
      <c r="K100" s="4">
        <f>IF(ISBLANK(Sales_Fact[[#This Row],[Quantity]]),MEDIAN(Sales_Fact[Quantity]),Sales_Fact[[#This Row],[Quantity]])</f>
        <v>4</v>
      </c>
      <c r="L100" s="1">
        <f>IF(ISBLANK(Sales_Fact[[#This Row],[Unit_Price]]),MEDIAN(Sales_Fact[Unit_Price]),Sales_Fact[[#This Row],[Unit_Price]])</f>
        <v>476.28</v>
      </c>
      <c r="M100" s="2">
        <f>IF(ISBLANK(Sales_Fact[[#This Row],[Discount]]),MEDIAN(Sales_Fact[Discount]),Sales_Fact[[#This Row],[Discount]])</f>
        <v>0.17</v>
      </c>
      <c r="N100" s="1">
        <f>Sales_Fact[[#This Row],[Quantity2]]*Sales_Fact[[#This Row],[Unit_Price3]]*(1-Sales_Fact[[#This Row],[Discount4]])</f>
        <v>1581.2495999999999</v>
      </c>
      <c r="O100" s="1">
        <f>Sales_Fact[[#This Row],[Quantity2]]*Sales_Fact[[#This Row],[Unit_Price3]]</f>
        <v>1905.12</v>
      </c>
      <c r="P100" s="1">
        <f>Sales_Fact[[#This Row],[Gross Amount]]*Sales_Fact[[#This Row],[Discount4]]</f>
        <v>323.87040000000002</v>
      </c>
      <c r="Q100" s="1" t="str">
        <f>IF(Sales_Fact[[#This Row],[Total_Amount5]]&gt;1000,"High Value","Standard")</f>
        <v>High Value</v>
      </c>
    </row>
    <row r="101" spans="1:17" x14ac:dyDescent="0.25">
      <c r="A101" t="s">
        <v>1984</v>
      </c>
      <c r="B101" s="3">
        <v>45479</v>
      </c>
      <c r="C101" t="s">
        <v>1032</v>
      </c>
      <c r="D101" t="s">
        <v>1713</v>
      </c>
      <c r="E101" t="s">
        <v>1860</v>
      </c>
      <c r="F101">
        <v>3</v>
      </c>
      <c r="G101">
        <v>541.99</v>
      </c>
      <c r="H101">
        <v>0.24</v>
      </c>
      <c r="I101" t="s">
        <v>1868</v>
      </c>
      <c r="J101">
        <v>1235.7372</v>
      </c>
      <c r="K101" s="4">
        <f>IF(ISBLANK(Sales_Fact[[#This Row],[Quantity]]),MEDIAN(Sales_Fact[Quantity]),Sales_Fact[[#This Row],[Quantity]])</f>
        <v>3</v>
      </c>
      <c r="L101" s="1">
        <f>IF(ISBLANK(Sales_Fact[[#This Row],[Unit_Price]]),MEDIAN(Sales_Fact[Unit_Price]),Sales_Fact[[#This Row],[Unit_Price]])</f>
        <v>541.99</v>
      </c>
      <c r="M101" s="2">
        <f>IF(ISBLANK(Sales_Fact[[#This Row],[Discount]]),MEDIAN(Sales_Fact[Discount]),Sales_Fact[[#This Row],[Discount]])</f>
        <v>0.24</v>
      </c>
      <c r="N101" s="1">
        <f>Sales_Fact[[#This Row],[Quantity2]]*Sales_Fact[[#This Row],[Unit_Price3]]*(1-Sales_Fact[[#This Row],[Discount4]])</f>
        <v>1235.7372</v>
      </c>
      <c r="O101" s="1">
        <f>Sales_Fact[[#This Row],[Quantity2]]*Sales_Fact[[#This Row],[Unit_Price3]]</f>
        <v>1625.97</v>
      </c>
      <c r="P101" s="1">
        <f>Sales_Fact[[#This Row],[Gross Amount]]*Sales_Fact[[#This Row],[Discount4]]</f>
        <v>390.2328</v>
      </c>
      <c r="Q101" s="1" t="str">
        <f>IF(Sales_Fact[[#This Row],[Total_Amount5]]&gt;1000,"High Value","Standard")</f>
        <v>High Value</v>
      </c>
    </row>
    <row r="102" spans="1:17" x14ac:dyDescent="0.25">
      <c r="A102" t="s">
        <v>1985</v>
      </c>
      <c r="B102" s="3">
        <v>45677</v>
      </c>
      <c r="C102" t="s">
        <v>1164</v>
      </c>
      <c r="D102" t="s">
        <v>1650</v>
      </c>
      <c r="E102" t="s">
        <v>1870</v>
      </c>
      <c r="F102">
        <v>2</v>
      </c>
      <c r="G102">
        <v>401.5</v>
      </c>
      <c r="H102">
        <v>0.18</v>
      </c>
      <c r="I102" t="s">
        <v>1861</v>
      </c>
      <c r="J102">
        <v>658.46</v>
      </c>
      <c r="K102" s="4">
        <f>IF(ISBLANK(Sales_Fact[[#This Row],[Quantity]]),MEDIAN(Sales_Fact[Quantity]),Sales_Fact[[#This Row],[Quantity]])</f>
        <v>2</v>
      </c>
      <c r="L102" s="1">
        <f>IF(ISBLANK(Sales_Fact[[#This Row],[Unit_Price]]),MEDIAN(Sales_Fact[Unit_Price]),Sales_Fact[[#This Row],[Unit_Price]])</f>
        <v>401.5</v>
      </c>
      <c r="M102" s="2">
        <f>IF(ISBLANK(Sales_Fact[[#This Row],[Discount]]),MEDIAN(Sales_Fact[Discount]),Sales_Fact[[#This Row],[Discount]])</f>
        <v>0.18</v>
      </c>
      <c r="N102" s="1">
        <f>Sales_Fact[[#This Row],[Quantity2]]*Sales_Fact[[#This Row],[Unit_Price3]]*(1-Sales_Fact[[#This Row],[Discount4]])</f>
        <v>658.46</v>
      </c>
      <c r="O102" s="1">
        <f>Sales_Fact[[#This Row],[Quantity2]]*Sales_Fact[[#This Row],[Unit_Price3]]</f>
        <v>803</v>
      </c>
      <c r="P102" s="1">
        <f>Sales_Fact[[#This Row],[Gross Amount]]*Sales_Fact[[#This Row],[Discount4]]</f>
        <v>144.54</v>
      </c>
      <c r="Q102" s="1" t="str">
        <f>IF(Sales_Fact[[#This Row],[Total_Amount5]]&gt;1000,"High Value","Standard")</f>
        <v>Standard</v>
      </c>
    </row>
    <row r="103" spans="1:17" x14ac:dyDescent="0.25">
      <c r="A103" t="s">
        <v>1986</v>
      </c>
      <c r="B103" s="3">
        <v>45453</v>
      </c>
      <c r="C103" t="s">
        <v>308</v>
      </c>
      <c r="D103" t="s">
        <v>1626</v>
      </c>
      <c r="E103" t="s">
        <v>1896</v>
      </c>
      <c r="F103">
        <v>3</v>
      </c>
      <c r="G103">
        <v>359.56</v>
      </c>
      <c r="H103">
        <v>0.17</v>
      </c>
      <c r="I103" t="s">
        <v>1864</v>
      </c>
      <c r="J103">
        <v>895.30439999999999</v>
      </c>
      <c r="K103" s="4">
        <f>IF(ISBLANK(Sales_Fact[[#This Row],[Quantity]]),MEDIAN(Sales_Fact[Quantity]),Sales_Fact[[#This Row],[Quantity]])</f>
        <v>3</v>
      </c>
      <c r="L103" s="1">
        <f>IF(ISBLANK(Sales_Fact[[#This Row],[Unit_Price]]),MEDIAN(Sales_Fact[Unit_Price]),Sales_Fact[[#This Row],[Unit_Price]])</f>
        <v>359.56</v>
      </c>
      <c r="M103" s="2">
        <f>IF(ISBLANK(Sales_Fact[[#This Row],[Discount]]),MEDIAN(Sales_Fact[Discount]),Sales_Fact[[#This Row],[Discount]])</f>
        <v>0.17</v>
      </c>
      <c r="N103" s="1">
        <f>Sales_Fact[[#This Row],[Quantity2]]*Sales_Fact[[#This Row],[Unit_Price3]]*(1-Sales_Fact[[#This Row],[Discount4]])</f>
        <v>895.30439999999999</v>
      </c>
      <c r="O103" s="1">
        <f>Sales_Fact[[#This Row],[Quantity2]]*Sales_Fact[[#This Row],[Unit_Price3]]</f>
        <v>1078.68</v>
      </c>
      <c r="P103" s="1">
        <f>Sales_Fact[[#This Row],[Gross Amount]]*Sales_Fact[[#This Row],[Discount4]]</f>
        <v>183.37560000000002</v>
      </c>
      <c r="Q103" s="1" t="str">
        <f>IF(Sales_Fact[[#This Row],[Total_Amount5]]&gt;1000,"High Value","Standard")</f>
        <v>Standard</v>
      </c>
    </row>
    <row r="104" spans="1:17" x14ac:dyDescent="0.25">
      <c r="A104" t="s">
        <v>1987</v>
      </c>
      <c r="B104" s="3">
        <v>45552</v>
      </c>
      <c r="C104" t="s">
        <v>351</v>
      </c>
      <c r="D104" t="s">
        <v>1791</v>
      </c>
      <c r="E104" t="s">
        <v>1913</v>
      </c>
      <c r="F104">
        <v>2</v>
      </c>
      <c r="G104">
        <v>471.88</v>
      </c>
      <c r="H104">
        <v>0.24</v>
      </c>
      <c r="I104" t="s">
        <v>1864</v>
      </c>
      <c r="J104">
        <v>717.25760000000002</v>
      </c>
      <c r="K104" s="4">
        <f>IF(ISBLANK(Sales_Fact[[#This Row],[Quantity]]),MEDIAN(Sales_Fact[Quantity]),Sales_Fact[[#This Row],[Quantity]])</f>
        <v>2</v>
      </c>
      <c r="L104" s="1">
        <f>IF(ISBLANK(Sales_Fact[[#This Row],[Unit_Price]]),MEDIAN(Sales_Fact[Unit_Price]),Sales_Fact[[#This Row],[Unit_Price]])</f>
        <v>471.88</v>
      </c>
      <c r="M104" s="2">
        <f>IF(ISBLANK(Sales_Fact[[#This Row],[Discount]]),MEDIAN(Sales_Fact[Discount]),Sales_Fact[[#This Row],[Discount]])</f>
        <v>0.24</v>
      </c>
      <c r="N104" s="1">
        <f>Sales_Fact[[#This Row],[Quantity2]]*Sales_Fact[[#This Row],[Unit_Price3]]*(1-Sales_Fact[[#This Row],[Discount4]])</f>
        <v>717.25760000000002</v>
      </c>
      <c r="O104" s="1">
        <f>Sales_Fact[[#This Row],[Quantity2]]*Sales_Fact[[#This Row],[Unit_Price3]]</f>
        <v>943.76</v>
      </c>
      <c r="P104" s="1">
        <f>Sales_Fact[[#This Row],[Gross Amount]]*Sales_Fact[[#This Row],[Discount4]]</f>
        <v>226.50239999999999</v>
      </c>
      <c r="Q104" s="1" t="str">
        <f>IF(Sales_Fact[[#This Row],[Total_Amount5]]&gt;1000,"High Value","Standard")</f>
        <v>Standard</v>
      </c>
    </row>
    <row r="105" spans="1:17" x14ac:dyDescent="0.25">
      <c r="A105" t="s">
        <v>1988</v>
      </c>
      <c r="B105" s="3">
        <v>45907</v>
      </c>
      <c r="C105" t="s">
        <v>607</v>
      </c>
      <c r="D105" t="s">
        <v>1653</v>
      </c>
      <c r="E105" t="s">
        <v>1874</v>
      </c>
      <c r="F105">
        <v>4</v>
      </c>
      <c r="G105">
        <v>925.19</v>
      </c>
      <c r="H105">
        <v>0.19</v>
      </c>
      <c r="I105" t="s">
        <v>1864</v>
      </c>
      <c r="J105">
        <v>2997.615600000001</v>
      </c>
      <c r="K105" s="4">
        <f>IF(ISBLANK(Sales_Fact[[#This Row],[Quantity]]),MEDIAN(Sales_Fact[Quantity]),Sales_Fact[[#This Row],[Quantity]])</f>
        <v>4</v>
      </c>
      <c r="L105" s="1">
        <f>IF(ISBLANK(Sales_Fact[[#This Row],[Unit_Price]]),MEDIAN(Sales_Fact[Unit_Price]),Sales_Fact[[#This Row],[Unit_Price]])</f>
        <v>925.19</v>
      </c>
      <c r="M105" s="2">
        <f>IF(ISBLANK(Sales_Fact[[#This Row],[Discount]]),MEDIAN(Sales_Fact[Discount]),Sales_Fact[[#This Row],[Discount]])</f>
        <v>0.19</v>
      </c>
      <c r="N105" s="1">
        <f>Sales_Fact[[#This Row],[Quantity2]]*Sales_Fact[[#This Row],[Unit_Price3]]*(1-Sales_Fact[[#This Row],[Discount4]])</f>
        <v>2997.6156000000005</v>
      </c>
      <c r="O105" s="1">
        <f>Sales_Fact[[#This Row],[Quantity2]]*Sales_Fact[[#This Row],[Unit_Price3]]</f>
        <v>3700.76</v>
      </c>
      <c r="P105" s="1">
        <f>Sales_Fact[[#This Row],[Gross Amount]]*Sales_Fact[[#This Row],[Discount4]]</f>
        <v>703.14440000000002</v>
      </c>
      <c r="Q105" s="1" t="str">
        <f>IF(Sales_Fact[[#This Row],[Total_Amount5]]&gt;1000,"High Value","Standard")</f>
        <v>High Value</v>
      </c>
    </row>
    <row r="106" spans="1:17" x14ac:dyDescent="0.25">
      <c r="A106" t="s">
        <v>1989</v>
      </c>
      <c r="B106" s="3">
        <v>45330</v>
      </c>
      <c r="C106" t="s">
        <v>125</v>
      </c>
      <c r="D106" t="s">
        <v>1809</v>
      </c>
      <c r="E106" t="s">
        <v>1931</v>
      </c>
      <c r="F106">
        <v>2</v>
      </c>
      <c r="G106">
        <v>879.63</v>
      </c>
      <c r="H106">
        <v>7.0000000000000007E-2</v>
      </c>
      <c r="I106" t="s">
        <v>1868</v>
      </c>
      <c r="J106">
        <v>1636.1117999999999</v>
      </c>
      <c r="K106" s="4">
        <f>IF(ISBLANK(Sales_Fact[[#This Row],[Quantity]]),MEDIAN(Sales_Fact[Quantity]),Sales_Fact[[#This Row],[Quantity]])</f>
        <v>2</v>
      </c>
      <c r="L106" s="1">
        <f>IF(ISBLANK(Sales_Fact[[#This Row],[Unit_Price]]),MEDIAN(Sales_Fact[Unit_Price]),Sales_Fact[[#This Row],[Unit_Price]])</f>
        <v>879.63</v>
      </c>
      <c r="M106" s="2">
        <f>IF(ISBLANK(Sales_Fact[[#This Row],[Discount]]),MEDIAN(Sales_Fact[Discount]),Sales_Fact[[#This Row],[Discount]])</f>
        <v>7.0000000000000007E-2</v>
      </c>
      <c r="N106" s="1">
        <f>Sales_Fact[[#This Row],[Quantity2]]*Sales_Fact[[#This Row],[Unit_Price3]]*(1-Sales_Fact[[#This Row],[Discount4]])</f>
        <v>1636.1117999999999</v>
      </c>
      <c r="O106" s="1">
        <f>Sales_Fact[[#This Row],[Quantity2]]*Sales_Fact[[#This Row],[Unit_Price3]]</f>
        <v>1759.26</v>
      </c>
      <c r="P106" s="1">
        <f>Sales_Fact[[#This Row],[Gross Amount]]*Sales_Fact[[#This Row],[Discount4]]</f>
        <v>123.14820000000002</v>
      </c>
      <c r="Q106" s="1" t="str">
        <f>IF(Sales_Fact[[#This Row],[Total_Amount5]]&gt;1000,"High Value","Standard")</f>
        <v>High Value</v>
      </c>
    </row>
    <row r="107" spans="1:17" x14ac:dyDescent="0.25">
      <c r="A107" t="s">
        <v>1990</v>
      </c>
      <c r="B107" s="3">
        <v>45214</v>
      </c>
      <c r="C107" t="s">
        <v>20</v>
      </c>
      <c r="D107" t="s">
        <v>1788</v>
      </c>
      <c r="E107" t="s">
        <v>1863</v>
      </c>
      <c r="F107">
        <v>2</v>
      </c>
      <c r="G107">
        <v>418.23</v>
      </c>
      <c r="H107">
        <v>0.28000000000000003</v>
      </c>
      <c r="I107" t="s">
        <v>1861</v>
      </c>
      <c r="J107">
        <v>602.25120000000004</v>
      </c>
      <c r="K107" s="4">
        <f>IF(ISBLANK(Sales_Fact[[#This Row],[Quantity]]),MEDIAN(Sales_Fact[Quantity]),Sales_Fact[[#This Row],[Quantity]])</f>
        <v>2</v>
      </c>
      <c r="L107" s="1">
        <f>IF(ISBLANK(Sales_Fact[[#This Row],[Unit_Price]]),MEDIAN(Sales_Fact[Unit_Price]),Sales_Fact[[#This Row],[Unit_Price]])</f>
        <v>418.23</v>
      </c>
      <c r="M107" s="2">
        <f>IF(ISBLANK(Sales_Fact[[#This Row],[Discount]]),MEDIAN(Sales_Fact[Discount]),Sales_Fact[[#This Row],[Discount]])</f>
        <v>0.28000000000000003</v>
      </c>
      <c r="N107" s="1">
        <f>Sales_Fact[[#This Row],[Quantity2]]*Sales_Fact[[#This Row],[Unit_Price3]]*(1-Sales_Fact[[#This Row],[Discount4]])</f>
        <v>602.25120000000004</v>
      </c>
      <c r="O107" s="1">
        <f>Sales_Fact[[#This Row],[Quantity2]]*Sales_Fact[[#This Row],[Unit_Price3]]</f>
        <v>836.46</v>
      </c>
      <c r="P107" s="1">
        <f>Sales_Fact[[#This Row],[Gross Amount]]*Sales_Fact[[#This Row],[Discount4]]</f>
        <v>234.20880000000002</v>
      </c>
      <c r="Q107" s="1" t="str">
        <f>IF(Sales_Fact[[#This Row],[Total_Amount5]]&gt;1000,"High Value","Standard")</f>
        <v>Standard</v>
      </c>
    </row>
    <row r="108" spans="1:17" x14ac:dyDescent="0.25">
      <c r="A108" t="s">
        <v>1991</v>
      </c>
      <c r="B108" s="3">
        <v>45891</v>
      </c>
      <c r="C108" t="s">
        <v>866</v>
      </c>
      <c r="D108" t="s">
        <v>1608</v>
      </c>
      <c r="E108" t="s">
        <v>1899</v>
      </c>
      <c r="F108">
        <v>3</v>
      </c>
      <c r="G108">
        <v>551.72</v>
      </c>
      <c r="H108">
        <v>0.03</v>
      </c>
      <c r="I108" t="s">
        <v>1868</v>
      </c>
      <c r="J108">
        <v>1605.5052000000001</v>
      </c>
      <c r="K108" s="4">
        <f>IF(ISBLANK(Sales_Fact[[#This Row],[Quantity]]),MEDIAN(Sales_Fact[Quantity]),Sales_Fact[[#This Row],[Quantity]])</f>
        <v>3</v>
      </c>
      <c r="L108" s="1">
        <f>IF(ISBLANK(Sales_Fact[[#This Row],[Unit_Price]]),MEDIAN(Sales_Fact[Unit_Price]),Sales_Fact[[#This Row],[Unit_Price]])</f>
        <v>551.72</v>
      </c>
      <c r="M108" s="2">
        <f>IF(ISBLANK(Sales_Fact[[#This Row],[Discount]]),MEDIAN(Sales_Fact[Discount]),Sales_Fact[[#This Row],[Discount]])</f>
        <v>0.03</v>
      </c>
      <c r="N108" s="1">
        <f>Sales_Fact[[#This Row],[Quantity2]]*Sales_Fact[[#This Row],[Unit_Price3]]*(1-Sales_Fact[[#This Row],[Discount4]])</f>
        <v>1605.5052000000001</v>
      </c>
      <c r="O108" s="1">
        <f>Sales_Fact[[#This Row],[Quantity2]]*Sales_Fact[[#This Row],[Unit_Price3]]</f>
        <v>1655.16</v>
      </c>
      <c r="P108" s="1">
        <f>Sales_Fact[[#This Row],[Gross Amount]]*Sales_Fact[[#This Row],[Discount4]]</f>
        <v>49.654800000000002</v>
      </c>
      <c r="Q108" s="1" t="str">
        <f>IF(Sales_Fact[[#This Row],[Total_Amount5]]&gt;1000,"High Value","Standard")</f>
        <v>High Value</v>
      </c>
    </row>
    <row r="109" spans="1:17" x14ac:dyDescent="0.25">
      <c r="A109" t="s">
        <v>1992</v>
      </c>
      <c r="B109" s="3">
        <v>45323</v>
      </c>
      <c r="C109" t="s">
        <v>1071</v>
      </c>
      <c r="D109" t="s">
        <v>1809</v>
      </c>
      <c r="E109" t="s">
        <v>1872</v>
      </c>
      <c r="F109">
        <v>4</v>
      </c>
      <c r="G109">
        <v>525.61</v>
      </c>
      <c r="H109">
        <v>0.02</v>
      </c>
      <c r="I109" t="s">
        <v>1864</v>
      </c>
      <c r="J109">
        <v>2060.3912</v>
      </c>
      <c r="K109" s="4">
        <f>IF(ISBLANK(Sales_Fact[[#This Row],[Quantity]]),MEDIAN(Sales_Fact[Quantity]),Sales_Fact[[#This Row],[Quantity]])</f>
        <v>4</v>
      </c>
      <c r="L109" s="1">
        <f>IF(ISBLANK(Sales_Fact[[#This Row],[Unit_Price]]),MEDIAN(Sales_Fact[Unit_Price]),Sales_Fact[[#This Row],[Unit_Price]])</f>
        <v>525.61</v>
      </c>
      <c r="M109" s="2">
        <f>IF(ISBLANK(Sales_Fact[[#This Row],[Discount]]),MEDIAN(Sales_Fact[Discount]),Sales_Fact[[#This Row],[Discount]])</f>
        <v>0.02</v>
      </c>
      <c r="N109" s="1">
        <f>Sales_Fact[[#This Row],[Quantity2]]*Sales_Fact[[#This Row],[Unit_Price3]]*(1-Sales_Fact[[#This Row],[Discount4]])</f>
        <v>2060.3912</v>
      </c>
      <c r="O109" s="1">
        <f>Sales_Fact[[#This Row],[Quantity2]]*Sales_Fact[[#This Row],[Unit_Price3]]</f>
        <v>2102.44</v>
      </c>
      <c r="P109" s="1">
        <f>Sales_Fact[[#This Row],[Gross Amount]]*Sales_Fact[[#This Row],[Discount4]]</f>
        <v>42.0488</v>
      </c>
      <c r="Q109" s="1" t="str">
        <f>IF(Sales_Fact[[#This Row],[Total_Amount5]]&gt;1000,"High Value","Standard")</f>
        <v>High Value</v>
      </c>
    </row>
    <row r="110" spans="1:17" x14ac:dyDescent="0.25">
      <c r="A110" t="s">
        <v>1993</v>
      </c>
      <c r="B110" s="3">
        <v>45785</v>
      </c>
      <c r="C110" t="s">
        <v>164</v>
      </c>
      <c r="D110" t="s">
        <v>1617</v>
      </c>
      <c r="E110" t="s">
        <v>1896</v>
      </c>
      <c r="F110">
        <v>3</v>
      </c>
      <c r="G110">
        <v>815.3</v>
      </c>
      <c r="H110">
        <v>0.03</v>
      </c>
      <c r="I110" t="s">
        <v>1861</v>
      </c>
      <c r="J110">
        <v>2372.5230000000001</v>
      </c>
      <c r="K110" s="4">
        <f>IF(ISBLANK(Sales_Fact[[#This Row],[Quantity]]),MEDIAN(Sales_Fact[Quantity]),Sales_Fact[[#This Row],[Quantity]])</f>
        <v>3</v>
      </c>
      <c r="L110" s="1">
        <f>IF(ISBLANK(Sales_Fact[[#This Row],[Unit_Price]]),MEDIAN(Sales_Fact[Unit_Price]),Sales_Fact[[#This Row],[Unit_Price]])</f>
        <v>815.3</v>
      </c>
      <c r="M110" s="2">
        <f>IF(ISBLANK(Sales_Fact[[#This Row],[Discount]]),MEDIAN(Sales_Fact[Discount]),Sales_Fact[[#This Row],[Discount]])</f>
        <v>0.03</v>
      </c>
      <c r="N110" s="1">
        <f>Sales_Fact[[#This Row],[Quantity2]]*Sales_Fact[[#This Row],[Unit_Price3]]*(1-Sales_Fact[[#This Row],[Discount4]])</f>
        <v>2372.5229999999997</v>
      </c>
      <c r="O110" s="1">
        <f>Sales_Fact[[#This Row],[Quantity2]]*Sales_Fact[[#This Row],[Unit_Price3]]</f>
        <v>2445.8999999999996</v>
      </c>
      <c r="P110" s="1">
        <f>Sales_Fact[[#This Row],[Gross Amount]]*Sales_Fact[[#This Row],[Discount4]]</f>
        <v>73.376999999999981</v>
      </c>
      <c r="Q110" s="1" t="str">
        <f>IF(Sales_Fact[[#This Row],[Total_Amount5]]&gt;1000,"High Value","Standard")</f>
        <v>High Value</v>
      </c>
    </row>
    <row r="111" spans="1:17" x14ac:dyDescent="0.25">
      <c r="A111" t="s">
        <v>1994</v>
      </c>
      <c r="B111" s="3">
        <v>45738</v>
      </c>
      <c r="C111" t="s">
        <v>702</v>
      </c>
      <c r="D111" t="s">
        <v>1824</v>
      </c>
      <c r="E111" t="s">
        <v>1879</v>
      </c>
      <c r="F111">
        <v>3</v>
      </c>
      <c r="G111">
        <v>376.46</v>
      </c>
      <c r="H111">
        <v>0.09</v>
      </c>
      <c r="I111" t="s">
        <v>1868</v>
      </c>
      <c r="J111">
        <v>1027.7357999999999</v>
      </c>
      <c r="K111" s="4">
        <f>IF(ISBLANK(Sales_Fact[[#This Row],[Quantity]]),MEDIAN(Sales_Fact[Quantity]),Sales_Fact[[#This Row],[Quantity]])</f>
        <v>3</v>
      </c>
      <c r="L111" s="1">
        <f>IF(ISBLANK(Sales_Fact[[#This Row],[Unit_Price]]),MEDIAN(Sales_Fact[Unit_Price]),Sales_Fact[[#This Row],[Unit_Price]])</f>
        <v>376.46</v>
      </c>
      <c r="M111" s="2">
        <f>IF(ISBLANK(Sales_Fact[[#This Row],[Discount]]),MEDIAN(Sales_Fact[Discount]),Sales_Fact[[#This Row],[Discount]])</f>
        <v>0.09</v>
      </c>
      <c r="N111" s="1">
        <f>Sales_Fact[[#This Row],[Quantity2]]*Sales_Fact[[#This Row],[Unit_Price3]]*(1-Sales_Fact[[#This Row],[Discount4]])</f>
        <v>1027.7357999999999</v>
      </c>
      <c r="O111" s="1">
        <f>Sales_Fact[[#This Row],[Quantity2]]*Sales_Fact[[#This Row],[Unit_Price3]]</f>
        <v>1129.3799999999999</v>
      </c>
      <c r="P111" s="1">
        <f>Sales_Fact[[#This Row],[Gross Amount]]*Sales_Fact[[#This Row],[Discount4]]</f>
        <v>101.64419999999998</v>
      </c>
      <c r="Q111" s="1" t="str">
        <f>IF(Sales_Fact[[#This Row],[Total_Amount5]]&gt;1000,"High Value","Standard")</f>
        <v>High Value</v>
      </c>
    </row>
    <row r="112" spans="1:17" x14ac:dyDescent="0.25">
      <c r="A112" t="s">
        <v>1995</v>
      </c>
      <c r="B112" s="3">
        <v>45851</v>
      </c>
      <c r="C112" t="s">
        <v>42</v>
      </c>
      <c r="D112" t="s">
        <v>1677</v>
      </c>
      <c r="E112" t="s">
        <v>1866</v>
      </c>
      <c r="F112">
        <v>4</v>
      </c>
      <c r="G112">
        <v>239.83</v>
      </c>
      <c r="H112">
        <v>0.08</v>
      </c>
      <c r="I112" t="s">
        <v>1861</v>
      </c>
      <c r="J112">
        <v>882.57440000000008</v>
      </c>
      <c r="K112" s="4">
        <f>IF(ISBLANK(Sales_Fact[[#This Row],[Quantity]]),MEDIAN(Sales_Fact[Quantity]),Sales_Fact[[#This Row],[Quantity]])</f>
        <v>4</v>
      </c>
      <c r="L112" s="1">
        <f>IF(ISBLANK(Sales_Fact[[#This Row],[Unit_Price]]),MEDIAN(Sales_Fact[Unit_Price]),Sales_Fact[[#This Row],[Unit_Price]])</f>
        <v>239.83</v>
      </c>
      <c r="M112" s="2">
        <f>IF(ISBLANK(Sales_Fact[[#This Row],[Discount]]),MEDIAN(Sales_Fact[Discount]),Sales_Fact[[#This Row],[Discount]])</f>
        <v>0.08</v>
      </c>
      <c r="N112" s="1">
        <f>Sales_Fact[[#This Row],[Quantity2]]*Sales_Fact[[#This Row],[Unit_Price3]]*(1-Sales_Fact[[#This Row],[Discount4]])</f>
        <v>882.57440000000008</v>
      </c>
      <c r="O112" s="1">
        <f>Sales_Fact[[#This Row],[Quantity2]]*Sales_Fact[[#This Row],[Unit_Price3]]</f>
        <v>959.32</v>
      </c>
      <c r="P112" s="1">
        <f>Sales_Fact[[#This Row],[Gross Amount]]*Sales_Fact[[#This Row],[Discount4]]</f>
        <v>76.74560000000001</v>
      </c>
      <c r="Q112" s="1" t="str">
        <f>IF(Sales_Fact[[#This Row],[Total_Amount5]]&gt;1000,"High Value","Standard")</f>
        <v>Standard</v>
      </c>
    </row>
    <row r="113" spans="1:17" x14ac:dyDescent="0.25">
      <c r="A113" t="s">
        <v>1996</v>
      </c>
      <c r="B113" s="3">
        <v>45798</v>
      </c>
      <c r="C113" t="s">
        <v>418</v>
      </c>
      <c r="D113" t="s">
        <v>1821</v>
      </c>
      <c r="E113" t="s">
        <v>1860</v>
      </c>
      <c r="F113">
        <v>2</v>
      </c>
      <c r="G113">
        <v>845.71</v>
      </c>
      <c r="H113">
        <v>0.01</v>
      </c>
      <c r="I113" t="s">
        <v>1864</v>
      </c>
      <c r="J113">
        <v>1674.5057999999999</v>
      </c>
      <c r="K113" s="4">
        <f>IF(ISBLANK(Sales_Fact[[#This Row],[Quantity]]),MEDIAN(Sales_Fact[Quantity]),Sales_Fact[[#This Row],[Quantity]])</f>
        <v>2</v>
      </c>
      <c r="L113" s="1">
        <f>IF(ISBLANK(Sales_Fact[[#This Row],[Unit_Price]]),MEDIAN(Sales_Fact[Unit_Price]),Sales_Fact[[#This Row],[Unit_Price]])</f>
        <v>845.71</v>
      </c>
      <c r="M113" s="2">
        <f>IF(ISBLANK(Sales_Fact[[#This Row],[Discount]]),MEDIAN(Sales_Fact[Discount]),Sales_Fact[[#This Row],[Discount]])</f>
        <v>0.01</v>
      </c>
      <c r="N113" s="1">
        <f>Sales_Fact[[#This Row],[Quantity2]]*Sales_Fact[[#This Row],[Unit_Price3]]*(1-Sales_Fact[[#This Row],[Discount4]])</f>
        <v>1674.5058000000001</v>
      </c>
      <c r="O113" s="1">
        <f>Sales_Fact[[#This Row],[Quantity2]]*Sales_Fact[[#This Row],[Unit_Price3]]</f>
        <v>1691.42</v>
      </c>
      <c r="P113" s="1">
        <f>Sales_Fact[[#This Row],[Gross Amount]]*Sales_Fact[[#This Row],[Discount4]]</f>
        <v>16.914200000000001</v>
      </c>
      <c r="Q113" s="1" t="str">
        <f>IF(Sales_Fact[[#This Row],[Total_Amount5]]&gt;1000,"High Value","Standard")</f>
        <v>High Value</v>
      </c>
    </row>
    <row r="114" spans="1:17" x14ac:dyDescent="0.25">
      <c r="A114" t="s">
        <v>1997</v>
      </c>
      <c r="B114" s="3">
        <v>45705</v>
      </c>
      <c r="C114" t="s">
        <v>318</v>
      </c>
      <c r="D114" t="s">
        <v>1779</v>
      </c>
      <c r="E114" t="s">
        <v>1896</v>
      </c>
      <c r="F114">
        <v>3</v>
      </c>
      <c r="G114">
        <v>948.69</v>
      </c>
      <c r="H114">
        <v>0.28999999999999998</v>
      </c>
      <c r="I114" t="s">
        <v>1861</v>
      </c>
      <c r="J114">
        <v>2020.7097000000001</v>
      </c>
      <c r="K114" s="4">
        <f>IF(ISBLANK(Sales_Fact[[#This Row],[Quantity]]),MEDIAN(Sales_Fact[Quantity]),Sales_Fact[[#This Row],[Quantity]])</f>
        <v>3</v>
      </c>
      <c r="L114" s="1">
        <f>IF(ISBLANK(Sales_Fact[[#This Row],[Unit_Price]]),MEDIAN(Sales_Fact[Unit_Price]),Sales_Fact[[#This Row],[Unit_Price]])</f>
        <v>948.69</v>
      </c>
      <c r="M114" s="2">
        <f>IF(ISBLANK(Sales_Fact[[#This Row],[Discount]]),MEDIAN(Sales_Fact[Discount]),Sales_Fact[[#This Row],[Discount]])</f>
        <v>0.28999999999999998</v>
      </c>
      <c r="N114" s="1">
        <f>Sales_Fact[[#This Row],[Quantity2]]*Sales_Fact[[#This Row],[Unit_Price3]]*(1-Sales_Fact[[#This Row],[Discount4]])</f>
        <v>2020.7097000000001</v>
      </c>
      <c r="O114" s="1">
        <f>Sales_Fact[[#This Row],[Quantity2]]*Sales_Fact[[#This Row],[Unit_Price3]]</f>
        <v>2846.07</v>
      </c>
      <c r="P114" s="1">
        <f>Sales_Fact[[#This Row],[Gross Amount]]*Sales_Fact[[#This Row],[Discount4]]</f>
        <v>825.36029999999994</v>
      </c>
      <c r="Q114" s="1" t="str">
        <f>IF(Sales_Fact[[#This Row],[Total_Amount5]]&gt;1000,"High Value","Standard")</f>
        <v>High Value</v>
      </c>
    </row>
    <row r="115" spans="1:17" x14ac:dyDescent="0.25">
      <c r="A115" t="s">
        <v>1998</v>
      </c>
      <c r="B115" s="3">
        <v>45413</v>
      </c>
      <c r="C115" t="s">
        <v>1449</v>
      </c>
      <c r="D115" t="s">
        <v>1632</v>
      </c>
      <c r="E115" t="s">
        <v>1901</v>
      </c>
      <c r="F115">
        <v>1</v>
      </c>
      <c r="G115">
        <v>281.97000000000003</v>
      </c>
      <c r="H115">
        <v>0.2</v>
      </c>
      <c r="I115" t="s">
        <v>1864</v>
      </c>
      <c r="J115">
        <v>225.57599999999999</v>
      </c>
      <c r="K115" s="4">
        <f>IF(ISBLANK(Sales_Fact[[#This Row],[Quantity]]),MEDIAN(Sales_Fact[Quantity]),Sales_Fact[[#This Row],[Quantity]])</f>
        <v>1</v>
      </c>
      <c r="L115" s="1">
        <f>IF(ISBLANK(Sales_Fact[[#This Row],[Unit_Price]]),MEDIAN(Sales_Fact[Unit_Price]),Sales_Fact[[#This Row],[Unit_Price]])</f>
        <v>281.97000000000003</v>
      </c>
      <c r="M115" s="2">
        <f>IF(ISBLANK(Sales_Fact[[#This Row],[Discount]]),MEDIAN(Sales_Fact[Discount]),Sales_Fact[[#This Row],[Discount]])</f>
        <v>0.2</v>
      </c>
      <c r="N115" s="1">
        <f>Sales_Fact[[#This Row],[Quantity2]]*Sales_Fact[[#This Row],[Unit_Price3]]*(1-Sales_Fact[[#This Row],[Discount4]])</f>
        <v>225.57600000000002</v>
      </c>
      <c r="O115" s="1">
        <f>Sales_Fact[[#This Row],[Quantity2]]*Sales_Fact[[#This Row],[Unit_Price3]]</f>
        <v>281.97000000000003</v>
      </c>
      <c r="P115" s="1">
        <f>Sales_Fact[[#This Row],[Gross Amount]]*Sales_Fact[[#This Row],[Discount4]]</f>
        <v>56.394000000000005</v>
      </c>
      <c r="Q115" s="1" t="str">
        <f>IF(Sales_Fact[[#This Row],[Total_Amount5]]&gt;1000,"High Value","Standard")</f>
        <v>Standard</v>
      </c>
    </row>
    <row r="116" spans="1:17" x14ac:dyDescent="0.25">
      <c r="A116" t="s">
        <v>1999</v>
      </c>
      <c r="B116" s="3">
        <v>45482</v>
      </c>
      <c r="C116" t="s">
        <v>517</v>
      </c>
      <c r="D116" t="s">
        <v>1824</v>
      </c>
      <c r="E116" t="s">
        <v>1874</v>
      </c>
      <c r="F116">
        <v>2</v>
      </c>
      <c r="G116">
        <v>731.01</v>
      </c>
      <c r="H116">
        <v>0.05</v>
      </c>
      <c r="I116" t="s">
        <v>1864</v>
      </c>
      <c r="J116">
        <v>1388.9190000000001</v>
      </c>
      <c r="K116" s="4">
        <f>IF(ISBLANK(Sales_Fact[[#This Row],[Quantity]]),MEDIAN(Sales_Fact[Quantity]),Sales_Fact[[#This Row],[Quantity]])</f>
        <v>2</v>
      </c>
      <c r="L116" s="1">
        <f>IF(ISBLANK(Sales_Fact[[#This Row],[Unit_Price]]),MEDIAN(Sales_Fact[Unit_Price]),Sales_Fact[[#This Row],[Unit_Price]])</f>
        <v>731.01</v>
      </c>
      <c r="M116" s="2">
        <f>IF(ISBLANK(Sales_Fact[[#This Row],[Discount]]),MEDIAN(Sales_Fact[Discount]),Sales_Fact[[#This Row],[Discount]])</f>
        <v>0.05</v>
      </c>
      <c r="N116" s="1">
        <f>Sales_Fact[[#This Row],[Quantity2]]*Sales_Fact[[#This Row],[Unit_Price3]]*(1-Sales_Fact[[#This Row],[Discount4]])</f>
        <v>1388.9189999999999</v>
      </c>
      <c r="O116" s="1">
        <f>Sales_Fact[[#This Row],[Quantity2]]*Sales_Fact[[#This Row],[Unit_Price3]]</f>
        <v>1462.02</v>
      </c>
      <c r="P116" s="1">
        <f>Sales_Fact[[#This Row],[Gross Amount]]*Sales_Fact[[#This Row],[Discount4]]</f>
        <v>73.100999999999999</v>
      </c>
      <c r="Q116" s="1" t="str">
        <f>IF(Sales_Fact[[#This Row],[Total_Amount5]]&gt;1000,"High Value","Standard")</f>
        <v>High Value</v>
      </c>
    </row>
    <row r="117" spans="1:17" x14ac:dyDescent="0.25">
      <c r="A117" t="s">
        <v>2000</v>
      </c>
      <c r="B117" s="3">
        <v>45925</v>
      </c>
      <c r="C117" t="s">
        <v>830</v>
      </c>
      <c r="D117" t="s">
        <v>1806</v>
      </c>
      <c r="E117" t="s">
        <v>1872</v>
      </c>
      <c r="F117">
        <v>4</v>
      </c>
      <c r="G117">
        <v>930.85</v>
      </c>
      <c r="H117">
        <v>0.13</v>
      </c>
      <c r="I117" t="s">
        <v>1864</v>
      </c>
      <c r="J117">
        <v>3239.3580000000002</v>
      </c>
      <c r="K117" s="4">
        <f>IF(ISBLANK(Sales_Fact[[#This Row],[Quantity]]),MEDIAN(Sales_Fact[Quantity]),Sales_Fact[[#This Row],[Quantity]])</f>
        <v>4</v>
      </c>
      <c r="L117" s="1">
        <f>IF(ISBLANK(Sales_Fact[[#This Row],[Unit_Price]]),MEDIAN(Sales_Fact[Unit_Price]),Sales_Fact[[#This Row],[Unit_Price]])</f>
        <v>930.85</v>
      </c>
      <c r="M117" s="2">
        <f>IF(ISBLANK(Sales_Fact[[#This Row],[Discount]]),MEDIAN(Sales_Fact[Discount]),Sales_Fact[[#This Row],[Discount]])</f>
        <v>0.13</v>
      </c>
      <c r="N117" s="1">
        <f>Sales_Fact[[#This Row],[Quantity2]]*Sales_Fact[[#This Row],[Unit_Price3]]*(1-Sales_Fact[[#This Row],[Discount4]])</f>
        <v>3239.3580000000002</v>
      </c>
      <c r="O117" s="1">
        <f>Sales_Fact[[#This Row],[Quantity2]]*Sales_Fact[[#This Row],[Unit_Price3]]</f>
        <v>3723.4</v>
      </c>
      <c r="P117" s="1">
        <f>Sales_Fact[[#This Row],[Gross Amount]]*Sales_Fact[[#This Row],[Discount4]]</f>
        <v>484.04200000000003</v>
      </c>
      <c r="Q117" s="1" t="str">
        <f>IF(Sales_Fact[[#This Row],[Total_Amount5]]&gt;1000,"High Value","Standard")</f>
        <v>High Value</v>
      </c>
    </row>
    <row r="118" spans="1:17" x14ac:dyDescent="0.25">
      <c r="A118" t="s">
        <v>2001</v>
      </c>
      <c r="B118" s="3">
        <v>45420</v>
      </c>
      <c r="C118" t="s">
        <v>1311</v>
      </c>
      <c r="D118" t="s">
        <v>1982</v>
      </c>
      <c r="E118" t="s">
        <v>1866</v>
      </c>
      <c r="F118">
        <v>4</v>
      </c>
      <c r="G118">
        <v>770.77</v>
      </c>
      <c r="H118">
        <v>0.22</v>
      </c>
      <c r="I118" t="s">
        <v>1861</v>
      </c>
      <c r="J118">
        <v>2404.8024</v>
      </c>
      <c r="K118" s="4">
        <f>IF(ISBLANK(Sales_Fact[[#This Row],[Quantity]]),MEDIAN(Sales_Fact[Quantity]),Sales_Fact[[#This Row],[Quantity]])</f>
        <v>4</v>
      </c>
      <c r="L118" s="1">
        <f>IF(ISBLANK(Sales_Fact[[#This Row],[Unit_Price]]),MEDIAN(Sales_Fact[Unit_Price]),Sales_Fact[[#This Row],[Unit_Price]])</f>
        <v>770.77</v>
      </c>
      <c r="M118" s="2">
        <f>IF(ISBLANK(Sales_Fact[[#This Row],[Discount]]),MEDIAN(Sales_Fact[Discount]),Sales_Fact[[#This Row],[Discount]])</f>
        <v>0.22</v>
      </c>
      <c r="N118" s="1">
        <f>Sales_Fact[[#This Row],[Quantity2]]*Sales_Fact[[#This Row],[Unit_Price3]]*(1-Sales_Fact[[#This Row],[Discount4]])</f>
        <v>2404.8024</v>
      </c>
      <c r="O118" s="1">
        <f>Sales_Fact[[#This Row],[Quantity2]]*Sales_Fact[[#This Row],[Unit_Price3]]</f>
        <v>3083.08</v>
      </c>
      <c r="P118" s="1">
        <f>Sales_Fact[[#This Row],[Gross Amount]]*Sales_Fact[[#This Row],[Discount4]]</f>
        <v>678.27760000000001</v>
      </c>
      <c r="Q118" s="1" t="str">
        <f>IF(Sales_Fact[[#This Row],[Total_Amount5]]&gt;1000,"High Value","Standard")</f>
        <v>High Value</v>
      </c>
    </row>
    <row r="119" spans="1:17" x14ac:dyDescent="0.25">
      <c r="A119" t="s">
        <v>2002</v>
      </c>
      <c r="B119" s="3">
        <v>45554</v>
      </c>
      <c r="C119" t="s">
        <v>251</v>
      </c>
      <c r="D119" t="s">
        <v>1689</v>
      </c>
      <c r="E119" t="s">
        <v>1874</v>
      </c>
      <c r="F119">
        <v>3</v>
      </c>
      <c r="G119">
        <v>479.63</v>
      </c>
      <c r="H119">
        <v>0.3</v>
      </c>
      <c r="I119" t="s">
        <v>1864</v>
      </c>
      <c r="J119">
        <v>1007.223</v>
      </c>
      <c r="K119" s="4">
        <f>IF(ISBLANK(Sales_Fact[[#This Row],[Quantity]]),MEDIAN(Sales_Fact[Quantity]),Sales_Fact[[#This Row],[Quantity]])</f>
        <v>3</v>
      </c>
      <c r="L119" s="1">
        <f>IF(ISBLANK(Sales_Fact[[#This Row],[Unit_Price]]),MEDIAN(Sales_Fact[Unit_Price]),Sales_Fact[[#This Row],[Unit_Price]])</f>
        <v>479.63</v>
      </c>
      <c r="M119" s="2">
        <f>IF(ISBLANK(Sales_Fact[[#This Row],[Discount]]),MEDIAN(Sales_Fact[Discount]),Sales_Fact[[#This Row],[Discount]])</f>
        <v>0.3</v>
      </c>
      <c r="N119" s="1">
        <f>Sales_Fact[[#This Row],[Quantity2]]*Sales_Fact[[#This Row],[Unit_Price3]]*(1-Sales_Fact[[#This Row],[Discount4]])</f>
        <v>1007.2229999999998</v>
      </c>
      <c r="O119" s="1">
        <f>Sales_Fact[[#This Row],[Quantity2]]*Sales_Fact[[#This Row],[Unit_Price3]]</f>
        <v>1438.8899999999999</v>
      </c>
      <c r="P119" s="1">
        <f>Sales_Fact[[#This Row],[Gross Amount]]*Sales_Fact[[#This Row],[Discount4]]</f>
        <v>431.66699999999997</v>
      </c>
      <c r="Q119" s="1" t="str">
        <f>IF(Sales_Fact[[#This Row],[Total_Amount5]]&gt;1000,"High Value","Standard")</f>
        <v>High Value</v>
      </c>
    </row>
    <row r="120" spans="1:17" x14ac:dyDescent="0.25">
      <c r="A120" t="s">
        <v>2003</v>
      </c>
      <c r="B120" s="3">
        <v>45405</v>
      </c>
      <c r="C120" t="s">
        <v>376</v>
      </c>
      <c r="D120" t="s">
        <v>1668</v>
      </c>
      <c r="E120" t="s">
        <v>1931</v>
      </c>
      <c r="F120">
        <v>1</v>
      </c>
      <c r="G120">
        <v>165</v>
      </c>
      <c r="H120">
        <v>0.3</v>
      </c>
      <c r="I120" t="s">
        <v>1868</v>
      </c>
      <c r="J120">
        <v>115.5</v>
      </c>
      <c r="K120" s="4">
        <f>IF(ISBLANK(Sales_Fact[[#This Row],[Quantity]]),MEDIAN(Sales_Fact[Quantity]),Sales_Fact[[#This Row],[Quantity]])</f>
        <v>1</v>
      </c>
      <c r="L120" s="1">
        <f>IF(ISBLANK(Sales_Fact[[#This Row],[Unit_Price]]),MEDIAN(Sales_Fact[Unit_Price]),Sales_Fact[[#This Row],[Unit_Price]])</f>
        <v>165</v>
      </c>
      <c r="M120" s="2">
        <f>IF(ISBLANK(Sales_Fact[[#This Row],[Discount]]),MEDIAN(Sales_Fact[Discount]),Sales_Fact[[#This Row],[Discount]])</f>
        <v>0.3</v>
      </c>
      <c r="N120" s="1">
        <f>Sales_Fact[[#This Row],[Quantity2]]*Sales_Fact[[#This Row],[Unit_Price3]]*(1-Sales_Fact[[#This Row],[Discount4]])</f>
        <v>115.49999999999999</v>
      </c>
      <c r="O120" s="1">
        <f>Sales_Fact[[#This Row],[Quantity2]]*Sales_Fact[[#This Row],[Unit_Price3]]</f>
        <v>165</v>
      </c>
      <c r="P120" s="1">
        <f>Sales_Fact[[#This Row],[Gross Amount]]*Sales_Fact[[#This Row],[Discount4]]</f>
        <v>49.5</v>
      </c>
      <c r="Q120" s="1" t="str">
        <f>IF(Sales_Fact[[#This Row],[Total_Amount5]]&gt;1000,"High Value","Standard")</f>
        <v>Standard</v>
      </c>
    </row>
    <row r="121" spans="1:17" x14ac:dyDescent="0.25">
      <c r="A121" t="s">
        <v>2004</v>
      </c>
      <c r="B121" s="3">
        <v>45503</v>
      </c>
      <c r="C121" t="s">
        <v>535</v>
      </c>
      <c r="D121" t="s">
        <v>1608</v>
      </c>
      <c r="E121" t="s">
        <v>1866</v>
      </c>
      <c r="F121">
        <v>2</v>
      </c>
      <c r="G121">
        <v>151.51</v>
      </c>
      <c r="H121">
        <v>0.28999999999999998</v>
      </c>
      <c r="I121" t="s">
        <v>1868</v>
      </c>
      <c r="J121">
        <v>215.14420000000001</v>
      </c>
      <c r="K121" s="4">
        <f>IF(ISBLANK(Sales_Fact[[#This Row],[Quantity]]),MEDIAN(Sales_Fact[Quantity]),Sales_Fact[[#This Row],[Quantity]])</f>
        <v>2</v>
      </c>
      <c r="L121" s="1">
        <f>IF(ISBLANK(Sales_Fact[[#This Row],[Unit_Price]]),MEDIAN(Sales_Fact[Unit_Price]),Sales_Fact[[#This Row],[Unit_Price]])</f>
        <v>151.51</v>
      </c>
      <c r="M121" s="2">
        <f>IF(ISBLANK(Sales_Fact[[#This Row],[Discount]]),MEDIAN(Sales_Fact[Discount]),Sales_Fact[[#This Row],[Discount]])</f>
        <v>0.28999999999999998</v>
      </c>
      <c r="N121" s="1">
        <f>Sales_Fact[[#This Row],[Quantity2]]*Sales_Fact[[#This Row],[Unit_Price3]]*(1-Sales_Fact[[#This Row],[Discount4]])</f>
        <v>215.14419999999998</v>
      </c>
      <c r="O121" s="1">
        <f>Sales_Fact[[#This Row],[Quantity2]]*Sales_Fact[[#This Row],[Unit_Price3]]</f>
        <v>303.02</v>
      </c>
      <c r="P121" s="1">
        <f>Sales_Fact[[#This Row],[Gross Amount]]*Sales_Fact[[#This Row],[Discount4]]</f>
        <v>87.875799999999984</v>
      </c>
      <c r="Q121" s="1" t="str">
        <f>IF(Sales_Fact[[#This Row],[Total_Amount5]]&gt;1000,"High Value","Standard")</f>
        <v>Standard</v>
      </c>
    </row>
    <row r="122" spans="1:17" x14ac:dyDescent="0.25">
      <c r="A122" t="s">
        <v>2005</v>
      </c>
      <c r="B122" s="3">
        <v>45274</v>
      </c>
      <c r="C122" t="s">
        <v>752</v>
      </c>
      <c r="D122" t="s">
        <v>1644</v>
      </c>
      <c r="E122" t="s">
        <v>1863</v>
      </c>
      <c r="F122">
        <v>2</v>
      </c>
      <c r="G122">
        <v>872.93</v>
      </c>
      <c r="H122">
        <v>0.28999999999999998</v>
      </c>
      <c r="I122" t="s">
        <v>1868</v>
      </c>
      <c r="J122">
        <v>1239.5606</v>
      </c>
      <c r="K122" s="4">
        <f>IF(ISBLANK(Sales_Fact[[#This Row],[Quantity]]),MEDIAN(Sales_Fact[Quantity]),Sales_Fact[[#This Row],[Quantity]])</f>
        <v>2</v>
      </c>
      <c r="L122" s="1">
        <f>IF(ISBLANK(Sales_Fact[[#This Row],[Unit_Price]]),MEDIAN(Sales_Fact[Unit_Price]),Sales_Fact[[#This Row],[Unit_Price]])</f>
        <v>872.93</v>
      </c>
      <c r="M122" s="2">
        <f>IF(ISBLANK(Sales_Fact[[#This Row],[Discount]]),MEDIAN(Sales_Fact[Discount]),Sales_Fact[[#This Row],[Discount]])</f>
        <v>0.28999999999999998</v>
      </c>
      <c r="N122" s="1">
        <f>Sales_Fact[[#This Row],[Quantity2]]*Sales_Fact[[#This Row],[Unit_Price3]]*(1-Sales_Fact[[#This Row],[Discount4]])</f>
        <v>1239.5605999999998</v>
      </c>
      <c r="O122" s="1">
        <f>Sales_Fact[[#This Row],[Quantity2]]*Sales_Fact[[#This Row],[Unit_Price3]]</f>
        <v>1745.86</v>
      </c>
      <c r="P122" s="1">
        <f>Sales_Fact[[#This Row],[Gross Amount]]*Sales_Fact[[#This Row],[Discount4]]</f>
        <v>506.29939999999993</v>
      </c>
      <c r="Q122" s="1" t="str">
        <f>IF(Sales_Fact[[#This Row],[Total_Amount5]]&gt;1000,"High Value","Standard")</f>
        <v>High Value</v>
      </c>
    </row>
    <row r="123" spans="1:17" x14ac:dyDescent="0.25">
      <c r="A123" t="s">
        <v>2006</v>
      </c>
      <c r="B123" s="3">
        <v>45558</v>
      </c>
      <c r="C123" t="s">
        <v>851</v>
      </c>
      <c r="D123" t="s">
        <v>1617</v>
      </c>
      <c r="E123" t="s">
        <v>1901</v>
      </c>
      <c r="F123">
        <v>3</v>
      </c>
      <c r="G123">
        <v>432.4</v>
      </c>
      <c r="H123">
        <v>0.04</v>
      </c>
      <c r="I123" t="s">
        <v>1861</v>
      </c>
      <c r="J123">
        <v>1245.3119999999999</v>
      </c>
      <c r="K123" s="4">
        <f>IF(ISBLANK(Sales_Fact[[#This Row],[Quantity]]),MEDIAN(Sales_Fact[Quantity]),Sales_Fact[[#This Row],[Quantity]])</f>
        <v>3</v>
      </c>
      <c r="L123" s="1">
        <f>IF(ISBLANK(Sales_Fact[[#This Row],[Unit_Price]]),MEDIAN(Sales_Fact[Unit_Price]),Sales_Fact[[#This Row],[Unit_Price]])</f>
        <v>432.4</v>
      </c>
      <c r="M123" s="2">
        <f>IF(ISBLANK(Sales_Fact[[#This Row],[Discount]]),MEDIAN(Sales_Fact[Discount]),Sales_Fact[[#This Row],[Discount]])</f>
        <v>0.04</v>
      </c>
      <c r="N123" s="1">
        <f>Sales_Fact[[#This Row],[Quantity2]]*Sales_Fact[[#This Row],[Unit_Price3]]*(1-Sales_Fact[[#This Row],[Discount4]])</f>
        <v>1245.3119999999997</v>
      </c>
      <c r="O123" s="1">
        <f>Sales_Fact[[#This Row],[Quantity2]]*Sales_Fact[[#This Row],[Unit_Price3]]</f>
        <v>1297.1999999999998</v>
      </c>
      <c r="P123" s="1">
        <f>Sales_Fact[[#This Row],[Gross Amount]]*Sales_Fact[[#This Row],[Discount4]]</f>
        <v>51.887999999999991</v>
      </c>
      <c r="Q123" s="1" t="str">
        <f>IF(Sales_Fact[[#This Row],[Total_Amount5]]&gt;1000,"High Value","Standard")</f>
        <v>High Value</v>
      </c>
    </row>
    <row r="124" spans="1:17" x14ac:dyDescent="0.25">
      <c r="A124" t="s">
        <v>2007</v>
      </c>
      <c r="B124" s="3">
        <v>45886</v>
      </c>
      <c r="C124" t="s">
        <v>1071</v>
      </c>
      <c r="D124" t="s">
        <v>1701</v>
      </c>
      <c r="E124" t="s">
        <v>1872</v>
      </c>
      <c r="F124">
        <v>2</v>
      </c>
      <c r="G124">
        <v>197.76</v>
      </c>
      <c r="H124">
        <v>0.04</v>
      </c>
      <c r="I124" t="s">
        <v>1861</v>
      </c>
      <c r="J124">
        <v>379.69920000000002</v>
      </c>
      <c r="K124" s="4">
        <f>IF(ISBLANK(Sales_Fact[[#This Row],[Quantity]]),MEDIAN(Sales_Fact[Quantity]),Sales_Fact[[#This Row],[Quantity]])</f>
        <v>2</v>
      </c>
      <c r="L124" s="1">
        <f>IF(ISBLANK(Sales_Fact[[#This Row],[Unit_Price]]),MEDIAN(Sales_Fact[Unit_Price]),Sales_Fact[[#This Row],[Unit_Price]])</f>
        <v>197.76</v>
      </c>
      <c r="M124" s="2">
        <f>IF(ISBLANK(Sales_Fact[[#This Row],[Discount]]),MEDIAN(Sales_Fact[Discount]),Sales_Fact[[#This Row],[Discount]])</f>
        <v>0.04</v>
      </c>
      <c r="N124" s="1">
        <f>Sales_Fact[[#This Row],[Quantity2]]*Sales_Fact[[#This Row],[Unit_Price3]]*(1-Sales_Fact[[#This Row],[Discount4]])</f>
        <v>379.69919999999996</v>
      </c>
      <c r="O124" s="1">
        <f>Sales_Fact[[#This Row],[Quantity2]]*Sales_Fact[[#This Row],[Unit_Price3]]</f>
        <v>395.52</v>
      </c>
      <c r="P124" s="1">
        <f>Sales_Fact[[#This Row],[Gross Amount]]*Sales_Fact[[#This Row],[Discount4]]</f>
        <v>15.8208</v>
      </c>
      <c r="Q124" s="1" t="str">
        <f>IF(Sales_Fact[[#This Row],[Total_Amount5]]&gt;1000,"High Value","Standard")</f>
        <v>Standard</v>
      </c>
    </row>
    <row r="125" spans="1:17" x14ac:dyDescent="0.25">
      <c r="A125" t="s">
        <v>2008</v>
      </c>
      <c r="B125" s="3">
        <v>45674</v>
      </c>
      <c r="C125" t="s">
        <v>1475</v>
      </c>
      <c r="D125" t="s">
        <v>1671</v>
      </c>
      <c r="E125" t="s">
        <v>1909</v>
      </c>
      <c r="F125">
        <v>3</v>
      </c>
      <c r="G125">
        <v>334.6</v>
      </c>
      <c r="H125">
        <v>0.11</v>
      </c>
      <c r="I125" t="s">
        <v>1864</v>
      </c>
      <c r="J125">
        <v>893.38200000000006</v>
      </c>
      <c r="K125" s="4">
        <f>IF(ISBLANK(Sales_Fact[[#This Row],[Quantity]]),MEDIAN(Sales_Fact[Quantity]),Sales_Fact[[#This Row],[Quantity]])</f>
        <v>3</v>
      </c>
      <c r="L125" s="1">
        <f>IF(ISBLANK(Sales_Fact[[#This Row],[Unit_Price]]),MEDIAN(Sales_Fact[Unit_Price]),Sales_Fact[[#This Row],[Unit_Price]])</f>
        <v>334.6</v>
      </c>
      <c r="M125" s="2">
        <f>IF(ISBLANK(Sales_Fact[[#This Row],[Discount]]),MEDIAN(Sales_Fact[Discount]),Sales_Fact[[#This Row],[Discount]])</f>
        <v>0.11</v>
      </c>
      <c r="N125" s="1">
        <f>Sales_Fact[[#This Row],[Quantity2]]*Sales_Fact[[#This Row],[Unit_Price3]]*(1-Sales_Fact[[#This Row],[Discount4]])</f>
        <v>893.38200000000006</v>
      </c>
      <c r="O125" s="1">
        <f>Sales_Fact[[#This Row],[Quantity2]]*Sales_Fact[[#This Row],[Unit_Price3]]</f>
        <v>1003.8000000000001</v>
      </c>
      <c r="P125" s="1">
        <f>Sales_Fact[[#This Row],[Gross Amount]]*Sales_Fact[[#This Row],[Discount4]]</f>
        <v>110.41800000000001</v>
      </c>
      <c r="Q125" s="1" t="str">
        <f>IF(Sales_Fact[[#This Row],[Total_Amount5]]&gt;1000,"High Value","Standard")</f>
        <v>Standard</v>
      </c>
    </row>
    <row r="126" spans="1:17" x14ac:dyDescent="0.25">
      <c r="A126" t="s">
        <v>2009</v>
      </c>
      <c r="B126" s="3">
        <v>45777</v>
      </c>
      <c r="C126" t="s">
        <v>318</v>
      </c>
      <c r="D126" t="s">
        <v>1594</v>
      </c>
      <c r="E126" t="s">
        <v>1860</v>
      </c>
      <c r="F126">
        <v>2</v>
      </c>
      <c r="G126">
        <v>44.35</v>
      </c>
      <c r="H126">
        <v>0.2</v>
      </c>
      <c r="I126" t="s">
        <v>1868</v>
      </c>
      <c r="J126">
        <v>70.960000000000008</v>
      </c>
      <c r="K126" s="4">
        <f>IF(ISBLANK(Sales_Fact[[#This Row],[Quantity]]),MEDIAN(Sales_Fact[Quantity]),Sales_Fact[[#This Row],[Quantity]])</f>
        <v>2</v>
      </c>
      <c r="L126" s="1">
        <f>IF(ISBLANK(Sales_Fact[[#This Row],[Unit_Price]]),MEDIAN(Sales_Fact[Unit_Price]),Sales_Fact[[#This Row],[Unit_Price]])</f>
        <v>44.35</v>
      </c>
      <c r="M126" s="2">
        <f>IF(ISBLANK(Sales_Fact[[#This Row],[Discount]]),MEDIAN(Sales_Fact[Discount]),Sales_Fact[[#This Row],[Discount]])</f>
        <v>0.2</v>
      </c>
      <c r="N126" s="1">
        <f>Sales_Fact[[#This Row],[Quantity2]]*Sales_Fact[[#This Row],[Unit_Price3]]*(1-Sales_Fact[[#This Row],[Discount4]])</f>
        <v>70.960000000000008</v>
      </c>
      <c r="O126" s="1">
        <f>Sales_Fact[[#This Row],[Quantity2]]*Sales_Fact[[#This Row],[Unit_Price3]]</f>
        <v>88.7</v>
      </c>
      <c r="P126" s="1">
        <f>Sales_Fact[[#This Row],[Gross Amount]]*Sales_Fact[[#This Row],[Discount4]]</f>
        <v>17.740000000000002</v>
      </c>
      <c r="Q126" s="1" t="str">
        <f>IF(Sales_Fact[[#This Row],[Total_Amount5]]&gt;1000,"High Value","Standard")</f>
        <v>Standard</v>
      </c>
    </row>
    <row r="127" spans="1:17" x14ac:dyDescent="0.25">
      <c r="A127" t="s">
        <v>2010</v>
      </c>
      <c r="B127" s="3">
        <v>45598</v>
      </c>
      <c r="C127" t="s">
        <v>1537</v>
      </c>
      <c r="D127" t="s">
        <v>1575</v>
      </c>
      <c r="E127" t="s">
        <v>1904</v>
      </c>
      <c r="F127">
        <v>1</v>
      </c>
      <c r="G127">
        <v>846.31</v>
      </c>
      <c r="H127">
        <v>0.05</v>
      </c>
      <c r="I127" t="s">
        <v>1864</v>
      </c>
      <c r="J127">
        <v>803.9944999999999</v>
      </c>
      <c r="K127" s="4">
        <f>IF(ISBLANK(Sales_Fact[[#This Row],[Quantity]]),MEDIAN(Sales_Fact[Quantity]),Sales_Fact[[#This Row],[Quantity]])</f>
        <v>1</v>
      </c>
      <c r="L127" s="1">
        <f>IF(ISBLANK(Sales_Fact[[#This Row],[Unit_Price]]),MEDIAN(Sales_Fact[Unit_Price]),Sales_Fact[[#This Row],[Unit_Price]])</f>
        <v>846.31</v>
      </c>
      <c r="M127" s="2">
        <f>IF(ISBLANK(Sales_Fact[[#This Row],[Discount]]),MEDIAN(Sales_Fact[Discount]),Sales_Fact[[#This Row],[Discount]])</f>
        <v>0.05</v>
      </c>
      <c r="N127" s="1">
        <f>Sales_Fact[[#This Row],[Quantity2]]*Sales_Fact[[#This Row],[Unit_Price3]]*(1-Sales_Fact[[#This Row],[Discount4]])</f>
        <v>803.9944999999999</v>
      </c>
      <c r="O127" s="1">
        <f>Sales_Fact[[#This Row],[Quantity2]]*Sales_Fact[[#This Row],[Unit_Price3]]</f>
        <v>846.31</v>
      </c>
      <c r="P127" s="1">
        <f>Sales_Fact[[#This Row],[Gross Amount]]*Sales_Fact[[#This Row],[Discount4]]</f>
        <v>42.3155</v>
      </c>
      <c r="Q127" s="1" t="str">
        <f>IF(Sales_Fact[[#This Row],[Total_Amount5]]&gt;1000,"High Value","Standard")</f>
        <v>Standard</v>
      </c>
    </row>
    <row r="128" spans="1:17" x14ac:dyDescent="0.25">
      <c r="A128" t="s">
        <v>2011</v>
      </c>
      <c r="B128" s="3">
        <v>45884</v>
      </c>
      <c r="C128" t="s">
        <v>455</v>
      </c>
      <c r="D128" t="s">
        <v>1656</v>
      </c>
      <c r="E128" t="s">
        <v>1913</v>
      </c>
      <c r="F128">
        <v>1</v>
      </c>
      <c r="G128">
        <v>996.48</v>
      </c>
      <c r="H128">
        <v>7.0000000000000007E-2</v>
      </c>
      <c r="I128" t="s">
        <v>1868</v>
      </c>
      <c r="J128">
        <v>926.7263999999999</v>
      </c>
      <c r="K128" s="4">
        <f>IF(ISBLANK(Sales_Fact[[#This Row],[Quantity]]),MEDIAN(Sales_Fact[Quantity]),Sales_Fact[[#This Row],[Quantity]])</f>
        <v>1</v>
      </c>
      <c r="L128" s="1">
        <f>IF(ISBLANK(Sales_Fact[[#This Row],[Unit_Price]]),MEDIAN(Sales_Fact[Unit_Price]),Sales_Fact[[#This Row],[Unit_Price]])</f>
        <v>996.48</v>
      </c>
      <c r="M128" s="2">
        <f>IF(ISBLANK(Sales_Fact[[#This Row],[Discount]]),MEDIAN(Sales_Fact[Discount]),Sales_Fact[[#This Row],[Discount]])</f>
        <v>7.0000000000000007E-2</v>
      </c>
      <c r="N128" s="1">
        <f>Sales_Fact[[#This Row],[Quantity2]]*Sales_Fact[[#This Row],[Unit_Price3]]*(1-Sales_Fact[[#This Row],[Discount4]])</f>
        <v>926.7263999999999</v>
      </c>
      <c r="O128" s="1">
        <f>Sales_Fact[[#This Row],[Quantity2]]*Sales_Fact[[#This Row],[Unit_Price3]]</f>
        <v>996.48</v>
      </c>
      <c r="P128" s="1">
        <f>Sales_Fact[[#This Row],[Gross Amount]]*Sales_Fact[[#This Row],[Discount4]]</f>
        <v>69.753600000000006</v>
      </c>
      <c r="Q128" s="1" t="str">
        <f>IF(Sales_Fact[[#This Row],[Total_Amount5]]&gt;1000,"High Value","Standard")</f>
        <v>Standard</v>
      </c>
    </row>
    <row r="129" spans="1:17" x14ac:dyDescent="0.25">
      <c r="A129" t="s">
        <v>2012</v>
      </c>
      <c r="B129" s="3">
        <v>45916</v>
      </c>
      <c r="C129" t="s">
        <v>890</v>
      </c>
      <c r="D129" t="s">
        <v>1830</v>
      </c>
      <c r="E129" t="s">
        <v>1904</v>
      </c>
      <c r="F129">
        <v>3</v>
      </c>
      <c r="G129">
        <v>949.19</v>
      </c>
      <c r="H129">
        <v>0.03</v>
      </c>
      <c r="I129" t="s">
        <v>1868</v>
      </c>
      <c r="J129">
        <v>2762.1428999999998</v>
      </c>
      <c r="K129" s="4">
        <f>IF(ISBLANK(Sales_Fact[[#This Row],[Quantity]]),MEDIAN(Sales_Fact[Quantity]),Sales_Fact[[#This Row],[Quantity]])</f>
        <v>3</v>
      </c>
      <c r="L129" s="1">
        <f>IF(ISBLANK(Sales_Fact[[#This Row],[Unit_Price]]),MEDIAN(Sales_Fact[Unit_Price]),Sales_Fact[[#This Row],[Unit_Price]])</f>
        <v>949.19</v>
      </c>
      <c r="M129" s="2">
        <f>IF(ISBLANK(Sales_Fact[[#This Row],[Discount]]),MEDIAN(Sales_Fact[Discount]),Sales_Fact[[#This Row],[Discount]])</f>
        <v>0.03</v>
      </c>
      <c r="N129" s="1">
        <f>Sales_Fact[[#This Row],[Quantity2]]*Sales_Fact[[#This Row],[Unit_Price3]]*(1-Sales_Fact[[#This Row],[Discount4]])</f>
        <v>2762.1429000000003</v>
      </c>
      <c r="O129" s="1">
        <f>Sales_Fact[[#This Row],[Quantity2]]*Sales_Fact[[#This Row],[Unit_Price3]]</f>
        <v>2847.57</v>
      </c>
      <c r="P129" s="1">
        <f>Sales_Fact[[#This Row],[Gross Amount]]*Sales_Fact[[#This Row],[Discount4]]</f>
        <v>85.427099999999996</v>
      </c>
      <c r="Q129" s="1" t="str">
        <f>IF(Sales_Fact[[#This Row],[Total_Amount5]]&gt;1000,"High Value","Standard")</f>
        <v>High Value</v>
      </c>
    </row>
    <row r="130" spans="1:17" x14ac:dyDescent="0.25">
      <c r="A130" t="s">
        <v>2013</v>
      </c>
      <c r="B130" s="3">
        <v>45347</v>
      </c>
      <c r="C130" t="s">
        <v>1248</v>
      </c>
      <c r="D130" t="s">
        <v>1833</v>
      </c>
      <c r="E130" t="s">
        <v>1890</v>
      </c>
      <c r="F130">
        <v>2</v>
      </c>
      <c r="G130">
        <v>724.97</v>
      </c>
      <c r="H130">
        <v>0.1</v>
      </c>
      <c r="I130" t="s">
        <v>1861</v>
      </c>
      <c r="J130">
        <v>1304.9459999999999</v>
      </c>
      <c r="K130" s="4">
        <f>IF(ISBLANK(Sales_Fact[[#This Row],[Quantity]]),MEDIAN(Sales_Fact[Quantity]),Sales_Fact[[#This Row],[Quantity]])</f>
        <v>2</v>
      </c>
      <c r="L130" s="1">
        <f>IF(ISBLANK(Sales_Fact[[#This Row],[Unit_Price]]),MEDIAN(Sales_Fact[Unit_Price]),Sales_Fact[[#This Row],[Unit_Price]])</f>
        <v>724.97</v>
      </c>
      <c r="M130" s="2">
        <f>IF(ISBLANK(Sales_Fact[[#This Row],[Discount]]),MEDIAN(Sales_Fact[Discount]),Sales_Fact[[#This Row],[Discount]])</f>
        <v>0.1</v>
      </c>
      <c r="N130" s="1">
        <f>Sales_Fact[[#This Row],[Quantity2]]*Sales_Fact[[#This Row],[Unit_Price3]]*(1-Sales_Fact[[#This Row],[Discount4]])</f>
        <v>1304.9460000000001</v>
      </c>
      <c r="O130" s="1">
        <f>Sales_Fact[[#This Row],[Quantity2]]*Sales_Fact[[#This Row],[Unit_Price3]]</f>
        <v>1449.94</v>
      </c>
      <c r="P130" s="1">
        <f>Sales_Fact[[#This Row],[Gross Amount]]*Sales_Fact[[#This Row],[Discount4]]</f>
        <v>144.994</v>
      </c>
      <c r="Q130" s="1" t="str">
        <f>IF(Sales_Fact[[#This Row],[Total_Amount5]]&gt;1000,"High Value","Standard")</f>
        <v>High Value</v>
      </c>
    </row>
    <row r="131" spans="1:17" x14ac:dyDescent="0.25">
      <c r="A131" t="s">
        <v>2014</v>
      </c>
      <c r="B131" s="3">
        <v>45723</v>
      </c>
      <c r="C131" t="s">
        <v>1002</v>
      </c>
      <c r="D131" t="s">
        <v>1552</v>
      </c>
      <c r="E131" t="s">
        <v>1886</v>
      </c>
      <c r="F131">
        <v>1</v>
      </c>
      <c r="G131">
        <v>783.25</v>
      </c>
      <c r="H131">
        <v>0.3</v>
      </c>
      <c r="I131" t="s">
        <v>1861</v>
      </c>
      <c r="J131">
        <v>548.27499999999998</v>
      </c>
      <c r="K131" s="4">
        <f>IF(ISBLANK(Sales_Fact[[#This Row],[Quantity]]),MEDIAN(Sales_Fact[Quantity]),Sales_Fact[[#This Row],[Quantity]])</f>
        <v>1</v>
      </c>
      <c r="L131" s="1">
        <f>IF(ISBLANK(Sales_Fact[[#This Row],[Unit_Price]]),MEDIAN(Sales_Fact[Unit_Price]),Sales_Fact[[#This Row],[Unit_Price]])</f>
        <v>783.25</v>
      </c>
      <c r="M131" s="2">
        <f>IF(ISBLANK(Sales_Fact[[#This Row],[Discount]]),MEDIAN(Sales_Fact[Discount]),Sales_Fact[[#This Row],[Discount]])</f>
        <v>0.3</v>
      </c>
      <c r="N131" s="1">
        <f>Sales_Fact[[#This Row],[Quantity2]]*Sales_Fact[[#This Row],[Unit_Price3]]*(1-Sales_Fact[[#This Row],[Discount4]])</f>
        <v>548.27499999999998</v>
      </c>
      <c r="O131" s="1">
        <f>Sales_Fact[[#This Row],[Quantity2]]*Sales_Fact[[#This Row],[Unit_Price3]]</f>
        <v>783.25</v>
      </c>
      <c r="P131" s="1">
        <f>Sales_Fact[[#This Row],[Gross Amount]]*Sales_Fact[[#This Row],[Discount4]]</f>
        <v>234.97499999999999</v>
      </c>
      <c r="Q131" s="1" t="str">
        <f>IF(Sales_Fact[[#This Row],[Total_Amount5]]&gt;1000,"High Value","Standard")</f>
        <v>Standard</v>
      </c>
    </row>
    <row r="132" spans="1:17" x14ac:dyDescent="0.25">
      <c r="A132" t="s">
        <v>2015</v>
      </c>
      <c r="B132" s="3">
        <v>45495</v>
      </c>
      <c r="C132" t="s">
        <v>1086</v>
      </c>
      <c r="D132" t="s">
        <v>1602</v>
      </c>
      <c r="E132" t="s">
        <v>1860</v>
      </c>
      <c r="F132">
        <v>1</v>
      </c>
      <c r="G132">
        <v>942.38</v>
      </c>
      <c r="H132">
        <v>0.17</v>
      </c>
      <c r="I132" t="s">
        <v>1861</v>
      </c>
      <c r="J132">
        <v>782.17539999999997</v>
      </c>
      <c r="K132" s="4">
        <f>IF(ISBLANK(Sales_Fact[[#This Row],[Quantity]]),MEDIAN(Sales_Fact[Quantity]),Sales_Fact[[#This Row],[Quantity]])</f>
        <v>1</v>
      </c>
      <c r="L132" s="1">
        <f>IF(ISBLANK(Sales_Fact[[#This Row],[Unit_Price]]),MEDIAN(Sales_Fact[Unit_Price]),Sales_Fact[[#This Row],[Unit_Price]])</f>
        <v>942.38</v>
      </c>
      <c r="M132" s="2">
        <f>IF(ISBLANK(Sales_Fact[[#This Row],[Discount]]),MEDIAN(Sales_Fact[Discount]),Sales_Fact[[#This Row],[Discount]])</f>
        <v>0.17</v>
      </c>
      <c r="N132" s="1">
        <f>Sales_Fact[[#This Row],[Quantity2]]*Sales_Fact[[#This Row],[Unit_Price3]]*(1-Sales_Fact[[#This Row],[Discount4]])</f>
        <v>782.17539999999997</v>
      </c>
      <c r="O132" s="1">
        <f>Sales_Fact[[#This Row],[Quantity2]]*Sales_Fact[[#This Row],[Unit_Price3]]</f>
        <v>942.38</v>
      </c>
      <c r="P132" s="1">
        <f>Sales_Fact[[#This Row],[Gross Amount]]*Sales_Fact[[#This Row],[Discount4]]</f>
        <v>160.2046</v>
      </c>
      <c r="Q132" s="1" t="str">
        <f>IF(Sales_Fact[[#This Row],[Total_Amount5]]&gt;1000,"High Value","Standard")</f>
        <v>Standard</v>
      </c>
    </row>
    <row r="133" spans="1:17" x14ac:dyDescent="0.25">
      <c r="A133" t="s">
        <v>2016</v>
      </c>
      <c r="B133" s="3">
        <v>45444</v>
      </c>
      <c r="C133" t="s">
        <v>1531</v>
      </c>
      <c r="D133" t="s">
        <v>1704</v>
      </c>
      <c r="E133" t="s">
        <v>1931</v>
      </c>
      <c r="F133">
        <v>3</v>
      </c>
      <c r="G133">
        <v>298.35000000000002</v>
      </c>
      <c r="H133">
        <v>0.05</v>
      </c>
      <c r="I133" t="s">
        <v>1868</v>
      </c>
      <c r="J133">
        <v>850.29750000000001</v>
      </c>
      <c r="K133" s="4">
        <f>IF(ISBLANK(Sales_Fact[[#This Row],[Quantity]]),MEDIAN(Sales_Fact[Quantity]),Sales_Fact[[#This Row],[Quantity]])</f>
        <v>3</v>
      </c>
      <c r="L133" s="1">
        <f>IF(ISBLANK(Sales_Fact[[#This Row],[Unit_Price]]),MEDIAN(Sales_Fact[Unit_Price]),Sales_Fact[[#This Row],[Unit_Price]])</f>
        <v>298.35000000000002</v>
      </c>
      <c r="M133" s="2">
        <f>IF(ISBLANK(Sales_Fact[[#This Row],[Discount]]),MEDIAN(Sales_Fact[Discount]),Sales_Fact[[#This Row],[Discount]])</f>
        <v>0.05</v>
      </c>
      <c r="N133" s="1">
        <f>Sales_Fact[[#This Row],[Quantity2]]*Sales_Fact[[#This Row],[Unit_Price3]]*(1-Sales_Fact[[#This Row],[Discount4]])</f>
        <v>850.29750000000001</v>
      </c>
      <c r="O133" s="1">
        <f>Sales_Fact[[#This Row],[Quantity2]]*Sales_Fact[[#This Row],[Unit_Price3]]</f>
        <v>895.05000000000007</v>
      </c>
      <c r="P133" s="1">
        <f>Sales_Fact[[#This Row],[Gross Amount]]*Sales_Fact[[#This Row],[Discount4]]</f>
        <v>44.752500000000005</v>
      </c>
      <c r="Q133" s="1" t="str">
        <f>IF(Sales_Fact[[#This Row],[Total_Amount5]]&gt;1000,"High Value","Standard")</f>
        <v>Standard</v>
      </c>
    </row>
    <row r="134" spans="1:17" x14ac:dyDescent="0.25">
      <c r="A134" t="s">
        <v>2017</v>
      </c>
      <c r="B134" s="3">
        <v>45662</v>
      </c>
      <c r="C134" t="s">
        <v>553</v>
      </c>
      <c r="D134" t="s">
        <v>1695</v>
      </c>
      <c r="E134" t="s">
        <v>1913</v>
      </c>
      <c r="F134">
        <v>4</v>
      </c>
      <c r="G134">
        <v>950.04</v>
      </c>
      <c r="H134">
        <v>0.13</v>
      </c>
      <c r="I134" t="s">
        <v>1864</v>
      </c>
      <c r="J134">
        <v>3306.1392000000001</v>
      </c>
      <c r="K134" s="4">
        <f>IF(ISBLANK(Sales_Fact[[#This Row],[Quantity]]),MEDIAN(Sales_Fact[Quantity]),Sales_Fact[[#This Row],[Quantity]])</f>
        <v>4</v>
      </c>
      <c r="L134" s="1">
        <f>IF(ISBLANK(Sales_Fact[[#This Row],[Unit_Price]]),MEDIAN(Sales_Fact[Unit_Price]),Sales_Fact[[#This Row],[Unit_Price]])</f>
        <v>950.04</v>
      </c>
      <c r="M134" s="2">
        <f>IF(ISBLANK(Sales_Fact[[#This Row],[Discount]]),MEDIAN(Sales_Fact[Discount]),Sales_Fact[[#This Row],[Discount]])</f>
        <v>0.13</v>
      </c>
      <c r="N134" s="1">
        <f>Sales_Fact[[#This Row],[Quantity2]]*Sales_Fact[[#This Row],[Unit_Price3]]*(1-Sales_Fact[[#This Row],[Discount4]])</f>
        <v>3306.1392000000001</v>
      </c>
      <c r="O134" s="1">
        <f>Sales_Fact[[#This Row],[Quantity2]]*Sales_Fact[[#This Row],[Unit_Price3]]</f>
        <v>3800.16</v>
      </c>
      <c r="P134" s="1">
        <f>Sales_Fact[[#This Row],[Gross Amount]]*Sales_Fact[[#This Row],[Discount4]]</f>
        <v>494.02080000000001</v>
      </c>
      <c r="Q134" s="1" t="str">
        <f>IF(Sales_Fact[[#This Row],[Total_Amount5]]&gt;1000,"High Value","Standard")</f>
        <v>High Value</v>
      </c>
    </row>
    <row r="135" spans="1:17" x14ac:dyDescent="0.25">
      <c r="A135" t="s">
        <v>2018</v>
      </c>
      <c r="B135" s="3">
        <v>45910</v>
      </c>
      <c r="C135" t="s">
        <v>1044</v>
      </c>
      <c r="D135" t="s">
        <v>1722</v>
      </c>
      <c r="E135" t="s">
        <v>1874</v>
      </c>
      <c r="F135">
        <v>2</v>
      </c>
      <c r="G135">
        <v>267.19</v>
      </c>
      <c r="H135">
        <v>7.0000000000000007E-2</v>
      </c>
      <c r="I135" t="s">
        <v>1861</v>
      </c>
      <c r="J135">
        <v>496.97340000000003</v>
      </c>
      <c r="K135" s="4">
        <f>IF(ISBLANK(Sales_Fact[[#This Row],[Quantity]]),MEDIAN(Sales_Fact[Quantity]),Sales_Fact[[#This Row],[Quantity]])</f>
        <v>2</v>
      </c>
      <c r="L135" s="1">
        <f>IF(ISBLANK(Sales_Fact[[#This Row],[Unit_Price]]),MEDIAN(Sales_Fact[Unit_Price]),Sales_Fact[[#This Row],[Unit_Price]])</f>
        <v>267.19</v>
      </c>
      <c r="M135" s="2">
        <f>IF(ISBLANK(Sales_Fact[[#This Row],[Discount]]),MEDIAN(Sales_Fact[Discount]),Sales_Fact[[#This Row],[Discount]])</f>
        <v>7.0000000000000007E-2</v>
      </c>
      <c r="N135" s="1">
        <f>Sales_Fact[[#This Row],[Quantity2]]*Sales_Fact[[#This Row],[Unit_Price3]]*(1-Sales_Fact[[#This Row],[Discount4]])</f>
        <v>496.97339999999997</v>
      </c>
      <c r="O135" s="1">
        <f>Sales_Fact[[#This Row],[Quantity2]]*Sales_Fact[[#This Row],[Unit_Price3]]</f>
        <v>534.38</v>
      </c>
      <c r="P135" s="1">
        <f>Sales_Fact[[#This Row],[Gross Amount]]*Sales_Fact[[#This Row],[Discount4]]</f>
        <v>37.406600000000005</v>
      </c>
      <c r="Q135" s="1" t="str">
        <f>IF(Sales_Fact[[#This Row],[Total_Amount5]]&gt;1000,"High Value","Standard")</f>
        <v>Standard</v>
      </c>
    </row>
    <row r="136" spans="1:17" x14ac:dyDescent="0.25">
      <c r="A136" t="s">
        <v>2019</v>
      </c>
      <c r="B136" s="3">
        <v>45827</v>
      </c>
      <c r="C136" t="s">
        <v>663</v>
      </c>
      <c r="D136" t="s">
        <v>1812</v>
      </c>
      <c r="E136" t="s">
        <v>1888</v>
      </c>
      <c r="F136">
        <v>4</v>
      </c>
      <c r="G136">
        <v>72.63</v>
      </c>
      <c r="H136">
        <v>0.06</v>
      </c>
      <c r="I136" t="s">
        <v>1864</v>
      </c>
      <c r="J136">
        <v>273.08879999999999</v>
      </c>
      <c r="K136" s="4">
        <f>IF(ISBLANK(Sales_Fact[[#This Row],[Quantity]]),MEDIAN(Sales_Fact[Quantity]),Sales_Fact[[#This Row],[Quantity]])</f>
        <v>4</v>
      </c>
      <c r="L136" s="1">
        <f>IF(ISBLANK(Sales_Fact[[#This Row],[Unit_Price]]),MEDIAN(Sales_Fact[Unit_Price]),Sales_Fact[[#This Row],[Unit_Price]])</f>
        <v>72.63</v>
      </c>
      <c r="M136" s="2">
        <f>IF(ISBLANK(Sales_Fact[[#This Row],[Discount]]),MEDIAN(Sales_Fact[Discount]),Sales_Fact[[#This Row],[Discount]])</f>
        <v>0.06</v>
      </c>
      <c r="N136" s="1">
        <f>Sales_Fact[[#This Row],[Quantity2]]*Sales_Fact[[#This Row],[Unit_Price3]]*(1-Sales_Fact[[#This Row],[Discount4]])</f>
        <v>273.08879999999999</v>
      </c>
      <c r="O136" s="1">
        <f>Sales_Fact[[#This Row],[Quantity2]]*Sales_Fact[[#This Row],[Unit_Price3]]</f>
        <v>290.52</v>
      </c>
      <c r="P136" s="1">
        <f>Sales_Fact[[#This Row],[Gross Amount]]*Sales_Fact[[#This Row],[Discount4]]</f>
        <v>17.431199999999997</v>
      </c>
      <c r="Q136" s="1" t="str">
        <f>IF(Sales_Fact[[#This Row],[Total_Amount5]]&gt;1000,"High Value","Standard")</f>
        <v>Standard</v>
      </c>
    </row>
    <row r="137" spans="1:17" x14ac:dyDescent="0.25">
      <c r="A137" t="s">
        <v>2020</v>
      </c>
      <c r="B137" s="3">
        <v>45544</v>
      </c>
      <c r="C137" t="s">
        <v>1335</v>
      </c>
      <c r="D137" t="s">
        <v>1710</v>
      </c>
      <c r="E137" t="s">
        <v>1870</v>
      </c>
      <c r="F137">
        <v>3</v>
      </c>
      <c r="G137">
        <v>576.52</v>
      </c>
      <c r="H137">
        <v>0.22</v>
      </c>
      <c r="I137" t="s">
        <v>1868</v>
      </c>
      <c r="J137">
        <v>1349.0568000000001</v>
      </c>
      <c r="K137" s="4">
        <f>IF(ISBLANK(Sales_Fact[[#This Row],[Quantity]]),MEDIAN(Sales_Fact[Quantity]),Sales_Fact[[#This Row],[Quantity]])</f>
        <v>3</v>
      </c>
      <c r="L137" s="1">
        <f>IF(ISBLANK(Sales_Fact[[#This Row],[Unit_Price]]),MEDIAN(Sales_Fact[Unit_Price]),Sales_Fact[[#This Row],[Unit_Price]])</f>
        <v>576.52</v>
      </c>
      <c r="M137" s="2">
        <f>IF(ISBLANK(Sales_Fact[[#This Row],[Discount]]),MEDIAN(Sales_Fact[Discount]),Sales_Fact[[#This Row],[Discount]])</f>
        <v>0.22</v>
      </c>
      <c r="N137" s="1">
        <f>Sales_Fact[[#This Row],[Quantity2]]*Sales_Fact[[#This Row],[Unit_Price3]]*(1-Sales_Fact[[#This Row],[Discount4]])</f>
        <v>1349.0568000000001</v>
      </c>
      <c r="O137" s="1">
        <f>Sales_Fact[[#This Row],[Quantity2]]*Sales_Fact[[#This Row],[Unit_Price3]]</f>
        <v>1729.56</v>
      </c>
      <c r="P137" s="1">
        <f>Sales_Fact[[#This Row],[Gross Amount]]*Sales_Fact[[#This Row],[Discount4]]</f>
        <v>380.50319999999999</v>
      </c>
      <c r="Q137" s="1" t="str">
        <f>IF(Sales_Fact[[#This Row],[Total_Amount5]]&gt;1000,"High Value","Standard")</f>
        <v>High Value</v>
      </c>
    </row>
    <row r="138" spans="1:17" x14ac:dyDescent="0.25">
      <c r="A138" t="s">
        <v>2021</v>
      </c>
      <c r="B138" s="3">
        <v>45751</v>
      </c>
      <c r="C138" t="s">
        <v>1104</v>
      </c>
      <c r="D138" t="s">
        <v>1764</v>
      </c>
      <c r="E138" t="s">
        <v>1890</v>
      </c>
      <c r="F138">
        <v>3</v>
      </c>
      <c r="G138">
        <v>849.36</v>
      </c>
      <c r="H138">
        <v>0.03</v>
      </c>
      <c r="I138" t="s">
        <v>1861</v>
      </c>
      <c r="J138">
        <v>2471.6376</v>
      </c>
      <c r="K138" s="4">
        <f>IF(ISBLANK(Sales_Fact[[#This Row],[Quantity]]),MEDIAN(Sales_Fact[Quantity]),Sales_Fact[[#This Row],[Quantity]])</f>
        <v>3</v>
      </c>
      <c r="L138" s="1">
        <f>IF(ISBLANK(Sales_Fact[[#This Row],[Unit_Price]]),MEDIAN(Sales_Fact[Unit_Price]),Sales_Fact[[#This Row],[Unit_Price]])</f>
        <v>849.36</v>
      </c>
      <c r="M138" s="2">
        <f>IF(ISBLANK(Sales_Fact[[#This Row],[Discount]]),MEDIAN(Sales_Fact[Discount]),Sales_Fact[[#This Row],[Discount]])</f>
        <v>0.03</v>
      </c>
      <c r="N138" s="1">
        <f>Sales_Fact[[#This Row],[Quantity2]]*Sales_Fact[[#This Row],[Unit_Price3]]*(1-Sales_Fact[[#This Row],[Discount4]])</f>
        <v>2471.6376</v>
      </c>
      <c r="O138" s="1">
        <f>Sales_Fact[[#This Row],[Quantity2]]*Sales_Fact[[#This Row],[Unit_Price3]]</f>
        <v>2548.08</v>
      </c>
      <c r="P138" s="1">
        <f>Sales_Fact[[#This Row],[Gross Amount]]*Sales_Fact[[#This Row],[Discount4]]</f>
        <v>76.442399999999992</v>
      </c>
      <c r="Q138" s="1" t="str">
        <f>IF(Sales_Fact[[#This Row],[Total_Amount5]]&gt;1000,"High Value","Standard")</f>
        <v>High Value</v>
      </c>
    </row>
    <row r="139" spans="1:17" x14ac:dyDescent="0.25">
      <c r="A139" t="s">
        <v>2022</v>
      </c>
      <c r="B139" s="3">
        <v>45392</v>
      </c>
      <c r="C139" t="s">
        <v>1467</v>
      </c>
      <c r="D139" t="s">
        <v>1701</v>
      </c>
      <c r="E139" t="s">
        <v>1904</v>
      </c>
      <c r="F139">
        <v>1</v>
      </c>
      <c r="G139">
        <v>245.85</v>
      </c>
      <c r="H139">
        <v>0.18</v>
      </c>
      <c r="I139" t="s">
        <v>1868</v>
      </c>
      <c r="J139">
        <v>201.59700000000001</v>
      </c>
      <c r="K139" s="4">
        <f>IF(ISBLANK(Sales_Fact[[#This Row],[Quantity]]),MEDIAN(Sales_Fact[Quantity]),Sales_Fact[[#This Row],[Quantity]])</f>
        <v>1</v>
      </c>
      <c r="L139" s="1">
        <f>IF(ISBLANK(Sales_Fact[[#This Row],[Unit_Price]]),MEDIAN(Sales_Fact[Unit_Price]),Sales_Fact[[#This Row],[Unit_Price]])</f>
        <v>245.85</v>
      </c>
      <c r="M139" s="2">
        <f>IF(ISBLANK(Sales_Fact[[#This Row],[Discount]]),MEDIAN(Sales_Fact[Discount]),Sales_Fact[[#This Row],[Discount]])</f>
        <v>0.18</v>
      </c>
      <c r="N139" s="1">
        <f>Sales_Fact[[#This Row],[Quantity2]]*Sales_Fact[[#This Row],[Unit_Price3]]*(1-Sales_Fact[[#This Row],[Discount4]])</f>
        <v>201.59700000000001</v>
      </c>
      <c r="O139" s="1">
        <f>Sales_Fact[[#This Row],[Quantity2]]*Sales_Fact[[#This Row],[Unit_Price3]]</f>
        <v>245.85</v>
      </c>
      <c r="P139" s="1">
        <f>Sales_Fact[[#This Row],[Gross Amount]]*Sales_Fact[[#This Row],[Discount4]]</f>
        <v>44.253</v>
      </c>
      <c r="Q139" s="1" t="str">
        <f>IF(Sales_Fact[[#This Row],[Total_Amount5]]&gt;1000,"High Value","Standard")</f>
        <v>Standard</v>
      </c>
    </row>
    <row r="140" spans="1:17" x14ac:dyDescent="0.25">
      <c r="A140" t="s">
        <v>2023</v>
      </c>
      <c r="B140" s="3">
        <v>45589</v>
      </c>
      <c r="C140" t="s">
        <v>595</v>
      </c>
      <c r="D140" t="s">
        <v>1842</v>
      </c>
      <c r="E140" t="s">
        <v>1901</v>
      </c>
      <c r="F140">
        <v>3</v>
      </c>
      <c r="G140">
        <v>237.68</v>
      </c>
      <c r="H140">
        <v>0.1</v>
      </c>
      <c r="I140" t="s">
        <v>1868</v>
      </c>
      <c r="J140">
        <v>641.73599999999999</v>
      </c>
      <c r="K140" s="4">
        <f>IF(ISBLANK(Sales_Fact[[#This Row],[Quantity]]),MEDIAN(Sales_Fact[Quantity]),Sales_Fact[[#This Row],[Quantity]])</f>
        <v>3</v>
      </c>
      <c r="L140" s="1">
        <f>IF(ISBLANK(Sales_Fact[[#This Row],[Unit_Price]]),MEDIAN(Sales_Fact[Unit_Price]),Sales_Fact[[#This Row],[Unit_Price]])</f>
        <v>237.68</v>
      </c>
      <c r="M140" s="2">
        <f>IF(ISBLANK(Sales_Fact[[#This Row],[Discount]]),MEDIAN(Sales_Fact[Discount]),Sales_Fact[[#This Row],[Discount]])</f>
        <v>0.1</v>
      </c>
      <c r="N140" s="1">
        <f>Sales_Fact[[#This Row],[Quantity2]]*Sales_Fact[[#This Row],[Unit_Price3]]*(1-Sales_Fact[[#This Row],[Discount4]])</f>
        <v>641.73599999999999</v>
      </c>
      <c r="O140" s="1">
        <f>Sales_Fact[[#This Row],[Quantity2]]*Sales_Fact[[#This Row],[Unit_Price3]]</f>
        <v>713.04</v>
      </c>
      <c r="P140" s="1">
        <f>Sales_Fact[[#This Row],[Gross Amount]]*Sales_Fact[[#This Row],[Discount4]]</f>
        <v>71.304000000000002</v>
      </c>
      <c r="Q140" s="1" t="str">
        <f>IF(Sales_Fact[[#This Row],[Total_Amount5]]&gt;1000,"High Value","Standard")</f>
        <v>Standard</v>
      </c>
    </row>
    <row r="141" spans="1:17" x14ac:dyDescent="0.25">
      <c r="A141" t="s">
        <v>2024</v>
      </c>
      <c r="B141" s="3">
        <v>45756</v>
      </c>
      <c r="C141" t="s">
        <v>1068</v>
      </c>
      <c r="D141" t="s">
        <v>1764</v>
      </c>
      <c r="E141" t="s">
        <v>1881</v>
      </c>
      <c r="F141">
        <v>4</v>
      </c>
      <c r="G141">
        <v>715.85</v>
      </c>
      <c r="H141">
        <v>0.25</v>
      </c>
      <c r="I141" t="s">
        <v>1864</v>
      </c>
      <c r="J141">
        <v>2147.5500000000002</v>
      </c>
      <c r="K141" s="4">
        <f>IF(ISBLANK(Sales_Fact[[#This Row],[Quantity]]),MEDIAN(Sales_Fact[Quantity]),Sales_Fact[[#This Row],[Quantity]])</f>
        <v>4</v>
      </c>
      <c r="L141" s="1">
        <f>IF(ISBLANK(Sales_Fact[[#This Row],[Unit_Price]]),MEDIAN(Sales_Fact[Unit_Price]),Sales_Fact[[#This Row],[Unit_Price]])</f>
        <v>715.85</v>
      </c>
      <c r="M141" s="2">
        <f>IF(ISBLANK(Sales_Fact[[#This Row],[Discount]]),MEDIAN(Sales_Fact[Discount]),Sales_Fact[[#This Row],[Discount]])</f>
        <v>0.25</v>
      </c>
      <c r="N141" s="1">
        <f>Sales_Fact[[#This Row],[Quantity2]]*Sales_Fact[[#This Row],[Unit_Price3]]*(1-Sales_Fact[[#This Row],[Discount4]])</f>
        <v>2147.5500000000002</v>
      </c>
      <c r="O141" s="1">
        <f>Sales_Fact[[#This Row],[Quantity2]]*Sales_Fact[[#This Row],[Unit_Price3]]</f>
        <v>2863.4</v>
      </c>
      <c r="P141" s="1">
        <f>Sales_Fact[[#This Row],[Gross Amount]]*Sales_Fact[[#This Row],[Discount4]]</f>
        <v>715.85</v>
      </c>
      <c r="Q141" s="1" t="str">
        <f>IF(Sales_Fact[[#This Row],[Total_Amount5]]&gt;1000,"High Value","Standard")</f>
        <v>High Value</v>
      </c>
    </row>
    <row r="142" spans="1:17" x14ac:dyDescent="0.25">
      <c r="A142" t="s">
        <v>2025</v>
      </c>
      <c r="B142" s="3">
        <v>45255</v>
      </c>
      <c r="C142" t="s">
        <v>574</v>
      </c>
      <c r="D142" t="s">
        <v>1821</v>
      </c>
      <c r="E142" t="s">
        <v>1870</v>
      </c>
      <c r="F142">
        <v>2</v>
      </c>
      <c r="G142">
        <v>478.85</v>
      </c>
      <c r="H142">
        <v>0.01</v>
      </c>
      <c r="I142" t="s">
        <v>1868</v>
      </c>
      <c r="J142">
        <v>948.12300000000005</v>
      </c>
      <c r="K142" s="4">
        <f>IF(ISBLANK(Sales_Fact[[#This Row],[Quantity]]),MEDIAN(Sales_Fact[Quantity]),Sales_Fact[[#This Row],[Quantity]])</f>
        <v>2</v>
      </c>
      <c r="L142" s="1">
        <f>IF(ISBLANK(Sales_Fact[[#This Row],[Unit_Price]]),MEDIAN(Sales_Fact[Unit_Price]),Sales_Fact[[#This Row],[Unit_Price]])</f>
        <v>478.85</v>
      </c>
      <c r="M142" s="2">
        <f>IF(ISBLANK(Sales_Fact[[#This Row],[Discount]]),MEDIAN(Sales_Fact[Discount]),Sales_Fact[[#This Row],[Discount]])</f>
        <v>0.01</v>
      </c>
      <c r="N142" s="1">
        <f>Sales_Fact[[#This Row],[Quantity2]]*Sales_Fact[[#This Row],[Unit_Price3]]*(1-Sales_Fact[[#This Row],[Discount4]])</f>
        <v>948.12300000000005</v>
      </c>
      <c r="O142" s="1">
        <f>Sales_Fact[[#This Row],[Quantity2]]*Sales_Fact[[#This Row],[Unit_Price3]]</f>
        <v>957.7</v>
      </c>
      <c r="P142" s="1">
        <f>Sales_Fact[[#This Row],[Gross Amount]]*Sales_Fact[[#This Row],[Discount4]]</f>
        <v>9.577</v>
      </c>
      <c r="Q142" s="1" t="str">
        <f>IF(Sales_Fact[[#This Row],[Total_Amount5]]&gt;1000,"High Value","Standard")</f>
        <v>Standard</v>
      </c>
    </row>
    <row r="143" spans="1:17" x14ac:dyDescent="0.25">
      <c r="A143" t="s">
        <v>2026</v>
      </c>
      <c r="B143" s="3">
        <v>45718</v>
      </c>
      <c r="C143" t="s">
        <v>400</v>
      </c>
      <c r="D143" t="s">
        <v>1692</v>
      </c>
      <c r="E143" t="s">
        <v>1879</v>
      </c>
      <c r="F143">
        <v>1</v>
      </c>
      <c r="G143">
        <v>503.95</v>
      </c>
      <c r="H143">
        <v>0.26</v>
      </c>
      <c r="I143" t="s">
        <v>1868</v>
      </c>
      <c r="J143">
        <v>372.923</v>
      </c>
      <c r="K143" s="4">
        <f>IF(ISBLANK(Sales_Fact[[#This Row],[Quantity]]),MEDIAN(Sales_Fact[Quantity]),Sales_Fact[[#This Row],[Quantity]])</f>
        <v>1</v>
      </c>
      <c r="L143" s="1">
        <f>IF(ISBLANK(Sales_Fact[[#This Row],[Unit_Price]]),MEDIAN(Sales_Fact[Unit_Price]),Sales_Fact[[#This Row],[Unit_Price]])</f>
        <v>503.95</v>
      </c>
      <c r="M143" s="2">
        <f>IF(ISBLANK(Sales_Fact[[#This Row],[Discount]]),MEDIAN(Sales_Fact[Discount]),Sales_Fact[[#This Row],[Discount]])</f>
        <v>0.26</v>
      </c>
      <c r="N143" s="1">
        <f>Sales_Fact[[#This Row],[Quantity2]]*Sales_Fact[[#This Row],[Unit_Price3]]*(1-Sales_Fact[[#This Row],[Discount4]])</f>
        <v>372.923</v>
      </c>
      <c r="O143" s="1">
        <f>Sales_Fact[[#This Row],[Quantity2]]*Sales_Fact[[#This Row],[Unit_Price3]]</f>
        <v>503.95</v>
      </c>
      <c r="P143" s="1">
        <f>Sales_Fact[[#This Row],[Gross Amount]]*Sales_Fact[[#This Row],[Discount4]]</f>
        <v>131.02700000000002</v>
      </c>
      <c r="Q143" s="1" t="str">
        <f>IF(Sales_Fact[[#This Row],[Total_Amount5]]&gt;1000,"High Value","Standard")</f>
        <v>Standard</v>
      </c>
    </row>
    <row r="144" spans="1:17" x14ac:dyDescent="0.25">
      <c r="A144" t="s">
        <v>2027</v>
      </c>
      <c r="B144" s="3">
        <v>45573</v>
      </c>
      <c r="C144" t="s">
        <v>1253</v>
      </c>
      <c r="D144" t="s">
        <v>1749</v>
      </c>
      <c r="E144" t="s">
        <v>1913</v>
      </c>
      <c r="F144">
        <v>2</v>
      </c>
      <c r="G144">
        <v>975.48</v>
      </c>
      <c r="H144">
        <v>0.26</v>
      </c>
      <c r="I144" t="s">
        <v>1868</v>
      </c>
      <c r="J144">
        <v>1443.7103999999999</v>
      </c>
      <c r="K144" s="4">
        <f>IF(ISBLANK(Sales_Fact[[#This Row],[Quantity]]),MEDIAN(Sales_Fact[Quantity]),Sales_Fact[[#This Row],[Quantity]])</f>
        <v>2</v>
      </c>
      <c r="L144" s="1">
        <f>IF(ISBLANK(Sales_Fact[[#This Row],[Unit_Price]]),MEDIAN(Sales_Fact[Unit_Price]),Sales_Fact[[#This Row],[Unit_Price]])</f>
        <v>975.48</v>
      </c>
      <c r="M144" s="2">
        <f>IF(ISBLANK(Sales_Fact[[#This Row],[Discount]]),MEDIAN(Sales_Fact[Discount]),Sales_Fact[[#This Row],[Discount]])</f>
        <v>0.26</v>
      </c>
      <c r="N144" s="1">
        <f>Sales_Fact[[#This Row],[Quantity2]]*Sales_Fact[[#This Row],[Unit_Price3]]*(1-Sales_Fact[[#This Row],[Discount4]])</f>
        <v>1443.7103999999999</v>
      </c>
      <c r="O144" s="1">
        <f>Sales_Fact[[#This Row],[Quantity2]]*Sales_Fact[[#This Row],[Unit_Price3]]</f>
        <v>1950.96</v>
      </c>
      <c r="P144" s="1">
        <f>Sales_Fact[[#This Row],[Gross Amount]]*Sales_Fact[[#This Row],[Discount4]]</f>
        <v>507.24960000000004</v>
      </c>
      <c r="Q144" s="1" t="str">
        <f>IF(Sales_Fact[[#This Row],[Total_Amount5]]&gt;1000,"High Value","Standard")</f>
        <v>High Value</v>
      </c>
    </row>
    <row r="145" spans="1:17" x14ac:dyDescent="0.25">
      <c r="A145" t="s">
        <v>2028</v>
      </c>
      <c r="B145" s="3">
        <v>45884</v>
      </c>
      <c r="C145" t="s">
        <v>1259</v>
      </c>
      <c r="D145" t="s">
        <v>1653</v>
      </c>
      <c r="E145" t="s">
        <v>1886</v>
      </c>
      <c r="F145">
        <v>4</v>
      </c>
      <c r="G145">
        <v>450.12</v>
      </c>
      <c r="H145">
        <v>0.28999999999999998</v>
      </c>
      <c r="I145" t="s">
        <v>1868</v>
      </c>
      <c r="J145">
        <v>1278.3407999999999</v>
      </c>
      <c r="K145" s="4">
        <f>IF(ISBLANK(Sales_Fact[[#This Row],[Quantity]]),MEDIAN(Sales_Fact[Quantity]),Sales_Fact[[#This Row],[Quantity]])</f>
        <v>4</v>
      </c>
      <c r="L145" s="1">
        <f>IF(ISBLANK(Sales_Fact[[#This Row],[Unit_Price]]),MEDIAN(Sales_Fact[Unit_Price]),Sales_Fact[[#This Row],[Unit_Price]])</f>
        <v>450.12</v>
      </c>
      <c r="M145" s="2">
        <f>IF(ISBLANK(Sales_Fact[[#This Row],[Discount]]),MEDIAN(Sales_Fact[Discount]),Sales_Fact[[#This Row],[Discount]])</f>
        <v>0.28999999999999998</v>
      </c>
      <c r="N145" s="1">
        <f>Sales_Fact[[#This Row],[Quantity2]]*Sales_Fact[[#This Row],[Unit_Price3]]*(1-Sales_Fact[[#This Row],[Discount4]])</f>
        <v>1278.3407999999999</v>
      </c>
      <c r="O145" s="1">
        <f>Sales_Fact[[#This Row],[Quantity2]]*Sales_Fact[[#This Row],[Unit_Price3]]</f>
        <v>1800.48</v>
      </c>
      <c r="P145" s="1">
        <f>Sales_Fact[[#This Row],[Gross Amount]]*Sales_Fact[[#This Row],[Discount4]]</f>
        <v>522.13919999999996</v>
      </c>
      <c r="Q145" s="1" t="str">
        <f>IF(Sales_Fact[[#This Row],[Total_Amount5]]&gt;1000,"High Value","Standard")</f>
        <v>High Value</v>
      </c>
    </row>
    <row r="146" spans="1:17" x14ac:dyDescent="0.25">
      <c r="A146" t="s">
        <v>2029</v>
      </c>
      <c r="B146" s="3">
        <v>45448</v>
      </c>
      <c r="C146" t="s">
        <v>1359</v>
      </c>
      <c r="D146" t="s">
        <v>1659</v>
      </c>
      <c r="E146" t="s">
        <v>1866</v>
      </c>
      <c r="F146">
        <v>3</v>
      </c>
      <c r="G146">
        <v>237.24</v>
      </c>
      <c r="H146">
        <v>0.24</v>
      </c>
      <c r="I146" t="s">
        <v>1864</v>
      </c>
      <c r="J146">
        <v>540.90719999999999</v>
      </c>
      <c r="K146" s="4">
        <f>IF(ISBLANK(Sales_Fact[[#This Row],[Quantity]]),MEDIAN(Sales_Fact[Quantity]),Sales_Fact[[#This Row],[Quantity]])</f>
        <v>3</v>
      </c>
      <c r="L146" s="1">
        <f>IF(ISBLANK(Sales_Fact[[#This Row],[Unit_Price]]),MEDIAN(Sales_Fact[Unit_Price]),Sales_Fact[[#This Row],[Unit_Price]])</f>
        <v>237.24</v>
      </c>
      <c r="M146" s="2">
        <f>IF(ISBLANK(Sales_Fact[[#This Row],[Discount]]),MEDIAN(Sales_Fact[Discount]),Sales_Fact[[#This Row],[Discount]])</f>
        <v>0.24</v>
      </c>
      <c r="N146" s="1">
        <f>Sales_Fact[[#This Row],[Quantity2]]*Sales_Fact[[#This Row],[Unit_Price3]]*(1-Sales_Fact[[#This Row],[Discount4]])</f>
        <v>540.90719999999999</v>
      </c>
      <c r="O146" s="1">
        <f>Sales_Fact[[#This Row],[Quantity2]]*Sales_Fact[[#This Row],[Unit_Price3]]</f>
        <v>711.72</v>
      </c>
      <c r="P146" s="1">
        <f>Sales_Fact[[#This Row],[Gross Amount]]*Sales_Fact[[#This Row],[Discount4]]</f>
        <v>170.81280000000001</v>
      </c>
      <c r="Q146" s="1" t="str">
        <f>IF(Sales_Fact[[#This Row],[Total_Amount5]]&gt;1000,"High Value","Standard")</f>
        <v>Standard</v>
      </c>
    </row>
    <row r="147" spans="1:17" x14ac:dyDescent="0.25">
      <c r="A147" t="s">
        <v>2030</v>
      </c>
      <c r="B147" s="3">
        <v>45522</v>
      </c>
      <c r="C147" t="s">
        <v>1427</v>
      </c>
      <c r="D147" t="s">
        <v>1713</v>
      </c>
      <c r="E147" t="s">
        <v>1888</v>
      </c>
      <c r="F147">
        <v>2</v>
      </c>
      <c r="G147">
        <v>536.84</v>
      </c>
      <c r="H147">
        <v>0.09</v>
      </c>
      <c r="I147" t="s">
        <v>1868</v>
      </c>
      <c r="J147">
        <v>977.04880000000014</v>
      </c>
      <c r="K147" s="4">
        <f>IF(ISBLANK(Sales_Fact[[#This Row],[Quantity]]),MEDIAN(Sales_Fact[Quantity]),Sales_Fact[[#This Row],[Quantity]])</f>
        <v>2</v>
      </c>
      <c r="L147" s="1">
        <f>IF(ISBLANK(Sales_Fact[[#This Row],[Unit_Price]]),MEDIAN(Sales_Fact[Unit_Price]),Sales_Fact[[#This Row],[Unit_Price]])</f>
        <v>536.84</v>
      </c>
      <c r="M147" s="2">
        <f>IF(ISBLANK(Sales_Fact[[#This Row],[Discount]]),MEDIAN(Sales_Fact[Discount]),Sales_Fact[[#This Row],[Discount]])</f>
        <v>0.09</v>
      </c>
      <c r="N147" s="1">
        <f>Sales_Fact[[#This Row],[Quantity2]]*Sales_Fact[[#This Row],[Unit_Price3]]*(1-Sales_Fact[[#This Row],[Discount4]])</f>
        <v>977.04880000000014</v>
      </c>
      <c r="O147" s="1">
        <f>Sales_Fact[[#This Row],[Quantity2]]*Sales_Fact[[#This Row],[Unit_Price3]]</f>
        <v>1073.68</v>
      </c>
      <c r="P147" s="1">
        <f>Sales_Fact[[#This Row],[Gross Amount]]*Sales_Fact[[#This Row],[Discount4]]</f>
        <v>96.631200000000007</v>
      </c>
      <c r="Q147" s="1" t="str">
        <f>IF(Sales_Fact[[#This Row],[Total_Amount5]]&gt;1000,"High Value","Standard")</f>
        <v>Standard</v>
      </c>
    </row>
    <row r="148" spans="1:17" x14ac:dyDescent="0.25">
      <c r="A148" t="s">
        <v>2031</v>
      </c>
      <c r="B148" s="3">
        <v>45626</v>
      </c>
      <c r="C148" t="s">
        <v>1381</v>
      </c>
      <c r="D148" t="s">
        <v>1659</v>
      </c>
      <c r="E148" t="s">
        <v>1892</v>
      </c>
      <c r="F148">
        <v>3</v>
      </c>
      <c r="G148">
        <v>584.41</v>
      </c>
      <c r="H148">
        <v>0</v>
      </c>
      <c r="I148" t="s">
        <v>1868</v>
      </c>
      <c r="J148">
        <v>1753.23</v>
      </c>
      <c r="K148" s="4">
        <f>IF(ISBLANK(Sales_Fact[[#This Row],[Quantity]]),MEDIAN(Sales_Fact[Quantity]),Sales_Fact[[#This Row],[Quantity]])</f>
        <v>3</v>
      </c>
      <c r="L148" s="1">
        <f>IF(ISBLANK(Sales_Fact[[#This Row],[Unit_Price]]),MEDIAN(Sales_Fact[Unit_Price]),Sales_Fact[[#This Row],[Unit_Price]])</f>
        <v>584.41</v>
      </c>
      <c r="M148" s="2">
        <f>IF(ISBLANK(Sales_Fact[[#This Row],[Discount]]),MEDIAN(Sales_Fact[Discount]),Sales_Fact[[#This Row],[Discount]])</f>
        <v>0</v>
      </c>
      <c r="N148" s="1">
        <f>Sales_Fact[[#This Row],[Quantity2]]*Sales_Fact[[#This Row],[Unit_Price3]]*(1-Sales_Fact[[#This Row],[Discount4]])</f>
        <v>1753.23</v>
      </c>
      <c r="O148" s="1">
        <f>Sales_Fact[[#This Row],[Quantity2]]*Sales_Fact[[#This Row],[Unit_Price3]]</f>
        <v>1753.23</v>
      </c>
      <c r="P148" s="1">
        <f>Sales_Fact[[#This Row],[Gross Amount]]*Sales_Fact[[#This Row],[Discount4]]</f>
        <v>0</v>
      </c>
      <c r="Q148" s="1" t="str">
        <f>IF(Sales_Fact[[#This Row],[Total_Amount5]]&gt;1000,"High Value","Standard")</f>
        <v>High Value</v>
      </c>
    </row>
    <row r="149" spans="1:17" x14ac:dyDescent="0.25">
      <c r="A149" t="s">
        <v>2032</v>
      </c>
      <c r="B149" s="3">
        <v>45617</v>
      </c>
      <c r="C149" t="s">
        <v>941</v>
      </c>
      <c r="D149" t="s">
        <v>1797</v>
      </c>
      <c r="E149" t="s">
        <v>1892</v>
      </c>
      <c r="F149">
        <v>1</v>
      </c>
      <c r="G149">
        <v>653.87</v>
      </c>
      <c r="H149">
        <v>0.14000000000000001</v>
      </c>
      <c r="I149" t="s">
        <v>1864</v>
      </c>
      <c r="J149">
        <v>562.32820000000004</v>
      </c>
      <c r="K149" s="4">
        <f>IF(ISBLANK(Sales_Fact[[#This Row],[Quantity]]),MEDIAN(Sales_Fact[Quantity]),Sales_Fact[[#This Row],[Quantity]])</f>
        <v>1</v>
      </c>
      <c r="L149" s="1">
        <f>IF(ISBLANK(Sales_Fact[[#This Row],[Unit_Price]]),MEDIAN(Sales_Fact[Unit_Price]),Sales_Fact[[#This Row],[Unit_Price]])</f>
        <v>653.87</v>
      </c>
      <c r="M149" s="2">
        <f>IF(ISBLANK(Sales_Fact[[#This Row],[Discount]]),MEDIAN(Sales_Fact[Discount]),Sales_Fact[[#This Row],[Discount]])</f>
        <v>0.14000000000000001</v>
      </c>
      <c r="N149" s="1">
        <f>Sales_Fact[[#This Row],[Quantity2]]*Sales_Fact[[#This Row],[Unit_Price3]]*(1-Sales_Fact[[#This Row],[Discount4]])</f>
        <v>562.32820000000004</v>
      </c>
      <c r="O149" s="1">
        <f>Sales_Fact[[#This Row],[Quantity2]]*Sales_Fact[[#This Row],[Unit_Price3]]</f>
        <v>653.87</v>
      </c>
      <c r="P149" s="1">
        <f>Sales_Fact[[#This Row],[Gross Amount]]*Sales_Fact[[#This Row],[Discount4]]</f>
        <v>91.541800000000009</v>
      </c>
      <c r="Q149" s="1" t="str">
        <f>IF(Sales_Fact[[#This Row],[Total_Amount5]]&gt;1000,"High Value","Standard")</f>
        <v>Standard</v>
      </c>
    </row>
    <row r="150" spans="1:17" x14ac:dyDescent="0.25">
      <c r="A150" t="s">
        <v>2033</v>
      </c>
      <c r="B150" s="3">
        <v>45878</v>
      </c>
      <c r="C150" t="s">
        <v>1523</v>
      </c>
      <c r="D150" t="s">
        <v>1812</v>
      </c>
      <c r="E150" t="s">
        <v>1879</v>
      </c>
      <c r="F150">
        <v>1</v>
      </c>
      <c r="G150">
        <v>652.03</v>
      </c>
      <c r="H150">
        <v>0.27</v>
      </c>
      <c r="I150" t="s">
        <v>1861</v>
      </c>
      <c r="J150">
        <v>475.9819</v>
      </c>
      <c r="K150" s="4">
        <f>IF(ISBLANK(Sales_Fact[[#This Row],[Quantity]]),MEDIAN(Sales_Fact[Quantity]),Sales_Fact[[#This Row],[Quantity]])</f>
        <v>1</v>
      </c>
      <c r="L150" s="1">
        <f>IF(ISBLANK(Sales_Fact[[#This Row],[Unit_Price]]),MEDIAN(Sales_Fact[Unit_Price]),Sales_Fact[[#This Row],[Unit_Price]])</f>
        <v>652.03</v>
      </c>
      <c r="M150" s="2">
        <f>IF(ISBLANK(Sales_Fact[[#This Row],[Discount]]),MEDIAN(Sales_Fact[Discount]),Sales_Fact[[#This Row],[Discount]])</f>
        <v>0.27</v>
      </c>
      <c r="N150" s="1">
        <f>Sales_Fact[[#This Row],[Quantity2]]*Sales_Fact[[#This Row],[Unit_Price3]]*(1-Sales_Fact[[#This Row],[Discount4]])</f>
        <v>475.9819</v>
      </c>
      <c r="O150" s="1">
        <f>Sales_Fact[[#This Row],[Quantity2]]*Sales_Fact[[#This Row],[Unit_Price3]]</f>
        <v>652.03</v>
      </c>
      <c r="P150" s="1">
        <f>Sales_Fact[[#This Row],[Gross Amount]]*Sales_Fact[[#This Row],[Discount4]]</f>
        <v>176.04810000000001</v>
      </c>
      <c r="Q150" s="1" t="str">
        <f>IF(Sales_Fact[[#This Row],[Total_Amount5]]&gt;1000,"High Value","Standard")</f>
        <v>Standard</v>
      </c>
    </row>
    <row r="151" spans="1:17" x14ac:dyDescent="0.25">
      <c r="A151" t="s">
        <v>2034</v>
      </c>
      <c r="B151" s="3">
        <v>45502</v>
      </c>
      <c r="C151" t="s">
        <v>339</v>
      </c>
      <c r="D151" t="s">
        <v>1564</v>
      </c>
      <c r="E151" t="s">
        <v>1913</v>
      </c>
      <c r="F151">
        <v>3</v>
      </c>
      <c r="G151">
        <v>513.36</v>
      </c>
      <c r="H151">
        <v>7.0000000000000007E-2</v>
      </c>
      <c r="I151" t="s">
        <v>1868</v>
      </c>
      <c r="J151">
        <v>1432.2744</v>
      </c>
      <c r="K151" s="4">
        <f>IF(ISBLANK(Sales_Fact[[#This Row],[Quantity]]),MEDIAN(Sales_Fact[Quantity]),Sales_Fact[[#This Row],[Quantity]])</f>
        <v>3</v>
      </c>
      <c r="L151" s="1">
        <f>IF(ISBLANK(Sales_Fact[[#This Row],[Unit_Price]]),MEDIAN(Sales_Fact[Unit_Price]),Sales_Fact[[#This Row],[Unit_Price]])</f>
        <v>513.36</v>
      </c>
      <c r="M151" s="2">
        <f>IF(ISBLANK(Sales_Fact[[#This Row],[Discount]]),MEDIAN(Sales_Fact[Discount]),Sales_Fact[[#This Row],[Discount]])</f>
        <v>7.0000000000000007E-2</v>
      </c>
      <c r="N151" s="1">
        <f>Sales_Fact[[#This Row],[Quantity2]]*Sales_Fact[[#This Row],[Unit_Price3]]*(1-Sales_Fact[[#This Row],[Discount4]])</f>
        <v>1432.2743999999998</v>
      </c>
      <c r="O151" s="1">
        <f>Sales_Fact[[#This Row],[Quantity2]]*Sales_Fact[[#This Row],[Unit_Price3]]</f>
        <v>1540.08</v>
      </c>
      <c r="P151" s="1">
        <f>Sales_Fact[[#This Row],[Gross Amount]]*Sales_Fact[[#This Row],[Discount4]]</f>
        <v>107.8056</v>
      </c>
      <c r="Q151" s="1" t="str">
        <f>IF(Sales_Fact[[#This Row],[Total_Amount5]]&gt;1000,"High Value","Standard")</f>
        <v>High Value</v>
      </c>
    </row>
    <row r="152" spans="1:17" x14ac:dyDescent="0.25">
      <c r="A152" t="s">
        <v>2035</v>
      </c>
      <c r="B152" s="3">
        <v>45433</v>
      </c>
      <c r="C152" t="s">
        <v>255</v>
      </c>
      <c r="D152" t="s">
        <v>1707</v>
      </c>
      <c r="E152" t="s">
        <v>1870</v>
      </c>
      <c r="F152">
        <v>4</v>
      </c>
      <c r="G152">
        <v>355.64</v>
      </c>
      <c r="H152">
        <v>0.16</v>
      </c>
      <c r="I152" t="s">
        <v>1868</v>
      </c>
      <c r="J152">
        <v>1194.9503999999999</v>
      </c>
      <c r="K152" s="4">
        <f>IF(ISBLANK(Sales_Fact[[#This Row],[Quantity]]),MEDIAN(Sales_Fact[Quantity]),Sales_Fact[[#This Row],[Quantity]])</f>
        <v>4</v>
      </c>
      <c r="L152" s="1">
        <f>IF(ISBLANK(Sales_Fact[[#This Row],[Unit_Price]]),MEDIAN(Sales_Fact[Unit_Price]),Sales_Fact[[#This Row],[Unit_Price]])</f>
        <v>355.64</v>
      </c>
      <c r="M152" s="2">
        <f>IF(ISBLANK(Sales_Fact[[#This Row],[Discount]]),MEDIAN(Sales_Fact[Discount]),Sales_Fact[[#This Row],[Discount]])</f>
        <v>0.16</v>
      </c>
      <c r="N152" s="1">
        <f>Sales_Fact[[#This Row],[Quantity2]]*Sales_Fact[[#This Row],[Unit_Price3]]*(1-Sales_Fact[[#This Row],[Discount4]])</f>
        <v>1194.9503999999999</v>
      </c>
      <c r="O152" s="1">
        <f>Sales_Fact[[#This Row],[Quantity2]]*Sales_Fact[[#This Row],[Unit_Price3]]</f>
        <v>1422.56</v>
      </c>
      <c r="P152" s="1">
        <f>Sales_Fact[[#This Row],[Gross Amount]]*Sales_Fact[[#This Row],[Discount4]]</f>
        <v>227.6096</v>
      </c>
      <c r="Q152" s="1" t="str">
        <f>IF(Sales_Fact[[#This Row],[Total_Amount5]]&gt;1000,"High Value","Standard")</f>
        <v>High Value</v>
      </c>
    </row>
    <row r="153" spans="1:17" x14ac:dyDescent="0.25">
      <c r="A153" t="s">
        <v>2036</v>
      </c>
      <c r="B153" s="3">
        <v>45594</v>
      </c>
      <c r="C153" t="s">
        <v>100</v>
      </c>
      <c r="D153" t="s">
        <v>1591</v>
      </c>
      <c r="E153" t="s">
        <v>1866</v>
      </c>
      <c r="F153">
        <v>4</v>
      </c>
      <c r="G153">
        <v>535.4</v>
      </c>
      <c r="H153">
        <v>0.26</v>
      </c>
      <c r="I153" t="s">
        <v>1864</v>
      </c>
      <c r="J153">
        <v>1584.7840000000001</v>
      </c>
      <c r="K153" s="4">
        <f>IF(ISBLANK(Sales_Fact[[#This Row],[Quantity]]),MEDIAN(Sales_Fact[Quantity]),Sales_Fact[[#This Row],[Quantity]])</f>
        <v>4</v>
      </c>
      <c r="L153" s="1">
        <f>IF(ISBLANK(Sales_Fact[[#This Row],[Unit_Price]]),MEDIAN(Sales_Fact[Unit_Price]),Sales_Fact[[#This Row],[Unit_Price]])</f>
        <v>535.4</v>
      </c>
      <c r="M153" s="2">
        <f>IF(ISBLANK(Sales_Fact[[#This Row],[Discount]]),MEDIAN(Sales_Fact[Discount]),Sales_Fact[[#This Row],[Discount]])</f>
        <v>0.26</v>
      </c>
      <c r="N153" s="1">
        <f>Sales_Fact[[#This Row],[Quantity2]]*Sales_Fact[[#This Row],[Unit_Price3]]*(1-Sales_Fact[[#This Row],[Discount4]])</f>
        <v>1584.7839999999999</v>
      </c>
      <c r="O153" s="1">
        <f>Sales_Fact[[#This Row],[Quantity2]]*Sales_Fact[[#This Row],[Unit_Price3]]</f>
        <v>2141.6</v>
      </c>
      <c r="P153" s="1">
        <f>Sales_Fact[[#This Row],[Gross Amount]]*Sales_Fact[[#This Row],[Discount4]]</f>
        <v>556.81600000000003</v>
      </c>
      <c r="Q153" s="1" t="str">
        <f>IF(Sales_Fact[[#This Row],[Total_Amount5]]&gt;1000,"High Value","Standard")</f>
        <v>High Value</v>
      </c>
    </row>
    <row r="154" spans="1:17" x14ac:dyDescent="0.25">
      <c r="A154" t="s">
        <v>2037</v>
      </c>
      <c r="B154" s="3">
        <v>45798</v>
      </c>
      <c r="C154" t="s">
        <v>788</v>
      </c>
      <c r="D154" t="s">
        <v>1758</v>
      </c>
      <c r="E154" t="s">
        <v>1892</v>
      </c>
      <c r="F154">
        <v>2</v>
      </c>
      <c r="G154">
        <v>108.74</v>
      </c>
      <c r="H154">
        <v>0.11</v>
      </c>
      <c r="I154" t="s">
        <v>1864</v>
      </c>
      <c r="J154">
        <v>193.55719999999999</v>
      </c>
      <c r="K154" s="4">
        <f>IF(ISBLANK(Sales_Fact[[#This Row],[Quantity]]),MEDIAN(Sales_Fact[Quantity]),Sales_Fact[[#This Row],[Quantity]])</f>
        <v>2</v>
      </c>
      <c r="L154" s="1">
        <f>IF(ISBLANK(Sales_Fact[[#This Row],[Unit_Price]]),MEDIAN(Sales_Fact[Unit_Price]),Sales_Fact[[#This Row],[Unit_Price]])</f>
        <v>108.74</v>
      </c>
      <c r="M154" s="2">
        <f>IF(ISBLANK(Sales_Fact[[#This Row],[Discount]]),MEDIAN(Sales_Fact[Discount]),Sales_Fact[[#This Row],[Discount]])</f>
        <v>0.11</v>
      </c>
      <c r="N154" s="1">
        <f>Sales_Fact[[#This Row],[Quantity2]]*Sales_Fact[[#This Row],[Unit_Price3]]*(1-Sales_Fact[[#This Row],[Discount4]])</f>
        <v>193.55719999999999</v>
      </c>
      <c r="O154" s="1">
        <f>Sales_Fact[[#This Row],[Quantity2]]*Sales_Fact[[#This Row],[Unit_Price3]]</f>
        <v>217.48</v>
      </c>
      <c r="P154" s="1">
        <f>Sales_Fact[[#This Row],[Gross Amount]]*Sales_Fact[[#This Row],[Discount4]]</f>
        <v>23.922799999999999</v>
      </c>
      <c r="Q154" s="1" t="str">
        <f>IF(Sales_Fact[[#This Row],[Total_Amount5]]&gt;1000,"High Value","Standard")</f>
        <v>Standard</v>
      </c>
    </row>
    <row r="155" spans="1:17" x14ac:dyDescent="0.25">
      <c r="A155" t="s">
        <v>2038</v>
      </c>
      <c r="B155" s="3">
        <v>45579</v>
      </c>
      <c r="C155" t="s">
        <v>999</v>
      </c>
      <c r="D155" t="s">
        <v>1585</v>
      </c>
      <c r="E155" t="s">
        <v>1892</v>
      </c>
      <c r="F155">
        <v>3</v>
      </c>
      <c r="G155">
        <v>591.98</v>
      </c>
      <c r="H155">
        <v>0.16</v>
      </c>
      <c r="I155" t="s">
        <v>1861</v>
      </c>
      <c r="J155">
        <v>1491.7896000000001</v>
      </c>
      <c r="K155" s="4">
        <f>IF(ISBLANK(Sales_Fact[[#This Row],[Quantity]]),MEDIAN(Sales_Fact[Quantity]),Sales_Fact[[#This Row],[Quantity]])</f>
        <v>3</v>
      </c>
      <c r="L155" s="1">
        <f>IF(ISBLANK(Sales_Fact[[#This Row],[Unit_Price]]),MEDIAN(Sales_Fact[Unit_Price]),Sales_Fact[[#This Row],[Unit_Price]])</f>
        <v>591.98</v>
      </c>
      <c r="M155" s="2">
        <f>IF(ISBLANK(Sales_Fact[[#This Row],[Discount]]),MEDIAN(Sales_Fact[Discount]),Sales_Fact[[#This Row],[Discount]])</f>
        <v>0.16</v>
      </c>
      <c r="N155" s="1">
        <f>Sales_Fact[[#This Row],[Quantity2]]*Sales_Fact[[#This Row],[Unit_Price3]]*(1-Sales_Fact[[#This Row],[Discount4]])</f>
        <v>1491.7896000000001</v>
      </c>
      <c r="O155" s="1">
        <f>Sales_Fact[[#This Row],[Quantity2]]*Sales_Fact[[#This Row],[Unit_Price3]]</f>
        <v>1775.94</v>
      </c>
      <c r="P155" s="1">
        <f>Sales_Fact[[#This Row],[Gross Amount]]*Sales_Fact[[#This Row],[Discount4]]</f>
        <v>284.15039999999999</v>
      </c>
      <c r="Q155" s="1" t="str">
        <f>IF(Sales_Fact[[#This Row],[Total_Amount5]]&gt;1000,"High Value","Standard")</f>
        <v>High Value</v>
      </c>
    </row>
    <row r="156" spans="1:17" x14ac:dyDescent="0.25">
      <c r="A156" t="s">
        <v>2039</v>
      </c>
      <c r="B156" s="3">
        <v>45613</v>
      </c>
      <c r="C156" t="s">
        <v>1270</v>
      </c>
      <c r="D156" t="s">
        <v>1695</v>
      </c>
      <c r="E156" t="s">
        <v>1909</v>
      </c>
      <c r="F156">
        <v>1</v>
      </c>
      <c r="G156">
        <v>345.06</v>
      </c>
      <c r="H156">
        <v>0.13</v>
      </c>
      <c r="I156" t="s">
        <v>1868</v>
      </c>
      <c r="J156">
        <v>300.2022</v>
      </c>
      <c r="K156" s="4">
        <f>IF(ISBLANK(Sales_Fact[[#This Row],[Quantity]]),MEDIAN(Sales_Fact[Quantity]),Sales_Fact[[#This Row],[Quantity]])</f>
        <v>1</v>
      </c>
      <c r="L156" s="1">
        <f>IF(ISBLANK(Sales_Fact[[#This Row],[Unit_Price]]),MEDIAN(Sales_Fact[Unit_Price]),Sales_Fact[[#This Row],[Unit_Price]])</f>
        <v>345.06</v>
      </c>
      <c r="M156" s="2">
        <f>IF(ISBLANK(Sales_Fact[[#This Row],[Discount]]),MEDIAN(Sales_Fact[Discount]),Sales_Fact[[#This Row],[Discount]])</f>
        <v>0.13</v>
      </c>
      <c r="N156" s="1">
        <f>Sales_Fact[[#This Row],[Quantity2]]*Sales_Fact[[#This Row],[Unit_Price3]]*(1-Sales_Fact[[#This Row],[Discount4]])</f>
        <v>300.2022</v>
      </c>
      <c r="O156" s="1">
        <f>Sales_Fact[[#This Row],[Quantity2]]*Sales_Fact[[#This Row],[Unit_Price3]]</f>
        <v>345.06</v>
      </c>
      <c r="P156" s="1">
        <f>Sales_Fact[[#This Row],[Gross Amount]]*Sales_Fact[[#This Row],[Discount4]]</f>
        <v>44.857800000000005</v>
      </c>
      <c r="Q156" s="1" t="str">
        <f>IF(Sales_Fact[[#This Row],[Total_Amount5]]&gt;1000,"High Value","Standard")</f>
        <v>Standard</v>
      </c>
    </row>
    <row r="157" spans="1:17" x14ac:dyDescent="0.25">
      <c r="A157" t="s">
        <v>2040</v>
      </c>
      <c r="B157" s="3">
        <v>45745</v>
      </c>
      <c r="C157" t="s">
        <v>978</v>
      </c>
      <c r="D157" t="s">
        <v>1830</v>
      </c>
      <c r="E157" t="s">
        <v>1913</v>
      </c>
      <c r="F157">
        <v>4</v>
      </c>
      <c r="G157">
        <v>986.41</v>
      </c>
      <c r="H157">
        <v>0.22</v>
      </c>
      <c r="I157" t="s">
        <v>1861</v>
      </c>
      <c r="J157">
        <v>3077.5992000000001</v>
      </c>
      <c r="K157" s="4">
        <f>IF(ISBLANK(Sales_Fact[[#This Row],[Quantity]]),MEDIAN(Sales_Fact[Quantity]),Sales_Fact[[#This Row],[Quantity]])</f>
        <v>4</v>
      </c>
      <c r="L157" s="1">
        <f>IF(ISBLANK(Sales_Fact[[#This Row],[Unit_Price]]),MEDIAN(Sales_Fact[Unit_Price]),Sales_Fact[[#This Row],[Unit_Price]])</f>
        <v>986.41</v>
      </c>
      <c r="M157" s="2">
        <f>IF(ISBLANK(Sales_Fact[[#This Row],[Discount]]),MEDIAN(Sales_Fact[Discount]),Sales_Fact[[#This Row],[Discount]])</f>
        <v>0.22</v>
      </c>
      <c r="N157" s="1">
        <f>Sales_Fact[[#This Row],[Quantity2]]*Sales_Fact[[#This Row],[Unit_Price3]]*(1-Sales_Fact[[#This Row],[Discount4]])</f>
        <v>3077.5992000000001</v>
      </c>
      <c r="O157" s="1">
        <f>Sales_Fact[[#This Row],[Quantity2]]*Sales_Fact[[#This Row],[Unit_Price3]]</f>
        <v>3945.64</v>
      </c>
      <c r="P157" s="1">
        <f>Sales_Fact[[#This Row],[Gross Amount]]*Sales_Fact[[#This Row],[Discount4]]</f>
        <v>868.04079999999999</v>
      </c>
      <c r="Q157" s="1" t="str">
        <f>IF(Sales_Fact[[#This Row],[Total_Amount5]]&gt;1000,"High Value","Standard")</f>
        <v>High Value</v>
      </c>
    </row>
    <row r="158" spans="1:17" x14ac:dyDescent="0.25">
      <c r="A158" t="s">
        <v>2041</v>
      </c>
      <c r="B158" s="3">
        <v>45494</v>
      </c>
      <c r="C158" t="s">
        <v>1014</v>
      </c>
      <c r="D158" t="s">
        <v>1698</v>
      </c>
      <c r="E158" t="s">
        <v>1879</v>
      </c>
      <c r="F158">
        <v>2</v>
      </c>
      <c r="G158">
        <v>921.52</v>
      </c>
      <c r="H158">
        <v>0</v>
      </c>
      <c r="I158" t="s">
        <v>1864</v>
      </c>
      <c r="J158">
        <v>1843.04</v>
      </c>
      <c r="K158" s="4">
        <f>IF(ISBLANK(Sales_Fact[[#This Row],[Quantity]]),MEDIAN(Sales_Fact[Quantity]),Sales_Fact[[#This Row],[Quantity]])</f>
        <v>2</v>
      </c>
      <c r="L158" s="1">
        <f>IF(ISBLANK(Sales_Fact[[#This Row],[Unit_Price]]),MEDIAN(Sales_Fact[Unit_Price]),Sales_Fact[[#This Row],[Unit_Price]])</f>
        <v>921.52</v>
      </c>
      <c r="M158" s="2">
        <f>IF(ISBLANK(Sales_Fact[[#This Row],[Discount]]),MEDIAN(Sales_Fact[Discount]),Sales_Fact[[#This Row],[Discount]])</f>
        <v>0</v>
      </c>
      <c r="N158" s="1">
        <f>Sales_Fact[[#This Row],[Quantity2]]*Sales_Fact[[#This Row],[Unit_Price3]]*(1-Sales_Fact[[#This Row],[Discount4]])</f>
        <v>1843.04</v>
      </c>
      <c r="O158" s="1">
        <f>Sales_Fact[[#This Row],[Quantity2]]*Sales_Fact[[#This Row],[Unit_Price3]]</f>
        <v>1843.04</v>
      </c>
      <c r="P158" s="1">
        <f>Sales_Fact[[#This Row],[Gross Amount]]*Sales_Fact[[#This Row],[Discount4]]</f>
        <v>0</v>
      </c>
      <c r="Q158" s="1" t="str">
        <f>IF(Sales_Fact[[#This Row],[Total_Amount5]]&gt;1000,"High Value","Standard")</f>
        <v>High Value</v>
      </c>
    </row>
    <row r="159" spans="1:17" x14ac:dyDescent="0.25">
      <c r="A159" t="s">
        <v>2042</v>
      </c>
      <c r="B159" s="3">
        <v>45883</v>
      </c>
      <c r="C159" t="s">
        <v>351</v>
      </c>
      <c r="D159" t="s">
        <v>1716</v>
      </c>
      <c r="E159" t="s">
        <v>1870</v>
      </c>
      <c r="F159">
        <v>1</v>
      </c>
      <c r="G159">
        <v>83.1</v>
      </c>
      <c r="H159">
        <v>0.04</v>
      </c>
      <c r="I159" t="s">
        <v>1864</v>
      </c>
      <c r="J159">
        <v>79.775999999999996</v>
      </c>
      <c r="K159" s="4">
        <f>IF(ISBLANK(Sales_Fact[[#This Row],[Quantity]]),MEDIAN(Sales_Fact[Quantity]),Sales_Fact[[#This Row],[Quantity]])</f>
        <v>1</v>
      </c>
      <c r="L159" s="1">
        <f>IF(ISBLANK(Sales_Fact[[#This Row],[Unit_Price]]),MEDIAN(Sales_Fact[Unit_Price]),Sales_Fact[[#This Row],[Unit_Price]])</f>
        <v>83.1</v>
      </c>
      <c r="M159" s="2">
        <f>IF(ISBLANK(Sales_Fact[[#This Row],[Discount]]),MEDIAN(Sales_Fact[Discount]),Sales_Fact[[#This Row],[Discount]])</f>
        <v>0.04</v>
      </c>
      <c r="N159" s="1">
        <f>Sales_Fact[[#This Row],[Quantity2]]*Sales_Fact[[#This Row],[Unit_Price3]]*(1-Sales_Fact[[#This Row],[Discount4]])</f>
        <v>79.775999999999996</v>
      </c>
      <c r="O159" s="1">
        <f>Sales_Fact[[#This Row],[Quantity2]]*Sales_Fact[[#This Row],[Unit_Price3]]</f>
        <v>83.1</v>
      </c>
      <c r="P159" s="1">
        <f>Sales_Fact[[#This Row],[Gross Amount]]*Sales_Fact[[#This Row],[Discount4]]</f>
        <v>3.3239999999999998</v>
      </c>
      <c r="Q159" s="1" t="str">
        <f>IF(Sales_Fact[[#This Row],[Total_Amount5]]&gt;1000,"High Value","Standard")</f>
        <v>Standard</v>
      </c>
    </row>
    <row r="160" spans="1:17" x14ac:dyDescent="0.25">
      <c r="A160" t="s">
        <v>2043</v>
      </c>
      <c r="B160" s="3">
        <v>45601</v>
      </c>
      <c r="C160" t="s">
        <v>1164</v>
      </c>
      <c r="D160" t="s">
        <v>1635</v>
      </c>
      <c r="E160" t="s">
        <v>1931</v>
      </c>
      <c r="F160">
        <v>2</v>
      </c>
      <c r="G160">
        <v>60.98</v>
      </c>
      <c r="H160">
        <v>0.23</v>
      </c>
      <c r="I160" t="s">
        <v>1864</v>
      </c>
      <c r="J160">
        <v>93.909199999999998</v>
      </c>
      <c r="K160" s="4">
        <f>IF(ISBLANK(Sales_Fact[[#This Row],[Quantity]]),MEDIAN(Sales_Fact[Quantity]),Sales_Fact[[#This Row],[Quantity]])</f>
        <v>2</v>
      </c>
      <c r="L160" s="1">
        <f>IF(ISBLANK(Sales_Fact[[#This Row],[Unit_Price]]),MEDIAN(Sales_Fact[Unit_Price]),Sales_Fact[[#This Row],[Unit_Price]])</f>
        <v>60.98</v>
      </c>
      <c r="M160" s="2">
        <f>IF(ISBLANK(Sales_Fact[[#This Row],[Discount]]),MEDIAN(Sales_Fact[Discount]),Sales_Fact[[#This Row],[Discount]])</f>
        <v>0.23</v>
      </c>
      <c r="N160" s="1">
        <f>Sales_Fact[[#This Row],[Quantity2]]*Sales_Fact[[#This Row],[Unit_Price3]]*(1-Sales_Fact[[#This Row],[Discount4]])</f>
        <v>93.909199999999998</v>
      </c>
      <c r="O160" s="1">
        <f>Sales_Fact[[#This Row],[Quantity2]]*Sales_Fact[[#This Row],[Unit_Price3]]</f>
        <v>121.96</v>
      </c>
      <c r="P160" s="1">
        <f>Sales_Fact[[#This Row],[Gross Amount]]*Sales_Fact[[#This Row],[Discount4]]</f>
        <v>28.050799999999999</v>
      </c>
      <c r="Q160" s="1" t="str">
        <f>IF(Sales_Fact[[#This Row],[Total_Amount5]]&gt;1000,"High Value","Standard")</f>
        <v>Standard</v>
      </c>
    </row>
    <row r="161" spans="1:17" x14ac:dyDescent="0.25">
      <c r="A161" t="s">
        <v>2044</v>
      </c>
      <c r="B161" s="3">
        <v>45454</v>
      </c>
      <c r="C161" t="s">
        <v>1239</v>
      </c>
      <c r="D161" t="s">
        <v>1818</v>
      </c>
      <c r="E161" t="s">
        <v>1886</v>
      </c>
      <c r="F161">
        <v>2</v>
      </c>
      <c r="G161">
        <v>122.23</v>
      </c>
      <c r="H161">
        <v>0.21</v>
      </c>
      <c r="I161" t="s">
        <v>1868</v>
      </c>
      <c r="J161">
        <v>193.1234</v>
      </c>
      <c r="K161" s="4">
        <f>IF(ISBLANK(Sales_Fact[[#This Row],[Quantity]]),MEDIAN(Sales_Fact[Quantity]),Sales_Fact[[#This Row],[Quantity]])</f>
        <v>2</v>
      </c>
      <c r="L161" s="1">
        <f>IF(ISBLANK(Sales_Fact[[#This Row],[Unit_Price]]),MEDIAN(Sales_Fact[Unit_Price]),Sales_Fact[[#This Row],[Unit_Price]])</f>
        <v>122.23</v>
      </c>
      <c r="M161" s="2">
        <f>IF(ISBLANK(Sales_Fact[[#This Row],[Discount]]),MEDIAN(Sales_Fact[Discount]),Sales_Fact[[#This Row],[Discount]])</f>
        <v>0.21</v>
      </c>
      <c r="N161" s="1">
        <f>Sales_Fact[[#This Row],[Quantity2]]*Sales_Fact[[#This Row],[Unit_Price3]]*(1-Sales_Fact[[#This Row],[Discount4]])</f>
        <v>193.1234</v>
      </c>
      <c r="O161" s="1">
        <f>Sales_Fact[[#This Row],[Quantity2]]*Sales_Fact[[#This Row],[Unit_Price3]]</f>
        <v>244.46</v>
      </c>
      <c r="P161" s="1">
        <f>Sales_Fact[[#This Row],[Gross Amount]]*Sales_Fact[[#This Row],[Discount4]]</f>
        <v>51.336599999999997</v>
      </c>
      <c r="Q161" s="1" t="str">
        <f>IF(Sales_Fact[[#This Row],[Total_Amount5]]&gt;1000,"High Value","Standard")</f>
        <v>Standard</v>
      </c>
    </row>
    <row r="162" spans="1:17" x14ac:dyDescent="0.25">
      <c r="A162" t="s">
        <v>2045</v>
      </c>
      <c r="B162" s="3">
        <v>45918</v>
      </c>
      <c r="C162" t="s">
        <v>92</v>
      </c>
      <c r="D162" t="s">
        <v>1761</v>
      </c>
      <c r="E162" t="s">
        <v>1899</v>
      </c>
      <c r="F162">
        <v>2</v>
      </c>
      <c r="G162">
        <v>623.38</v>
      </c>
      <c r="H162">
        <v>0.13</v>
      </c>
      <c r="I162" t="s">
        <v>1861</v>
      </c>
      <c r="J162">
        <v>1084.6812</v>
      </c>
      <c r="K162" s="4">
        <f>IF(ISBLANK(Sales_Fact[[#This Row],[Quantity]]),MEDIAN(Sales_Fact[Quantity]),Sales_Fact[[#This Row],[Quantity]])</f>
        <v>2</v>
      </c>
      <c r="L162" s="1">
        <f>IF(ISBLANK(Sales_Fact[[#This Row],[Unit_Price]]),MEDIAN(Sales_Fact[Unit_Price]),Sales_Fact[[#This Row],[Unit_Price]])</f>
        <v>623.38</v>
      </c>
      <c r="M162" s="2">
        <f>IF(ISBLANK(Sales_Fact[[#This Row],[Discount]]),MEDIAN(Sales_Fact[Discount]),Sales_Fact[[#This Row],[Discount]])</f>
        <v>0.13</v>
      </c>
      <c r="N162" s="1">
        <f>Sales_Fact[[#This Row],[Quantity2]]*Sales_Fact[[#This Row],[Unit_Price3]]*(1-Sales_Fact[[#This Row],[Discount4]])</f>
        <v>1084.6812</v>
      </c>
      <c r="O162" s="1">
        <f>Sales_Fact[[#This Row],[Quantity2]]*Sales_Fact[[#This Row],[Unit_Price3]]</f>
        <v>1246.76</v>
      </c>
      <c r="P162" s="1">
        <f>Sales_Fact[[#This Row],[Gross Amount]]*Sales_Fact[[#This Row],[Discount4]]</f>
        <v>162.0788</v>
      </c>
      <c r="Q162" s="1" t="str">
        <f>IF(Sales_Fact[[#This Row],[Total_Amount5]]&gt;1000,"High Value","Standard")</f>
        <v>High Value</v>
      </c>
    </row>
    <row r="163" spans="1:17" x14ac:dyDescent="0.25">
      <c r="A163" t="s">
        <v>2046</v>
      </c>
      <c r="B163" s="3">
        <v>45729</v>
      </c>
      <c r="C163" t="s">
        <v>222</v>
      </c>
      <c r="D163" t="s">
        <v>1761</v>
      </c>
      <c r="E163" t="s">
        <v>1879</v>
      </c>
      <c r="F163">
        <v>1</v>
      </c>
      <c r="G163">
        <v>479.58</v>
      </c>
      <c r="H163">
        <v>0.05</v>
      </c>
      <c r="I163" t="s">
        <v>1864</v>
      </c>
      <c r="J163">
        <v>455.60099999999989</v>
      </c>
      <c r="K163" s="4">
        <f>IF(ISBLANK(Sales_Fact[[#This Row],[Quantity]]),MEDIAN(Sales_Fact[Quantity]),Sales_Fact[[#This Row],[Quantity]])</f>
        <v>1</v>
      </c>
      <c r="L163" s="1">
        <f>IF(ISBLANK(Sales_Fact[[#This Row],[Unit_Price]]),MEDIAN(Sales_Fact[Unit_Price]),Sales_Fact[[#This Row],[Unit_Price]])</f>
        <v>479.58</v>
      </c>
      <c r="M163" s="2">
        <f>IF(ISBLANK(Sales_Fact[[#This Row],[Discount]]),MEDIAN(Sales_Fact[Discount]),Sales_Fact[[#This Row],[Discount]])</f>
        <v>0.05</v>
      </c>
      <c r="N163" s="1">
        <f>Sales_Fact[[#This Row],[Quantity2]]*Sales_Fact[[#This Row],[Unit_Price3]]*(1-Sales_Fact[[#This Row],[Discount4]])</f>
        <v>455.60099999999994</v>
      </c>
      <c r="O163" s="1">
        <f>Sales_Fact[[#This Row],[Quantity2]]*Sales_Fact[[#This Row],[Unit_Price3]]</f>
        <v>479.58</v>
      </c>
      <c r="P163" s="1">
        <f>Sales_Fact[[#This Row],[Gross Amount]]*Sales_Fact[[#This Row],[Discount4]]</f>
        <v>23.978999999999999</v>
      </c>
      <c r="Q163" s="1" t="str">
        <f>IF(Sales_Fact[[#This Row],[Total_Amount5]]&gt;1000,"High Value","Standard")</f>
        <v>Standard</v>
      </c>
    </row>
    <row r="164" spans="1:17" x14ac:dyDescent="0.25">
      <c r="A164" t="s">
        <v>2047</v>
      </c>
      <c r="B164" s="3">
        <v>45276</v>
      </c>
      <c r="C164" t="s">
        <v>951</v>
      </c>
      <c r="D164" t="s">
        <v>1770</v>
      </c>
      <c r="E164" t="s">
        <v>1904</v>
      </c>
      <c r="F164">
        <v>3</v>
      </c>
      <c r="G164">
        <v>369.32</v>
      </c>
      <c r="H164">
        <v>0.14000000000000001</v>
      </c>
      <c r="I164" t="s">
        <v>1864</v>
      </c>
      <c r="J164">
        <v>952.84559999999999</v>
      </c>
      <c r="K164" s="4">
        <f>IF(ISBLANK(Sales_Fact[[#This Row],[Quantity]]),MEDIAN(Sales_Fact[Quantity]),Sales_Fact[[#This Row],[Quantity]])</f>
        <v>3</v>
      </c>
      <c r="L164" s="1">
        <f>IF(ISBLANK(Sales_Fact[[#This Row],[Unit_Price]]),MEDIAN(Sales_Fact[Unit_Price]),Sales_Fact[[#This Row],[Unit_Price]])</f>
        <v>369.32</v>
      </c>
      <c r="M164" s="2">
        <f>IF(ISBLANK(Sales_Fact[[#This Row],[Discount]]),MEDIAN(Sales_Fact[Discount]),Sales_Fact[[#This Row],[Discount]])</f>
        <v>0.14000000000000001</v>
      </c>
      <c r="N164" s="1">
        <f>Sales_Fact[[#This Row],[Quantity2]]*Sales_Fact[[#This Row],[Unit_Price3]]*(1-Sales_Fact[[#This Row],[Discount4]])</f>
        <v>952.84559999999999</v>
      </c>
      <c r="O164" s="1">
        <f>Sales_Fact[[#This Row],[Quantity2]]*Sales_Fact[[#This Row],[Unit_Price3]]</f>
        <v>1107.96</v>
      </c>
      <c r="P164" s="1">
        <f>Sales_Fact[[#This Row],[Gross Amount]]*Sales_Fact[[#This Row],[Discount4]]</f>
        <v>155.11440000000002</v>
      </c>
      <c r="Q164" s="1" t="str">
        <f>IF(Sales_Fact[[#This Row],[Total_Amount5]]&gt;1000,"High Value","Standard")</f>
        <v>Standard</v>
      </c>
    </row>
    <row r="165" spans="1:17" x14ac:dyDescent="0.25">
      <c r="A165" t="s">
        <v>2048</v>
      </c>
      <c r="B165" s="3">
        <v>45851</v>
      </c>
      <c r="C165" t="s">
        <v>282</v>
      </c>
      <c r="D165" t="s">
        <v>1647</v>
      </c>
      <c r="E165" t="s">
        <v>1883</v>
      </c>
      <c r="F165">
        <v>1</v>
      </c>
      <c r="G165">
        <v>488.31</v>
      </c>
      <c r="H165">
        <v>0.03</v>
      </c>
      <c r="I165" t="s">
        <v>1864</v>
      </c>
      <c r="J165">
        <v>473.66070000000002</v>
      </c>
      <c r="K165" s="4">
        <f>IF(ISBLANK(Sales_Fact[[#This Row],[Quantity]]),MEDIAN(Sales_Fact[Quantity]),Sales_Fact[[#This Row],[Quantity]])</f>
        <v>1</v>
      </c>
      <c r="L165" s="1">
        <f>IF(ISBLANK(Sales_Fact[[#This Row],[Unit_Price]]),MEDIAN(Sales_Fact[Unit_Price]),Sales_Fact[[#This Row],[Unit_Price]])</f>
        <v>488.31</v>
      </c>
      <c r="M165" s="2">
        <f>IF(ISBLANK(Sales_Fact[[#This Row],[Discount]]),MEDIAN(Sales_Fact[Discount]),Sales_Fact[[#This Row],[Discount]])</f>
        <v>0.03</v>
      </c>
      <c r="N165" s="1">
        <f>Sales_Fact[[#This Row],[Quantity2]]*Sales_Fact[[#This Row],[Unit_Price3]]*(1-Sales_Fact[[#This Row],[Discount4]])</f>
        <v>473.66069999999996</v>
      </c>
      <c r="O165" s="1">
        <f>Sales_Fact[[#This Row],[Quantity2]]*Sales_Fact[[#This Row],[Unit_Price3]]</f>
        <v>488.31</v>
      </c>
      <c r="P165" s="1">
        <f>Sales_Fact[[#This Row],[Gross Amount]]*Sales_Fact[[#This Row],[Discount4]]</f>
        <v>14.6493</v>
      </c>
      <c r="Q165" s="1" t="str">
        <f>IF(Sales_Fact[[#This Row],[Total_Amount5]]&gt;1000,"High Value","Standard")</f>
        <v>Standard</v>
      </c>
    </row>
    <row r="166" spans="1:17" x14ac:dyDescent="0.25">
      <c r="A166" t="s">
        <v>2049</v>
      </c>
      <c r="B166" s="3">
        <v>45418</v>
      </c>
      <c r="C166" t="s">
        <v>887</v>
      </c>
      <c r="D166" t="s">
        <v>1713</v>
      </c>
      <c r="E166" t="s">
        <v>1913</v>
      </c>
      <c r="F166">
        <v>4</v>
      </c>
      <c r="G166">
        <v>164.04</v>
      </c>
      <c r="H166">
        <v>0.26</v>
      </c>
      <c r="I166" t="s">
        <v>1861</v>
      </c>
      <c r="J166">
        <v>485.55839999999989</v>
      </c>
      <c r="K166" s="4">
        <f>IF(ISBLANK(Sales_Fact[[#This Row],[Quantity]]),MEDIAN(Sales_Fact[Quantity]),Sales_Fact[[#This Row],[Quantity]])</f>
        <v>4</v>
      </c>
      <c r="L166" s="1">
        <f>IF(ISBLANK(Sales_Fact[[#This Row],[Unit_Price]]),MEDIAN(Sales_Fact[Unit_Price]),Sales_Fact[[#This Row],[Unit_Price]])</f>
        <v>164.04</v>
      </c>
      <c r="M166" s="2">
        <f>IF(ISBLANK(Sales_Fact[[#This Row],[Discount]]),MEDIAN(Sales_Fact[Discount]),Sales_Fact[[#This Row],[Discount]])</f>
        <v>0.26</v>
      </c>
      <c r="N166" s="1">
        <f>Sales_Fact[[#This Row],[Quantity2]]*Sales_Fact[[#This Row],[Unit_Price3]]*(1-Sales_Fact[[#This Row],[Discount4]])</f>
        <v>485.55839999999995</v>
      </c>
      <c r="O166" s="1">
        <f>Sales_Fact[[#This Row],[Quantity2]]*Sales_Fact[[#This Row],[Unit_Price3]]</f>
        <v>656.16</v>
      </c>
      <c r="P166" s="1">
        <f>Sales_Fact[[#This Row],[Gross Amount]]*Sales_Fact[[#This Row],[Discount4]]</f>
        <v>170.60159999999999</v>
      </c>
      <c r="Q166" s="1" t="str">
        <f>IF(Sales_Fact[[#This Row],[Total_Amount5]]&gt;1000,"High Value","Standard")</f>
        <v>Standard</v>
      </c>
    </row>
    <row r="167" spans="1:17" x14ac:dyDescent="0.25">
      <c r="A167" t="s">
        <v>2050</v>
      </c>
      <c r="B167" s="3">
        <v>45508</v>
      </c>
      <c r="C167" t="s">
        <v>272</v>
      </c>
      <c r="D167" t="s">
        <v>1582</v>
      </c>
      <c r="E167" t="s">
        <v>1863</v>
      </c>
      <c r="F167">
        <v>3</v>
      </c>
      <c r="G167">
        <v>707.95</v>
      </c>
      <c r="H167">
        <v>0.18</v>
      </c>
      <c r="I167" t="s">
        <v>1864</v>
      </c>
      <c r="J167">
        <v>1741.557</v>
      </c>
      <c r="K167" s="4">
        <f>IF(ISBLANK(Sales_Fact[[#This Row],[Quantity]]),MEDIAN(Sales_Fact[Quantity]),Sales_Fact[[#This Row],[Quantity]])</f>
        <v>3</v>
      </c>
      <c r="L167" s="1">
        <f>IF(ISBLANK(Sales_Fact[[#This Row],[Unit_Price]]),MEDIAN(Sales_Fact[Unit_Price]),Sales_Fact[[#This Row],[Unit_Price]])</f>
        <v>707.95</v>
      </c>
      <c r="M167" s="2">
        <f>IF(ISBLANK(Sales_Fact[[#This Row],[Discount]]),MEDIAN(Sales_Fact[Discount]),Sales_Fact[[#This Row],[Discount]])</f>
        <v>0.18</v>
      </c>
      <c r="N167" s="1">
        <f>Sales_Fact[[#This Row],[Quantity2]]*Sales_Fact[[#This Row],[Unit_Price3]]*(1-Sales_Fact[[#This Row],[Discount4]])</f>
        <v>1741.5570000000005</v>
      </c>
      <c r="O167" s="1">
        <f>Sales_Fact[[#This Row],[Quantity2]]*Sales_Fact[[#This Row],[Unit_Price3]]</f>
        <v>2123.8500000000004</v>
      </c>
      <c r="P167" s="1">
        <f>Sales_Fact[[#This Row],[Gross Amount]]*Sales_Fact[[#This Row],[Discount4]]</f>
        <v>382.29300000000006</v>
      </c>
      <c r="Q167" s="1" t="str">
        <f>IF(Sales_Fact[[#This Row],[Total_Amount5]]&gt;1000,"High Value","Standard")</f>
        <v>High Value</v>
      </c>
    </row>
    <row r="168" spans="1:17" x14ac:dyDescent="0.25">
      <c r="A168" t="s">
        <v>2051</v>
      </c>
      <c r="B168" s="3">
        <v>45269</v>
      </c>
      <c r="C168" t="s">
        <v>943</v>
      </c>
      <c r="D168" t="s">
        <v>1758</v>
      </c>
      <c r="E168" t="s">
        <v>1866</v>
      </c>
      <c r="F168">
        <v>4</v>
      </c>
      <c r="G168">
        <v>714.47</v>
      </c>
      <c r="H168">
        <v>0.18</v>
      </c>
      <c r="I168" t="s">
        <v>1868</v>
      </c>
      <c r="J168">
        <v>2343.4616000000001</v>
      </c>
      <c r="K168" s="4">
        <f>IF(ISBLANK(Sales_Fact[[#This Row],[Quantity]]),MEDIAN(Sales_Fact[Quantity]),Sales_Fact[[#This Row],[Quantity]])</f>
        <v>4</v>
      </c>
      <c r="L168" s="1">
        <f>IF(ISBLANK(Sales_Fact[[#This Row],[Unit_Price]]),MEDIAN(Sales_Fact[Unit_Price]),Sales_Fact[[#This Row],[Unit_Price]])</f>
        <v>714.47</v>
      </c>
      <c r="M168" s="2">
        <f>IF(ISBLANK(Sales_Fact[[#This Row],[Discount]]),MEDIAN(Sales_Fact[Discount]),Sales_Fact[[#This Row],[Discount]])</f>
        <v>0.18</v>
      </c>
      <c r="N168" s="1">
        <f>Sales_Fact[[#This Row],[Quantity2]]*Sales_Fact[[#This Row],[Unit_Price3]]*(1-Sales_Fact[[#This Row],[Discount4]])</f>
        <v>2343.4616000000001</v>
      </c>
      <c r="O168" s="1">
        <f>Sales_Fact[[#This Row],[Quantity2]]*Sales_Fact[[#This Row],[Unit_Price3]]</f>
        <v>2857.88</v>
      </c>
      <c r="P168" s="1">
        <f>Sales_Fact[[#This Row],[Gross Amount]]*Sales_Fact[[#This Row],[Discount4]]</f>
        <v>514.41840000000002</v>
      </c>
      <c r="Q168" s="1" t="str">
        <f>IF(Sales_Fact[[#This Row],[Total_Amount5]]&gt;1000,"High Value","Standard")</f>
        <v>High Value</v>
      </c>
    </row>
    <row r="169" spans="1:17" x14ac:dyDescent="0.25">
      <c r="A169" t="s">
        <v>2052</v>
      </c>
      <c r="B169" s="3">
        <v>45866</v>
      </c>
      <c r="C169" t="s">
        <v>1299</v>
      </c>
      <c r="D169" t="s">
        <v>1788</v>
      </c>
      <c r="E169" t="s">
        <v>1872</v>
      </c>
      <c r="F169">
        <v>4</v>
      </c>
      <c r="G169">
        <v>422.09</v>
      </c>
      <c r="H169">
        <v>0.04</v>
      </c>
      <c r="I169" t="s">
        <v>1861</v>
      </c>
      <c r="J169">
        <v>1620.8255999999999</v>
      </c>
      <c r="K169" s="4">
        <f>IF(ISBLANK(Sales_Fact[[#This Row],[Quantity]]),MEDIAN(Sales_Fact[Quantity]),Sales_Fact[[#This Row],[Quantity]])</f>
        <v>4</v>
      </c>
      <c r="L169" s="1">
        <f>IF(ISBLANK(Sales_Fact[[#This Row],[Unit_Price]]),MEDIAN(Sales_Fact[Unit_Price]),Sales_Fact[[#This Row],[Unit_Price]])</f>
        <v>422.09</v>
      </c>
      <c r="M169" s="2">
        <f>IF(ISBLANK(Sales_Fact[[#This Row],[Discount]]),MEDIAN(Sales_Fact[Discount]),Sales_Fact[[#This Row],[Discount]])</f>
        <v>0.04</v>
      </c>
      <c r="N169" s="1">
        <f>Sales_Fact[[#This Row],[Quantity2]]*Sales_Fact[[#This Row],[Unit_Price3]]*(1-Sales_Fact[[#This Row],[Discount4]])</f>
        <v>1620.8255999999999</v>
      </c>
      <c r="O169" s="1">
        <f>Sales_Fact[[#This Row],[Quantity2]]*Sales_Fact[[#This Row],[Unit_Price3]]</f>
        <v>1688.36</v>
      </c>
      <c r="P169" s="1">
        <f>Sales_Fact[[#This Row],[Gross Amount]]*Sales_Fact[[#This Row],[Discount4]]</f>
        <v>67.534399999999991</v>
      </c>
      <c r="Q169" s="1" t="str">
        <f>IF(Sales_Fact[[#This Row],[Total_Amount5]]&gt;1000,"High Value","Standard")</f>
        <v>High Value</v>
      </c>
    </row>
    <row r="170" spans="1:17" x14ac:dyDescent="0.25">
      <c r="A170" t="s">
        <v>2053</v>
      </c>
      <c r="B170" s="3">
        <v>45462</v>
      </c>
      <c r="C170" t="s">
        <v>385</v>
      </c>
      <c r="D170" t="s">
        <v>1641</v>
      </c>
      <c r="E170" t="s">
        <v>1890</v>
      </c>
      <c r="F170">
        <v>1</v>
      </c>
      <c r="G170">
        <v>998.19</v>
      </c>
      <c r="H170">
        <v>0.2</v>
      </c>
      <c r="I170" t="s">
        <v>1861</v>
      </c>
      <c r="J170">
        <v>798.55200000000013</v>
      </c>
      <c r="K170" s="4">
        <f>IF(ISBLANK(Sales_Fact[[#This Row],[Quantity]]),MEDIAN(Sales_Fact[Quantity]),Sales_Fact[[#This Row],[Quantity]])</f>
        <v>1</v>
      </c>
      <c r="L170" s="1">
        <f>IF(ISBLANK(Sales_Fact[[#This Row],[Unit_Price]]),MEDIAN(Sales_Fact[Unit_Price]),Sales_Fact[[#This Row],[Unit_Price]])</f>
        <v>998.19</v>
      </c>
      <c r="M170" s="2">
        <f>IF(ISBLANK(Sales_Fact[[#This Row],[Discount]]),MEDIAN(Sales_Fact[Discount]),Sales_Fact[[#This Row],[Discount]])</f>
        <v>0.2</v>
      </c>
      <c r="N170" s="1">
        <f>Sales_Fact[[#This Row],[Quantity2]]*Sales_Fact[[#This Row],[Unit_Price3]]*(1-Sales_Fact[[#This Row],[Discount4]])</f>
        <v>798.55200000000013</v>
      </c>
      <c r="O170" s="1">
        <f>Sales_Fact[[#This Row],[Quantity2]]*Sales_Fact[[#This Row],[Unit_Price3]]</f>
        <v>998.19</v>
      </c>
      <c r="P170" s="1">
        <f>Sales_Fact[[#This Row],[Gross Amount]]*Sales_Fact[[#This Row],[Discount4]]</f>
        <v>199.63800000000003</v>
      </c>
      <c r="Q170" s="1" t="str">
        <f>IF(Sales_Fact[[#This Row],[Total_Amount5]]&gt;1000,"High Value","Standard")</f>
        <v>Standard</v>
      </c>
    </row>
    <row r="171" spans="1:17" x14ac:dyDescent="0.25">
      <c r="A171" t="s">
        <v>2054</v>
      </c>
      <c r="B171" s="3">
        <v>45313</v>
      </c>
      <c r="C171" t="s">
        <v>1176</v>
      </c>
      <c r="D171" t="s">
        <v>1767</v>
      </c>
      <c r="E171" t="s">
        <v>1872</v>
      </c>
      <c r="F171">
        <v>2</v>
      </c>
      <c r="G171">
        <v>343.42</v>
      </c>
      <c r="H171">
        <v>0.12</v>
      </c>
      <c r="I171" t="s">
        <v>1868</v>
      </c>
      <c r="J171">
        <v>604.41920000000005</v>
      </c>
      <c r="K171" s="4">
        <f>IF(ISBLANK(Sales_Fact[[#This Row],[Quantity]]),MEDIAN(Sales_Fact[Quantity]),Sales_Fact[[#This Row],[Quantity]])</f>
        <v>2</v>
      </c>
      <c r="L171" s="1">
        <f>IF(ISBLANK(Sales_Fact[[#This Row],[Unit_Price]]),MEDIAN(Sales_Fact[Unit_Price]),Sales_Fact[[#This Row],[Unit_Price]])</f>
        <v>343.42</v>
      </c>
      <c r="M171" s="2">
        <f>IF(ISBLANK(Sales_Fact[[#This Row],[Discount]]),MEDIAN(Sales_Fact[Discount]),Sales_Fact[[#This Row],[Discount]])</f>
        <v>0.12</v>
      </c>
      <c r="N171" s="1">
        <f>Sales_Fact[[#This Row],[Quantity2]]*Sales_Fact[[#This Row],[Unit_Price3]]*(1-Sales_Fact[[#This Row],[Discount4]])</f>
        <v>604.41920000000005</v>
      </c>
      <c r="O171" s="1">
        <f>Sales_Fact[[#This Row],[Quantity2]]*Sales_Fact[[#This Row],[Unit_Price3]]</f>
        <v>686.84</v>
      </c>
      <c r="P171" s="1">
        <f>Sales_Fact[[#This Row],[Gross Amount]]*Sales_Fact[[#This Row],[Discount4]]</f>
        <v>82.4208</v>
      </c>
      <c r="Q171" s="1" t="str">
        <f>IF(Sales_Fact[[#This Row],[Total_Amount5]]&gt;1000,"High Value","Standard")</f>
        <v>Standard</v>
      </c>
    </row>
    <row r="172" spans="1:17" x14ac:dyDescent="0.25">
      <c r="A172" t="s">
        <v>2055</v>
      </c>
      <c r="B172" s="3">
        <v>45390</v>
      </c>
      <c r="C172" t="s">
        <v>827</v>
      </c>
      <c r="D172" t="s">
        <v>1653</v>
      </c>
      <c r="E172" t="s">
        <v>1904</v>
      </c>
      <c r="F172">
        <v>1</v>
      </c>
      <c r="G172">
        <v>152.16999999999999</v>
      </c>
      <c r="H172">
        <v>0.28000000000000003</v>
      </c>
      <c r="I172" t="s">
        <v>1868</v>
      </c>
      <c r="J172">
        <v>109.5624</v>
      </c>
      <c r="K172" s="4">
        <f>IF(ISBLANK(Sales_Fact[[#This Row],[Quantity]]),MEDIAN(Sales_Fact[Quantity]),Sales_Fact[[#This Row],[Quantity]])</f>
        <v>1</v>
      </c>
      <c r="L172" s="1">
        <f>IF(ISBLANK(Sales_Fact[[#This Row],[Unit_Price]]),MEDIAN(Sales_Fact[Unit_Price]),Sales_Fact[[#This Row],[Unit_Price]])</f>
        <v>152.16999999999999</v>
      </c>
      <c r="M172" s="2">
        <f>IF(ISBLANK(Sales_Fact[[#This Row],[Discount]]),MEDIAN(Sales_Fact[Discount]),Sales_Fact[[#This Row],[Discount]])</f>
        <v>0.28000000000000003</v>
      </c>
      <c r="N172" s="1">
        <f>Sales_Fact[[#This Row],[Quantity2]]*Sales_Fact[[#This Row],[Unit_Price3]]*(1-Sales_Fact[[#This Row],[Discount4]])</f>
        <v>109.56239999999998</v>
      </c>
      <c r="O172" s="1">
        <f>Sales_Fact[[#This Row],[Quantity2]]*Sales_Fact[[#This Row],[Unit_Price3]]</f>
        <v>152.16999999999999</v>
      </c>
      <c r="P172" s="1">
        <f>Sales_Fact[[#This Row],[Gross Amount]]*Sales_Fact[[#This Row],[Discount4]]</f>
        <v>42.607599999999998</v>
      </c>
      <c r="Q172" s="1" t="str">
        <f>IF(Sales_Fact[[#This Row],[Total_Amount5]]&gt;1000,"High Value","Standard")</f>
        <v>Standard</v>
      </c>
    </row>
    <row r="173" spans="1:17" x14ac:dyDescent="0.25">
      <c r="A173" t="s">
        <v>2056</v>
      </c>
      <c r="B173" s="3">
        <v>45795</v>
      </c>
      <c r="C173" t="s">
        <v>585</v>
      </c>
      <c r="D173" t="s">
        <v>1698</v>
      </c>
      <c r="E173" t="s">
        <v>1931</v>
      </c>
      <c r="F173">
        <v>1</v>
      </c>
      <c r="G173">
        <v>325.08</v>
      </c>
      <c r="H173">
        <v>0.26</v>
      </c>
      <c r="I173" t="s">
        <v>1864</v>
      </c>
      <c r="J173">
        <v>240.5592</v>
      </c>
      <c r="K173" s="4">
        <f>IF(ISBLANK(Sales_Fact[[#This Row],[Quantity]]),MEDIAN(Sales_Fact[Quantity]),Sales_Fact[[#This Row],[Quantity]])</f>
        <v>1</v>
      </c>
      <c r="L173" s="1">
        <f>IF(ISBLANK(Sales_Fact[[#This Row],[Unit_Price]]),MEDIAN(Sales_Fact[Unit_Price]),Sales_Fact[[#This Row],[Unit_Price]])</f>
        <v>325.08</v>
      </c>
      <c r="M173" s="2">
        <f>IF(ISBLANK(Sales_Fact[[#This Row],[Discount]]),MEDIAN(Sales_Fact[Discount]),Sales_Fact[[#This Row],[Discount]])</f>
        <v>0.26</v>
      </c>
      <c r="N173" s="1">
        <f>Sales_Fact[[#This Row],[Quantity2]]*Sales_Fact[[#This Row],[Unit_Price3]]*(1-Sales_Fact[[#This Row],[Discount4]])</f>
        <v>240.55919999999998</v>
      </c>
      <c r="O173" s="1">
        <f>Sales_Fact[[#This Row],[Quantity2]]*Sales_Fact[[#This Row],[Unit_Price3]]</f>
        <v>325.08</v>
      </c>
      <c r="P173" s="1">
        <f>Sales_Fact[[#This Row],[Gross Amount]]*Sales_Fact[[#This Row],[Discount4]]</f>
        <v>84.520799999999994</v>
      </c>
      <c r="Q173" s="1" t="str">
        <f>IF(Sales_Fact[[#This Row],[Total_Amount5]]&gt;1000,"High Value","Standard")</f>
        <v>Standard</v>
      </c>
    </row>
    <row r="174" spans="1:17" x14ac:dyDescent="0.25">
      <c r="A174" t="s">
        <v>2057</v>
      </c>
      <c r="B174" s="3">
        <v>45267</v>
      </c>
      <c r="C174" t="s">
        <v>1089</v>
      </c>
      <c r="D174" t="s">
        <v>1818</v>
      </c>
      <c r="E174" t="s">
        <v>1901</v>
      </c>
      <c r="F174">
        <v>2</v>
      </c>
      <c r="G174">
        <v>827.92</v>
      </c>
      <c r="H174">
        <v>0.25</v>
      </c>
      <c r="I174" t="s">
        <v>1868</v>
      </c>
      <c r="J174">
        <v>1241.8800000000001</v>
      </c>
      <c r="K174" s="4">
        <f>IF(ISBLANK(Sales_Fact[[#This Row],[Quantity]]),MEDIAN(Sales_Fact[Quantity]),Sales_Fact[[#This Row],[Quantity]])</f>
        <v>2</v>
      </c>
      <c r="L174" s="1">
        <f>IF(ISBLANK(Sales_Fact[[#This Row],[Unit_Price]]),MEDIAN(Sales_Fact[Unit_Price]),Sales_Fact[[#This Row],[Unit_Price]])</f>
        <v>827.92</v>
      </c>
      <c r="M174" s="2">
        <f>IF(ISBLANK(Sales_Fact[[#This Row],[Discount]]),MEDIAN(Sales_Fact[Discount]),Sales_Fact[[#This Row],[Discount]])</f>
        <v>0.25</v>
      </c>
      <c r="N174" s="1">
        <f>Sales_Fact[[#This Row],[Quantity2]]*Sales_Fact[[#This Row],[Unit_Price3]]*(1-Sales_Fact[[#This Row],[Discount4]])</f>
        <v>1241.8799999999999</v>
      </c>
      <c r="O174" s="1">
        <f>Sales_Fact[[#This Row],[Quantity2]]*Sales_Fact[[#This Row],[Unit_Price3]]</f>
        <v>1655.84</v>
      </c>
      <c r="P174" s="1">
        <f>Sales_Fact[[#This Row],[Gross Amount]]*Sales_Fact[[#This Row],[Discount4]]</f>
        <v>413.96</v>
      </c>
      <c r="Q174" s="1" t="str">
        <f>IF(Sales_Fact[[#This Row],[Total_Amount5]]&gt;1000,"High Value","Standard")</f>
        <v>High Value</v>
      </c>
    </row>
    <row r="175" spans="1:17" x14ac:dyDescent="0.25">
      <c r="A175" t="s">
        <v>2058</v>
      </c>
      <c r="B175" s="3">
        <v>45314</v>
      </c>
      <c r="C175" t="s">
        <v>1501</v>
      </c>
      <c r="D175" t="s">
        <v>1629</v>
      </c>
      <c r="E175" t="s">
        <v>1909</v>
      </c>
      <c r="F175">
        <v>2</v>
      </c>
      <c r="G175">
        <v>593.47</v>
      </c>
      <c r="H175">
        <v>0.1</v>
      </c>
      <c r="I175" t="s">
        <v>1868</v>
      </c>
      <c r="J175">
        <v>1068.2460000000001</v>
      </c>
      <c r="K175" s="4">
        <f>IF(ISBLANK(Sales_Fact[[#This Row],[Quantity]]),MEDIAN(Sales_Fact[Quantity]),Sales_Fact[[#This Row],[Quantity]])</f>
        <v>2</v>
      </c>
      <c r="L175" s="1">
        <f>IF(ISBLANK(Sales_Fact[[#This Row],[Unit_Price]]),MEDIAN(Sales_Fact[Unit_Price]),Sales_Fact[[#This Row],[Unit_Price]])</f>
        <v>593.47</v>
      </c>
      <c r="M175" s="2">
        <f>IF(ISBLANK(Sales_Fact[[#This Row],[Discount]]),MEDIAN(Sales_Fact[Discount]),Sales_Fact[[#This Row],[Discount]])</f>
        <v>0.1</v>
      </c>
      <c r="N175" s="1">
        <f>Sales_Fact[[#This Row],[Quantity2]]*Sales_Fact[[#This Row],[Unit_Price3]]*(1-Sales_Fact[[#This Row],[Discount4]])</f>
        <v>1068.2460000000001</v>
      </c>
      <c r="O175" s="1">
        <f>Sales_Fact[[#This Row],[Quantity2]]*Sales_Fact[[#This Row],[Unit_Price3]]</f>
        <v>1186.94</v>
      </c>
      <c r="P175" s="1">
        <f>Sales_Fact[[#This Row],[Gross Amount]]*Sales_Fact[[#This Row],[Discount4]]</f>
        <v>118.69400000000002</v>
      </c>
      <c r="Q175" s="1" t="str">
        <f>IF(Sales_Fact[[#This Row],[Total_Amount5]]&gt;1000,"High Value","Standard")</f>
        <v>High Value</v>
      </c>
    </row>
    <row r="176" spans="1:17" x14ac:dyDescent="0.25">
      <c r="A176" t="s">
        <v>2059</v>
      </c>
      <c r="B176" s="3">
        <v>45267</v>
      </c>
      <c r="C176" t="s">
        <v>938</v>
      </c>
      <c r="D176" t="s">
        <v>1611</v>
      </c>
      <c r="E176" t="s">
        <v>1872</v>
      </c>
      <c r="F176">
        <v>4</v>
      </c>
      <c r="G176">
        <v>756.28</v>
      </c>
      <c r="H176">
        <v>0.05</v>
      </c>
      <c r="I176" t="s">
        <v>1868</v>
      </c>
      <c r="J176">
        <v>2873.864</v>
      </c>
      <c r="K176" s="4">
        <f>IF(ISBLANK(Sales_Fact[[#This Row],[Quantity]]),MEDIAN(Sales_Fact[Quantity]),Sales_Fact[[#This Row],[Quantity]])</f>
        <v>4</v>
      </c>
      <c r="L176" s="1">
        <f>IF(ISBLANK(Sales_Fact[[#This Row],[Unit_Price]]),MEDIAN(Sales_Fact[Unit_Price]),Sales_Fact[[#This Row],[Unit_Price]])</f>
        <v>756.28</v>
      </c>
      <c r="M176" s="2">
        <f>IF(ISBLANK(Sales_Fact[[#This Row],[Discount]]),MEDIAN(Sales_Fact[Discount]),Sales_Fact[[#This Row],[Discount]])</f>
        <v>0.05</v>
      </c>
      <c r="N176" s="1">
        <f>Sales_Fact[[#This Row],[Quantity2]]*Sales_Fact[[#This Row],[Unit_Price3]]*(1-Sales_Fact[[#This Row],[Discount4]])</f>
        <v>2873.8639999999996</v>
      </c>
      <c r="O176" s="1">
        <f>Sales_Fact[[#This Row],[Quantity2]]*Sales_Fact[[#This Row],[Unit_Price3]]</f>
        <v>3025.12</v>
      </c>
      <c r="P176" s="1">
        <f>Sales_Fact[[#This Row],[Gross Amount]]*Sales_Fact[[#This Row],[Discount4]]</f>
        <v>151.256</v>
      </c>
      <c r="Q176" s="1" t="str">
        <f>IF(Sales_Fact[[#This Row],[Total_Amount5]]&gt;1000,"High Value","Standard")</f>
        <v>High Value</v>
      </c>
    </row>
    <row r="177" spans="1:17" x14ac:dyDescent="0.25">
      <c r="A177" t="s">
        <v>2060</v>
      </c>
      <c r="B177" s="3">
        <v>45641</v>
      </c>
      <c r="C177" t="s">
        <v>1188</v>
      </c>
      <c r="D177" t="s">
        <v>1827</v>
      </c>
      <c r="E177" t="s">
        <v>1883</v>
      </c>
      <c r="F177">
        <v>2</v>
      </c>
      <c r="G177">
        <v>707.65</v>
      </c>
      <c r="H177">
        <v>0.14000000000000001</v>
      </c>
      <c r="I177" t="s">
        <v>1861</v>
      </c>
      <c r="J177">
        <v>1217.1579999999999</v>
      </c>
      <c r="K177" s="4">
        <f>IF(ISBLANK(Sales_Fact[[#This Row],[Quantity]]),MEDIAN(Sales_Fact[Quantity]),Sales_Fact[[#This Row],[Quantity]])</f>
        <v>2</v>
      </c>
      <c r="L177" s="1">
        <f>IF(ISBLANK(Sales_Fact[[#This Row],[Unit_Price]]),MEDIAN(Sales_Fact[Unit_Price]),Sales_Fact[[#This Row],[Unit_Price]])</f>
        <v>707.65</v>
      </c>
      <c r="M177" s="2">
        <f>IF(ISBLANK(Sales_Fact[[#This Row],[Discount]]),MEDIAN(Sales_Fact[Discount]),Sales_Fact[[#This Row],[Discount]])</f>
        <v>0.14000000000000001</v>
      </c>
      <c r="N177" s="1">
        <f>Sales_Fact[[#This Row],[Quantity2]]*Sales_Fact[[#This Row],[Unit_Price3]]*(1-Sales_Fact[[#This Row],[Discount4]])</f>
        <v>1217.1579999999999</v>
      </c>
      <c r="O177" s="1">
        <f>Sales_Fact[[#This Row],[Quantity2]]*Sales_Fact[[#This Row],[Unit_Price3]]</f>
        <v>1415.3</v>
      </c>
      <c r="P177" s="1">
        <f>Sales_Fact[[#This Row],[Gross Amount]]*Sales_Fact[[#This Row],[Discount4]]</f>
        <v>198.14200000000002</v>
      </c>
      <c r="Q177" s="1" t="str">
        <f>IF(Sales_Fact[[#This Row],[Total_Amount5]]&gt;1000,"High Value","Standard")</f>
        <v>High Value</v>
      </c>
    </row>
    <row r="178" spans="1:17" x14ac:dyDescent="0.25">
      <c r="A178" t="s">
        <v>2061</v>
      </c>
      <c r="B178" s="3">
        <v>45371</v>
      </c>
      <c r="C178" t="s">
        <v>446</v>
      </c>
      <c r="D178" t="s">
        <v>1626</v>
      </c>
      <c r="E178" t="s">
        <v>1888</v>
      </c>
      <c r="F178">
        <v>1</v>
      </c>
      <c r="G178">
        <v>857.35</v>
      </c>
      <c r="H178">
        <v>0.28000000000000003</v>
      </c>
      <c r="I178" t="s">
        <v>1864</v>
      </c>
      <c r="J178">
        <v>617.29200000000003</v>
      </c>
      <c r="K178" s="4">
        <f>IF(ISBLANK(Sales_Fact[[#This Row],[Quantity]]),MEDIAN(Sales_Fact[Quantity]),Sales_Fact[[#This Row],[Quantity]])</f>
        <v>1</v>
      </c>
      <c r="L178" s="1">
        <f>IF(ISBLANK(Sales_Fact[[#This Row],[Unit_Price]]),MEDIAN(Sales_Fact[Unit_Price]),Sales_Fact[[#This Row],[Unit_Price]])</f>
        <v>857.35</v>
      </c>
      <c r="M178" s="2">
        <f>IF(ISBLANK(Sales_Fact[[#This Row],[Discount]]),MEDIAN(Sales_Fact[Discount]),Sales_Fact[[#This Row],[Discount]])</f>
        <v>0.28000000000000003</v>
      </c>
      <c r="N178" s="1">
        <f>Sales_Fact[[#This Row],[Quantity2]]*Sales_Fact[[#This Row],[Unit_Price3]]*(1-Sales_Fact[[#This Row],[Discount4]])</f>
        <v>617.29200000000003</v>
      </c>
      <c r="O178" s="1">
        <f>Sales_Fact[[#This Row],[Quantity2]]*Sales_Fact[[#This Row],[Unit_Price3]]</f>
        <v>857.35</v>
      </c>
      <c r="P178" s="1">
        <f>Sales_Fact[[#This Row],[Gross Amount]]*Sales_Fact[[#This Row],[Discount4]]</f>
        <v>240.05800000000002</v>
      </c>
      <c r="Q178" s="1" t="str">
        <f>IF(Sales_Fact[[#This Row],[Total_Amount5]]&gt;1000,"High Value","Standard")</f>
        <v>Standard</v>
      </c>
    </row>
    <row r="179" spans="1:17" x14ac:dyDescent="0.25">
      <c r="A179" t="s">
        <v>2062</v>
      </c>
      <c r="B179" s="3">
        <v>45670</v>
      </c>
      <c r="C179" t="s">
        <v>2063</v>
      </c>
      <c r="D179" t="s">
        <v>1716</v>
      </c>
      <c r="E179" t="s">
        <v>1866</v>
      </c>
      <c r="F179">
        <v>1</v>
      </c>
      <c r="G179">
        <v>79</v>
      </c>
      <c r="H179">
        <v>0.04</v>
      </c>
      <c r="I179" t="s">
        <v>1864</v>
      </c>
      <c r="J179">
        <v>75.84</v>
      </c>
      <c r="K179" s="4">
        <f>IF(ISBLANK(Sales_Fact[[#This Row],[Quantity]]),MEDIAN(Sales_Fact[Quantity]),Sales_Fact[[#This Row],[Quantity]])</f>
        <v>1</v>
      </c>
      <c r="L179" s="1">
        <f>IF(ISBLANK(Sales_Fact[[#This Row],[Unit_Price]]),MEDIAN(Sales_Fact[Unit_Price]),Sales_Fact[[#This Row],[Unit_Price]])</f>
        <v>79</v>
      </c>
      <c r="M179" s="2">
        <f>IF(ISBLANK(Sales_Fact[[#This Row],[Discount]]),MEDIAN(Sales_Fact[Discount]),Sales_Fact[[#This Row],[Discount]])</f>
        <v>0.04</v>
      </c>
      <c r="N179" s="1">
        <f>Sales_Fact[[#This Row],[Quantity2]]*Sales_Fact[[#This Row],[Unit_Price3]]*(1-Sales_Fact[[#This Row],[Discount4]])</f>
        <v>75.84</v>
      </c>
      <c r="O179" s="1">
        <f>Sales_Fact[[#This Row],[Quantity2]]*Sales_Fact[[#This Row],[Unit_Price3]]</f>
        <v>79</v>
      </c>
      <c r="P179" s="1">
        <f>Sales_Fact[[#This Row],[Gross Amount]]*Sales_Fact[[#This Row],[Discount4]]</f>
        <v>3.16</v>
      </c>
      <c r="Q179" s="1" t="str">
        <f>IF(Sales_Fact[[#This Row],[Total_Amount5]]&gt;1000,"High Value","Standard")</f>
        <v>Standard</v>
      </c>
    </row>
    <row r="180" spans="1:17" x14ac:dyDescent="0.25">
      <c r="A180" t="s">
        <v>2064</v>
      </c>
      <c r="B180" s="3">
        <v>45885</v>
      </c>
      <c r="C180" t="s">
        <v>248</v>
      </c>
      <c r="D180" t="s">
        <v>1833</v>
      </c>
      <c r="E180" t="s">
        <v>1870</v>
      </c>
      <c r="F180">
        <v>4</v>
      </c>
      <c r="G180">
        <v>638.91</v>
      </c>
      <c r="H180">
        <v>0</v>
      </c>
      <c r="I180" t="s">
        <v>1868</v>
      </c>
      <c r="J180">
        <v>2555.64</v>
      </c>
      <c r="K180" s="4">
        <f>IF(ISBLANK(Sales_Fact[[#This Row],[Quantity]]),MEDIAN(Sales_Fact[Quantity]),Sales_Fact[[#This Row],[Quantity]])</f>
        <v>4</v>
      </c>
      <c r="L180" s="1">
        <f>IF(ISBLANK(Sales_Fact[[#This Row],[Unit_Price]]),MEDIAN(Sales_Fact[Unit_Price]),Sales_Fact[[#This Row],[Unit_Price]])</f>
        <v>638.91</v>
      </c>
      <c r="M180" s="2">
        <f>IF(ISBLANK(Sales_Fact[[#This Row],[Discount]]),MEDIAN(Sales_Fact[Discount]),Sales_Fact[[#This Row],[Discount]])</f>
        <v>0</v>
      </c>
      <c r="N180" s="1">
        <f>Sales_Fact[[#This Row],[Quantity2]]*Sales_Fact[[#This Row],[Unit_Price3]]*(1-Sales_Fact[[#This Row],[Discount4]])</f>
        <v>2555.64</v>
      </c>
      <c r="O180" s="1">
        <f>Sales_Fact[[#This Row],[Quantity2]]*Sales_Fact[[#This Row],[Unit_Price3]]</f>
        <v>2555.64</v>
      </c>
      <c r="P180" s="1">
        <f>Sales_Fact[[#This Row],[Gross Amount]]*Sales_Fact[[#This Row],[Discount4]]</f>
        <v>0</v>
      </c>
      <c r="Q180" s="1" t="str">
        <f>IF(Sales_Fact[[#This Row],[Total_Amount5]]&gt;1000,"High Value","Standard")</f>
        <v>High Value</v>
      </c>
    </row>
    <row r="181" spans="1:17" x14ac:dyDescent="0.25">
      <c r="A181" t="s">
        <v>2065</v>
      </c>
      <c r="B181" s="3">
        <v>45812</v>
      </c>
      <c r="C181" t="s">
        <v>299</v>
      </c>
      <c r="D181" t="s">
        <v>1686</v>
      </c>
      <c r="E181" t="s">
        <v>1879</v>
      </c>
      <c r="F181">
        <v>2</v>
      </c>
      <c r="G181">
        <v>522.16999999999996</v>
      </c>
      <c r="H181">
        <v>0.27</v>
      </c>
      <c r="I181" t="s">
        <v>1861</v>
      </c>
      <c r="J181">
        <v>762.36819999999989</v>
      </c>
      <c r="K181" s="4">
        <f>IF(ISBLANK(Sales_Fact[[#This Row],[Quantity]]),MEDIAN(Sales_Fact[Quantity]),Sales_Fact[[#This Row],[Quantity]])</f>
        <v>2</v>
      </c>
      <c r="L181" s="1">
        <f>IF(ISBLANK(Sales_Fact[[#This Row],[Unit_Price]]),MEDIAN(Sales_Fact[Unit_Price]),Sales_Fact[[#This Row],[Unit_Price]])</f>
        <v>522.16999999999996</v>
      </c>
      <c r="M181" s="2">
        <f>IF(ISBLANK(Sales_Fact[[#This Row],[Discount]]),MEDIAN(Sales_Fact[Discount]),Sales_Fact[[#This Row],[Discount]])</f>
        <v>0.27</v>
      </c>
      <c r="N181" s="1">
        <f>Sales_Fact[[#This Row],[Quantity2]]*Sales_Fact[[#This Row],[Unit_Price3]]*(1-Sales_Fact[[#This Row],[Discount4]])</f>
        <v>762.36819999999989</v>
      </c>
      <c r="O181" s="1">
        <f>Sales_Fact[[#This Row],[Quantity2]]*Sales_Fact[[#This Row],[Unit_Price3]]</f>
        <v>1044.3399999999999</v>
      </c>
      <c r="P181" s="1">
        <f>Sales_Fact[[#This Row],[Gross Amount]]*Sales_Fact[[#This Row],[Discount4]]</f>
        <v>281.97179999999997</v>
      </c>
      <c r="Q181" s="1" t="str">
        <f>IF(Sales_Fact[[#This Row],[Total_Amount5]]&gt;1000,"High Value","Standard")</f>
        <v>Standard</v>
      </c>
    </row>
    <row r="182" spans="1:17" x14ac:dyDescent="0.25">
      <c r="A182" t="s">
        <v>2066</v>
      </c>
      <c r="B182" s="3">
        <v>45235</v>
      </c>
      <c r="C182" t="s">
        <v>1481</v>
      </c>
      <c r="D182" t="s">
        <v>1668</v>
      </c>
      <c r="E182" t="s">
        <v>1913</v>
      </c>
      <c r="F182">
        <v>3</v>
      </c>
      <c r="G182">
        <v>954.29</v>
      </c>
      <c r="H182">
        <v>0.27</v>
      </c>
      <c r="I182" t="s">
        <v>1861</v>
      </c>
      <c r="J182">
        <v>2089.8951000000002</v>
      </c>
      <c r="K182" s="4">
        <f>IF(ISBLANK(Sales_Fact[[#This Row],[Quantity]]),MEDIAN(Sales_Fact[Quantity]),Sales_Fact[[#This Row],[Quantity]])</f>
        <v>3</v>
      </c>
      <c r="L182" s="1">
        <f>IF(ISBLANK(Sales_Fact[[#This Row],[Unit_Price]]),MEDIAN(Sales_Fact[Unit_Price]),Sales_Fact[[#This Row],[Unit_Price]])</f>
        <v>954.29</v>
      </c>
      <c r="M182" s="2">
        <f>IF(ISBLANK(Sales_Fact[[#This Row],[Discount]]),MEDIAN(Sales_Fact[Discount]),Sales_Fact[[#This Row],[Discount]])</f>
        <v>0.27</v>
      </c>
      <c r="N182" s="1">
        <f>Sales_Fact[[#This Row],[Quantity2]]*Sales_Fact[[#This Row],[Unit_Price3]]*(1-Sales_Fact[[#This Row],[Discount4]])</f>
        <v>2089.8950999999997</v>
      </c>
      <c r="O182" s="1">
        <f>Sales_Fact[[#This Row],[Quantity2]]*Sales_Fact[[#This Row],[Unit_Price3]]</f>
        <v>2862.87</v>
      </c>
      <c r="P182" s="1">
        <f>Sales_Fact[[#This Row],[Gross Amount]]*Sales_Fact[[#This Row],[Discount4]]</f>
        <v>772.97490000000005</v>
      </c>
      <c r="Q182" s="1" t="str">
        <f>IF(Sales_Fact[[#This Row],[Total_Amount5]]&gt;1000,"High Value","Standard")</f>
        <v>High Value</v>
      </c>
    </row>
    <row r="183" spans="1:17" x14ac:dyDescent="0.25">
      <c r="A183" t="s">
        <v>2067</v>
      </c>
      <c r="B183" s="3">
        <v>45710</v>
      </c>
      <c r="C183" t="s">
        <v>1435</v>
      </c>
      <c r="D183" t="s">
        <v>1650</v>
      </c>
      <c r="E183" t="s">
        <v>1896</v>
      </c>
      <c r="F183">
        <v>3</v>
      </c>
      <c r="G183">
        <v>53.92</v>
      </c>
      <c r="H183">
        <v>0.15</v>
      </c>
      <c r="I183" t="s">
        <v>1864</v>
      </c>
      <c r="J183">
        <v>137.49600000000001</v>
      </c>
      <c r="K183" s="4">
        <f>IF(ISBLANK(Sales_Fact[[#This Row],[Quantity]]),MEDIAN(Sales_Fact[Quantity]),Sales_Fact[[#This Row],[Quantity]])</f>
        <v>3</v>
      </c>
      <c r="L183" s="1">
        <f>IF(ISBLANK(Sales_Fact[[#This Row],[Unit_Price]]),MEDIAN(Sales_Fact[Unit_Price]),Sales_Fact[[#This Row],[Unit_Price]])</f>
        <v>53.92</v>
      </c>
      <c r="M183" s="2">
        <f>IF(ISBLANK(Sales_Fact[[#This Row],[Discount]]),MEDIAN(Sales_Fact[Discount]),Sales_Fact[[#This Row],[Discount]])</f>
        <v>0.15</v>
      </c>
      <c r="N183" s="1">
        <f>Sales_Fact[[#This Row],[Quantity2]]*Sales_Fact[[#This Row],[Unit_Price3]]*(1-Sales_Fact[[#This Row],[Discount4]])</f>
        <v>137.49599999999998</v>
      </c>
      <c r="O183" s="1">
        <f>Sales_Fact[[#This Row],[Quantity2]]*Sales_Fact[[#This Row],[Unit_Price3]]</f>
        <v>161.76</v>
      </c>
      <c r="P183" s="1">
        <f>Sales_Fact[[#This Row],[Gross Amount]]*Sales_Fact[[#This Row],[Discount4]]</f>
        <v>24.263999999999999</v>
      </c>
      <c r="Q183" s="1" t="str">
        <f>IF(Sales_Fact[[#This Row],[Total_Amount5]]&gt;1000,"High Value","Standard")</f>
        <v>Standard</v>
      </c>
    </row>
    <row r="184" spans="1:17" x14ac:dyDescent="0.25">
      <c r="A184" t="s">
        <v>2068</v>
      </c>
      <c r="B184" s="3">
        <v>45753</v>
      </c>
      <c r="C184" t="s">
        <v>1245</v>
      </c>
      <c r="D184" t="s">
        <v>1653</v>
      </c>
      <c r="E184" t="s">
        <v>1879</v>
      </c>
      <c r="F184">
        <v>4</v>
      </c>
      <c r="G184">
        <v>741.88</v>
      </c>
      <c r="H184">
        <v>0.02</v>
      </c>
      <c r="I184" t="s">
        <v>1868</v>
      </c>
      <c r="J184">
        <v>2908.1696000000002</v>
      </c>
      <c r="K184" s="4">
        <f>IF(ISBLANK(Sales_Fact[[#This Row],[Quantity]]),MEDIAN(Sales_Fact[Quantity]),Sales_Fact[[#This Row],[Quantity]])</f>
        <v>4</v>
      </c>
      <c r="L184" s="1">
        <f>IF(ISBLANK(Sales_Fact[[#This Row],[Unit_Price]]),MEDIAN(Sales_Fact[Unit_Price]),Sales_Fact[[#This Row],[Unit_Price]])</f>
        <v>741.88</v>
      </c>
      <c r="M184" s="2">
        <f>IF(ISBLANK(Sales_Fact[[#This Row],[Discount]]),MEDIAN(Sales_Fact[Discount]),Sales_Fact[[#This Row],[Discount]])</f>
        <v>0.02</v>
      </c>
      <c r="N184" s="1">
        <f>Sales_Fact[[#This Row],[Quantity2]]*Sales_Fact[[#This Row],[Unit_Price3]]*(1-Sales_Fact[[#This Row],[Discount4]])</f>
        <v>2908.1695999999997</v>
      </c>
      <c r="O184" s="1">
        <f>Sales_Fact[[#This Row],[Quantity2]]*Sales_Fact[[#This Row],[Unit_Price3]]</f>
        <v>2967.52</v>
      </c>
      <c r="P184" s="1">
        <f>Sales_Fact[[#This Row],[Gross Amount]]*Sales_Fact[[#This Row],[Discount4]]</f>
        <v>59.3504</v>
      </c>
      <c r="Q184" s="1" t="str">
        <f>IF(Sales_Fact[[#This Row],[Total_Amount5]]&gt;1000,"High Value","Standard")</f>
        <v>High Value</v>
      </c>
    </row>
    <row r="185" spans="1:17" x14ac:dyDescent="0.25">
      <c r="A185" t="s">
        <v>2069</v>
      </c>
      <c r="B185" s="3">
        <v>45594</v>
      </c>
      <c r="C185" t="s">
        <v>138</v>
      </c>
      <c r="D185" t="s">
        <v>1689</v>
      </c>
      <c r="E185" t="s">
        <v>1860</v>
      </c>
      <c r="F185">
        <v>1</v>
      </c>
      <c r="G185">
        <v>547.09</v>
      </c>
      <c r="H185">
        <v>0.01</v>
      </c>
      <c r="I185" t="s">
        <v>1864</v>
      </c>
      <c r="J185">
        <v>541.6191</v>
      </c>
      <c r="K185" s="4">
        <f>IF(ISBLANK(Sales_Fact[[#This Row],[Quantity]]),MEDIAN(Sales_Fact[Quantity]),Sales_Fact[[#This Row],[Quantity]])</f>
        <v>1</v>
      </c>
      <c r="L185" s="1">
        <f>IF(ISBLANK(Sales_Fact[[#This Row],[Unit_Price]]),MEDIAN(Sales_Fact[Unit_Price]),Sales_Fact[[#This Row],[Unit_Price]])</f>
        <v>547.09</v>
      </c>
      <c r="M185" s="2">
        <f>IF(ISBLANK(Sales_Fact[[#This Row],[Discount]]),MEDIAN(Sales_Fact[Discount]),Sales_Fact[[#This Row],[Discount]])</f>
        <v>0.01</v>
      </c>
      <c r="N185" s="1">
        <f>Sales_Fact[[#This Row],[Quantity2]]*Sales_Fact[[#This Row],[Unit_Price3]]*(1-Sales_Fact[[#This Row],[Discount4]])</f>
        <v>541.6191</v>
      </c>
      <c r="O185" s="1">
        <f>Sales_Fact[[#This Row],[Quantity2]]*Sales_Fact[[#This Row],[Unit_Price3]]</f>
        <v>547.09</v>
      </c>
      <c r="P185" s="1">
        <f>Sales_Fact[[#This Row],[Gross Amount]]*Sales_Fact[[#This Row],[Discount4]]</f>
        <v>5.4709000000000003</v>
      </c>
      <c r="Q185" s="1" t="str">
        <f>IF(Sales_Fact[[#This Row],[Total_Amount5]]&gt;1000,"High Value","Standard")</f>
        <v>Standard</v>
      </c>
    </row>
    <row r="186" spans="1:17" x14ac:dyDescent="0.25">
      <c r="A186" t="s">
        <v>2070</v>
      </c>
      <c r="B186" s="3">
        <v>45686</v>
      </c>
      <c r="C186" t="s">
        <v>1512</v>
      </c>
      <c r="D186" t="s">
        <v>1818</v>
      </c>
      <c r="E186" t="s">
        <v>1860</v>
      </c>
      <c r="F186">
        <v>1</v>
      </c>
      <c r="G186">
        <v>789.35</v>
      </c>
      <c r="H186">
        <v>0.14000000000000001</v>
      </c>
      <c r="I186" t="s">
        <v>1864</v>
      </c>
      <c r="J186">
        <v>678.84100000000001</v>
      </c>
      <c r="K186" s="4">
        <f>IF(ISBLANK(Sales_Fact[[#This Row],[Quantity]]),MEDIAN(Sales_Fact[Quantity]),Sales_Fact[[#This Row],[Quantity]])</f>
        <v>1</v>
      </c>
      <c r="L186" s="1">
        <f>IF(ISBLANK(Sales_Fact[[#This Row],[Unit_Price]]),MEDIAN(Sales_Fact[Unit_Price]),Sales_Fact[[#This Row],[Unit_Price]])</f>
        <v>789.35</v>
      </c>
      <c r="M186" s="2">
        <f>IF(ISBLANK(Sales_Fact[[#This Row],[Discount]]),MEDIAN(Sales_Fact[Discount]),Sales_Fact[[#This Row],[Discount]])</f>
        <v>0.14000000000000001</v>
      </c>
      <c r="N186" s="1">
        <f>Sales_Fact[[#This Row],[Quantity2]]*Sales_Fact[[#This Row],[Unit_Price3]]*(1-Sales_Fact[[#This Row],[Discount4]])</f>
        <v>678.84100000000001</v>
      </c>
      <c r="O186" s="1">
        <f>Sales_Fact[[#This Row],[Quantity2]]*Sales_Fact[[#This Row],[Unit_Price3]]</f>
        <v>789.35</v>
      </c>
      <c r="P186" s="1">
        <f>Sales_Fact[[#This Row],[Gross Amount]]*Sales_Fact[[#This Row],[Discount4]]</f>
        <v>110.50900000000001</v>
      </c>
      <c r="Q186" s="1" t="str">
        <f>IF(Sales_Fact[[#This Row],[Total_Amount5]]&gt;1000,"High Value","Standard")</f>
        <v>Standard</v>
      </c>
    </row>
    <row r="187" spans="1:17" x14ac:dyDescent="0.25">
      <c r="A187" t="s">
        <v>2071</v>
      </c>
      <c r="B187" s="3">
        <v>45354</v>
      </c>
      <c r="C187" t="s">
        <v>1338</v>
      </c>
      <c r="D187" t="s">
        <v>1740</v>
      </c>
      <c r="E187" t="s">
        <v>1860</v>
      </c>
      <c r="F187">
        <v>3</v>
      </c>
      <c r="G187">
        <v>476.78</v>
      </c>
      <c r="H187">
        <v>0.09</v>
      </c>
      <c r="I187" t="s">
        <v>1868</v>
      </c>
      <c r="J187">
        <v>1301.6094000000001</v>
      </c>
      <c r="K187" s="4">
        <f>IF(ISBLANK(Sales_Fact[[#This Row],[Quantity]]),MEDIAN(Sales_Fact[Quantity]),Sales_Fact[[#This Row],[Quantity]])</f>
        <v>3</v>
      </c>
      <c r="L187" s="1">
        <f>IF(ISBLANK(Sales_Fact[[#This Row],[Unit_Price]]),MEDIAN(Sales_Fact[Unit_Price]),Sales_Fact[[#This Row],[Unit_Price]])</f>
        <v>476.78</v>
      </c>
      <c r="M187" s="2">
        <f>IF(ISBLANK(Sales_Fact[[#This Row],[Discount]]),MEDIAN(Sales_Fact[Discount]),Sales_Fact[[#This Row],[Discount]])</f>
        <v>0.09</v>
      </c>
      <c r="N187" s="1">
        <f>Sales_Fact[[#This Row],[Quantity2]]*Sales_Fact[[#This Row],[Unit_Price3]]*(1-Sales_Fact[[#This Row],[Discount4]])</f>
        <v>1301.6094000000001</v>
      </c>
      <c r="O187" s="1">
        <f>Sales_Fact[[#This Row],[Quantity2]]*Sales_Fact[[#This Row],[Unit_Price3]]</f>
        <v>1430.34</v>
      </c>
      <c r="P187" s="1">
        <f>Sales_Fact[[#This Row],[Gross Amount]]*Sales_Fact[[#This Row],[Discount4]]</f>
        <v>128.73059999999998</v>
      </c>
      <c r="Q187" s="1" t="str">
        <f>IF(Sales_Fact[[#This Row],[Total_Amount5]]&gt;1000,"High Value","Standard")</f>
        <v>High Value</v>
      </c>
    </row>
    <row r="188" spans="1:17" x14ac:dyDescent="0.25">
      <c r="A188" t="s">
        <v>2072</v>
      </c>
      <c r="B188" s="3">
        <v>45600</v>
      </c>
      <c r="C188" t="s">
        <v>1410</v>
      </c>
      <c r="D188" t="s">
        <v>1788</v>
      </c>
      <c r="E188" t="s">
        <v>1899</v>
      </c>
      <c r="F188">
        <v>2</v>
      </c>
      <c r="G188">
        <v>504.26</v>
      </c>
      <c r="H188">
        <v>0.04</v>
      </c>
      <c r="I188" t="s">
        <v>1864</v>
      </c>
      <c r="J188">
        <v>968.17919999999992</v>
      </c>
      <c r="K188" s="4">
        <f>IF(ISBLANK(Sales_Fact[[#This Row],[Quantity]]),MEDIAN(Sales_Fact[Quantity]),Sales_Fact[[#This Row],[Quantity]])</f>
        <v>2</v>
      </c>
      <c r="L188" s="1">
        <f>IF(ISBLANK(Sales_Fact[[#This Row],[Unit_Price]]),MEDIAN(Sales_Fact[Unit_Price]),Sales_Fact[[#This Row],[Unit_Price]])</f>
        <v>504.26</v>
      </c>
      <c r="M188" s="2">
        <f>IF(ISBLANK(Sales_Fact[[#This Row],[Discount]]),MEDIAN(Sales_Fact[Discount]),Sales_Fact[[#This Row],[Discount]])</f>
        <v>0.04</v>
      </c>
      <c r="N188" s="1">
        <f>Sales_Fact[[#This Row],[Quantity2]]*Sales_Fact[[#This Row],[Unit_Price3]]*(1-Sales_Fact[[#This Row],[Discount4]])</f>
        <v>968.17919999999992</v>
      </c>
      <c r="O188" s="1">
        <f>Sales_Fact[[#This Row],[Quantity2]]*Sales_Fact[[#This Row],[Unit_Price3]]</f>
        <v>1008.52</v>
      </c>
      <c r="P188" s="1">
        <f>Sales_Fact[[#This Row],[Gross Amount]]*Sales_Fact[[#This Row],[Discount4]]</f>
        <v>40.340800000000002</v>
      </c>
      <c r="Q188" s="1" t="str">
        <f>IF(Sales_Fact[[#This Row],[Total_Amount5]]&gt;1000,"High Value","Standard")</f>
        <v>Standard</v>
      </c>
    </row>
    <row r="189" spans="1:17" x14ac:dyDescent="0.25">
      <c r="A189" t="s">
        <v>2073</v>
      </c>
      <c r="B189" s="3">
        <v>45538</v>
      </c>
      <c r="C189" t="s">
        <v>875</v>
      </c>
      <c r="D189" t="s">
        <v>1794</v>
      </c>
      <c r="E189" t="s">
        <v>1904</v>
      </c>
      <c r="F189">
        <v>2</v>
      </c>
      <c r="G189">
        <v>549.33000000000004</v>
      </c>
      <c r="H189">
        <v>0.01</v>
      </c>
      <c r="I189" t="s">
        <v>1868</v>
      </c>
      <c r="J189">
        <v>1087.6733999999999</v>
      </c>
      <c r="K189" s="4">
        <f>IF(ISBLANK(Sales_Fact[[#This Row],[Quantity]]),MEDIAN(Sales_Fact[Quantity]),Sales_Fact[[#This Row],[Quantity]])</f>
        <v>2</v>
      </c>
      <c r="L189" s="1">
        <f>IF(ISBLANK(Sales_Fact[[#This Row],[Unit_Price]]),MEDIAN(Sales_Fact[Unit_Price]),Sales_Fact[[#This Row],[Unit_Price]])</f>
        <v>549.33000000000004</v>
      </c>
      <c r="M189" s="2">
        <f>IF(ISBLANK(Sales_Fact[[#This Row],[Discount]]),MEDIAN(Sales_Fact[Discount]),Sales_Fact[[#This Row],[Discount]])</f>
        <v>0.01</v>
      </c>
      <c r="N189" s="1">
        <f>Sales_Fact[[#This Row],[Quantity2]]*Sales_Fact[[#This Row],[Unit_Price3]]*(1-Sales_Fact[[#This Row],[Discount4]])</f>
        <v>1087.6734000000001</v>
      </c>
      <c r="O189" s="1">
        <f>Sales_Fact[[#This Row],[Quantity2]]*Sales_Fact[[#This Row],[Unit_Price3]]</f>
        <v>1098.6600000000001</v>
      </c>
      <c r="P189" s="1">
        <f>Sales_Fact[[#This Row],[Gross Amount]]*Sales_Fact[[#This Row],[Discount4]]</f>
        <v>10.986600000000001</v>
      </c>
      <c r="Q189" s="1" t="str">
        <f>IF(Sales_Fact[[#This Row],[Total_Amount5]]&gt;1000,"High Value","Standard")</f>
        <v>High Value</v>
      </c>
    </row>
    <row r="190" spans="1:17" x14ac:dyDescent="0.25">
      <c r="A190" t="s">
        <v>2074</v>
      </c>
      <c r="B190" s="3">
        <v>45411</v>
      </c>
      <c r="C190" t="s">
        <v>1203</v>
      </c>
      <c r="D190" t="s">
        <v>1561</v>
      </c>
      <c r="E190" t="s">
        <v>1860</v>
      </c>
      <c r="F190">
        <v>3</v>
      </c>
      <c r="G190">
        <v>620.22</v>
      </c>
      <c r="H190">
        <v>0.04</v>
      </c>
      <c r="I190" t="s">
        <v>1861</v>
      </c>
      <c r="J190">
        <v>1786.2336</v>
      </c>
      <c r="K190" s="4">
        <f>IF(ISBLANK(Sales_Fact[[#This Row],[Quantity]]),MEDIAN(Sales_Fact[Quantity]),Sales_Fact[[#This Row],[Quantity]])</f>
        <v>3</v>
      </c>
      <c r="L190" s="1">
        <f>IF(ISBLANK(Sales_Fact[[#This Row],[Unit_Price]]),MEDIAN(Sales_Fact[Unit_Price]),Sales_Fact[[#This Row],[Unit_Price]])</f>
        <v>620.22</v>
      </c>
      <c r="M190" s="2">
        <f>IF(ISBLANK(Sales_Fact[[#This Row],[Discount]]),MEDIAN(Sales_Fact[Discount]),Sales_Fact[[#This Row],[Discount]])</f>
        <v>0.04</v>
      </c>
      <c r="N190" s="1">
        <f>Sales_Fact[[#This Row],[Quantity2]]*Sales_Fact[[#This Row],[Unit_Price3]]*(1-Sales_Fact[[#This Row],[Discount4]])</f>
        <v>1786.2336</v>
      </c>
      <c r="O190" s="1">
        <f>Sales_Fact[[#This Row],[Quantity2]]*Sales_Fact[[#This Row],[Unit_Price3]]</f>
        <v>1860.66</v>
      </c>
      <c r="P190" s="1">
        <f>Sales_Fact[[#This Row],[Gross Amount]]*Sales_Fact[[#This Row],[Discount4]]</f>
        <v>74.426400000000001</v>
      </c>
      <c r="Q190" s="1" t="str">
        <f>IF(Sales_Fact[[#This Row],[Total_Amount5]]&gt;1000,"High Value","Standard")</f>
        <v>High Value</v>
      </c>
    </row>
    <row r="191" spans="1:17" x14ac:dyDescent="0.25">
      <c r="A191" t="s">
        <v>2075</v>
      </c>
      <c r="B191" s="3">
        <v>45411</v>
      </c>
      <c r="C191" t="s">
        <v>333</v>
      </c>
      <c r="D191" t="s">
        <v>1689</v>
      </c>
      <c r="E191" t="s">
        <v>1860</v>
      </c>
      <c r="F191">
        <v>1</v>
      </c>
      <c r="G191">
        <v>580.76</v>
      </c>
      <c r="H191">
        <v>0.1</v>
      </c>
      <c r="I191" t="s">
        <v>1868</v>
      </c>
      <c r="J191">
        <v>522.68399999999997</v>
      </c>
      <c r="K191" s="4">
        <f>IF(ISBLANK(Sales_Fact[[#This Row],[Quantity]]),MEDIAN(Sales_Fact[Quantity]),Sales_Fact[[#This Row],[Quantity]])</f>
        <v>1</v>
      </c>
      <c r="L191" s="1">
        <f>IF(ISBLANK(Sales_Fact[[#This Row],[Unit_Price]]),MEDIAN(Sales_Fact[Unit_Price]),Sales_Fact[[#This Row],[Unit_Price]])</f>
        <v>580.76</v>
      </c>
      <c r="M191" s="2">
        <f>IF(ISBLANK(Sales_Fact[[#This Row],[Discount]]),MEDIAN(Sales_Fact[Discount]),Sales_Fact[[#This Row],[Discount]])</f>
        <v>0.1</v>
      </c>
      <c r="N191" s="1">
        <f>Sales_Fact[[#This Row],[Quantity2]]*Sales_Fact[[#This Row],[Unit_Price3]]*(1-Sales_Fact[[#This Row],[Discount4]])</f>
        <v>522.68399999999997</v>
      </c>
      <c r="O191" s="1">
        <f>Sales_Fact[[#This Row],[Quantity2]]*Sales_Fact[[#This Row],[Unit_Price3]]</f>
        <v>580.76</v>
      </c>
      <c r="P191" s="1">
        <f>Sales_Fact[[#This Row],[Gross Amount]]*Sales_Fact[[#This Row],[Discount4]]</f>
        <v>58.076000000000001</v>
      </c>
      <c r="Q191" s="1" t="str">
        <f>IF(Sales_Fact[[#This Row],[Total_Amount5]]&gt;1000,"High Value","Standard")</f>
        <v>Standard</v>
      </c>
    </row>
    <row r="192" spans="1:17" x14ac:dyDescent="0.25">
      <c r="A192" t="s">
        <v>2076</v>
      </c>
      <c r="B192" s="3">
        <v>45775</v>
      </c>
      <c r="C192" t="s">
        <v>1059</v>
      </c>
      <c r="D192" t="s">
        <v>1764</v>
      </c>
      <c r="E192" t="s">
        <v>1890</v>
      </c>
      <c r="F192">
        <v>3</v>
      </c>
      <c r="G192">
        <v>444.55</v>
      </c>
      <c r="H192">
        <v>0.14000000000000001</v>
      </c>
      <c r="I192" t="s">
        <v>1864</v>
      </c>
      <c r="J192">
        <v>1146.9390000000001</v>
      </c>
      <c r="K192" s="4">
        <f>IF(ISBLANK(Sales_Fact[[#This Row],[Quantity]]),MEDIAN(Sales_Fact[Quantity]),Sales_Fact[[#This Row],[Quantity]])</f>
        <v>3</v>
      </c>
      <c r="L192" s="1">
        <f>IF(ISBLANK(Sales_Fact[[#This Row],[Unit_Price]]),MEDIAN(Sales_Fact[Unit_Price]),Sales_Fact[[#This Row],[Unit_Price]])</f>
        <v>444.55</v>
      </c>
      <c r="M192" s="2">
        <f>IF(ISBLANK(Sales_Fact[[#This Row],[Discount]]),MEDIAN(Sales_Fact[Discount]),Sales_Fact[[#This Row],[Discount]])</f>
        <v>0.14000000000000001</v>
      </c>
      <c r="N192" s="1">
        <f>Sales_Fact[[#This Row],[Quantity2]]*Sales_Fact[[#This Row],[Unit_Price3]]*(1-Sales_Fact[[#This Row],[Discount4]])</f>
        <v>1146.9390000000001</v>
      </c>
      <c r="O192" s="1">
        <f>Sales_Fact[[#This Row],[Quantity2]]*Sales_Fact[[#This Row],[Unit_Price3]]</f>
        <v>1333.65</v>
      </c>
      <c r="P192" s="1">
        <f>Sales_Fact[[#This Row],[Gross Amount]]*Sales_Fact[[#This Row],[Discount4]]</f>
        <v>186.71100000000004</v>
      </c>
      <c r="Q192" s="1" t="str">
        <f>IF(Sales_Fact[[#This Row],[Total_Amount5]]&gt;1000,"High Value","Standard")</f>
        <v>High Value</v>
      </c>
    </row>
    <row r="193" spans="1:17" x14ac:dyDescent="0.25">
      <c r="A193" t="s">
        <v>2077</v>
      </c>
      <c r="B193" s="3">
        <v>45459</v>
      </c>
      <c r="C193" t="s">
        <v>476</v>
      </c>
      <c r="D193" t="s">
        <v>1689</v>
      </c>
      <c r="E193" t="s">
        <v>1899</v>
      </c>
      <c r="F193">
        <v>1</v>
      </c>
      <c r="G193">
        <v>804.9</v>
      </c>
      <c r="H193">
        <v>0.03</v>
      </c>
      <c r="I193" t="s">
        <v>1864</v>
      </c>
      <c r="J193">
        <v>780.75299999999993</v>
      </c>
      <c r="K193" s="4">
        <f>IF(ISBLANK(Sales_Fact[[#This Row],[Quantity]]),MEDIAN(Sales_Fact[Quantity]),Sales_Fact[[#This Row],[Quantity]])</f>
        <v>1</v>
      </c>
      <c r="L193" s="1">
        <f>IF(ISBLANK(Sales_Fact[[#This Row],[Unit_Price]]),MEDIAN(Sales_Fact[Unit_Price]),Sales_Fact[[#This Row],[Unit_Price]])</f>
        <v>804.9</v>
      </c>
      <c r="M193" s="2">
        <f>IF(ISBLANK(Sales_Fact[[#This Row],[Discount]]),MEDIAN(Sales_Fact[Discount]),Sales_Fact[[#This Row],[Discount]])</f>
        <v>0.03</v>
      </c>
      <c r="N193" s="1">
        <f>Sales_Fact[[#This Row],[Quantity2]]*Sales_Fact[[#This Row],[Unit_Price3]]*(1-Sales_Fact[[#This Row],[Discount4]])</f>
        <v>780.75299999999993</v>
      </c>
      <c r="O193" s="1">
        <f>Sales_Fact[[#This Row],[Quantity2]]*Sales_Fact[[#This Row],[Unit_Price3]]</f>
        <v>804.9</v>
      </c>
      <c r="P193" s="1">
        <f>Sales_Fact[[#This Row],[Gross Amount]]*Sales_Fact[[#This Row],[Discount4]]</f>
        <v>24.146999999999998</v>
      </c>
      <c r="Q193" s="1" t="str">
        <f>IF(Sales_Fact[[#This Row],[Total_Amount5]]&gt;1000,"High Value","Standard")</f>
        <v>Standard</v>
      </c>
    </row>
    <row r="194" spans="1:17" x14ac:dyDescent="0.25">
      <c r="A194" t="s">
        <v>2078</v>
      </c>
      <c r="B194" s="3">
        <v>45617</v>
      </c>
      <c r="C194" t="s">
        <v>1326</v>
      </c>
      <c r="D194" t="s">
        <v>1827</v>
      </c>
      <c r="E194" t="s">
        <v>1881</v>
      </c>
      <c r="F194">
        <v>3</v>
      </c>
      <c r="G194">
        <v>361.65</v>
      </c>
      <c r="H194">
        <v>0.15</v>
      </c>
      <c r="I194" t="s">
        <v>1868</v>
      </c>
      <c r="J194">
        <v>922.20749999999987</v>
      </c>
      <c r="K194" s="4">
        <f>IF(ISBLANK(Sales_Fact[[#This Row],[Quantity]]),MEDIAN(Sales_Fact[Quantity]),Sales_Fact[[#This Row],[Quantity]])</f>
        <v>3</v>
      </c>
      <c r="L194" s="1">
        <f>IF(ISBLANK(Sales_Fact[[#This Row],[Unit_Price]]),MEDIAN(Sales_Fact[Unit_Price]),Sales_Fact[[#This Row],[Unit_Price]])</f>
        <v>361.65</v>
      </c>
      <c r="M194" s="2">
        <f>IF(ISBLANK(Sales_Fact[[#This Row],[Discount]]),MEDIAN(Sales_Fact[Discount]),Sales_Fact[[#This Row],[Discount]])</f>
        <v>0.15</v>
      </c>
      <c r="N194" s="1">
        <f>Sales_Fact[[#This Row],[Quantity2]]*Sales_Fact[[#This Row],[Unit_Price3]]*(1-Sales_Fact[[#This Row],[Discount4]])</f>
        <v>922.20749999999987</v>
      </c>
      <c r="O194" s="1">
        <f>Sales_Fact[[#This Row],[Quantity2]]*Sales_Fact[[#This Row],[Unit_Price3]]</f>
        <v>1084.9499999999998</v>
      </c>
      <c r="P194" s="1">
        <f>Sales_Fact[[#This Row],[Gross Amount]]*Sales_Fact[[#This Row],[Discount4]]</f>
        <v>162.74249999999998</v>
      </c>
      <c r="Q194" s="1" t="str">
        <f>IF(Sales_Fact[[#This Row],[Total_Amount5]]&gt;1000,"High Value","Standard")</f>
        <v>Standard</v>
      </c>
    </row>
    <row r="195" spans="1:17" x14ac:dyDescent="0.25">
      <c r="A195" t="s">
        <v>2079</v>
      </c>
      <c r="B195" s="3">
        <v>45763</v>
      </c>
      <c r="C195" t="s">
        <v>547</v>
      </c>
      <c r="D195" t="s">
        <v>1571</v>
      </c>
      <c r="E195" t="s">
        <v>1874</v>
      </c>
      <c r="F195">
        <v>1</v>
      </c>
      <c r="G195">
        <v>271.76</v>
      </c>
      <c r="H195">
        <v>0.03</v>
      </c>
      <c r="I195" t="s">
        <v>1861</v>
      </c>
      <c r="J195">
        <v>263.60719999999998</v>
      </c>
      <c r="K195" s="4">
        <f>IF(ISBLANK(Sales_Fact[[#This Row],[Quantity]]),MEDIAN(Sales_Fact[Quantity]),Sales_Fact[[#This Row],[Quantity]])</f>
        <v>1</v>
      </c>
      <c r="L195" s="1">
        <f>IF(ISBLANK(Sales_Fact[[#This Row],[Unit_Price]]),MEDIAN(Sales_Fact[Unit_Price]),Sales_Fact[[#This Row],[Unit_Price]])</f>
        <v>271.76</v>
      </c>
      <c r="M195" s="2">
        <f>IF(ISBLANK(Sales_Fact[[#This Row],[Discount]]),MEDIAN(Sales_Fact[Discount]),Sales_Fact[[#This Row],[Discount]])</f>
        <v>0.03</v>
      </c>
      <c r="N195" s="1">
        <f>Sales_Fact[[#This Row],[Quantity2]]*Sales_Fact[[#This Row],[Unit_Price3]]*(1-Sales_Fact[[#This Row],[Discount4]])</f>
        <v>263.60719999999998</v>
      </c>
      <c r="O195" s="1">
        <f>Sales_Fact[[#This Row],[Quantity2]]*Sales_Fact[[#This Row],[Unit_Price3]]</f>
        <v>271.76</v>
      </c>
      <c r="P195" s="1">
        <f>Sales_Fact[[#This Row],[Gross Amount]]*Sales_Fact[[#This Row],[Discount4]]</f>
        <v>8.1527999999999992</v>
      </c>
      <c r="Q195" s="1" t="str">
        <f>IF(Sales_Fact[[#This Row],[Total_Amount5]]&gt;1000,"High Value","Standard")</f>
        <v>Standard</v>
      </c>
    </row>
    <row r="196" spans="1:17" x14ac:dyDescent="0.25">
      <c r="A196" t="s">
        <v>2080</v>
      </c>
      <c r="B196" s="3">
        <v>45618</v>
      </c>
      <c r="C196" t="s">
        <v>1026</v>
      </c>
      <c r="D196" t="s">
        <v>1698</v>
      </c>
      <c r="E196" t="s">
        <v>1901</v>
      </c>
      <c r="F196">
        <v>3</v>
      </c>
      <c r="G196">
        <v>958.15</v>
      </c>
      <c r="H196">
        <v>0.24</v>
      </c>
      <c r="I196" t="s">
        <v>1868</v>
      </c>
      <c r="J196">
        <v>2184.5819999999999</v>
      </c>
      <c r="K196" s="4">
        <f>IF(ISBLANK(Sales_Fact[[#This Row],[Quantity]]),MEDIAN(Sales_Fact[Quantity]),Sales_Fact[[#This Row],[Quantity]])</f>
        <v>3</v>
      </c>
      <c r="L196" s="1">
        <f>IF(ISBLANK(Sales_Fact[[#This Row],[Unit_Price]]),MEDIAN(Sales_Fact[Unit_Price]),Sales_Fact[[#This Row],[Unit_Price]])</f>
        <v>958.15</v>
      </c>
      <c r="M196" s="2">
        <f>IF(ISBLANK(Sales_Fact[[#This Row],[Discount]]),MEDIAN(Sales_Fact[Discount]),Sales_Fact[[#This Row],[Discount]])</f>
        <v>0.24</v>
      </c>
      <c r="N196" s="1">
        <f>Sales_Fact[[#This Row],[Quantity2]]*Sales_Fact[[#This Row],[Unit_Price3]]*(1-Sales_Fact[[#This Row],[Discount4]])</f>
        <v>2184.5819999999999</v>
      </c>
      <c r="O196" s="1">
        <f>Sales_Fact[[#This Row],[Quantity2]]*Sales_Fact[[#This Row],[Unit_Price3]]</f>
        <v>2874.45</v>
      </c>
      <c r="P196" s="1">
        <f>Sales_Fact[[#This Row],[Gross Amount]]*Sales_Fact[[#This Row],[Discount4]]</f>
        <v>689.86799999999994</v>
      </c>
      <c r="Q196" s="1" t="str">
        <f>IF(Sales_Fact[[#This Row],[Total_Amount5]]&gt;1000,"High Value","Standard")</f>
        <v>High Value</v>
      </c>
    </row>
    <row r="197" spans="1:17" x14ac:dyDescent="0.25">
      <c r="A197" t="s">
        <v>2081</v>
      </c>
      <c r="B197" s="3">
        <v>45290</v>
      </c>
      <c r="C197" t="s">
        <v>1335</v>
      </c>
      <c r="D197" t="s">
        <v>1731</v>
      </c>
      <c r="E197" t="s">
        <v>1863</v>
      </c>
      <c r="F197">
        <v>1</v>
      </c>
      <c r="G197">
        <v>889.19</v>
      </c>
      <c r="H197">
        <v>0.03</v>
      </c>
      <c r="I197" t="s">
        <v>1861</v>
      </c>
      <c r="J197">
        <v>862.51430000000005</v>
      </c>
      <c r="K197" s="4">
        <f>IF(ISBLANK(Sales_Fact[[#This Row],[Quantity]]),MEDIAN(Sales_Fact[Quantity]),Sales_Fact[[#This Row],[Quantity]])</f>
        <v>1</v>
      </c>
      <c r="L197" s="1">
        <f>IF(ISBLANK(Sales_Fact[[#This Row],[Unit_Price]]),MEDIAN(Sales_Fact[Unit_Price]),Sales_Fact[[#This Row],[Unit_Price]])</f>
        <v>889.19</v>
      </c>
      <c r="M197" s="2">
        <f>IF(ISBLANK(Sales_Fact[[#This Row],[Discount]]),MEDIAN(Sales_Fact[Discount]),Sales_Fact[[#This Row],[Discount]])</f>
        <v>0.03</v>
      </c>
      <c r="N197" s="1">
        <f>Sales_Fact[[#This Row],[Quantity2]]*Sales_Fact[[#This Row],[Unit_Price3]]*(1-Sales_Fact[[#This Row],[Discount4]])</f>
        <v>862.51430000000005</v>
      </c>
      <c r="O197" s="1">
        <f>Sales_Fact[[#This Row],[Quantity2]]*Sales_Fact[[#This Row],[Unit_Price3]]</f>
        <v>889.19</v>
      </c>
      <c r="P197" s="1">
        <f>Sales_Fact[[#This Row],[Gross Amount]]*Sales_Fact[[#This Row],[Discount4]]</f>
        <v>26.675699999999999</v>
      </c>
      <c r="Q197" s="1" t="str">
        <f>IF(Sales_Fact[[#This Row],[Total_Amount5]]&gt;1000,"High Value","Standard")</f>
        <v>Standard</v>
      </c>
    </row>
    <row r="198" spans="1:17" x14ac:dyDescent="0.25">
      <c r="A198" t="s">
        <v>2082</v>
      </c>
      <c r="B198" s="3">
        <v>45904</v>
      </c>
      <c r="C198" t="s">
        <v>1878</v>
      </c>
      <c r="D198" t="s">
        <v>1722</v>
      </c>
      <c r="E198" t="s">
        <v>1886</v>
      </c>
      <c r="F198">
        <v>4</v>
      </c>
      <c r="G198">
        <v>689.67</v>
      </c>
      <c r="H198">
        <v>0.05</v>
      </c>
      <c r="I198" t="s">
        <v>1868</v>
      </c>
      <c r="J198">
        <v>2620.7460000000001</v>
      </c>
      <c r="K198" s="4">
        <f>IF(ISBLANK(Sales_Fact[[#This Row],[Quantity]]),MEDIAN(Sales_Fact[Quantity]),Sales_Fact[[#This Row],[Quantity]])</f>
        <v>4</v>
      </c>
      <c r="L198" s="1">
        <f>IF(ISBLANK(Sales_Fact[[#This Row],[Unit_Price]]),MEDIAN(Sales_Fact[Unit_Price]),Sales_Fact[[#This Row],[Unit_Price]])</f>
        <v>689.67</v>
      </c>
      <c r="M198" s="2">
        <f>IF(ISBLANK(Sales_Fact[[#This Row],[Discount]]),MEDIAN(Sales_Fact[Discount]),Sales_Fact[[#This Row],[Discount]])</f>
        <v>0.05</v>
      </c>
      <c r="N198" s="1">
        <f>Sales_Fact[[#This Row],[Quantity2]]*Sales_Fact[[#This Row],[Unit_Price3]]*(1-Sales_Fact[[#This Row],[Discount4]])</f>
        <v>2620.7459999999996</v>
      </c>
      <c r="O198" s="1">
        <f>Sales_Fact[[#This Row],[Quantity2]]*Sales_Fact[[#This Row],[Unit_Price3]]</f>
        <v>2758.68</v>
      </c>
      <c r="P198" s="1">
        <f>Sales_Fact[[#This Row],[Gross Amount]]*Sales_Fact[[#This Row],[Discount4]]</f>
        <v>137.934</v>
      </c>
      <c r="Q198" s="1" t="str">
        <f>IF(Sales_Fact[[#This Row],[Total_Amount5]]&gt;1000,"High Value","Standard")</f>
        <v>High Value</v>
      </c>
    </row>
    <row r="199" spans="1:17" x14ac:dyDescent="0.25">
      <c r="A199" t="s">
        <v>2083</v>
      </c>
      <c r="B199" s="3">
        <v>45227</v>
      </c>
      <c r="C199" t="s">
        <v>467</v>
      </c>
      <c r="D199" t="s">
        <v>1683</v>
      </c>
      <c r="E199" t="s">
        <v>1931</v>
      </c>
      <c r="F199">
        <v>1</v>
      </c>
      <c r="G199">
        <v>541.24</v>
      </c>
      <c r="H199">
        <v>0.03</v>
      </c>
      <c r="I199" t="s">
        <v>1864</v>
      </c>
      <c r="J199">
        <v>525.00279999999998</v>
      </c>
      <c r="K199" s="4">
        <f>IF(ISBLANK(Sales_Fact[[#This Row],[Quantity]]),MEDIAN(Sales_Fact[Quantity]),Sales_Fact[[#This Row],[Quantity]])</f>
        <v>1</v>
      </c>
      <c r="L199" s="1">
        <f>IF(ISBLANK(Sales_Fact[[#This Row],[Unit_Price]]),MEDIAN(Sales_Fact[Unit_Price]),Sales_Fact[[#This Row],[Unit_Price]])</f>
        <v>541.24</v>
      </c>
      <c r="M199" s="2">
        <f>IF(ISBLANK(Sales_Fact[[#This Row],[Discount]]),MEDIAN(Sales_Fact[Discount]),Sales_Fact[[#This Row],[Discount]])</f>
        <v>0.03</v>
      </c>
      <c r="N199" s="1">
        <f>Sales_Fact[[#This Row],[Quantity2]]*Sales_Fact[[#This Row],[Unit_Price3]]*(1-Sales_Fact[[#This Row],[Discount4]])</f>
        <v>525.00279999999998</v>
      </c>
      <c r="O199" s="1">
        <f>Sales_Fact[[#This Row],[Quantity2]]*Sales_Fact[[#This Row],[Unit_Price3]]</f>
        <v>541.24</v>
      </c>
      <c r="P199" s="1">
        <f>Sales_Fact[[#This Row],[Gross Amount]]*Sales_Fact[[#This Row],[Discount4]]</f>
        <v>16.237200000000001</v>
      </c>
      <c r="Q199" s="1" t="str">
        <f>IF(Sales_Fact[[#This Row],[Total_Amount5]]&gt;1000,"High Value","Standard")</f>
        <v>Standard</v>
      </c>
    </row>
    <row r="200" spans="1:17" x14ac:dyDescent="0.25">
      <c r="A200" t="s">
        <v>2084</v>
      </c>
      <c r="B200" s="3">
        <v>45600</v>
      </c>
      <c r="C200" t="s">
        <v>1396</v>
      </c>
      <c r="D200" t="s">
        <v>1794</v>
      </c>
      <c r="E200" t="s">
        <v>1904</v>
      </c>
      <c r="F200">
        <v>1</v>
      </c>
      <c r="G200">
        <v>454.71</v>
      </c>
      <c r="H200">
        <v>0.16</v>
      </c>
      <c r="I200" t="s">
        <v>1864</v>
      </c>
      <c r="J200">
        <v>381.95639999999997</v>
      </c>
      <c r="K200" s="4">
        <f>IF(ISBLANK(Sales_Fact[[#This Row],[Quantity]]),MEDIAN(Sales_Fact[Quantity]),Sales_Fact[[#This Row],[Quantity]])</f>
        <v>1</v>
      </c>
      <c r="L200" s="1">
        <f>IF(ISBLANK(Sales_Fact[[#This Row],[Unit_Price]]),MEDIAN(Sales_Fact[Unit_Price]),Sales_Fact[[#This Row],[Unit_Price]])</f>
        <v>454.71</v>
      </c>
      <c r="M200" s="2">
        <f>IF(ISBLANK(Sales_Fact[[#This Row],[Discount]]),MEDIAN(Sales_Fact[Discount]),Sales_Fact[[#This Row],[Discount]])</f>
        <v>0.16</v>
      </c>
      <c r="N200" s="1">
        <f>Sales_Fact[[#This Row],[Quantity2]]*Sales_Fact[[#This Row],[Unit_Price3]]*(1-Sales_Fact[[#This Row],[Discount4]])</f>
        <v>381.95639999999997</v>
      </c>
      <c r="O200" s="1">
        <f>Sales_Fact[[#This Row],[Quantity2]]*Sales_Fact[[#This Row],[Unit_Price3]]</f>
        <v>454.71</v>
      </c>
      <c r="P200" s="1">
        <f>Sales_Fact[[#This Row],[Gross Amount]]*Sales_Fact[[#This Row],[Discount4]]</f>
        <v>72.753599999999992</v>
      </c>
      <c r="Q200" s="1" t="str">
        <f>IF(Sales_Fact[[#This Row],[Total_Amount5]]&gt;1000,"High Value","Standard")</f>
        <v>Standard</v>
      </c>
    </row>
    <row r="201" spans="1:17" x14ac:dyDescent="0.25">
      <c r="A201" t="s">
        <v>2085</v>
      </c>
      <c r="B201" s="3">
        <v>45646</v>
      </c>
      <c r="C201" t="s">
        <v>154</v>
      </c>
      <c r="D201" t="s">
        <v>1749</v>
      </c>
      <c r="E201" t="s">
        <v>1870</v>
      </c>
      <c r="F201">
        <v>2</v>
      </c>
      <c r="G201">
        <v>397.63</v>
      </c>
      <c r="H201">
        <v>0.26</v>
      </c>
      <c r="I201" t="s">
        <v>1861</v>
      </c>
      <c r="J201">
        <v>588.49239999999998</v>
      </c>
      <c r="K201" s="4">
        <f>IF(ISBLANK(Sales_Fact[[#This Row],[Quantity]]),MEDIAN(Sales_Fact[Quantity]),Sales_Fact[[#This Row],[Quantity]])</f>
        <v>2</v>
      </c>
      <c r="L201" s="1">
        <f>IF(ISBLANK(Sales_Fact[[#This Row],[Unit_Price]]),MEDIAN(Sales_Fact[Unit_Price]),Sales_Fact[[#This Row],[Unit_Price]])</f>
        <v>397.63</v>
      </c>
      <c r="M201" s="2">
        <f>IF(ISBLANK(Sales_Fact[[#This Row],[Discount]]),MEDIAN(Sales_Fact[Discount]),Sales_Fact[[#This Row],[Discount]])</f>
        <v>0.26</v>
      </c>
      <c r="N201" s="1">
        <f>Sales_Fact[[#This Row],[Quantity2]]*Sales_Fact[[#This Row],[Unit_Price3]]*(1-Sales_Fact[[#This Row],[Discount4]])</f>
        <v>588.49239999999998</v>
      </c>
      <c r="O201" s="1">
        <f>Sales_Fact[[#This Row],[Quantity2]]*Sales_Fact[[#This Row],[Unit_Price3]]</f>
        <v>795.26</v>
      </c>
      <c r="P201" s="1">
        <f>Sales_Fact[[#This Row],[Gross Amount]]*Sales_Fact[[#This Row],[Discount4]]</f>
        <v>206.76760000000002</v>
      </c>
      <c r="Q201" s="1" t="str">
        <f>IF(Sales_Fact[[#This Row],[Total_Amount5]]&gt;1000,"High Value","Standard")</f>
        <v>Standard</v>
      </c>
    </row>
    <row r="202" spans="1:17" x14ac:dyDescent="0.25">
      <c r="A202" t="s">
        <v>2086</v>
      </c>
      <c r="B202" s="3">
        <v>45725</v>
      </c>
      <c r="C202" t="s">
        <v>571</v>
      </c>
      <c r="D202" t="s">
        <v>1800</v>
      </c>
      <c r="E202" t="s">
        <v>1904</v>
      </c>
      <c r="F202">
        <v>3</v>
      </c>
      <c r="G202">
        <v>748.56</v>
      </c>
      <c r="H202">
        <v>0.26</v>
      </c>
      <c r="I202" t="s">
        <v>1864</v>
      </c>
      <c r="J202">
        <v>1661.8032000000001</v>
      </c>
      <c r="K202" s="4">
        <f>IF(ISBLANK(Sales_Fact[[#This Row],[Quantity]]),MEDIAN(Sales_Fact[Quantity]),Sales_Fact[[#This Row],[Quantity]])</f>
        <v>3</v>
      </c>
      <c r="L202" s="1">
        <f>IF(ISBLANK(Sales_Fact[[#This Row],[Unit_Price]]),MEDIAN(Sales_Fact[Unit_Price]),Sales_Fact[[#This Row],[Unit_Price]])</f>
        <v>748.56</v>
      </c>
      <c r="M202" s="2">
        <f>IF(ISBLANK(Sales_Fact[[#This Row],[Discount]]),MEDIAN(Sales_Fact[Discount]),Sales_Fact[[#This Row],[Discount]])</f>
        <v>0.26</v>
      </c>
      <c r="N202" s="1">
        <f>Sales_Fact[[#This Row],[Quantity2]]*Sales_Fact[[#This Row],[Unit_Price3]]*(1-Sales_Fact[[#This Row],[Discount4]])</f>
        <v>1661.8031999999998</v>
      </c>
      <c r="O202" s="1">
        <f>Sales_Fact[[#This Row],[Quantity2]]*Sales_Fact[[#This Row],[Unit_Price3]]</f>
        <v>2245.6799999999998</v>
      </c>
      <c r="P202" s="1">
        <f>Sales_Fact[[#This Row],[Gross Amount]]*Sales_Fact[[#This Row],[Discount4]]</f>
        <v>583.8768</v>
      </c>
      <c r="Q202" s="1" t="str">
        <f>IF(Sales_Fact[[#This Row],[Total_Amount5]]&gt;1000,"High Value","Standard")</f>
        <v>High Value</v>
      </c>
    </row>
    <row r="203" spans="1:17" x14ac:dyDescent="0.25">
      <c r="A203" t="s">
        <v>2087</v>
      </c>
      <c r="B203" s="3">
        <v>45742</v>
      </c>
      <c r="C203" t="s">
        <v>493</v>
      </c>
      <c r="D203" t="s">
        <v>1650</v>
      </c>
      <c r="E203" t="s">
        <v>1874</v>
      </c>
      <c r="F203">
        <v>1</v>
      </c>
      <c r="G203">
        <v>885.72</v>
      </c>
      <c r="H203">
        <v>0.15</v>
      </c>
      <c r="I203" t="s">
        <v>1861</v>
      </c>
      <c r="J203">
        <v>752.86199999999997</v>
      </c>
      <c r="K203" s="4">
        <f>IF(ISBLANK(Sales_Fact[[#This Row],[Quantity]]),MEDIAN(Sales_Fact[Quantity]),Sales_Fact[[#This Row],[Quantity]])</f>
        <v>1</v>
      </c>
      <c r="L203" s="1">
        <f>IF(ISBLANK(Sales_Fact[[#This Row],[Unit_Price]]),MEDIAN(Sales_Fact[Unit_Price]),Sales_Fact[[#This Row],[Unit_Price]])</f>
        <v>885.72</v>
      </c>
      <c r="M203" s="2">
        <f>IF(ISBLANK(Sales_Fact[[#This Row],[Discount]]),MEDIAN(Sales_Fact[Discount]),Sales_Fact[[#This Row],[Discount]])</f>
        <v>0.15</v>
      </c>
      <c r="N203" s="1">
        <f>Sales_Fact[[#This Row],[Quantity2]]*Sales_Fact[[#This Row],[Unit_Price3]]*(1-Sales_Fact[[#This Row],[Discount4]])</f>
        <v>752.86199999999997</v>
      </c>
      <c r="O203" s="1">
        <f>Sales_Fact[[#This Row],[Quantity2]]*Sales_Fact[[#This Row],[Unit_Price3]]</f>
        <v>885.72</v>
      </c>
      <c r="P203" s="1">
        <f>Sales_Fact[[#This Row],[Gross Amount]]*Sales_Fact[[#This Row],[Discount4]]</f>
        <v>132.858</v>
      </c>
      <c r="Q203" s="1" t="str">
        <f>IF(Sales_Fact[[#This Row],[Total_Amount5]]&gt;1000,"High Value","Standard")</f>
        <v>Standard</v>
      </c>
    </row>
    <row r="204" spans="1:17" x14ac:dyDescent="0.25">
      <c r="A204" t="s">
        <v>2088</v>
      </c>
      <c r="B204" s="3">
        <v>45750</v>
      </c>
      <c r="C204" t="s">
        <v>385</v>
      </c>
      <c r="D204" t="s">
        <v>1737</v>
      </c>
      <c r="E204" t="s">
        <v>1883</v>
      </c>
      <c r="F204">
        <v>4</v>
      </c>
      <c r="G204">
        <v>408.07</v>
      </c>
      <c r="H204">
        <v>0.28000000000000003</v>
      </c>
      <c r="I204" t="s">
        <v>1868</v>
      </c>
      <c r="J204">
        <v>1175.2416000000001</v>
      </c>
      <c r="K204" s="4">
        <f>IF(ISBLANK(Sales_Fact[[#This Row],[Quantity]]),MEDIAN(Sales_Fact[Quantity]),Sales_Fact[[#This Row],[Quantity]])</f>
        <v>4</v>
      </c>
      <c r="L204" s="1">
        <f>IF(ISBLANK(Sales_Fact[[#This Row],[Unit_Price]]),MEDIAN(Sales_Fact[Unit_Price]),Sales_Fact[[#This Row],[Unit_Price]])</f>
        <v>408.07</v>
      </c>
      <c r="M204" s="2">
        <f>IF(ISBLANK(Sales_Fact[[#This Row],[Discount]]),MEDIAN(Sales_Fact[Discount]),Sales_Fact[[#This Row],[Discount]])</f>
        <v>0.28000000000000003</v>
      </c>
      <c r="N204" s="1">
        <f>Sales_Fact[[#This Row],[Quantity2]]*Sales_Fact[[#This Row],[Unit_Price3]]*(1-Sales_Fact[[#This Row],[Discount4]])</f>
        <v>1175.2415999999998</v>
      </c>
      <c r="O204" s="1">
        <f>Sales_Fact[[#This Row],[Quantity2]]*Sales_Fact[[#This Row],[Unit_Price3]]</f>
        <v>1632.28</v>
      </c>
      <c r="P204" s="1">
        <f>Sales_Fact[[#This Row],[Gross Amount]]*Sales_Fact[[#This Row],[Discount4]]</f>
        <v>457.03840000000002</v>
      </c>
      <c r="Q204" s="1" t="str">
        <f>IF(Sales_Fact[[#This Row],[Total_Amount5]]&gt;1000,"High Value","Standard")</f>
        <v>High Value</v>
      </c>
    </row>
    <row r="205" spans="1:17" x14ac:dyDescent="0.25">
      <c r="A205" t="s">
        <v>2089</v>
      </c>
      <c r="B205" s="3">
        <v>45327</v>
      </c>
      <c r="C205" t="s">
        <v>1464</v>
      </c>
      <c r="D205" t="s">
        <v>1653</v>
      </c>
      <c r="E205" t="s">
        <v>1890</v>
      </c>
      <c r="F205">
        <v>2</v>
      </c>
      <c r="G205">
        <v>597.07000000000005</v>
      </c>
      <c r="H205">
        <v>0.28000000000000003</v>
      </c>
      <c r="I205" t="s">
        <v>1864</v>
      </c>
      <c r="J205">
        <v>859.7808</v>
      </c>
      <c r="K205" s="4">
        <f>IF(ISBLANK(Sales_Fact[[#This Row],[Quantity]]),MEDIAN(Sales_Fact[Quantity]),Sales_Fact[[#This Row],[Quantity]])</f>
        <v>2</v>
      </c>
      <c r="L205" s="1">
        <f>IF(ISBLANK(Sales_Fact[[#This Row],[Unit_Price]]),MEDIAN(Sales_Fact[Unit_Price]),Sales_Fact[[#This Row],[Unit_Price]])</f>
        <v>597.07000000000005</v>
      </c>
      <c r="M205" s="2">
        <f>IF(ISBLANK(Sales_Fact[[#This Row],[Discount]]),MEDIAN(Sales_Fact[Discount]),Sales_Fact[[#This Row],[Discount]])</f>
        <v>0.28000000000000003</v>
      </c>
      <c r="N205" s="1">
        <f>Sales_Fact[[#This Row],[Quantity2]]*Sales_Fact[[#This Row],[Unit_Price3]]*(1-Sales_Fact[[#This Row],[Discount4]])</f>
        <v>859.7808</v>
      </c>
      <c r="O205" s="1">
        <f>Sales_Fact[[#This Row],[Quantity2]]*Sales_Fact[[#This Row],[Unit_Price3]]</f>
        <v>1194.1400000000001</v>
      </c>
      <c r="P205" s="1">
        <f>Sales_Fact[[#This Row],[Gross Amount]]*Sales_Fact[[#This Row],[Discount4]]</f>
        <v>334.35920000000004</v>
      </c>
      <c r="Q205" s="1" t="str">
        <f>IF(Sales_Fact[[#This Row],[Total_Amount5]]&gt;1000,"High Value","Standard")</f>
        <v>Standard</v>
      </c>
    </row>
    <row r="206" spans="1:17" x14ac:dyDescent="0.25">
      <c r="A206" t="s">
        <v>2090</v>
      </c>
      <c r="B206" s="3">
        <v>45465</v>
      </c>
      <c r="C206" t="s">
        <v>100</v>
      </c>
      <c r="D206" t="s">
        <v>1752</v>
      </c>
      <c r="E206" t="s">
        <v>1890</v>
      </c>
      <c r="F206">
        <v>3</v>
      </c>
      <c r="G206">
        <v>723.47</v>
      </c>
      <c r="H206">
        <v>0.12</v>
      </c>
      <c r="I206" t="s">
        <v>1868</v>
      </c>
      <c r="J206">
        <v>1909.9608000000001</v>
      </c>
      <c r="K206" s="4">
        <f>IF(ISBLANK(Sales_Fact[[#This Row],[Quantity]]),MEDIAN(Sales_Fact[Quantity]),Sales_Fact[[#This Row],[Quantity]])</f>
        <v>3</v>
      </c>
      <c r="L206" s="1">
        <f>IF(ISBLANK(Sales_Fact[[#This Row],[Unit_Price]]),MEDIAN(Sales_Fact[Unit_Price]),Sales_Fact[[#This Row],[Unit_Price]])</f>
        <v>723.47</v>
      </c>
      <c r="M206" s="2">
        <f>IF(ISBLANK(Sales_Fact[[#This Row],[Discount]]),MEDIAN(Sales_Fact[Discount]),Sales_Fact[[#This Row],[Discount]])</f>
        <v>0.12</v>
      </c>
      <c r="N206" s="1">
        <f>Sales_Fact[[#This Row],[Quantity2]]*Sales_Fact[[#This Row],[Unit_Price3]]*(1-Sales_Fact[[#This Row],[Discount4]])</f>
        <v>1909.9607999999998</v>
      </c>
      <c r="O206" s="1">
        <f>Sales_Fact[[#This Row],[Quantity2]]*Sales_Fact[[#This Row],[Unit_Price3]]</f>
        <v>2170.41</v>
      </c>
      <c r="P206" s="1">
        <f>Sales_Fact[[#This Row],[Gross Amount]]*Sales_Fact[[#This Row],[Discount4]]</f>
        <v>260.44919999999996</v>
      </c>
      <c r="Q206" s="1" t="str">
        <f>IF(Sales_Fact[[#This Row],[Total_Amount5]]&gt;1000,"High Value","Standard")</f>
        <v>High Value</v>
      </c>
    </row>
    <row r="207" spans="1:17" x14ac:dyDescent="0.25">
      <c r="A207" t="s">
        <v>2091</v>
      </c>
      <c r="B207" s="3">
        <v>45883</v>
      </c>
      <c r="C207" t="s">
        <v>1365</v>
      </c>
      <c r="D207" t="s">
        <v>1815</v>
      </c>
      <c r="E207" t="s">
        <v>1870</v>
      </c>
      <c r="F207">
        <v>1</v>
      </c>
      <c r="G207">
        <v>479.93</v>
      </c>
      <c r="H207">
        <v>0.22</v>
      </c>
      <c r="I207" t="s">
        <v>1861</v>
      </c>
      <c r="J207">
        <v>374.34539999999998</v>
      </c>
      <c r="K207" s="4">
        <f>IF(ISBLANK(Sales_Fact[[#This Row],[Quantity]]),MEDIAN(Sales_Fact[Quantity]),Sales_Fact[[#This Row],[Quantity]])</f>
        <v>1</v>
      </c>
      <c r="L207" s="1">
        <f>IF(ISBLANK(Sales_Fact[[#This Row],[Unit_Price]]),MEDIAN(Sales_Fact[Unit_Price]),Sales_Fact[[#This Row],[Unit_Price]])</f>
        <v>479.93</v>
      </c>
      <c r="M207" s="2">
        <f>IF(ISBLANK(Sales_Fact[[#This Row],[Discount]]),MEDIAN(Sales_Fact[Discount]),Sales_Fact[[#This Row],[Discount]])</f>
        <v>0.22</v>
      </c>
      <c r="N207" s="1">
        <f>Sales_Fact[[#This Row],[Quantity2]]*Sales_Fact[[#This Row],[Unit_Price3]]*(1-Sales_Fact[[#This Row],[Discount4]])</f>
        <v>374.34540000000004</v>
      </c>
      <c r="O207" s="1">
        <f>Sales_Fact[[#This Row],[Quantity2]]*Sales_Fact[[#This Row],[Unit_Price3]]</f>
        <v>479.93</v>
      </c>
      <c r="P207" s="1">
        <f>Sales_Fact[[#This Row],[Gross Amount]]*Sales_Fact[[#This Row],[Discount4]]</f>
        <v>105.58460000000001</v>
      </c>
      <c r="Q207" s="1" t="str">
        <f>IF(Sales_Fact[[#This Row],[Total_Amount5]]&gt;1000,"High Value","Standard")</f>
        <v>Standard</v>
      </c>
    </row>
    <row r="208" spans="1:17" x14ac:dyDescent="0.25">
      <c r="A208" t="s">
        <v>2092</v>
      </c>
      <c r="B208" s="3">
        <v>45445</v>
      </c>
      <c r="C208" t="s">
        <v>788</v>
      </c>
      <c r="D208" t="s">
        <v>1653</v>
      </c>
      <c r="E208" t="s">
        <v>1886</v>
      </c>
      <c r="F208">
        <v>4</v>
      </c>
      <c r="G208">
        <v>362.81</v>
      </c>
      <c r="H208">
        <v>0.21</v>
      </c>
      <c r="I208" t="s">
        <v>1868</v>
      </c>
      <c r="J208">
        <v>1146.4795999999999</v>
      </c>
      <c r="K208" s="4">
        <f>IF(ISBLANK(Sales_Fact[[#This Row],[Quantity]]),MEDIAN(Sales_Fact[Quantity]),Sales_Fact[[#This Row],[Quantity]])</f>
        <v>4</v>
      </c>
      <c r="L208" s="1">
        <f>IF(ISBLANK(Sales_Fact[[#This Row],[Unit_Price]]),MEDIAN(Sales_Fact[Unit_Price]),Sales_Fact[[#This Row],[Unit_Price]])</f>
        <v>362.81</v>
      </c>
      <c r="M208" s="2">
        <f>IF(ISBLANK(Sales_Fact[[#This Row],[Discount]]),MEDIAN(Sales_Fact[Discount]),Sales_Fact[[#This Row],[Discount]])</f>
        <v>0.21</v>
      </c>
      <c r="N208" s="1">
        <f>Sales_Fact[[#This Row],[Quantity2]]*Sales_Fact[[#This Row],[Unit_Price3]]*(1-Sales_Fact[[#This Row],[Discount4]])</f>
        <v>1146.4796000000001</v>
      </c>
      <c r="O208" s="1">
        <f>Sales_Fact[[#This Row],[Quantity2]]*Sales_Fact[[#This Row],[Unit_Price3]]</f>
        <v>1451.24</v>
      </c>
      <c r="P208" s="1">
        <f>Sales_Fact[[#This Row],[Gross Amount]]*Sales_Fact[[#This Row],[Discount4]]</f>
        <v>304.7604</v>
      </c>
      <c r="Q208" s="1" t="str">
        <f>IF(Sales_Fact[[#This Row],[Total_Amount5]]&gt;1000,"High Value","Standard")</f>
        <v>High Value</v>
      </c>
    </row>
    <row r="209" spans="1:17" x14ac:dyDescent="0.25">
      <c r="A209" t="s">
        <v>2093</v>
      </c>
      <c r="B209" s="3">
        <v>45640</v>
      </c>
      <c r="C209" t="s">
        <v>616</v>
      </c>
      <c r="D209" t="s">
        <v>1788</v>
      </c>
      <c r="E209" t="s">
        <v>1860</v>
      </c>
      <c r="F209">
        <v>1</v>
      </c>
      <c r="G209">
        <v>127.11</v>
      </c>
      <c r="H209">
        <v>0.01</v>
      </c>
      <c r="I209" t="s">
        <v>1864</v>
      </c>
      <c r="J209">
        <v>125.8389</v>
      </c>
      <c r="K209" s="4">
        <f>IF(ISBLANK(Sales_Fact[[#This Row],[Quantity]]),MEDIAN(Sales_Fact[Quantity]),Sales_Fact[[#This Row],[Quantity]])</f>
        <v>1</v>
      </c>
      <c r="L209" s="1">
        <f>IF(ISBLANK(Sales_Fact[[#This Row],[Unit_Price]]),MEDIAN(Sales_Fact[Unit_Price]),Sales_Fact[[#This Row],[Unit_Price]])</f>
        <v>127.11</v>
      </c>
      <c r="M209" s="2">
        <f>IF(ISBLANK(Sales_Fact[[#This Row],[Discount]]),MEDIAN(Sales_Fact[Discount]),Sales_Fact[[#This Row],[Discount]])</f>
        <v>0.01</v>
      </c>
      <c r="N209" s="1">
        <f>Sales_Fact[[#This Row],[Quantity2]]*Sales_Fact[[#This Row],[Unit_Price3]]*(1-Sales_Fact[[#This Row],[Discount4]])</f>
        <v>125.8389</v>
      </c>
      <c r="O209" s="1">
        <f>Sales_Fact[[#This Row],[Quantity2]]*Sales_Fact[[#This Row],[Unit_Price3]]</f>
        <v>127.11</v>
      </c>
      <c r="P209" s="1">
        <f>Sales_Fact[[#This Row],[Gross Amount]]*Sales_Fact[[#This Row],[Discount4]]</f>
        <v>1.2711000000000001</v>
      </c>
      <c r="Q209" s="1" t="str">
        <f>IF(Sales_Fact[[#This Row],[Total_Amount5]]&gt;1000,"High Value","Standard")</f>
        <v>Standard</v>
      </c>
    </row>
    <row r="210" spans="1:17" x14ac:dyDescent="0.25">
      <c r="A210" t="s">
        <v>2094</v>
      </c>
      <c r="B210" s="3">
        <v>45411</v>
      </c>
      <c r="C210" t="s">
        <v>613</v>
      </c>
      <c r="D210" t="s">
        <v>1653</v>
      </c>
      <c r="E210" t="s">
        <v>1863</v>
      </c>
      <c r="F210">
        <v>4</v>
      </c>
      <c r="G210">
        <v>931.26</v>
      </c>
      <c r="H210">
        <v>0.04</v>
      </c>
      <c r="I210" t="s">
        <v>1861</v>
      </c>
      <c r="J210">
        <v>3576.0383999999999</v>
      </c>
      <c r="K210" s="4">
        <f>IF(ISBLANK(Sales_Fact[[#This Row],[Quantity]]),MEDIAN(Sales_Fact[Quantity]),Sales_Fact[[#This Row],[Quantity]])</f>
        <v>4</v>
      </c>
      <c r="L210" s="1">
        <f>IF(ISBLANK(Sales_Fact[[#This Row],[Unit_Price]]),MEDIAN(Sales_Fact[Unit_Price]),Sales_Fact[[#This Row],[Unit_Price]])</f>
        <v>931.26</v>
      </c>
      <c r="M210" s="2">
        <f>IF(ISBLANK(Sales_Fact[[#This Row],[Discount]]),MEDIAN(Sales_Fact[Discount]),Sales_Fact[[#This Row],[Discount]])</f>
        <v>0.04</v>
      </c>
      <c r="N210" s="1">
        <f>Sales_Fact[[#This Row],[Quantity2]]*Sales_Fact[[#This Row],[Unit_Price3]]*(1-Sales_Fact[[#This Row],[Discount4]])</f>
        <v>3576.0383999999999</v>
      </c>
      <c r="O210" s="1">
        <f>Sales_Fact[[#This Row],[Quantity2]]*Sales_Fact[[#This Row],[Unit_Price3]]</f>
        <v>3725.04</v>
      </c>
      <c r="P210" s="1">
        <f>Sales_Fact[[#This Row],[Gross Amount]]*Sales_Fact[[#This Row],[Discount4]]</f>
        <v>149.0016</v>
      </c>
      <c r="Q210" s="1" t="str">
        <f>IF(Sales_Fact[[#This Row],[Total_Amount5]]&gt;1000,"High Value","Standard")</f>
        <v>High Value</v>
      </c>
    </row>
    <row r="211" spans="1:17" x14ac:dyDescent="0.25">
      <c r="A211" t="s">
        <v>2095</v>
      </c>
      <c r="B211" s="3">
        <v>45224</v>
      </c>
      <c r="C211" t="s">
        <v>1170</v>
      </c>
      <c r="D211" t="s">
        <v>1752</v>
      </c>
      <c r="E211" t="s">
        <v>1866</v>
      </c>
      <c r="F211">
        <v>1</v>
      </c>
      <c r="G211">
        <v>620.80999999999995</v>
      </c>
      <c r="H211">
        <v>0.04</v>
      </c>
      <c r="I211" t="s">
        <v>1864</v>
      </c>
      <c r="J211">
        <v>595.97759999999994</v>
      </c>
      <c r="K211" s="4">
        <f>IF(ISBLANK(Sales_Fact[[#This Row],[Quantity]]),MEDIAN(Sales_Fact[Quantity]),Sales_Fact[[#This Row],[Quantity]])</f>
        <v>1</v>
      </c>
      <c r="L211" s="1">
        <f>IF(ISBLANK(Sales_Fact[[#This Row],[Unit_Price]]),MEDIAN(Sales_Fact[Unit_Price]),Sales_Fact[[#This Row],[Unit_Price]])</f>
        <v>620.80999999999995</v>
      </c>
      <c r="M211" s="2">
        <f>IF(ISBLANK(Sales_Fact[[#This Row],[Discount]]),MEDIAN(Sales_Fact[Discount]),Sales_Fact[[#This Row],[Discount]])</f>
        <v>0.04</v>
      </c>
      <c r="N211" s="1">
        <f>Sales_Fact[[#This Row],[Quantity2]]*Sales_Fact[[#This Row],[Unit_Price3]]*(1-Sales_Fact[[#This Row],[Discount4]])</f>
        <v>595.97759999999994</v>
      </c>
      <c r="O211" s="1">
        <f>Sales_Fact[[#This Row],[Quantity2]]*Sales_Fact[[#This Row],[Unit_Price3]]</f>
        <v>620.80999999999995</v>
      </c>
      <c r="P211" s="1">
        <f>Sales_Fact[[#This Row],[Gross Amount]]*Sales_Fact[[#This Row],[Discount4]]</f>
        <v>24.8324</v>
      </c>
      <c r="Q211" s="1" t="str">
        <f>IF(Sales_Fact[[#This Row],[Total_Amount5]]&gt;1000,"High Value","Standard")</f>
        <v>Standard</v>
      </c>
    </row>
    <row r="212" spans="1:17" x14ac:dyDescent="0.25">
      <c r="A212" t="s">
        <v>2096</v>
      </c>
      <c r="B212" s="3">
        <v>45497</v>
      </c>
      <c r="C212" t="s">
        <v>342</v>
      </c>
      <c r="D212" t="s">
        <v>1701</v>
      </c>
      <c r="E212" t="s">
        <v>1909</v>
      </c>
      <c r="F212">
        <v>1</v>
      </c>
      <c r="G212">
        <v>823.26</v>
      </c>
      <c r="H212">
        <v>0.27</v>
      </c>
      <c r="I212" t="s">
        <v>1868</v>
      </c>
      <c r="J212">
        <v>600.97979999999995</v>
      </c>
      <c r="K212" s="4">
        <f>IF(ISBLANK(Sales_Fact[[#This Row],[Quantity]]),MEDIAN(Sales_Fact[Quantity]),Sales_Fact[[#This Row],[Quantity]])</f>
        <v>1</v>
      </c>
      <c r="L212" s="1">
        <f>IF(ISBLANK(Sales_Fact[[#This Row],[Unit_Price]]),MEDIAN(Sales_Fact[Unit_Price]),Sales_Fact[[#This Row],[Unit_Price]])</f>
        <v>823.26</v>
      </c>
      <c r="M212" s="2">
        <f>IF(ISBLANK(Sales_Fact[[#This Row],[Discount]]),MEDIAN(Sales_Fact[Discount]),Sales_Fact[[#This Row],[Discount]])</f>
        <v>0.27</v>
      </c>
      <c r="N212" s="1">
        <f>Sales_Fact[[#This Row],[Quantity2]]*Sales_Fact[[#This Row],[Unit_Price3]]*(1-Sales_Fact[[#This Row],[Discount4]])</f>
        <v>600.97979999999995</v>
      </c>
      <c r="O212" s="1">
        <f>Sales_Fact[[#This Row],[Quantity2]]*Sales_Fact[[#This Row],[Unit_Price3]]</f>
        <v>823.26</v>
      </c>
      <c r="P212" s="1">
        <f>Sales_Fact[[#This Row],[Gross Amount]]*Sales_Fact[[#This Row],[Discount4]]</f>
        <v>222.28020000000001</v>
      </c>
      <c r="Q212" s="1" t="str">
        <f>IF(Sales_Fact[[#This Row],[Total_Amount5]]&gt;1000,"High Value","Standard")</f>
        <v>Standard</v>
      </c>
    </row>
    <row r="213" spans="1:17" x14ac:dyDescent="0.25">
      <c r="A213" t="s">
        <v>2097</v>
      </c>
      <c r="B213" s="3">
        <v>45807</v>
      </c>
      <c r="C213" t="s">
        <v>62</v>
      </c>
      <c r="D213" t="s">
        <v>1632</v>
      </c>
      <c r="E213" t="s">
        <v>1866</v>
      </c>
      <c r="F213">
        <v>3</v>
      </c>
      <c r="G213">
        <v>681.01</v>
      </c>
      <c r="H213">
        <v>0.27</v>
      </c>
      <c r="I213" t="s">
        <v>1868</v>
      </c>
      <c r="J213">
        <v>1491.4119000000001</v>
      </c>
      <c r="K213" s="4">
        <f>IF(ISBLANK(Sales_Fact[[#This Row],[Quantity]]),MEDIAN(Sales_Fact[Quantity]),Sales_Fact[[#This Row],[Quantity]])</f>
        <v>3</v>
      </c>
      <c r="L213" s="1">
        <f>IF(ISBLANK(Sales_Fact[[#This Row],[Unit_Price]]),MEDIAN(Sales_Fact[Unit_Price]),Sales_Fact[[#This Row],[Unit_Price]])</f>
        <v>681.01</v>
      </c>
      <c r="M213" s="2">
        <f>IF(ISBLANK(Sales_Fact[[#This Row],[Discount]]),MEDIAN(Sales_Fact[Discount]),Sales_Fact[[#This Row],[Discount]])</f>
        <v>0.27</v>
      </c>
      <c r="N213" s="1">
        <f>Sales_Fact[[#This Row],[Quantity2]]*Sales_Fact[[#This Row],[Unit_Price3]]*(1-Sales_Fact[[#This Row],[Discount4]])</f>
        <v>1491.4118999999998</v>
      </c>
      <c r="O213" s="1">
        <f>Sales_Fact[[#This Row],[Quantity2]]*Sales_Fact[[#This Row],[Unit_Price3]]</f>
        <v>2043.03</v>
      </c>
      <c r="P213" s="1">
        <f>Sales_Fact[[#This Row],[Gross Amount]]*Sales_Fact[[#This Row],[Discount4]]</f>
        <v>551.61810000000003</v>
      </c>
      <c r="Q213" s="1" t="str">
        <f>IF(Sales_Fact[[#This Row],[Total_Amount5]]&gt;1000,"High Value","Standard")</f>
        <v>High Value</v>
      </c>
    </row>
    <row r="214" spans="1:17" x14ac:dyDescent="0.25">
      <c r="A214" t="s">
        <v>2098</v>
      </c>
      <c r="B214" s="3">
        <v>45942</v>
      </c>
      <c r="C214" t="s">
        <v>1378</v>
      </c>
      <c r="D214" t="s">
        <v>1719</v>
      </c>
      <c r="E214" t="s">
        <v>1892</v>
      </c>
      <c r="F214">
        <v>4</v>
      </c>
      <c r="G214">
        <v>119.83</v>
      </c>
      <c r="H214">
        <v>0.13</v>
      </c>
      <c r="I214" t="s">
        <v>1861</v>
      </c>
      <c r="J214">
        <v>417.00839999999999</v>
      </c>
      <c r="K214" s="4">
        <f>IF(ISBLANK(Sales_Fact[[#This Row],[Quantity]]),MEDIAN(Sales_Fact[Quantity]),Sales_Fact[[#This Row],[Quantity]])</f>
        <v>4</v>
      </c>
      <c r="L214" s="1">
        <f>IF(ISBLANK(Sales_Fact[[#This Row],[Unit_Price]]),MEDIAN(Sales_Fact[Unit_Price]),Sales_Fact[[#This Row],[Unit_Price]])</f>
        <v>119.83</v>
      </c>
      <c r="M214" s="2">
        <f>IF(ISBLANK(Sales_Fact[[#This Row],[Discount]]),MEDIAN(Sales_Fact[Discount]),Sales_Fact[[#This Row],[Discount]])</f>
        <v>0.13</v>
      </c>
      <c r="N214" s="1">
        <f>Sales_Fact[[#This Row],[Quantity2]]*Sales_Fact[[#This Row],[Unit_Price3]]*(1-Sales_Fact[[#This Row],[Discount4]])</f>
        <v>417.00839999999999</v>
      </c>
      <c r="O214" s="1">
        <f>Sales_Fact[[#This Row],[Quantity2]]*Sales_Fact[[#This Row],[Unit_Price3]]</f>
        <v>479.32</v>
      </c>
      <c r="P214" s="1">
        <f>Sales_Fact[[#This Row],[Gross Amount]]*Sales_Fact[[#This Row],[Discount4]]</f>
        <v>62.311599999999999</v>
      </c>
      <c r="Q214" s="1" t="str">
        <f>IF(Sales_Fact[[#This Row],[Total_Amount5]]&gt;1000,"High Value","Standard")</f>
        <v>Standard</v>
      </c>
    </row>
    <row r="215" spans="1:17" x14ac:dyDescent="0.25">
      <c r="A215" t="s">
        <v>2099</v>
      </c>
      <c r="B215" s="3">
        <v>45314</v>
      </c>
      <c r="C215" t="s">
        <v>978</v>
      </c>
      <c r="D215" t="s">
        <v>1785</v>
      </c>
      <c r="E215" t="s">
        <v>1909</v>
      </c>
      <c r="F215">
        <v>1</v>
      </c>
      <c r="G215">
        <v>575.66</v>
      </c>
      <c r="H215">
        <v>0.03</v>
      </c>
      <c r="I215" t="s">
        <v>1864</v>
      </c>
      <c r="J215">
        <v>558.39019999999994</v>
      </c>
      <c r="K215" s="4">
        <f>IF(ISBLANK(Sales_Fact[[#This Row],[Quantity]]),MEDIAN(Sales_Fact[Quantity]),Sales_Fact[[#This Row],[Quantity]])</f>
        <v>1</v>
      </c>
      <c r="L215" s="1">
        <f>IF(ISBLANK(Sales_Fact[[#This Row],[Unit_Price]]),MEDIAN(Sales_Fact[Unit_Price]),Sales_Fact[[#This Row],[Unit_Price]])</f>
        <v>575.66</v>
      </c>
      <c r="M215" s="2">
        <f>IF(ISBLANK(Sales_Fact[[#This Row],[Discount]]),MEDIAN(Sales_Fact[Discount]),Sales_Fact[[#This Row],[Discount]])</f>
        <v>0.03</v>
      </c>
      <c r="N215" s="1">
        <f>Sales_Fact[[#This Row],[Quantity2]]*Sales_Fact[[#This Row],[Unit_Price3]]*(1-Sales_Fact[[#This Row],[Discount4]])</f>
        <v>558.39019999999994</v>
      </c>
      <c r="O215" s="1">
        <f>Sales_Fact[[#This Row],[Quantity2]]*Sales_Fact[[#This Row],[Unit_Price3]]</f>
        <v>575.66</v>
      </c>
      <c r="P215" s="1">
        <f>Sales_Fact[[#This Row],[Gross Amount]]*Sales_Fact[[#This Row],[Discount4]]</f>
        <v>17.2698</v>
      </c>
      <c r="Q215" s="1" t="str">
        <f>IF(Sales_Fact[[#This Row],[Total_Amount5]]&gt;1000,"High Value","Standard")</f>
        <v>Standard</v>
      </c>
    </row>
    <row r="216" spans="1:17" x14ac:dyDescent="0.25">
      <c r="A216" t="s">
        <v>2100</v>
      </c>
      <c r="B216" s="3">
        <v>45943</v>
      </c>
      <c r="C216" t="s">
        <v>657</v>
      </c>
      <c r="D216" t="s">
        <v>1695</v>
      </c>
      <c r="E216" t="s">
        <v>1886</v>
      </c>
      <c r="F216">
        <v>1</v>
      </c>
      <c r="G216">
        <v>775.84</v>
      </c>
      <c r="H216">
        <v>0.26</v>
      </c>
      <c r="I216" t="s">
        <v>1861</v>
      </c>
      <c r="J216">
        <v>574.12160000000006</v>
      </c>
      <c r="K216" s="4">
        <f>IF(ISBLANK(Sales_Fact[[#This Row],[Quantity]]),MEDIAN(Sales_Fact[Quantity]),Sales_Fact[[#This Row],[Quantity]])</f>
        <v>1</v>
      </c>
      <c r="L216" s="1">
        <f>IF(ISBLANK(Sales_Fact[[#This Row],[Unit_Price]]),MEDIAN(Sales_Fact[Unit_Price]),Sales_Fact[[#This Row],[Unit_Price]])</f>
        <v>775.84</v>
      </c>
      <c r="M216" s="2">
        <f>IF(ISBLANK(Sales_Fact[[#This Row],[Discount]]),MEDIAN(Sales_Fact[Discount]),Sales_Fact[[#This Row],[Discount]])</f>
        <v>0.26</v>
      </c>
      <c r="N216" s="1">
        <f>Sales_Fact[[#This Row],[Quantity2]]*Sales_Fact[[#This Row],[Unit_Price3]]*(1-Sales_Fact[[#This Row],[Discount4]])</f>
        <v>574.12160000000006</v>
      </c>
      <c r="O216" s="1">
        <f>Sales_Fact[[#This Row],[Quantity2]]*Sales_Fact[[#This Row],[Unit_Price3]]</f>
        <v>775.84</v>
      </c>
      <c r="P216" s="1">
        <f>Sales_Fact[[#This Row],[Gross Amount]]*Sales_Fact[[#This Row],[Discount4]]</f>
        <v>201.7184</v>
      </c>
      <c r="Q216" s="1" t="str">
        <f>IF(Sales_Fact[[#This Row],[Total_Amount5]]&gt;1000,"High Value","Standard")</f>
        <v>Standard</v>
      </c>
    </row>
    <row r="217" spans="1:17" x14ac:dyDescent="0.25">
      <c r="A217" t="s">
        <v>2101</v>
      </c>
      <c r="B217" s="3">
        <v>45356</v>
      </c>
      <c r="C217" t="s">
        <v>1381</v>
      </c>
      <c r="D217" t="s">
        <v>1594</v>
      </c>
      <c r="E217" t="s">
        <v>1890</v>
      </c>
      <c r="F217">
        <v>3</v>
      </c>
      <c r="G217">
        <v>318.43</v>
      </c>
      <c r="H217">
        <v>0.05</v>
      </c>
      <c r="I217" t="s">
        <v>1861</v>
      </c>
      <c r="J217">
        <v>907.52549999999997</v>
      </c>
      <c r="K217" s="4">
        <f>IF(ISBLANK(Sales_Fact[[#This Row],[Quantity]]),MEDIAN(Sales_Fact[Quantity]),Sales_Fact[[#This Row],[Quantity]])</f>
        <v>3</v>
      </c>
      <c r="L217" s="1">
        <f>IF(ISBLANK(Sales_Fact[[#This Row],[Unit_Price]]),MEDIAN(Sales_Fact[Unit_Price]),Sales_Fact[[#This Row],[Unit_Price]])</f>
        <v>318.43</v>
      </c>
      <c r="M217" s="2">
        <f>IF(ISBLANK(Sales_Fact[[#This Row],[Discount]]),MEDIAN(Sales_Fact[Discount]),Sales_Fact[[#This Row],[Discount]])</f>
        <v>0.05</v>
      </c>
      <c r="N217" s="1">
        <f>Sales_Fact[[#This Row],[Quantity2]]*Sales_Fact[[#This Row],[Unit_Price3]]*(1-Sales_Fact[[#This Row],[Discount4]])</f>
        <v>907.52549999999997</v>
      </c>
      <c r="O217" s="1">
        <f>Sales_Fact[[#This Row],[Quantity2]]*Sales_Fact[[#This Row],[Unit_Price3]]</f>
        <v>955.29</v>
      </c>
      <c r="P217" s="1">
        <f>Sales_Fact[[#This Row],[Gross Amount]]*Sales_Fact[[#This Row],[Discount4]]</f>
        <v>47.764499999999998</v>
      </c>
      <c r="Q217" s="1" t="str">
        <f>IF(Sales_Fact[[#This Row],[Total_Amount5]]&gt;1000,"High Value","Standard")</f>
        <v>Standard</v>
      </c>
    </row>
    <row r="218" spans="1:17" x14ac:dyDescent="0.25">
      <c r="A218" t="s">
        <v>2102</v>
      </c>
      <c r="B218" s="3">
        <v>45854</v>
      </c>
      <c r="C218" t="s">
        <v>520</v>
      </c>
      <c r="D218" t="s">
        <v>1767</v>
      </c>
      <c r="E218" t="s">
        <v>1866</v>
      </c>
      <c r="F218">
        <v>3</v>
      </c>
      <c r="G218">
        <v>141.6</v>
      </c>
      <c r="H218">
        <v>0.08</v>
      </c>
      <c r="I218" t="s">
        <v>1868</v>
      </c>
      <c r="J218">
        <v>390.81599999999997</v>
      </c>
      <c r="K218" s="4">
        <f>IF(ISBLANK(Sales_Fact[[#This Row],[Quantity]]),MEDIAN(Sales_Fact[Quantity]),Sales_Fact[[#This Row],[Quantity]])</f>
        <v>3</v>
      </c>
      <c r="L218" s="1">
        <f>IF(ISBLANK(Sales_Fact[[#This Row],[Unit_Price]]),MEDIAN(Sales_Fact[Unit_Price]),Sales_Fact[[#This Row],[Unit_Price]])</f>
        <v>141.6</v>
      </c>
      <c r="M218" s="2">
        <f>IF(ISBLANK(Sales_Fact[[#This Row],[Discount]]),MEDIAN(Sales_Fact[Discount]),Sales_Fact[[#This Row],[Discount]])</f>
        <v>0.08</v>
      </c>
      <c r="N218" s="1">
        <f>Sales_Fact[[#This Row],[Quantity2]]*Sales_Fact[[#This Row],[Unit_Price3]]*(1-Sales_Fact[[#This Row],[Discount4]])</f>
        <v>390.81599999999997</v>
      </c>
      <c r="O218" s="1">
        <f>Sales_Fact[[#This Row],[Quantity2]]*Sales_Fact[[#This Row],[Unit_Price3]]</f>
        <v>424.79999999999995</v>
      </c>
      <c r="P218" s="1">
        <f>Sales_Fact[[#This Row],[Gross Amount]]*Sales_Fact[[#This Row],[Discount4]]</f>
        <v>33.983999999999995</v>
      </c>
      <c r="Q218" s="1" t="str">
        <f>IF(Sales_Fact[[#This Row],[Total_Amount5]]&gt;1000,"High Value","Standard")</f>
        <v>Standard</v>
      </c>
    </row>
    <row r="219" spans="1:17" x14ac:dyDescent="0.25">
      <c r="A219" t="s">
        <v>2103</v>
      </c>
      <c r="B219" s="3">
        <v>45219</v>
      </c>
      <c r="C219" t="s">
        <v>858</v>
      </c>
      <c r="D219" t="s">
        <v>1597</v>
      </c>
      <c r="E219" t="s">
        <v>1892</v>
      </c>
      <c r="F219">
        <v>1</v>
      </c>
      <c r="G219">
        <v>332.82</v>
      </c>
      <c r="H219">
        <v>0.14000000000000001</v>
      </c>
      <c r="I219" t="s">
        <v>1864</v>
      </c>
      <c r="J219">
        <v>286.22519999999997</v>
      </c>
      <c r="K219" s="4">
        <f>IF(ISBLANK(Sales_Fact[[#This Row],[Quantity]]),MEDIAN(Sales_Fact[Quantity]),Sales_Fact[[#This Row],[Quantity]])</f>
        <v>1</v>
      </c>
      <c r="L219" s="1">
        <f>IF(ISBLANK(Sales_Fact[[#This Row],[Unit_Price]]),MEDIAN(Sales_Fact[Unit_Price]),Sales_Fact[[#This Row],[Unit_Price]])</f>
        <v>332.82</v>
      </c>
      <c r="M219" s="2">
        <f>IF(ISBLANK(Sales_Fact[[#This Row],[Discount]]),MEDIAN(Sales_Fact[Discount]),Sales_Fact[[#This Row],[Discount]])</f>
        <v>0.14000000000000001</v>
      </c>
      <c r="N219" s="1">
        <f>Sales_Fact[[#This Row],[Quantity2]]*Sales_Fact[[#This Row],[Unit_Price3]]*(1-Sales_Fact[[#This Row],[Discount4]])</f>
        <v>286.22519999999997</v>
      </c>
      <c r="O219" s="1">
        <f>Sales_Fact[[#This Row],[Quantity2]]*Sales_Fact[[#This Row],[Unit_Price3]]</f>
        <v>332.82</v>
      </c>
      <c r="P219" s="1">
        <f>Sales_Fact[[#This Row],[Gross Amount]]*Sales_Fact[[#This Row],[Discount4]]</f>
        <v>46.594800000000006</v>
      </c>
      <c r="Q219" s="1" t="str">
        <f>IF(Sales_Fact[[#This Row],[Total_Amount5]]&gt;1000,"High Value","Standard")</f>
        <v>Standard</v>
      </c>
    </row>
    <row r="220" spans="1:17" x14ac:dyDescent="0.25">
      <c r="A220" t="s">
        <v>2104</v>
      </c>
      <c r="B220" s="3">
        <v>45447</v>
      </c>
      <c r="C220" t="s">
        <v>797</v>
      </c>
      <c r="D220" t="s">
        <v>1767</v>
      </c>
      <c r="E220" t="s">
        <v>1883</v>
      </c>
      <c r="F220">
        <v>4</v>
      </c>
      <c r="G220">
        <v>640.97</v>
      </c>
      <c r="H220">
        <v>0.11</v>
      </c>
      <c r="I220" t="s">
        <v>1868</v>
      </c>
      <c r="J220">
        <v>2281.8532</v>
      </c>
      <c r="K220" s="4">
        <f>IF(ISBLANK(Sales_Fact[[#This Row],[Quantity]]),MEDIAN(Sales_Fact[Quantity]),Sales_Fact[[#This Row],[Quantity]])</f>
        <v>4</v>
      </c>
      <c r="L220" s="1">
        <f>IF(ISBLANK(Sales_Fact[[#This Row],[Unit_Price]]),MEDIAN(Sales_Fact[Unit_Price]),Sales_Fact[[#This Row],[Unit_Price]])</f>
        <v>640.97</v>
      </c>
      <c r="M220" s="2">
        <f>IF(ISBLANK(Sales_Fact[[#This Row],[Discount]]),MEDIAN(Sales_Fact[Discount]),Sales_Fact[[#This Row],[Discount]])</f>
        <v>0.11</v>
      </c>
      <c r="N220" s="1">
        <f>Sales_Fact[[#This Row],[Quantity2]]*Sales_Fact[[#This Row],[Unit_Price3]]*(1-Sales_Fact[[#This Row],[Discount4]])</f>
        <v>2281.8532</v>
      </c>
      <c r="O220" s="1">
        <f>Sales_Fact[[#This Row],[Quantity2]]*Sales_Fact[[#This Row],[Unit_Price3]]</f>
        <v>2563.88</v>
      </c>
      <c r="P220" s="1">
        <f>Sales_Fact[[#This Row],[Gross Amount]]*Sales_Fact[[#This Row],[Discount4]]</f>
        <v>282.02680000000004</v>
      </c>
      <c r="Q220" s="1" t="str">
        <f>IF(Sales_Fact[[#This Row],[Total_Amount5]]&gt;1000,"High Value","Standard")</f>
        <v>High Value</v>
      </c>
    </row>
    <row r="221" spans="1:17" x14ac:dyDescent="0.25">
      <c r="A221" t="s">
        <v>2105</v>
      </c>
      <c r="B221" s="3">
        <v>45225</v>
      </c>
      <c r="C221" t="s">
        <v>669</v>
      </c>
      <c r="D221" t="s">
        <v>1821</v>
      </c>
      <c r="E221" t="s">
        <v>1888</v>
      </c>
      <c r="F221">
        <v>4</v>
      </c>
      <c r="G221">
        <v>75.37</v>
      </c>
      <c r="H221">
        <v>0.02</v>
      </c>
      <c r="I221" t="s">
        <v>1868</v>
      </c>
      <c r="J221">
        <v>295.4504</v>
      </c>
      <c r="K221" s="4">
        <f>IF(ISBLANK(Sales_Fact[[#This Row],[Quantity]]),MEDIAN(Sales_Fact[Quantity]),Sales_Fact[[#This Row],[Quantity]])</f>
        <v>4</v>
      </c>
      <c r="L221" s="1">
        <f>IF(ISBLANK(Sales_Fact[[#This Row],[Unit_Price]]),MEDIAN(Sales_Fact[Unit_Price]),Sales_Fact[[#This Row],[Unit_Price]])</f>
        <v>75.37</v>
      </c>
      <c r="M221" s="2">
        <f>IF(ISBLANK(Sales_Fact[[#This Row],[Discount]]),MEDIAN(Sales_Fact[Discount]),Sales_Fact[[#This Row],[Discount]])</f>
        <v>0.02</v>
      </c>
      <c r="N221" s="1">
        <f>Sales_Fact[[#This Row],[Quantity2]]*Sales_Fact[[#This Row],[Unit_Price3]]*(1-Sales_Fact[[#This Row],[Discount4]])</f>
        <v>295.4504</v>
      </c>
      <c r="O221" s="1">
        <f>Sales_Fact[[#This Row],[Quantity2]]*Sales_Fact[[#This Row],[Unit_Price3]]</f>
        <v>301.48</v>
      </c>
      <c r="P221" s="1">
        <f>Sales_Fact[[#This Row],[Gross Amount]]*Sales_Fact[[#This Row],[Discount4]]</f>
        <v>6.0296000000000003</v>
      </c>
      <c r="Q221" s="1" t="str">
        <f>IF(Sales_Fact[[#This Row],[Total_Amount5]]&gt;1000,"High Value","Standard")</f>
        <v>Standard</v>
      </c>
    </row>
    <row r="222" spans="1:17" x14ac:dyDescent="0.25">
      <c r="A222" t="s">
        <v>2106</v>
      </c>
      <c r="B222" s="3">
        <v>45754</v>
      </c>
      <c r="C222" t="s">
        <v>279</v>
      </c>
      <c r="D222" t="s">
        <v>1918</v>
      </c>
      <c r="E222" t="s">
        <v>1899</v>
      </c>
      <c r="F222">
        <v>3</v>
      </c>
      <c r="G222">
        <v>434.55</v>
      </c>
      <c r="H222">
        <v>0.08</v>
      </c>
      <c r="I222" t="s">
        <v>1868</v>
      </c>
      <c r="J222">
        <v>1199.3579999999999</v>
      </c>
      <c r="K222" s="4">
        <f>IF(ISBLANK(Sales_Fact[[#This Row],[Quantity]]),MEDIAN(Sales_Fact[Quantity]),Sales_Fact[[#This Row],[Quantity]])</f>
        <v>3</v>
      </c>
      <c r="L222" s="1">
        <f>IF(ISBLANK(Sales_Fact[[#This Row],[Unit_Price]]),MEDIAN(Sales_Fact[Unit_Price]),Sales_Fact[[#This Row],[Unit_Price]])</f>
        <v>434.55</v>
      </c>
      <c r="M222" s="2">
        <f>IF(ISBLANK(Sales_Fact[[#This Row],[Discount]]),MEDIAN(Sales_Fact[Discount]),Sales_Fact[[#This Row],[Discount]])</f>
        <v>0.08</v>
      </c>
      <c r="N222" s="1">
        <f>Sales_Fact[[#This Row],[Quantity2]]*Sales_Fact[[#This Row],[Unit_Price3]]*(1-Sales_Fact[[#This Row],[Discount4]])</f>
        <v>1199.3580000000002</v>
      </c>
      <c r="O222" s="1">
        <f>Sales_Fact[[#This Row],[Quantity2]]*Sales_Fact[[#This Row],[Unit_Price3]]</f>
        <v>1303.6500000000001</v>
      </c>
      <c r="P222" s="1">
        <f>Sales_Fact[[#This Row],[Gross Amount]]*Sales_Fact[[#This Row],[Discount4]]</f>
        <v>104.29200000000002</v>
      </c>
      <c r="Q222" s="1" t="str">
        <f>IF(Sales_Fact[[#This Row],[Total_Amount5]]&gt;1000,"High Value","Standard")</f>
        <v>High Value</v>
      </c>
    </row>
    <row r="223" spans="1:17" x14ac:dyDescent="0.25">
      <c r="A223" t="s">
        <v>2107</v>
      </c>
      <c r="B223" s="3">
        <v>45729</v>
      </c>
      <c r="C223" t="s">
        <v>357</v>
      </c>
      <c r="D223" t="s">
        <v>1629</v>
      </c>
      <c r="E223" t="s">
        <v>1881</v>
      </c>
      <c r="F223">
        <v>4</v>
      </c>
      <c r="G223">
        <v>652.28</v>
      </c>
      <c r="H223">
        <v>0.15</v>
      </c>
      <c r="I223" t="s">
        <v>1861</v>
      </c>
      <c r="J223">
        <v>2217.752</v>
      </c>
      <c r="K223" s="4">
        <f>IF(ISBLANK(Sales_Fact[[#This Row],[Quantity]]),MEDIAN(Sales_Fact[Quantity]),Sales_Fact[[#This Row],[Quantity]])</f>
        <v>4</v>
      </c>
      <c r="L223" s="1">
        <f>IF(ISBLANK(Sales_Fact[[#This Row],[Unit_Price]]),MEDIAN(Sales_Fact[Unit_Price]),Sales_Fact[[#This Row],[Unit_Price]])</f>
        <v>652.28</v>
      </c>
      <c r="M223" s="2">
        <f>IF(ISBLANK(Sales_Fact[[#This Row],[Discount]]),MEDIAN(Sales_Fact[Discount]),Sales_Fact[[#This Row],[Discount]])</f>
        <v>0.15</v>
      </c>
      <c r="N223" s="1">
        <f>Sales_Fact[[#This Row],[Quantity2]]*Sales_Fact[[#This Row],[Unit_Price3]]*(1-Sales_Fact[[#This Row],[Discount4]])</f>
        <v>2217.752</v>
      </c>
      <c r="O223" s="1">
        <f>Sales_Fact[[#This Row],[Quantity2]]*Sales_Fact[[#This Row],[Unit_Price3]]</f>
        <v>2609.12</v>
      </c>
      <c r="P223" s="1">
        <f>Sales_Fact[[#This Row],[Gross Amount]]*Sales_Fact[[#This Row],[Discount4]]</f>
        <v>391.36799999999999</v>
      </c>
      <c r="Q223" s="1" t="str">
        <f>IF(Sales_Fact[[#This Row],[Total_Amount5]]&gt;1000,"High Value","Standard")</f>
        <v>High Value</v>
      </c>
    </row>
    <row r="224" spans="1:17" x14ac:dyDescent="0.25">
      <c r="A224" t="s">
        <v>2108</v>
      </c>
      <c r="B224" s="3">
        <v>45480</v>
      </c>
      <c r="C224" t="s">
        <v>866</v>
      </c>
      <c r="D224" t="s">
        <v>1779</v>
      </c>
      <c r="E224" t="s">
        <v>1863</v>
      </c>
      <c r="F224">
        <v>3</v>
      </c>
      <c r="G224">
        <v>207.8</v>
      </c>
      <c r="H224">
        <v>0.15</v>
      </c>
      <c r="I224" t="s">
        <v>1861</v>
      </c>
      <c r="J224">
        <v>529.8900000000001</v>
      </c>
      <c r="K224" s="4">
        <f>IF(ISBLANK(Sales_Fact[[#This Row],[Quantity]]),MEDIAN(Sales_Fact[Quantity]),Sales_Fact[[#This Row],[Quantity]])</f>
        <v>3</v>
      </c>
      <c r="L224" s="1">
        <f>IF(ISBLANK(Sales_Fact[[#This Row],[Unit_Price]]),MEDIAN(Sales_Fact[Unit_Price]),Sales_Fact[[#This Row],[Unit_Price]])</f>
        <v>207.8</v>
      </c>
      <c r="M224" s="2">
        <f>IF(ISBLANK(Sales_Fact[[#This Row],[Discount]]),MEDIAN(Sales_Fact[Discount]),Sales_Fact[[#This Row],[Discount]])</f>
        <v>0.15</v>
      </c>
      <c r="N224" s="1">
        <f>Sales_Fact[[#This Row],[Quantity2]]*Sales_Fact[[#This Row],[Unit_Price3]]*(1-Sales_Fact[[#This Row],[Discount4]])</f>
        <v>529.8900000000001</v>
      </c>
      <c r="O224" s="1">
        <f>Sales_Fact[[#This Row],[Quantity2]]*Sales_Fact[[#This Row],[Unit_Price3]]</f>
        <v>623.40000000000009</v>
      </c>
      <c r="P224" s="1">
        <f>Sales_Fact[[#This Row],[Gross Amount]]*Sales_Fact[[#This Row],[Discount4]]</f>
        <v>93.51</v>
      </c>
      <c r="Q224" s="1" t="str">
        <f>IF(Sales_Fact[[#This Row],[Total_Amount5]]&gt;1000,"High Value","Standard")</f>
        <v>Standard</v>
      </c>
    </row>
    <row r="225" spans="1:17" x14ac:dyDescent="0.25">
      <c r="A225" t="s">
        <v>2109</v>
      </c>
      <c r="B225" s="3">
        <v>45361</v>
      </c>
      <c r="C225" t="s">
        <v>1528</v>
      </c>
      <c r="D225" t="s">
        <v>1734</v>
      </c>
      <c r="E225" t="s">
        <v>1888</v>
      </c>
      <c r="F225">
        <v>4</v>
      </c>
      <c r="G225">
        <v>385.5</v>
      </c>
      <c r="H225">
        <v>0.03</v>
      </c>
      <c r="I225" t="s">
        <v>1864</v>
      </c>
      <c r="J225">
        <v>1495.74</v>
      </c>
      <c r="K225" s="4">
        <f>IF(ISBLANK(Sales_Fact[[#This Row],[Quantity]]),MEDIAN(Sales_Fact[Quantity]),Sales_Fact[[#This Row],[Quantity]])</f>
        <v>4</v>
      </c>
      <c r="L225" s="1">
        <f>IF(ISBLANK(Sales_Fact[[#This Row],[Unit_Price]]),MEDIAN(Sales_Fact[Unit_Price]),Sales_Fact[[#This Row],[Unit_Price]])</f>
        <v>385.5</v>
      </c>
      <c r="M225" s="2">
        <f>IF(ISBLANK(Sales_Fact[[#This Row],[Discount]]),MEDIAN(Sales_Fact[Discount]),Sales_Fact[[#This Row],[Discount]])</f>
        <v>0.03</v>
      </c>
      <c r="N225" s="1">
        <f>Sales_Fact[[#This Row],[Quantity2]]*Sales_Fact[[#This Row],[Unit_Price3]]*(1-Sales_Fact[[#This Row],[Discount4]])</f>
        <v>1495.74</v>
      </c>
      <c r="O225" s="1">
        <f>Sales_Fact[[#This Row],[Quantity2]]*Sales_Fact[[#This Row],[Unit_Price3]]</f>
        <v>1542</v>
      </c>
      <c r="P225" s="1">
        <f>Sales_Fact[[#This Row],[Gross Amount]]*Sales_Fact[[#This Row],[Discount4]]</f>
        <v>46.26</v>
      </c>
      <c r="Q225" s="1" t="str">
        <f>IF(Sales_Fact[[#This Row],[Total_Amount5]]&gt;1000,"High Value","Standard")</f>
        <v>High Value</v>
      </c>
    </row>
    <row r="226" spans="1:17" x14ac:dyDescent="0.25">
      <c r="A226" t="s">
        <v>2110</v>
      </c>
      <c r="B226" s="3">
        <v>45915</v>
      </c>
      <c r="C226" t="s">
        <v>348</v>
      </c>
      <c r="D226" t="s">
        <v>1746</v>
      </c>
      <c r="E226" t="s">
        <v>1904</v>
      </c>
      <c r="F226">
        <v>3</v>
      </c>
      <c r="G226">
        <v>548.19000000000005</v>
      </c>
      <c r="H226">
        <v>0.12</v>
      </c>
      <c r="I226" t="s">
        <v>1861</v>
      </c>
      <c r="J226">
        <v>1447.2216000000001</v>
      </c>
      <c r="K226" s="4">
        <f>IF(ISBLANK(Sales_Fact[[#This Row],[Quantity]]),MEDIAN(Sales_Fact[Quantity]),Sales_Fact[[#This Row],[Quantity]])</f>
        <v>3</v>
      </c>
      <c r="L226" s="1">
        <f>IF(ISBLANK(Sales_Fact[[#This Row],[Unit_Price]]),MEDIAN(Sales_Fact[Unit_Price]),Sales_Fact[[#This Row],[Unit_Price]])</f>
        <v>548.19000000000005</v>
      </c>
      <c r="M226" s="2">
        <f>IF(ISBLANK(Sales_Fact[[#This Row],[Discount]]),MEDIAN(Sales_Fact[Discount]),Sales_Fact[[#This Row],[Discount]])</f>
        <v>0.12</v>
      </c>
      <c r="N226" s="1">
        <f>Sales_Fact[[#This Row],[Quantity2]]*Sales_Fact[[#This Row],[Unit_Price3]]*(1-Sales_Fact[[#This Row],[Discount4]])</f>
        <v>1447.2216000000001</v>
      </c>
      <c r="O226" s="1">
        <f>Sales_Fact[[#This Row],[Quantity2]]*Sales_Fact[[#This Row],[Unit_Price3]]</f>
        <v>1644.5700000000002</v>
      </c>
      <c r="P226" s="1">
        <f>Sales_Fact[[#This Row],[Gross Amount]]*Sales_Fact[[#This Row],[Discount4]]</f>
        <v>197.34840000000003</v>
      </c>
      <c r="Q226" s="1" t="str">
        <f>IF(Sales_Fact[[#This Row],[Total_Amount5]]&gt;1000,"High Value","Standard")</f>
        <v>High Value</v>
      </c>
    </row>
    <row r="227" spans="1:17" x14ac:dyDescent="0.25">
      <c r="A227" t="s">
        <v>2111</v>
      </c>
      <c r="B227" s="3">
        <v>45607</v>
      </c>
      <c r="C227" t="s">
        <v>259</v>
      </c>
      <c r="D227" t="s">
        <v>1770</v>
      </c>
      <c r="E227" t="s">
        <v>1890</v>
      </c>
      <c r="F227">
        <v>3</v>
      </c>
      <c r="G227">
        <v>927.6</v>
      </c>
      <c r="H227">
        <v>0.09</v>
      </c>
      <c r="I227" t="s">
        <v>1861</v>
      </c>
      <c r="J227">
        <v>2532.348</v>
      </c>
      <c r="K227" s="4">
        <f>IF(ISBLANK(Sales_Fact[[#This Row],[Quantity]]),MEDIAN(Sales_Fact[Quantity]),Sales_Fact[[#This Row],[Quantity]])</f>
        <v>3</v>
      </c>
      <c r="L227" s="1">
        <f>IF(ISBLANK(Sales_Fact[[#This Row],[Unit_Price]]),MEDIAN(Sales_Fact[Unit_Price]),Sales_Fact[[#This Row],[Unit_Price]])</f>
        <v>927.6</v>
      </c>
      <c r="M227" s="2">
        <f>IF(ISBLANK(Sales_Fact[[#This Row],[Discount]]),MEDIAN(Sales_Fact[Discount]),Sales_Fact[[#This Row],[Discount]])</f>
        <v>0.09</v>
      </c>
      <c r="N227" s="1">
        <f>Sales_Fact[[#This Row],[Quantity2]]*Sales_Fact[[#This Row],[Unit_Price3]]*(1-Sales_Fact[[#This Row],[Discount4]])</f>
        <v>2532.3480000000004</v>
      </c>
      <c r="O227" s="1">
        <f>Sales_Fact[[#This Row],[Quantity2]]*Sales_Fact[[#This Row],[Unit_Price3]]</f>
        <v>2782.8</v>
      </c>
      <c r="P227" s="1">
        <f>Sales_Fact[[#This Row],[Gross Amount]]*Sales_Fact[[#This Row],[Discount4]]</f>
        <v>250.452</v>
      </c>
      <c r="Q227" s="1" t="str">
        <f>IF(Sales_Fact[[#This Row],[Total_Amount5]]&gt;1000,"High Value","Standard")</f>
        <v>High Value</v>
      </c>
    </row>
    <row r="228" spans="1:17" x14ac:dyDescent="0.25">
      <c r="A228" t="s">
        <v>2112</v>
      </c>
      <c r="B228" s="3">
        <v>45666</v>
      </c>
      <c r="C228" t="s">
        <v>858</v>
      </c>
      <c r="D228" t="s">
        <v>1734</v>
      </c>
      <c r="E228" t="s">
        <v>1860</v>
      </c>
      <c r="F228">
        <v>4</v>
      </c>
      <c r="G228">
        <v>585.04</v>
      </c>
      <c r="H228">
        <v>0.22</v>
      </c>
      <c r="I228" t="s">
        <v>1864</v>
      </c>
      <c r="J228">
        <v>1825.3248000000001</v>
      </c>
      <c r="K228" s="4">
        <f>IF(ISBLANK(Sales_Fact[[#This Row],[Quantity]]),MEDIAN(Sales_Fact[Quantity]),Sales_Fact[[#This Row],[Quantity]])</f>
        <v>4</v>
      </c>
      <c r="L228" s="1">
        <f>IF(ISBLANK(Sales_Fact[[#This Row],[Unit_Price]]),MEDIAN(Sales_Fact[Unit_Price]),Sales_Fact[[#This Row],[Unit_Price]])</f>
        <v>585.04</v>
      </c>
      <c r="M228" s="2">
        <f>IF(ISBLANK(Sales_Fact[[#This Row],[Discount]]),MEDIAN(Sales_Fact[Discount]),Sales_Fact[[#This Row],[Discount]])</f>
        <v>0.22</v>
      </c>
      <c r="N228" s="1">
        <f>Sales_Fact[[#This Row],[Quantity2]]*Sales_Fact[[#This Row],[Unit_Price3]]*(1-Sales_Fact[[#This Row],[Discount4]])</f>
        <v>1825.3247999999999</v>
      </c>
      <c r="O228" s="1">
        <f>Sales_Fact[[#This Row],[Quantity2]]*Sales_Fact[[#This Row],[Unit_Price3]]</f>
        <v>2340.16</v>
      </c>
      <c r="P228" s="1">
        <f>Sales_Fact[[#This Row],[Gross Amount]]*Sales_Fact[[#This Row],[Discount4]]</f>
        <v>514.83519999999999</v>
      </c>
      <c r="Q228" s="1" t="str">
        <f>IF(Sales_Fact[[#This Row],[Total_Amount5]]&gt;1000,"High Value","Standard")</f>
        <v>High Value</v>
      </c>
    </row>
    <row r="229" spans="1:17" x14ac:dyDescent="0.25">
      <c r="A229" t="s">
        <v>2113</v>
      </c>
      <c r="B229" s="3">
        <v>45406</v>
      </c>
      <c r="C229" t="s">
        <v>2063</v>
      </c>
      <c r="D229" t="s">
        <v>1668</v>
      </c>
      <c r="E229" t="s">
        <v>1909</v>
      </c>
      <c r="F229">
        <v>2</v>
      </c>
      <c r="G229">
        <v>999.89</v>
      </c>
      <c r="H229">
        <v>0.09</v>
      </c>
      <c r="I229" t="s">
        <v>1861</v>
      </c>
      <c r="J229">
        <v>1819.7998</v>
      </c>
      <c r="K229" s="4">
        <f>IF(ISBLANK(Sales_Fact[[#This Row],[Quantity]]),MEDIAN(Sales_Fact[Quantity]),Sales_Fact[[#This Row],[Quantity]])</f>
        <v>2</v>
      </c>
      <c r="L229" s="1">
        <f>IF(ISBLANK(Sales_Fact[[#This Row],[Unit_Price]]),MEDIAN(Sales_Fact[Unit_Price]),Sales_Fact[[#This Row],[Unit_Price]])</f>
        <v>999.89</v>
      </c>
      <c r="M229" s="2">
        <f>IF(ISBLANK(Sales_Fact[[#This Row],[Discount]]),MEDIAN(Sales_Fact[Discount]),Sales_Fact[[#This Row],[Discount]])</f>
        <v>0.09</v>
      </c>
      <c r="N229" s="1">
        <f>Sales_Fact[[#This Row],[Quantity2]]*Sales_Fact[[#This Row],[Unit_Price3]]*(1-Sales_Fact[[#This Row],[Discount4]])</f>
        <v>1819.7998</v>
      </c>
      <c r="O229" s="1">
        <f>Sales_Fact[[#This Row],[Quantity2]]*Sales_Fact[[#This Row],[Unit_Price3]]</f>
        <v>1999.78</v>
      </c>
      <c r="P229" s="1">
        <f>Sales_Fact[[#This Row],[Gross Amount]]*Sales_Fact[[#This Row],[Discount4]]</f>
        <v>179.9802</v>
      </c>
      <c r="Q229" s="1" t="str">
        <f>IF(Sales_Fact[[#This Row],[Total_Amount5]]&gt;1000,"High Value","Standard")</f>
        <v>High Value</v>
      </c>
    </row>
    <row r="230" spans="1:17" x14ac:dyDescent="0.25">
      <c r="A230" t="s">
        <v>2114</v>
      </c>
      <c r="B230" s="3">
        <v>45284</v>
      </c>
      <c r="C230" t="s">
        <v>382</v>
      </c>
      <c r="D230" t="s">
        <v>1776</v>
      </c>
      <c r="E230" t="s">
        <v>1860</v>
      </c>
      <c r="F230">
        <v>2</v>
      </c>
      <c r="G230">
        <v>848.98</v>
      </c>
      <c r="H230">
        <v>0.04</v>
      </c>
      <c r="I230" t="s">
        <v>1864</v>
      </c>
      <c r="J230">
        <v>1630.0416</v>
      </c>
      <c r="K230" s="4">
        <f>IF(ISBLANK(Sales_Fact[[#This Row],[Quantity]]),MEDIAN(Sales_Fact[Quantity]),Sales_Fact[[#This Row],[Quantity]])</f>
        <v>2</v>
      </c>
      <c r="L230" s="1">
        <f>IF(ISBLANK(Sales_Fact[[#This Row],[Unit_Price]]),MEDIAN(Sales_Fact[Unit_Price]),Sales_Fact[[#This Row],[Unit_Price]])</f>
        <v>848.98</v>
      </c>
      <c r="M230" s="2">
        <f>IF(ISBLANK(Sales_Fact[[#This Row],[Discount]]),MEDIAN(Sales_Fact[Discount]),Sales_Fact[[#This Row],[Discount]])</f>
        <v>0.04</v>
      </c>
      <c r="N230" s="1">
        <f>Sales_Fact[[#This Row],[Quantity2]]*Sales_Fact[[#This Row],[Unit_Price3]]*(1-Sales_Fact[[#This Row],[Discount4]])</f>
        <v>1630.0416</v>
      </c>
      <c r="O230" s="1">
        <f>Sales_Fact[[#This Row],[Quantity2]]*Sales_Fact[[#This Row],[Unit_Price3]]</f>
        <v>1697.96</v>
      </c>
      <c r="P230" s="1">
        <f>Sales_Fact[[#This Row],[Gross Amount]]*Sales_Fact[[#This Row],[Discount4]]</f>
        <v>67.918400000000005</v>
      </c>
      <c r="Q230" s="1" t="str">
        <f>IF(Sales_Fact[[#This Row],[Total_Amount5]]&gt;1000,"High Value","Standard")</f>
        <v>High Value</v>
      </c>
    </row>
    <row r="231" spans="1:17" x14ac:dyDescent="0.25">
      <c r="A231" t="s">
        <v>2115</v>
      </c>
      <c r="B231" s="3">
        <v>45348</v>
      </c>
      <c r="C231" t="s">
        <v>487</v>
      </c>
      <c r="D231" t="s">
        <v>1731</v>
      </c>
      <c r="E231" t="s">
        <v>1881</v>
      </c>
      <c r="F231">
        <v>3</v>
      </c>
      <c r="G231">
        <v>769.56</v>
      </c>
      <c r="H231">
        <v>0.08</v>
      </c>
      <c r="I231" t="s">
        <v>1861</v>
      </c>
      <c r="J231">
        <v>2123.9856</v>
      </c>
      <c r="K231" s="4">
        <f>IF(ISBLANK(Sales_Fact[[#This Row],[Quantity]]),MEDIAN(Sales_Fact[Quantity]),Sales_Fact[[#This Row],[Quantity]])</f>
        <v>3</v>
      </c>
      <c r="L231" s="1">
        <f>IF(ISBLANK(Sales_Fact[[#This Row],[Unit_Price]]),MEDIAN(Sales_Fact[Unit_Price]),Sales_Fact[[#This Row],[Unit_Price]])</f>
        <v>769.56</v>
      </c>
      <c r="M231" s="2">
        <f>IF(ISBLANK(Sales_Fact[[#This Row],[Discount]]),MEDIAN(Sales_Fact[Discount]),Sales_Fact[[#This Row],[Discount]])</f>
        <v>0.08</v>
      </c>
      <c r="N231" s="1">
        <f>Sales_Fact[[#This Row],[Quantity2]]*Sales_Fact[[#This Row],[Unit_Price3]]*(1-Sales_Fact[[#This Row],[Discount4]])</f>
        <v>2123.9856</v>
      </c>
      <c r="O231" s="1">
        <f>Sales_Fact[[#This Row],[Quantity2]]*Sales_Fact[[#This Row],[Unit_Price3]]</f>
        <v>2308.6799999999998</v>
      </c>
      <c r="P231" s="1">
        <f>Sales_Fact[[#This Row],[Gross Amount]]*Sales_Fact[[#This Row],[Discount4]]</f>
        <v>184.6944</v>
      </c>
      <c r="Q231" s="1" t="str">
        <f>IF(Sales_Fact[[#This Row],[Total_Amount5]]&gt;1000,"High Value","Standard")</f>
        <v>High Value</v>
      </c>
    </row>
    <row r="232" spans="1:17" x14ac:dyDescent="0.25">
      <c r="A232" t="s">
        <v>2116</v>
      </c>
      <c r="B232" s="3">
        <v>45676</v>
      </c>
      <c r="C232" t="s">
        <v>192</v>
      </c>
      <c r="D232" t="s">
        <v>1695</v>
      </c>
      <c r="E232" t="s">
        <v>1896</v>
      </c>
      <c r="F232">
        <v>3</v>
      </c>
      <c r="G232">
        <v>449.88</v>
      </c>
      <c r="H232">
        <v>0.1</v>
      </c>
      <c r="I232" t="s">
        <v>1864</v>
      </c>
      <c r="J232">
        <v>1214.6759999999999</v>
      </c>
      <c r="K232" s="4">
        <f>IF(ISBLANK(Sales_Fact[[#This Row],[Quantity]]),MEDIAN(Sales_Fact[Quantity]),Sales_Fact[[#This Row],[Quantity]])</f>
        <v>3</v>
      </c>
      <c r="L232" s="1">
        <f>IF(ISBLANK(Sales_Fact[[#This Row],[Unit_Price]]),MEDIAN(Sales_Fact[Unit_Price]),Sales_Fact[[#This Row],[Unit_Price]])</f>
        <v>449.88</v>
      </c>
      <c r="M232" s="2">
        <f>IF(ISBLANK(Sales_Fact[[#This Row],[Discount]]),MEDIAN(Sales_Fact[Discount]),Sales_Fact[[#This Row],[Discount]])</f>
        <v>0.1</v>
      </c>
      <c r="N232" s="1">
        <f>Sales_Fact[[#This Row],[Quantity2]]*Sales_Fact[[#This Row],[Unit_Price3]]*(1-Sales_Fact[[#This Row],[Discount4]])</f>
        <v>1214.6759999999999</v>
      </c>
      <c r="O232" s="1">
        <f>Sales_Fact[[#This Row],[Quantity2]]*Sales_Fact[[#This Row],[Unit_Price3]]</f>
        <v>1349.6399999999999</v>
      </c>
      <c r="P232" s="1">
        <f>Sales_Fact[[#This Row],[Gross Amount]]*Sales_Fact[[#This Row],[Discount4]]</f>
        <v>134.964</v>
      </c>
      <c r="Q232" s="1" t="str">
        <f>IF(Sales_Fact[[#This Row],[Total_Amount5]]&gt;1000,"High Value","Standard")</f>
        <v>High Value</v>
      </c>
    </row>
    <row r="233" spans="1:17" x14ac:dyDescent="0.25">
      <c r="A233" t="s">
        <v>2117</v>
      </c>
      <c r="B233" s="3">
        <v>45863</v>
      </c>
      <c r="C233" t="s">
        <v>884</v>
      </c>
      <c r="D233" t="s">
        <v>1758</v>
      </c>
      <c r="E233" t="s">
        <v>1913</v>
      </c>
      <c r="F233">
        <v>4</v>
      </c>
      <c r="G233">
        <v>383.74</v>
      </c>
      <c r="H233">
        <v>0.01</v>
      </c>
      <c r="I233" t="s">
        <v>1861</v>
      </c>
      <c r="J233">
        <v>1519.6104</v>
      </c>
      <c r="K233" s="4">
        <f>IF(ISBLANK(Sales_Fact[[#This Row],[Quantity]]),MEDIAN(Sales_Fact[Quantity]),Sales_Fact[[#This Row],[Quantity]])</f>
        <v>4</v>
      </c>
      <c r="L233" s="1">
        <f>IF(ISBLANK(Sales_Fact[[#This Row],[Unit_Price]]),MEDIAN(Sales_Fact[Unit_Price]),Sales_Fact[[#This Row],[Unit_Price]])</f>
        <v>383.74</v>
      </c>
      <c r="M233" s="2">
        <f>IF(ISBLANK(Sales_Fact[[#This Row],[Discount]]),MEDIAN(Sales_Fact[Discount]),Sales_Fact[[#This Row],[Discount]])</f>
        <v>0.01</v>
      </c>
      <c r="N233" s="1">
        <f>Sales_Fact[[#This Row],[Quantity2]]*Sales_Fact[[#This Row],[Unit_Price3]]*(1-Sales_Fact[[#This Row],[Discount4]])</f>
        <v>1519.6104</v>
      </c>
      <c r="O233" s="1">
        <f>Sales_Fact[[#This Row],[Quantity2]]*Sales_Fact[[#This Row],[Unit_Price3]]</f>
        <v>1534.96</v>
      </c>
      <c r="P233" s="1">
        <f>Sales_Fact[[#This Row],[Gross Amount]]*Sales_Fact[[#This Row],[Discount4]]</f>
        <v>15.349600000000001</v>
      </c>
      <c r="Q233" s="1" t="str">
        <f>IF(Sales_Fact[[#This Row],[Total_Amount5]]&gt;1000,"High Value","Standard")</f>
        <v>High Value</v>
      </c>
    </row>
    <row r="234" spans="1:17" x14ac:dyDescent="0.25">
      <c r="A234" t="s">
        <v>2118</v>
      </c>
      <c r="B234" s="3">
        <v>45409</v>
      </c>
      <c r="C234" t="s">
        <v>505</v>
      </c>
      <c r="D234" t="s">
        <v>1725</v>
      </c>
      <c r="E234" t="s">
        <v>1901</v>
      </c>
      <c r="F234">
        <v>4</v>
      </c>
      <c r="G234">
        <v>794.97</v>
      </c>
      <c r="H234">
        <v>0.24</v>
      </c>
      <c r="I234" t="s">
        <v>1864</v>
      </c>
      <c r="J234">
        <v>2416.7087999999999</v>
      </c>
      <c r="K234" s="4">
        <f>IF(ISBLANK(Sales_Fact[[#This Row],[Quantity]]),MEDIAN(Sales_Fact[Quantity]),Sales_Fact[[#This Row],[Quantity]])</f>
        <v>4</v>
      </c>
      <c r="L234" s="1">
        <f>IF(ISBLANK(Sales_Fact[[#This Row],[Unit_Price]]),MEDIAN(Sales_Fact[Unit_Price]),Sales_Fact[[#This Row],[Unit_Price]])</f>
        <v>794.97</v>
      </c>
      <c r="M234" s="2">
        <f>IF(ISBLANK(Sales_Fact[[#This Row],[Discount]]),MEDIAN(Sales_Fact[Discount]),Sales_Fact[[#This Row],[Discount]])</f>
        <v>0.24</v>
      </c>
      <c r="N234" s="1">
        <f>Sales_Fact[[#This Row],[Quantity2]]*Sales_Fact[[#This Row],[Unit_Price3]]*(1-Sales_Fact[[#This Row],[Discount4]])</f>
        <v>2416.7088000000003</v>
      </c>
      <c r="O234" s="1">
        <f>Sales_Fact[[#This Row],[Quantity2]]*Sales_Fact[[#This Row],[Unit_Price3]]</f>
        <v>3179.88</v>
      </c>
      <c r="P234" s="1">
        <f>Sales_Fact[[#This Row],[Gross Amount]]*Sales_Fact[[#This Row],[Discount4]]</f>
        <v>763.1712</v>
      </c>
      <c r="Q234" s="1" t="str">
        <f>IF(Sales_Fact[[#This Row],[Total_Amount5]]&gt;1000,"High Value","Standard")</f>
        <v>High Value</v>
      </c>
    </row>
    <row r="235" spans="1:17" x14ac:dyDescent="0.25">
      <c r="A235" t="s">
        <v>2119</v>
      </c>
      <c r="B235" s="3">
        <v>45880</v>
      </c>
      <c r="C235" t="s">
        <v>55</v>
      </c>
      <c r="D235" t="s">
        <v>1788</v>
      </c>
      <c r="E235" t="s">
        <v>1870</v>
      </c>
      <c r="F235">
        <v>1</v>
      </c>
      <c r="G235">
        <v>989.63</v>
      </c>
      <c r="H235">
        <v>0.05</v>
      </c>
      <c r="I235" t="s">
        <v>1864</v>
      </c>
      <c r="J235">
        <v>940.1484999999999</v>
      </c>
      <c r="K235" s="4">
        <f>IF(ISBLANK(Sales_Fact[[#This Row],[Quantity]]),MEDIAN(Sales_Fact[Quantity]),Sales_Fact[[#This Row],[Quantity]])</f>
        <v>1</v>
      </c>
      <c r="L235" s="1">
        <f>IF(ISBLANK(Sales_Fact[[#This Row],[Unit_Price]]),MEDIAN(Sales_Fact[Unit_Price]),Sales_Fact[[#This Row],[Unit_Price]])</f>
        <v>989.63</v>
      </c>
      <c r="M235" s="2">
        <f>IF(ISBLANK(Sales_Fact[[#This Row],[Discount]]),MEDIAN(Sales_Fact[Discount]),Sales_Fact[[#This Row],[Discount]])</f>
        <v>0.05</v>
      </c>
      <c r="N235" s="1">
        <f>Sales_Fact[[#This Row],[Quantity2]]*Sales_Fact[[#This Row],[Unit_Price3]]*(1-Sales_Fact[[#This Row],[Discount4]])</f>
        <v>940.1484999999999</v>
      </c>
      <c r="O235" s="1">
        <f>Sales_Fact[[#This Row],[Quantity2]]*Sales_Fact[[#This Row],[Unit_Price3]]</f>
        <v>989.63</v>
      </c>
      <c r="P235" s="1">
        <f>Sales_Fact[[#This Row],[Gross Amount]]*Sales_Fact[[#This Row],[Discount4]]</f>
        <v>49.481500000000004</v>
      </c>
      <c r="Q235" s="1" t="str">
        <f>IF(Sales_Fact[[#This Row],[Total_Amount5]]&gt;1000,"High Value","Standard")</f>
        <v>Standard</v>
      </c>
    </row>
    <row r="236" spans="1:17" x14ac:dyDescent="0.25">
      <c r="A236" t="s">
        <v>2120</v>
      </c>
      <c r="B236" s="3">
        <v>45731</v>
      </c>
      <c r="C236" t="s">
        <v>1062</v>
      </c>
      <c r="D236" t="s">
        <v>1713</v>
      </c>
      <c r="E236" t="s">
        <v>1879</v>
      </c>
      <c r="F236">
        <v>1</v>
      </c>
      <c r="G236">
        <v>447.16</v>
      </c>
      <c r="H236">
        <v>0.22</v>
      </c>
      <c r="I236" t="s">
        <v>1868</v>
      </c>
      <c r="J236">
        <v>348.78480000000002</v>
      </c>
      <c r="K236" s="4">
        <f>IF(ISBLANK(Sales_Fact[[#This Row],[Quantity]]),MEDIAN(Sales_Fact[Quantity]),Sales_Fact[[#This Row],[Quantity]])</f>
        <v>1</v>
      </c>
      <c r="L236" s="1">
        <f>IF(ISBLANK(Sales_Fact[[#This Row],[Unit_Price]]),MEDIAN(Sales_Fact[Unit_Price]),Sales_Fact[[#This Row],[Unit_Price]])</f>
        <v>447.16</v>
      </c>
      <c r="M236" s="2">
        <f>IF(ISBLANK(Sales_Fact[[#This Row],[Discount]]),MEDIAN(Sales_Fact[Discount]),Sales_Fact[[#This Row],[Discount]])</f>
        <v>0.22</v>
      </c>
      <c r="N236" s="1">
        <f>Sales_Fact[[#This Row],[Quantity2]]*Sales_Fact[[#This Row],[Unit_Price3]]*(1-Sales_Fact[[#This Row],[Discount4]])</f>
        <v>348.78480000000002</v>
      </c>
      <c r="O236" s="1">
        <f>Sales_Fact[[#This Row],[Quantity2]]*Sales_Fact[[#This Row],[Unit_Price3]]</f>
        <v>447.16</v>
      </c>
      <c r="P236" s="1">
        <f>Sales_Fact[[#This Row],[Gross Amount]]*Sales_Fact[[#This Row],[Discount4]]</f>
        <v>98.375200000000007</v>
      </c>
      <c r="Q236" s="1" t="str">
        <f>IF(Sales_Fact[[#This Row],[Total_Amount5]]&gt;1000,"High Value","Standard")</f>
        <v>Standard</v>
      </c>
    </row>
    <row r="237" spans="1:17" x14ac:dyDescent="0.25">
      <c r="A237" t="s">
        <v>2121</v>
      </c>
      <c r="B237" s="3">
        <v>45671</v>
      </c>
      <c r="C237" t="s">
        <v>46</v>
      </c>
      <c r="D237" t="s">
        <v>1833</v>
      </c>
      <c r="E237" t="s">
        <v>1904</v>
      </c>
      <c r="F237">
        <v>1</v>
      </c>
      <c r="G237">
        <v>946.9</v>
      </c>
      <c r="H237">
        <v>0.28999999999999998</v>
      </c>
      <c r="I237" t="s">
        <v>1868</v>
      </c>
      <c r="J237">
        <v>672.29899999999998</v>
      </c>
      <c r="K237" s="4">
        <f>IF(ISBLANK(Sales_Fact[[#This Row],[Quantity]]),MEDIAN(Sales_Fact[Quantity]),Sales_Fact[[#This Row],[Quantity]])</f>
        <v>1</v>
      </c>
      <c r="L237" s="1">
        <f>IF(ISBLANK(Sales_Fact[[#This Row],[Unit_Price]]),MEDIAN(Sales_Fact[Unit_Price]),Sales_Fact[[#This Row],[Unit_Price]])</f>
        <v>946.9</v>
      </c>
      <c r="M237" s="2">
        <f>IF(ISBLANK(Sales_Fact[[#This Row],[Discount]]),MEDIAN(Sales_Fact[Discount]),Sales_Fact[[#This Row],[Discount]])</f>
        <v>0.28999999999999998</v>
      </c>
      <c r="N237" s="1">
        <f>Sales_Fact[[#This Row],[Quantity2]]*Sales_Fact[[#This Row],[Unit_Price3]]*(1-Sales_Fact[[#This Row],[Discount4]])</f>
        <v>672.29899999999998</v>
      </c>
      <c r="O237" s="1">
        <f>Sales_Fact[[#This Row],[Quantity2]]*Sales_Fact[[#This Row],[Unit_Price3]]</f>
        <v>946.9</v>
      </c>
      <c r="P237" s="1">
        <f>Sales_Fact[[#This Row],[Gross Amount]]*Sales_Fact[[#This Row],[Discount4]]</f>
        <v>274.601</v>
      </c>
      <c r="Q237" s="1" t="str">
        <f>IF(Sales_Fact[[#This Row],[Total_Amount5]]&gt;1000,"High Value","Standard")</f>
        <v>Standard</v>
      </c>
    </row>
    <row r="238" spans="1:17" x14ac:dyDescent="0.25">
      <c r="A238" t="s">
        <v>2122</v>
      </c>
      <c r="B238" s="3">
        <v>45809</v>
      </c>
      <c r="C238" t="s">
        <v>568</v>
      </c>
      <c r="D238" t="s">
        <v>1602</v>
      </c>
      <c r="E238" t="s">
        <v>1879</v>
      </c>
      <c r="F238">
        <v>4</v>
      </c>
      <c r="G238">
        <v>469.68</v>
      </c>
      <c r="H238">
        <v>0.19</v>
      </c>
      <c r="I238" t="s">
        <v>1861</v>
      </c>
      <c r="J238">
        <v>1521.7632000000001</v>
      </c>
      <c r="K238" s="4">
        <f>IF(ISBLANK(Sales_Fact[[#This Row],[Quantity]]),MEDIAN(Sales_Fact[Quantity]),Sales_Fact[[#This Row],[Quantity]])</f>
        <v>4</v>
      </c>
      <c r="L238" s="1">
        <f>IF(ISBLANK(Sales_Fact[[#This Row],[Unit_Price]]),MEDIAN(Sales_Fact[Unit_Price]),Sales_Fact[[#This Row],[Unit_Price]])</f>
        <v>469.68</v>
      </c>
      <c r="M238" s="2">
        <f>IF(ISBLANK(Sales_Fact[[#This Row],[Discount]]),MEDIAN(Sales_Fact[Discount]),Sales_Fact[[#This Row],[Discount]])</f>
        <v>0.19</v>
      </c>
      <c r="N238" s="1">
        <f>Sales_Fact[[#This Row],[Quantity2]]*Sales_Fact[[#This Row],[Unit_Price3]]*(1-Sales_Fact[[#This Row],[Discount4]])</f>
        <v>1521.7632000000001</v>
      </c>
      <c r="O238" s="1">
        <f>Sales_Fact[[#This Row],[Quantity2]]*Sales_Fact[[#This Row],[Unit_Price3]]</f>
        <v>1878.72</v>
      </c>
      <c r="P238" s="1">
        <f>Sales_Fact[[#This Row],[Gross Amount]]*Sales_Fact[[#This Row],[Discount4]]</f>
        <v>356.95679999999999</v>
      </c>
      <c r="Q238" s="1" t="str">
        <f>IF(Sales_Fact[[#This Row],[Total_Amount5]]&gt;1000,"High Value","Standard")</f>
        <v>High Value</v>
      </c>
    </row>
    <row r="239" spans="1:17" x14ac:dyDescent="0.25">
      <c r="A239" t="s">
        <v>2123</v>
      </c>
      <c r="B239" s="3">
        <v>45559</v>
      </c>
      <c r="C239" t="s">
        <v>1525</v>
      </c>
      <c r="D239" t="s">
        <v>1635</v>
      </c>
      <c r="E239" t="s">
        <v>1863</v>
      </c>
      <c r="F239">
        <v>4</v>
      </c>
      <c r="G239">
        <v>320.64</v>
      </c>
      <c r="H239">
        <v>0.2</v>
      </c>
      <c r="I239" t="s">
        <v>1868</v>
      </c>
      <c r="J239">
        <v>1026.048</v>
      </c>
      <c r="K239" s="4">
        <f>IF(ISBLANK(Sales_Fact[[#This Row],[Quantity]]),MEDIAN(Sales_Fact[Quantity]),Sales_Fact[[#This Row],[Quantity]])</f>
        <v>4</v>
      </c>
      <c r="L239" s="1">
        <f>IF(ISBLANK(Sales_Fact[[#This Row],[Unit_Price]]),MEDIAN(Sales_Fact[Unit_Price]),Sales_Fact[[#This Row],[Unit_Price]])</f>
        <v>320.64</v>
      </c>
      <c r="M239" s="2">
        <f>IF(ISBLANK(Sales_Fact[[#This Row],[Discount]]),MEDIAN(Sales_Fact[Discount]),Sales_Fact[[#This Row],[Discount]])</f>
        <v>0.2</v>
      </c>
      <c r="N239" s="1">
        <f>Sales_Fact[[#This Row],[Quantity2]]*Sales_Fact[[#This Row],[Unit_Price3]]*(1-Sales_Fact[[#This Row],[Discount4]])</f>
        <v>1026.048</v>
      </c>
      <c r="O239" s="1">
        <f>Sales_Fact[[#This Row],[Quantity2]]*Sales_Fact[[#This Row],[Unit_Price3]]</f>
        <v>1282.56</v>
      </c>
      <c r="P239" s="1">
        <f>Sales_Fact[[#This Row],[Gross Amount]]*Sales_Fact[[#This Row],[Discount4]]</f>
        <v>256.512</v>
      </c>
      <c r="Q239" s="1" t="str">
        <f>IF(Sales_Fact[[#This Row],[Total_Amount5]]&gt;1000,"High Value","Standard")</f>
        <v>High Value</v>
      </c>
    </row>
    <row r="240" spans="1:17" x14ac:dyDescent="0.25">
      <c r="A240" t="s">
        <v>2124</v>
      </c>
      <c r="B240" s="3">
        <v>45253</v>
      </c>
      <c r="C240" t="s">
        <v>467</v>
      </c>
      <c r="D240" t="s">
        <v>1597</v>
      </c>
      <c r="E240" t="s">
        <v>1870</v>
      </c>
      <c r="F240">
        <v>1</v>
      </c>
      <c r="G240">
        <v>594.44000000000005</v>
      </c>
      <c r="H240">
        <v>0.21</v>
      </c>
      <c r="I240" t="s">
        <v>1861</v>
      </c>
      <c r="J240">
        <v>469.60759999999999</v>
      </c>
      <c r="K240" s="4">
        <f>IF(ISBLANK(Sales_Fact[[#This Row],[Quantity]]),MEDIAN(Sales_Fact[Quantity]),Sales_Fact[[#This Row],[Quantity]])</f>
        <v>1</v>
      </c>
      <c r="L240" s="1">
        <f>IF(ISBLANK(Sales_Fact[[#This Row],[Unit_Price]]),MEDIAN(Sales_Fact[Unit_Price]),Sales_Fact[[#This Row],[Unit_Price]])</f>
        <v>594.44000000000005</v>
      </c>
      <c r="M240" s="2">
        <f>IF(ISBLANK(Sales_Fact[[#This Row],[Discount]]),MEDIAN(Sales_Fact[Discount]),Sales_Fact[[#This Row],[Discount]])</f>
        <v>0.21</v>
      </c>
      <c r="N240" s="1">
        <f>Sales_Fact[[#This Row],[Quantity2]]*Sales_Fact[[#This Row],[Unit_Price3]]*(1-Sales_Fact[[#This Row],[Discount4]])</f>
        <v>469.60760000000005</v>
      </c>
      <c r="O240" s="1">
        <f>Sales_Fact[[#This Row],[Quantity2]]*Sales_Fact[[#This Row],[Unit_Price3]]</f>
        <v>594.44000000000005</v>
      </c>
      <c r="P240" s="1">
        <f>Sales_Fact[[#This Row],[Gross Amount]]*Sales_Fact[[#This Row],[Discount4]]</f>
        <v>124.83240000000001</v>
      </c>
      <c r="Q240" s="1" t="str">
        <f>IF(Sales_Fact[[#This Row],[Total_Amount5]]&gt;1000,"High Value","Standard")</f>
        <v>Standard</v>
      </c>
    </row>
    <row r="241" spans="1:17" x14ac:dyDescent="0.25">
      <c r="A241" t="s">
        <v>2125</v>
      </c>
      <c r="B241" s="3">
        <v>45861</v>
      </c>
      <c r="C241" t="s">
        <v>708</v>
      </c>
      <c r="D241" t="s">
        <v>1809</v>
      </c>
      <c r="E241" t="s">
        <v>1866</v>
      </c>
      <c r="F241">
        <v>3</v>
      </c>
      <c r="G241">
        <v>91.7</v>
      </c>
      <c r="H241">
        <v>0.08</v>
      </c>
      <c r="I241" t="s">
        <v>1868</v>
      </c>
      <c r="J241">
        <v>253.09200000000001</v>
      </c>
      <c r="K241" s="4">
        <f>IF(ISBLANK(Sales_Fact[[#This Row],[Quantity]]),MEDIAN(Sales_Fact[Quantity]),Sales_Fact[[#This Row],[Quantity]])</f>
        <v>3</v>
      </c>
      <c r="L241" s="1">
        <f>IF(ISBLANK(Sales_Fact[[#This Row],[Unit_Price]]),MEDIAN(Sales_Fact[Unit_Price]),Sales_Fact[[#This Row],[Unit_Price]])</f>
        <v>91.7</v>
      </c>
      <c r="M241" s="2">
        <f>IF(ISBLANK(Sales_Fact[[#This Row],[Discount]]),MEDIAN(Sales_Fact[Discount]),Sales_Fact[[#This Row],[Discount]])</f>
        <v>0.08</v>
      </c>
      <c r="N241" s="1">
        <f>Sales_Fact[[#This Row],[Quantity2]]*Sales_Fact[[#This Row],[Unit_Price3]]*(1-Sales_Fact[[#This Row],[Discount4]])</f>
        <v>253.09200000000004</v>
      </c>
      <c r="O241" s="1">
        <f>Sales_Fact[[#This Row],[Quantity2]]*Sales_Fact[[#This Row],[Unit_Price3]]</f>
        <v>275.10000000000002</v>
      </c>
      <c r="P241" s="1">
        <f>Sales_Fact[[#This Row],[Gross Amount]]*Sales_Fact[[#This Row],[Discount4]]</f>
        <v>22.008000000000003</v>
      </c>
      <c r="Q241" s="1" t="str">
        <f>IF(Sales_Fact[[#This Row],[Total_Amount5]]&gt;1000,"High Value","Standard")</f>
        <v>Standard</v>
      </c>
    </row>
    <row r="242" spans="1:17" x14ac:dyDescent="0.25">
      <c r="A242" t="s">
        <v>2126</v>
      </c>
      <c r="B242" s="3">
        <v>45917</v>
      </c>
      <c r="C242" t="s">
        <v>131</v>
      </c>
      <c r="D242" t="s">
        <v>1737</v>
      </c>
      <c r="E242" t="s">
        <v>1913</v>
      </c>
      <c r="F242">
        <v>3</v>
      </c>
      <c r="G242">
        <v>741.33</v>
      </c>
      <c r="H242">
        <v>0.03</v>
      </c>
      <c r="I242" t="s">
        <v>1861</v>
      </c>
      <c r="J242">
        <v>2157.2703000000001</v>
      </c>
      <c r="K242" s="4">
        <f>IF(ISBLANK(Sales_Fact[[#This Row],[Quantity]]),MEDIAN(Sales_Fact[Quantity]),Sales_Fact[[#This Row],[Quantity]])</f>
        <v>3</v>
      </c>
      <c r="L242" s="1">
        <f>IF(ISBLANK(Sales_Fact[[#This Row],[Unit_Price]]),MEDIAN(Sales_Fact[Unit_Price]),Sales_Fact[[#This Row],[Unit_Price]])</f>
        <v>741.33</v>
      </c>
      <c r="M242" s="2">
        <f>IF(ISBLANK(Sales_Fact[[#This Row],[Discount]]),MEDIAN(Sales_Fact[Discount]),Sales_Fact[[#This Row],[Discount]])</f>
        <v>0.03</v>
      </c>
      <c r="N242" s="1">
        <f>Sales_Fact[[#This Row],[Quantity2]]*Sales_Fact[[#This Row],[Unit_Price3]]*(1-Sales_Fact[[#This Row],[Discount4]])</f>
        <v>2157.2703000000001</v>
      </c>
      <c r="O242" s="1">
        <f>Sales_Fact[[#This Row],[Quantity2]]*Sales_Fact[[#This Row],[Unit_Price3]]</f>
        <v>2223.9900000000002</v>
      </c>
      <c r="P242" s="1">
        <f>Sales_Fact[[#This Row],[Gross Amount]]*Sales_Fact[[#This Row],[Discount4]]</f>
        <v>66.719700000000003</v>
      </c>
      <c r="Q242" s="1" t="str">
        <f>IF(Sales_Fact[[#This Row],[Total_Amount5]]&gt;1000,"High Value","Standard")</f>
        <v>High Value</v>
      </c>
    </row>
    <row r="243" spans="1:17" x14ac:dyDescent="0.25">
      <c r="A243" t="s">
        <v>2127</v>
      </c>
      <c r="B243" s="3">
        <v>45754</v>
      </c>
      <c r="C243" t="s">
        <v>1475</v>
      </c>
      <c r="D243" t="s">
        <v>1918</v>
      </c>
      <c r="E243" t="s">
        <v>1892</v>
      </c>
      <c r="F243">
        <v>1</v>
      </c>
      <c r="G243">
        <v>922.78</v>
      </c>
      <c r="H243">
        <v>0.28999999999999998</v>
      </c>
      <c r="I243" t="s">
        <v>1868</v>
      </c>
      <c r="J243">
        <v>655.17379999999991</v>
      </c>
      <c r="K243" s="4">
        <f>IF(ISBLANK(Sales_Fact[[#This Row],[Quantity]]),MEDIAN(Sales_Fact[Quantity]),Sales_Fact[[#This Row],[Quantity]])</f>
        <v>1</v>
      </c>
      <c r="L243" s="1">
        <f>IF(ISBLANK(Sales_Fact[[#This Row],[Unit_Price]]),MEDIAN(Sales_Fact[Unit_Price]),Sales_Fact[[#This Row],[Unit_Price]])</f>
        <v>922.78</v>
      </c>
      <c r="M243" s="2">
        <f>IF(ISBLANK(Sales_Fact[[#This Row],[Discount]]),MEDIAN(Sales_Fact[Discount]),Sales_Fact[[#This Row],[Discount]])</f>
        <v>0.28999999999999998</v>
      </c>
      <c r="N243" s="1">
        <f>Sales_Fact[[#This Row],[Quantity2]]*Sales_Fact[[#This Row],[Unit_Price3]]*(1-Sales_Fact[[#This Row],[Discount4]])</f>
        <v>655.17379999999991</v>
      </c>
      <c r="O243" s="1">
        <f>Sales_Fact[[#This Row],[Quantity2]]*Sales_Fact[[#This Row],[Unit_Price3]]</f>
        <v>922.78</v>
      </c>
      <c r="P243" s="1">
        <f>Sales_Fact[[#This Row],[Gross Amount]]*Sales_Fact[[#This Row],[Discount4]]</f>
        <v>267.6062</v>
      </c>
      <c r="Q243" s="1" t="str">
        <f>IF(Sales_Fact[[#This Row],[Total_Amount5]]&gt;1000,"High Value","Standard")</f>
        <v>Standard</v>
      </c>
    </row>
    <row r="244" spans="1:17" x14ac:dyDescent="0.25">
      <c r="A244" t="s">
        <v>2128</v>
      </c>
      <c r="B244" s="3">
        <v>45312</v>
      </c>
      <c r="C244" t="s">
        <v>1032</v>
      </c>
      <c r="D244" t="s">
        <v>1575</v>
      </c>
      <c r="E244" t="s">
        <v>1886</v>
      </c>
      <c r="F244">
        <v>1</v>
      </c>
      <c r="G244">
        <v>394.35</v>
      </c>
      <c r="H244">
        <v>0.09</v>
      </c>
      <c r="I244" t="s">
        <v>1864</v>
      </c>
      <c r="J244">
        <v>358.85849999999999</v>
      </c>
      <c r="K244" s="4">
        <f>IF(ISBLANK(Sales_Fact[[#This Row],[Quantity]]),MEDIAN(Sales_Fact[Quantity]),Sales_Fact[[#This Row],[Quantity]])</f>
        <v>1</v>
      </c>
      <c r="L244" s="1">
        <f>IF(ISBLANK(Sales_Fact[[#This Row],[Unit_Price]]),MEDIAN(Sales_Fact[Unit_Price]),Sales_Fact[[#This Row],[Unit_Price]])</f>
        <v>394.35</v>
      </c>
      <c r="M244" s="2">
        <f>IF(ISBLANK(Sales_Fact[[#This Row],[Discount]]),MEDIAN(Sales_Fact[Discount]),Sales_Fact[[#This Row],[Discount]])</f>
        <v>0.09</v>
      </c>
      <c r="N244" s="1">
        <f>Sales_Fact[[#This Row],[Quantity2]]*Sales_Fact[[#This Row],[Unit_Price3]]*(1-Sales_Fact[[#This Row],[Discount4]])</f>
        <v>358.85850000000005</v>
      </c>
      <c r="O244" s="1">
        <f>Sales_Fact[[#This Row],[Quantity2]]*Sales_Fact[[#This Row],[Unit_Price3]]</f>
        <v>394.35</v>
      </c>
      <c r="P244" s="1">
        <f>Sales_Fact[[#This Row],[Gross Amount]]*Sales_Fact[[#This Row],[Discount4]]</f>
        <v>35.491500000000002</v>
      </c>
      <c r="Q244" s="1" t="str">
        <f>IF(Sales_Fact[[#This Row],[Total_Amount5]]&gt;1000,"High Value","Standard")</f>
        <v>Standard</v>
      </c>
    </row>
    <row r="245" spans="1:17" x14ac:dyDescent="0.25">
      <c r="A245" t="s">
        <v>2129</v>
      </c>
      <c r="B245" s="3">
        <v>45480</v>
      </c>
      <c r="C245" t="s">
        <v>1149</v>
      </c>
      <c r="D245" t="s">
        <v>1746</v>
      </c>
      <c r="E245" t="s">
        <v>1931</v>
      </c>
      <c r="F245">
        <v>2</v>
      </c>
      <c r="G245">
        <v>703.95</v>
      </c>
      <c r="H245">
        <v>0.03</v>
      </c>
      <c r="I245" t="s">
        <v>1861</v>
      </c>
      <c r="J245">
        <v>1365.663</v>
      </c>
      <c r="K245" s="4">
        <f>IF(ISBLANK(Sales_Fact[[#This Row],[Quantity]]),MEDIAN(Sales_Fact[Quantity]),Sales_Fact[[#This Row],[Quantity]])</f>
        <v>2</v>
      </c>
      <c r="L245" s="1">
        <f>IF(ISBLANK(Sales_Fact[[#This Row],[Unit_Price]]),MEDIAN(Sales_Fact[Unit_Price]),Sales_Fact[[#This Row],[Unit_Price]])</f>
        <v>703.95</v>
      </c>
      <c r="M245" s="2">
        <f>IF(ISBLANK(Sales_Fact[[#This Row],[Discount]]),MEDIAN(Sales_Fact[Discount]),Sales_Fact[[#This Row],[Discount]])</f>
        <v>0.03</v>
      </c>
      <c r="N245" s="1">
        <f>Sales_Fact[[#This Row],[Quantity2]]*Sales_Fact[[#This Row],[Unit_Price3]]*(1-Sales_Fact[[#This Row],[Discount4]])</f>
        <v>1365.663</v>
      </c>
      <c r="O245" s="1">
        <f>Sales_Fact[[#This Row],[Quantity2]]*Sales_Fact[[#This Row],[Unit_Price3]]</f>
        <v>1407.9</v>
      </c>
      <c r="P245" s="1">
        <f>Sales_Fact[[#This Row],[Gross Amount]]*Sales_Fact[[#This Row],[Discount4]]</f>
        <v>42.237000000000002</v>
      </c>
      <c r="Q245" s="1" t="str">
        <f>IF(Sales_Fact[[#This Row],[Total_Amount5]]&gt;1000,"High Value","Standard")</f>
        <v>High Value</v>
      </c>
    </row>
    <row r="246" spans="1:17" x14ac:dyDescent="0.25">
      <c r="A246" t="s">
        <v>2130</v>
      </c>
      <c r="B246" s="3">
        <v>45780</v>
      </c>
      <c r="C246" t="s">
        <v>660</v>
      </c>
      <c r="D246" t="s">
        <v>1594</v>
      </c>
      <c r="E246" t="s">
        <v>1879</v>
      </c>
      <c r="F246">
        <v>4</v>
      </c>
      <c r="G246">
        <v>452.67</v>
      </c>
      <c r="H246">
        <v>0.28000000000000003</v>
      </c>
      <c r="I246" t="s">
        <v>1864</v>
      </c>
      <c r="J246">
        <v>1303.6895999999999</v>
      </c>
      <c r="K246" s="4">
        <f>IF(ISBLANK(Sales_Fact[[#This Row],[Quantity]]),MEDIAN(Sales_Fact[Quantity]),Sales_Fact[[#This Row],[Quantity]])</f>
        <v>4</v>
      </c>
      <c r="L246" s="1">
        <f>IF(ISBLANK(Sales_Fact[[#This Row],[Unit_Price]]),MEDIAN(Sales_Fact[Unit_Price]),Sales_Fact[[#This Row],[Unit_Price]])</f>
        <v>452.67</v>
      </c>
      <c r="M246" s="2">
        <f>IF(ISBLANK(Sales_Fact[[#This Row],[Discount]]),MEDIAN(Sales_Fact[Discount]),Sales_Fact[[#This Row],[Discount]])</f>
        <v>0.28000000000000003</v>
      </c>
      <c r="N246" s="1">
        <f>Sales_Fact[[#This Row],[Quantity2]]*Sales_Fact[[#This Row],[Unit_Price3]]*(1-Sales_Fact[[#This Row],[Discount4]])</f>
        <v>1303.6895999999999</v>
      </c>
      <c r="O246" s="1">
        <f>Sales_Fact[[#This Row],[Quantity2]]*Sales_Fact[[#This Row],[Unit_Price3]]</f>
        <v>1810.68</v>
      </c>
      <c r="P246" s="1">
        <f>Sales_Fact[[#This Row],[Gross Amount]]*Sales_Fact[[#This Row],[Discount4]]</f>
        <v>506.99040000000008</v>
      </c>
      <c r="Q246" s="1" t="str">
        <f>IF(Sales_Fact[[#This Row],[Total_Amount5]]&gt;1000,"High Value","Standard")</f>
        <v>High Value</v>
      </c>
    </row>
    <row r="247" spans="1:17" x14ac:dyDescent="0.25">
      <c r="A247" t="s">
        <v>2131</v>
      </c>
      <c r="B247" s="3">
        <v>45349</v>
      </c>
      <c r="C247" t="s">
        <v>1438</v>
      </c>
      <c r="D247" t="s">
        <v>1575</v>
      </c>
      <c r="E247" t="s">
        <v>1872</v>
      </c>
      <c r="F247">
        <v>2</v>
      </c>
      <c r="G247">
        <v>377.3</v>
      </c>
      <c r="H247">
        <v>0.15</v>
      </c>
      <c r="I247" t="s">
        <v>1864</v>
      </c>
      <c r="J247">
        <v>641.41</v>
      </c>
      <c r="K247" s="4">
        <f>IF(ISBLANK(Sales_Fact[[#This Row],[Quantity]]),MEDIAN(Sales_Fact[Quantity]),Sales_Fact[[#This Row],[Quantity]])</f>
        <v>2</v>
      </c>
      <c r="L247" s="1">
        <f>IF(ISBLANK(Sales_Fact[[#This Row],[Unit_Price]]),MEDIAN(Sales_Fact[Unit_Price]),Sales_Fact[[#This Row],[Unit_Price]])</f>
        <v>377.3</v>
      </c>
      <c r="M247" s="2">
        <f>IF(ISBLANK(Sales_Fact[[#This Row],[Discount]]),MEDIAN(Sales_Fact[Discount]),Sales_Fact[[#This Row],[Discount]])</f>
        <v>0.15</v>
      </c>
      <c r="N247" s="1">
        <f>Sales_Fact[[#This Row],[Quantity2]]*Sales_Fact[[#This Row],[Unit_Price3]]*(1-Sales_Fact[[#This Row],[Discount4]])</f>
        <v>641.41</v>
      </c>
      <c r="O247" s="1">
        <f>Sales_Fact[[#This Row],[Quantity2]]*Sales_Fact[[#This Row],[Unit_Price3]]</f>
        <v>754.6</v>
      </c>
      <c r="P247" s="1">
        <f>Sales_Fact[[#This Row],[Gross Amount]]*Sales_Fact[[#This Row],[Discount4]]</f>
        <v>113.19</v>
      </c>
      <c r="Q247" s="1" t="str">
        <f>IF(Sales_Fact[[#This Row],[Total_Amount5]]&gt;1000,"High Value","Standard")</f>
        <v>Standard</v>
      </c>
    </row>
    <row r="248" spans="1:17" x14ac:dyDescent="0.25">
      <c r="A248" t="s">
        <v>2132</v>
      </c>
      <c r="B248" s="3">
        <v>45846</v>
      </c>
      <c r="C248" t="s">
        <v>1089</v>
      </c>
      <c r="D248" t="s">
        <v>1773</v>
      </c>
      <c r="E248" t="s">
        <v>1872</v>
      </c>
      <c r="F248">
        <v>2</v>
      </c>
      <c r="G248">
        <v>130.47999999999999</v>
      </c>
      <c r="H248">
        <v>0.23</v>
      </c>
      <c r="I248" t="s">
        <v>1864</v>
      </c>
      <c r="J248">
        <v>200.9392</v>
      </c>
      <c r="K248" s="4">
        <f>IF(ISBLANK(Sales_Fact[[#This Row],[Quantity]]),MEDIAN(Sales_Fact[Quantity]),Sales_Fact[[#This Row],[Quantity]])</f>
        <v>2</v>
      </c>
      <c r="L248" s="1">
        <f>IF(ISBLANK(Sales_Fact[[#This Row],[Unit_Price]]),MEDIAN(Sales_Fact[Unit_Price]),Sales_Fact[[#This Row],[Unit_Price]])</f>
        <v>130.47999999999999</v>
      </c>
      <c r="M248" s="2">
        <f>IF(ISBLANK(Sales_Fact[[#This Row],[Discount]]),MEDIAN(Sales_Fact[Discount]),Sales_Fact[[#This Row],[Discount]])</f>
        <v>0.23</v>
      </c>
      <c r="N248" s="1">
        <f>Sales_Fact[[#This Row],[Quantity2]]*Sales_Fact[[#This Row],[Unit_Price3]]*(1-Sales_Fact[[#This Row],[Discount4]])</f>
        <v>200.9392</v>
      </c>
      <c r="O248" s="1">
        <f>Sales_Fact[[#This Row],[Quantity2]]*Sales_Fact[[#This Row],[Unit_Price3]]</f>
        <v>260.95999999999998</v>
      </c>
      <c r="P248" s="1">
        <f>Sales_Fact[[#This Row],[Gross Amount]]*Sales_Fact[[#This Row],[Discount4]]</f>
        <v>60.020800000000001</v>
      </c>
      <c r="Q248" s="1" t="str">
        <f>IF(Sales_Fact[[#This Row],[Total_Amount5]]&gt;1000,"High Value","Standard")</f>
        <v>Standard</v>
      </c>
    </row>
    <row r="249" spans="1:17" x14ac:dyDescent="0.25">
      <c r="A249" t="s">
        <v>2133</v>
      </c>
      <c r="B249" s="3">
        <v>45729</v>
      </c>
      <c r="C249" t="s">
        <v>1359</v>
      </c>
      <c r="D249" t="s">
        <v>1833</v>
      </c>
      <c r="E249" t="s">
        <v>1913</v>
      </c>
      <c r="F249">
        <v>1</v>
      </c>
      <c r="G249">
        <v>809.45</v>
      </c>
      <c r="H249">
        <v>0.09</v>
      </c>
      <c r="I249" t="s">
        <v>1868</v>
      </c>
      <c r="J249">
        <v>736.59950000000003</v>
      </c>
      <c r="K249" s="4">
        <f>IF(ISBLANK(Sales_Fact[[#This Row],[Quantity]]),MEDIAN(Sales_Fact[Quantity]),Sales_Fact[[#This Row],[Quantity]])</f>
        <v>1</v>
      </c>
      <c r="L249" s="1">
        <f>IF(ISBLANK(Sales_Fact[[#This Row],[Unit_Price]]),MEDIAN(Sales_Fact[Unit_Price]),Sales_Fact[[#This Row],[Unit_Price]])</f>
        <v>809.45</v>
      </c>
      <c r="M249" s="2">
        <f>IF(ISBLANK(Sales_Fact[[#This Row],[Discount]]),MEDIAN(Sales_Fact[Discount]),Sales_Fact[[#This Row],[Discount]])</f>
        <v>0.09</v>
      </c>
      <c r="N249" s="1">
        <f>Sales_Fact[[#This Row],[Quantity2]]*Sales_Fact[[#This Row],[Unit_Price3]]*(1-Sales_Fact[[#This Row],[Discount4]])</f>
        <v>736.59950000000003</v>
      </c>
      <c r="O249" s="1">
        <f>Sales_Fact[[#This Row],[Quantity2]]*Sales_Fact[[#This Row],[Unit_Price3]]</f>
        <v>809.45</v>
      </c>
      <c r="P249" s="1">
        <f>Sales_Fact[[#This Row],[Gross Amount]]*Sales_Fact[[#This Row],[Discount4]]</f>
        <v>72.850499999999997</v>
      </c>
      <c r="Q249" s="1" t="str">
        <f>IF(Sales_Fact[[#This Row],[Total_Amount5]]&gt;1000,"High Value","Standard")</f>
        <v>Standard</v>
      </c>
    </row>
    <row r="250" spans="1:17" x14ac:dyDescent="0.25">
      <c r="A250" t="s">
        <v>2134</v>
      </c>
      <c r="B250" s="3">
        <v>45768</v>
      </c>
      <c r="C250" t="s">
        <v>305</v>
      </c>
      <c r="D250" t="s">
        <v>1686</v>
      </c>
      <c r="E250" t="s">
        <v>1890</v>
      </c>
      <c r="F250">
        <v>3</v>
      </c>
      <c r="G250">
        <v>499.12</v>
      </c>
      <c r="H250">
        <v>0.05</v>
      </c>
      <c r="I250" t="s">
        <v>1864</v>
      </c>
      <c r="J250">
        <v>1422.492</v>
      </c>
      <c r="K250" s="4">
        <f>IF(ISBLANK(Sales_Fact[[#This Row],[Quantity]]),MEDIAN(Sales_Fact[Quantity]),Sales_Fact[[#This Row],[Quantity]])</f>
        <v>3</v>
      </c>
      <c r="L250" s="1">
        <f>IF(ISBLANK(Sales_Fact[[#This Row],[Unit_Price]]),MEDIAN(Sales_Fact[Unit_Price]),Sales_Fact[[#This Row],[Unit_Price]])</f>
        <v>499.12</v>
      </c>
      <c r="M250" s="2">
        <f>IF(ISBLANK(Sales_Fact[[#This Row],[Discount]]),MEDIAN(Sales_Fact[Discount]),Sales_Fact[[#This Row],[Discount]])</f>
        <v>0.05</v>
      </c>
      <c r="N250" s="1">
        <f>Sales_Fact[[#This Row],[Quantity2]]*Sales_Fact[[#This Row],[Unit_Price3]]*(1-Sales_Fact[[#This Row],[Discount4]])</f>
        <v>1422.492</v>
      </c>
      <c r="O250" s="1">
        <f>Sales_Fact[[#This Row],[Quantity2]]*Sales_Fact[[#This Row],[Unit_Price3]]</f>
        <v>1497.3600000000001</v>
      </c>
      <c r="P250" s="1">
        <f>Sales_Fact[[#This Row],[Gross Amount]]*Sales_Fact[[#This Row],[Discount4]]</f>
        <v>74.868000000000009</v>
      </c>
      <c r="Q250" s="1" t="str">
        <f>IF(Sales_Fact[[#This Row],[Total_Amount5]]&gt;1000,"High Value","Standard")</f>
        <v>High Value</v>
      </c>
    </row>
    <row r="251" spans="1:17" x14ac:dyDescent="0.25">
      <c r="A251" t="s">
        <v>2135</v>
      </c>
      <c r="B251" s="3">
        <v>45606</v>
      </c>
      <c r="C251" t="s">
        <v>104</v>
      </c>
      <c r="D251" t="s">
        <v>1755</v>
      </c>
      <c r="E251" t="s">
        <v>1860</v>
      </c>
      <c r="F251">
        <v>2</v>
      </c>
      <c r="G251">
        <v>894.58</v>
      </c>
      <c r="H251">
        <v>0.25</v>
      </c>
      <c r="I251" t="s">
        <v>1861</v>
      </c>
      <c r="J251">
        <v>1341.87</v>
      </c>
      <c r="K251" s="4">
        <f>IF(ISBLANK(Sales_Fact[[#This Row],[Quantity]]),MEDIAN(Sales_Fact[Quantity]),Sales_Fact[[#This Row],[Quantity]])</f>
        <v>2</v>
      </c>
      <c r="L251" s="1">
        <f>IF(ISBLANK(Sales_Fact[[#This Row],[Unit_Price]]),MEDIAN(Sales_Fact[Unit_Price]),Sales_Fact[[#This Row],[Unit_Price]])</f>
        <v>894.58</v>
      </c>
      <c r="M251" s="2">
        <f>IF(ISBLANK(Sales_Fact[[#This Row],[Discount]]),MEDIAN(Sales_Fact[Discount]),Sales_Fact[[#This Row],[Discount]])</f>
        <v>0.25</v>
      </c>
      <c r="N251" s="1">
        <f>Sales_Fact[[#This Row],[Quantity2]]*Sales_Fact[[#This Row],[Unit_Price3]]*(1-Sales_Fact[[#This Row],[Discount4]])</f>
        <v>1341.8700000000001</v>
      </c>
      <c r="O251" s="1">
        <f>Sales_Fact[[#This Row],[Quantity2]]*Sales_Fact[[#This Row],[Unit_Price3]]</f>
        <v>1789.16</v>
      </c>
      <c r="P251" s="1">
        <f>Sales_Fact[[#This Row],[Gross Amount]]*Sales_Fact[[#This Row],[Discount4]]</f>
        <v>447.29</v>
      </c>
      <c r="Q251" s="1" t="str">
        <f>IF(Sales_Fact[[#This Row],[Total_Amount5]]&gt;1000,"High Value","Standard")</f>
        <v>High Value</v>
      </c>
    </row>
    <row r="252" spans="1:17" x14ac:dyDescent="0.25">
      <c r="A252" t="s">
        <v>2136</v>
      </c>
      <c r="B252" s="3">
        <v>45513</v>
      </c>
      <c r="C252" t="s">
        <v>455</v>
      </c>
      <c r="D252" t="s">
        <v>1776</v>
      </c>
      <c r="E252" t="s">
        <v>1890</v>
      </c>
      <c r="F252">
        <v>4</v>
      </c>
      <c r="G252">
        <v>578.39</v>
      </c>
      <c r="H252">
        <v>0.01</v>
      </c>
      <c r="I252" t="s">
        <v>1861</v>
      </c>
      <c r="J252">
        <v>2290.4243999999999</v>
      </c>
      <c r="K252" s="4">
        <f>IF(ISBLANK(Sales_Fact[[#This Row],[Quantity]]),MEDIAN(Sales_Fact[Quantity]),Sales_Fact[[#This Row],[Quantity]])</f>
        <v>4</v>
      </c>
      <c r="L252" s="1">
        <f>IF(ISBLANK(Sales_Fact[[#This Row],[Unit_Price]]),MEDIAN(Sales_Fact[Unit_Price]),Sales_Fact[[#This Row],[Unit_Price]])</f>
        <v>578.39</v>
      </c>
      <c r="M252" s="2">
        <f>IF(ISBLANK(Sales_Fact[[#This Row],[Discount]]),MEDIAN(Sales_Fact[Discount]),Sales_Fact[[#This Row],[Discount]])</f>
        <v>0.01</v>
      </c>
      <c r="N252" s="1">
        <f>Sales_Fact[[#This Row],[Quantity2]]*Sales_Fact[[#This Row],[Unit_Price3]]*(1-Sales_Fact[[#This Row],[Discount4]])</f>
        <v>2290.4243999999999</v>
      </c>
      <c r="O252" s="1">
        <f>Sales_Fact[[#This Row],[Quantity2]]*Sales_Fact[[#This Row],[Unit_Price3]]</f>
        <v>2313.56</v>
      </c>
      <c r="P252" s="1">
        <f>Sales_Fact[[#This Row],[Gross Amount]]*Sales_Fact[[#This Row],[Discount4]]</f>
        <v>23.1356</v>
      </c>
      <c r="Q252" s="1" t="str">
        <f>IF(Sales_Fact[[#This Row],[Total_Amount5]]&gt;1000,"High Value","Standard")</f>
        <v>High Value</v>
      </c>
    </row>
    <row r="253" spans="1:17" x14ac:dyDescent="0.25">
      <c r="A253" t="s">
        <v>2137</v>
      </c>
      <c r="B253" s="3">
        <v>45356</v>
      </c>
      <c r="C253" t="s">
        <v>1501</v>
      </c>
      <c r="D253" t="s">
        <v>1674</v>
      </c>
      <c r="E253" t="s">
        <v>1863</v>
      </c>
      <c r="F253">
        <v>4</v>
      </c>
      <c r="G253">
        <v>982.45</v>
      </c>
      <c r="H253">
        <v>0.2</v>
      </c>
      <c r="I253" t="s">
        <v>1864</v>
      </c>
      <c r="J253">
        <v>3143.84</v>
      </c>
      <c r="K253" s="4">
        <f>IF(ISBLANK(Sales_Fact[[#This Row],[Quantity]]),MEDIAN(Sales_Fact[Quantity]),Sales_Fact[[#This Row],[Quantity]])</f>
        <v>4</v>
      </c>
      <c r="L253" s="1">
        <f>IF(ISBLANK(Sales_Fact[[#This Row],[Unit_Price]]),MEDIAN(Sales_Fact[Unit_Price]),Sales_Fact[[#This Row],[Unit_Price]])</f>
        <v>982.45</v>
      </c>
      <c r="M253" s="2">
        <f>IF(ISBLANK(Sales_Fact[[#This Row],[Discount]]),MEDIAN(Sales_Fact[Discount]),Sales_Fact[[#This Row],[Discount]])</f>
        <v>0.2</v>
      </c>
      <c r="N253" s="1">
        <f>Sales_Fact[[#This Row],[Quantity2]]*Sales_Fact[[#This Row],[Unit_Price3]]*(1-Sales_Fact[[#This Row],[Discount4]])</f>
        <v>3143.84</v>
      </c>
      <c r="O253" s="1">
        <f>Sales_Fact[[#This Row],[Quantity2]]*Sales_Fact[[#This Row],[Unit_Price3]]</f>
        <v>3929.8</v>
      </c>
      <c r="P253" s="1">
        <f>Sales_Fact[[#This Row],[Gross Amount]]*Sales_Fact[[#This Row],[Discount4]]</f>
        <v>785.96</v>
      </c>
      <c r="Q253" s="1" t="str">
        <f>IF(Sales_Fact[[#This Row],[Total_Amount5]]&gt;1000,"High Value","Standard")</f>
        <v>High Value</v>
      </c>
    </row>
    <row r="254" spans="1:17" x14ac:dyDescent="0.25">
      <c r="A254" t="s">
        <v>2138</v>
      </c>
      <c r="B254" s="3">
        <v>45925</v>
      </c>
      <c r="C254" t="s">
        <v>1399</v>
      </c>
      <c r="D254" t="s">
        <v>1845</v>
      </c>
      <c r="E254" t="s">
        <v>1892</v>
      </c>
      <c r="F254">
        <v>1</v>
      </c>
      <c r="G254">
        <v>549.52</v>
      </c>
      <c r="H254">
        <v>0.1</v>
      </c>
      <c r="I254" t="s">
        <v>1864</v>
      </c>
      <c r="J254">
        <v>494.56799999999998</v>
      </c>
      <c r="K254" s="4">
        <f>IF(ISBLANK(Sales_Fact[[#This Row],[Quantity]]),MEDIAN(Sales_Fact[Quantity]),Sales_Fact[[#This Row],[Quantity]])</f>
        <v>1</v>
      </c>
      <c r="L254" s="1">
        <f>IF(ISBLANK(Sales_Fact[[#This Row],[Unit_Price]]),MEDIAN(Sales_Fact[Unit_Price]),Sales_Fact[[#This Row],[Unit_Price]])</f>
        <v>549.52</v>
      </c>
      <c r="M254" s="2">
        <f>IF(ISBLANK(Sales_Fact[[#This Row],[Discount]]),MEDIAN(Sales_Fact[Discount]),Sales_Fact[[#This Row],[Discount]])</f>
        <v>0.1</v>
      </c>
      <c r="N254" s="1">
        <f>Sales_Fact[[#This Row],[Quantity2]]*Sales_Fact[[#This Row],[Unit_Price3]]*(1-Sales_Fact[[#This Row],[Discount4]])</f>
        <v>494.56799999999998</v>
      </c>
      <c r="O254" s="1">
        <f>Sales_Fact[[#This Row],[Quantity2]]*Sales_Fact[[#This Row],[Unit_Price3]]</f>
        <v>549.52</v>
      </c>
      <c r="P254" s="1">
        <f>Sales_Fact[[#This Row],[Gross Amount]]*Sales_Fact[[#This Row],[Discount4]]</f>
        <v>54.951999999999998</v>
      </c>
      <c r="Q254" s="1" t="str">
        <f>IF(Sales_Fact[[#This Row],[Total_Amount5]]&gt;1000,"High Value","Standard")</f>
        <v>Standard</v>
      </c>
    </row>
    <row r="255" spans="1:17" x14ac:dyDescent="0.25">
      <c r="A255" t="s">
        <v>2139</v>
      </c>
      <c r="B255" s="3">
        <v>45876</v>
      </c>
      <c r="C255" t="s">
        <v>779</v>
      </c>
      <c r="D255" t="s">
        <v>1827</v>
      </c>
      <c r="E255" t="s">
        <v>1899</v>
      </c>
      <c r="F255">
        <v>2</v>
      </c>
      <c r="G255">
        <v>239.92</v>
      </c>
      <c r="H255">
        <v>0.16</v>
      </c>
      <c r="I255" t="s">
        <v>1861</v>
      </c>
      <c r="J255">
        <v>403.06560000000002</v>
      </c>
      <c r="K255" s="4">
        <f>IF(ISBLANK(Sales_Fact[[#This Row],[Quantity]]),MEDIAN(Sales_Fact[Quantity]),Sales_Fact[[#This Row],[Quantity]])</f>
        <v>2</v>
      </c>
      <c r="L255" s="1">
        <f>IF(ISBLANK(Sales_Fact[[#This Row],[Unit_Price]]),MEDIAN(Sales_Fact[Unit_Price]),Sales_Fact[[#This Row],[Unit_Price]])</f>
        <v>239.92</v>
      </c>
      <c r="M255" s="2">
        <f>IF(ISBLANK(Sales_Fact[[#This Row],[Discount]]),MEDIAN(Sales_Fact[Discount]),Sales_Fact[[#This Row],[Discount]])</f>
        <v>0.16</v>
      </c>
      <c r="N255" s="1">
        <f>Sales_Fact[[#This Row],[Quantity2]]*Sales_Fact[[#This Row],[Unit_Price3]]*(1-Sales_Fact[[#This Row],[Discount4]])</f>
        <v>403.06559999999996</v>
      </c>
      <c r="O255" s="1">
        <f>Sales_Fact[[#This Row],[Quantity2]]*Sales_Fact[[#This Row],[Unit_Price3]]</f>
        <v>479.84</v>
      </c>
      <c r="P255" s="1">
        <f>Sales_Fact[[#This Row],[Gross Amount]]*Sales_Fact[[#This Row],[Discount4]]</f>
        <v>76.7744</v>
      </c>
      <c r="Q255" s="1" t="str">
        <f>IF(Sales_Fact[[#This Row],[Total_Amount5]]&gt;1000,"High Value","Standard")</f>
        <v>Standard</v>
      </c>
    </row>
    <row r="256" spans="1:17" x14ac:dyDescent="0.25">
      <c r="A256" t="s">
        <v>2140</v>
      </c>
      <c r="B256" s="3">
        <v>45338</v>
      </c>
      <c r="C256" t="s">
        <v>302</v>
      </c>
      <c r="D256" t="s">
        <v>1827</v>
      </c>
      <c r="E256" t="s">
        <v>1904</v>
      </c>
      <c r="F256">
        <v>2</v>
      </c>
      <c r="G256">
        <v>878.05</v>
      </c>
      <c r="H256">
        <v>0.11</v>
      </c>
      <c r="I256" t="s">
        <v>1864</v>
      </c>
      <c r="J256">
        <v>1562.9290000000001</v>
      </c>
      <c r="K256" s="4">
        <f>IF(ISBLANK(Sales_Fact[[#This Row],[Quantity]]),MEDIAN(Sales_Fact[Quantity]),Sales_Fact[[#This Row],[Quantity]])</f>
        <v>2</v>
      </c>
      <c r="L256" s="1">
        <f>IF(ISBLANK(Sales_Fact[[#This Row],[Unit_Price]]),MEDIAN(Sales_Fact[Unit_Price]),Sales_Fact[[#This Row],[Unit_Price]])</f>
        <v>878.05</v>
      </c>
      <c r="M256" s="2">
        <f>IF(ISBLANK(Sales_Fact[[#This Row],[Discount]]),MEDIAN(Sales_Fact[Discount]),Sales_Fact[[#This Row],[Discount]])</f>
        <v>0.11</v>
      </c>
      <c r="N256" s="1">
        <f>Sales_Fact[[#This Row],[Quantity2]]*Sales_Fact[[#This Row],[Unit_Price3]]*(1-Sales_Fact[[#This Row],[Discount4]])</f>
        <v>1562.9289999999999</v>
      </c>
      <c r="O256" s="1">
        <f>Sales_Fact[[#This Row],[Quantity2]]*Sales_Fact[[#This Row],[Unit_Price3]]</f>
        <v>1756.1</v>
      </c>
      <c r="P256" s="1">
        <f>Sales_Fact[[#This Row],[Gross Amount]]*Sales_Fact[[#This Row],[Discount4]]</f>
        <v>193.17099999999999</v>
      </c>
      <c r="Q256" s="1" t="str">
        <f>IF(Sales_Fact[[#This Row],[Total_Amount5]]&gt;1000,"High Value","Standard")</f>
        <v>High Value</v>
      </c>
    </row>
    <row r="257" spans="1:17" x14ac:dyDescent="0.25">
      <c r="A257" t="s">
        <v>2141</v>
      </c>
      <c r="B257" s="3">
        <v>45746</v>
      </c>
      <c r="C257" t="s">
        <v>176</v>
      </c>
      <c r="D257" t="s">
        <v>1552</v>
      </c>
      <c r="E257" t="s">
        <v>1890</v>
      </c>
      <c r="F257">
        <v>3</v>
      </c>
      <c r="G257">
        <v>546.96</v>
      </c>
      <c r="H257">
        <v>0.19</v>
      </c>
      <c r="I257" t="s">
        <v>1861</v>
      </c>
      <c r="J257">
        <v>1329.1128000000001</v>
      </c>
      <c r="K257" s="4">
        <f>IF(ISBLANK(Sales_Fact[[#This Row],[Quantity]]),MEDIAN(Sales_Fact[Quantity]),Sales_Fact[[#This Row],[Quantity]])</f>
        <v>3</v>
      </c>
      <c r="L257" s="1">
        <f>IF(ISBLANK(Sales_Fact[[#This Row],[Unit_Price]]),MEDIAN(Sales_Fact[Unit_Price]),Sales_Fact[[#This Row],[Unit_Price]])</f>
        <v>546.96</v>
      </c>
      <c r="M257" s="2">
        <f>IF(ISBLANK(Sales_Fact[[#This Row],[Discount]]),MEDIAN(Sales_Fact[Discount]),Sales_Fact[[#This Row],[Discount]])</f>
        <v>0.19</v>
      </c>
      <c r="N257" s="1">
        <f>Sales_Fact[[#This Row],[Quantity2]]*Sales_Fact[[#This Row],[Unit_Price3]]*(1-Sales_Fact[[#This Row],[Discount4]])</f>
        <v>1329.1128000000001</v>
      </c>
      <c r="O257" s="1">
        <f>Sales_Fact[[#This Row],[Quantity2]]*Sales_Fact[[#This Row],[Unit_Price3]]</f>
        <v>1640.88</v>
      </c>
      <c r="P257" s="1">
        <f>Sales_Fact[[#This Row],[Gross Amount]]*Sales_Fact[[#This Row],[Discount4]]</f>
        <v>311.7672</v>
      </c>
      <c r="Q257" s="1" t="str">
        <f>IF(Sales_Fact[[#This Row],[Total_Amount5]]&gt;1000,"High Value","Standard")</f>
        <v>High Value</v>
      </c>
    </row>
    <row r="258" spans="1:17" x14ac:dyDescent="0.25">
      <c r="A258" t="s">
        <v>2142</v>
      </c>
      <c r="B258" s="3">
        <v>45706</v>
      </c>
      <c r="C258" t="s">
        <v>1461</v>
      </c>
      <c r="D258" t="s">
        <v>1602</v>
      </c>
      <c r="E258" t="s">
        <v>1901</v>
      </c>
      <c r="F258">
        <v>2</v>
      </c>
      <c r="G258">
        <v>71.77</v>
      </c>
      <c r="H258">
        <v>0.22</v>
      </c>
      <c r="I258" t="s">
        <v>1861</v>
      </c>
      <c r="J258">
        <v>111.96120000000001</v>
      </c>
      <c r="K258" s="4">
        <f>IF(ISBLANK(Sales_Fact[[#This Row],[Quantity]]),MEDIAN(Sales_Fact[Quantity]),Sales_Fact[[#This Row],[Quantity]])</f>
        <v>2</v>
      </c>
      <c r="L258" s="1">
        <f>IF(ISBLANK(Sales_Fact[[#This Row],[Unit_Price]]),MEDIAN(Sales_Fact[Unit_Price]),Sales_Fact[[#This Row],[Unit_Price]])</f>
        <v>71.77</v>
      </c>
      <c r="M258" s="2">
        <f>IF(ISBLANK(Sales_Fact[[#This Row],[Discount]]),MEDIAN(Sales_Fact[Discount]),Sales_Fact[[#This Row],[Discount]])</f>
        <v>0.22</v>
      </c>
      <c r="N258" s="1">
        <f>Sales_Fact[[#This Row],[Quantity2]]*Sales_Fact[[#This Row],[Unit_Price3]]*(1-Sales_Fact[[#This Row],[Discount4]])</f>
        <v>111.96119999999999</v>
      </c>
      <c r="O258" s="1">
        <f>Sales_Fact[[#This Row],[Quantity2]]*Sales_Fact[[#This Row],[Unit_Price3]]</f>
        <v>143.54</v>
      </c>
      <c r="P258" s="1">
        <f>Sales_Fact[[#This Row],[Gross Amount]]*Sales_Fact[[#This Row],[Discount4]]</f>
        <v>31.578799999999998</v>
      </c>
      <c r="Q258" s="1" t="str">
        <f>IF(Sales_Fact[[#This Row],[Total_Amount5]]&gt;1000,"High Value","Standard")</f>
        <v>Standard</v>
      </c>
    </row>
    <row r="259" spans="1:17" x14ac:dyDescent="0.25">
      <c r="A259" t="s">
        <v>2143</v>
      </c>
      <c r="B259" s="3">
        <v>45717</v>
      </c>
      <c r="C259" t="s">
        <v>66</v>
      </c>
      <c r="D259" t="s">
        <v>1623</v>
      </c>
      <c r="E259" t="s">
        <v>1883</v>
      </c>
      <c r="F259">
        <v>2</v>
      </c>
      <c r="G259">
        <v>679.86</v>
      </c>
      <c r="H259">
        <v>0.22</v>
      </c>
      <c r="I259" t="s">
        <v>1868</v>
      </c>
      <c r="J259">
        <v>1060.5816</v>
      </c>
      <c r="K259" s="4">
        <f>IF(ISBLANK(Sales_Fact[[#This Row],[Quantity]]),MEDIAN(Sales_Fact[Quantity]),Sales_Fact[[#This Row],[Quantity]])</f>
        <v>2</v>
      </c>
      <c r="L259" s="1">
        <f>IF(ISBLANK(Sales_Fact[[#This Row],[Unit_Price]]),MEDIAN(Sales_Fact[Unit_Price]),Sales_Fact[[#This Row],[Unit_Price]])</f>
        <v>679.86</v>
      </c>
      <c r="M259" s="2">
        <f>IF(ISBLANK(Sales_Fact[[#This Row],[Discount]]),MEDIAN(Sales_Fact[Discount]),Sales_Fact[[#This Row],[Discount]])</f>
        <v>0.22</v>
      </c>
      <c r="N259" s="1">
        <f>Sales_Fact[[#This Row],[Quantity2]]*Sales_Fact[[#This Row],[Unit_Price3]]*(1-Sales_Fact[[#This Row],[Discount4]])</f>
        <v>1060.5816</v>
      </c>
      <c r="O259" s="1">
        <f>Sales_Fact[[#This Row],[Quantity2]]*Sales_Fact[[#This Row],[Unit_Price3]]</f>
        <v>1359.72</v>
      </c>
      <c r="P259" s="1">
        <f>Sales_Fact[[#This Row],[Gross Amount]]*Sales_Fact[[#This Row],[Discount4]]</f>
        <v>299.13839999999999</v>
      </c>
      <c r="Q259" s="1" t="str">
        <f>IF(Sales_Fact[[#This Row],[Total_Amount5]]&gt;1000,"High Value","Standard")</f>
        <v>High Value</v>
      </c>
    </row>
    <row r="260" spans="1:17" x14ac:dyDescent="0.25">
      <c r="A260" t="s">
        <v>2144</v>
      </c>
      <c r="B260" s="3">
        <v>45300</v>
      </c>
      <c r="C260" t="s">
        <v>470</v>
      </c>
      <c r="D260" t="s">
        <v>1656</v>
      </c>
      <c r="E260" t="s">
        <v>1863</v>
      </c>
      <c r="F260">
        <v>1</v>
      </c>
      <c r="G260">
        <v>222.94</v>
      </c>
      <c r="H260">
        <v>0.19</v>
      </c>
      <c r="I260" t="s">
        <v>1861</v>
      </c>
      <c r="J260">
        <v>180.5814</v>
      </c>
      <c r="K260" s="4">
        <f>IF(ISBLANK(Sales_Fact[[#This Row],[Quantity]]),MEDIAN(Sales_Fact[Quantity]),Sales_Fact[[#This Row],[Quantity]])</f>
        <v>1</v>
      </c>
      <c r="L260" s="1">
        <f>IF(ISBLANK(Sales_Fact[[#This Row],[Unit_Price]]),MEDIAN(Sales_Fact[Unit_Price]),Sales_Fact[[#This Row],[Unit_Price]])</f>
        <v>222.94</v>
      </c>
      <c r="M260" s="2">
        <f>IF(ISBLANK(Sales_Fact[[#This Row],[Discount]]),MEDIAN(Sales_Fact[Discount]),Sales_Fact[[#This Row],[Discount]])</f>
        <v>0.19</v>
      </c>
      <c r="N260" s="1">
        <f>Sales_Fact[[#This Row],[Quantity2]]*Sales_Fact[[#This Row],[Unit_Price3]]*(1-Sales_Fact[[#This Row],[Discount4]])</f>
        <v>180.5814</v>
      </c>
      <c r="O260" s="1">
        <f>Sales_Fact[[#This Row],[Quantity2]]*Sales_Fact[[#This Row],[Unit_Price3]]</f>
        <v>222.94</v>
      </c>
      <c r="P260" s="1">
        <f>Sales_Fact[[#This Row],[Gross Amount]]*Sales_Fact[[#This Row],[Discount4]]</f>
        <v>42.358600000000003</v>
      </c>
      <c r="Q260" s="1" t="str">
        <f>IF(Sales_Fact[[#This Row],[Total_Amount5]]&gt;1000,"High Value","Standard")</f>
        <v>Standard</v>
      </c>
    </row>
    <row r="261" spans="1:17" x14ac:dyDescent="0.25">
      <c r="A261" t="s">
        <v>2145</v>
      </c>
      <c r="B261" s="3">
        <v>45773</v>
      </c>
      <c r="C261" t="s">
        <v>803</v>
      </c>
      <c r="D261" t="s">
        <v>1656</v>
      </c>
      <c r="E261" t="s">
        <v>1909</v>
      </c>
      <c r="F261">
        <v>2</v>
      </c>
      <c r="G261">
        <v>355.3</v>
      </c>
      <c r="I261" t="s">
        <v>1864</v>
      </c>
      <c r="J261">
        <v>589.798</v>
      </c>
      <c r="K261" s="4">
        <f>IF(ISBLANK(Sales_Fact[[#This Row],[Quantity]]),MEDIAN(Sales_Fact[Quantity]),Sales_Fact[[#This Row],[Quantity]])</f>
        <v>2</v>
      </c>
      <c r="L261" s="1">
        <f>IF(ISBLANK(Sales_Fact[[#This Row],[Unit_Price]]),MEDIAN(Sales_Fact[Unit_Price]),Sales_Fact[[#This Row],[Unit_Price]])</f>
        <v>355.3</v>
      </c>
      <c r="M261" s="2">
        <f>IF(ISBLANK(Sales_Fact[[#This Row],[Discount]]),MEDIAN(Sales_Fact[Discount]),Sales_Fact[[#This Row],[Discount]])</f>
        <v>0.14000000000000001</v>
      </c>
      <c r="N261" s="1">
        <f>Sales_Fact[[#This Row],[Quantity2]]*Sales_Fact[[#This Row],[Unit_Price3]]*(1-Sales_Fact[[#This Row],[Discount4]])</f>
        <v>611.11599999999999</v>
      </c>
      <c r="O261" s="1">
        <f>Sales_Fact[[#This Row],[Quantity2]]*Sales_Fact[[#This Row],[Unit_Price3]]</f>
        <v>710.6</v>
      </c>
      <c r="P261" s="1">
        <f>Sales_Fact[[#This Row],[Gross Amount]]*Sales_Fact[[#This Row],[Discount4]]</f>
        <v>99.484000000000009</v>
      </c>
      <c r="Q261" s="1" t="str">
        <f>IF(Sales_Fact[[#This Row],[Total_Amount5]]&gt;1000,"High Value","Standard")</f>
        <v>Standard</v>
      </c>
    </row>
    <row r="262" spans="1:17" x14ac:dyDescent="0.25">
      <c r="A262" t="s">
        <v>2146</v>
      </c>
      <c r="B262" s="3">
        <v>45497</v>
      </c>
      <c r="C262" t="s">
        <v>370</v>
      </c>
      <c r="D262" t="s">
        <v>1818</v>
      </c>
      <c r="E262" t="s">
        <v>1892</v>
      </c>
      <c r="F262">
        <v>4</v>
      </c>
      <c r="G262">
        <v>611.29999999999995</v>
      </c>
      <c r="H262">
        <v>0.11</v>
      </c>
      <c r="I262" t="s">
        <v>1864</v>
      </c>
      <c r="J262">
        <v>2176.2280000000001</v>
      </c>
      <c r="K262" s="4">
        <f>IF(ISBLANK(Sales_Fact[[#This Row],[Quantity]]),MEDIAN(Sales_Fact[Quantity]),Sales_Fact[[#This Row],[Quantity]])</f>
        <v>4</v>
      </c>
      <c r="L262" s="1">
        <f>IF(ISBLANK(Sales_Fact[[#This Row],[Unit_Price]]),MEDIAN(Sales_Fact[Unit_Price]),Sales_Fact[[#This Row],[Unit_Price]])</f>
        <v>611.29999999999995</v>
      </c>
      <c r="M262" s="2">
        <f>IF(ISBLANK(Sales_Fact[[#This Row],[Discount]]),MEDIAN(Sales_Fact[Discount]),Sales_Fact[[#This Row],[Discount]])</f>
        <v>0.11</v>
      </c>
      <c r="N262" s="1">
        <f>Sales_Fact[[#This Row],[Quantity2]]*Sales_Fact[[#This Row],[Unit_Price3]]*(1-Sales_Fact[[#This Row],[Discount4]])</f>
        <v>2176.2280000000001</v>
      </c>
      <c r="O262" s="1">
        <f>Sales_Fact[[#This Row],[Quantity2]]*Sales_Fact[[#This Row],[Unit_Price3]]</f>
        <v>2445.1999999999998</v>
      </c>
      <c r="P262" s="1">
        <f>Sales_Fact[[#This Row],[Gross Amount]]*Sales_Fact[[#This Row],[Discount4]]</f>
        <v>268.97199999999998</v>
      </c>
      <c r="Q262" s="1" t="str">
        <f>IF(Sales_Fact[[#This Row],[Total_Amount5]]&gt;1000,"High Value","Standard")</f>
        <v>High Value</v>
      </c>
    </row>
    <row r="263" spans="1:17" x14ac:dyDescent="0.25">
      <c r="A263" t="s">
        <v>2147</v>
      </c>
      <c r="B263" s="3">
        <v>45742</v>
      </c>
      <c r="C263" t="s">
        <v>1056</v>
      </c>
      <c r="D263" t="s">
        <v>1548</v>
      </c>
      <c r="E263" t="s">
        <v>1866</v>
      </c>
      <c r="F263">
        <v>4</v>
      </c>
      <c r="G263">
        <v>849.21</v>
      </c>
      <c r="H263">
        <v>7.0000000000000007E-2</v>
      </c>
      <c r="I263" t="s">
        <v>1861</v>
      </c>
      <c r="J263">
        <v>3159.0612000000001</v>
      </c>
      <c r="K263" s="4">
        <f>IF(ISBLANK(Sales_Fact[[#This Row],[Quantity]]),MEDIAN(Sales_Fact[Quantity]),Sales_Fact[[#This Row],[Quantity]])</f>
        <v>4</v>
      </c>
      <c r="L263" s="1">
        <f>IF(ISBLANK(Sales_Fact[[#This Row],[Unit_Price]]),MEDIAN(Sales_Fact[Unit_Price]),Sales_Fact[[#This Row],[Unit_Price]])</f>
        <v>849.21</v>
      </c>
      <c r="M263" s="2">
        <f>IF(ISBLANK(Sales_Fact[[#This Row],[Discount]]),MEDIAN(Sales_Fact[Discount]),Sales_Fact[[#This Row],[Discount]])</f>
        <v>7.0000000000000007E-2</v>
      </c>
      <c r="N263" s="1">
        <f>Sales_Fact[[#This Row],[Quantity2]]*Sales_Fact[[#This Row],[Unit_Price3]]*(1-Sales_Fact[[#This Row],[Discount4]])</f>
        <v>3159.0612000000001</v>
      </c>
      <c r="O263" s="1">
        <f>Sales_Fact[[#This Row],[Quantity2]]*Sales_Fact[[#This Row],[Unit_Price3]]</f>
        <v>3396.84</v>
      </c>
      <c r="P263" s="1">
        <f>Sales_Fact[[#This Row],[Gross Amount]]*Sales_Fact[[#This Row],[Discount4]]</f>
        <v>237.77880000000005</v>
      </c>
      <c r="Q263" s="1" t="str">
        <f>IF(Sales_Fact[[#This Row],[Total_Amount5]]&gt;1000,"High Value","Standard")</f>
        <v>High Value</v>
      </c>
    </row>
    <row r="264" spans="1:17" x14ac:dyDescent="0.25">
      <c r="A264" t="s">
        <v>2148</v>
      </c>
      <c r="B264" s="3">
        <v>45713</v>
      </c>
      <c r="C264" t="s">
        <v>687</v>
      </c>
      <c r="D264" t="s">
        <v>1677</v>
      </c>
      <c r="E264" t="s">
        <v>1872</v>
      </c>
      <c r="F264">
        <v>3</v>
      </c>
      <c r="G264">
        <v>553.12</v>
      </c>
      <c r="H264">
        <v>0.28000000000000003</v>
      </c>
      <c r="I264" t="s">
        <v>1868</v>
      </c>
      <c r="J264">
        <v>1194.7392</v>
      </c>
      <c r="K264" s="4">
        <f>IF(ISBLANK(Sales_Fact[[#This Row],[Quantity]]),MEDIAN(Sales_Fact[Quantity]),Sales_Fact[[#This Row],[Quantity]])</f>
        <v>3</v>
      </c>
      <c r="L264" s="1">
        <f>IF(ISBLANK(Sales_Fact[[#This Row],[Unit_Price]]),MEDIAN(Sales_Fact[Unit_Price]),Sales_Fact[[#This Row],[Unit_Price]])</f>
        <v>553.12</v>
      </c>
      <c r="M264" s="2">
        <f>IF(ISBLANK(Sales_Fact[[#This Row],[Discount]]),MEDIAN(Sales_Fact[Discount]),Sales_Fact[[#This Row],[Discount]])</f>
        <v>0.28000000000000003</v>
      </c>
      <c r="N264" s="1">
        <f>Sales_Fact[[#This Row],[Quantity2]]*Sales_Fact[[#This Row],[Unit_Price3]]*(1-Sales_Fact[[#This Row],[Discount4]])</f>
        <v>1194.7392</v>
      </c>
      <c r="O264" s="1">
        <f>Sales_Fact[[#This Row],[Quantity2]]*Sales_Fact[[#This Row],[Unit_Price3]]</f>
        <v>1659.3600000000001</v>
      </c>
      <c r="P264" s="1">
        <f>Sales_Fact[[#This Row],[Gross Amount]]*Sales_Fact[[#This Row],[Discount4]]</f>
        <v>464.62080000000009</v>
      </c>
      <c r="Q264" s="1" t="str">
        <f>IF(Sales_Fact[[#This Row],[Total_Amount5]]&gt;1000,"High Value","Standard")</f>
        <v>High Value</v>
      </c>
    </row>
    <row r="265" spans="1:17" x14ac:dyDescent="0.25">
      <c r="A265" t="s">
        <v>2149</v>
      </c>
      <c r="B265" s="3">
        <v>45826</v>
      </c>
      <c r="C265" t="s">
        <v>905</v>
      </c>
      <c r="D265" t="s">
        <v>1824</v>
      </c>
      <c r="E265" t="s">
        <v>1890</v>
      </c>
      <c r="F265">
        <v>2</v>
      </c>
      <c r="G265">
        <v>903.08</v>
      </c>
      <c r="H265">
        <v>0.18</v>
      </c>
      <c r="I265" t="s">
        <v>1868</v>
      </c>
      <c r="J265">
        <v>1481.0512000000001</v>
      </c>
      <c r="K265" s="4">
        <f>IF(ISBLANK(Sales_Fact[[#This Row],[Quantity]]),MEDIAN(Sales_Fact[Quantity]),Sales_Fact[[#This Row],[Quantity]])</f>
        <v>2</v>
      </c>
      <c r="L265" s="1">
        <f>IF(ISBLANK(Sales_Fact[[#This Row],[Unit_Price]]),MEDIAN(Sales_Fact[Unit_Price]),Sales_Fact[[#This Row],[Unit_Price]])</f>
        <v>903.08</v>
      </c>
      <c r="M265" s="2">
        <f>IF(ISBLANK(Sales_Fact[[#This Row],[Discount]]),MEDIAN(Sales_Fact[Discount]),Sales_Fact[[#This Row],[Discount]])</f>
        <v>0.18</v>
      </c>
      <c r="N265" s="1">
        <f>Sales_Fact[[#This Row],[Quantity2]]*Sales_Fact[[#This Row],[Unit_Price3]]*(1-Sales_Fact[[#This Row],[Discount4]])</f>
        <v>1481.0512000000001</v>
      </c>
      <c r="O265" s="1">
        <f>Sales_Fact[[#This Row],[Quantity2]]*Sales_Fact[[#This Row],[Unit_Price3]]</f>
        <v>1806.16</v>
      </c>
      <c r="P265" s="1">
        <f>Sales_Fact[[#This Row],[Gross Amount]]*Sales_Fact[[#This Row],[Discount4]]</f>
        <v>325.10880000000003</v>
      </c>
      <c r="Q265" s="1" t="str">
        <f>IF(Sales_Fact[[#This Row],[Total_Amount5]]&gt;1000,"High Value","Standard")</f>
        <v>High Value</v>
      </c>
    </row>
    <row r="266" spans="1:17" x14ac:dyDescent="0.25">
      <c r="A266" t="s">
        <v>2150</v>
      </c>
      <c r="B266" s="3">
        <v>45648</v>
      </c>
      <c r="C266" t="s">
        <v>1481</v>
      </c>
      <c r="D266" t="s">
        <v>1918</v>
      </c>
      <c r="E266" t="s">
        <v>1931</v>
      </c>
      <c r="F266">
        <v>4</v>
      </c>
      <c r="G266">
        <v>640.23</v>
      </c>
      <c r="H266">
        <v>0.06</v>
      </c>
      <c r="I266" t="s">
        <v>1868</v>
      </c>
      <c r="J266">
        <v>2407.2647999999999</v>
      </c>
      <c r="K266" s="4">
        <f>IF(ISBLANK(Sales_Fact[[#This Row],[Quantity]]),MEDIAN(Sales_Fact[Quantity]),Sales_Fact[[#This Row],[Quantity]])</f>
        <v>4</v>
      </c>
      <c r="L266" s="1">
        <f>IF(ISBLANK(Sales_Fact[[#This Row],[Unit_Price]]),MEDIAN(Sales_Fact[Unit_Price]),Sales_Fact[[#This Row],[Unit_Price]])</f>
        <v>640.23</v>
      </c>
      <c r="M266" s="2">
        <f>IF(ISBLANK(Sales_Fact[[#This Row],[Discount]]),MEDIAN(Sales_Fact[Discount]),Sales_Fact[[#This Row],[Discount]])</f>
        <v>0.06</v>
      </c>
      <c r="N266" s="1">
        <f>Sales_Fact[[#This Row],[Quantity2]]*Sales_Fact[[#This Row],[Unit_Price3]]*(1-Sales_Fact[[#This Row],[Discount4]])</f>
        <v>2407.2647999999999</v>
      </c>
      <c r="O266" s="1">
        <f>Sales_Fact[[#This Row],[Quantity2]]*Sales_Fact[[#This Row],[Unit_Price3]]</f>
        <v>2560.92</v>
      </c>
      <c r="P266" s="1">
        <f>Sales_Fact[[#This Row],[Gross Amount]]*Sales_Fact[[#This Row],[Discount4]]</f>
        <v>153.65520000000001</v>
      </c>
      <c r="Q266" s="1" t="str">
        <f>IF(Sales_Fact[[#This Row],[Total_Amount5]]&gt;1000,"High Value","Standard")</f>
        <v>High Value</v>
      </c>
    </row>
    <row r="267" spans="1:17" x14ac:dyDescent="0.25">
      <c r="A267" t="s">
        <v>2151</v>
      </c>
      <c r="B267" s="3">
        <v>45836</v>
      </c>
      <c r="C267" t="s">
        <v>484</v>
      </c>
      <c r="D267" t="s">
        <v>1614</v>
      </c>
      <c r="E267" t="s">
        <v>1904</v>
      </c>
      <c r="F267">
        <v>1</v>
      </c>
      <c r="G267">
        <v>518</v>
      </c>
      <c r="H267">
        <v>0.25</v>
      </c>
      <c r="I267" t="s">
        <v>1861</v>
      </c>
      <c r="J267">
        <v>388.5</v>
      </c>
      <c r="K267" s="4">
        <f>IF(ISBLANK(Sales_Fact[[#This Row],[Quantity]]),MEDIAN(Sales_Fact[Quantity]),Sales_Fact[[#This Row],[Quantity]])</f>
        <v>1</v>
      </c>
      <c r="L267" s="1">
        <f>IF(ISBLANK(Sales_Fact[[#This Row],[Unit_Price]]),MEDIAN(Sales_Fact[Unit_Price]),Sales_Fact[[#This Row],[Unit_Price]])</f>
        <v>518</v>
      </c>
      <c r="M267" s="2">
        <f>IF(ISBLANK(Sales_Fact[[#This Row],[Discount]]),MEDIAN(Sales_Fact[Discount]),Sales_Fact[[#This Row],[Discount]])</f>
        <v>0.25</v>
      </c>
      <c r="N267" s="1">
        <f>Sales_Fact[[#This Row],[Quantity2]]*Sales_Fact[[#This Row],[Unit_Price3]]*(1-Sales_Fact[[#This Row],[Discount4]])</f>
        <v>388.5</v>
      </c>
      <c r="O267" s="1">
        <f>Sales_Fact[[#This Row],[Quantity2]]*Sales_Fact[[#This Row],[Unit_Price3]]</f>
        <v>518</v>
      </c>
      <c r="P267" s="1">
        <f>Sales_Fact[[#This Row],[Gross Amount]]*Sales_Fact[[#This Row],[Discount4]]</f>
        <v>129.5</v>
      </c>
      <c r="Q267" s="1" t="str">
        <f>IF(Sales_Fact[[#This Row],[Total_Amount5]]&gt;1000,"High Value","Standard")</f>
        <v>Standard</v>
      </c>
    </row>
    <row r="268" spans="1:17" x14ac:dyDescent="0.25">
      <c r="A268" t="s">
        <v>2152</v>
      </c>
      <c r="B268" s="3">
        <v>45437</v>
      </c>
      <c r="C268" t="s">
        <v>1353</v>
      </c>
      <c r="D268" t="s">
        <v>1743</v>
      </c>
      <c r="E268" t="s">
        <v>1874</v>
      </c>
      <c r="F268">
        <v>4</v>
      </c>
      <c r="G268">
        <v>779.25</v>
      </c>
      <c r="H268">
        <v>0.25</v>
      </c>
      <c r="I268" t="s">
        <v>1861</v>
      </c>
      <c r="J268">
        <v>2337.75</v>
      </c>
      <c r="K268" s="4">
        <f>IF(ISBLANK(Sales_Fact[[#This Row],[Quantity]]),MEDIAN(Sales_Fact[Quantity]),Sales_Fact[[#This Row],[Quantity]])</f>
        <v>4</v>
      </c>
      <c r="L268" s="1">
        <f>IF(ISBLANK(Sales_Fact[[#This Row],[Unit_Price]]),MEDIAN(Sales_Fact[Unit_Price]),Sales_Fact[[#This Row],[Unit_Price]])</f>
        <v>779.25</v>
      </c>
      <c r="M268" s="2">
        <f>IF(ISBLANK(Sales_Fact[[#This Row],[Discount]]),MEDIAN(Sales_Fact[Discount]),Sales_Fact[[#This Row],[Discount]])</f>
        <v>0.25</v>
      </c>
      <c r="N268" s="1">
        <f>Sales_Fact[[#This Row],[Quantity2]]*Sales_Fact[[#This Row],[Unit_Price3]]*(1-Sales_Fact[[#This Row],[Discount4]])</f>
        <v>2337.75</v>
      </c>
      <c r="O268" s="1">
        <f>Sales_Fact[[#This Row],[Quantity2]]*Sales_Fact[[#This Row],[Unit_Price3]]</f>
        <v>3117</v>
      </c>
      <c r="P268" s="1">
        <f>Sales_Fact[[#This Row],[Gross Amount]]*Sales_Fact[[#This Row],[Discount4]]</f>
        <v>779.25</v>
      </c>
      <c r="Q268" s="1" t="str">
        <f>IF(Sales_Fact[[#This Row],[Total_Amount5]]&gt;1000,"High Value","Standard")</f>
        <v>High Value</v>
      </c>
    </row>
    <row r="269" spans="1:17" x14ac:dyDescent="0.25">
      <c r="A269" t="s">
        <v>2153</v>
      </c>
      <c r="B269" s="3">
        <v>45807</v>
      </c>
      <c r="C269" t="s">
        <v>415</v>
      </c>
      <c r="D269" t="s">
        <v>1800</v>
      </c>
      <c r="E269" t="s">
        <v>1872</v>
      </c>
      <c r="F269">
        <v>2</v>
      </c>
      <c r="G269">
        <v>467.75</v>
      </c>
      <c r="H269">
        <v>0.26</v>
      </c>
      <c r="I269" t="s">
        <v>1861</v>
      </c>
      <c r="J269">
        <v>692.27</v>
      </c>
      <c r="K269" s="4">
        <f>IF(ISBLANK(Sales_Fact[[#This Row],[Quantity]]),MEDIAN(Sales_Fact[Quantity]),Sales_Fact[[#This Row],[Quantity]])</f>
        <v>2</v>
      </c>
      <c r="L269" s="1">
        <f>IF(ISBLANK(Sales_Fact[[#This Row],[Unit_Price]]),MEDIAN(Sales_Fact[Unit_Price]),Sales_Fact[[#This Row],[Unit_Price]])</f>
        <v>467.75</v>
      </c>
      <c r="M269" s="2">
        <f>IF(ISBLANK(Sales_Fact[[#This Row],[Discount]]),MEDIAN(Sales_Fact[Discount]),Sales_Fact[[#This Row],[Discount]])</f>
        <v>0.26</v>
      </c>
      <c r="N269" s="1">
        <f>Sales_Fact[[#This Row],[Quantity2]]*Sales_Fact[[#This Row],[Unit_Price3]]*(1-Sales_Fact[[#This Row],[Discount4]])</f>
        <v>692.27</v>
      </c>
      <c r="O269" s="1">
        <f>Sales_Fact[[#This Row],[Quantity2]]*Sales_Fact[[#This Row],[Unit_Price3]]</f>
        <v>935.5</v>
      </c>
      <c r="P269" s="1">
        <f>Sales_Fact[[#This Row],[Gross Amount]]*Sales_Fact[[#This Row],[Discount4]]</f>
        <v>243.23000000000002</v>
      </c>
      <c r="Q269" s="1" t="str">
        <f>IF(Sales_Fact[[#This Row],[Total_Amount5]]&gt;1000,"High Value","Standard")</f>
        <v>Standard</v>
      </c>
    </row>
    <row r="270" spans="1:17" x14ac:dyDescent="0.25">
      <c r="A270" t="s">
        <v>2154</v>
      </c>
      <c r="B270" s="3">
        <v>45555</v>
      </c>
      <c r="C270" t="s">
        <v>1273</v>
      </c>
      <c r="D270" t="s">
        <v>1821</v>
      </c>
      <c r="E270" t="s">
        <v>1899</v>
      </c>
      <c r="F270">
        <v>3</v>
      </c>
      <c r="H270">
        <v>0.06</v>
      </c>
      <c r="I270" t="s">
        <v>1861</v>
      </c>
      <c r="J270">
        <v>315.24779999999998</v>
      </c>
      <c r="K270" s="4">
        <f>IF(ISBLANK(Sales_Fact[[#This Row],[Quantity]]),MEDIAN(Sales_Fact[Quantity]),Sales_Fact[[#This Row],[Quantity]])</f>
        <v>3</v>
      </c>
      <c r="L270" s="1">
        <f>IF(ISBLANK(Sales_Fact[[#This Row],[Unit_Price]]),MEDIAN(Sales_Fact[Unit_Price]),Sales_Fact[[#This Row],[Unit_Price]])</f>
        <v>522.72</v>
      </c>
      <c r="M270" s="2">
        <f>IF(ISBLANK(Sales_Fact[[#This Row],[Discount]]),MEDIAN(Sales_Fact[Discount]),Sales_Fact[[#This Row],[Discount]])</f>
        <v>0.06</v>
      </c>
      <c r="N270" s="1">
        <f>Sales_Fact[[#This Row],[Quantity2]]*Sales_Fact[[#This Row],[Unit_Price3]]*(1-Sales_Fact[[#This Row],[Discount4]])</f>
        <v>1474.0704000000001</v>
      </c>
      <c r="O270" s="1">
        <f>Sales_Fact[[#This Row],[Quantity2]]*Sales_Fact[[#This Row],[Unit_Price3]]</f>
        <v>1568.16</v>
      </c>
      <c r="P270" s="1">
        <f>Sales_Fact[[#This Row],[Gross Amount]]*Sales_Fact[[#This Row],[Discount4]]</f>
        <v>94.089600000000004</v>
      </c>
      <c r="Q270" s="1" t="str">
        <f>IF(Sales_Fact[[#This Row],[Total_Amount5]]&gt;1000,"High Value","Standard")</f>
        <v>High Value</v>
      </c>
    </row>
    <row r="271" spans="1:17" x14ac:dyDescent="0.25">
      <c r="A271" t="s">
        <v>2155</v>
      </c>
      <c r="B271" s="3">
        <v>45803</v>
      </c>
      <c r="C271" t="s">
        <v>717</v>
      </c>
      <c r="D271" t="s">
        <v>1662</v>
      </c>
      <c r="E271" t="s">
        <v>1879</v>
      </c>
      <c r="F271">
        <v>4</v>
      </c>
      <c r="G271">
        <v>747.01</v>
      </c>
      <c r="H271">
        <v>0.13</v>
      </c>
      <c r="I271" t="s">
        <v>1864</v>
      </c>
      <c r="J271">
        <v>2599.5947999999999</v>
      </c>
      <c r="K271" s="4">
        <f>IF(ISBLANK(Sales_Fact[[#This Row],[Quantity]]),MEDIAN(Sales_Fact[Quantity]),Sales_Fact[[#This Row],[Quantity]])</f>
        <v>4</v>
      </c>
      <c r="L271" s="1">
        <f>IF(ISBLANK(Sales_Fact[[#This Row],[Unit_Price]]),MEDIAN(Sales_Fact[Unit_Price]),Sales_Fact[[#This Row],[Unit_Price]])</f>
        <v>747.01</v>
      </c>
      <c r="M271" s="2">
        <f>IF(ISBLANK(Sales_Fact[[#This Row],[Discount]]),MEDIAN(Sales_Fact[Discount]),Sales_Fact[[#This Row],[Discount]])</f>
        <v>0.13</v>
      </c>
      <c r="N271" s="1">
        <f>Sales_Fact[[#This Row],[Quantity2]]*Sales_Fact[[#This Row],[Unit_Price3]]*(1-Sales_Fact[[#This Row],[Discount4]])</f>
        <v>2599.5947999999999</v>
      </c>
      <c r="O271" s="1">
        <f>Sales_Fact[[#This Row],[Quantity2]]*Sales_Fact[[#This Row],[Unit_Price3]]</f>
        <v>2988.04</v>
      </c>
      <c r="P271" s="1">
        <f>Sales_Fact[[#This Row],[Gross Amount]]*Sales_Fact[[#This Row],[Discount4]]</f>
        <v>388.4452</v>
      </c>
      <c r="Q271" s="1" t="str">
        <f>IF(Sales_Fact[[#This Row],[Total_Amount5]]&gt;1000,"High Value","Standard")</f>
        <v>High Value</v>
      </c>
    </row>
    <row r="272" spans="1:17" x14ac:dyDescent="0.25">
      <c r="A272" t="s">
        <v>2156</v>
      </c>
      <c r="B272" s="3">
        <v>45735</v>
      </c>
      <c r="C272" t="s">
        <v>364</v>
      </c>
      <c r="D272" t="s">
        <v>1818</v>
      </c>
      <c r="E272" t="s">
        <v>1913</v>
      </c>
      <c r="F272">
        <v>4</v>
      </c>
      <c r="G272">
        <v>461.83</v>
      </c>
      <c r="H272">
        <v>0.28000000000000003</v>
      </c>
      <c r="I272" t="s">
        <v>1864</v>
      </c>
      <c r="J272">
        <v>1330.0704000000001</v>
      </c>
      <c r="K272" s="4">
        <f>IF(ISBLANK(Sales_Fact[[#This Row],[Quantity]]),MEDIAN(Sales_Fact[Quantity]),Sales_Fact[[#This Row],[Quantity]])</f>
        <v>4</v>
      </c>
      <c r="L272" s="1">
        <f>IF(ISBLANK(Sales_Fact[[#This Row],[Unit_Price]]),MEDIAN(Sales_Fact[Unit_Price]),Sales_Fact[[#This Row],[Unit_Price]])</f>
        <v>461.83</v>
      </c>
      <c r="M272" s="2">
        <f>IF(ISBLANK(Sales_Fact[[#This Row],[Discount]]),MEDIAN(Sales_Fact[Discount]),Sales_Fact[[#This Row],[Discount]])</f>
        <v>0.28000000000000003</v>
      </c>
      <c r="N272" s="1">
        <f>Sales_Fact[[#This Row],[Quantity2]]*Sales_Fact[[#This Row],[Unit_Price3]]*(1-Sales_Fact[[#This Row],[Discount4]])</f>
        <v>1330.0703999999998</v>
      </c>
      <c r="O272" s="1">
        <f>Sales_Fact[[#This Row],[Quantity2]]*Sales_Fact[[#This Row],[Unit_Price3]]</f>
        <v>1847.32</v>
      </c>
      <c r="P272" s="1">
        <f>Sales_Fact[[#This Row],[Gross Amount]]*Sales_Fact[[#This Row],[Discount4]]</f>
        <v>517.24959999999999</v>
      </c>
      <c r="Q272" s="1" t="str">
        <f>IF(Sales_Fact[[#This Row],[Total_Amount5]]&gt;1000,"High Value","Standard")</f>
        <v>High Value</v>
      </c>
    </row>
    <row r="273" spans="1:17" x14ac:dyDescent="0.25">
      <c r="A273" t="s">
        <v>2157</v>
      </c>
      <c r="B273" s="3">
        <v>45750</v>
      </c>
      <c r="C273" t="s">
        <v>464</v>
      </c>
      <c r="D273" t="s">
        <v>1761</v>
      </c>
      <c r="E273" t="s">
        <v>1866</v>
      </c>
      <c r="F273">
        <v>2</v>
      </c>
      <c r="G273">
        <v>105.15</v>
      </c>
      <c r="H273">
        <v>0.06</v>
      </c>
      <c r="I273" t="s">
        <v>1861</v>
      </c>
      <c r="J273">
        <v>197.68199999999999</v>
      </c>
      <c r="K273" s="4">
        <f>IF(ISBLANK(Sales_Fact[[#This Row],[Quantity]]),MEDIAN(Sales_Fact[Quantity]),Sales_Fact[[#This Row],[Quantity]])</f>
        <v>2</v>
      </c>
      <c r="L273" s="1">
        <f>IF(ISBLANK(Sales_Fact[[#This Row],[Unit_Price]]),MEDIAN(Sales_Fact[Unit_Price]),Sales_Fact[[#This Row],[Unit_Price]])</f>
        <v>105.15</v>
      </c>
      <c r="M273" s="2">
        <f>IF(ISBLANK(Sales_Fact[[#This Row],[Discount]]),MEDIAN(Sales_Fact[Discount]),Sales_Fact[[#This Row],[Discount]])</f>
        <v>0.06</v>
      </c>
      <c r="N273" s="1">
        <f>Sales_Fact[[#This Row],[Quantity2]]*Sales_Fact[[#This Row],[Unit_Price3]]*(1-Sales_Fact[[#This Row],[Discount4]])</f>
        <v>197.68199999999999</v>
      </c>
      <c r="O273" s="1">
        <f>Sales_Fact[[#This Row],[Quantity2]]*Sales_Fact[[#This Row],[Unit_Price3]]</f>
        <v>210.3</v>
      </c>
      <c r="P273" s="1">
        <f>Sales_Fact[[#This Row],[Gross Amount]]*Sales_Fact[[#This Row],[Discount4]]</f>
        <v>12.618</v>
      </c>
      <c r="Q273" s="1" t="str">
        <f>IF(Sales_Fact[[#This Row],[Total_Amount5]]&gt;1000,"High Value","Standard")</f>
        <v>Standard</v>
      </c>
    </row>
    <row r="274" spans="1:17" x14ac:dyDescent="0.25">
      <c r="A274" t="s">
        <v>2158</v>
      </c>
      <c r="B274" s="3">
        <v>45693</v>
      </c>
      <c r="C274" t="s">
        <v>138</v>
      </c>
      <c r="D274" t="s">
        <v>1620</v>
      </c>
      <c r="E274" t="s">
        <v>1860</v>
      </c>
      <c r="F274">
        <v>3</v>
      </c>
      <c r="G274">
        <v>610.24</v>
      </c>
      <c r="H274">
        <v>0.17</v>
      </c>
      <c r="I274" t="s">
        <v>1868</v>
      </c>
      <c r="J274">
        <v>1519.4975999999999</v>
      </c>
      <c r="K274" s="4">
        <f>IF(ISBLANK(Sales_Fact[[#This Row],[Quantity]]),MEDIAN(Sales_Fact[Quantity]),Sales_Fact[[#This Row],[Quantity]])</f>
        <v>3</v>
      </c>
      <c r="L274" s="1">
        <f>IF(ISBLANK(Sales_Fact[[#This Row],[Unit_Price]]),MEDIAN(Sales_Fact[Unit_Price]),Sales_Fact[[#This Row],[Unit_Price]])</f>
        <v>610.24</v>
      </c>
      <c r="M274" s="2">
        <f>IF(ISBLANK(Sales_Fact[[#This Row],[Discount]]),MEDIAN(Sales_Fact[Discount]),Sales_Fact[[#This Row],[Discount]])</f>
        <v>0.17</v>
      </c>
      <c r="N274" s="1">
        <f>Sales_Fact[[#This Row],[Quantity2]]*Sales_Fact[[#This Row],[Unit_Price3]]*(1-Sales_Fact[[#This Row],[Discount4]])</f>
        <v>1519.4975999999999</v>
      </c>
      <c r="O274" s="1">
        <f>Sales_Fact[[#This Row],[Quantity2]]*Sales_Fact[[#This Row],[Unit_Price3]]</f>
        <v>1830.72</v>
      </c>
      <c r="P274" s="1">
        <f>Sales_Fact[[#This Row],[Gross Amount]]*Sales_Fact[[#This Row],[Discount4]]</f>
        <v>311.22240000000005</v>
      </c>
      <c r="Q274" s="1" t="str">
        <f>IF(Sales_Fact[[#This Row],[Total_Amount5]]&gt;1000,"High Value","Standard")</f>
        <v>High Value</v>
      </c>
    </row>
    <row r="275" spans="1:17" x14ac:dyDescent="0.25">
      <c r="A275" t="s">
        <v>2159</v>
      </c>
      <c r="B275" s="3">
        <v>45667</v>
      </c>
      <c r="C275" t="s">
        <v>993</v>
      </c>
      <c r="D275" t="s">
        <v>1773</v>
      </c>
      <c r="E275" t="s">
        <v>1866</v>
      </c>
      <c r="F275">
        <v>1</v>
      </c>
      <c r="G275">
        <v>872.12</v>
      </c>
      <c r="H275">
        <v>7.0000000000000007E-2</v>
      </c>
      <c r="I275" t="s">
        <v>1864</v>
      </c>
      <c r="J275">
        <v>811.07159999999999</v>
      </c>
      <c r="K275" s="4">
        <f>IF(ISBLANK(Sales_Fact[[#This Row],[Quantity]]),MEDIAN(Sales_Fact[Quantity]),Sales_Fact[[#This Row],[Quantity]])</f>
        <v>1</v>
      </c>
      <c r="L275" s="1">
        <f>IF(ISBLANK(Sales_Fact[[#This Row],[Unit_Price]]),MEDIAN(Sales_Fact[Unit_Price]),Sales_Fact[[#This Row],[Unit_Price]])</f>
        <v>872.12</v>
      </c>
      <c r="M275" s="2">
        <f>IF(ISBLANK(Sales_Fact[[#This Row],[Discount]]),MEDIAN(Sales_Fact[Discount]),Sales_Fact[[#This Row],[Discount]])</f>
        <v>7.0000000000000007E-2</v>
      </c>
      <c r="N275" s="1">
        <f>Sales_Fact[[#This Row],[Quantity2]]*Sales_Fact[[#This Row],[Unit_Price3]]*(1-Sales_Fact[[#This Row],[Discount4]])</f>
        <v>811.07159999999999</v>
      </c>
      <c r="O275" s="1">
        <f>Sales_Fact[[#This Row],[Quantity2]]*Sales_Fact[[#This Row],[Unit_Price3]]</f>
        <v>872.12</v>
      </c>
      <c r="P275" s="1">
        <f>Sales_Fact[[#This Row],[Gross Amount]]*Sales_Fact[[#This Row],[Discount4]]</f>
        <v>61.048400000000008</v>
      </c>
      <c r="Q275" s="1" t="str">
        <f>IF(Sales_Fact[[#This Row],[Total_Amount5]]&gt;1000,"High Value","Standard")</f>
        <v>Standard</v>
      </c>
    </row>
    <row r="276" spans="1:17" x14ac:dyDescent="0.25">
      <c r="A276" t="s">
        <v>2160</v>
      </c>
      <c r="B276" s="3">
        <v>45316</v>
      </c>
      <c r="C276" t="s">
        <v>1353</v>
      </c>
      <c r="D276" t="s">
        <v>1582</v>
      </c>
      <c r="E276" t="s">
        <v>1883</v>
      </c>
      <c r="F276">
        <v>1</v>
      </c>
      <c r="G276">
        <v>406.79</v>
      </c>
      <c r="H276">
        <v>0.03</v>
      </c>
      <c r="I276" t="s">
        <v>1868</v>
      </c>
      <c r="J276">
        <v>394.58629999999999</v>
      </c>
      <c r="K276" s="4">
        <f>IF(ISBLANK(Sales_Fact[[#This Row],[Quantity]]),MEDIAN(Sales_Fact[Quantity]),Sales_Fact[[#This Row],[Quantity]])</f>
        <v>1</v>
      </c>
      <c r="L276" s="1">
        <f>IF(ISBLANK(Sales_Fact[[#This Row],[Unit_Price]]),MEDIAN(Sales_Fact[Unit_Price]),Sales_Fact[[#This Row],[Unit_Price]])</f>
        <v>406.79</v>
      </c>
      <c r="M276" s="2">
        <f>IF(ISBLANK(Sales_Fact[[#This Row],[Discount]]),MEDIAN(Sales_Fact[Discount]),Sales_Fact[[#This Row],[Discount]])</f>
        <v>0.03</v>
      </c>
      <c r="N276" s="1">
        <f>Sales_Fact[[#This Row],[Quantity2]]*Sales_Fact[[#This Row],[Unit_Price3]]*(1-Sales_Fact[[#This Row],[Discount4]])</f>
        <v>394.58629999999999</v>
      </c>
      <c r="O276" s="1">
        <f>Sales_Fact[[#This Row],[Quantity2]]*Sales_Fact[[#This Row],[Unit_Price3]]</f>
        <v>406.79</v>
      </c>
      <c r="P276" s="1">
        <f>Sales_Fact[[#This Row],[Gross Amount]]*Sales_Fact[[#This Row],[Discount4]]</f>
        <v>12.2037</v>
      </c>
      <c r="Q276" s="1" t="str">
        <f>IF(Sales_Fact[[#This Row],[Total_Amount5]]&gt;1000,"High Value","Standard")</f>
        <v>Standard</v>
      </c>
    </row>
    <row r="277" spans="1:17" x14ac:dyDescent="0.25">
      <c r="A277" t="s">
        <v>2161</v>
      </c>
      <c r="B277" s="3">
        <v>45932</v>
      </c>
      <c r="C277" t="s">
        <v>1173</v>
      </c>
      <c r="D277" t="s">
        <v>1713</v>
      </c>
      <c r="E277" t="s">
        <v>1881</v>
      </c>
      <c r="F277">
        <v>1</v>
      </c>
      <c r="G277">
        <v>606.01</v>
      </c>
      <c r="H277">
        <v>0.04</v>
      </c>
      <c r="I277" t="s">
        <v>1864</v>
      </c>
      <c r="J277">
        <v>581.76959999999997</v>
      </c>
      <c r="K277" s="4">
        <f>IF(ISBLANK(Sales_Fact[[#This Row],[Quantity]]),MEDIAN(Sales_Fact[Quantity]),Sales_Fact[[#This Row],[Quantity]])</f>
        <v>1</v>
      </c>
      <c r="L277" s="1">
        <f>IF(ISBLANK(Sales_Fact[[#This Row],[Unit_Price]]),MEDIAN(Sales_Fact[Unit_Price]),Sales_Fact[[#This Row],[Unit_Price]])</f>
        <v>606.01</v>
      </c>
      <c r="M277" s="2">
        <f>IF(ISBLANK(Sales_Fact[[#This Row],[Discount]]),MEDIAN(Sales_Fact[Discount]),Sales_Fact[[#This Row],[Discount]])</f>
        <v>0.04</v>
      </c>
      <c r="N277" s="1">
        <f>Sales_Fact[[#This Row],[Quantity2]]*Sales_Fact[[#This Row],[Unit_Price3]]*(1-Sales_Fact[[#This Row],[Discount4]])</f>
        <v>581.76959999999997</v>
      </c>
      <c r="O277" s="1">
        <f>Sales_Fact[[#This Row],[Quantity2]]*Sales_Fact[[#This Row],[Unit_Price3]]</f>
        <v>606.01</v>
      </c>
      <c r="P277" s="1">
        <f>Sales_Fact[[#This Row],[Gross Amount]]*Sales_Fact[[#This Row],[Discount4]]</f>
        <v>24.240400000000001</v>
      </c>
      <c r="Q277" s="1" t="str">
        <f>IF(Sales_Fact[[#This Row],[Total_Amount5]]&gt;1000,"High Value","Standard")</f>
        <v>Standard</v>
      </c>
    </row>
    <row r="278" spans="1:17" x14ac:dyDescent="0.25">
      <c r="A278" t="s">
        <v>2162</v>
      </c>
      <c r="B278" s="3">
        <v>45483</v>
      </c>
      <c r="C278" t="s">
        <v>1104</v>
      </c>
      <c r="D278" t="s">
        <v>1602</v>
      </c>
      <c r="E278" t="s">
        <v>1870</v>
      </c>
      <c r="F278">
        <v>4</v>
      </c>
      <c r="G278">
        <v>322.58</v>
      </c>
      <c r="H278">
        <v>0.06</v>
      </c>
      <c r="I278" t="s">
        <v>1861</v>
      </c>
      <c r="J278">
        <v>1212.9007999999999</v>
      </c>
      <c r="K278" s="4">
        <f>IF(ISBLANK(Sales_Fact[[#This Row],[Quantity]]),MEDIAN(Sales_Fact[Quantity]),Sales_Fact[[#This Row],[Quantity]])</f>
        <v>4</v>
      </c>
      <c r="L278" s="1">
        <f>IF(ISBLANK(Sales_Fact[[#This Row],[Unit_Price]]),MEDIAN(Sales_Fact[Unit_Price]),Sales_Fact[[#This Row],[Unit_Price]])</f>
        <v>322.58</v>
      </c>
      <c r="M278" s="2">
        <f>IF(ISBLANK(Sales_Fact[[#This Row],[Discount]]),MEDIAN(Sales_Fact[Discount]),Sales_Fact[[#This Row],[Discount]])</f>
        <v>0.06</v>
      </c>
      <c r="N278" s="1">
        <f>Sales_Fact[[#This Row],[Quantity2]]*Sales_Fact[[#This Row],[Unit_Price3]]*(1-Sales_Fact[[#This Row],[Discount4]])</f>
        <v>1212.9007999999999</v>
      </c>
      <c r="O278" s="1">
        <f>Sales_Fact[[#This Row],[Quantity2]]*Sales_Fact[[#This Row],[Unit_Price3]]</f>
        <v>1290.32</v>
      </c>
      <c r="P278" s="1">
        <f>Sales_Fact[[#This Row],[Gross Amount]]*Sales_Fact[[#This Row],[Discount4]]</f>
        <v>77.419199999999989</v>
      </c>
      <c r="Q278" s="1" t="str">
        <f>IF(Sales_Fact[[#This Row],[Total_Amount5]]&gt;1000,"High Value","Standard")</f>
        <v>High Value</v>
      </c>
    </row>
    <row r="279" spans="1:17" x14ac:dyDescent="0.25">
      <c r="A279" t="s">
        <v>2163</v>
      </c>
      <c r="B279" s="3">
        <v>45661</v>
      </c>
      <c r="C279" t="s">
        <v>1498</v>
      </c>
      <c r="D279" t="s">
        <v>1782</v>
      </c>
      <c r="E279" t="s">
        <v>1899</v>
      </c>
      <c r="F279">
        <v>4</v>
      </c>
      <c r="G279">
        <v>463.17</v>
      </c>
      <c r="H279">
        <v>0.06</v>
      </c>
      <c r="I279" t="s">
        <v>1864</v>
      </c>
      <c r="J279">
        <v>1741.5192</v>
      </c>
      <c r="K279" s="4">
        <f>IF(ISBLANK(Sales_Fact[[#This Row],[Quantity]]),MEDIAN(Sales_Fact[Quantity]),Sales_Fact[[#This Row],[Quantity]])</f>
        <v>4</v>
      </c>
      <c r="L279" s="1">
        <f>IF(ISBLANK(Sales_Fact[[#This Row],[Unit_Price]]),MEDIAN(Sales_Fact[Unit_Price]),Sales_Fact[[#This Row],[Unit_Price]])</f>
        <v>463.17</v>
      </c>
      <c r="M279" s="2">
        <f>IF(ISBLANK(Sales_Fact[[#This Row],[Discount]]),MEDIAN(Sales_Fact[Discount]),Sales_Fact[[#This Row],[Discount]])</f>
        <v>0.06</v>
      </c>
      <c r="N279" s="1">
        <f>Sales_Fact[[#This Row],[Quantity2]]*Sales_Fact[[#This Row],[Unit_Price3]]*(1-Sales_Fact[[#This Row],[Discount4]])</f>
        <v>1741.5192</v>
      </c>
      <c r="O279" s="1">
        <f>Sales_Fact[[#This Row],[Quantity2]]*Sales_Fact[[#This Row],[Unit_Price3]]</f>
        <v>1852.68</v>
      </c>
      <c r="P279" s="1">
        <f>Sales_Fact[[#This Row],[Gross Amount]]*Sales_Fact[[#This Row],[Discount4]]</f>
        <v>111.16079999999999</v>
      </c>
      <c r="Q279" s="1" t="str">
        <f>IF(Sales_Fact[[#This Row],[Total_Amount5]]&gt;1000,"High Value","Standard")</f>
        <v>High Value</v>
      </c>
    </row>
    <row r="280" spans="1:17" x14ac:dyDescent="0.25">
      <c r="A280" t="s">
        <v>2164</v>
      </c>
      <c r="B280" s="3">
        <v>45798</v>
      </c>
      <c r="C280" t="s">
        <v>1005</v>
      </c>
      <c r="D280" t="s">
        <v>1626</v>
      </c>
      <c r="E280" t="s">
        <v>1872</v>
      </c>
      <c r="F280">
        <v>4</v>
      </c>
      <c r="G280">
        <v>285.82</v>
      </c>
      <c r="H280">
        <v>0.18</v>
      </c>
      <c r="I280" t="s">
        <v>1864</v>
      </c>
      <c r="J280">
        <v>937.4896</v>
      </c>
      <c r="K280" s="4">
        <f>IF(ISBLANK(Sales_Fact[[#This Row],[Quantity]]),MEDIAN(Sales_Fact[Quantity]),Sales_Fact[[#This Row],[Quantity]])</f>
        <v>4</v>
      </c>
      <c r="L280" s="1">
        <f>IF(ISBLANK(Sales_Fact[[#This Row],[Unit_Price]]),MEDIAN(Sales_Fact[Unit_Price]),Sales_Fact[[#This Row],[Unit_Price]])</f>
        <v>285.82</v>
      </c>
      <c r="M280" s="2">
        <f>IF(ISBLANK(Sales_Fact[[#This Row],[Discount]]),MEDIAN(Sales_Fact[Discount]),Sales_Fact[[#This Row],[Discount]])</f>
        <v>0.18</v>
      </c>
      <c r="N280" s="1">
        <f>Sales_Fact[[#This Row],[Quantity2]]*Sales_Fact[[#This Row],[Unit_Price3]]*(1-Sales_Fact[[#This Row],[Discount4]])</f>
        <v>937.4896</v>
      </c>
      <c r="O280" s="1">
        <f>Sales_Fact[[#This Row],[Quantity2]]*Sales_Fact[[#This Row],[Unit_Price3]]</f>
        <v>1143.28</v>
      </c>
      <c r="P280" s="1">
        <f>Sales_Fact[[#This Row],[Gross Amount]]*Sales_Fact[[#This Row],[Discount4]]</f>
        <v>205.79039999999998</v>
      </c>
      <c r="Q280" s="1" t="str">
        <f>IF(Sales_Fact[[#This Row],[Total_Amount5]]&gt;1000,"High Value","Standard")</f>
        <v>Standard</v>
      </c>
    </row>
    <row r="281" spans="1:17" x14ac:dyDescent="0.25">
      <c r="A281" t="s">
        <v>2165</v>
      </c>
      <c r="B281" s="3">
        <v>45868</v>
      </c>
      <c r="C281" t="s">
        <v>1035</v>
      </c>
      <c r="D281" t="s">
        <v>1662</v>
      </c>
      <c r="E281" t="s">
        <v>1931</v>
      </c>
      <c r="F281">
        <v>3</v>
      </c>
      <c r="G281">
        <v>995.38</v>
      </c>
      <c r="H281">
        <v>0.1</v>
      </c>
      <c r="I281" t="s">
        <v>1864</v>
      </c>
      <c r="J281">
        <v>2687.5259999999998</v>
      </c>
      <c r="K281" s="4">
        <f>IF(ISBLANK(Sales_Fact[[#This Row],[Quantity]]),MEDIAN(Sales_Fact[Quantity]),Sales_Fact[[#This Row],[Quantity]])</f>
        <v>3</v>
      </c>
      <c r="L281" s="1">
        <f>IF(ISBLANK(Sales_Fact[[#This Row],[Unit_Price]]),MEDIAN(Sales_Fact[Unit_Price]),Sales_Fact[[#This Row],[Unit_Price]])</f>
        <v>995.38</v>
      </c>
      <c r="M281" s="2">
        <f>IF(ISBLANK(Sales_Fact[[#This Row],[Discount]]),MEDIAN(Sales_Fact[Discount]),Sales_Fact[[#This Row],[Discount]])</f>
        <v>0.1</v>
      </c>
      <c r="N281" s="1">
        <f>Sales_Fact[[#This Row],[Quantity2]]*Sales_Fact[[#This Row],[Unit_Price3]]*(1-Sales_Fact[[#This Row],[Discount4]])</f>
        <v>2687.5259999999998</v>
      </c>
      <c r="O281" s="1">
        <f>Sales_Fact[[#This Row],[Quantity2]]*Sales_Fact[[#This Row],[Unit_Price3]]</f>
        <v>2986.14</v>
      </c>
      <c r="P281" s="1">
        <f>Sales_Fact[[#This Row],[Gross Amount]]*Sales_Fact[[#This Row],[Discount4]]</f>
        <v>298.61399999999998</v>
      </c>
      <c r="Q281" s="1" t="str">
        <f>IF(Sales_Fact[[#This Row],[Total_Amount5]]&gt;1000,"High Value","Standard")</f>
        <v>High Value</v>
      </c>
    </row>
    <row r="282" spans="1:17" x14ac:dyDescent="0.25">
      <c r="A282" t="s">
        <v>2166</v>
      </c>
      <c r="B282" s="3">
        <v>45757</v>
      </c>
      <c r="C282" t="s">
        <v>418</v>
      </c>
      <c r="D282" t="s">
        <v>1737</v>
      </c>
      <c r="E282" t="s">
        <v>1866</v>
      </c>
      <c r="F282">
        <v>1</v>
      </c>
      <c r="G282">
        <v>329.31</v>
      </c>
      <c r="H282">
        <v>0.09</v>
      </c>
      <c r="I282" t="s">
        <v>1861</v>
      </c>
      <c r="J282">
        <v>299.6721</v>
      </c>
      <c r="K282" s="4">
        <f>IF(ISBLANK(Sales_Fact[[#This Row],[Quantity]]),MEDIAN(Sales_Fact[Quantity]),Sales_Fact[[#This Row],[Quantity]])</f>
        <v>1</v>
      </c>
      <c r="L282" s="1">
        <f>IF(ISBLANK(Sales_Fact[[#This Row],[Unit_Price]]),MEDIAN(Sales_Fact[Unit_Price]),Sales_Fact[[#This Row],[Unit_Price]])</f>
        <v>329.31</v>
      </c>
      <c r="M282" s="2">
        <f>IF(ISBLANK(Sales_Fact[[#This Row],[Discount]]),MEDIAN(Sales_Fact[Discount]),Sales_Fact[[#This Row],[Discount]])</f>
        <v>0.09</v>
      </c>
      <c r="N282" s="1">
        <f>Sales_Fact[[#This Row],[Quantity2]]*Sales_Fact[[#This Row],[Unit_Price3]]*(1-Sales_Fact[[#This Row],[Discount4]])</f>
        <v>299.6721</v>
      </c>
      <c r="O282" s="1">
        <f>Sales_Fact[[#This Row],[Quantity2]]*Sales_Fact[[#This Row],[Unit_Price3]]</f>
        <v>329.31</v>
      </c>
      <c r="P282" s="1">
        <f>Sales_Fact[[#This Row],[Gross Amount]]*Sales_Fact[[#This Row],[Discount4]]</f>
        <v>29.637899999999998</v>
      </c>
      <c r="Q282" s="1" t="str">
        <f>IF(Sales_Fact[[#This Row],[Total_Amount5]]&gt;1000,"High Value","Standard")</f>
        <v>Standard</v>
      </c>
    </row>
    <row r="283" spans="1:17" x14ac:dyDescent="0.25">
      <c r="A283" t="s">
        <v>2167</v>
      </c>
      <c r="B283" s="3">
        <v>45475</v>
      </c>
      <c r="C283" t="s">
        <v>1515</v>
      </c>
      <c r="D283" t="s">
        <v>1692</v>
      </c>
      <c r="E283" t="s">
        <v>1886</v>
      </c>
      <c r="F283">
        <v>3</v>
      </c>
      <c r="G283">
        <v>64.2</v>
      </c>
      <c r="H283">
        <v>0.08</v>
      </c>
      <c r="I283" t="s">
        <v>1868</v>
      </c>
      <c r="J283">
        <v>177.19200000000001</v>
      </c>
      <c r="K283" s="4">
        <f>IF(ISBLANK(Sales_Fact[[#This Row],[Quantity]]),MEDIAN(Sales_Fact[Quantity]),Sales_Fact[[#This Row],[Quantity]])</f>
        <v>3</v>
      </c>
      <c r="L283" s="1">
        <f>IF(ISBLANK(Sales_Fact[[#This Row],[Unit_Price]]),MEDIAN(Sales_Fact[Unit_Price]),Sales_Fact[[#This Row],[Unit_Price]])</f>
        <v>64.2</v>
      </c>
      <c r="M283" s="2">
        <f>IF(ISBLANK(Sales_Fact[[#This Row],[Discount]]),MEDIAN(Sales_Fact[Discount]),Sales_Fact[[#This Row],[Discount]])</f>
        <v>0.08</v>
      </c>
      <c r="N283" s="1">
        <f>Sales_Fact[[#This Row],[Quantity2]]*Sales_Fact[[#This Row],[Unit_Price3]]*(1-Sales_Fact[[#This Row],[Discount4]])</f>
        <v>177.19200000000004</v>
      </c>
      <c r="O283" s="1">
        <f>Sales_Fact[[#This Row],[Quantity2]]*Sales_Fact[[#This Row],[Unit_Price3]]</f>
        <v>192.60000000000002</v>
      </c>
      <c r="P283" s="1">
        <f>Sales_Fact[[#This Row],[Gross Amount]]*Sales_Fact[[#This Row],[Discount4]]</f>
        <v>15.408000000000003</v>
      </c>
      <c r="Q283" s="1" t="str">
        <f>IF(Sales_Fact[[#This Row],[Total_Amount5]]&gt;1000,"High Value","Standard")</f>
        <v>Standard</v>
      </c>
    </row>
    <row r="284" spans="1:17" x14ac:dyDescent="0.25">
      <c r="A284" t="s">
        <v>2168</v>
      </c>
      <c r="B284" s="3">
        <v>45829</v>
      </c>
      <c r="C284" t="s">
        <v>845</v>
      </c>
      <c r="D284" t="s">
        <v>1585</v>
      </c>
      <c r="E284" t="s">
        <v>1896</v>
      </c>
      <c r="F284">
        <v>3</v>
      </c>
      <c r="G284">
        <v>697.13</v>
      </c>
      <c r="H284">
        <v>0.25</v>
      </c>
      <c r="I284" t="s">
        <v>1868</v>
      </c>
      <c r="J284">
        <v>1568.5425</v>
      </c>
      <c r="K284" s="4">
        <f>IF(ISBLANK(Sales_Fact[[#This Row],[Quantity]]),MEDIAN(Sales_Fact[Quantity]),Sales_Fact[[#This Row],[Quantity]])</f>
        <v>3</v>
      </c>
      <c r="L284" s="1">
        <f>IF(ISBLANK(Sales_Fact[[#This Row],[Unit_Price]]),MEDIAN(Sales_Fact[Unit_Price]),Sales_Fact[[#This Row],[Unit_Price]])</f>
        <v>697.13</v>
      </c>
      <c r="M284" s="2">
        <f>IF(ISBLANK(Sales_Fact[[#This Row],[Discount]]),MEDIAN(Sales_Fact[Discount]),Sales_Fact[[#This Row],[Discount]])</f>
        <v>0.25</v>
      </c>
      <c r="N284" s="1">
        <f>Sales_Fact[[#This Row],[Quantity2]]*Sales_Fact[[#This Row],[Unit_Price3]]*(1-Sales_Fact[[#This Row],[Discount4]])</f>
        <v>1568.5425</v>
      </c>
      <c r="O284" s="1">
        <f>Sales_Fact[[#This Row],[Quantity2]]*Sales_Fact[[#This Row],[Unit_Price3]]</f>
        <v>2091.39</v>
      </c>
      <c r="P284" s="1">
        <f>Sales_Fact[[#This Row],[Gross Amount]]*Sales_Fact[[#This Row],[Discount4]]</f>
        <v>522.84749999999997</v>
      </c>
      <c r="Q284" s="1" t="str">
        <f>IF(Sales_Fact[[#This Row],[Total_Amount5]]&gt;1000,"High Value","Standard")</f>
        <v>High Value</v>
      </c>
    </row>
    <row r="285" spans="1:17" x14ac:dyDescent="0.25">
      <c r="A285" t="s">
        <v>2169</v>
      </c>
      <c r="B285" s="3">
        <v>45639</v>
      </c>
      <c r="C285" t="s">
        <v>100</v>
      </c>
      <c r="D285" t="s">
        <v>1578</v>
      </c>
      <c r="E285" t="s">
        <v>1870</v>
      </c>
      <c r="F285">
        <v>3</v>
      </c>
      <c r="G285">
        <v>134.30000000000001</v>
      </c>
      <c r="H285">
        <v>0.14000000000000001</v>
      </c>
      <c r="I285" t="s">
        <v>1861</v>
      </c>
      <c r="J285">
        <v>346.49400000000003</v>
      </c>
      <c r="K285" s="4">
        <f>IF(ISBLANK(Sales_Fact[[#This Row],[Quantity]]),MEDIAN(Sales_Fact[Quantity]),Sales_Fact[[#This Row],[Quantity]])</f>
        <v>3</v>
      </c>
      <c r="L285" s="1">
        <f>IF(ISBLANK(Sales_Fact[[#This Row],[Unit_Price]]),MEDIAN(Sales_Fact[Unit_Price]),Sales_Fact[[#This Row],[Unit_Price]])</f>
        <v>134.30000000000001</v>
      </c>
      <c r="M285" s="2">
        <f>IF(ISBLANK(Sales_Fact[[#This Row],[Discount]]),MEDIAN(Sales_Fact[Discount]),Sales_Fact[[#This Row],[Discount]])</f>
        <v>0.14000000000000001</v>
      </c>
      <c r="N285" s="1">
        <f>Sales_Fact[[#This Row],[Quantity2]]*Sales_Fact[[#This Row],[Unit_Price3]]*(1-Sales_Fact[[#This Row],[Discount4]])</f>
        <v>346.49400000000003</v>
      </c>
      <c r="O285" s="1">
        <f>Sales_Fact[[#This Row],[Quantity2]]*Sales_Fact[[#This Row],[Unit_Price3]]</f>
        <v>402.90000000000003</v>
      </c>
      <c r="P285" s="1">
        <f>Sales_Fact[[#This Row],[Gross Amount]]*Sales_Fact[[#This Row],[Discount4]]</f>
        <v>56.406000000000013</v>
      </c>
      <c r="Q285" s="1" t="str">
        <f>IF(Sales_Fact[[#This Row],[Total_Amount5]]&gt;1000,"High Value","Standard")</f>
        <v>Standard</v>
      </c>
    </row>
    <row r="286" spans="1:17" x14ac:dyDescent="0.25">
      <c r="A286" t="s">
        <v>2170</v>
      </c>
      <c r="B286" s="3">
        <v>45518</v>
      </c>
      <c r="C286" t="s">
        <v>839</v>
      </c>
      <c r="D286" t="s">
        <v>1803</v>
      </c>
      <c r="E286" t="s">
        <v>1896</v>
      </c>
      <c r="F286">
        <v>1</v>
      </c>
      <c r="G286">
        <v>520.92999999999995</v>
      </c>
      <c r="H286">
        <v>0.15</v>
      </c>
      <c r="I286" t="s">
        <v>1861</v>
      </c>
      <c r="J286">
        <v>442.79050000000001</v>
      </c>
      <c r="K286" s="4">
        <f>IF(ISBLANK(Sales_Fact[[#This Row],[Quantity]]),MEDIAN(Sales_Fact[Quantity]),Sales_Fact[[#This Row],[Quantity]])</f>
        <v>1</v>
      </c>
      <c r="L286" s="1">
        <f>IF(ISBLANK(Sales_Fact[[#This Row],[Unit_Price]]),MEDIAN(Sales_Fact[Unit_Price]),Sales_Fact[[#This Row],[Unit_Price]])</f>
        <v>520.92999999999995</v>
      </c>
      <c r="M286" s="2">
        <f>IF(ISBLANK(Sales_Fact[[#This Row],[Discount]]),MEDIAN(Sales_Fact[Discount]),Sales_Fact[[#This Row],[Discount]])</f>
        <v>0.15</v>
      </c>
      <c r="N286" s="1">
        <f>Sales_Fact[[#This Row],[Quantity2]]*Sales_Fact[[#This Row],[Unit_Price3]]*(1-Sales_Fact[[#This Row],[Discount4]])</f>
        <v>442.79049999999995</v>
      </c>
      <c r="O286" s="1">
        <f>Sales_Fact[[#This Row],[Quantity2]]*Sales_Fact[[#This Row],[Unit_Price3]]</f>
        <v>520.92999999999995</v>
      </c>
      <c r="P286" s="1">
        <f>Sales_Fact[[#This Row],[Gross Amount]]*Sales_Fact[[#This Row],[Discount4]]</f>
        <v>78.139499999999984</v>
      </c>
      <c r="Q286" s="1" t="str">
        <f>IF(Sales_Fact[[#This Row],[Total_Amount5]]&gt;1000,"High Value","Standard")</f>
        <v>Standard</v>
      </c>
    </row>
    <row r="287" spans="1:17" x14ac:dyDescent="0.25">
      <c r="A287" t="s">
        <v>2171</v>
      </c>
      <c r="B287" s="3">
        <v>45721</v>
      </c>
      <c r="C287" t="s">
        <v>736</v>
      </c>
      <c r="D287" t="s">
        <v>1608</v>
      </c>
      <c r="E287" t="s">
        <v>1872</v>
      </c>
      <c r="F287">
        <v>2</v>
      </c>
      <c r="G287">
        <v>350.12</v>
      </c>
      <c r="H287">
        <v>0.21</v>
      </c>
      <c r="I287" t="s">
        <v>1868</v>
      </c>
      <c r="J287">
        <v>553.18960000000004</v>
      </c>
      <c r="K287" s="4">
        <f>IF(ISBLANK(Sales_Fact[[#This Row],[Quantity]]),MEDIAN(Sales_Fact[Quantity]),Sales_Fact[[#This Row],[Quantity]])</f>
        <v>2</v>
      </c>
      <c r="L287" s="1">
        <f>IF(ISBLANK(Sales_Fact[[#This Row],[Unit_Price]]),MEDIAN(Sales_Fact[Unit_Price]),Sales_Fact[[#This Row],[Unit_Price]])</f>
        <v>350.12</v>
      </c>
      <c r="M287" s="2">
        <f>IF(ISBLANK(Sales_Fact[[#This Row],[Discount]]),MEDIAN(Sales_Fact[Discount]),Sales_Fact[[#This Row],[Discount]])</f>
        <v>0.21</v>
      </c>
      <c r="N287" s="1">
        <f>Sales_Fact[[#This Row],[Quantity2]]*Sales_Fact[[#This Row],[Unit_Price3]]*(1-Sales_Fact[[#This Row],[Discount4]])</f>
        <v>553.18960000000004</v>
      </c>
      <c r="O287" s="1">
        <f>Sales_Fact[[#This Row],[Quantity2]]*Sales_Fact[[#This Row],[Unit_Price3]]</f>
        <v>700.24</v>
      </c>
      <c r="P287" s="1">
        <f>Sales_Fact[[#This Row],[Gross Amount]]*Sales_Fact[[#This Row],[Discount4]]</f>
        <v>147.0504</v>
      </c>
      <c r="Q287" s="1" t="str">
        <f>IF(Sales_Fact[[#This Row],[Total_Amount5]]&gt;1000,"High Value","Standard")</f>
        <v>Standard</v>
      </c>
    </row>
    <row r="288" spans="1:17" x14ac:dyDescent="0.25">
      <c r="A288" t="s">
        <v>2172</v>
      </c>
      <c r="B288" s="3">
        <v>45308</v>
      </c>
      <c r="C288" t="s">
        <v>1446</v>
      </c>
      <c r="D288" t="s">
        <v>1695</v>
      </c>
      <c r="E288" t="s">
        <v>1892</v>
      </c>
      <c r="F288">
        <v>3</v>
      </c>
      <c r="G288">
        <v>807.95</v>
      </c>
      <c r="H288">
        <v>0.1</v>
      </c>
      <c r="I288" t="s">
        <v>1864</v>
      </c>
      <c r="J288">
        <v>2181.4650000000011</v>
      </c>
      <c r="K288" s="4">
        <f>IF(ISBLANK(Sales_Fact[[#This Row],[Quantity]]),MEDIAN(Sales_Fact[Quantity]),Sales_Fact[[#This Row],[Quantity]])</f>
        <v>3</v>
      </c>
      <c r="L288" s="1">
        <f>IF(ISBLANK(Sales_Fact[[#This Row],[Unit_Price]]),MEDIAN(Sales_Fact[Unit_Price]),Sales_Fact[[#This Row],[Unit_Price]])</f>
        <v>807.95</v>
      </c>
      <c r="M288" s="2">
        <f>IF(ISBLANK(Sales_Fact[[#This Row],[Discount]]),MEDIAN(Sales_Fact[Discount]),Sales_Fact[[#This Row],[Discount]])</f>
        <v>0.1</v>
      </c>
      <c r="N288" s="1">
        <f>Sales_Fact[[#This Row],[Quantity2]]*Sales_Fact[[#This Row],[Unit_Price3]]*(1-Sales_Fact[[#This Row],[Discount4]])</f>
        <v>2181.4650000000006</v>
      </c>
      <c r="O288" s="1">
        <f>Sales_Fact[[#This Row],[Quantity2]]*Sales_Fact[[#This Row],[Unit_Price3]]</f>
        <v>2423.8500000000004</v>
      </c>
      <c r="P288" s="1">
        <f>Sales_Fact[[#This Row],[Gross Amount]]*Sales_Fact[[#This Row],[Discount4]]</f>
        <v>242.38500000000005</v>
      </c>
      <c r="Q288" s="1" t="str">
        <f>IF(Sales_Fact[[#This Row],[Total_Amount5]]&gt;1000,"High Value","Standard")</f>
        <v>High Value</v>
      </c>
    </row>
    <row r="289" spans="1:17" x14ac:dyDescent="0.25">
      <c r="A289" t="s">
        <v>2173</v>
      </c>
      <c r="B289" s="3">
        <v>45889</v>
      </c>
      <c r="C289" t="s">
        <v>1062</v>
      </c>
      <c r="D289" t="s">
        <v>1665</v>
      </c>
      <c r="E289" t="s">
        <v>1904</v>
      </c>
      <c r="F289">
        <v>4</v>
      </c>
      <c r="G289">
        <v>766.03</v>
      </c>
      <c r="H289">
        <v>0.28999999999999998</v>
      </c>
      <c r="I289" t="s">
        <v>1864</v>
      </c>
      <c r="J289">
        <v>2175.5252</v>
      </c>
      <c r="K289" s="4">
        <f>IF(ISBLANK(Sales_Fact[[#This Row],[Quantity]]),MEDIAN(Sales_Fact[Quantity]),Sales_Fact[[#This Row],[Quantity]])</f>
        <v>4</v>
      </c>
      <c r="L289" s="1">
        <f>IF(ISBLANK(Sales_Fact[[#This Row],[Unit_Price]]),MEDIAN(Sales_Fact[Unit_Price]),Sales_Fact[[#This Row],[Unit_Price]])</f>
        <v>766.03</v>
      </c>
      <c r="M289" s="2">
        <f>IF(ISBLANK(Sales_Fact[[#This Row],[Discount]]),MEDIAN(Sales_Fact[Discount]),Sales_Fact[[#This Row],[Discount]])</f>
        <v>0.28999999999999998</v>
      </c>
      <c r="N289" s="1">
        <f>Sales_Fact[[#This Row],[Quantity2]]*Sales_Fact[[#This Row],[Unit_Price3]]*(1-Sales_Fact[[#This Row],[Discount4]])</f>
        <v>2175.5252</v>
      </c>
      <c r="O289" s="1">
        <f>Sales_Fact[[#This Row],[Quantity2]]*Sales_Fact[[#This Row],[Unit_Price3]]</f>
        <v>3064.12</v>
      </c>
      <c r="P289" s="1">
        <f>Sales_Fact[[#This Row],[Gross Amount]]*Sales_Fact[[#This Row],[Discount4]]</f>
        <v>888.59479999999996</v>
      </c>
      <c r="Q289" s="1" t="str">
        <f>IF(Sales_Fact[[#This Row],[Total_Amount5]]&gt;1000,"High Value","Standard")</f>
        <v>High Value</v>
      </c>
    </row>
    <row r="290" spans="1:17" x14ac:dyDescent="0.25">
      <c r="A290" t="s">
        <v>2174</v>
      </c>
      <c r="B290" s="3">
        <v>45386</v>
      </c>
      <c r="C290" t="s">
        <v>607</v>
      </c>
      <c r="D290" t="s">
        <v>1722</v>
      </c>
      <c r="E290" t="s">
        <v>1866</v>
      </c>
      <c r="F290">
        <v>3</v>
      </c>
      <c r="G290">
        <v>545.1</v>
      </c>
      <c r="H290">
        <v>0.08</v>
      </c>
      <c r="I290" t="s">
        <v>1868</v>
      </c>
      <c r="J290">
        <v>1504.4760000000001</v>
      </c>
      <c r="K290" s="4">
        <f>IF(ISBLANK(Sales_Fact[[#This Row],[Quantity]]),MEDIAN(Sales_Fact[Quantity]),Sales_Fact[[#This Row],[Quantity]])</f>
        <v>3</v>
      </c>
      <c r="L290" s="1">
        <f>IF(ISBLANK(Sales_Fact[[#This Row],[Unit_Price]]),MEDIAN(Sales_Fact[Unit_Price]),Sales_Fact[[#This Row],[Unit_Price]])</f>
        <v>545.1</v>
      </c>
      <c r="M290" s="2">
        <f>IF(ISBLANK(Sales_Fact[[#This Row],[Discount]]),MEDIAN(Sales_Fact[Discount]),Sales_Fact[[#This Row],[Discount]])</f>
        <v>0.08</v>
      </c>
      <c r="N290" s="1">
        <f>Sales_Fact[[#This Row],[Quantity2]]*Sales_Fact[[#This Row],[Unit_Price3]]*(1-Sales_Fact[[#This Row],[Discount4]])</f>
        <v>1504.4760000000003</v>
      </c>
      <c r="O290" s="1">
        <f>Sales_Fact[[#This Row],[Quantity2]]*Sales_Fact[[#This Row],[Unit_Price3]]</f>
        <v>1635.3000000000002</v>
      </c>
      <c r="P290" s="1">
        <f>Sales_Fact[[#This Row],[Gross Amount]]*Sales_Fact[[#This Row],[Discount4]]</f>
        <v>130.82400000000001</v>
      </c>
      <c r="Q290" s="1" t="str">
        <f>IF(Sales_Fact[[#This Row],[Total_Amount5]]&gt;1000,"High Value","Standard")</f>
        <v>High Value</v>
      </c>
    </row>
    <row r="291" spans="1:17" x14ac:dyDescent="0.25">
      <c r="A291" t="s">
        <v>2175</v>
      </c>
      <c r="B291" s="3">
        <v>45438</v>
      </c>
      <c r="C291" t="s">
        <v>848</v>
      </c>
      <c r="D291" t="s">
        <v>1746</v>
      </c>
      <c r="E291" t="s">
        <v>1872</v>
      </c>
      <c r="F291">
        <v>1</v>
      </c>
      <c r="G291">
        <v>203.61</v>
      </c>
      <c r="H291">
        <v>0.24</v>
      </c>
      <c r="I291" t="s">
        <v>1868</v>
      </c>
      <c r="J291">
        <v>154.74359999999999</v>
      </c>
      <c r="K291" s="4">
        <f>IF(ISBLANK(Sales_Fact[[#This Row],[Quantity]]),MEDIAN(Sales_Fact[Quantity]),Sales_Fact[[#This Row],[Quantity]])</f>
        <v>1</v>
      </c>
      <c r="L291" s="1">
        <f>IF(ISBLANK(Sales_Fact[[#This Row],[Unit_Price]]),MEDIAN(Sales_Fact[Unit_Price]),Sales_Fact[[#This Row],[Unit_Price]])</f>
        <v>203.61</v>
      </c>
      <c r="M291" s="2">
        <f>IF(ISBLANK(Sales_Fact[[#This Row],[Discount]]),MEDIAN(Sales_Fact[Discount]),Sales_Fact[[#This Row],[Discount]])</f>
        <v>0.24</v>
      </c>
      <c r="N291" s="1">
        <f>Sales_Fact[[#This Row],[Quantity2]]*Sales_Fact[[#This Row],[Unit_Price3]]*(1-Sales_Fact[[#This Row],[Discount4]])</f>
        <v>154.74360000000001</v>
      </c>
      <c r="O291" s="1">
        <f>Sales_Fact[[#This Row],[Quantity2]]*Sales_Fact[[#This Row],[Unit_Price3]]</f>
        <v>203.61</v>
      </c>
      <c r="P291" s="1">
        <f>Sales_Fact[[#This Row],[Gross Amount]]*Sales_Fact[[#This Row],[Discount4]]</f>
        <v>48.866399999999999</v>
      </c>
      <c r="Q291" s="1" t="str">
        <f>IF(Sales_Fact[[#This Row],[Total_Amount5]]&gt;1000,"High Value","Standard")</f>
        <v>Standard</v>
      </c>
    </row>
    <row r="292" spans="1:17" x14ac:dyDescent="0.25">
      <c r="A292" t="s">
        <v>2176</v>
      </c>
      <c r="B292" s="3">
        <v>45856</v>
      </c>
      <c r="C292" t="s">
        <v>1305</v>
      </c>
      <c r="D292" t="s">
        <v>1842</v>
      </c>
      <c r="E292" t="s">
        <v>1888</v>
      </c>
      <c r="F292">
        <v>4</v>
      </c>
      <c r="G292">
        <v>493.8</v>
      </c>
      <c r="H292">
        <v>0.24</v>
      </c>
      <c r="I292" t="s">
        <v>1868</v>
      </c>
      <c r="J292">
        <v>1501.152</v>
      </c>
      <c r="K292" s="4">
        <f>IF(ISBLANK(Sales_Fact[[#This Row],[Quantity]]),MEDIAN(Sales_Fact[Quantity]),Sales_Fact[[#This Row],[Quantity]])</f>
        <v>4</v>
      </c>
      <c r="L292" s="1">
        <f>IF(ISBLANK(Sales_Fact[[#This Row],[Unit_Price]]),MEDIAN(Sales_Fact[Unit_Price]),Sales_Fact[[#This Row],[Unit_Price]])</f>
        <v>493.8</v>
      </c>
      <c r="M292" s="2">
        <f>IF(ISBLANK(Sales_Fact[[#This Row],[Discount]]),MEDIAN(Sales_Fact[Discount]),Sales_Fact[[#This Row],[Discount]])</f>
        <v>0.24</v>
      </c>
      <c r="N292" s="1">
        <f>Sales_Fact[[#This Row],[Quantity2]]*Sales_Fact[[#This Row],[Unit_Price3]]*(1-Sales_Fact[[#This Row],[Discount4]])</f>
        <v>1501.152</v>
      </c>
      <c r="O292" s="1">
        <f>Sales_Fact[[#This Row],[Quantity2]]*Sales_Fact[[#This Row],[Unit_Price3]]</f>
        <v>1975.2</v>
      </c>
      <c r="P292" s="1">
        <f>Sales_Fact[[#This Row],[Gross Amount]]*Sales_Fact[[#This Row],[Discount4]]</f>
        <v>474.048</v>
      </c>
      <c r="Q292" s="1" t="str">
        <f>IF(Sales_Fact[[#This Row],[Total_Amount5]]&gt;1000,"High Value","Standard")</f>
        <v>High Value</v>
      </c>
    </row>
    <row r="293" spans="1:17" x14ac:dyDescent="0.25">
      <c r="A293" t="s">
        <v>2177</v>
      </c>
      <c r="B293" s="3">
        <v>45485</v>
      </c>
      <c r="C293" t="s">
        <v>81</v>
      </c>
      <c r="D293" t="s">
        <v>1674</v>
      </c>
      <c r="E293" t="s">
        <v>1863</v>
      </c>
      <c r="F293">
        <v>1</v>
      </c>
      <c r="G293">
        <v>640.54999999999995</v>
      </c>
      <c r="H293">
        <v>0.25</v>
      </c>
      <c r="I293" t="s">
        <v>1861</v>
      </c>
      <c r="J293">
        <v>480.41250000000002</v>
      </c>
      <c r="K293" s="4">
        <f>IF(ISBLANK(Sales_Fact[[#This Row],[Quantity]]),MEDIAN(Sales_Fact[Quantity]),Sales_Fact[[#This Row],[Quantity]])</f>
        <v>1</v>
      </c>
      <c r="L293" s="1">
        <f>IF(ISBLANK(Sales_Fact[[#This Row],[Unit_Price]]),MEDIAN(Sales_Fact[Unit_Price]),Sales_Fact[[#This Row],[Unit_Price]])</f>
        <v>640.54999999999995</v>
      </c>
      <c r="M293" s="2">
        <f>IF(ISBLANK(Sales_Fact[[#This Row],[Discount]]),MEDIAN(Sales_Fact[Discount]),Sales_Fact[[#This Row],[Discount]])</f>
        <v>0.25</v>
      </c>
      <c r="N293" s="1">
        <f>Sales_Fact[[#This Row],[Quantity2]]*Sales_Fact[[#This Row],[Unit_Price3]]*(1-Sales_Fact[[#This Row],[Discount4]])</f>
        <v>480.41249999999997</v>
      </c>
      <c r="O293" s="1">
        <f>Sales_Fact[[#This Row],[Quantity2]]*Sales_Fact[[#This Row],[Unit_Price3]]</f>
        <v>640.54999999999995</v>
      </c>
      <c r="P293" s="1">
        <f>Sales_Fact[[#This Row],[Gross Amount]]*Sales_Fact[[#This Row],[Discount4]]</f>
        <v>160.13749999999999</v>
      </c>
      <c r="Q293" s="1" t="str">
        <f>IF(Sales_Fact[[#This Row],[Total_Amount5]]&gt;1000,"High Value","Standard")</f>
        <v>Standard</v>
      </c>
    </row>
    <row r="294" spans="1:17" x14ac:dyDescent="0.25">
      <c r="A294" t="s">
        <v>2178</v>
      </c>
      <c r="B294" s="3">
        <v>45545</v>
      </c>
      <c r="C294" t="s">
        <v>418</v>
      </c>
      <c r="D294" t="s">
        <v>1773</v>
      </c>
      <c r="E294" t="s">
        <v>1874</v>
      </c>
      <c r="F294">
        <v>1</v>
      </c>
      <c r="G294">
        <v>702.53</v>
      </c>
      <c r="H294">
        <v>0.3</v>
      </c>
      <c r="I294" t="s">
        <v>1861</v>
      </c>
      <c r="J294">
        <v>491.77100000000002</v>
      </c>
      <c r="K294" s="4">
        <f>IF(ISBLANK(Sales_Fact[[#This Row],[Quantity]]),MEDIAN(Sales_Fact[Quantity]),Sales_Fact[[#This Row],[Quantity]])</f>
        <v>1</v>
      </c>
      <c r="L294" s="1">
        <f>IF(ISBLANK(Sales_Fact[[#This Row],[Unit_Price]]),MEDIAN(Sales_Fact[Unit_Price]),Sales_Fact[[#This Row],[Unit_Price]])</f>
        <v>702.53</v>
      </c>
      <c r="M294" s="2">
        <f>IF(ISBLANK(Sales_Fact[[#This Row],[Discount]]),MEDIAN(Sales_Fact[Discount]),Sales_Fact[[#This Row],[Discount]])</f>
        <v>0.3</v>
      </c>
      <c r="N294" s="1">
        <f>Sales_Fact[[#This Row],[Quantity2]]*Sales_Fact[[#This Row],[Unit_Price3]]*(1-Sales_Fact[[#This Row],[Discount4]])</f>
        <v>491.77099999999996</v>
      </c>
      <c r="O294" s="1">
        <f>Sales_Fact[[#This Row],[Quantity2]]*Sales_Fact[[#This Row],[Unit_Price3]]</f>
        <v>702.53</v>
      </c>
      <c r="P294" s="1">
        <f>Sales_Fact[[#This Row],[Gross Amount]]*Sales_Fact[[#This Row],[Discount4]]</f>
        <v>210.75899999999999</v>
      </c>
      <c r="Q294" s="1" t="str">
        <f>IF(Sales_Fact[[#This Row],[Total_Amount5]]&gt;1000,"High Value","Standard")</f>
        <v>Standard</v>
      </c>
    </row>
    <row r="295" spans="1:17" x14ac:dyDescent="0.25">
      <c r="A295" t="s">
        <v>2179</v>
      </c>
      <c r="B295" s="3">
        <v>45826</v>
      </c>
      <c r="C295" t="s">
        <v>733</v>
      </c>
      <c r="D295" t="s">
        <v>1668</v>
      </c>
      <c r="E295" t="s">
        <v>1866</v>
      </c>
      <c r="F295">
        <v>4</v>
      </c>
      <c r="G295">
        <v>139.94</v>
      </c>
      <c r="H295">
        <v>0.24</v>
      </c>
      <c r="I295" t="s">
        <v>1861</v>
      </c>
      <c r="J295">
        <v>425.41759999999999</v>
      </c>
      <c r="K295" s="4">
        <f>IF(ISBLANK(Sales_Fact[[#This Row],[Quantity]]),MEDIAN(Sales_Fact[Quantity]),Sales_Fact[[#This Row],[Quantity]])</f>
        <v>4</v>
      </c>
      <c r="L295" s="1">
        <f>IF(ISBLANK(Sales_Fact[[#This Row],[Unit_Price]]),MEDIAN(Sales_Fact[Unit_Price]),Sales_Fact[[#This Row],[Unit_Price]])</f>
        <v>139.94</v>
      </c>
      <c r="M295" s="2">
        <f>IF(ISBLANK(Sales_Fact[[#This Row],[Discount]]),MEDIAN(Sales_Fact[Discount]),Sales_Fact[[#This Row],[Discount]])</f>
        <v>0.24</v>
      </c>
      <c r="N295" s="1">
        <f>Sales_Fact[[#This Row],[Quantity2]]*Sales_Fact[[#This Row],[Unit_Price3]]*(1-Sales_Fact[[#This Row],[Discount4]])</f>
        <v>425.41759999999999</v>
      </c>
      <c r="O295" s="1">
        <f>Sales_Fact[[#This Row],[Quantity2]]*Sales_Fact[[#This Row],[Unit_Price3]]</f>
        <v>559.76</v>
      </c>
      <c r="P295" s="1">
        <f>Sales_Fact[[#This Row],[Gross Amount]]*Sales_Fact[[#This Row],[Discount4]]</f>
        <v>134.3424</v>
      </c>
      <c r="Q295" s="1" t="str">
        <f>IF(Sales_Fact[[#This Row],[Total_Amount5]]&gt;1000,"High Value","Standard")</f>
        <v>Standard</v>
      </c>
    </row>
    <row r="296" spans="1:17" x14ac:dyDescent="0.25">
      <c r="A296" t="s">
        <v>2180</v>
      </c>
      <c r="B296" s="3">
        <v>45654</v>
      </c>
      <c r="C296" t="s">
        <v>890</v>
      </c>
      <c r="D296" t="s">
        <v>1608</v>
      </c>
      <c r="E296" t="s">
        <v>1866</v>
      </c>
      <c r="F296">
        <v>2</v>
      </c>
      <c r="G296">
        <v>230.85</v>
      </c>
      <c r="H296">
        <v>0.18</v>
      </c>
      <c r="I296" t="s">
        <v>1861</v>
      </c>
      <c r="J296">
        <v>378.59399999999999</v>
      </c>
      <c r="K296" s="4">
        <f>IF(ISBLANK(Sales_Fact[[#This Row],[Quantity]]),MEDIAN(Sales_Fact[Quantity]),Sales_Fact[[#This Row],[Quantity]])</f>
        <v>2</v>
      </c>
      <c r="L296" s="1">
        <f>IF(ISBLANK(Sales_Fact[[#This Row],[Unit_Price]]),MEDIAN(Sales_Fact[Unit_Price]),Sales_Fact[[#This Row],[Unit_Price]])</f>
        <v>230.85</v>
      </c>
      <c r="M296" s="2">
        <f>IF(ISBLANK(Sales_Fact[[#This Row],[Discount]]),MEDIAN(Sales_Fact[Discount]),Sales_Fact[[#This Row],[Discount]])</f>
        <v>0.18</v>
      </c>
      <c r="N296" s="1">
        <f>Sales_Fact[[#This Row],[Quantity2]]*Sales_Fact[[#This Row],[Unit_Price3]]*(1-Sales_Fact[[#This Row],[Discount4]])</f>
        <v>378.59399999999999</v>
      </c>
      <c r="O296" s="1">
        <f>Sales_Fact[[#This Row],[Quantity2]]*Sales_Fact[[#This Row],[Unit_Price3]]</f>
        <v>461.7</v>
      </c>
      <c r="P296" s="1">
        <f>Sales_Fact[[#This Row],[Gross Amount]]*Sales_Fact[[#This Row],[Discount4]]</f>
        <v>83.105999999999995</v>
      </c>
      <c r="Q296" s="1" t="str">
        <f>IF(Sales_Fact[[#This Row],[Total_Amount5]]&gt;1000,"High Value","Standard")</f>
        <v>Standard</v>
      </c>
    </row>
    <row r="297" spans="1:17" x14ac:dyDescent="0.25">
      <c r="A297" t="s">
        <v>2181</v>
      </c>
      <c r="B297" s="3">
        <v>45556</v>
      </c>
      <c r="C297" t="s">
        <v>693</v>
      </c>
      <c r="D297" t="s">
        <v>1806</v>
      </c>
      <c r="E297" t="s">
        <v>1863</v>
      </c>
      <c r="F297">
        <v>4</v>
      </c>
      <c r="G297">
        <v>626.35</v>
      </c>
      <c r="H297">
        <v>0.25</v>
      </c>
      <c r="I297" t="s">
        <v>1868</v>
      </c>
      <c r="J297">
        <v>1879.05</v>
      </c>
      <c r="K297" s="4">
        <f>IF(ISBLANK(Sales_Fact[[#This Row],[Quantity]]),MEDIAN(Sales_Fact[Quantity]),Sales_Fact[[#This Row],[Quantity]])</f>
        <v>4</v>
      </c>
      <c r="L297" s="1">
        <f>IF(ISBLANK(Sales_Fact[[#This Row],[Unit_Price]]),MEDIAN(Sales_Fact[Unit_Price]),Sales_Fact[[#This Row],[Unit_Price]])</f>
        <v>626.35</v>
      </c>
      <c r="M297" s="2">
        <f>IF(ISBLANK(Sales_Fact[[#This Row],[Discount]]),MEDIAN(Sales_Fact[Discount]),Sales_Fact[[#This Row],[Discount]])</f>
        <v>0.25</v>
      </c>
      <c r="N297" s="1">
        <f>Sales_Fact[[#This Row],[Quantity2]]*Sales_Fact[[#This Row],[Unit_Price3]]*(1-Sales_Fact[[#This Row],[Discount4]])</f>
        <v>1879.0500000000002</v>
      </c>
      <c r="O297" s="1">
        <f>Sales_Fact[[#This Row],[Quantity2]]*Sales_Fact[[#This Row],[Unit_Price3]]</f>
        <v>2505.4</v>
      </c>
      <c r="P297" s="1">
        <f>Sales_Fact[[#This Row],[Gross Amount]]*Sales_Fact[[#This Row],[Discount4]]</f>
        <v>626.35</v>
      </c>
      <c r="Q297" s="1" t="str">
        <f>IF(Sales_Fact[[#This Row],[Total_Amount5]]&gt;1000,"High Value","Standard")</f>
        <v>High Value</v>
      </c>
    </row>
    <row r="298" spans="1:17" x14ac:dyDescent="0.25">
      <c r="A298" t="s">
        <v>2182</v>
      </c>
      <c r="B298" s="3">
        <v>45434</v>
      </c>
      <c r="C298" t="s">
        <v>302</v>
      </c>
      <c r="D298" t="s">
        <v>1674</v>
      </c>
      <c r="E298" t="s">
        <v>1881</v>
      </c>
      <c r="F298">
        <v>4</v>
      </c>
      <c r="G298">
        <v>108.55</v>
      </c>
      <c r="H298">
        <v>0.18</v>
      </c>
      <c r="I298" t="s">
        <v>1864</v>
      </c>
      <c r="J298">
        <v>356.04399999999998</v>
      </c>
      <c r="K298" s="4">
        <f>IF(ISBLANK(Sales_Fact[[#This Row],[Quantity]]),MEDIAN(Sales_Fact[Quantity]),Sales_Fact[[#This Row],[Quantity]])</f>
        <v>4</v>
      </c>
      <c r="L298" s="1">
        <f>IF(ISBLANK(Sales_Fact[[#This Row],[Unit_Price]]),MEDIAN(Sales_Fact[Unit_Price]),Sales_Fact[[#This Row],[Unit_Price]])</f>
        <v>108.55</v>
      </c>
      <c r="M298" s="2">
        <f>IF(ISBLANK(Sales_Fact[[#This Row],[Discount]]),MEDIAN(Sales_Fact[Discount]),Sales_Fact[[#This Row],[Discount]])</f>
        <v>0.18</v>
      </c>
      <c r="N298" s="1">
        <f>Sales_Fact[[#This Row],[Quantity2]]*Sales_Fact[[#This Row],[Unit_Price3]]*(1-Sales_Fact[[#This Row],[Discount4]])</f>
        <v>356.04400000000004</v>
      </c>
      <c r="O298" s="1">
        <f>Sales_Fact[[#This Row],[Quantity2]]*Sales_Fact[[#This Row],[Unit_Price3]]</f>
        <v>434.2</v>
      </c>
      <c r="P298" s="1">
        <f>Sales_Fact[[#This Row],[Gross Amount]]*Sales_Fact[[#This Row],[Discount4]]</f>
        <v>78.155999999999992</v>
      </c>
      <c r="Q298" s="1" t="str">
        <f>IF(Sales_Fact[[#This Row],[Total_Amount5]]&gt;1000,"High Value","Standard")</f>
        <v>Standard</v>
      </c>
    </row>
    <row r="299" spans="1:17" x14ac:dyDescent="0.25">
      <c r="A299" t="s">
        <v>2183</v>
      </c>
      <c r="B299" s="3">
        <v>45871</v>
      </c>
      <c r="C299" t="s">
        <v>634</v>
      </c>
      <c r="D299" t="s">
        <v>1602</v>
      </c>
      <c r="E299" t="s">
        <v>1883</v>
      </c>
      <c r="F299">
        <v>4</v>
      </c>
      <c r="G299">
        <v>353.67</v>
      </c>
      <c r="H299">
        <v>0.03</v>
      </c>
      <c r="I299" t="s">
        <v>1868</v>
      </c>
      <c r="J299">
        <v>1372.2396000000001</v>
      </c>
      <c r="K299" s="4">
        <f>IF(ISBLANK(Sales_Fact[[#This Row],[Quantity]]),MEDIAN(Sales_Fact[Quantity]),Sales_Fact[[#This Row],[Quantity]])</f>
        <v>4</v>
      </c>
      <c r="L299" s="1">
        <f>IF(ISBLANK(Sales_Fact[[#This Row],[Unit_Price]]),MEDIAN(Sales_Fact[Unit_Price]),Sales_Fact[[#This Row],[Unit_Price]])</f>
        <v>353.67</v>
      </c>
      <c r="M299" s="2">
        <f>IF(ISBLANK(Sales_Fact[[#This Row],[Discount]]),MEDIAN(Sales_Fact[Discount]),Sales_Fact[[#This Row],[Discount]])</f>
        <v>0.03</v>
      </c>
      <c r="N299" s="1">
        <f>Sales_Fact[[#This Row],[Quantity2]]*Sales_Fact[[#This Row],[Unit_Price3]]*(1-Sales_Fact[[#This Row],[Discount4]])</f>
        <v>1372.2396000000001</v>
      </c>
      <c r="O299" s="1">
        <f>Sales_Fact[[#This Row],[Quantity2]]*Sales_Fact[[#This Row],[Unit_Price3]]</f>
        <v>1414.68</v>
      </c>
      <c r="P299" s="1">
        <f>Sales_Fact[[#This Row],[Gross Amount]]*Sales_Fact[[#This Row],[Discount4]]</f>
        <v>42.440399999999997</v>
      </c>
      <c r="Q299" s="1" t="str">
        <f>IF(Sales_Fact[[#This Row],[Total_Amount5]]&gt;1000,"High Value","Standard")</f>
        <v>High Value</v>
      </c>
    </row>
    <row r="300" spans="1:17" x14ac:dyDescent="0.25">
      <c r="A300" t="s">
        <v>2184</v>
      </c>
      <c r="B300" s="3">
        <v>45583</v>
      </c>
      <c r="C300" t="s">
        <v>245</v>
      </c>
      <c r="D300" t="s">
        <v>1821</v>
      </c>
      <c r="E300" t="s">
        <v>1883</v>
      </c>
      <c r="F300">
        <v>4</v>
      </c>
      <c r="G300">
        <v>61.98</v>
      </c>
      <c r="H300">
        <v>0.16</v>
      </c>
      <c r="I300" t="s">
        <v>1861</v>
      </c>
      <c r="J300">
        <v>208.25280000000001</v>
      </c>
      <c r="K300" s="4">
        <f>IF(ISBLANK(Sales_Fact[[#This Row],[Quantity]]),MEDIAN(Sales_Fact[Quantity]),Sales_Fact[[#This Row],[Quantity]])</f>
        <v>4</v>
      </c>
      <c r="L300" s="1">
        <f>IF(ISBLANK(Sales_Fact[[#This Row],[Unit_Price]]),MEDIAN(Sales_Fact[Unit_Price]),Sales_Fact[[#This Row],[Unit_Price]])</f>
        <v>61.98</v>
      </c>
      <c r="M300" s="2">
        <f>IF(ISBLANK(Sales_Fact[[#This Row],[Discount]]),MEDIAN(Sales_Fact[Discount]),Sales_Fact[[#This Row],[Discount]])</f>
        <v>0.16</v>
      </c>
      <c r="N300" s="1">
        <f>Sales_Fact[[#This Row],[Quantity2]]*Sales_Fact[[#This Row],[Unit_Price3]]*(1-Sales_Fact[[#This Row],[Discount4]])</f>
        <v>208.25279999999998</v>
      </c>
      <c r="O300" s="1">
        <f>Sales_Fact[[#This Row],[Quantity2]]*Sales_Fact[[#This Row],[Unit_Price3]]</f>
        <v>247.92</v>
      </c>
      <c r="P300" s="1">
        <f>Sales_Fact[[#This Row],[Gross Amount]]*Sales_Fact[[#This Row],[Discount4]]</f>
        <v>39.667200000000001</v>
      </c>
      <c r="Q300" s="1" t="str">
        <f>IF(Sales_Fact[[#This Row],[Total_Amount5]]&gt;1000,"High Value","Standard")</f>
        <v>Standard</v>
      </c>
    </row>
    <row r="301" spans="1:17" x14ac:dyDescent="0.25">
      <c r="A301" t="s">
        <v>2185</v>
      </c>
      <c r="B301" s="3">
        <v>45348</v>
      </c>
      <c r="C301" t="s">
        <v>708</v>
      </c>
      <c r="D301" t="s">
        <v>1617</v>
      </c>
      <c r="E301" t="s">
        <v>1892</v>
      </c>
      <c r="F301">
        <v>2</v>
      </c>
      <c r="G301">
        <v>873.1</v>
      </c>
      <c r="H301">
        <v>0.12</v>
      </c>
      <c r="I301" t="s">
        <v>1864</v>
      </c>
      <c r="J301">
        <v>1536.6559999999999</v>
      </c>
      <c r="K301" s="4">
        <f>IF(ISBLANK(Sales_Fact[[#This Row],[Quantity]]),MEDIAN(Sales_Fact[Quantity]),Sales_Fact[[#This Row],[Quantity]])</f>
        <v>2</v>
      </c>
      <c r="L301" s="1">
        <f>IF(ISBLANK(Sales_Fact[[#This Row],[Unit_Price]]),MEDIAN(Sales_Fact[Unit_Price]),Sales_Fact[[#This Row],[Unit_Price]])</f>
        <v>873.1</v>
      </c>
      <c r="M301" s="2">
        <f>IF(ISBLANK(Sales_Fact[[#This Row],[Discount]]),MEDIAN(Sales_Fact[Discount]),Sales_Fact[[#This Row],[Discount]])</f>
        <v>0.12</v>
      </c>
      <c r="N301" s="1">
        <f>Sales_Fact[[#This Row],[Quantity2]]*Sales_Fact[[#This Row],[Unit_Price3]]*(1-Sales_Fact[[#This Row],[Discount4]])</f>
        <v>1536.6559999999999</v>
      </c>
      <c r="O301" s="1">
        <f>Sales_Fact[[#This Row],[Quantity2]]*Sales_Fact[[#This Row],[Unit_Price3]]</f>
        <v>1746.2</v>
      </c>
      <c r="P301" s="1">
        <f>Sales_Fact[[#This Row],[Gross Amount]]*Sales_Fact[[#This Row],[Discount4]]</f>
        <v>209.54400000000001</v>
      </c>
      <c r="Q301" s="1" t="str">
        <f>IF(Sales_Fact[[#This Row],[Total_Amount5]]&gt;1000,"High Value","Standard")</f>
        <v>High Value</v>
      </c>
    </row>
    <row r="302" spans="1:17" x14ac:dyDescent="0.25">
      <c r="A302" t="s">
        <v>2186</v>
      </c>
      <c r="B302" s="3">
        <v>45268</v>
      </c>
      <c r="C302" t="s">
        <v>654</v>
      </c>
      <c r="D302" t="s">
        <v>1588</v>
      </c>
      <c r="E302" t="s">
        <v>1888</v>
      </c>
      <c r="F302">
        <v>4</v>
      </c>
      <c r="G302">
        <v>889.47</v>
      </c>
      <c r="H302">
        <v>0.24</v>
      </c>
      <c r="I302" t="s">
        <v>1861</v>
      </c>
      <c r="J302">
        <v>2703.9888000000001</v>
      </c>
      <c r="K302" s="4">
        <f>IF(ISBLANK(Sales_Fact[[#This Row],[Quantity]]),MEDIAN(Sales_Fact[Quantity]),Sales_Fact[[#This Row],[Quantity]])</f>
        <v>4</v>
      </c>
      <c r="L302" s="1">
        <f>IF(ISBLANK(Sales_Fact[[#This Row],[Unit_Price]]),MEDIAN(Sales_Fact[Unit_Price]),Sales_Fact[[#This Row],[Unit_Price]])</f>
        <v>889.47</v>
      </c>
      <c r="M302" s="2">
        <f>IF(ISBLANK(Sales_Fact[[#This Row],[Discount]]),MEDIAN(Sales_Fact[Discount]),Sales_Fact[[#This Row],[Discount]])</f>
        <v>0.24</v>
      </c>
      <c r="N302" s="1">
        <f>Sales_Fact[[#This Row],[Quantity2]]*Sales_Fact[[#This Row],[Unit_Price3]]*(1-Sales_Fact[[#This Row],[Discount4]])</f>
        <v>2703.9888000000001</v>
      </c>
      <c r="O302" s="1">
        <f>Sales_Fact[[#This Row],[Quantity2]]*Sales_Fact[[#This Row],[Unit_Price3]]</f>
        <v>3557.88</v>
      </c>
      <c r="P302" s="1">
        <f>Sales_Fact[[#This Row],[Gross Amount]]*Sales_Fact[[#This Row],[Discount4]]</f>
        <v>853.89120000000003</v>
      </c>
      <c r="Q302" s="1" t="str">
        <f>IF(Sales_Fact[[#This Row],[Total_Amount5]]&gt;1000,"High Value","Standard")</f>
        <v>High Value</v>
      </c>
    </row>
    <row r="303" spans="1:17" x14ac:dyDescent="0.25">
      <c r="A303" t="s">
        <v>2187</v>
      </c>
      <c r="B303" s="3">
        <v>45596</v>
      </c>
      <c r="C303" t="s">
        <v>122</v>
      </c>
      <c r="D303" t="s">
        <v>1773</v>
      </c>
      <c r="E303" t="s">
        <v>1931</v>
      </c>
      <c r="F303">
        <v>3</v>
      </c>
      <c r="G303">
        <v>803.76</v>
      </c>
      <c r="H303">
        <v>0.19</v>
      </c>
      <c r="I303" t="s">
        <v>1868</v>
      </c>
      <c r="J303">
        <v>1953.1368</v>
      </c>
      <c r="K303" s="4">
        <f>IF(ISBLANK(Sales_Fact[[#This Row],[Quantity]]),MEDIAN(Sales_Fact[Quantity]),Sales_Fact[[#This Row],[Quantity]])</f>
        <v>3</v>
      </c>
      <c r="L303" s="1">
        <f>IF(ISBLANK(Sales_Fact[[#This Row],[Unit_Price]]),MEDIAN(Sales_Fact[Unit_Price]),Sales_Fact[[#This Row],[Unit_Price]])</f>
        <v>803.76</v>
      </c>
      <c r="M303" s="2">
        <f>IF(ISBLANK(Sales_Fact[[#This Row],[Discount]]),MEDIAN(Sales_Fact[Discount]),Sales_Fact[[#This Row],[Discount]])</f>
        <v>0.19</v>
      </c>
      <c r="N303" s="1">
        <f>Sales_Fact[[#This Row],[Quantity2]]*Sales_Fact[[#This Row],[Unit_Price3]]*(1-Sales_Fact[[#This Row],[Discount4]])</f>
        <v>1953.1368</v>
      </c>
      <c r="O303" s="1">
        <f>Sales_Fact[[#This Row],[Quantity2]]*Sales_Fact[[#This Row],[Unit_Price3]]</f>
        <v>2411.2799999999997</v>
      </c>
      <c r="P303" s="1">
        <f>Sales_Fact[[#This Row],[Gross Amount]]*Sales_Fact[[#This Row],[Discount4]]</f>
        <v>458.14319999999998</v>
      </c>
      <c r="Q303" s="1" t="str">
        <f>IF(Sales_Fact[[#This Row],[Total_Amount5]]&gt;1000,"High Value","Standard")</f>
        <v>High Value</v>
      </c>
    </row>
    <row r="304" spans="1:17" x14ac:dyDescent="0.25">
      <c r="A304" t="s">
        <v>2188</v>
      </c>
      <c r="B304" s="3">
        <v>45624</v>
      </c>
      <c r="C304" t="s">
        <v>1452</v>
      </c>
      <c r="D304" t="s">
        <v>1776</v>
      </c>
      <c r="E304" t="s">
        <v>1870</v>
      </c>
      <c r="F304">
        <v>2</v>
      </c>
      <c r="G304">
        <v>865.14</v>
      </c>
      <c r="H304">
        <v>0.2</v>
      </c>
      <c r="I304" t="s">
        <v>1864</v>
      </c>
      <c r="J304">
        <v>1384.2239999999999</v>
      </c>
      <c r="K304" s="4">
        <f>IF(ISBLANK(Sales_Fact[[#This Row],[Quantity]]),MEDIAN(Sales_Fact[Quantity]),Sales_Fact[[#This Row],[Quantity]])</f>
        <v>2</v>
      </c>
      <c r="L304" s="1">
        <f>IF(ISBLANK(Sales_Fact[[#This Row],[Unit_Price]]),MEDIAN(Sales_Fact[Unit_Price]),Sales_Fact[[#This Row],[Unit_Price]])</f>
        <v>865.14</v>
      </c>
      <c r="M304" s="2">
        <f>IF(ISBLANK(Sales_Fact[[#This Row],[Discount]]),MEDIAN(Sales_Fact[Discount]),Sales_Fact[[#This Row],[Discount]])</f>
        <v>0.2</v>
      </c>
      <c r="N304" s="1">
        <f>Sales_Fact[[#This Row],[Quantity2]]*Sales_Fact[[#This Row],[Unit_Price3]]*(1-Sales_Fact[[#This Row],[Discount4]])</f>
        <v>1384.2240000000002</v>
      </c>
      <c r="O304" s="1">
        <f>Sales_Fact[[#This Row],[Quantity2]]*Sales_Fact[[#This Row],[Unit_Price3]]</f>
        <v>1730.28</v>
      </c>
      <c r="P304" s="1">
        <f>Sales_Fact[[#This Row],[Gross Amount]]*Sales_Fact[[#This Row],[Discount4]]</f>
        <v>346.05600000000004</v>
      </c>
      <c r="Q304" s="1" t="str">
        <f>IF(Sales_Fact[[#This Row],[Total_Amount5]]&gt;1000,"High Value","Standard")</f>
        <v>High Value</v>
      </c>
    </row>
    <row r="305" spans="1:17" x14ac:dyDescent="0.25">
      <c r="A305" t="s">
        <v>2189</v>
      </c>
      <c r="B305" s="3">
        <v>45813</v>
      </c>
      <c r="C305" t="s">
        <v>351</v>
      </c>
      <c r="D305" t="s">
        <v>1644</v>
      </c>
      <c r="E305" t="s">
        <v>1890</v>
      </c>
      <c r="F305">
        <v>2</v>
      </c>
      <c r="G305">
        <v>916.49</v>
      </c>
      <c r="H305">
        <v>0.3</v>
      </c>
      <c r="I305" t="s">
        <v>1868</v>
      </c>
      <c r="J305">
        <v>1283.086</v>
      </c>
      <c r="K305" s="4">
        <f>IF(ISBLANK(Sales_Fact[[#This Row],[Quantity]]),MEDIAN(Sales_Fact[Quantity]),Sales_Fact[[#This Row],[Quantity]])</f>
        <v>2</v>
      </c>
      <c r="L305" s="1">
        <f>IF(ISBLANK(Sales_Fact[[#This Row],[Unit_Price]]),MEDIAN(Sales_Fact[Unit_Price]),Sales_Fact[[#This Row],[Unit_Price]])</f>
        <v>916.49</v>
      </c>
      <c r="M305" s="2">
        <f>IF(ISBLANK(Sales_Fact[[#This Row],[Discount]]),MEDIAN(Sales_Fact[Discount]),Sales_Fact[[#This Row],[Discount]])</f>
        <v>0.3</v>
      </c>
      <c r="N305" s="1">
        <f>Sales_Fact[[#This Row],[Quantity2]]*Sales_Fact[[#This Row],[Unit_Price3]]*(1-Sales_Fact[[#This Row],[Discount4]])</f>
        <v>1283.086</v>
      </c>
      <c r="O305" s="1">
        <f>Sales_Fact[[#This Row],[Quantity2]]*Sales_Fact[[#This Row],[Unit_Price3]]</f>
        <v>1832.98</v>
      </c>
      <c r="P305" s="1">
        <f>Sales_Fact[[#This Row],[Gross Amount]]*Sales_Fact[[#This Row],[Discount4]]</f>
        <v>549.89400000000001</v>
      </c>
      <c r="Q305" s="1" t="str">
        <f>IF(Sales_Fact[[#This Row],[Total_Amount5]]&gt;1000,"High Value","Standard")</f>
        <v>High Value</v>
      </c>
    </row>
    <row r="306" spans="1:17" x14ac:dyDescent="0.25">
      <c r="A306" t="s">
        <v>2190</v>
      </c>
      <c r="B306" s="3">
        <v>45615</v>
      </c>
      <c r="C306" t="s">
        <v>168</v>
      </c>
      <c r="D306" t="s">
        <v>1704</v>
      </c>
      <c r="E306" t="s">
        <v>1913</v>
      </c>
      <c r="F306">
        <v>3</v>
      </c>
      <c r="G306">
        <v>781.39</v>
      </c>
      <c r="H306">
        <v>0.12</v>
      </c>
      <c r="I306" t="s">
        <v>1861</v>
      </c>
      <c r="J306">
        <v>2062.8696</v>
      </c>
      <c r="K306" s="4">
        <f>IF(ISBLANK(Sales_Fact[[#This Row],[Quantity]]),MEDIAN(Sales_Fact[Quantity]),Sales_Fact[[#This Row],[Quantity]])</f>
        <v>3</v>
      </c>
      <c r="L306" s="1">
        <f>IF(ISBLANK(Sales_Fact[[#This Row],[Unit_Price]]),MEDIAN(Sales_Fact[Unit_Price]),Sales_Fact[[#This Row],[Unit_Price]])</f>
        <v>781.39</v>
      </c>
      <c r="M306" s="2">
        <f>IF(ISBLANK(Sales_Fact[[#This Row],[Discount]]),MEDIAN(Sales_Fact[Discount]),Sales_Fact[[#This Row],[Discount]])</f>
        <v>0.12</v>
      </c>
      <c r="N306" s="1">
        <f>Sales_Fact[[#This Row],[Quantity2]]*Sales_Fact[[#This Row],[Unit_Price3]]*(1-Sales_Fact[[#This Row],[Discount4]])</f>
        <v>2062.8696</v>
      </c>
      <c r="O306" s="1">
        <f>Sales_Fact[[#This Row],[Quantity2]]*Sales_Fact[[#This Row],[Unit_Price3]]</f>
        <v>2344.17</v>
      </c>
      <c r="P306" s="1">
        <f>Sales_Fact[[#This Row],[Gross Amount]]*Sales_Fact[[#This Row],[Discount4]]</f>
        <v>281.30040000000002</v>
      </c>
      <c r="Q306" s="1" t="str">
        <f>IF(Sales_Fact[[#This Row],[Total_Amount5]]&gt;1000,"High Value","Standard")</f>
        <v>High Value</v>
      </c>
    </row>
    <row r="307" spans="1:17" x14ac:dyDescent="0.25">
      <c r="A307" t="s">
        <v>2191</v>
      </c>
      <c r="B307" s="3">
        <v>45431</v>
      </c>
      <c r="C307" t="s">
        <v>693</v>
      </c>
      <c r="D307" t="s">
        <v>1665</v>
      </c>
      <c r="E307" t="s">
        <v>1913</v>
      </c>
      <c r="F307">
        <v>4</v>
      </c>
      <c r="G307">
        <v>619.74</v>
      </c>
      <c r="H307">
        <v>0.13</v>
      </c>
      <c r="I307" t="s">
        <v>1868</v>
      </c>
      <c r="J307">
        <v>2156.6952000000001</v>
      </c>
      <c r="K307" s="4">
        <f>IF(ISBLANK(Sales_Fact[[#This Row],[Quantity]]),MEDIAN(Sales_Fact[Quantity]),Sales_Fact[[#This Row],[Quantity]])</f>
        <v>4</v>
      </c>
      <c r="L307" s="1">
        <f>IF(ISBLANK(Sales_Fact[[#This Row],[Unit_Price]]),MEDIAN(Sales_Fact[Unit_Price]),Sales_Fact[[#This Row],[Unit_Price]])</f>
        <v>619.74</v>
      </c>
      <c r="M307" s="2">
        <f>IF(ISBLANK(Sales_Fact[[#This Row],[Discount]]),MEDIAN(Sales_Fact[Discount]),Sales_Fact[[#This Row],[Discount]])</f>
        <v>0.13</v>
      </c>
      <c r="N307" s="1">
        <f>Sales_Fact[[#This Row],[Quantity2]]*Sales_Fact[[#This Row],[Unit_Price3]]*(1-Sales_Fact[[#This Row],[Discount4]])</f>
        <v>2156.6952000000001</v>
      </c>
      <c r="O307" s="1">
        <f>Sales_Fact[[#This Row],[Quantity2]]*Sales_Fact[[#This Row],[Unit_Price3]]</f>
        <v>2478.96</v>
      </c>
      <c r="P307" s="1">
        <f>Sales_Fact[[#This Row],[Gross Amount]]*Sales_Fact[[#This Row],[Discount4]]</f>
        <v>322.26480000000004</v>
      </c>
      <c r="Q307" s="1" t="str">
        <f>IF(Sales_Fact[[#This Row],[Total_Amount5]]&gt;1000,"High Value","Standard")</f>
        <v>High Value</v>
      </c>
    </row>
    <row r="308" spans="1:17" x14ac:dyDescent="0.25">
      <c r="A308" t="s">
        <v>2192</v>
      </c>
      <c r="B308" s="3">
        <v>45679</v>
      </c>
      <c r="C308" t="s">
        <v>1490</v>
      </c>
      <c r="D308" t="s">
        <v>1737</v>
      </c>
      <c r="E308" t="s">
        <v>1881</v>
      </c>
      <c r="F308">
        <v>2</v>
      </c>
      <c r="G308">
        <v>837.76</v>
      </c>
      <c r="H308">
        <v>0.03</v>
      </c>
      <c r="I308" t="s">
        <v>1868</v>
      </c>
      <c r="J308">
        <v>1625.2544</v>
      </c>
      <c r="K308" s="4">
        <f>IF(ISBLANK(Sales_Fact[[#This Row],[Quantity]]),MEDIAN(Sales_Fact[Quantity]),Sales_Fact[[#This Row],[Quantity]])</f>
        <v>2</v>
      </c>
      <c r="L308" s="1">
        <f>IF(ISBLANK(Sales_Fact[[#This Row],[Unit_Price]]),MEDIAN(Sales_Fact[Unit_Price]),Sales_Fact[[#This Row],[Unit_Price]])</f>
        <v>837.76</v>
      </c>
      <c r="M308" s="2">
        <f>IF(ISBLANK(Sales_Fact[[#This Row],[Discount]]),MEDIAN(Sales_Fact[Discount]),Sales_Fact[[#This Row],[Discount]])</f>
        <v>0.03</v>
      </c>
      <c r="N308" s="1">
        <f>Sales_Fact[[#This Row],[Quantity2]]*Sales_Fact[[#This Row],[Unit_Price3]]*(1-Sales_Fact[[#This Row],[Discount4]])</f>
        <v>1625.2544</v>
      </c>
      <c r="O308" s="1">
        <f>Sales_Fact[[#This Row],[Quantity2]]*Sales_Fact[[#This Row],[Unit_Price3]]</f>
        <v>1675.52</v>
      </c>
      <c r="P308" s="1">
        <f>Sales_Fact[[#This Row],[Gross Amount]]*Sales_Fact[[#This Row],[Discount4]]</f>
        <v>50.265599999999999</v>
      </c>
      <c r="Q308" s="1" t="str">
        <f>IF(Sales_Fact[[#This Row],[Total_Amount5]]&gt;1000,"High Value","Standard")</f>
        <v>High Value</v>
      </c>
    </row>
    <row r="309" spans="1:17" x14ac:dyDescent="0.25">
      <c r="A309" t="s">
        <v>2193</v>
      </c>
      <c r="B309" s="3">
        <v>45842</v>
      </c>
      <c r="C309" t="s">
        <v>1405</v>
      </c>
      <c r="D309" t="s">
        <v>1821</v>
      </c>
      <c r="E309" t="s">
        <v>1883</v>
      </c>
      <c r="F309">
        <v>3</v>
      </c>
      <c r="G309">
        <v>135.94</v>
      </c>
      <c r="H309">
        <v>0.2</v>
      </c>
      <c r="I309" t="s">
        <v>1861</v>
      </c>
      <c r="J309">
        <v>326.25599999999997</v>
      </c>
      <c r="K309" s="4">
        <f>IF(ISBLANK(Sales_Fact[[#This Row],[Quantity]]),MEDIAN(Sales_Fact[Quantity]),Sales_Fact[[#This Row],[Quantity]])</f>
        <v>3</v>
      </c>
      <c r="L309" s="1">
        <f>IF(ISBLANK(Sales_Fact[[#This Row],[Unit_Price]]),MEDIAN(Sales_Fact[Unit_Price]),Sales_Fact[[#This Row],[Unit_Price]])</f>
        <v>135.94</v>
      </c>
      <c r="M309" s="2">
        <f>IF(ISBLANK(Sales_Fact[[#This Row],[Discount]]),MEDIAN(Sales_Fact[Discount]),Sales_Fact[[#This Row],[Discount]])</f>
        <v>0.2</v>
      </c>
      <c r="N309" s="1">
        <f>Sales_Fact[[#This Row],[Quantity2]]*Sales_Fact[[#This Row],[Unit_Price3]]*(1-Sales_Fact[[#This Row],[Discount4]])</f>
        <v>326.25600000000003</v>
      </c>
      <c r="O309" s="1">
        <f>Sales_Fact[[#This Row],[Quantity2]]*Sales_Fact[[#This Row],[Unit_Price3]]</f>
        <v>407.82</v>
      </c>
      <c r="P309" s="1">
        <f>Sales_Fact[[#This Row],[Gross Amount]]*Sales_Fact[[#This Row],[Discount4]]</f>
        <v>81.564000000000007</v>
      </c>
      <c r="Q309" s="1" t="str">
        <f>IF(Sales_Fact[[#This Row],[Total_Amount5]]&gt;1000,"High Value","Standard")</f>
        <v>Standard</v>
      </c>
    </row>
    <row r="310" spans="1:17" x14ac:dyDescent="0.25">
      <c r="A310" t="s">
        <v>2194</v>
      </c>
      <c r="B310" s="3">
        <v>45796</v>
      </c>
      <c r="C310" t="s">
        <v>1484</v>
      </c>
      <c r="D310" t="s">
        <v>1773</v>
      </c>
      <c r="E310" t="s">
        <v>1883</v>
      </c>
      <c r="F310">
        <v>4</v>
      </c>
      <c r="G310">
        <v>396.53</v>
      </c>
      <c r="H310">
        <v>7.0000000000000007E-2</v>
      </c>
      <c r="I310" t="s">
        <v>1864</v>
      </c>
      <c r="J310">
        <v>1475.0916</v>
      </c>
      <c r="K310" s="4">
        <f>IF(ISBLANK(Sales_Fact[[#This Row],[Quantity]]),MEDIAN(Sales_Fact[Quantity]),Sales_Fact[[#This Row],[Quantity]])</f>
        <v>4</v>
      </c>
      <c r="L310" s="1">
        <f>IF(ISBLANK(Sales_Fact[[#This Row],[Unit_Price]]),MEDIAN(Sales_Fact[Unit_Price]),Sales_Fact[[#This Row],[Unit_Price]])</f>
        <v>396.53</v>
      </c>
      <c r="M310" s="2">
        <f>IF(ISBLANK(Sales_Fact[[#This Row],[Discount]]),MEDIAN(Sales_Fact[Discount]),Sales_Fact[[#This Row],[Discount]])</f>
        <v>7.0000000000000007E-2</v>
      </c>
      <c r="N310" s="1">
        <f>Sales_Fact[[#This Row],[Quantity2]]*Sales_Fact[[#This Row],[Unit_Price3]]*(1-Sales_Fact[[#This Row],[Discount4]])</f>
        <v>1475.0915999999997</v>
      </c>
      <c r="O310" s="1">
        <f>Sales_Fact[[#This Row],[Quantity2]]*Sales_Fact[[#This Row],[Unit_Price3]]</f>
        <v>1586.12</v>
      </c>
      <c r="P310" s="1">
        <f>Sales_Fact[[#This Row],[Gross Amount]]*Sales_Fact[[#This Row],[Discount4]]</f>
        <v>111.0284</v>
      </c>
      <c r="Q310" s="1" t="str">
        <f>IF(Sales_Fact[[#This Row],[Total_Amount5]]&gt;1000,"High Value","Standard")</f>
        <v>High Value</v>
      </c>
    </row>
    <row r="311" spans="1:17" x14ac:dyDescent="0.25">
      <c r="A311" t="s">
        <v>2195</v>
      </c>
      <c r="B311" s="3">
        <v>45264</v>
      </c>
      <c r="C311" t="s">
        <v>720</v>
      </c>
      <c r="D311" t="s">
        <v>1638</v>
      </c>
      <c r="E311" t="s">
        <v>1881</v>
      </c>
      <c r="F311">
        <v>2</v>
      </c>
      <c r="G311">
        <v>722.45</v>
      </c>
      <c r="H311">
        <v>0.22</v>
      </c>
      <c r="I311" t="s">
        <v>1864</v>
      </c>
      <c r="J311">
        <v>1127.0219999999999</v>
      </c>
      <c r="K311" s="4">
        <f>IF(ISBLANK(Sales_Fact[[#This Row],[Quantity]]),MEDIAN(Sales_Fact[Quantity]),Sales_Fact[[#This Row],[Quantity]])</f>
        <v>2</v>
      </c>
      <c r="L311" s="1">
        <f>IF(ISBLANK(Sales_Fact[[#This Row],[Unit_Price]]),MEDIAN(Sales_Fact[Unit_Price]),Sales_Fact[[#This Row],[Unit_Price]])</f>
        <v>722.45</v>
      </c>
      <c r="M311" s="2">
        <f>IF(ISBLANK(Sales_Fact[[#This Row],[Discount]]),MEDIAN(Sales_Fact[Discount]),Sales_Fact[[#This Row],[Discount]])</f>
        <v>0.22</v>
      </c>
      <c r="N311" s="1">
        <f>Sales_Fact[[#This Row],[Quantity2]]*Sales_Fact[[#This Row],[Unit_Price3]]*(1-Sales_Fact[[#This Row],[Discount4]])</f>
        <v>1127.0220000000002</v>
      </c>
      <c r="O311" s="1">
        <f>Sales_Fact[[#This Row],[Quantity2]]*Sales_Fact[[#This Row],[Unit_Price3]]</f>
        <v>1444.9</v>
      </c>
      <c r="P311" s="1">
        <f>Sales_Fact[[#This Row],[Gross Amount]]*Sales_Fact[[#This Row],[Discount4]]</f>
        <v>317.87800000000004</v>
      </c>
      <c r="Q311" s="1" t="str">
        <f>IF(Sales_Fact[[#This Row],[Total_Amount5]]&gt;1000,"High Value","Standard")</f>
        <v>High Value</v>
      </c>
    </row>
    <row r="312" spans="1:17" x14ac:dyDescent="0.25">
      <c r="A312" t="s">
        <v>2196</v>
      </c>
      <c r="B312" s="3">
        <v>45504</v>
      </c>
      <c r="C312" t="s">
        <v>185</v>
      </c>
      <c r="D312" t="s">
        <v>1743</v>
      </c>
      <c r="E312" t="s">
        <v>1909</v>
      </c>
      <c r="F312">
        <v>2</v>
      </c>
      <c r="G312">
        <v>138.41</v>
      </c>
      <c r="H312">
        <v>0.02</v>
      </c>
      <c r="I312" t="s">
        <v>1861</v>
      </c>
      <c r="J312">
        <v>271.28359999999998</v>
      </c>
      <c r="K312" s="4">
        <f>IF(ISBLANK(Sales_Fact[[#This Row],[Quantity]]),MEDIAN(Sales_Fact[Quantity]),Sales_Fact[[#This Row],[Quantity]])</f>
        <v>2</v>
      </c>
      <c r="L312" s="1">
        <f>IF(ISBLANK(Sales_Fact[[#This Row],[Unit_Price]]),MEDIAN(Sales_Fact[Unit_Price]),Sales_Fact[[#This Row],[Unit_Price]])</f>
        <v>138.41</v>
      </c>
      <c r="M312" s="2">
        <f>IF(ISBLANK(Sales_Fact[[#This Row],[Discount]]),MEDIAN(Sales_Fact[Discount]),Sales_Fact[[#This Row],[Discount]])</f>
        <v>0.02</v>
      </c>
      <c r="N312" s="1">
        <f>Sales_Fact[[#This Row],[Quantity2]]*Sales_Fact[[#This Row],[Unit_Price3]]*(1-Sales_Fact[[#This Row],[Discount4]])</f>
        <v>271.28359999999998</v>
      </c>
      <c r="O312" s="1">
        <f>Sales_Fact[[#This Row],[Quantity2]]*Sales_Fact[[#This Row],[Unit_Price3]]</f>
        <v>276.82</v>
      </c>
      <c r="P312" s="1">
        <f>Sales_Fact[[#This Row],[Gross Amount]]*Sales_Fact[[#This Row],[Discount4]]</f>
        <v>5.5363999999999995</v>
      </c>
      <c r="Q312" s="1" t="str">
        <f>IF(Sales_Fact[[#This Row],[Total_Amount5]]&gt;1000,"High Value","Standard")</f>
        <v>Standard</v>
      </c>
    </row>
    <row r="313" spans="1:17" x14ac:dyDescent="0.25">
      <c r="A313" t="s">
        <v>2197</v>
      </c>
      <c r="B313" s="3">
        <v>45679</v>
      </c>
      <c r="C313" t="s">
        <v>440</v>
      </c>
      <c r="D313" t="s">
        <v>1791</v>
      </c>
      <c r="E313" t="s">
        <v>1909</v>
      </c>
      <c r="F313">
        <v>4</v>
      </c>
      <c r="G313">
        <v>741.51</v>
      </c>
      <c r="H313">
        <v>0.09</v>
      </c>
      <c r="I313" t="s">
        <v>1868</v>
      </c>
      <c r="J313">
        <v>2699.0963999999999</v>
      </c>
      <c r="K313" s="4">
        <f>IF(ISBLANK(Sales_Fact[[#This Row],[Quantity]]),MEDIAN(Sales_Fact[Quantity]),Sales_Fact[[#This Row],[Quantity]])</f>
        <v>4</v>
      </c>
      <c r="L313" s="1">
        <f>IF(ISBLANK(Sales_Fact[[#This Row],[Unit_Price]]),MEDIAN(Sales_Fact[Unit_Price]),Sales_Fact[[#This Row],[Unit_Price]])</f>
        <v>741.51</v>
      </c>
      <c r="M313" s="2">
        <f>IF(ISBLANK(Sales_Fact[[#This Row],[Discount]]),MEDIAN(Sales_Fact[Discount]),Sales_Fact[[#This Row],[Discount]])</f>
        <v>0.09</v>
      </c>
      <c r="N313" s="1">
        <f>Sales_Fact[[#This Row],[Quantity2]]*Sales_Fact[[#This Row],[Unit_Price3]]*(1-Sales_Fact[[#This Row],[Discount4]])</f>
        <v>2699.0963999999999</v>
      </c>
      <c r="O313" s="1">
        <f>Sales_Fact[[#This Row],[Quantity2]]*Sales_Fact[[#This Row],[Unit_Price3]]</f>
        <v>2966.04</v>
      </c>
      <c r="P313" s="1">
        <f>Sales_Fact[[#This Row],[Gross Amount]]*Sales_Fact[[#This Row],[Discount4]]</f>
        <v>266.9436</v>
      </c>
      <c r="Q313" s="1" t="str">
        <f>IF(Sales_Fact[[#This Row],[Total_Amount5]]&gt;1000,"High Value","Standard")</f>
        <v>High Value</v>
      </c>
    </row>
    <row r="314" spans="1:17" x14ac:dyDescent="0.25">
      <c r="A314" t="s">
        <v>2198</v>
      </c>
      <c r="B314" s="3">
        <v>45611</v>
      </c>
      <c r="C314" t="s">
        <v>104</v>
      </c>
      <c r="D314" t="s">
        <v>1791</v>
      </c>
      <c r="E314" t="s">
        <v>1863</v>
      </c>
      <c r="F314">
        <v>2</v>
      </c>
      <c r="G314">
        <v>588.9</v>
      </c>
      <c r="H314">
        <v>0.19</v>
      </c>
      <c r="I314" t="s">
        <v>1864</v>
      </c>
      <c r="J314">
        <v>954.01800000000003</v>
      </c>
      <c r="K314" s="4">
        <f>IF(ISBLANK(Sales_Fact[[#This Row],[Quantity]]),MEDIAN(Sales_Fact[Quantity]),Sales_Fact[[#This Row],[Quantity]])</f>
        <v>2</v>
      </c>
      <c r="L314" s="1">
        <f>IF(ISBLANK(Sales_Fact[[#This Row],[Unit_Price]]),MEDIAN(Sales_Fact[Unit_Price]),Sales_Fact[[#This Row],[Unit_Price]])</f>
        <v>588.9</v>
      </c>
      <c r="M314" s="2">
        <f>IF(ISBLANK(Sales_Fact[[#This Row],[Discount]]),MEDIAN(Sales_Fact[Discount]),Sales_Fact[[#This Row],[Discount]])</f>
        <v>0.19</v>
      </c>
      <c r="N314" s="1">
        <f>Sales_Fact[[#This Row],[Quantity2]]*Sales_Fact[[#This Row],[Unit_Price3]]*(1-Sales_Fact[[#This Row],[Discount4]])</f>
        <v>954.01800000000003</v>
      </c>
      <c r="O314" s="1">
        <f>Sales_Fact[[#This Row],[Quantity2]]*Sales_Fact[[#This Row],[Unit_Price3]]</f>
        <v>1177.8</v>
      </c>
      <c r="P314" s="1">
        <f>Sales_Fact[[#This Row],[Gross Amount]]*Sales_Fact[[#This Row],[Discount4]]</f>
        <v>223.78199999999998</v>
      </c>
      <c r="Q314" s="1" t="str">
        <f>IF(Sales_Fact[[#This Row],[Total_Amount5]]&gt;1000,"High Value","Standard")</f>
        <v>Standard</v>
      </c>
    </row>
    <row r="315" spans="1:17" x14ac:dyDescent="0.25">
      <c r="A315" t="s">
        <v>2199</v>
      </c>
      <c r="B315" s="3">
        <v>45389</v>
      </c>
      <c r="C315" t="s">
        <v>969</v>
      </c>
      <c r="D315" t="s">
        <v>1701</v>
      </c>
      <c r="E315" t="s">
        <v>1909</v>
      </c>
      <c r="F315">
        <v>1</v>
      </c>
      <c r="G315">
        <v>88.92</v>
      </c>
      <c r="H315">
        <v>0.19</v>
      </c>
      <c r="I315" t="s">
        <v>1864</v>
      </c>
      <c r="J315">
        <v>72.025200000000012</v>
      </c>
      <c r="K315" s="4">
        <f>IF(ISBLANK(Sales_Fact[[#This Row],[Quantity]]),MEDIAN(Sales_Fact[Quantity]),Sales_Fact[[#This Row],[Quantity]])</f>
        <v>1</v>
      </c>
      <c r="L315" s="1">
        <f>IF(ISBLANK(Sales_Fact[[#This Row],[Unit_Price]]),MEDIAN(Sales_Fact[Unit_Price]),Sales_Fact[[#This Row],[Unit_Price]])</f>
        <v>88.92</v>
      </c>
      <c r="M315" s="2">
        <f>IF(ISBLANK(Sales_Fact[[#This Row],[Discount]]),MEDIAN(Sales_Fact[Discount]),Sales_Fact[[#This Row],[Discount]])</f>
        <v>0.19</v>
      </c>
      <c r="N315" s="1">
        <f>Sales_Fact[[#This Row],[Quantity2]]*Sales_Fact[[#This Row],[Unit_Price3]]*(1-Sales_Fact[[#This Row],[Discount4]])</f>
        <v>72.025200000000012</v>
      </c>
      <c r="O315" s="1">
        <f>Sales_Fact[[#This Row],[Quantity2]]*Sales_Fact[[#This Row],[Unit_Price3]]</f>
        <v>88.92</v>
      </c>
      <c r="P315" s="1">
        <f>Sales_Fact[[#This Row],[Gross Amount]]*Sales_Fact[[#This Row],[Discount4]]</f>
        <v>16.8948</v>
      </c>
      <c r="Q315" s="1" t="str">
        <f>IF(Sales_Fact[[#This Row],[Total_Amount5]]&gt;1000,"High Value","Standard")</f>
        <v>Standard</v>
      </c>
    </row>
    <row r="316" spans="1:17" x14ac:dyDescent="0.25">
      <c r="A316" t="s">
        <v>2200</v>
      </c>
      <c r="B316" s="3">
        <v>45339</v>
      </c>
      <c r="C316" t="s">
        <v>415</v>
      </c>
      <c r="D316" t="s">
        <v>1734</v>
      </c>
      <c r="E316" t="s">
        <v>1886</v>
      </c>
      <c r="F316">
        <v>1</v>
      </c>
      <c r="G316">
        <v>299.13</v>
      </c>
      <c r="H316">
        <v>0.1</v>
      </c>
      <c r="I316" t="s">
        <v>1868</v>
      </c>
      <c r="J316">
        <v>269.21699999999998</v>
      </c>
      <c r="K316" s="4">
        <f>IF(ISBLANK(Sales_Fact[[#This Row],[Quantity]]),MEDIAN(Sales_Fact[Quantity]),Sales_Fact[[#This Row],[Quantity]])</f>
        <v>1</v>
      </c>
      <c r="L316" s="1">
        <f>IF(ISBLANK(Sales_Fact[[#This Row],[Unit_Price]]),MEDIAN(Sales_Fact[Unit_Price]),Sales_Fact[[#This Row],[Unit_Price]])</f>
        <v>299.13</v>
      </c>
      <c r="M316" s="2">
        <f>IF(ISBLANK(Sales_Fact[[#This Row],[Discount]]),MEDIAN(Sales_Fact[Discount]),Sales_Fact[[#This Row],[Discount]])</f>
        <v>0.1</v>
      </c>
      <c r="N316" s="1">
        <f>Sales_Fact[[#This Row],[Quantity2]]*Sales_Fact[[#This Row],[Unit_Price3]]*(1-Sales_Fact[[#This Row],[Discount4]])</f>
        <v>269.21699999999998</v>
      </c>
      <c r="O316" s="1">
        <f>Sales_Fact[[#This Row],[Quantity2]]*Sales_Fact[[#This Row],[Unit_Price3]]</f>
        <v>299.13</v>
      </c>
      <c r="P316" s="1">
        <f>Sales_Fact[[#This Row],[Gross Amount]]*Sales_Fact[[#This Row],[Discount4]]</f>
        <v>29.913</v>
      </c>
      <c r="Q316" s="1" t="str">
        <f>IF(Sales_Fact[[#This Row],[Total_Amount5]]&gt;1000,"High Value","Standard")</f>
        <v>Standard</v>
      </c>
    </row>
    <row r="317" spans="1:17" x14ac:dyDescent="0.25">
      <c r="A317" t="s">
        <v>2201</v>
      </c>
      <c r="B317" s="3">
        <v>45433</v>
      </c>
      <c r="C317" t="s">
        <v>409</v>
      </c>
      <c r="D317" t="s">
        <v>1782</v>
      </c>
      <c r="E317" t="s">
        <v>1860</v>
      </c>
      <c r="F317">
        <v>2</v>
      </c>
      <c r="G317">
        <v>548.29999999999995</v>
      </c>
      <c r="H317">
        <v>0.23</v>
      </c>
      <c r="I317" t="s">
        <v>1861</v>
      </c>
      <c r="J317">
        <v>844.38199999999995</v>
      </c>
      <c r="K317" s="4">
        <f>IF(ISBLANK(Sales_Fact[[#This Row],[Quantity]]),MEDIAN(Sales_Fact[Quantity]),Sales_Fact[[#This Row],[Quantity]])</f>
        <v>2</v>
      </c>
      <c r="L317" s="1">
        <f>IF(ISBLANK(Sales_Fact[[#This Row],[Unit_Price]]),MEDIAN(Sales_Fact[Unit_Price]),Sales_Fact[[#This Row],[Unit_Price]])</f>
        <v>548.29999999999995</v>
      </c>
      <c r="M317" s="2">
        <f>IF(ISBLANK(Sales_Fact[[#This Row],[Discount]]),MEDIAN(Sales_Fact[Discount]),Sales_Fact[[#This Row],[Discount]])</f>
        <v>0.23</v>
      </c>
      <c r="N317" s="1">
        <f>Sales_Fact[[#This Row],[Quantity2]]*Sales_Fact[[#This Row],[Unit_Price3]]*(1-Sales_Fact[[#This Row],[Discount4]])</f>
        <v>844.38199999999995</v>
      </c>
      <c r="O317" s="1">
        <f>Sales_Fact[[#This Row],[Quantity2]]*Sales_Fact[[#This Row],[Unit_Price3]]</f>
        <v>1096.5999999999999</v>
      </c>
      <c r="P317" s="1">
        <f>Sales_Fact[[#This Row],[Gross Amount]]*Sales_Fact[[#This Row],[Discount4]]</f>
        <v>252.21799999999999</v>
      </c>
      <c r="Q317" s="1" t="str">
        <f>IF(Sales_Fact[[#This Row],[Total_Amount5]]&gt;1000,"High Value","Standard")</f>
        <v>Standard</v>
      </c>
    </row>
    <row r="318" spans="1:17" x14ac:dyDescent="0.25">
      <c r="A318" t="s">
        <v>2202</v>
      </c>
      <c r="B318" s="3">
        <v>45435</v>
      </c>
      <c r="C318" t="s">
        <v>845</v>
      </c>
      <c r="D318" t="s">
        <v>1713</v>
      </c>
      <c r="E318" t="s">
        <v>1901</v>
      </c>
      <c r="F318">
        <v>3</v>
      </c>
      <c r="G318">
        <v>977.55</v>
      </c>
      <c r="H318">
        <v>0.02</v>
      </c>
      <c r="I318" t="s">
        <v>1864</v>
      </c>
      <c r="J318">
        <v>2873.9969999999989</v>
      </c>
      <c r="K318" s="4">
        <f>IF(ISBLANK(Sales_Fact[[#This Row],[Quantity]]),MEDIAN(Sales_Fact[Quantity]),Sales_Fact[[#This Row],[Quantity]])</f>
        <v>3</v>
      </c>
      <c r="L318" s="1">
        <f>IF(ISBLANK(Sales_Fact[[#This Row],[Unit_Price]]),MEDIAN(Sales_Fact[Unit_Price]),Sales_Fact[[#This Row],[Unit_Price]])</f>
        <v>977.55</v>
      </c>
      <c r="M318" s="2">
        <f>IF(ISBLANK(Sales_Fact[[#This Row],[Discount]]),MEDIAN(Sales_Fact[Discount]),Sales_Fact[[#This Row],[Discount]])</f>
        <v>0.02</v>
      </c>
      <c r="N318" s="1">
        <f>Sales_Fact[[#This Row],[Quantity2]]*Sales_Fact[[#This Row],[Unit_Price3]]*(1-Sales_Fact[[#This Row],[Discount4]])</f>
        <v>2873.9969999999994</v>
      </c>
      <c r="O318" s="1">
        <f>Sales_Fact[[#This Row],[Quantity2]]*Sales_Fact[[#This Row],[Unit_Price3]]</f>
        <v>2932.6499999999996</v>
      </c>
      <c r="P318" s="1">
        <f>Sales_Fact[[#This Row],[Gross Amount]]*Sales_Fact[[#This Row],[Discount4]]</f>
        <v>58.652999999999992</v>
      </c>
      <c r="Q318" s="1" t="str">
        <f>IF(Sales_Fact[[#This Row],[Total_Amount5]]&gt;1000,"High Value","Standard")</f>
        <v>High Value</v>
      </c>
    </row>
    <row r="319" spans="1:17" x14ac:dyDescent="0.25">
      <c r="A319" t="s">
        <v>2203</v>
      </c>
      <c r="B319" s="3">
        <v>45823</v>
      </c>
      <c r="C319" t="s">
        <v>1095</v>
      </c>
      <c r="D319" t="s">
        <v>1683</v>
      </c>
      <c r="E319" t="s">
        <v>1899</v>
      </c>
      <c r="F319">
        <v>1</v>
      </c>
      <c r="G319">
        <v>459.42</v>
      </c>
      <c r="H319">
        <v>0.28000000000000003</v>
      </c>
      <c r="I319" t="s">
        <v>1868</v>
      </c>
      <c r="J319">
        <v>330.7824</v>
      </c>
      <c r="K319" s="4">
        <f>IF(ISBLANK(Sales_Fact[[#This Row],[Quantity]]),MEDIAN(Sales_Fact[Quantity]),Sales_Fact[[#This Row],[Quantity]])</f>
        <v>1</v>
      </c>
      <c r="L319" s="1">
        <f>IF(ISBLANK(Sales_Fact[[#This Row],[Unit_Price]]),MEDIAN(Sales_Fact[Unit_Price]),Sales_Fact[[#This Row],[Unit_Price]])</f>
        <v>459.42</v>
      </c>
      <c r="M319" s="2">
        <f>IF(ISBLANK(Sales_Fact[[#This Row],[Discount]]),MEDIAN(Sales_Fact[Discount]),Sales_Fact[[#This Row],[Discount]])</f>
        <v>0.28000000000000003</v>
      </c>
      <c r="N319" s="1">
        <f>Sales_Fact[[#This Row],[Quantity2]]*Sales_Fact[[#This Row],[Unit_Price3]]*(1-Sales_Fact[[#This Row],[Discount4]])</f>
        <v>330.7824</v>
      </c>
      <c r="O319" s="1">
        <f>Sales_Fact[[#This Row],[Quantity2]]*Sales_Fact[[#This Row],[Unit_Price3]]</f>
        <v>459.42</v>
      </c>
      <c r="P319" s="1">
        <f>Sales_Fact[[#This Row],[Gross Amount]]*Sales_Fact[[#This Row],[Discount4]]</f>
        <v>128.63760000000002</v>
      </c>
      <c r="Q319" s="1" t="str">
        <f>IF(Sales_Fact[[#This Row],[Total_Amount5]]&gt;1000,"High Value","Standard")</f>
        <v>Standard</v>
      </c>
    </row>
    <row r="320" spans="1:17" x14ac:dyDescent="0.25">
      <c r="A320" t="s">
        <v>2204</v>
      </c>
      <c r="B320" s="3">
        <v>45663</v>
      </c>
      <c r="C320" t="s">
        <v>322</v>
      </c>
      <c r="D320" t="s">
        <v>1556</v>
      </c>
      <c r="E320" t="s">
        <v>1874</v>
      </c>
      <c r="F320">
        <v>2</v>
      </c>
      <c r="G320">
        <v>123.19</v>
      </c>
      <c r="H320">
        <v>0.19</v>
      </c>
      <c r="I320" t="s">
        <v>1861</v>
      </c>
      <c r="J320">
        <v>199.56780000000001</v>
      </c>
      <c r="K320" s="4">
        <f>IF(ISBLANK(Sales_Fact[[#This Row],[Quantity]]),MEDIAN(Sales_Fact[Quantity]),Sales_Fact[[#This Row],[Quantity]])</f>
        <v>2</v>
      </c>
      <c r="L320" s="1">
        <f>IF(ISBLANK(Sales_Fact[[#This Row],[Unit_Price]]),MEDIAN(Sales_Fact[Unit_Price]),Sales_Fact[[#This Row],[Unit_Price]])</f>
        <v>123.19</v>
      </c>
      <c r="M320" s="2">
        <f>IF(ISBLANK(Sales_Fact[[#This Row],[Discount]]),MEDIAN(Sales_Fact[Discount]),Sales_Fact[[#This Row],[Discount]])</f>
        <v>0.19</v>
      </c>
      <c r="N320" s="1">
        <f>Sales_Fact[[#This Row],[Quantity2]]*Sales_Fact[[#This Row],[Unit_Price3]]*(1-Sales_Fact[[#This Row],[Discount4]])</f>
        <v>199.56780000000001</v>
      </c>
      <c r="O320" s="1">
        <f>Sales_Fact[[#This Row],[Quantity2]]*Sales_Fact[[#This Row],[Unit_Price3]]</f>
        <v>246.38</v>
      </c>
      <c r="P320" s="1">
        <f>Sales_Fact[[#This Row],[Gross Amount]]*Sales_Fact[[#This Row],[Discount4]]</f>
        <v>46.812199999999997</v>
      </c>
      <c r="Q320" s="1" t="str">
        <f>IF(Sales_Fact[[#This Row],[Total_Amount5]]&gt;1000,"High Value","Standard")</f>
        <v>Standard</v>
      </c>
    </row>
    <row r="321" spans="1:17" x14ac:dyDescent="0.25">
      <c r="A321" t="s">
        <v>2205</v>
      </c>
      <c r="B321" s="3">
        <v>45879</v>
      </c>
      <c r="C321" t="s">
        <v>1131</v>
      </c>
      <c r="D321" t="s">
        <v>1716</v>
      </c>
      <c r="E321" t="s">
        <v>1892</v>
      </c>
      <c r="F321">
        <v>1</v>
      </c>
      <c r="G321">
        <v>222.95</v>
      </c>
      <c r="H321">
        <v>0.02</v>
      </c>
      <c r="I321" t="s">
        <v>1864</v>
      </c>
      <c r="J321">
        <v>218.49100000000001</v>
      </c>
      <c r="K321" s="4">
        <f>IF(ISBLANK(Sales_Fact[[#This Row],[Quantity]]),MEDIAN(Sales_Fact[Quantity]),Sales_Fact[[#This Row],[Quantity]])</f>
        <v>1</v>
      </c>
      <c r="L321" s="1">
        <f>IF(ISBLANK(Sales_Fact[[#This Row],[Unit_Price]]),MEDIAN(Sales_Fact[Unit_Price]),Sales_Fact[[#This Row],[Unit_Price]])</f>
        <v>222.95</v>
      </c>
      <c r="M321" s="2">
        <f>IF(ISBLANK(Sales_Fact[[#This Row],[Discount]]),MEDIAN(Sales_Fact[Discount]),Sales_Fact[[#This Row],[Discount]])</f>
        <v>0.02</v>
      </c>
      <c r="N321" s="1">
        <f>Sales_Fact[[#This Row],[Quantity2]]*Sales_Fact[[#This Row],[Unit_Price3]]*(1-Sales_Fact[[#This Row],[Discount4]])</f>
        <v>218.49099999999999</v>
      </c>
      <c r="O321" s="1">
        <f>Sales_Fact[[#This Row],[Quantity2]]*Sales_Fact[[#This Row],[Unit_Price3]]</f>
        <v>222.95</v>
      </c>
      <c r="P321" s="1">
        <f>Sales_Fact[[#This Row],[Gross Amount]]*Sales_Fact[[#This Row],[Discount4]]</f>
        <v>4.4589999999999996</v>
      </c>
      <c r="Q321" s="1" t="str">
        <f>IF(Sales_Fact[[#This Row],[Total_Amount5]]&gt;1000,"High Value","Standard")</f>
        <v>Standard</v>
      </c>
    </row>
    <row r="322" spans="1:17" x14ac:dyDescent="0.25">
      <c r="A322" t="s">
        <v>2206</v>
      </c>
      <c r="B322" s="3">
        <v>45840</v>
      </c>
      <c r="C322" t="s">
        <v>1053</v>
      </c>
      <c r="D322" t="s">
        <v>1647</v>
      </c>
      <c r="E322" t="s">
        <v>1874</v>
      </c>
      <c r="F322">
        <v>3</v>
      </c>
      <c r="G322">
        <v>601.92999999999995</v>
      </c>
      <c r="H322">
        <v>0.14000000000000001</v>
      </c>
      <c r="I322" t="s">
        <v>1861</v>
      </c>
      <c r="J322">
        <v>1552.9793999999999</v>
      </c>
      <c r="K322" s="4">
        <f>IF(ISBLANK(Sales_Fact[[#This Row],[Quantity]]),MEDIAN(Sales_Fact[Quantity]),Sales_Fact[[#This Row],[Quantity]])</f>
        <v>3</v>
      </c>
      <c r="L322" s="1">
        <f>IF(ISBLANK(Sales_Fact[[#This Row],[Unit_Price]]),MEDIAN(Sales_Fact[Unit_Price]),Sales_Fact[[#This Row],[Unit_Price]])</f>
        <v>601.92999999999995</v>
      </c>
      <c r="M322" s="2">
        <f>IF(ISBLANK(Sales_Fact[[#This Row],[Discount]]),MEDIAN(Sales_Fact[Discount]),Sales_Fact[[#This Row],[Discount]])</f>
        <v>0.14000000000000001</v>
      </c>
      <c r="N322" s="1">
        <f>Sales_Fact[[#This Row],[Quantity2]]*Sales_Fact[[#This Row],[Unit_Price3]]*(1-Sales_Fact[[#This Row],[Discount4]])</f>
        <v>1552.9793999999999</v>
      </c>
      <c r="O322" s="1">
        <f>Sales_Fact[[#This Row],[Quantity2]]*Sales_Fact[[#This Row],[Unit_Price3]]</f>
        <v>1805.79</v>
      </c>
      <c r="P322" s="1">
        <f>Sales_Fact[[#This Row],[Gross Amount]]*Sales_Fact[[#This Row],[Discount4]]</f>
        <v>252.81060000000002</v>
      </c>
      <c r="Q322" s="1" t="str">
        <f>IF(Sales_Fact[[#This Row],[Total_Amount5]]&gt;1000,"High Value","Standard")</f>
        <v>High Value</v>
      </c>
    </row>
    <row r="323" spans="1:17" x14ac:dyDescent="0.25">
      <c r="A323" t="s">
        <v>2207</v>
      </c>
      <c r="B323" s="3">
        <v>45380</v>
      </c>
      <c r="C323" t="s">
        <v>948</v>
      </c>
      <c r="D323" t="s">
        <v>1758</v>
      </c>
      <c r="E323" t="s">
        <v>1909</v>
      </c>
      <c r="F323">
        <v>1</v>
      </c>
      <c r="G323">
        <v>564.1</v>
      </c>
      <c r="H323">
        <v>0.03</v>
      </c>
      <c r="I323" t="s">
        <v>1861</v>
      </c>
      <c r="J323">
        <v>547.17700000000002</v>
      </c>
      <c r="K323" s="4">
        <f>IF(ISBLANK(Sales_Fact[[#This Row],[Quantity]]),MEDIAN(Sales_Fact[Quantity]),Sales_Fact[[#This Row],[Quantity]])</f>
        <v>1</v>
      </c>
      <c r="L323" s="1">
        <f>IF(ISBLANK(Sales_Fact[[#This Row],[Unit_Price]]),MEDIAN(Sales_Fact[Unit_Price]),Sales_Fact[[#This Row],[Unit_Price]])</f>
        <v>564.1</v>
      </c>
      <c r="M323" s="2">
        <f>IF(ISBLANK(Sales_Fact[[#This Row],[Discount]]),MEDIAN(Sales_Fact[Discount]),Sales_Fact[[#This Row],[Discount]])</f>
        <v>0.03</v>
      </c>
      <c r="N323" s="1">
        <f>Sales_Fact[[#This Row],[Quantity2]]*Sales_Fact[[#This Row],[Unit_Price3]]*(1-Sales_Fact[[#This Row],[Discount4]])</f>
        <v>547.17700000000002</v>
      </c>
      <c r="O323" s="1">
        <f>Sales_Fact[[#This Row],[Quantity2]]*Sales_Fact[[#This Row],[Unit_Price3]]</f>
        <v>564.1</v>
      </c>
      <c r="P323" s="1">
        <f>Sales_Fact[[#This Row],[Gross Amount]]*Sales_Fact[[#This Row],[Discount4]]</f>
        <v>16.923000000000002</v>
      </c>
      <c r="Q323" s="1" t="str">
        <f>IF(Sales_Fact[[#This Row],[Total_Amount5]]&gt;1000,"High Value","Standard")</f>
        <v>Standard</v>
      </c>
    </row>
    <row r="324" spans="1:17" x14ac:dyDescent="0.25">
      <c r="A324" t="s">
        <v>2208</v>
      </c>
      <c r="B324" s="3">
        <v>45672</v>
      </c>
      <c r="C324" t="s">
        <v>345</v>
      </c>
      <c r="D324" t="s">
        <v>1791</v>
      </c>
      <c r="E324" t="s">
        <v>1870</v>
      </c>
      <c r="F324">
        <v>1</v>
      </c>
      <c r="G324">
        <v>516.62</v>
      </c>
      <c r="H324">
        <v>0.18</v>
      </c>
      <c r="I324" t="s">
        <v>1861</v>
      </c>
      <c r="J324">
        <v>423.62840000000011</v>
      </c>
      <c r="K324" s="4">
        <f>IF(ISBLANK(Sales_Fact[[#This Row],[Quantity]]),MEDIAN(Sales_Fact[Quantity]),Sales_Fact[[#This Row],[Quantity]])</f>
        <v>1</v>
      </c>
      <c r="L324" s="1">
        <f>IF(ISBLANK(Sales_Fact[[#This Row],[Unit_Price]]),MEDIAN(Sales_Fact[Unit_Price]),Sales_Fact[[#This Row],[Unit_Price]])</f>
        <v>516.62</v>
      </c>
      <c r="M324" s="2">
        <f>IF(ISBLANK(Sales_Fact[[#This Row],[Discount]]),MEDIAN(Sales_Fact[Discount]),Sales_Fact[[#This Row],[Discount]])</f>
        <v>0.18</v>
      </c>
      <c r="N324" s="1">
        <f>Sales_Fact[[#This Row],[Quantity2]]*Sales_Fact[[#This Row],[Unit_Price3]]*(1-Sales_Fact[[#This Row],[Discount4]])</f>
        <v>423.62840000000006</v>
      </c>
      <c r="O324" s="1">
        <f>Sales_Fact[[#This Row],[Quantity2]]*Sales_Fact[[#This Row],[Unit_Price3]]</f>
        <v>516.62</v>
      </c>
      <c r="P324" s="1">
        <f>Sales_Fact[[#This Row],[Gross Amount]]*Sales_Fact[[#This Row],[Discount4]]</f>
        <v>92.991599999999991</v>
      </c>
      <c r="Q324" s="1" t="str">
        <f>IF(Sales_Fact[[#This Row],[Total_Amount5]]&gt;1000,"High Value","Standard")</f>
        <v>Standard</v>
      </c>
    </row>
    <row r="325" spans="1:17" x14ac:dyDescent="0.25">
      <c r="A325" t="s">
        <v>2209</v>
      </c>
      <c r="B325" s="3">
        <v>45497</v>
      </c>
      <c r="C325" t="s">
        <v>1367</v>
      </c>
      <c r="D325" t="s">
        <v>1740</v>
      </c>
      <c r="E325" t="s">
        <v>1913</v>
      </c>
      <c r="F325">
        <v>1</v>
      </c>
      <c r="G325">
        <v>934.75</v>
      </c>
      <c r="H325">
        <v>0.11</v>
      </c>
      <c r="I325" t="s">
        <v>1864</v>
      </c>
      <c r="J325">
        <v>831.92750000000001</v>
      </c>
      <c r="K325" s="4">
        <f>IF(ISBLANK(Sales_Fact[[#This Row],[Quantity]]),MEDIAN(Sales_Fact[Quantity]),Sales_Fact[[#This Row],[Quantity]])</f>
        <v>1</v>
      </c>
      <c r="L325" s="1">
        <f>IF(ISBLANK(Sales_Fact[[#This Row],[Unit_Price]]),MEDIAN(Sales_Fact[Unit_Price]),Sales_Fact[[#This Row],[Unit_Price]])</f>
        <v>934.75</v>
      </c>
      <c r="M325" s="2">
        <f>IF(ISBLANK(Sales_Fact[[#This Row],[Discount]]),MEDIAN(Sales_Fact[Discount]),Sales_Fact[[#This Row],[Discount]])</f>
        <v>0.11</v>
      </c>
      <c r="N325" s="1">
        <f>Sales_Fact[[#This Row],[Quantity2]]*Sales_Fact[[#This Row],[Unit_Price3]]*(1-Sales_Fact[[#This Row],[Discount4]])</f>
        <v>831.92750000000001</v>
      </c>
      <c r="O325" s="1">
        <f>Sales_Fact[[#This Row],[Quantity2]]*Sales_Fact[[#This Row],[Unit_Price3]]</f>
        <v>934.75</v>
      </c>
      <c r="P325" s="1">
        <f>Sales_Fact[[#This Row],[Gross Amount]]*Sales_Fact[[#This Row],[Discount4]]</f>
        <v>102.82250000000001</v>
      </c>
      <c r="Q325" s="1" t="str">
        <f>IF(Sales_Fact[[#This Row],[Total_Amount5]]&gt;1000,"High Value","Standard")</f>
        <v>Standard</v>
      </c>
    </row>
    <row r="326" spans="1:17" x14ac:dyDescent="0.25">
      <c r="A326" t="s">
        <v>2210</v>
      </c>
      <c r="B326" s="3">
        <v>45407</v>
      </c>
      <c r="C326" t="s">
        <v>761</v>
      </c>
      <c r="D326" t="s">
        <v>1845</v>
      </c>
      <c r="E326" t="s">
        <v>1872</v>
      </c>
      <c r="F326">
        <v>4</v>
      </c>
      <c r="G326">
        <v>548.44000000000005</v>
      </c>
      <c r="H326">
        <v>0.05</v>
      </c>
      <c r="I326" t="s">
        <v>1864</v>
      </c>
      <c r="J326">
        <v>2084.0720000000001</v>
      </c>
      <c r="K326" s="4">
        <f>IF(ISBLANK(Sales_Fact[[#This Row],[Quantity]]),MEDIAN(Sales_Fact[Quantity]),Sales_Fact[[#This Row],[Quantity]])</f>
        <v>4</v>
      </c>
      <c r="L326" s="1">
        <f>IF(ISBLANK(Sales_Fact[[#This Row],[Unit_Price]]),MEDIAN(Sales_Fact[Unit_Price]),Sales_Fact[[#This Row],[Unit_Price]])</f>
        <v>548.44000000000005</v>
      </c>
      <c r="M326" s="2">
        <f>IF(ISBLANK(Sales_Fact[[#This Row],[Discount]]),MEDIAN(Sales_Fact[Discount]),Sales_Fact[[#This Row],[Discount]])</f>
        <v>0.05</v>
      </c>
      <c r="N326" s="1">
        <f>Sales_Fact[[#This Row],[Quantity2]]*Sales_Fact[[#This Row],[Unit_Price3]]*(1-Sales_Fact[[#This Row],[Discount4]])</f>
        <v>2084.0720000000001</v>
      </c>
      <c r="O326" s="1">
        <f>Sales_Fact[[#This Row],[Quantity2]]*Sales_Fact[[#This Row],[Unit_Price3]]</f>
        <v>2193.7600000000002</v>
      </c>
      <c r="P326" s="1">
        <f>Sales_Fact[[#This Row],[Gross Amount]]*Sales_Fact[[#This Row],[Discount4]]</f>
        <v>109.68800000000002</v>
      </c>
      <c r="Q326" s="1" t="str">
        <f>IF(Sales_Fact[[#This Row],[Total_Amount5]]&gt;1000,"High Value","Standard")</f>
        <v>High Value</v>
      </c>
    </row>
    <row r="327" spans="1:17" x14ac:dyDescent="0.25">
      <c r="A327" t="s">
        <v>2211</v>
      </c>
      <c r="B327" s="3">
        <v>45764</v>
      </c>
      <c r="C327" t="s">
        <v>66</v>
      </c>
      <c r="D327" t="s">
        <v>1662</v>
      </c>
      <c r="E327" t="s">
        <v>1860</v>
      </c>
      <c r="F327">
        <v>3</v>
      </c>
      <c r="G327">
        <v>361.11</v>
      </c>
      <c r="H327">
        <v>0.06</v>
      </c>
      <c r="I327" t="s">
        <v>1861</v>
      </c>
      <c r="J327">
        <v>1018.3302</v>
      </c>
      <c r="K327" s="4">
        <f>IF(ISBLANK(Sales_Fact[[#This Row],[Quantity]]),MEDIAN(Sales_Fact[Quantity]),Sales_Fact[[#This Row],[Quantity]])</f>
        <v>3</v>
      </c>
      <c r="L327" s="1">
        <f>IF(ISBLANK(Sales_Fact[[#This Row],[Unit_Price]]),MEDIAN(Sales_Fact[Unit_Price]),Sales_Fact[[#This Row],[Unit_Price]])</f>
        <v>361.11</v>
      </c>
      <c r="M327" s="2">
        <f>IF(ISBLANK(Sales_Fact[[#This Row],[Discount]]),MEDIAN(Sales_Fact[Discount]),Sales_Fact[[#This Row],[Discount]])</f>
        <v>0.06</v>
      </c>
      <c r="N327" s="1">
        <f>Sales_Fact[[#This Row],[Quantity2]]*Sales_Fact[[#This Row],[Unit_Price3]]*(1-Sales_Fact[[#This Row],[Discount4]])</f>
        <v>1018.3301999999999</v>
      </c>
      <c r="O327" s="1">
        <f>Sales_Fact[[#This Row],[Quantity2]]*Sales_Fact[[#This Row],[Unit_Price3]]</f>
        <v>1083.33</v>
      </c>
      <c r="P327" s="1">
        <f>Sales_Fact[[#This Row],[Gross Amount]]*Sales_Fact[[#This Row],[Discount4]]</f>
        <v>64.999799999999993</v>
      </c>
      <c r="Q327" s="1" t="str">
        <f>IF(Sales_Fact[[#This Row],[Total_Amount5]]&gt;1000,"High Value","Standard")</f>
        <v>High Value</v>
      </c>
    </row>
    <row r="328" spans="1:17" x14ac:dyDescent="0.25">
      <c r="A328" t="s">
        <v>2212</v>
      </c>
      <c r="B328" s="3">
        <v>45924</v>
      </c>
      <c r="C328" t="s">
        <v>622</v>
      </c>
      <c r="D328" t="s">
        <v>1591</v>
      </c>
      <c r="E328" t="s">
        <v>1883</v>
      </c>
      <c r="F328">
        <v>2</v>
      </c>
      <c r="G328">
        <v>610.37</v>
      </c>
      <c r="H328">
        <v>0.1</v>
      </c>
      <c r="I328" t="s">
        <v>1864</v>
      </c>
      <c r="J328">
        <v>1098.6659999999999</v>
      </c>
      <c r="K328" s="4">
        <f>IF(ISBLANK(Sales_Fact[[#This Row],[Quantity]]),MEDIAN(Sales_Fact[Quantity]),Sales_Fact[[#This Row],[Quantity]])</f>
        <v>2</v>
      </c>
      <c r="L328" s="1">
        <f>IF(ISBLANK(Sales_Fact[[#This Row],[Unit_Price]]),MEDIAN(Sales_Fact[Unit_Price]),Sales_Fact[[#This Row],[Unit_Price]])</f>
        <v>610.37</v>
      </c>
      <c r="M328" s="2">
        <f>IF(ISBLANK(Sales_Fact[[#This Row],[Discount]]),MEDIAN(Sales_Fact[Discount]),Sales_Fact[[#This Row],[Discount]])</f>
        <v>0.1</v>
      </c>
      <c r="N328" s="1">
        <f>Sales_Fact[[#This Row],[Quantity2]]*Sales_Fact[[#This Row],[Unit_Price3]]*(1-Sales_Fact[[#This Row],[Discount4]])</f>
        <v>1098.6659999999999</v>
      </c>
      <c r="O328" s="1">
        <f>Sales_Fact[[#This Row],[Quantity2]]*Sales_Fact[[#This Row],[Unit_Price3]]</f>
        <v>1220.74</v>
      </c>
      <c r="P328" s="1">
        <f>Sales_Fact[[#This Row],[Gross Amount]]*Sales_Fact[[#This Row],[Discount4]]</f>
        <v>122.07400000000001</v>
      </c>
      <c r="Q328" s="1" t="str">
        <f>IF(Sales_Fact[[#This Row],[Total_Amount5]]&gt;1000,"High Value","Standard")</f>
        <v>High Value</v>
      </c>
    </row>
    <row r="329" spans="1:17" x14ac:dyDescent="0.25">
      <c r="A329" t="s">
        <v>2213</v>
      </c>
      <c r="B329" s="3">
        <v>45240</v>
      </c>
      <c r="C329" t="s">
        <v>1059</v>
      </c>
      <c r="D329" t="s">
        <v>1704</v>
      </c>
      <c r="E329" t="s">
        <v>1886</v>
      </c>
      <c r="F329">
        <v>1</v>
      </c>
      <c r="G329">
        <v>272.2</v>
      </c>
      <c r="H329">
        <v>0.3</v>
      </c>
      <c r="I329" t="s">
        <v>1861</v>
      </c>
      <c r="J329">
        <v>190.54</v>
      </c>
      <c r="K329" s="4">
        <f>IF(ISBLANK(Sales_Fact[[#This Row],[Quantity]]),MEDIAN(Sales_Fact[Quantity]),Sales_Fact[[#This Row],[Quantity]])</f>
        <v>1</v>
      </c>
      <c r="L329" s="1">
        <f>IF(ISBLANK(Sales_Fact[[#This Row],[Unit_Price]]),MEDIAN(Sales_Fact[Unit_Price]),Sales_Fact[[#This Row],[Unit_Price]])</f>
        <v>272.2</v>
      </c>
      <c r="M329" s="2">
        <f>IF(ISBLANK(Sales_Fact[[#This Row],[Discount]]),MEDIAN(Sales_Fact[Discount]),Sales_Fact[[#This Row],[Discount]])</f>
        <v>0.3</v>
      </c>
      <c r="N329" s="1">
        <f>Sales_Fact[[#This Row],[Quantity2]]*Sales_Fact[[#This Row],[Unit_Price3]]*(1-Sales_Fact[[#This Row],[Discount4]])</f>
        <v>190.54</v>
      </c>
      <c r="O329" s="1">
        <f>Sales_Fact[[#This Row],[Quantity2]]*Sales_Fact[[#This Row],[Unit_Price3]]</f>
        <v>272.2</v>
      </c>
      <c r="P329" s="1">
        <f>Sales_Fact[[#This Row],[Gross Amount]]*Sales_Fact[[#This Row],[Discount4]]</f>
        <v>81.66</v>
      </c>
      <c r="Q329" s="1" t="str">
        <f>IF(Sales_Fact[[#This Row],[Total_Amount5]]&gt;1000,"High Value","Standard")</f>
        <v>Standard</v>
      </c>
    </row>
    <row r="330" spans="1:17" x14ac:dyDescent="0.25">
      <c r="A330" t="s">
        <v>2214</v>
      </c>
      <c r="B330" s="3">
        <v>45349</v>
      </c>
      <c r="C330" t="s">
        <v>1367</v>
      </c>
      <c r="D330" t="s">
        <v>1782</v>
      </c>
      <c r="E330" t="s">
        <v>1904</v>
      </c>
      <c r="F330">
        <v>3</v>
      </c>
      <c r="G330">
        <v>573.1</v>
      </c>
      <c r="H330">
        <v>0.16</v>
      </c>
      <c r="I330" t="s">
        <v>1868</v>
      </c>
      <c r="J330">
        <v>1444.212</v>
      </c>
      <c r="K330" s="4">
        <f>IF(ISBLANK(Sales_Fact[[#This Row],[Quantity]]),MEDIAN(Sales_Fact[Quantity]),Sales_Fact[[#This Row],[Quantity]])</f>
        <v>3</v>
      </c>
      <c r="L330" s="1">
        <f>IF(ISBLANK(Sales_Fact[[#This Row],[Unit_Price]]),MEDIAN(Sales_Fact[Unit_Price]),Sales_Fact[[#This Row],[Unit_Price]])</f>
        <v>573.1</v>
      </c>
      <c r="M330" s="2">
        <f>IF(ISBLANK(Sales_Fact[[#This Row],[Discount]]),MEDIAN(Sales_Fact[Discount]),Sales_Fact[[#This Row],[Discount]])</f>
        <v>0.16</v>
      </c>
      <c r="N330" s="1">
        <f>Sales_Fact[[#This Row],[Quantity2]]*Sales_Fact[[#This Row],[Unit_Price3]]*(1-Sales_Fact[[#This Row],[Discount4]])</f>
        <v>1444.212</v>
      </c>
      <c r="O330" s="1">
        <f>Sales_Fact[[#This Row],[Quantity2]]*Sales_Fact[[#This Row],[Unit_Price3]]</f>
        <v>1719.3000000000002</v>
      </c>
      <c r="P330" s="1">
        <f>Sales_Fact[[#This Row],[Gross Amount]]*Sales_Fact[[#This Row],[Discount4]]</f>
        <v>275.08800000000002</v>
      </c>
      <c r="Q330" s="1" t="str">
        <f>IF(Sales_Fact[[#This Row],[Total_Amount5]]&gt;1000,"High Value","Standard")</f>
        <v>High Value</v>
      </c>
    </row>
    <row r="331" spans="1:17" x14ac:dyDescent="0.25">
      <c r="A331" t="s">
        <v>2215</v>
      </c>
      <c r="B331" s="3">
        <v>45756</v>
      </c>
      <c r="C331" t="s">
        <v>1023</v>
      </c>
      <c r="D331" t="s">
        <v>1567</v>
      </c>
      <c r="E331" t="s">
        <v>1879</v>
      </c>
      <c r="F331">
        <v>4</v>
      </c>
      <c r="G331">
        <v>24.72</v>
      </c>
      <c r="H331">
        <v>0.28000000000000003</v>
      </c>
      <c r="I331" t="s">
        <v>1861</v>
      </c>
      <c r="J331">
        <v>71.193599999999989</v>
      </c>
      <c r="K331" s="4">
        <f>IF(ISBLANK(Sales_Fact[[#This Row],[Quantity]]),MEDIAN(Sales_Fact[Quantity]),Sales_Fact[[#This Row],[Quantity]])</f>
        <v>4</v>
      </c>
      <c r="L331" s="1">
        <f>IF(ISBLANK(Sales_Fact[[#This Row],[Unit_Price]]),MEDIAN(Sales_Fact[Unit_Price]),Sales_Fact[[#This Row],[Unit_Price]])</f>
        <v>24.72</v>
      </c>
      <c r="M331" s="2">
        <f>IF(ISBLANK(Sales_Fact[[#This Row],[Discount]]),MEDIAN(Sales_Fact[Discount]),Sales_Fact[[#This Row],[Discount]])</f>
        <v>0.28000000000000003</v>
      </c>
      <c r="N331" s="1">
        <f>Sales_Fact[[#This Row],[Quantity2]]*Sales_Fact[[#This Row],[Unit_Price3]]*(1-Sales_Fact[[#This Row],[Discount4]])</f>
        <v>71.193599999999989</v>
      </c>
      <c r="O331" s="1">
        <f>Sales_Fact[[#This Row],[Quantity2]]*Sales_Fact[[#This Row],[Unit_Price3]]</f>
        <v>98.88</v>
      </c>
      <c r="P331" s="1">
        <f>Sales_Fact[[#This Row],[Gross Amount]]*Sales_Fact[[#This Row],[Discount4]]</f>
        <v>27.686400000000003</v>
      </c>
      <c r="Q331" s="1" t="str">
        <f>IF(Sales_Fact[[#This Row],[Total_Amount5]]&gt;1000,"High Value","Standard")</f>
        <v>Standard</v>
      </c>
    </row>
    <row r="332" spans="1:17" x14ac:dyDescent="0.25">
      <c r="A332" t="s">
        <v>2216</v>
      </c>
      <c r="B332" s="3">
        <v>45478</v>
      </c>
      <c r="C332" t="s">
        <v>812</v>
      </c>
      <c r="D332" t="s">
        <v>1578</v>
      </c>
      <c r="E332" t="s">
        <v>1890</v>
      </c>
      <c r="F332">
        <v>3</v>
      </c>
      <c r="G332">
        <v>268.89</v>
      </c>
      <c r="H332">
        <v>7.0000000000000007E-2</v>
      </c>
      <c r="I332" t="s">
        <v>1868</v>
      </c>
      <c r="J332">
        <v>750.20309999999995</v>
      </c>
      <c r="K332" s="4">
        <f>IF(ISBLANK(Sales_Fact[[#This Row],[Quantity]]),MEDIAN(Sales_Fact[Quantity]),Sales_Fact[[#This Row],[Quantity]])</f>
        <v>3</v>
      </c>
      <c r="L332" s="1">
        <f>IF(ISBLANK(Sales_Fact[[#This Row],[Unit_Price]]),MEDIAN(Sales_Fact[Unit_Price]),Sales_Fact[[#This Row],[Unit_Price]])</f>
        <v>268.89</v>
      </c>
      <c r="M332" s="2">
        <f>IF(ISBLANK(Sales_Fact[[#This Row],[Discount]]),MEDIAN(Sales_Fact[Discount]),Sales_Fact[[#This Row],[Discount]])</f>
        <v>7.0000000000000007E-2</v>
      </c>
      <c r="N332" s="1">
        <f>Sales_Fact[[#This Row],[Quantity2]]*Sales_Fact[[#This Row],[Unit_Price3]]*(1-Sales_Fact[[#This Row],[Discount4]])</f>
        <v>750.20309999999995</v>
      </c>
      <c r="O332" s="1">
        <f>Sales_Fact[[#This Row],[Quantity2]]*Sales_Fact[[#This Row],[Unit_Price3]]</f>
        <v>806.67</v>
      </c>
      <c r="P332" s="1">
        <f>Sales_Fact[[#This Row],[Gross Amount]]*Sales_Fact[[#This Row],[Discount4]]</f>
        <v>56.466900000000003</v>
      </c>
      <c r="Q332" s="1" t="str">
        <f>IF(Sales_Fact[[#This Row],[Total_Amount5]]&gt;1000,"High Value","Standard")</f>
        <v>Standard</v>
      </c>
    </row>
    <row r="333" spans="1:17" x14ac:dyDescent="0.25">
      <c r="A333" t="s">
        <v>2217</v>
      </c>
      <c r="B333" s="3">
        <v>45890</v>
      </c>
      <c r="C333" t="s">
        <v>830</v>
      </c>
      <c r="D333" t="s">
        <v>1755</v>
      </c>
      <c r="E333" t="s">
        <v>1890</v>
      </c>
      <c r="F333">
        <v>1</v>
      </c>
      <c r="G333">
        <v>78.5</v>
      </c>
      <c r="H333">
        <v>0.17</v>
      </c>
      <c r="I333" t="s">
        <v>1868</v>
      </c>
      <c r="J333">
        <v>65.155000000000001</v>
      </c>
      <c r="K333" s="4">
        <f>IF(ISBLANK(Sales_Fact[[#This Row],[Quantity]]),MEDIAN(Sales_Fact[Quantity]),Sales_Fact[[#This Row],[Quantity]])</f>
        <v>1</v>
      </c>
      <c r="L333" s="1">
        <f>IF(ISBLANK(Sales_Fact[[#This Row],[Unit_Price]]),MEDIAN(Sales_Fact[Unit_Price]),Sales_Fact[[#This Row],[Unit_Price]])</f>
        <v>78.5</v>
      </c>
      <c r="M333" s="2">
        <f>IF(ISBLANK(Sales_Fact[[#This Row],[Discount]]),MEDIAN(Sales_Fact[Discount]),Sales_Fact[[#This Row],[Discount]])</f>
        <v>0.17</v>
      </c>
      <c r="N333" s="1">
        <f>Sales_Fact[[#This Row],[Quantity2]]*Sales_Fact[[#This Row],[Unit_Price3]]*(1-Sales_Fact[[#This Row],[Discount4]])</f>
        <v>65.155000000000001</v>
      </c>
      <c r="O333" s="1">
        <f>Sales_Fact[[#This Row],[Quantity2]]*Sales_Fact[[#This Row],[Unit_Price3]]</f>
        <v>78.5</v>
      </c>
      <c r="P333" s="1">
        <f>Sales_Fact[[#This Row],[Gross Amount]]*Sales_Fact[[#This Row],[Discount4]]</f>
        <v>13.345000000000001</v>
      </c>
      <c r="Q333" s="1" t="str">
        <f>IF(Sales_Fact[[#This Row],[Total_Amount5]]&gt;1000,"High Value","Standard")</f>
        <v>Standard</v>
      </c>
    </row>
    <row r="334" spans="1:17" x14ac:dyDescent="0.25">
      <c r="A334" t="s">
        <v>2218</v>
      </c>
      <c r="B334" s="3">
        <v>45815</v>
      </c>
      <c r="C334" t="s">
        <v>461</v>
      </c>
      <c r="D334" t="s">
        <v>1659</v>
      </c>
      <c r="E334" t="s">
        <v>1874</v>
      </c>
      <c r="F334">
        <v>3</v>
      </c>
      <c r="G334">
        <v>399.42</v>
      </c>
      <c r="H334">
        <v>0.02</v>
      </c>
      <c r="I334" t="s">
        <v>1861</v>
      </c>
      <c r="J334">
        <v>1174.2947999999999</v>
      </c>
      <c r="K334" s="4">
        <f>IF(ISBLANK(Sales_Fact[[#This Row],[Quantity]]),MEDIAN(Sales_Fact[Quantity]),Sales_Fact[[#This Row],[Quantity]])</f>
        <v>3</v>
      </c>
      <c r="L334" s="1">
        <f>IF(ISBLANK(Sales_Fact[[#This Row],[Unit_Price]]),MEDIAN(Sales_Fact[Unit_Price]),Sales_Fact[[#This Row],[Unit_Price]])</f>
        <v>399.42</v>
      </c>
      <c r="M334" s="2">
        <f>IF(ISBLANK(Sales_Fact[[#This Row],[Discount]]),MEDIAN(Sales_Fact[Discount]),Sales_Fact[[#This Row],[Discount]])</f>
        <v>0.02</v>
      </c>
      <c r="N334" s="1">
        <f>Sales_Fact[[#This Row],[Quantity2]]*Sales_Fact[[#This Row],[Unit_Price3]]*(1-Sales_Fact[[#This Row],[Discount4]])</f>
        <v>1174.2947999999999</v>
      </c>
      <c r="O334" s="1">
        <f>Sales_Fact[[#This Row],[Quantity2]]*Sales_Fact[[#This Row],[Unit_Price3]]</f>
        <v>1198.26</v>
      </c>
      <c r="P334" s="1">
        <f>Sales_Fact[[#This Row],[Gross Amount]]*Sales_Fact[[#This Row],[Discount4]]</f>
        <v>23.965199999999999</v>
      </c>
      <c r="Q334" s="1" t="str">
        <f>IF(Sales_Fact[[#This Row],[Total_Amount5]]&gt;1000,"High Value","Standard")</f>
        <v>High Value</v>
      </c>
    </row>
    <row r="335" spans="1:17" x14ac:dyDescent="0.25">
      <c r="A335" t="s">
        <v>2219</v>
      </c>
      <c r="B335" s="3">
        <v>45891</v>
      </c>
      <c r="C335" t="s">
        <v>311</v>
      </c>
      <c r="D335" t="s">
        <v>1644</v>
      </c>
      <c r="E335" t="s">
        <v>1892</v>
      </c>
      <c r="F335">
        <v>3</v>
      </c>
      <c r="G335">
        <v>455.82</v>
      </c>
      <c r="H335">
        <v>0.01</v>
      </c>
      <c r="I335" t="s">
        <v>1864</v>
      </c>
      <c r="J335">
        <v>1353.7854</v>
      </c>
      <c r="K335" s="4">
        <f>IF(ISBLANK(Sales_Fact[[#This Row],[Quantity]]),MEDIAN(Sales_Fact[Quantity]),Sales_Fact[[#This Row],[Quantity]])</f>
        <v>3</v>
      </c>
      <c r="L335" s="1">
        <f>IF(ISBLANK(Sales_Fact[[#This Row],[Unit_Price]]),MEDIAN(Sales_Fact[Unit_Price]),Sales_Fact[[#This Row],[Unit_Price]])</f>
        <v>455.82</v>
      </c>
      <c r="M335" s="2">
        <f>IF(ISBLANK(Sales_Fact[[#This Row],[Discount]]),MEDIAN(Sales_Fact[Discount]),Sales_Fact[[#This Row],[Discount]])</f>
        <v>0.01</v>
      </c>
      <c r="N335" s="1">
        <f>Sales_Fact[[#This Row],[Quantity2]]*Sales_Fact[[#This Row],[Unit_Price3]]*(1-Sales_Fact[[#This Row],[Discount4]])</f>
        <v>1353.7854</v>
      </c>
      <c r="O335" s="1">
        <f>Sales_Fact[[#This Row],[Quantity2]]*Sales_Fact[[#This Row],[Unit_Price3]]</f>
        <v>1367.46</v>
      </c>
      <c r="P335" s="1">
        <f>Sales_Fact[[#This Row],[Gross Amount]]*Sales_Fact[[#This Row],[Discount4]]</f>
        <v>13.6746</v>
      </c>
      <c r="Q335" s="1" t="str">
        <f>IF(Sales_Fact[[#This Row],[Total_Amount5]]&gt;1000,"High Value","Standard")</f>
        <v>High Value</v>
      </c>
    </row>
    <row r="336" spans="1:17" x14ac:dyDescent="0.25">
      <c r="A336" t="s">
        <v>2220</v>
      </c>
      <c r="B336" s="3">
        <v>45609</v>
      </c>
      <c r="C336" t="s">
        <v>1104</v>
      </c>
      <c r="D336" t="s">
        <v>1701</v>
      </c>
      <c r="E336" t="s">
        <v>1870</v>
      </c>
      <c r="F336">
        <v>2</v>
      </c>
      <c r="G336">
        <v>613.23</v>
      </c>
      <c r="H336">
        <v>0.15</v>
      </c>
      <c r="I336" t="s">
        <v>1864</v>
      </c>
      <c r="J336">
        <v>1042.491</v>
      </c>
      <c r="K336" s="4">
        <f>IF(ISBLANK(Sales_Fact[[#This Row],[Quantity]]),MEDIAN(Sales_Fact[Quantity]),Sales_Fact[[#This Row],[Quantity]])</f>
        <v>2</v>
      </c>
      <c r="L336" s="1">
        <f>IF(ISBLANK(Sales_Fact[[#This Row],[Unit_Price]]),MEDIAN(Sales_Fact[Unit_Price]),Sales_Fact[[#This Row],[Unit_Price]])</f>
        <v>613.23</v>
      </c>
      <c r="M336" s="2">
        <f>IF(ISBLANK(Sales_Fact[[#This Row],[Discount]]),MEDIAN(Sales_Fact[Discount]),Sales_Fact[[#This Row],[Discount]])</f>
        <v>0.15</v>
      </c>
      <c r="N336" s="1">
        <f>Sales_Fact[[#This Row],[Quantity2]]*Sales_Fact[[#This Row],[Unit_Price3]]*(1-Sales_Fact[[#This Row],[Discount4]])</f>
        <v>1042.491</v>
      </c>
      <c r="O336" s="1">
        <f>Sales_Fact[[#This Row],[Quantity2]]*Sales_Fact[[#This Row],[Unit_Price3]]</f>
        <v>1226.46</v>
      </c>
      <c r="P336" s="1">
        <f>Sales_Fact[[#This Row],[Gross Amount]]*Sales_Fact[[#This Row],[Discount4]]</f>
        <v>183.96899999999999</v>
      </c>
      <c r="Q336" s="1" t="str">
        <f>IF(Sales_Fact[[#This Row],[Total_Amount5]]&gt;1000,"High Value","Standard")</f>
        <v>High Value</v>
      </c>
    </row>
    <row r="337" spans="1:17" x14ac:dyDescent="0.25">
      <c r="A337" t="s">
        <v>2221</v>
      </c>
      <c r="B337" s="3">
        <v>45309</v>
      </c>
      <c r="C337" t="s">
        <v>1424</v>
      </c>
      <c r="D337" t="s">
        <v>1556</v>
      </c>
      <c r="E337" t="s">
        <v>1881</v>
      </c>
      <c r="F337">
        <v>4</v>
      </c>
      <c r="G337">
        <v>971.9</v>
      </c>
      <c r="H337">
        <v>0.28000000000000003</v>
      </c>
      <c r="I337" t="s">
        <v>1864</v>
      </c>
      <c r="J337">
        <v>2799.0720000000001</v>
      </c>
      <c r="K337" s="4">
        <f>IF(ISBLANK(Sales_Fact[[#This Row],[Quantity]]),MEDIAN(Sales_Fact[Quantity]),Sales_Fact[[#This Row],[Quantity]])</f>
        <v>4</v>
      </c>
      <c r="L337" s="1">
        <f>IF(ISBLANK(Sales_Fact[[#This Row],[Unit_Price]]),MEDIAN(Sales_Fact[Unit_Price]),Sales_Fact[[#This Row],[Unit_Price]])</f>
        <v>971.9</v>
      </c>
      <c r="M337" s="2">
        <f>IF(ISBLANK(Sales_Fact[[#This Row],[Discount]]),MEDIAN(Sales_Fact[Discount]),Sales_Fact[[#This Row],[Discount]])</f>
        <v>0.28000000000000003</v>
      </c>
      <c r="N337" s="1">
        <f>Sales_Fact[[#This Row],[Quantity2]]*Sales_Fact[[#This Row],[Unit_Price3]]*(1-Sales_Fact[[#This Row],[Discount4]])</f>
        <v>2799.0719999999997</v>
      </c>
      <c r="O337" s="1">
        <f>Sales_Fact[[#This Row],[Quantity2]]*Sales_Fact[[#This Row],[Unit_Price3]]</f>
        <v>3887.6</v>
      </c>
      <c r="P337" s="1">
        <f>Sales_Fact[[#This Row],[Gross Amount]]*Sales_Fact[[#This Row],[Discount4]]</f>
        <v>1088.528</v>
      </c>
      <c r="Q337" s="1" t="str">
        <f>IF(Sales_Fact[[#This Row],[Total_Amount5]]&gt;1000,"High Value","Standard")</f>
        <v>High Value</v>
      </c>
    </row>
    <row r="338" spans="1:17" x14ac:dyDescent="0.25">
      <c r="A338" t="s">
        <v>2222</v>
      </c>
      <c r="B338" s="3">
        <v>45519</v>
      </c>
      <c r="C338" t="s">
        <v>141</v>
      </c>
      <c r="D338" t="s">
        <v>1635</v>
      </c>
      <c r="E338" t="s">
        <v>1872</v>
      </c>
      <c r="F338">
        <v>3</v>
      </c>
      <c r="G338">
        <v>884.92</v>
      </c>
      <c r="H338">
        <v>0.06</v>
      </c>
      <c r="I338" t="s">
        <v>1864</v>
      </c>
      <c r="J338">
        <v>2495.4744000000001</v>
      </c>
      <c r="K338" s="4">
        <f>IF(ISBLANK(Sales_Fact[[#This Row],[Quantity]]),MEDIAN(Sales_Fact[Quantity]),Sales_Fact[[#This Row],[Quantity]])</f>
        <v>3</v>
      </c>
      <c r="L338" s="1">
        <f>IF(ISBLANK(Sales_Fact[[#This Row],[Unit_Price]]),MEDIAN(Sales_Fact[Unit_Price]),Sales_Fact[[#This Row],[Unit_Price]])</f>
        <v>884.92</v>
      </c>
      <c r="M338" s="2">
        <f>IF(ISBLANK(Sales_Fact[[#This Row],[Discount]]),MEDIAN(Sales_Fact[Discount]),Sales_Fact[[#This Row],[Discount]])</f>
        <v>0.06</v>
      </c>
      <c r="N338" s="1">
        <f>Sales_Fact[[#This Row],[Quantity2]]*Sales_Fact[[#This Row],[Unit_Price3]]*(1-Sales_Fact[[#This Row],[Discount4]])</f>
        <v>2495.4743999999996</v>
      </c>
      <c r="O338" s="1">
        <f>Sales_Fact[[#This Row],[Quantity2]]*Sales_Fact[[#This Row],[Unit_Price3]]</f>
        <v>2654.7599999999998</v>
      </c>
      <c r="P338" s="1">
        <f>Sales_Fact[[#This Row],[Gross Amount]]*Sales_Fact[[#This Row],[Discount4]]</f>
        <v>159.28559999999999</v>
      </c>
      <c r="Q338" s="1" t="str">
        <f>IF(Sales_Fact[[#This Row],[Total_Amount5]]&gt;1000,"High Value","Standard")</f>
        <v>High Value</v>
      </c>
    </row>
    <row r="339" spans="1:17" x14ac:dyDescent="0.25">
      <c r="A339" t="s">
        <v>2223</v>
      </c>
      <c r="B339" s="3">
        <v>45921</v>
      </c>
      <c r="C339" t="s">
        <v>318</v>
      </c>
      <c r="D339" t="s">
        <v>1575</v>
      </c>
      <c r="E339" t="s">
        <v>1890</v>
      </c>
      <c r="F339">
        <v>1</v>
      </c>
      <c r="G339">
        <v>125</v>
      </c>
      <c r="H339">
        <v>0.23</v>
      </c>
      <c r="I339" t="s">
        <v>1861</v>
      </c>
      <c r="J339">
        <v>96.25</v>
      </c>
      <c r="K339" s="4">
        <f>IF(ISBLANK(Sales_Fact[[#This Row],[Quantity]]),MEDIAN(Sales_Fact[Quantity]),Sales_Fact[[#This Row],[Quantity]])</f>
        <v>1</v>
      </c>
      <c r="L339" s="1">
        <f>IF(ISBLANK(Sales_Fact[[#This Row],[Unit_Price]]),MEDIAN(Sales_Fact[Unit_Price]),Sales_Fact[[#This Row],[Unit_Price]])</f>
        <v>125</v>
      </c>
      <c r="M339" s="2">
        <f>IF(ISBLANK(Sales_Fact[[#This Row],[Discount]]),MEDIAN(Sales_Fact[Discount]),Sales_Fact[[#This Row],[Discount]])</f>
        <v>0.23</v>
      </c>
      <c r="N339" s="1">
        <f>Sales_Fact[[#This Row],[Quantity2]]*Sales_Fact[[#This Row],[Unit_Price3]]*(1-Sales_Fact[[#This Row],[Discount4]])</f>
        <v>96.25</v>
      </c>
      <c r="O339" s="1">
        <f>Sales_Fact[[#This Row],[Quantity2]]*Sales_Fact[[#This Row],[Unit_Price3]]</f>
        <v>125</v>
      </c>
      <c r="P339" s="1">
        <f>Sales_Fact[[#This Row],[Gross Amount]]*Sales_Fact[[#This Row],[Discount4]]</f>
        <v>28.75</v>
      </c>
      <c r="Q339" s="1" t="str">
        <f>IF(Sales_Fact[[#This Row],[Total_Amount5]]&gt;1000,"High Value","Standard")</f>
        <v>Standard</v>
      </c>
    </row>
    <row r="340" spans="1:17" x14ac:dyDescent="0.25">
      <c r="A340" t="s">
        <v>2224</v>
      </c>
      <c r="B340" s="3">
        <v>45465</v>
      </c>
      <c r="C340" t="s">
        <v>446</v>
      </c>
      <c r="D340" t="s">
        <v>1582</v>
      </c>
      <c r="E340" t="s">
        <v>1888</v>
      </c>
      <c r="F340">
        <v>2</v>
      </c>
      <c r="G340">
        <v>188.25</v>
      </c>
      <c r="H340">
        <v>0.08</v>
      </c>
      <c r="I340" t="s">
        <v>1864</v>
      </c>
      <c r="J340">
        <v>346.38</v>
      </c>
      <c r="K340" s="4">
        <f>IF(ISBLANK(Sales_Fact[[#This Row],[Quantity]]),MEDIAN(Sales_Fact[Quantity]),Sales_Fact[[#This Row],[Quantity]])</f>
        <v>2</v>
      </c>
      <c r="L340" s="1">
        <f>IF(ISBLANK(Sales_Fact[[#This Row],[Unit_Price]]),MEDIAN(Sales_Fact[Unit_Price]),Sales_Fact[[#This Row],[Unit_Price]])</f>
        <v>188.25</v>
      </c>
      <c r="M340" s="2">
        <f>IF(ISBLANK(Sales_Fact[[#This Row],[Discount]]),MEDIAN(Sales_Fact[Discount]),Sales_Fact[[#This Row],[Discount]])</f>
        <v>0.08</v>
      </c>
      <c r="N340" s="1">
        <f>Sales_Fact[[#This Row],[Quantity2]]*Sales_Fact[[#This Row],[Unit_Price3]]*(1-Sales_Fact[[#This Row],[Discount4]])</f>
        <v>346.38</v>
      </c>
      <c r="O340" s="1">
        <f>Sales_Fact[[#This Row],[Quantity2]]*Sales_Fact[[#This Row],[Unit_Price3]]</f>
        <v>376.5</v>
      </c>
      <c r="P340" s="1">
        <f>Sales_Fact[[#This Row],[Gross Amount]]*Sales_Fact[[#This Row],[Discount4]]</f>
        <v>30.12</v>
      </c>
      <c r="Q340" s="1" t="str">
        <f>IF(Sales_Fact[[#This Row],[Total_Amount5]]&gt;1000,"High Value","Standard")</f>
        <v>Standard</v>
      </c>
    </row>
    <row r="341" spans="1:17" x14ac:dyDescent="0.25">
      <c r="A341" t="s">
        <v>2225</v>
      </c>
      <c r="B341" s="3">
        <v>45303</v>
      </c>
      <c r="C341" t="s">
        <v>727</v>
      </c>
      <c r="D341" t="s">
        <v>1689</v>
      </c>
      <c r="E341" t="s">
        <v>1904</v>
      </c>
      <c r="F341">
        <v>4</v>
      </c>
      <c r="G341">
        <v>344.12</v>
      </c>
      <c r="H341">
        <v>0.25</v>
      </c>
      <c r="I341" t="s">
        <v>1864</v>
      </c>
      <c r="J341">
        <v>1032.3599999999999</v>
      </c>
      <c r="K341" s="4">
        <f>IF(ISBLANK(Sales_Fact[[#This Row],[Quantity]]),MEDIAN(Sales_Fact[Quantity]),Sales_Fact[[#This Row],[Quantity]])</f>
        <v>4</v>
      </c>
      <c r="L341" s="1">
        <f>IF(ISBLANK(Sales_Fact[[#This Row],[Unit_Price]]),MEDIAN(Sales_Fact[Unit_Price]),Sales_Fact[[#This Row],[Unit_Price]])</f>
        <v>344.12</v>
      </c>
      <c r="M341" s="2">
        <f>IF(ISBLANK(Sales_Fact[[#This Row],[Discount]]),MEDIAN(Sales_Fact[Discount]),Sales_Fact[[#This Row],[Discount]])</f>
        <v>0.25</v>
      </c>
      <c r="N341" s="1">
        <f>Sales_Fact[[#This Row],[Quantity2]]*Sales_Fact[[#This Row],[Unit_Price3]]*(1-Sales_Fact[[#This Row],[Discount4]])</f>
        <v>1032.3600000000001</v>
      </c>
      <c r="O341" s="1">
        <f>Sales_Fact[[#This Row],[Quantity2]]*Sales_Fact[[#This Row],[Unit_Price3]]</f>
        <v>1376.48</v>
      </c>
      <c r="P341" s="1">
        <f>Sales_Fact[[#This Row],[Gross Amount]]*Sales_Fact[[#This Row],[Discount4]]</f>
        <v>344.12</v>
      </c>
      <c r="Q341" s="1" t="str">
        <f>IF(Sales_Fact[[#This Row],[Total_Amount5]]&gt;1000,"High Value","Standard")</f>
        <v>High Value</v>
      </c>
    </row>
    <row r="342" spans="1:17" x14ac:dyDescent="0.25">
      <c r="A342" t="s">
        <v>2226</v>
      </c>
      <c r="B342" s="3">
        <v>45218</v>
      </c>
      <c r="C342" t="s">
        <v>185</v>
      </c>
      <c r="D342" t="s">
        <v>1602</v>
      </c>
      <c r="E342" t="s">
        <v>1892</v>
      </c>
      <c r="F342">
        <v>3</v>
      </c>
      <c r="G342">
        <v>997.95</v>
      </c>
      <c r="H342">
        <v>0.09</v>
      </c>
      <c r="I342" t="s">
        <v>1868</v>
      </c>
      <c r="J342">
        <v>2724.4034999999999</v>
      </c>
      <c r="K342" s="4">
        <f>IF(ISBLANK(Sales_Fact[[#This Row],[Quantity]]),MEDIAN(Sales_Fact[Quantity]),Sales_Fact[[#This Row],[Quantity]])</f>
        <v>3</v>
      </c>
      <c r="L342" s="1">
        <f>IF(ISBLANK(Sales_Fact[[#This Row],[Unit_Price]]),MEDIAN(Sales_Fact[Unit_Price]),Sales_Fact[[#This Row],[Unit_Price]])</f>
        <v>997.95</v>
      </c>
      <c r="M342" s="2">
        <f>IF(ISBLANK(Sales_Fact[[#This Row],[Discount]]),MEDIAN(Sales_Fact[Discount]),Sales_Fact[[#This Row],[Discount]])</f>
        <v>0.09</v>
      </c>
      <c r="N342" s="1">
        <f>Sales_Fact[[#This Row],[Quantity2]]*Sales_Fact[[#This Row],[Unit_Price3]]*(1-Sales_Fact[[#This Row],[Discount4]])</f>
        <v>2724.4035000000003</v>
      </c>
      <c r="O342" s="1">
        <f>Sales_Fact[[#This Row],[Quantity2]]*Sales_Fact[[#This Row],[Unit_Price3]]</f>
        <v>2993.8500000000004</v>
      </c>
      <c r="P342" s="1">
        <f>Sales_Fact[[#This Row],[Gross Amount]]*Sales_Fact[[#This Row],[Discount4]]</f>
        <v>269.44650000000001</v>
      </c>
      <c r="Q342" s="1" t="str">
        <f>IF(Sales_Fact[[#This Row],[Total_Amount5]]&gt;1000,"High Value","Standard")</f>
        <v>High Value</v>
      </c>
    </row>
    <row r="343" spans="1:17" x14ac:dyDescent="0.25">
      <c r="A343" t="s">
        <v>2227</v>
      </c>
      <c r="B343" s="3">
        <v>45727</v>
      </c>
      <c r="C343" t="s">
        <v>511</v>
      </c>
      <c r="D343" t="s">
        <v>1585</v>
      </c>
      <c r="E343" t="s">
        <v>1888</v>
      </c>
      <c r="F343">
        <v>3</v>
      </c>
      <c r="G343">
        <v>121.64</v>
      </c>
      <c r="H343">
        <v>7.0000000000000007E-2</v>
      </c>
      <c r="I343" t="s">
        <v>1864</v>
      </c>
      <c r="J343">
        <v>339.37560000000002</v>
      </c>
      <c r="K343" s="4">
        <f>IF(ISBLANK(Sales_Fact[[#This Row],[Quantity]]),MEDIAN(Sales_Fact[Quantity]),Sales_Fact[[#This Row],[Quantity]])</f>
        <v>3</v>
      </c>
      <c r="L343" s="1">
        <f>IF(ISBLANK(Sales_Fact[[#This Row],[Unit_Price]]),MEDIAN(Sales_Fact[Unit_Price]),Sales_Fact[[#This Row],[Unit_Price]])</f>
        <v>121.64</v>
      </c>
      <c r="M343" s="2">
        <f>IF(ISBLANK(Sales_Fact[[#This Row],[Discount]]),MEDIAN(Sales_Fact[Discount]),Sales_Fact[[#This Row],[Discount]])</f>
        <v>7.0000000000000007E-2</v>
      </c>
      <c r="N343" s="1">
        <f>Sales_Fact[[#This Row],[Quantity2]]*Sales_Fact[[#This Row],[Unit_Price3]]*(1-Sales_Fact[[#This Row],[Discount4]])</f>
        <v>339.37560000000002</v>
      </c>
      <c r="O343" s="1">
        <f>Sales_Fact[[#This Row],[Quantity2]]*Sales_Fact[[#This Row],[Unit_Price3]]</f>
        <v>364.92</v>
      </c>
      <c r="P343" s="1">
        <f>Sales_Fact[[#This Row],[Gross Amount]]*Sales_Fact[[#This Row],[Discount4]]</f>
        <v>25.544400000000003</v>
      </c>
      <c r="Q343" s="1" t="str">
        <f>IF(Sales_Fact[[#This Row],[Total_Amount5]]&gt;1000,"High Value","Standard")</f>
        <v>Standard</v>
      </c>
    </row>
    <row r="344" spans="1:17" x14ac:dyDescent="0.25">
      <c r="A344" t="s">
        <v>2228</v>
      </c>
      <c r="B344" s="3">
        <v>45557</v>
      </c>
      <c r="C344" t="s">
        <v>724</v>
      </c>
      <c r="D344" t="s">
        <v>1755</v>
      </c>
      <c r="E344" t="s">
        <v>1901</v>
      </c>
      <c r="F344">
        <v>2</v>
      </c>
      <c r="G344">
        <v>692.72</v>
      </c>
      <c r="H344">
        <v>0.13</v>
      </c>
      <c r="I344" t="s">
        <v>1864</v>
      </c>
      <c r="J344">
        <v>1205.3327999999999</v>
      </c>
      <c r="K344" s="4">
        <f>IF(ISBLANK(Sales_Fact[[#This Row],[Quantity]]),MEDIAN(Sales_Fact[Quantity]),Sales_Fact[[#This Row],[Quantity]])</f>
        <v>2</v>
      </c>
      <c r="L344" s="1">
        <f>IF(ISBLANK(Sales_Fact[[#This Row],[Unit_Price]]),MEDIAN(Sales_Fact[Unit_Price]),Sales_Fact[[#This Row],[Unit_Price]])</f>
        <v>692.72</v>
      </c>
      <c r="M344" s="2">
        <f>IF(ISBLANK(Sales_Fact[[#This Row],[Discount]]),MEDIAN(Sales_Fact[Discount]),Sales_Fact[[#This Row],[Discount]])</f>
        <v>0.13</v>
      </c>
      <c r="N344" s="1">
        <f>Sales_Fact[[#This Row],[Quantity2]]*Sales_Fact[[#This Row],[Unit_Price3]]*(1-Sales_Fact[[#This Row],[Discount4]])</f>
        <v>1205.3328000000001</v>
      </c>
      <c r="O344" s="1">
        <f>Sales_Fact[[#This Row],[Quantity2]]*Sales_Fact[[#This Row],[Unit_Price3]]</f>
        <v>1385.44</v>
      </c>
      <c r="P344" s="1">
        <f>Sales_Fact[[#This Row],[Gross Amount]]*Sales_Fact[[#This Row],[Discount4]]</f>
        <v>180.10720000000001</v>
      </c>
      <c r="Q344" s="1" t="str">
        <f>IF(Sales_Fact[[#This Row],[Total_Amount5]]&gt;1000,"High Value","Standard")</f>
        <v>High Value</v>
      </c>
    </row>
    <row r="345" spans="1:17" x14ac:dyDescent="0.25">
      <c r="A345" t="s">
        <v>2229</v>
      </c>
      <c r="B345" s="3">
        <v>45623</v>
      </c>
      <c r="C345" t="s">
        <v>118</v>
      </c>
      <c r="D345" t="s">
        <v>1623</v>
      </c>
      <c r="E345" t="s">
        <v>1892</v>
      </c>
      <c r="F345">
        <v>3</v>
      </c>
      <c r="G345">
        <v>794.59</v>
      </c>
      <c r="H345">
        <v>0.03</v>
      </c>
      <c r="I345" t="s">
        <v>1864</v>
      </c>
      <c r="J345">
        <v>2312.2568999999999</v>
      </c>
      <c r="K345" s="4">
        <f>IF(ISBLANK(Sales_Fact[[#This Row],[Quantity]]),MEDIAN(Sales_Fact[Quantity]),Sales_Fact[[#This Row],[Quantity]])</f>
        <v>3</v>
      </c>
      <c r="L345" s="1">
        <f>IF(ISBLANK(Sales_Fact[[#This Row],[Unit_Price]]),MEDIAN(Sales_Fact[Unit_Price]),Sales_Fact[[#This Row],[Unit_Price]])</f>
        <v>794.59</v>
      </c>
      <c r="M345" s="2">
        <f>IF(ISBLANK(Sales_Fact[[#This Row],[Discount]]),MEDIAN(Sales_Fact[Discount]),Sales_Fact[[#This Row],[Discount]])</f>
        <v>0.03</v>
      </c>
      <c r="N345" s="1">
        <f>Sales_Fact[[#This Row],[Quantity2]]*Sales_Fact[[#This Row],[Unit_Price3]]*(1-Sales_Fact[[#This Row],[Discount4]])</f>
        <v>2312.2568999999999</v>
      </c>
      <c r="O345" s="1">
        <f>Sales_Fact[[#This Row],[Quantity2]]*Sales_Fact[[#This Row],[Unit_Price3]]</f>
        <v>2383.77</v>
      </c>
      <c r="P345" s="1">
        <f>Sales_Fact[[#This Row],[Gross Amount]]*Sales_Fact[[#This Row],[Discount4]]</f>
        <v>71.513099999999994</v>
      </c>
      <c r="Q345" s="1" t="str">
        <f>IF(Sales_Fact[[#This Row],[Total_Amount5]]&gt;1000,"High Value","Standard")</f>
        <v>High Value</v>
      </c>
    </row>
    <row r="346" spans="1:17" x14ac:dyDescent="0.25">
      <c r="A346" t="s">
        <v>2230</v>
      </c>
      <c r="B346" s="3">
        <v>45224</v>
      </c>
      <c r="C346" t="s">
        <v>70</v>
      </c>
      <c r="D346" t="s">
        <v>1629</v>
      </c>
      <c r="E346" t="s">
        <v>1890</v>
      </c>
      <c r="F346">
        <v>1</v>
      </c>
      <c r="G346">
        <v>907.95</v>
      </c>
      <c r="H346">
        <v>0.1</v>
      </c>
      <c r="I346" t="s">
        <v>1864</v>
      </c>
      <c r="J346">
        <v>817.15500000000009</v>
      </c>
      <c r="K346" s="4">
        <f>IF(ISBLANK(Sales_Fact[[#This Row],[Quantity]]),MEDIAN(Sales_Fact[Quantity]),Sales_Fact[[#This Row],[Quantity]])</f>
        <v>1</v>
      </c>
      <c r="L346" s="1">
        <f>IF(ISBLANK(Sales_Fact[[#This Row],[Unit_Price]]),MEDIAN(Sales_Fact[Unit_Price]),Sales_Fact[[#This Row],[Unit_Price]])</f>
        <v>907.95</v>
      </c>
      <c r="M346" s="2">
        <f>IF(ISBLANK(Sales_Fact[[#This Row],[Discount]]),MEDIAN(Sales_Fact[Discount]),Sales_Fact[[#This Row],[Discount]])</f>
        <v>0.1</v>
      </c>
      <c r="N346" s="1">
        <f>Sales_Fact[[#This Row],[Quantity2]]*Sales_Fact[[#This Row],[Unit_Price3]]*(1-Sales_Fact[[#This Row],[Discount4]])</f>
        <v>817.15500000000009</v>
      </c>
      <c r="O346" s="1">
        <f>Sales_Fact[[#This Row],[Quantity2]]*Sales_Fact[[#This Row],[Unit_Price3]]</f>
        <v>907.95</v>
      </c>
      <c r="P346" s="1">
        <f>Sales_Fact[[#This Row],[Gross Amount]]*Sales_Fact[[#This Row],[Discount4]]</f>
        <v>90.795000000000016</v>
      </c>
      <c r="Q346" s="1" t="str">
        <f>IF(Sales_Fact[[#This Row],[Total_Amount5]]&gt;1000,"High Value","Standard")</f>
        <v>Standard</v>
      </c>
    </row>
    <row r="347" spans="1:17" x14ac:dyDescent="0.25">
      <c r="A347" t="s">
        <v>2231</v>
      </c>
      <c r="B347" s="3">
        <v>45940</v>
      </c>
      <c r="C347" t="s">
        <v>920</v>
      </c>
      <c r="D347" t="s">
        <v>1701</v>
      </c>
      <c r="E347" t="s">
        <v>1879</v>
      </c>
      <c r="F347">
        <v>2</v>
      </c>
      <c r="G347">
        <v>660.81</v>
      </c>
      <c r="H347">
        <v>0.18</v>
      </c>
      <c r="I347" t="s">
        <v>1861</v>
      </c>
      <c r="J347">
        <v>1083.7284</v>
      </c>
      <c r="K347" s="4">
        <f>IF(ISBLANK(Sales_Fact[[#This Row],[Quantity]]),MEDIAN(Sales_Fact[Quantity]),Sales_Fact[[#This Row],[Quantity]])</f>
        <v>2</v>
      </c>
      <c r="L347" s="1">
        <f>IF(ISBLANK(Sales_Fact[[#This Row],[Unit_Price]]),MEDIAN(Sales_Fact[Unit_Price]),Sales_Fact[[#This Row],[Unit_Price]])</f>
        <v>660.81</v>
      </c>
      <c r="M347" s="2">
        <f>IF(ISBLANK(Sales_Fact[[#This Row],[Discount]]),MEDIAN(Sales_Fact[Discount]),Sales_Fact[[#This Row],[Discount]])</f>
        <v>0.18</v>
      </c>
      <c r="N347" s="1">
        <f>Sales_Fact[[#This Row],[Quantity2]]*Sales_Fact[[#This Row],[Unit_Price3]]*(1-Sales_Fact[[#This Row],[Discount4]])</f>
        <v>1083.7284</v>
      </c>
      <c r="O347" s="1">
        <f>Sales_Fact[[#This Row],[Quantity2]]*Sales_Fact[[#This Row],[Unit_Price3]]</f>
        <v>1321.62</v>
      </c>
      <c r="P347" s="1">
        <f>Sales_Fact[[#This Row],[Gross Amount]]*Sales_Fact[[#This Row],[Discount4]]</f>
        <v>237.89159999999998</v>
      </c>
      <c r="Q347" s="1" t="str">
        <f>IF(Sales_Fact[[#This Row],[Total_Amount5]]&gt;1000,"High Value","Standard")</f>
        <v>High Value</v>
      </c>
    </row>
    <row r="348" spans="1:17" x14ac:dyDescent="0.25">
      <c r="A348" t="s">
        <v>2232</v>
      </c>
      <c r="B348" s="3">
        <v>45915</v>
      </c>
      <c r="C348" t="s">
        <v>231</v>
      </c>
      <c r="D348" t="s">
        <v>1704</v>
      </c>
      <c r="E348" t="s">
        <v>1866</v>
      </c>
      <c r="F348">
        <v>3</v>
      </c>
      <c r="G348">
        <v>564.94000000000005</v>
      </c>
      <c r="H348">
        <v>0.22</v>
      </c>
      <c r="I348" t="s">
        <v>1868</v>
      </c>
      <c r="J348">
        <v>1321.9595999999999</v>
      </c>
      <c r="K348" s="4">
        <f>IF(ISBLANK(Sales_Fact[[#This Row],[Quantity]]),MEDIAN(Sales_Fact[Quantity]),Sales_Fact[[#This Row],[Quantity]])</f>
        <v>3</v>
      </c>
      <c r="L348" s="1">
        <f>IF(ISBLANK(Sales_Fact[[#This Row],[Unit_Price]]),MEDIAN(Sales_Fact[Unit_Price]),Sales_Fact[[#This Row],[Unit_Price]])</f>
        <v>564.94000000000005</v>
      </c>
      <c r="M348" s="2">
        <f>IF(ISBLANK(Sales_Fact[[#This Row],[Discount]]),MEDIAN(Sales_Fact[Discount]),Sales_Fact[[#This Row],[Discount]])</f>
        <v>0.22</v>
      </c>
      <c r="N348" s="1">
        <f>Sales_Fact[[#This Row],[Quantity2]]*Sales_Fact[[#This Row],[Unit_Price3]]*(1-Sales_Fact[[#This Row],[Discount4]])</f>
        <v>1321.9596000000001</v>
      </c>
      <c r="O348" s="1">
        <f>Sales_Fact[[#This Row],[Quantity2]]*Sales_Fact[[#This Row],[Unit_Price3]]</f>
        <v>1694.8200000000002</v>
      </c>
      <c r="P348" s="1">
        <f>Sales_Fact[[#This Row],[Gross Amount]]*Sales_Fact[[#This Row],[Discount4]]</f>
        <v>372.86040000000003</v>
      </c>
      <c r="Q348" s="1" t="str">
        <f>IF(Sales_Fact[[#This Row],[Total_Amount5]]&gt;1000,"High Value","Standard")</f>
        <v>High Value</v>
      </c>
    </row>
    <row r="349" spans="1:17" x14ac:dyDescent="0.25">
      <c r="A349" t="s">
        <v>2233</v>
      </c>
      <c r="B349" s="3">
        <v>45541</v>
      </c>
      <c r="C349" t="s">
        <v>209</v>
      </c>
      <c r="D349" t="s">
        <v>1597</v>
      </c>
      <c r="E349" t="s">
        <v>1888</v>
      </c>
      <c r="F349">
        <v>2</v>
      </c>
      <c r="G349">
        <v>280.37</v>
      </c>
      <c r="H349">
        <v>0.22</v>
      </c>
      <c r="I349" t="s">
        <v>1868</v>
      </c>
      <c r="J349">
        <v>437.37720000000002</v>
      </c>
      <c r="K349" s="4">
        <f>IF(ISBLANK(Sales_Fact[[#This Row],[Quantity]]),MEDIAN(Sales_Fact[Quantity]),Sales_Fact[[#This Row],[Quantity]])</f>
        <v>2</v>
      </c>
      <c r="L349" s="1">
        <f>IF(ISBLANK(Sales_Fact[[#This Row],[Unit_Price]]),MEDIAN(Sales_Fact[Unit_Price]),Sales_Fact[[#This Row],[Unit_Price]])</f>
        <v>280.37</v>
      </c>
      <c r="M349" s="2">
        <f>IF(ISBLANK(Sales_Fact[[#This Row],[Discount]]),MEDIAN(Sales_Fact[Discount]),Sales_Fact[[#This Row],[Discount]])</f>
        <v>0.22</v>
      </c>
      <c r="N349" s="1">
        <f>Sales_Fact[[#This Row],[Quantity2]]*Sales_Fact[[#This Row],[Unit_Price3]]*(1-Sales_Fact[[#This Row],[Discount4]])</f>
        <v>437.37720000000002</v>
      </c>
      <c r="O349" s="1">
        <f>Sales_Fact[[#This Row],[Quantity2]]*Sales_Fact[[#This Row],[Unit_Price3]]</f>
        <v>560.74</v>
      </c>
      <c r="P349" s="1">
        <f>Sales_Fact[[#This Row],[Gross Amount]]*Sales_Fact[[#This Row],[Discount4]]</f>
        <v>123.36280000000001</v>
      </c>
      <c r="Q349" s="1" t="str">
        <f>IF(Sales_Fact[[#This Row],[Total_Amount5]]&gt;1000,"High Value","Standard")</f>
        <v>Standard</v>
      </c>
    </row>
    <row r="350" spans="1:17" x14ac:dyDescent="0.25">
      <c r="A350" t="s">
        <v>2234</v>
      </c>
      <c r="B350" s="3">
        <v>45489</v>
      </c>
      <c r="C350" t="s">
        <v>1173</v>
      </c>
      <c r="D350" t="s">
        <v>1701</v>
      </c>
      <c r="E350" t="s">
        <v>1860</v>
      </c>
      <c r="F350">
        <v>2</v>
      </c>
      <c r="G350">
        <v>85.23</v>
      </c>
      <c r="H350">
        <v>0.13</v>
      </c>
      <c r="I350" t="s">
        <v>1861</v>
      </c>
      <c r="J350">
        <v>148.30019999999999</v>
      </c>
      <c r="K350" s="4">
        <f>IF(ISBLANK(Sales_Fact[[#This Row],[Quantity]]),MEDIAN(Sales_Fact[Quantity]),Sales_Fact[[#This Row],[Quantity]])</f>
        <v>2</v>
      </c>
      <c r="L350" s="1">
        <f>IF(ISBLANK(Sales_Fact[[#This Row],[Unit_Price]]),MEDIAN(Sales_Fact[Unit_Price]),Sales_Fact[[#This Row],[Unit_Price]])</f>
        <v>85.23</v>
      </c>
      <c r="M350" s="2">
        <f>IF(ISBLANK(Sales_Fact[[#This Row],[Discount]]),MEDIAN(Sales_Fact[Discount]),Sales_Fact[[#This Row],[Discount]])</f>
        <v>0.13</v>
      </c>
      <c r="N350" s="1">
        <f>Sales_Fact[[#This Row],[Quantity2]]*Sales_Fact[[#This Row],[Unit_Price3]]*(1-Sales_Fact[[#This Row],[Discount4]])</f>
        <v>148.30020000000002</v>
      </c>
      <c r="O350" s="1">
        <f>Sales_Fact[[#This Row],[Quantity2]]*Sales_Fact[[#This Row],[Unit_Price3]]</f>
        <v>170.46</v>
      </c>
      <c r="P350" s="1">
        <f>Sales_Fact[[#This Row],[Gross Amount]]*Sales_Fact[[#This Row],[Discount4]]</f>
        <v>22.159800000000001</v>
      </c>
      <c r="Q350" s="1" t="str">
        <f>IF(Sales_Fact[[#This Row],[Total_Amount5]]&gt;1000,"High Value","Standard")</f>
        <v>Standard</v>
      </c>
    </row>
    <row r="351" spans="1:17" x14ac:dyDescent="0.25">
      <c r="A351" t="s">
        <v>2235</v>
      </c>
      <c r="B351" s="3">
        <v>45748</v>
      </c>
      <c r="C351" t="s">
        <v>993</v>
      </c>
      <c r="D351" t="s">
        <v>1632</v>
      </c>
      <c r="E351" t="s">
        <v>1896</v>
      </c>
      <c r="F351">
        <v>2</v>
      </c>
      <c r="G351">
        <v>563.29999999999995</v>
      </c>
      <c r="H351">
        <v>0.26</v>
      </c>
      <c r="I351" t="s">
        <v>1861</v>
      </c>
      <c r="J351">
        <v>833.68399999999997</v>
      </c>
      <c r="K351" s="4">
        <f>IF(ISBLANK(Sales_Fact[[#This Row],[Quantity]]),MEDIAN(Sales_Fact[Quantity]),Sales_Fact[[#This Row],[Quantity]])</f>
        <v>2</v>
      </c>
      <c r="L351" s="1">
        <f>IF(ISBLANK(Sales_Fact[[#This Row],[Unit_Price]]),MEDIAN(Sales_Fact[Unit_Price]),Sales_Fact[[#This Row],[Unit_Price]])</f>
        <v>563.29999999999995</v>
      </c>
      <c r="M351" s="2">
        <f>IF(ISBLANK(Sales_Fact[[#This Row],[Discount]]),MEDIAN(Sales_Fact[Discount]),Sales_Fact[[#This Row],[Discount]])</f>
        <v>0.26</v>
      </c>
      <c r="N351" s="1">
        <f>Sales_Fact[[#This Row],[Quantity2]]*Sales_Fact[[#This Row],[Unit_Price3]]*(1-Sales_Fact[[#This Row],[Discount4]])</f>
        <v>833.68399999999997</v>
      </c>
      <c r="O351" s="1">
        <f>Sales_Fact[[#This Row],[Quantity2]]*Sales_Fact[[#This Row],[Unit_Price3]]</f>
        <v>1126.5999999999999</v>
      </c>
      <c r="P351" s="1">
        <f>Sales_Fact[[#This Row],[Gross Amount]]*Sales_Fact[[#This Row],[Discount4]]</f>
        <v>292.916</v>
      </c>
      <c r="Q351" s="1" t="str">
        <f>IF(Sales_Fact[[#This Row],[Total_Amount5]]&gt;1000,"High Value","Standard")</f>
        <v>Standard</v>
      </c>
    </row>
    <row r="352" spans="1:17" x14ac:dyDescent="0.25">
      <c r="A352" t="s">
        <v>2236</v>
      </c>
      <c r="B352" s="3">
        <v>45309</v>
      </c>
      <c r="C352" t="s">
        <v>138</v>
      </c>
      <c r="D352" t="s">
        <v>1791</v>
      </c>
      <c r="E352" t="s">
        <v>1899</v>
      </c>
      <c r="F352">
        <v>2</v>
      </c>
      <c r="G352">
        <v>827.81</v>
      </c>
      <c r="H352">
        <v>0.04</v>
      </c>
      <c r="I352" t="s">
        <v>1864</v>
      </c>
      <c r="J352">
        <v>1589.3951999999999</v>
      </c>
      <c r="K352" s="4">
        <f>IF(ISBLANK(Sales_Fact[[#This Row],[Quantity]]),MEDIAN(Sales_Fact[Quantity]),Sales_Fact[[#This Row],[Quantity]])</f>
        <v>2</v>
      </c>
      <c r="L352" s="1">
        <f>IF(ISBLANK(Sales_Fact[[#This Row],[Unit_Price]]),MEDIAN(Sales_Fact[Unit_Price]),Sales_Fact[[#This Row],[Unit_Price]])</f>
        <v>827.81</v>
      </c>
      <c r="M352" s="2">
        <f>IF(ISBLANK(Sales_Fact[[#This Row],[Discount]]),MEDIAN(Sales_Fact[Discount]),Sales_Fact[[#This Row],[Discount]])</f>
        <v>0.04</v>
      </c>
      <c r="N352" s="1">
        <f>Sales_Fact[[#This Row],[Quantity2]]*Sales_Fact[[#This Row],[Unit_Price3]]*(1-Sales_Fact[[#This Row],[Discount4]])</f>
        <v>1589.3951999999999</v>
      </c>
      <c r="O352" s="1">
        <f>Sales_Fact[[#This Row],[Quantity2]]*Sales_Fact[[#This Row],[Unit_Price3]]</f>
        <v>1655.62</v>
      </c>
      <c r="P352" s="1">
        <f>Sales_Fact[[#This Row],[Gross Amount]]*Sales_Fact[[#This Row],[Discount4]]</f>
        <v>66.224800000000002</v>
      </c>
      <c r="Q352" s="1" t="str">
        <f>IF(Sales_Fact[[#This Row],[Total_Amount5]]&gt;1000,"High Value","Standard")</f>
        <v>High Value</v>
      </c>
    </row>
    <row r="353" spans="1:17" x14ac:dyDescent="0.25">
      <c r="A353" t="s">
        <v>2237</v>
      </c>
      <c r="B353" s="3">
        <v>45621</v>
      </c>
      <c r="C353" t="s">
        <v>702</v>
      </c>
      <c r="D353" t="s">
        <v>1588</v>
      </c>
      <c r="E353" t="s">
        <v>1899</v>
      </c>
      <c r="F353">
        <v>3</v>
      </c>
      <c r="G353">
        <v>877.71</v>
      </c>
      <c r="H353">
        <v>0.12</v>
      </c>
      <c r="I353" t="s">
        <v>1864</v>
      </c>
      <c r="J353">
        <v>2317.1543999999999</v>
      </c>
      <c r="K353" s="4">
        <f>IF(ISBLANK(Sales_Fact[[#This Row],[Quantity]]),MEDIAN(Sales_Fact[Quantity]),Sales_Fact[[#This Row],[Quantity]])</f>
        <v>3</v>
      </c>
      <c r="L353" s="1">
        <f>IF(ISBLANK(Sales_Fact[[#This Row],[Unit_Price]]),MEDIAN(Sales_Fact[Unit_Price]),Sales_Fact[[#This Row],[Unit_Price]])</f>
        <v>877.71</v>
      </c>
      <c r="M353" s="2">
        <f>IF(ISBLANK(Sales_Fact[[#This Row],[Discount]]),MEDIAN(Sales_Fact[Discount]),Sales_Fact[[#This Row],[Discount]])</f>
        <v>0.12</v>
      </c>
      <c r="N353" s="1">
        <f>Sales_Fact[[#This Row],[Quantity2]]*Sales_Fact[[#This Row],[Unit_Price3]]*(1-Sales_Fact[[#This Row],[Discount4]])</f>
        <v>2317.1543999999999</v>
      </c>
      <c r="O353" s="1">
        <f>Sales_Fact[[#This Row],[Quantity2]]*Sales_Fact[[#This Row],[Unit_Price3]]</f>
        <v>2633.13</v>
      </c>
      <c r="P353" s="1">
        <f>Sales_Fact[[#This Row],[Gross Amount]]*Sales_Fact[[#This Row],[Discount4]]</f>
        <v>315.97559999999999</v>
      </c>
      <c r="Q353" s="1" t="str">
        <f>IF(Sales_Fact[[#This Row],[Total_Amount5]]&gt;1000,"High Value","Standard")</f>
        <v>High Value</v>
      </c>
    </row>
    <row r="354" spans="1:17" x14ac:dyDescent="0.25">
      <c r="A354" t="s">
        <v>2238</v>
      </c>
      <c r="B354" s="3">
        <v>45603</v>
      </c>
      <c r="C354" t="s">
        <v>830</v>
      </c>
      <c r="D354" t="s">
        <v>1722</v>
      </c>
      <c r="E354" t="s">
        <v>1890</v>
      </c>
      <c r="F354">
        <v>4</v>
      </c>
      <c r="G354">
        <v>488.56</v>
      </c>
      <c r="H354">
        <v>0.26</v>
      </c>
      <c r="I354" t="s">
        <v>1868</v>
      </c>
      <c r="J354">
        <v>1446.1376</v>
      </c>
      <c r="K354" s="4">
        <f>IF(ISBLANK(Sales_Fact[[#This Row],[Quantity]]),MEDIAN(Sales_Fact[Quantity]),Sales_Fact[[#This Row],[Quantity]])</f>
        <v>4</v>
      </c>
      <c r="L354" s="1">
        <f>IF(ISBLANK(Sales_Fact[[#This Row],[Unit_Price]]),MEDIAN(Sales_Fact[Unit_Price]),Sales_Fact[[#This Row],[Unit_Price]])</f>
        <v>488.56</v>
      </c>
      <c r="M354" s="2">
        <f>IF(ISBLANK(Sales_Fact[[#This Row],[Discount]]),MEDIAN(Sales_Fact[Discount]),Sales_Fact[[#This Row],[Discount]])</f>
        <v>0.26</v>
      </c>
      <c r="N354" s="1">
        <f>Sales_Fact[[#This Row],[Quantity2]]*Sales_Fact[[#This Row],[Unit_Price3]]*(1-Sales_Fact[[#This Row],[Discount4]])</f>
        <v>1446.1376</v>
      </c>
      <c r="O354" s="1">
        <f>Sales_Fact[[#This Row],[Quantity2]]*Sales_Fact[[#This Row],[Unit_Price3]]</f>
        <v>1954.24</v>
      </c>
      <c r="P354" s="1">
        <f>Sales_Fact[[#This Row],[Gross Amount]]*Sales_Fact[[#This Row],[Discount4]]</f>
        <v>508.10240000000005</v>
      </c>
      <c r="Q354" s="1" t="str">
        <f>IF(Sales_Fact[[#This Row],[Total_Amount5]]&gt;1000,"High Value","Standard")</f>
        <v>High Value</v>
      </c>
    </row>
    <row r="355" spans="1:17" x14ac:dyDescent="0.25">
      <c r="A355" t="s">
        <v>2239</v>
      </c>
      <c r="B355" s="3">
        <v>45501</v>
      </c>
      <c r="C355" t="s">
        <v>373</v>
      </c>
      <c r="D355" t="s">
        <v>1626</v>
      </c>
      <c r="E355" t="s">
        <v>1913</v>
      </c>
      <c r="F355">
        <v>4</v>
      </c>
      <c r="G355">
        <v>175.91</v>
      </c>
      <c r="H355">
        <v>0.13</v>
      </c>
      <c r="I355" t="s">
        <v>1864</v>
      </c>
      <c r="J355">
        <v>612.16679999999997</v>
      </c>
      <c r="K355" s="4">
        <f>IF(ISBLANK(Sales_Fact[[#This Row],[Quantity]]),MEDIAN(Sales_Fact[Quantity]),Sales_Fact[[#This Row],[Quantity]])</f>
        <v>4</v>
      </c>
      <c r="L355" s="1">
        <f>IF(ISBLANK(Sales_Fact[[#This Row],[Unit_Price]]),MEDIAN(Sales_Fact[Unit_Price]),Sales_Fact[[#This Row],[Unit_Price]])</f>
        <v>175.91</v>
      </c>
      <c r="M355" s="2">
        <f>IF(ISBLANK(Sales_Fact[[#This Row],[Discount]]),MEDIAN(Sales_Fact[Discount]),Sales_Fact[[#This Row],[Discount]])</f>
        <v>0.13</v>
      </c>
      <c r="N355" s="1">
        <f>Sales_Fact[[#This Row],[Quantity2]]*Sales_Fact[[#This Row],[Unit_Price3]]*(1-Sales_Fact[[#This Row],[Discount4]])</f>
        <v>612.16679999999997</v>
      </c>
      <c r="O355" s="1">
        <f>Sales_Fact[[#This Row],[Quantity2]]*Sales_Fact[[#This Row],[Unit_Price3]]</f>
        <v>703.64</v>
      </c>
      <c r="P355" s="1">
        <f>Sales_Fact[[#This Row],[Gross Amount]]*Sales_Fact[[#This Row],[Discount4]]</f>
        <v>91.473200000000006</v>
      </c>
      <c r="Q355" s="1" t="str">
        <f>IF(Sales_Fact[[#This Row],[Total_Amount5]]&gt;1000,"High Value","Standard")</f>
        <v>Standard</v>
      </c>
    </row>
    <row r="356" spans="1:17" x14ac:dyDescent="0.25">
      <c r="A356" t="s">
        <v>2240</v>
      </c>
      <c r="B356" s="3">
        <v>45398</v>
      </c>
      <c r="C356" t="s">
        <v>803</v>
      </c>
      <c r="D356" t="s">
        <v>1812</v>
      </c>
      <c r="E356" t="s">
        <v>1866</v>
      </c>
      <c r="F356">
        <v>4</v>
      </c>
      <c r="G356">
        <v>289.66000000000003</v>
      </c>
      <c r="H356">
        <v>0.25</v>
      </c>
      <c r="I356" t="s">
        <v>1868</v>
      </c>
      <c r="J356">
        <v>868.98</v>
      </c>
      <c r="K356" s="4">
        <f>IF(ISBLANK(Sales_Fact[[#This Row],[Quantity]]),MEDIAN(Sales_Fact[Quantity]),Sales_Fact[[#This Row],[Quantity]])</f>
        <v>4</v>
      </c>
      <c r="L356" s="1">
        <f>IF(ISBLANK(Sales_Fact[[#This Row],[Unit_Price]]),MEDIAN(Sales_Fact[Unit_Price]),Sales_Fact[[#This Row],[Unit_Price]])</f>
        <v>289.66000000000003</v>
      </c>
      <c r="M356" s="2">
        <f>IF(ISBLANK(Sales_Fact[[#This Row],[Discount]]),MEDIAN(Sales_Fact[Discount]),Sales_Fact[[#This Row],[Discount]])</f>
        <v>0.25</v>
      </c>
      <c r="N356" s="1">
        <f>Sales_Fact[[#This Row],[Quantity2]]*Sales_Fact[[#This Row],[Unit_Price3]]*(1-Sales_Fact[[#This Row],[Discount4]])</f>
        <v>868.98</v>
      </c>
      <c r="O356" s="1">
        <f>Sales_Fact[[#This Row],[Quantity2]]*Sales_Fact[[#This Row],[Unit_Price3]]</f>
        <v>1158.6400000000001</v>
      </c>
      <c r="P356" s="1">
        <f>Sales_Fact[[#This Row],[Gross Amount]]*Sales_Fact[[#This Row],[Discount4]]</f>
        <v>289.66000000000003</v>
      </c>
      <c r="Q356" s="1" t="str">
        <f>IF(Sales_Fact[[#This Row],[Total_Amount5]]&gt;1000,"High Value","Standard")</f>
        <v>Standard</v>
      </c>
    </row>
    <row r="357" spans="1:17" x14ac:dyDescent="0.25">
      <c r="A357" t="s">
        <v>2241</v>
      </c>
      <c r="B357" s="3">
        <v>45304</v>
      </c>
      <c r="C357" t="s">
        <v>782</v>
      </c>
      <c r="D357" t="s">
        <v>1597</v>
      </c>
      <c r="E357" t="s">
        <v>1888</v>
      </c>
      <c r="F357">
        <v>2</v>
      </c>
      <c r="G357">
        <v>899.27</v>
      </c>
      <c r="H357">
        <v>0.17</v>
      </c>
      <c r="I357" t="s">
        <v>1861</v>
      </c>
      <c r="J357">
        <v>1492.7882</v>
      </c>
      <c r="K357" s="4">
        <f>IF(ISBLANK(Sales_Fact[[#This Row],[Quantity]]),MEDIAN(Sales_Fact[Quantity]),Sales_Fact[[#This Row],[Quantity]])</f>
        <v>2</v>
      </c>
      <c r="L357" s="1">
        <f>IF(ISBLANK(Sales_Fact[[#This Row],[Unit_Price]]),MEDIAN(Sales_Fact[Unit_Price]),Sales_Fact[[#This Row],[Unit_Price]])</f>
        <v>899.27</v>
      </c>
      <c r="M357" s="2">
        <f>IF(ISBLANK(Sales_Fact[[#This Row],[Discount]]),MEDIAN(Sales_Fact[Discount]),Sales_Fact[[#This Row],[Discount]])</f>
        <v>0.17</v>
      </c>
      <c r="N357" s="1">
        <f>Sales_Fact[[#This Row],[Quantity2]]*Sales_Fact[[#This Row],[Unit_Price3]]*(1-Sales_Fact[[#This Row],[Discount4]])</f>
        <v>1492.7882</v>
      </c>
      <c r="O357" s="1">
        <f>Sales_Fact[[#This Row],[Quantity2]]*Sales_Fact[[#This Row],[Unit_Price3]]</f>
        <v>1798.54</v>
      </c>
      <c r="P357" s="1">
        <f>Sales_Fact[[#This Row],[Gross Amount]]*Sales_Fact[[#This Row],[Discount4]]</f>
        <v>305.7518</v>
      </c>
      <c r="Q357" s="1" t="str">
        <f>IF(Sales_Fact[[#This Row],[Total_Amount5]]&gt;1000,"High Value","Standard")</f>
        <v>High Value</v>
      </c>
    </row>
    <row r="358" spans="1:17" x14ac:dyDescent="0.25">
      <c r="A358" t="s">
        <v>2242</v>
      </c>
      <c r="B358" s="3">
        <v>45299</v>
      </c>
      <c r="C358" t="s">
        <v>245</v>
      </c>
      <c r="D358" t="s">
        <v>1605</v>
      </c>
      <c r="E358" t="s">
        <v>1883</v>
      </c>
      <c r="F358">
        <v>1</v>
      </c>
      <c r="G358">
        <v>691.38</v>
      </c>
      <c r="H358">
        <v>0.11</v>
      </c>
      <c r="I358" t="s">
        <v>1868</v>
      </c>
      <c r="J358">
        <v>615.32820000000004</v>
      </c>
      <c r="K358" s="4">
        <f>IF(ISBLANK(Sales_Fact[[#This Row],[Quantity]]),MEDIAN(Sales_Fact[Quantity]),Sales_Fact[[#This Row],[Quantity]])</f>
        <v>1</v>
      </c>
      <c r="L358" s="1">
        <f>IF(ISBLANK(Sales_Fact[[#This Row],[Unit_Price]]),MEDIAN(Sales_Fact[Unit_Price]),Sales_Fact[[#This Row],[Unit_Price]])</f>
        <v>691.38</v>
      </c>
      <c r="M358" s="2">
        <f>IF(ISBLANK(Sales_Fact[[#This Row],[Discount]]),MEDIAN(Sales_Fact[Discount]),Sales_Fact[[#This Row],[Discount]])</f>
        <v>0.11</v>
      </c>
      <c r="N358" s="1">
        <f>Sales_Fact[[#This Row],[Quantity2]]*Sales_Fact[[#This Row],[Unit_Price3]]*(1-Sales_Fact[[#This Row],[Discount4]])</f>
        <v>615.32820000000004</v>
      </c>
      <c r="O358" s="1">
        <f>Sales_Fact[[#This Row],[Quantity2]]*Sales_Fact[[#This Row],[Unit_Price3]]</f>
        <v>691.38</v>
      </c>
      <c r="P358" s="1">
        <f>Sales_Fact[[#This Row],[Gross Amount]]*Sales_Fact[[#This Row],[Discount4]]</f>
        <v>76.0518</v>
      </c>
      <c r="Q358" s="1" t="str">
        <f>IF(Sales_Fact[[#This Row],[Total_Amount5]]&gt;1000,"High Value","Standard")</f>
        <v>Standard</v>
      </c>
    </row>
    <row r="359" spans="1:17" x14ac:dyDescent="0.25">
      <c r="A359" t="s">
        <v>2243</v>
      </c>
      <c r="B359" s="3">
        <v>45564</v>
      </c>
      <c r="C359" t="s">
        <v>556</v>
      </c>
      <c r="D359" t="s">
        <v>1632</v>
      </c>
      <c r="E359" t="s">
        <v>1879</v>
      </c>
      <c r="F359">
        <v>3</v>
      </c>
      <c r="G359">
        <v>158.72</v>
      </c>
      <c r="H359">
        <v>0.13</v>
      </c>
      <c r="I359" t="s">
        <v>1861</v>
      </c>
      <c r="J359">
        <v>414.25920000000002</v>
      </c>
      <c r="K359" s="4">
        <f>IF(ISBLANK(Sales_Fact[[#This Row],[Quantity]]),MEDIAN(Sales_Fact[Quantity]),Sales_Fact[[#This Row],[Quantity]])</f>
        <v>3</v>
      </c>
      <c r="L359" s="1">
        <f>IF(ISBLANK(Sales_Fact[[#This Row],[Unit_Price]]),MEDIAN(Sales_Fact[Unit_Price]),Sales_Fact[[#This Row],[Unit_Price]])</f>
        <v>158.72</v>
      </c>
      <c r="M359" s="2">
        <f>IF(ISBLANK(Sales_Fact[[#This Row],[Discount]]),MEDIAN(Sales_Fact[Discount]),Sales_Fact[[#This Row],[Discount]])</f>
        <v>0.13</v>
      </c>
      <c r="N359" s="1">
        <f>Sales_Fact[[#This Row],[Quantity2]]*Sales_Fact[[#This Row],[Unit_Price3]]*(1-Sales_Fact[[#This Row],[Discount4]])</f>
        <v>414.25919999999996</v>
      </c>
      <c r="O359" s="1">
        <f>Sales_Fact[[#This Row],[Quantity2]]*Sales_Fact[[#This Row],[Unit_Price3]]</f>
        <v>476.15999999999997</v>
      </c>
      <c r="P359" s="1">
        <f>Sales_Fact[[#This Row],[Gross Amount]]*Sales_Fact[[#This Row],[Discount4]]</f>
        <v>61.900799999999997</v>
      </c>
      <c r="Q359" s="1" t="str">
        <f>IF(Sales_Fact[[#This Row],[Total_Amount5]]&gt;1000,"High Value","Standard")</f>
        <v>Standard</v>
      </c>
    </row>
    <row r="360" spans="1:17" x14ac:dyDescent="0.25">
      <c r="A360" t="s">
        <v>2244</v>
      </c>
      <c r="B360" s="3">
        <v>45413</v>
      </c>
      <c r="C360" t="s">
        <v>690</v>
      </c>
      <c r="D360" t="s">
        <v>1731</v>
      </c>
      <c r="E360" t="s">
        <v>1886</v>
      </c>
      <c r="F360">
        <v>4</v>
      </c>
      <c r="G360">
        <v>537.15</v>
      </c>
      <c r="H360">
        <v>0.06</v>
      </c>
      <c r="I360" t="s">
        <v>1868</v>
      </c>
      <c r="J360">
        <v>2019.684</v>
      </c>
      <c r="K360" s="4">
        <f>IF(ISBLANK(Sales_Fact[[#This Row],[Quantity]]),MEDIAN(Sales_Fact[Quantity]),Sales_Fact[[#This Row],[Quantity]])</f>
        <v>4</v>
      </c>
      <c r="L360" s="1">
        <f>IF(ISBLANK(Sales_Fact[[#This Row],[Unit_Price]]),MEDIAN(Sales_Fact[Unit_Price]),Sales_Fact[[#This Row],[Unit_Price]])</f>
        <v>537.15</v>
      </c>
      <c r="M360" s="2">
        <f>IF(ISBLANK(Sales_Fact[[#This Row],[Discount]]),MEDIAN(Sales_Fact[Discount]),Sales_Fact[[#This Row],[Discount]])</f>
        <v>0.06</v>
      </c>
      <c r="N360" s="1">
        <f>Sales_Fact[[#This Row],[Quantity2]]*Sales_Fact[[#This Row],[Unit_Price3]]*(1-Sales_Fact[[#This Row],[Discount4]])</f>
        <v>2019.6839999999997</v>
      </c>
      <c r="O360" s="1">
        <f>Sales_Fact[[#This Row],[Quantity2]]*Sales_Fact[[#This Row],[Unit_Price3]]</f>
        <v>2148.6</v>
      </c>
      <c r="P360" s="1">
        <f>Sales_Fact[[#This Row],[Gross Amount]]*Sales_Fact[[#This Row],[Discount4]]</f>
        <v>128.916</v>
      </c>
      <c r="Q360" s="1" t="str">
        <f>IF(Sales_Fact[[#This Row],[Total_Amount5]]&gt;1000,"High Value","Standard")</f>
        <v>High Value</v>
      </c>
    </row>
    <row r="361" spans="1:17" x14ac:dyDescent="0.25">
      <c r="A361" t="s">
        <v>2245</v>
      </c>
      <c r="B361" s="3">
        <v>45480</v>
      </c>
      <c r="C361" t="s">
        <v>1305</v>
      </c>
      <c r="D361" t="s">
        <v>1674</v>
      </c>
      <c r="E361" t="s">
        <v>1890</v>
      </c>
      <c r="F361">
        <v>3</v>
      </c>
      <c r="G361">
        <v>771.7</v>
      </c>
      <c r="H361">
        <v>0.05</v>
      </c>
      <c r="I361" t="s">
        <v>1868</v>
      </c>
      <c r="J361">
        <v>2199.3449999999998</v>
      </c>
      <c r="K361" s="4">
        <f>IF(ISBLANK(Sales_Fact[[#This Row],[Quantity]]),MEDIAN(Sales_Fact[Quantity]),Sales_Fact[[#This Row],[Quantity]])</f>
        <v>3</v>
      </c>
      <c r="L361" s="1">
        <f>IF(ISBLANK(Sales_Fact[[#This Row],[Unit_Price]]),MEDIAN(Sales_Fact[Unit_Price]),Sales_Fact[[#This Row],[Unit_Price]])</f>
        <v>771.7</v>
      </c>
      <c r="M361" s="2">
        <f>IF(ISBLANK(Sales_Fact[[#This Row],[Discount]]),MEDIAN(Sales_Fact[Discount]),Sales_Fact[[#This Row],[Discount]])</f>
        <v>0.05</v>
      </c>
      <c r="N361" s="1">
        <f>Sales_Fact[[#This Row],[Quantity2]]*Sales_Fact[[#This Row],[Unit_Price3]]*(1-Sales_Fact[[#This Row],[Discount4]])</f>
        <v>2199.3450000000003</v>
      </c>
      <c r="O361" s="1">
        <f>Sales_Fact[[#This Row],[Quantity2]]*Sales_Fact[[#This Row],[Unit_Price3]]</f>
        <v>2315.1000000000004</v>
      </c>
      <c r="P361" s="1">
        <f>Sales_Fact[[#This Row],[Gross Amount]]*Sales_Fact[[#This Row],[Discount4]]</f>
        <v>115.75500000000002</v>
      </c>
      <c r="Q361" s="1" t="str">
        <f>IF(Sales_Fact[[#This Row],[Total_Amount5]]&gt;1000,"High Value","Standard")</f>
        <v>High Value</v>
      </c>
    </row>
    <row r="362" spans="1:17" x14ac:dyDescent="0.25">
      <c r="A362" t="s">
        <v>2246</v>
      </c>
      <c r="B362" s="3">
        <v>45610</v>
      </c>
      <c r="C362" t="s">
        <v>385</v>
      </c>
      <c r="D362" t="s">
        <v>1815</v>
      </c>
      <c r="E362" t="s">
        <v>1883</v>
      </c>
      <c r="F362">
        <v>4</v>
      </c>
      <c r="G362">
        <v>677.25</v>
      </c>
      <c r="H362">
        <v>0.14000000000000001</v>
      </c>
      <c r="I362" t="s">
        <v>1864</v>
      </c>
      <c r="J362">
        <v>2329.7399999999998</v>
      </c>
      <c r="K362" s="4">
        <f>IF(ISBLANK(Sales_Fact[[#This Row],[Quantity]]),MEDIAN(Sales_Fact[Quantity]),Sales_Fact[[#This Row],[Quantity]])</f>
        <v>4</v>
      </c>
      <c r="L362" s="1">
        <f>IF(ISBLANK(Sales_Fact[[#This Row],[Unit_Price]]),MEDIAN(Sales_Fact[Unit_Price]),Sales_Fact[[#This Row],[Unit_Price]])</f>
        <v>677.25</v>
      </c>
      <c r="M362" s="2">
        <f>IF(ISBLANK(Sales_Fact[[#This Row],[Discount]]),MEDIAN(Sales_Fact[Discount]),Sales_Fact[[#This Row],[Discount]])</f>
        <v>0.14000000000000001</v>
      </c>
      <c r="N362" s="1">
        <f>Sales_Fact[[#This Row],[Quantity2]]*Sales_Fact[[#This Row],[Unit_Price3]]*(1-Sales_Fact[[#This Row],[Discount4]])</f>
        <v>2329.7399999999998</v>
      </c>
      <c r="O362" s="1">
        <f>Sales_Fact[[#This Row],[Quantity2]]*Sales_Fact[[#This Row],[Unit_Price3]]</f>
        <v>2709</v>
      </c>
      <c r="P362" s="1">
        <f>Sales_Fact[[#This Row],[Gross Amount]]*Sales_Fact[[#This Row],[Discount4]]</f>
        <v>379.26000000000005</v>
      </c>
      <c r="Q362" s="1" t="str">
        <f>IF(Sales_Fact[[#This Row],[Total_Amount5]]&gt;1000,"High Value","Standard")</f>
        <v>High Value</v>
      </c>
    </row>
    <row r="363" spans="1:17" x14ac:dyDescent="0.25">
      <c r="A363" t="s">
        <v>2247</v>
      </c>
      <c r="B363" s="3">
        <v>45763</v>
      </c>
      <c r="C363" t="s">
        <v>367</v>
      </c>
      <c r="D363" t="s">
        <v>1845</v>
      </c>
      <c r="E363" t="s">
        <v>1931</v>
      </c>
      <c r="F363">
        <v>1</v>
      </c>
      <c r="G363">
        <v>645.48</v>
      </c>
      <c r="H363">
        <v>0.26</v>
      </c>
      <c r="I363" t="s">
        <v>1868</v>
      </c>
      <c r="J363">
        <v>477.65519999999998</v>
      </c>
      <c r="K363" s="4">
        <f>IF(ISBLANK(Sales_Fact[[#This Row],[Quantity]]),MEDIAN(Sales_Fact[Quantity]),Sales_Fact[[#This Row],[Quantity]])</f>
        <v>1</v>
      </c>
      <c r="L363" s="1">
        <f>IF(ISBLANK(Sales_Fact[[#This Row],[Unit_Price]]),MEDIAN(Sales_Fact[Unit_Price]),Sales_Fact[[#This Row],[Unit_Price]])</f>
        <v>645.48</v>
      </c>
      <c r="M363" s="2">
        <f>IF(ISBLANK(Sales_Fact[[#This Row],[Discount]]),MEDIAN(Sales_Fact[Discount]),Sales_Fact[[#This Row],[Discount]])</f>
        <v>0.26</v>
      </c>
      <c r="N363" s="1">
        <f>Sales_Fact[[#This Row],[Quantity2]]*Sales_Fact[[#This Row],[Unit_Price3]]*(1-Sales_Fact[[#This Row],[Discount4]])</f>
        <v>477.65519999999998</v>
      </c>
      <c r="O363" s="1">
        <f>Sales_Fact[[#This Row],[Quantity2]]*Sales_Fact[[#This Row],[Unit_Price3]]</f>
        <v>645.48</v>
      </c>
      <c r="P363" s="1">
        <f>Sales_Fact[[#This Row],[Gross Amount]]*Sales_Fact[[#This Row],[Discount4]]</f>
        <v>167.82480000000001</v>
      </c>
      <c r="Q363" s="1" t="str">
        <f>IF(Sales_Fact[[#This Row],[Total_Amount5]]&gt;1000,"High Value","Standard")</f>
        <v>Standard</v>
      </c>
    </row>
    <row r="364" spans="1:17" x14ac:dyDescent="0.25">
      <c r="A364" t="s">
        <v>2248</v>
      </c>
      <c r="B364" s="3">
        <v>45856</v>
      </c>
      <c r="C364" t="s">
        <v>1137</v>
      </c>
      <c r="D364" t="s">
        <v>1770</v>
      </c>
      <c r="E364" t="s">
        <v>1909</v>
      </c>
      <c r="F364">
        <v>2</v>
      </c>
      <c r="G364">
        <v>934</v>
      </c>
      <c r="H364">
        <v>0.3</v>
      </c>
      <c r="I364" t="s">
        <v>1868</v>
      </c>
      <c r="J364">
        <v>1307.5999999999999</v>
      </c>
      <c r="K364" s="4">
        <f>IF(ISBLANK(Sales_Fact[[#This Row],[Quantity]]),MEDIAN(Sales_Fact[Quantity]),Sales_Fact[[#This Row],[Quantity]])</f>
        <v>2</v>
      </c>
      <c r="L364" s="1">
        <f>IF(ISBLANK(Sales_Fact[[#This Row],[Unit_Price]]),MEDIAN(Sales_Fact[Unit_Price]),Sales_Fact[[#This Row],[Unit_Price]])</f>
        <v>934</v>
      </c>
      <c r="M364" s="2">
        <f>IF(ISBLANK(Sales_Fact[[#This Row],[Discount]]),MEDIAN(Sales_Fact[Discount]),Sales_Fact[[#This Row],[Discount]])</f>
        <v>0.3</v>
      </c>
      <c r="N364" s="1">
        <f>Sales_Fact[[#This Row],[Quantity2]]*Sales_Fact[[#This Row],[Unit_Price3]]*(1-Sales_Fact[[#This Row],[Discount4]])</f>
        <v>1307.5999999999999</v>
      </c>
      <c r="O364" s="1">
        <f>Sales_Fact[[#This Row],[Quantity2]]*Sales_Fact[[#This Row],[Unit_Price3]]</f>
        <v>1868</v>
      </c>
      <c r="P364" s="1">
        <f>Sales_Fact[[#This Row],[Gross Amount]]*Sales_Fact[[#This Row],[Discount4]]</f>
        <v>560.4</v>
      </c>
      <c r="Q364" s="1" t="str">
        <f>IF(Sales_Fact[[#This Row],[Total_Amount5]]&gt;1000,"High Value","Standard")</f>
        <v>High Value</v>
      </c>
    </row>
    <row r="365" spans="1:17" x14ac:dyDescent="0.25">
      <c r="A365" t="s">
        <v>2249</v>
      </c>
      <c r="B365" s="3">
        <v>45712</v>
      </c>
      <c r="C365" t="s">
        <v>1059</v>
      </c>
      <c r="D365" t="s">
        <v>1689</v>
      </c>
      <c r="E365" t="s">
        <v>1909</v>
      </c>
      <c r="F365">
        <v>1</v>
      </c>
      <c r="G365">
        <v>669.53</v>
      </c>
      <c r="H365">
        <v>0.2</v>
      </c>
      <c r="I365" t="s">
        <v>1861</v>
      </c>
      <c r="J365">
        <v>535.62400000000002</v>
      </c>
      <c r="K365" s="4">
        <f>IF(ISBLANK(Sales_Fact[[#This Row],[Quantity]]),MEDIAN(Sales_Fact[Quantity]),Sales_Fact[[#This Row],[Quantity]])</f>
        <v>1</v>
      </c>
      <c r="L365" s="1">
        <f>IF(ISBLANK(Sales_Fact[[#This Row],[Unit_Price]]),MEDIAN(Sales_Fact[Unit_Price]),Sales_Fact[[#This Row],[Unit_Price]])</f>
        <v>669.53</v>
      </c>
      <c r="M365" s="2">
        <f>IF(ISBLANK(Sales_Fact[[#This Row],[Discount]]),MEDIAN(Sales_Fact[Discount]),Sales_Fact[[#This Row],[Discount]])</f>
        <v>0.2</v>
      </c>
      <c r="N365" s="1">
        <f>Sales_Fact[[#This Row],[Quantity2]]*Sales_Fact[[#This Row],[Unit_Price3]]*(1-Sales_Fact[[#This Row],[Discount4]])</f>
        <v>535.62400000000002</v>
      </c>
      <c r="O365" s="1">
        <f>Sales_Fact[[#This Row],[Quantity2]]*Sales_Fact[[#This Row],[Unit_Price3]]</f>
        <v>669.53</v>
      </c>
      <c r="P365" s="1">
        <f>Sales_Fact[[#This Row],[Gross Amount]]*Sales_Fact[[#This Row],[Discount4]]</f>
        <v>133.90600000000001</v>
      </c>
      <c r="Q365" s="1" t="str">
        <f>IF(Sales_Fact[[#This Row],[Total_Amount5]]&gt;1000,"High Value","Standard")</f>
        <v>Standard</v>
      </c>
    </row>
    <row r="366" spans="1:17" x14ac:dyDescent="0.25">
      <c r="A366" t="s">
        <v>2250</v>
      </c>
      <c r="B366" s="3">
        <v>45723</v>
      </c>
      <c r="C366" t="s">
        <v>708</v>
      </c>
      <c r="D366" t="s">
        <v>1656</v>
      </c>
      <c r="E366" t="s">
        <v>1899</v>
      </c>
      <c r="F366">
        <v>1</v>
      </c>
      <c r="G366">
        <v>213.69</v>
      </c>
      <c r="H366">
        <v>0.28000000000000003</v>
      </c>
      <c r="I366" t="s">
        <v>1868</v>
      </c>
      <c r="J366">
        <v>153.85679999999999</v>
      </c>
      <c r="K366" s="4">
        <f>IF(ISBLANK(Sales_Fact[[#This Row],[Quantity]]),MEDIAN(Sales_Fact[Quantity]),Sales_Fact[[#This Row],[Quantity]])</f>
        <v>1</v>
      </c>
      <c r="L366" s="1">
        <f>IF(ISBLANK(Sales_Fact[[#This Row],[Unit_Price]]),MEDIAN(Sales_Fact[Unit_Price]),Sales_Fact[[#This Row],[Unit_Price]])</f>
        <v>213.69</v>
      </c>
      <c r="M366" s="2">
        <f>IF(ISBLANK(Sales_Fact[[#This Row],[Discount]]),MEDIAN(Sales_Fact[Discount]),Sales_Fact[[#This Row],[Discount]])</f>
        <v>0.28000000000000003</v>
      </c>
      <c r="N366" s="1">
        <f>Sales_Fact[[#This Row],[Quantity2]]*Sales_Fact[[#This Row],[Unit_Price3]]*(1-Sales_Fact[[#This Row],[Discount4]])</f>
        <v>153.85679999999999</v>
      </c>
      <c r="O366" s="1">
        <f>Sales_Fact[[#This Row],[Quantity2]]*Sales_Fact[[#This Row],[Unit_Price3]]</f>
        <v>213.69</v>
      </c>
      <c r="P366" s="1">
        <f>Sales_Fact[[#This Row],[Gross Amount]]*Sales_Fact[[#This Row],[Discount4]]</f>
        <v>59.833200000000005</v>
      </c>
      <c r="Q366" s="1" t="str">
        <f>IF(Sales_Fact[[#This Row],[Total_Amount5]]&gt;1000,"High Value","Standard")</f>
        <v>Standard</v>
      </c>
    </row>
    <row r="367" spans="1:17" x14ac:dyDescent="0.25">
      <c r="A367" t="s">
        <v>2251</v>
      </c>
      <c r="B367" s="3">
        <v>45706</v>
      </c>
      <c r="C367" t="s">
        <v>285</v>
      </c>
      <c r="D367" t="s">
        <v>1614</v>
      </c>
      <c r="E367" t="s">
        <v>1892</v>
      </c>
      <c r="F367">
        <v>2</v>
      </c>
      <c r="G367">
        <v>99.1</v>
      </c>
      <c r="H367">
        <v>0.2</v>
      </c>
      <c r="I367" t="s">
        <v>1864</v>
      </c>
      <c r="J367">
        <v>158.56</v>
      </c>
      <c r="K367" s="4">
        <f>IF(ISBLANK(Sales_Fact[[#This Row],[Quantity]]),MEDIAN(Sales_Fact[Quantity]),Sales_Fact[[#This Row],[Quantity]])</f>
        <v>2</v>
      </c>
      <c r="L367" s="1">
        <f>IF(ISBLANK(Sales_Fact[[#This Row],[Unit_Price]]),MEDIAN(Sales_Fact[Unit_Price]),Sales_Fact[[#This Row],[Unit_Price]])</f>
        <v>99.1</v>
      </c>
      <c r="M367" s="2">
        <f>IF(ISBLANK(Sales_Fact[[#This Row],[Discount]]),MEDIAN(Sales_Fact[Discount]),Sales_Fact[[#This Row],[Discount]])</f>
        <v>0.2</v>
      </c>
      <c r="N367" s="1">
        <f>Sales_Fact[[#This Row],[Quantity2]]*Sales_Fact[[#This Row],[Unit_Price3]]*(1-Sales_Fact[[#This Row],[Discount4]])</f>
        <v>158.56</v>
      </c>
      <c r="O367" s="1">
        <f>Sales_Fact[[#This Row],[Quantity2]]*Sales_Fact[[#This Row],[Unit_Price3]]</f>
        <v>198.2</v>
      </c>
      <c r="P367" s="1">
        <f>Sales_Fact[[#This Row],[Gross Amount]]*Sales_Fact[[#This Row],[Discount4]]</f>
        <v>39.64</v>
      </c>
      <c r="Q367" s="1" t="str">
        <f>IF(Sales_Fact[[#This Row],[Total_Amount5]]&gt;1000,"High Value","Standard")</f>
        <v>Standard</v>
      </c>
    </row>
    <row r="368" spans="1:17" x14ac:dyDescent="0.25">
      <c r="A368" t="s">
        <v>2252</v>
      </c>
      <c r="B368" s="3">
        <v>45469</v>
      </c>
      <c r="C368" t="s">
        <v>1167</v>
      </c>
      <c r="D368" t="s">
        <v>1662</v>
      </c>
      <c r="E368" t="s">
        <v>1886</v>
      </c>
      <c r="F368">
        <v>1</v>
      </c>
      <c r="G368">
        <v>628.98</v>
      </c>
      <c r="H368">
        <v>0.03</v>
      </c>
      <c r="I368" t="s">
        <v>1868</v>
      </c>
      <c r="J368">
        <v>610.11059999999998</v>
      </c>
      <c r="K368" s="4">
        <f>IF(ISBLANK(Sales_Fact[[#This Row],[Quantity]]),MEDIAN(Sales_Fact[Quantity]),Sales_Fact[[#This Row],[Quantity]])</f>
        <v>1</v>
      </c>
      <c r="L368" s="1">
        <f>IF(ISBLANK(Sales_Fact[[#This Row],[Unit_Price]]),MEDIAN(Sales_Fact[Unit_Price]),Sales_Fact[[#This Row],[Unit_Price]])</f>
        <v>628.98</v>
      </c>
      <c r="M368" s="2">
        <f>IF(ISBLANK(Sales_Fact[[#This Row],[Discount]]),MEDIAN(Sales_Fact[Discount]),Sales_Fact[[#This Row],[Discount]])</f>
        <v>0.03</v>
      </c>
      <c r="N368" s="1">
        <f>Sales_Fact[[#This Row],[Quantity2]]*Sales_Fact[[#This Row],[Unit_Price3]]*(1-Sales_Fact[[#This Row],[Discount4]])</f>
        <v>610.11059999999998</v>
      </c>
      <c r="O368" s="1">
        <f>Sales_Fact[[#This Row],[Quantity2]]*Sales_Fact[[#This Row],[Unit_Price3]]</f>
        <v>628.98</v>
      </c>
      <c r="P368" s="1">
        <f>Sales_Fact[[#This Row],[Gross Amount]]*Sales_Fact[[#This Row],[Discount4]]</f>
        <v>18.869399999999999</v>
      </c>
      <c r="Q368" s="1" t="str">
        <f>IF(Sales_Fact[[#This Row],[Total_Amount5]]&gt;1000,"High Value","Standard")</f>
        <v>Standard</v>
      </c>
    </row>
    <row r="369" spans="1:17" x14ac:dyDescent="0.25">
      <c r="A369" t="s">
        <v>2253</v>
      </c>
      <c r="B369" s="3">
        <v>45711</v>
      </c>
      <c r="C369" t="s">
        <v>311</v>
      </c>
      <c r="D369" t="s">
        <v>1803</v>
      </c>
      <c r="E369" t="s">
        <v>1874</v>
      </c>
      <c r="F369">
        <v>3</v>
      </c>
      <c r="G369">
        <v>944.64</v>
      </c>
      <c r="H369">
        <v>0.26</v>
      </c>
      <c r="I369" t="s">
        <v>1861</v>
      </c>
      <c r="J369">
        <v>2097.1008000000002</v>
      </c>
      <c r="K369" s="4">
        <f>IF(ISBLANK(Sales_Fact[[#This Row],[Quantity]]),MEDIAN(Sales_Fact[Quantity]),Sales_Fact[[#This Row],[Quantity]])</f>
        <v>3</v>
      </c>
      <c r="L369" s="1">
        <f>IF(ISBLANK(Sales_Fact[[#This Row],[Unit_Price]]),MEDIAN(Sales_Fact[Unit_Price]),Sales_Fact[[#This Row],[Unit_Price]])</f>
        <v>944.64</v>
      </c>
      <c r="M369" s="2">
        <f>IF(ISBLANK(Sales_Fact[[#This Row],[Discount]]),MEDIAN(Sales_Fact[Discount]),Sales_Fact[[#This Row],[Discount]])</f>
        <v>0.26</v>
      </c>
      <c r="N369" s="1">
        <f>Sales_Fact[[#This Row],[Quantity2]]*Sales_Fact[[#This Row],[Unit_Price3]]*(1-Sales_Fact[[#This Row],[Discount4]])</f>
        <v>2097.1008000000002</v>
      </c>
      <c r="O369" s="1">
        <f>Sales_Fact[[#This Row],[Quantity2]]*Sales_Fact[[#This Row],[Unit_Price3]]</f>
        <v>2833.92</v>
      </c>
      <c r="P369" s="1">
        <f>Sales_Fact[[#This Row],[Gross Amount]]*Sales_Fact[[#This Row],[Discount4]]</f>
        <v>736.81920000000002</v>
      </c>
      <c r="Q369" s="1" t="str">
        <f>IF(Sales_Fact[[#This Row],[Total_Amount5]]&gt;1000,"High Value","Standard")</f>
        <v>High Value</v>
      </c>
    </row>
    <row r="370" spans="1:17" x14ac:dyDescent="0.25">
      <c r="A370" t="s">
        <v>2254</v>
      </c>
      <c r="B370" s="3">
        <v>45823</v>
      </c>
      <c r="C370" t="s">
        <v>1461</v>
      </c>
      <c r="D370" t="s">
        <v>1830</v>
      </c>
      <c r="E370" t="s">
        <v>1913</v>
      </c>
      <c r="F370">
        <v>2</v>
      </c>
      <c r="G370">
        <v>121.7</v>
      </c>
      <c r="H370">
        <v>0.06</v>
      </c>
      <c r="I370" t="s">
        <v>1868</v>
      </c>
      <c r="J370">
        <v>228.79599999999999</v>
      </c>
      <c r="K370" s="4">
        <f>IF(ISBLANK(Sales_Fact[[#This Row],[Quantity]]),MEDIAN(Sales_Fact[Quantity]),Sales_Fact[[#This Row],[Quantity]])</f>
        <v>2</v>
      </c>
      <c r="L370" s="1">
        <f>IF(ISBLANK(Sales_Fact[[#This Row],[Unit_Price]]),MEDIAN(Sales_Fact[Unit_Price]),Sales_Fact[[#This Row],[Unit_Price]])</f>
        <v>121.7</v>
      </c>
      <c r="M370" s="2">
        <f>IF(ISBLANK(Sales_Fact[[#This Row],[Discount]]),MEDIAN(Sales_Fact[Discount]),Sales_Fact[[#This Row],[Discount]])</f>
        <v>0.06</v>
      </c>
      <c r="N370" s="1">
        <f>Sales_Fact[[#This Row],[Quantity2]]*Sales_Fact[[#This Row],[Unit_Price3]]*(1-Sales_Fact[[#This Row],[Discount4]])</f>
        <v>228.79599999999999</v>
      </c>
      <c r="O370" s="1">
        <f>Sales_Fact[[#This Row],[Quantity2]]*Sales_Fact[[#This Row],[Unit_Price3]]</f>
        <v>243.4</v>
      </c>
      <c r="P370" s="1">
        <f>Sales_Fact[[#This Row],[Gross Amount]]*Sales_Fact[[#This Row],[Discount4]]</f>
        <v>14.603999999999999</v>
      </c>
      <c r="Q370" s="1" t="str">
        <f>IF(Sales_Fact[[#This Row],[Total_Amount5]]&gt;1000,"High Value","Standard")</f>
        <v>Standard</v>
      </c>
    </row>
    <row r="371" spans="1:17" x14ac:dyDescent="0.25">
      <c r="A371" t="s">
        <v>2255</v>
      </c>
      <c r="B371" s="3">
        <v>45217</v>
      </c>
      <c r="C371" t="s">
        <v>1396</v>
      </c>
      <c r="D371" t="s">
        <v>1746</v>
      </c>
      <c r="E371" t="s">
        <v>1860</v>
      </c>
      <c r="F371">
        <v>4</v>
      </c>
      <c r="G371">
        <v>269.49</v>
      </c>
      <c r="H371">
        <v>7.0000000000000007E-2</v>
      </c>
      <c r="I371" t="s">
        <v>1864</v>
      </c>
      <c r="J371">
        <v>1002.5028</v>
      </c>
      <c r="K371" s="4">
        <f>IF(ISBLANK(Sales_Fact[[#This Row],[Quantity]]),MEDIAN(Sales_Fact[Quantity]),Sales_Fact[[#This Row],[Quantity]])</f>
        <v>4</v>
      </c>
      <c r="L371" s="1">
        <f>IF(ISBLANK(Sales_Fact[[#This Row],[Unit_Price]]),MEDIAN(Sales_Fact[Unit_Price]),Sales_Fact[[#This Row],[Unit_Price]])</f>
        <v>269.49</v>
      </c>
      <c r="M371" s="2">
        <f>IF(ISBLANK(Sales_Fact[[#This Row],[Discount]]),MEDIAN(Sales_Fact[Discount]),Sales_Fact[[#This Row],[Discount]])</f>
        <v>7.0000000000000007E-2</v>
      </c>
      <c r="N371" s="1">
        <f>Sales_Fact[[#This Row],[Quantity2]]*Sales_Fact[[#This Row],[Unit_Price3]]*(1-Sales_Fact[[#This Row],[Discount4]])</f>
        <v>1002.5028</v>
      </c>
      <c r="O371" s="1">
        <f>Sales_Fact[[#This Row],[Quantity2]]*Sales_Fact[[#This Row],[Unit_Price3]]</f>
        <v>1077.96</v>
      </c>
      <c r="P371" s="1">
        <f>Sales_Fact[[#This Row],[Gross Amount]]*Sales_Fact[[#This Row],[Discount4]]</f>
        <v>75.457200000000014</v>
      </c>
      <c r="Q371" s="1" t="str">
        <f>IF(Sales_Fact[[#This Row],[Total_Amount5]]&gt;1000,"High Value","Standard")</f>
        <v>High Value</v>
      </c>
    </row>
    <row r="372" spans="1:17" x14ac:dyDescent="0.25">
      <c r="A372" t="s">
        <v>2256</v>
      </c>
      <c r="B372" s="3">
        <v>45733</v>
      </c>
      <c r="C372" t="s">
        <v>357</v>
      </c>
      <c r="D372" t="s">
        <v>1617</v>
      </c>
      <c r="E372" t="s">
        <v>1899</v>
      </c>
      <c r="F372">
        <v>1</v>
      </c>
      <c r="G372">
        <v>678.2</v>
      </c>
      <c r="H372">
        <v>0.14000000000000001</v>
      </c>
      <c r="I372" t="s">
        <v>1861</v>
      </c>
      <c r="J372">
        <v>583.25200000000007</v>
      </c>
      <c r="K372" s="4">
        <f>IF(ISBLANK(Sales_Fact[[#This Row],[Quantity]]),MEDIAN(Sales_Fact[Quantity]),Sales_Fact[[#This Row],[Quantity]])</f>
        <v>1</v>
      </c>
      <c r="L372" s="1">
        <f>IF(ISBLANK(Sales_Fact[[#This Row],[Unit_Price]]),MEDIAN(Sales_Fact[Unit_Price]),Sales_Fact[[#This Row],[Unit_Price]])</f>
        <v>678.2</v>
      </c>
      <c r="M372" s="2">
        <f>IF(ISBLANK(Sales_Fact[[#This Row],[Discount]]),MEDIAN(Sales_Fact[Discount]),Sales_Fact[[#This Row],[Discount]])</f>
        <v>0.14000000000000001</v>
      </c>
      <c r="N372" s="1">
        <f>Sales_Fact[[#This Row],[Quantity2]]*Sales_Fact[[#This Row],[Unit_Price3]]*(1-Sales_Fact[[#This Row],[Discount4]])</f>
        <v>583.25200000000007</v>
      </c>
      <c r="O372" s="1">
        <f>Sales_Fact[[#This Row],[Quantity2]]*Sales_Fact[[#This Row],[Unit_Price3]]</f>
        <v>678.2</v>
      </c>
      <c r="P372" s="1">
        <f>Sales_Fact[[#This Row],[Gross Amount]]*Sales_Fact[[#This Row],[Discount4]]</f>
        <v>94.948000000000022</v>
      </c>
      <c r="Q372" s="1" t="str">
        <f>IF(Sales_Fact[[#This Row],[Total_Amount5]]&gt;1000,"High Value","Standard")</f>
        <v>Standard</v>
      </c>
    </row>
    <row r="373" spans="1:17" x14ac:dyDescent="0.25">
      <c r="A373" t="s">
        <v>2257</v>
      </c>
      <c r="B373" s="3">
        <v>45520</v>
      </c>
      <c r="C373" t="s">
        <v>752</v>
      </c>
      <c r="D373" t="s">
        <v>1821</v>
      </c>
      <c r="E373" t="s">
        <v>1896</v>
      </c>
      <c r="F373">
        <v>1</v>
      </c>
      <c r="G373">
        <v>752.45</v>
      </c>
      <c r="H373">
        <v>0.21</v>
      </c>
      <c r="I373" t="s">
        <v>1868</v>
      </c>
      <c r="J373">
        <v>594.43550000000005</v>
      </c>
      <c r="K373" s="4">
        <f>IF(ISBLANK(Sales_Fact[[#This Row],[Quantity]]),MEDIAN(Sales_Fact[Quantity]),Sales_Fact[[#This Row],[Quantity]])</f>
        <v>1</v>
      </c>
      <c r="L373" s="1">
        <f>IF(ISBLANK(Sales_Fact[[#This Row],[Unit_Price]]),MEDIAN(Sales_Fact[Unit_Price]),Sales_Fact[[#This Row],[Unit_Price]])</f>
        <v>752.45</v>
      </c>
      <c r="M373" s="2">
        <f>IF(ISBLANK(Sales_Fact[[#This Row],[Discount]]),MEDIAN(Sales_Fact[Discount]),Sales_Fact[[#This Row],[Discount]])</f>
        <v>0.21</v>
      </c>
      <c r="N373" s="1">
        <f>Sales_Fact[[#This Row],[Quantity2]]*Sales_Fact[[#This Row],[Unit_Price3]]*(1-Sales_Fact[[#This Row],[Discount4]])</f>
        <v>594.43550000000005</v>
      </c>
      <c r="O373" s="1">
        <f>Sales_Fact[[#This Row],[Quantity2]]*Sales_Fact[[#This Row],[Unit_Price3]]</f>
        <v>752.45</v>
      </c>
      <c r="P373" s="1">
        <f>Sales_Fact[[#This Row],[Gross Amount]]*Sales_Fact[[#This Row],[Discount4]]</f>
        <v>158.0145</v>
      </c>
      <c r="Q373" s="1" t="str">
        <f>IF(Sales_Fact[[#This Row],[Total_Amount5]]&gt;1000,"High Value","Standard")</f>
        <v>Standard</v>
      </c>
    </row>
    <row r="374" spans="1:17" x14ac:dyDescent="0.25">
      <c r="A374" t="s">
        <v>2258</v>
      </c>
      <c r="B374" s="3">
        <v>45373</v>
      </c>
      <c r="C374" t="s">
        <v>151</v>
      </c>
      <c r="D374" t="s">
        <v>1833</v>
      </c>
      <c r="E374" t="s">
        <v>1896</v>
      </c>
      <c r="F374">
        <v>2</v>
      </c>
      <c r="G374">
        <v>209.66</v>
      </c>
      <c r="H374">
        <v>0.21</v>
      </c>
      <c r="I374" t="s">
        <v>1861</v>
      </c>
      <c r="J374">
        <v>331.26280000000003</v>
      </c>
      <c r="K374" s="4">
        <f>IF(ISBLANK(Sales_Fact[[#This Row],[Quantity]]),MEDIAN(Sales_Fact[Quantity]),Sales_Fact[[#This Row],[Quantity]])</f>
        <v>2</v>
      </c>
      <c r="L374" s="1">
        <f>IF(ISBLANK(Sales_Fact[[#This Row],[Unit_Price]]),MEDIAN(Sales_Fact[Unit_Price]),Sales_Fact[[#This Row],[Unit_Price]])</f>
        <v>209.66</v>
      </c>
      <c r="M374" s="2">
        <f>IF(ISBLANK(Sales_Fact[[#This Row],[Discount]]),MEDIAN(Sales_Fact[Discount]),Sales_Fact[[#This Row],[Discount]])</f>
        <v>0.21</v>
      </c>
      <c r="N374" s="1">
        <f>Sales_Fact[[#This Row],[Quantity2]]*Sales_Fact[[#This Row],[Unit_Price3]]*(1-Sales_Fact[[#This Row],[Discount4]])</f>
        <v>331.26280000000003</v>
      </c>
      <c r="O374" s="1">
        <f>Sales_Fact[[#This Row],[Quantity2]]*Sales_Fact[[#This Row],[Unit_Price3]]</f>
        <v>419.32</v>
      </c>
      <c r="P374" s="1">
        <f>Sales_Fact[[#This Row],[Gross Amount]]*Sales_Fact[[#This Row],[Discount4]]</f>
        <v>88.057199999999995</v>
      </c>
      <c r="Q374" s="1" t="str">
        <f>IF(Sales_Fact[[#This Row],[Total_Amount5]]&gt;1000,"High Value","Standard")</f>
        <v>Standard</v>
      </c>
    </row>
    <row r="375" spans="1:17" x14ac:dyDescent="0.25">
      <c r="A375" t="s">
        <v>2259</v>
      </c>
      <c r="B375" s="3">
        <v>45688</v>
      </c>
      <c r="C375" t="s">
        <v>544</v>
      </c>
      <c r="D375" t="s">
        <v>1842</v>
      </c>
      <c r="E375" t="s">
        <v>1892</v>
      </c>
      <c r="F375">
        <v>2</v>
      </c>
      <c r="G375">
        <v>739.95</v>
      </c>
      <c r="H375">
        <v>0.1</v>
      </c>
      <c r="I375" t="s">
        <v>1868</v>
      </c>
      <c r="J375">
        <v>1331.91</v>
      </c>
      <c r="K375" s="4">
        <f>IF(ISBLANK(Sales_Fact[[#This Row],[Quantity]]),MEDIAN(Sales_Fact[Quantity]),Sales_Fact[[#This Row],[Quantity]])</f>
        <v>2</v>
      </c>
      <c r="L375" s="1">
        <f>IF(ISBLANK(Sales_Fact[[#This Row],[Unit_Price]]),MEDIAN(Sales_Fact[Unit_Price]),Sales_Fact[[#This Row],[Unit_Price]])</f>
        <v>739.95</v>
      </c>
      <c r="M375" s="2">
        <f>IF(ISBLANK(Sales_Fact[[#This Row],[Discount]]),MEDIAN(Sales_Fact[Discount]),Sales_Fact[[#This Row],[Discount]])</f>
        <v>0.1</v>
      </c>
      <c r="N375" s="1">
        <f>Sales_Fact[[#This Row],[Quantity2]]*Sales_Fact[[#This Row],[Unit_Price3]]*(1-Sales_Fact[[#This Row],[Discount4]])</f>
        <v>1331.91</v>
      </c>
      <c r="O375" s="1">
        <f>Sales_Fact[[#This Row],[Quantity2]]*Sales_Fact[[#This Row],[Unit_Price3]]</f>
        <v>1479.9</v>
      </c>
      <c r="P375" s="1">
        <f>Sales_Fact[[#This Row],[Gross Amount]]*Sales_Fact[[#This Row],[Discount4]]</f>
        <v>147.99</v>
      </c>
      <c r="Q375" s="1" t="str">
        <f>IF(Sales_Fact[[#This Row],[Total_Amount5]]&gt;1000,"High Value","Standard")</f>
        <v>High Value</v>
      </c>
    </row>
    <row r="376" spans="1:17" x14ac:dyDescent="0.25">
      <c r="A376" t="s">
        <v>2260</v>
      </c>
      <c r="B376" s="3">
        <v>45276</v>
      </c>
      <c r="C376" t="s">
        <v>1455</v>
      </c>
      <c r="D376" t="s">
        <v>1686</v>
      </c>
      <c r="E376" t="s">
        <v>1888</v>
      </c>
      <c r="F376">
        <v>1</v>
      </c>
      <c r="G376">
        <v>496.19</v>
      </c>
      <c r="H376">
        <v>0.08</v>
      </c>
      <c r="I376" t="s">
        <v>1868</v>
      </c>
      <c r="J376">
        <v>456.4948</v>
      </c>
      <c r="K376" s="4">
        <f>IF(ISBLANK(Sales_Fact[[#This Row],[Quantity]]),MEDIAN(Sales_Fact[Quantity]),Sales_Fact[[#This Row],[Quantity]])</f>
        <v>1</v>
      </c>
      <c r="L376" s="1">
        <f>IF(ISBLANK(Sales_Fact[[#This Row],[Unit_Price]]),MEDIAN(Sales_Fact[Unit_Price]),Sales_Fact[[#This Row],[Unit_Price]])</f>
        <v>496.19</v>
      </c>
      <c r="M376" s="2">
        <f>IF(ISBLANK(Sales_Fact[[#This Row],[Discount]]),MEDIAN(Sales_Fact[Discount]),Sales_Fact[[#This Row],[Discount]])</f>
        <v>0.08</v>
      </c>
      <c r="N376" s="1">
        <f>Sales_Fact[[#This Row],[Quantity2]]*Sales_Fact[[#This Row],[Unit_Price3]]*(1-Sales_Fact[[#This Row],[Discount4]])</f>
        <v>456.4948</v>
      </c>
      <c r="O376" s="1">
        <f>Sales_Fact[[#This Row],[Quantity2]]*Sales_Fact[[#This Row],[Unit_Price3]]</f>
        <v>496.19</v>
      </c>
      <c r="P376" s="1">
        <f>Sales_Fact[[#This Row],[Gross Amount]]*Sales_Fact[[#This Row],[Discount4]]</f>
        <v>39.6952</v>
      </c>
      <c r="Q376" s="1" t="str">
        <f>IF(Sales_Fact[[#This Row],[Total_Amount5]]&gt;1000,"High Value","Standard")</f>
        <v>Standard</v>
      </c>
    </row>
    <row r="377" spans="1:17" x14ac:dyDescent="0.25">
      <c r="A377" t="s">
        <v>2261</v>
      </c>
      <c r="B377" s="3">
        <v>45756</v>
      </c>
      <c r="C377" t="s">
        <v>176</v>
      </c>
      <c r="D377" t="s">
        <v>1578</v>
      </c>
      <c r="E377" t="s">
        <v>1913</v>
      </c>
      <c r="F377">
        <v>1</v>
      </c>
      <c r="G377">
        <v>306.36</v>
      </c>
      <c r="H377">
        <v>0.01</v>
      </c>
      <c r="I377" t="s">
        <v>1864</v>
      </c>
      <c r="J377">
        <v>303.29640000000001</v>
      </c>
      <c r="K377" s="4">
        <f>IF(ISBLANK(Sales_Fact[[#This Row],[Quantity]]),MEDIAN(Sales_Fact[Quantity]),Sales_Fact[[#This Row],[Quantity]])</f>
        <v>1</v>
      </c>
      <c r="L377" s="1">
        <f>IF(ISBLANK(Sales_Fact[[#This Row],[Unit_Price]]),MEDIAN(Sales_Fact[Unit_Price]),Sales_Fact[[#This Row],[Unit_Price]])</f>
        <v>306.36</v>
      </c>
      <c r="M377" s="2">
        <f>IF(ISBLANK(Sales_Fact[[#This Row],[Discount]]),MEDIAN(Sales_Fact[Discount]),Sales_Fact[[#This Row],[Discount]])</f>
        <v>0.01</v>
      </c>
      <c r="N377" s="1">
        <f>Sales_Fact[[#This Row],[Quantity2]]*Sales_Fact[[#This Row],[Unit_Price3]]*(1-Sales_Fact[[#This Row],[Discount4]])</f>
        <v>303.29640000000001</v>
      </c>
      <c r="O377" s="1">
        <f>Sales_Fact[[#This Row],[Quantity2]]*Sales_Fact[[#This Row],[Unit_Price3]]</f>
        <v>306.36</v>
      </c>
      <c r="P377" s="1">
        <f>Sales_Fact[[#This Row],[Gross Amount]]*Sales_Fact[[#This Row],[Discount4]]</f>
        <v>3.0636000000000001</v>
      </c>
      <c r="Q377" s="1" t="str">
        <f>IF(Sales_Fact[[#This Row],[Total_Amount5]]&gt;1000,"High Value","Standard")</f>
        <v>Standard</v>
      </c>
    </row>
    <row r="378" spans="1:17" x14ac:dyDescent="0.25">
      <c r="A378" t="s">
        <v>2262</v>
      </c>
      <c r="B378" s="3">
        <v>45309</v>
      </c>
      <c r="C378" t="s">
        <v>421</v>
      </c>
      <c r="D378" t="s">
        <v>1770</v>
      </c>
      <c r="E378" t="s">
        <v>1874</v>
      </c>
      <c r="F378">
        <v>4</v>
      </c>
      <c r="G378">
        <v>693.16</v>
      </c>
      <c r="H378">
        <v>0.05</v>
      </c>
      <c r="I378" t="s">
        <v>1864</v>
      </c>
      <c r="J378">
        <v>2634.0079999999998</v>
      </c>
      <c r="K378" s="4">
        <f>IF(ISBLANK(Sales_Fact[[#This Row],[Quantity]]),MEDIAN(Sales_Fact[Quantity]),Sales_Fact[[#This Row],[Quantity]])</f>
        <v>4</v>
      </c>
      <c r="L378" s="1">
        <f>IF(ISBLANK(Sales_Fact[[#This Row],[Unit_Price]]),MEDIAN(Sales_Fact[Unit_Price]),Sales_Fact[[#This Row],[Unit_Price]])</f>
        <v>693.16</v>
      </c>
      <c r="M378" s="2">
        <f>IF(ISBLANK(Sales_Fact[[#This Row],[Discount]]),MEDIAN(Sales_Fact[Discount]),Sales_Fact[[#This Row],[Discount]])</f>
        <v>0.05</v>
      </c>
      <c r="N378" s="1">
        <f>Sales_Fact[[#This Row],[Quantity2]]*Sales_Fact[[#This Row],[Unit_Price3]]*(1-Sales_Fact[[#This Row],[Discount4]])</f>
        <v>2634.0079999999998</v>
      </c>
      <c r="O378" s="1">
        <f>Sales_Fact[[#This Row],[Quantity2]]*Sales_Fact[[#This Row],[Unit_Price3]]</f>
        <v>2772.64</v>
      </c>
      <c r="P378" s="1">
        <f>Sales_Fact[[#This Row],[Gross Amount]]*Sales_Fact[[#This Row],[Discount4]]</f>
        <v>138.63200000000001</v>
      </c>
      <c r="Q378" s="1" t="str">
        <f>IF(Sales_Fact[[#This Row],[Total_Amount5]]&gt;1000,"High Value","Standard")</f>
        <v>High Value</v>
      </c>
    </row>
    <row r="379" spans="1:17" x14ac:dyDescent="0.25">
      <c r="A379" t="s">
        <v>2263</v>
      </c>
      <c r="B379" s="3">
        <v>45744</v>
      </c>
      <c r="C379" t="s">
        <v>1415</v>
      </c>
      <c r="D379" t="s">
        <v>1800</v>
      </c>
      <c r="E379" t="s">
        <v>1901</v>
      </c>
      <c r="F379">
        <v>1</v>
      </c>
      <c r="G379">
        <v>995.52</v>
      </c>
      <c r="H379">
        <v>0.22</v>
      </c>
      <c r="I379" t="s">
        <v>1864</v>
      </c>
      <c r="J379">
        <v>776.50559999999996</v>
      </c>
      <c r="K379" s="4">
        <f>IF(ISBLANK(Sales_Fact[[#This Row],[Quantity]]),MEDIAN(Sales_Fact[Quantity]),Sales_Fact[[#This Row],[Quantity]])</f>
        <v>1</v>
      </c>
      <c r="L379" s="1">
        <f>IF(ISBLANK(Sales_Fact[[#This Row],[Unit_Price]]),MEDIAN(Sales_Fact[Unit_Price]),Sales_Fact[[#This Row],[Unit_Price]])</f>
        <v>995.52</v>
      </c>
      <c r="M379" s="2">
        <f>IF(ISBLANK(Sales_Fact[[#This Row],[Discount]]),MEDIAN(Sales_Fact[Discount]),Sales_Fact[[#This Row],[Discount]])</f>
        <v>0.22</v>
      </c>
      <c r="N379" s="1">
        <f>Sales_Fact[[#This Row],[Quantity2]]*Sales_Fact[[#This Row],[Unit_Price3]]*(1-Sales_Fact[[#This Row],[Discount4]])</f>
        <v>776.50559999999996</v>
      </c>
      <c r="O379" s="1">
        <f>Sales_Fact[[#This Row],[Quantity2]]*Sales_Fact[[#This Row],[Unit_Price3]]</f>
        <v>995.52</v>
      </c>
      <c r="P379" s="1">
        <f>Sales_Fact[[#This Row],[Gross Amount]]*Sales_Fact[[#This Row],[Discount4]]</f>
        <v>219.01439999999999</v>
      </c>
      <c r="Q379" s="1" t="str">
        <f>IF(Sales_Fact[[#This Row],[Total_Amount5]]&gt;1000,"High Value","Standard")</f>
        <v>Standard</v>
      </c>
    </row>
    <row r="380" spans="1:17" x14ac:dyDescent="0.25">
      <c r="A380" t="s">
        <v>2264</v>
      </c>
      <c r="B380" s="3">
        <v>45535</v>
      </c>
      <c r="C380" t="s">
        <v>436</v>
      </c>
      <c r="D380" t="s">
        <v>1571</v>
      </c>
      <c r="E380" t="s">
        <v>1899</v>
      </c>
      <c r="F380">
        <v>4</v>
      </c>
      <c r="G380">
        <v>241.32</v>
      </c>
      <c r="H380">
        <v>0.28999999999999998</v>
      </c>
      <c r="I380" t="s">
        <v>1868</v>
      </c>
      <c r="J380">
        <v>685.34879999999998</v>
      </c>
      <c r="K380" s="4">
        <f>IF(ISBLANK(Sales_Fact[[#This Row],[Quantity]]),MEDIAN(Sales_Fact[Quantity]),Sales_Fact[[#This Row],[Quantity]])</f>
        <v>4</v>
      </c>
      <c r="L380" s="1">
        <f>IF(ISBLANK(Sales_Fact[[#This Row],[Unit_Price]]),MEDIAN(Sales_Fact[Unit_Price]),Sales_Fact[[#This Row],[Unit_Price]])</f>
        <v>241.32</v>
      </c>
      <c r="M380" s="2">
        <f>IF(ISBLANK(Sales_Fact[[#This Row],[Discount]]),MEDIAN(Sales_Fact[Discount]),Sales_Fact[[#This Row],[Discount]])</f>
        <v>0.28999999999999998</v>
      </c>
      <c r="N380" s="1">
        <f>Sales_Fact[[#This Row],[Quantity2]]*Sales_Fact[[#This Row],[Unit_Price3]]*(1-Sales_Fact[[#This Row],[Discount4]])</f>
        <v>685.34879999999998</v>
      </c>
      <c r="O380" s="1">
        <f>Sales_Fact[[#This Row],[Quantity2]]*Sales_Fact[[#This Row],[Unit_Price3]]</f>
        <v>965.28</v>
      </c>
      <c r="P380" s="1">
        <f>Sales_Fact[[#This Row],[Gross Amount]]*Sales_Fact[[#This Row],[Discount4]]</f>
        <v>279.93119999999999</v>
      </c>
      <c r="Q380" s="1" t="str">
        <f>IF(Sales_Fact[[#This Row],[Total_Amount5]]&gt;1000,"High Value","Standard")</f>
        <v>Standard</v>
      </c>
    </row>
    <row r="381" spans="1:17" x14ac:dyDescent="0.25">
      <c r="A381" t="s">
        <v>2265</v>
      </c>
      <c r="B381" s="3">
        <v>45240</v>
      </c>
      <c r="C381" t="s">
        <v>776</v>
      </c>
      <c r="D381" t="s">
        <v>1785</v>
      </c>
      <c r="E381" t="s">
        <v>1883</v>
      </c>
      <c r="F381">
        <v>3</v>
      </c>
      <c r="G381">
        <v>636.03</v>
      </c>
      <c r="H381">
        <v>0.06</v>
      </c>
      <c r="I381" t="s">
        <v>1868</v>
      </c>
      <c r="J381">
        <v>1793.6045999999999</v>
      </c>
      <c r="K381" s="4">
        <f>IF(ISBLANK(Sales_Fact[[#This Row],[Quantity]]),MEDIAN(Sales_Fact[Quantity]),Sales_Fact[[#This Row],[Quantity]])</f>
        <v>3</v>
      </c>
      <c r="L381" s="1">
        <f>IF(ISBLANK(Sales_Fact[[#This Row],[Unit_Price]]),MEDIAN(Sales_Fact[Unit_Price]),Sales_Fact[[#This Row],[Unit_Price]])</f>
        <v>636.03</v>
      </c>
      <c r="M381" s="2">
        <f>IF(ISBLANK(Sales_Fact[[#This Row],[Discount]]),MEDIAN(Sales_Fact[Discount]),Sales_Fact[[#This Row],[Discount]])</f>
        <v>0.06</v>
      </c>
      <c r="N381" s="1">
        <f>Sales_Fact[[#This Row],[Quantity2]]*Sales_Fact[[#This Row],[Unit_Price3]]*(1-Sales_Fact[[#This Row],[Discount4]])</f>
        <v>1793.6045999999999</v>
      </c>
      <c r="O381" s="1">
        <f>Sales_Fact[[#This Row],[Quantity2]]*Sales_Fact[[#This Row],[Unit_Price3]]</f>
        <v>1908.09</v>
      </c>
      <c r="P381" s="1">
        <f>Sales_Fact[[#This Row],[Gross Amount]]*Sales_Fact[[#This Row],[Discount4]]</f>
        <v>114.48539999999998</v>
      </c>
      <c r="Q381" s="1" t="str">
        <f>IF(Sales_Fact[[#This Row],[Total_Amount5]]&gt;1000,"High Value","Standard")</f>
        <v>High Value</v>
      </c>
    </row>
    <row r="382" spans="1:17" x14ac:dyDescent="0.25">
      <c r="A382" t="s">
        <v>2266</v>
      </c>
      <c r="B382" s="3">
        <v>45275</v>
      </c>
      <c r="C382" t="s">
        <v>348</v>
      </c>
      <c r="D382" t="s">
        <v>1561</v>
      </c>
      <c r="E382" t="s">
        <v>1892</v>
      </c>
      <c r="F382">
        <v>4</v>
      </c>
      <c r="G382">
        <v>603.30999999999995</v>
      </c>
      <c r="H382">
        <v>0.15</v>
      </c>
      <c r="I382" t="s">
        <v>1861</v>
      </c>
      <c r="J382">
        <v>2051.2539999999999</v>
      </c>
      <c r="K382" s="4">
        <f>IF(ISBLANK(Sales_Fact[[#This Row],[Quantity]]),MEDIAN(Sales_Fact[Quantity]),Sales_Fact[[#This Row],[Quantity]])</f>
        <v>4</v>
      </c>
      <c r="L382" s="1">
        <f>IF(ISBLANK(Sales_Fact[[#This Row],[Unit_Price]]),MEDIAN(Sales_Fact[Unit_Price]),Sales_Fact[[#This Row],[Unit_Price]])</f>
        <v>603.30999999999995</v>
      </c>
      <c r="M382" s="2">
        <f>IF(ISBLANK(Sales_Fact[[#This Row],[Discount]]),MEDIAN(Sales_Fact[Discount]),Sales_Fact[[#This Row],[Discount]])</f>
        <v>0.15</v>
      </c>
      <c r="N382" s="1">
        <f>Sales_Fact[[#This Row],[Quantity2]]*Sales_Fact[[#This Row],[Unit_Price3]]*(1-Sales_Fact[[#This Row],[Discount4]])</f>
        <v>2051.2539999999999</v>
      </c>
      <c r="O382" s="1">
        <f>Sales_Fact[[#This Row],[Quantity2]]*Sales_Fact[[#This Row],[Unit_Price3]]</f>
        <v>2413.2399999999998</v>
      </c>
      <c r="P382" s="1">
        <f>Sales_Fact[[#This Row],[Gross Amount]]*Sales_Fact[[#This Row],[Discount4]]</f>
        <v>361.98599999999993</v>
      </c>
      <c r="Q382" s="1" t="str">
        <f>IF(Sales_Fact[[#This Row],[Total_Amount5]]&gt;1000,"High Value","Standard")</f>
        <v>High Value</v>
      </c>
    </row>
    <row r="383" spans="1:17" x14ac:dyDescent="0.25">
      <c r="A383" t="s">
        <v>2267</v>
      </c>
      <c r="B383" s="3">
        <v>45427</v>
      </c>
      <c r="C383" t="s">
        <v>279</v>
      </c>
      <c r="D383" t="s">
        <v>1818</v>
      </c>
      <c r="E383" t="s">
        <v>1901</v>
      </c>
      <c r="F383">
        <v>3</v>
      </c>
      <c r="G383">
        <v>437.96</v>
      </c>
      <c r="H383">
        <v>0.27</v>
      </c>
      <c r="I383" t="s">
        <v>1868</v>
      </c>
      <c r="J383">
        <v>959.13239999999985</v>
      </c>
      <c r="K383" s="4">
        <f>IF(ISBLANK(Sales_Fact[[#This Row],[Quantity]]),MEDIAN(Sales_Fact[Quantity]),Sales_Fact[[#This Row],[Quantity]])</f>
        <v>3</v>
      </c>
      <c r="L383" s="1">
        <f>IF(ISBLANK(Sales_Fact[[#This Row],[Unit_Price]]),MEDIAN(Sales_Fact[Unit_Price]),Sales_Fact[[#This Row],[Unit_Price]])</f>
        <v>437.96</v>
      </c>
      <c r="M383" s="2">
        <f>IF(ISBLANK(Sales_Fact[[#This Row],[Discount]]),MEDIAN(Sales_Fact[Discount]),Sales_Fact[[#This Row],[Discount]])</f>
        <v>0.27</v>
      </c>
      <c r="N383" s="1">
        <f>Sales_Fact[[#This Row],[Quantity2]]*Sales_Fact[[#This Row],[Unit_Price3]]*(1-Sales_Fact[[#This Row],[Discount4]])</f>
        <v>959.13239999999985</v>
      </c>
      <c r="O383" s="1">
        <f>Sales_Fact[[#This Row],[Quantity2]]*Sales_Fact[[#This Row],[Unit_Price3]]</f>
        <v>1313.8799999999999</v>
      </c>
      <c r="P383" s="1">
        <f>Sales_Fact[[#This Row],[Gross Amount]]*Sales_Fact[[#This Row],[Discount4]]</f>
        <v>354.74759999999998</v>
      </c>
      <c r="Q383" s="1" t="str">
        <f>IF(Sales_Fact[[#This Row],[Total_Amount5]]&gt;1000,"High Value","Standard")</f>
        <v>Standard</v>
      </c>
    </row>
    <row r="384" spans="1:17" x14ac:dyDescent="0.25">
      <c r="A384" t="s">
        <v>2268</v>
      </c>
      <c r="B384" s="3">
        <v>45322</v>
      </c>
      <c r="C384" t="s">
        <v>684</v>
      </c>
      <c r="D384" t="s">
        <v>1653</v>
      </c>
      <c r="E384" t="s">
        <v>1874</v>
      </c>
      <c r="F384">
        <v>2</v>
      </c>
      <c r="G384">
        <v>56.91</v>
      </c>
      <c r="H384">
        <v>0.08</v>
      </c>
      <c r="I384" t="s">
        <v>1868</v>
      </c>
      <c r="J384">
        <v>104.7144</v>
      </c>
      <c r="K384" s="4">
        <f>IF(ISBLANK(Sales_Fact[[#This Row],[Quantity]]),MEDIAN(Sales_Fact[Quantity]),Sales_Fact[[#This Row],[Quantity]])</f>
        <v>2</v>
      </c>
      <c r="L384" s="1">
        <f>IF(ISBLANK(Sales_Fact[[#This Row],[Unit_Price]]),MEDIAN(Sales_Fact[Unit_Price]),Sales_Fact[[#This Row],[Unit_Price]])</f>
        <v>56.91</v>
      </c>
      <c r="M384" s="2">
        <f>IF(ISBLANK(Sales_Fact[[#This Row],[Discount]]),MEDIAN(Sales_Fact[Discount]),Sales_Fact[[#This Row],[Discount]])</f>
        <v>0.08</v>
      </c>
      <c r="N384" s="1">
        <f>Sales_Fact[[#This Row],[Quantity2]]*Sales_Fact[[#This Row],[Unit_Price3]]*(1-Sales_Fact[[#This Row],[Discount4]])</f>
        <v>104.7144</v>
      </c>
      <c r="O384" s="1">
        <f>Sales_Fact[[#This Row],[Quantity2]]*Sales_Fact[[#This Row],[Unit_Price3]]</f>
        <v>113.82</v>
      </c>
      <c r="P384" s="1">
        <f>Sales_Fact[[#This Row],[Gross Amount]]*Sales_Fact[[#This Row],[Discount4]]</f>
        <v>9.105599999999999</v>
      </c>
      <c r="Q384" s="1" t="str">
        <f>IF(Sales_Fact[[#This Row],[Total_Amount5]]&gt;1000,"High Value","Standard")</f>
        <v>Standard</v>
      </c>
    </row>
    <row r="385" spans="1:17" x14ac:dyDescent="0.25">
      <c r="A385" t="s">
        <v>2269</v>
      </c>
      <c r="B385" s="3">
        <v>45266</v>
      </c>
      <c r="C385" t="s">
        <v>1059</v>
      </c>
      <c r="D385" t="s">
        <v>1779</v>
      </c>
      <c r="E385" t="s">
        <v>1904</v>
      </c>
      <c r="F385">
        <v>1</v>
      </c>
      <c r="G385">
        <v>141.79</v>
      </c>
      <c r="H385">
        <v>0.1</v>
      </c>
      <c r="I385" t="s">
        <v>1861</v>
      </c>
      <c r="J385">
        <v>127.611</v>
      </c>
      <c r="K385" s="4">
        <f>IF(ISBLANK(Sales_Fact[[#This Row],[Quantity]]),MEDIAN(Sales_Fact[Quantity]),Sales_Fact[[#This Row],[Quantity]])</f>
        <v>1</v>
      </c>
      <c r="L385" s="1">
        <f>IF(ISBLANK(Sales_Fact[[#This Row],[Unit_Price]]),MEDIAN(Sales_Fact[Unit_Price]),Sales_Fact[[#This Row],[Unit_Price]])</f>
        <v>141.79</v>
      </c>
      <c r="M385" s="2">
        <f>IF(ISBLANK(Sales_Fact[[#This Row],[Discount]]),MEDIAN(Sales_Fact[Discount]),Sales_Fact[[#This Row],[Discount]])</f>
        <v>0.1</v>
      </c>
      <c r="N385" s="1">
        <f>Sales_Fact[[#This Row],[Quantity2]]*Sales_Fact[[#This Row],[Unit_Price3]]*(1-Sales_Fact[[#This Row],[Discount4]])</f>
        <v>127.61099999999999</v>
      </c>
      <c r="O385" s="1">
        <f>Sales_Fact[[#This Row],[Quantity2]]*Sales_Fact[[#This Row],[Unit_Price3]]</f>
        <v>141.79</v>
      </c>
      <c r="P385" s="1">
        <f>Sales_Fact[[#This Row],[Gross Amount]]*Sales_Fact[[#This Row],[Discount4]]</f>
        <v>14.179</v>
      </c>
      <c r="Q385" s="1" t="str">
        <f>IF(Sales_Fact[[#This Row],[Total_Amount5]]&gt;1000,"High Value","Standard")</f>
        <v>Standard</v>
      </c>
    </row>
    <row r="386" spans="1:17" x14ac:dyDescent="0.25">
      <c r="A386" t="s">
        <v>2270</v>
      </c>
      <c r="B386" s="3">
        <v>45302</v>
      </c>
      <c r="C386" t="s">
        <v>1496</v>
      </c>
      <c r="D386" t="s">
        <v>1578</v>
      </c>
      <c r="E386" t="s">
        <v>1888</v>
      </c>
      <c r="F386">
        <v>4</v>
      </c>
      <c r="G386">
        <v>355.14</v>
      </c>
      <c r="H386">
        <v>0.16</v>
      </c>
      <c r="I386" t="s">
        <v>1868</v>
      </c>
      <c r="J386">
        <v>1193.2704000000001</v>
      </c>
      <c r="K386" s="4">
        <f>IF(ISBLANK(Sales_Fact[[#This Row],[Quantity]]),MEDIAN(Sales_Fact[Quantity]),Sales_Fact[[#This Row],[Quantity]])</f>
        <v>4</v>
      </c>
      <c r="L386" s="1">
        <f>IF(ISBLANK(Sales_Fact[[#This Row],[Unit_Price]]),MEDIAN(Sales_Fact[Unit_Price]),Sales_Fact[[#This Row],[Unit_Price]])</f>
        <v>355.14</v>
      </c>
      <c r="M386" s="2">
        <f>IF(ISBLANK(Sales_Fact[[#This Row],[Discount]]),MEDIAN(Sales_Fact[Discount]),Sales_Fact[[#This Row],[Discount]])</f>
        <v>0.16</v>
      </c>
      <c r="N386" s="1">
        <f>Sales_Fact[[#This Row],[Quantity2]]*Sales_Fact[[#This Row],[Unit_Price3]]*(1-Sales_Fact[[#This Row],[Discount4]])</f>
        <v>1193.2703999999999</v>
      </c>
      <c r="O386" s="1">
        <f>Sales_Fact[[#This Row],[Quantity2]]*Sales_Fact[[#This Row],[Unit_Price3]]</f>
        <v>1420.56</v>
      </c>
      <c r="P386" s="1">
        <f>Sales_Fact[[#This Row],[Gross Amount]]*Sales_Fact[[#This Row],[Discount4]]</f>
        <v>227.28960000000001</v>
      </c>
      <c r="Q386" s="1" t="str">
        <f>IF(Sales_Fact[[#This Row],[Total_Amount5]]&gt;1000,"High Value","Standard")</f>
        <v>High Value</v>
      </c>
    </row>
    <row r="387" spans="1:17" x14ac:dyDescent="0.25">
      <c r="A387" t="s">
        <v>2271</v>
      </c>
      <c r="B387" s="3">
        <v>45907</v>
      </c>
      <c r="C387" t="s">
        <v>693</v>
      </c>
      <c r="D387" t="s">
        <v>1665</v>
      </c>
      <c r="E387" t="s">
        <v>1904</v>
      </c>
      <c r="F387">
        <v>4</v>
      </c>
      <c r="G387">
        <v>960.38</v>
      </c>
      <c r="H387">
        <v>0.15</v>
      </c>
      <c r="I387" t="s">
        <v>1868</v>
      </c>
      <c r="J387">
        <v>3265.2919999999999</v>
      </c>
      <c r="K387" s="4">
        <f>IF(ISBLANK(Sales_Fact[[#This Row],[Quantity]]),MEDIAN(Sales_Fact[Quantity]),Sales_Fact[[#This Row],[Quantity]])</f>
        <v>4</v>
      </c>
      <c r="L387" s="1">
        <f>IF(ISBLANK(Sales_Fact[[#This Row],[Unit_Price]]),MEDIAN(Sales_Fact[Unit_Price]),Sales_Fact[[#This Row],[Unit_Price]])</f>
        <v>960.38</v>
      </c>
      <c r="M387" s="2">
        <f>IF(ISBLANK(Sales_Fact[[#This Row],[Discount]]),MEDIAN(Sales_Fact[Discount]),Sales_Fact[[#This Row],[Discount]])</f>
        <v>0.15</v>
      </c>
      <c r="N387" s="1">
        <f>Sales_Fact[[#This Row],[Quantity2]]*Sales_Fact[[#This Row],[Unit_Price3]]*(1-Sales_Fact[[#This Row],[Discount4]])</f>
        <v>3265.2919999999999</v>
      </c>
      <c r="O387" s="1">
        <f>Sales_Fact[[#This Row],[Quantity2]]*Sales_Fact[[#This Row],[Unit_Price3]]</f>
        <v>3841.52</v>
      </c>
      <c r="P387" s="1">
        <f>Sales_Fact[[#This Row],[Gross Amount]]*Sales_Fact[[#This Row],[Discount4]]</f>
        <v>576.22799999999995</v>
      </c>
      <c r="Q387" s="1" t="str">
        <f>IF(Sales_Fact[[#This Row],[Total_Amount5]]&gt;1000,"High Value","Standard")</f>
        <v>High Value</v>
      </c>
    </row>
    <row r="388" spans="1:17" x14ac:dyDescent="0.25">
      <c r="A388" t="s">
        <v>2272</v>
      </c>
      <c r="B388" s="3">
        <v>45433</v>
      </c>
      <c r="C388" t="s">
        <v>1314</v>
      </c>
      <c r="D388" t="s">
        <v>1758</v>
      </c>
      <c r="E388" t="s">
        <v>1886</v>
      </c>
      <c r="F388">
        <v>3</v>
      </c>
      <c r="G388">
        <v>847.21</v>
      </c>
      <c r="H388">
        <v>0.06</v>
      </c>
      <c r="I388" t="s">
        <v>1864</v>
      </c>
      <c r="J388">
        <v>2389.1322</v>
      </c>
      <c r="K388" s="4">
        <f>IF(ISBLANK(Sales_Fact[[#This Row],[Quantity]]),MEDIAN(Sales_Fact[Quantity]),Sales_Fact[[#This Row],[Quantity]])</f>
        <v>3</v>
      </c>
      <c r="L388" s="1">
        <f>IF(ISBLANK(Sales_Fact[[#This Row],[Unit_Price]]),MEDIAN(Sales_Fact[Unit_Price]),Sales_Fact[[#This Row],[Unit_Price]])</f>
        <v>847.21</v>
      </c>
      <c r="M388" s="2">
        <f>IF(ISBLANK(Sales_Fact[[#This Row],[Discount]]),MEDIAN(Sales_Fact[Discount]),Sales_Fact[[#This Row],[Discount]])</f>
        <v>0.06</v>
      </c>
      <c r="N388" s="1">
        <f>Sales_Fact[[#This Row],[Quantity2]]*Sales_Fact[[#This Row],[Unit_Price3]]*(1-Sales_Fact[[#This Row],[Discount4]])</f>
        <v>2389.1322</v>
      </c>
      <c r="O388" s="1">
        <f>Sales_Fact[[#This Row],[Quantity2]]*Sales_Fact[[#This Row],[Unit_Price3]]</f>
        <v>2541.63</v>
      </c>
      <c r="P388" s="1">
        <f>Sales_Fact[[#This Row],[Gross Amount]]*Sales_Fact[[#This Row],[Discount4]]</f>
        <v>152.49780000000001</v>
      </c>
      <c r="Q388" s="1" t="str">
        <f>IF(Sales_Fact[[#This Row],[Total_Amount5]]&gt;1000,"High Value","Standard")</f>
        <v>High Value</v>
      </c>
    </row>
    <row r="389" spans="1:17" x14ac:dyDescent="0.25">
      <c r="A389" t="s">
        <v>2273</v>
      </c>
      <c r="B389" s="3">
        <v>45892</v>
      </c>
      <c r="C389" t="s">
        <v>248</v>
      </c>
      <c r="D389" t="s">
        <v>1791</v>
      </c>
      <c r="E389" t="s">
        <v>1901</v>
      </c>
      <c r="F389">
        <v>4</v>
      </c>
      <c r="G389">
        <v>773.81</v>
      </c>
      <c r="H389">
        <v>0.08</v>
      </c>
      <c r="I389" t="s">
        <v>1868</v>
      </c>
      <c r="J389">
        <v>2847.6208000000001</v>
      </c>
      <c r="K389" s="4">
        <f>IF(ISBLANK(Sales_Fact[[#This Row],[Quantity]]),MEDIAN(Sales_Fact[Quantity]),Sales_Fact[[#This Row],[Quantity]])</f>
        <v>4</v>
      </c>
      <c r="L389" s="1">
        <f>IF(ISBLANK(Sales_Fact[[#This Row],[Unit_Price]]),MEDIAN(Sales_Fact[Unit_Price]),Sales_Fact[[#This Row],[Unit_Price]])</f>
        <v>773.81</v>
      </c>
      <c r="M389" s="2">
        <f>IF(ISBLANK(Sales_Fact[[#This Row],[Discount]]),MEDIAN(Sales_Fact[Discount]),Sales_Fact[[#This Row],[Discount]])</f>
        <v>0.08</v>
      </c>
      <c r="N389" s="1">
        <f>Sales_Fact[[#This Row],[Quantity2]]*Sales_Fact[[#This Row],[Unit_Price3]]*(1-Sales_Fact[[#This Row],[Discount4]])</f>
        <v>2847.6208000000001</v>
      </c>
      <c r="O389" s="1">
        <f>Sales_Fact[[#This Row],[Quantity2]]*Sales_Fact[[#This Row],[Unit_Price3]]</f>
        <v>3095.24</v>
      </c>
      <c r="P389" s="1">
        <f>Sales_Fact[[#This Row],[Gross Amount]]*Sales_Fact[[#This Row],[Discount4]]</f>
        <v>247.61919999999998</v>
      </c>
      <c r="Q389" s="1" t="str">
        <f>IF(Sales_Fact[[#This Row],[Total_Amount5]]&gt;1000,"High Value","Standard")</f>
        <v>High Value</v>
      </c>
    </row>
    <row r="390" spans="1:17" x14ac:dyDescent="0.25">
      <c r="A390" t="s">
        <v>2274</v>
      </c>
      <c r="B390" s="3">
        <v>45780</v>
      </c>
      <c r="C390" t="s">
        <v>8</v>
      </c>
      <c r="D390" t="s">
        <v>1740</v>
      </c>
      <c r="E390" t="s">
        <v>1886</v>
      </c>
      <c r="F390">
        <v>1</v>
      </c>
      <c r="G390">
        <v>664.71</v>
      </c>
      <c r="H390">
        <v>0.1</v>
      </c>
      <c r="I390" t="s">
        <v>1864</v>
      </c>
      <c r="J390">
        <v>598.23900000000003</v>
      </c>
      <c r="K390" s="4">
        <f>IF(ISBLANK(Sales_Fact[[#This Row],[Quantity]]),MEDIAN(Sales_Fact[Quantity]),Sales_Fact[[#This Row],[Quantity]])</f>
        <v>1</v>
      </c>
      <c r="L390" s="1">
        <f>IF(ISBLANK(Sales_Fact[[#This Row],[Unit_Price]]),MEDIAN(Sales_Fact[Unit_Price]),Sales_Fact[[#This Row],[Unit_Price]])</f>
        <v>664.71</v>
      </c>
      <c r="M390" s="2">
        <f>IF(ISBLANK(Sales_Fact[[#This Row],[Discount]]),MEDIAN(Sales_Fact[Discount]),Sales_Fact[[#This Row],[Discount]])</f>
        <v>0.1</v>
      </c>
      <c r="N390" s="1">
        <f>Sales_Fact[[#This Row],[Quantity2]]*Sales_Fact[[#This Row],[Unit_Price3]]*(1-Sales_Fact[[#This Row],[Discount4]])</f>
        <v>598.23900000000003</v>
      </c>
      <c r="O390" s="1">
        <f>Sales_Fact[[#This Row],[Quantity2]]*Sales_Fact[[#This Row],[Unit_Price3]]</f>
        <v>664.71</v>
      </c>
      <c r="P390" s="1">
        <f>Sales_Fact[[#This Row],[Gross Amount]]*Sales_Fact[[#This Row],[Discount4]]</f>
        <v>66.471000000000004</v>
      </c>
      <c r="Q390" s="1" t="str">
        <f>IF(Sales_Fact[[#This Row],[Total_Amount5]]&gt;1000,"High Value","Standard")</f>
        <v>Standard</v>
      </c>
    </row>
    <row r="391" spans="1:17" x14ac:dyDescent="0.25">
      <c r="A391" t="s">
        <v>2275</v>
      </c>
      <c r="B391" s="3">
        <v>45233</v>
      </c>
      <c r="C391" t="s">
        <v>1098</v>
      </c>
      <c r="D391" t="s">
        <v>1662</v>
      </c>
      <c r="E391" t="s">
        <v>1872</v>
      </c>
      <c r="F391">
        <v>4</v>
      </c>
      <c r="G391">
        <v>482.06</v>
      </c>
      <c r="H391">
        <v>7.0000000000000007E-2</v>
      </c>
      <c r="I391" t="s">
        <v>1864</v>
      </c>
      <c r="J391">
        <v>1793.2632000000001</v>
      </c>
      <c r="K391" s="4">
        <f>IF(ISBLANK(Sales_Fact[[#This Row],[Quantity]]),MEDIAN(Sales_Fact[Quantity]),Sales_Fact[[#This Row],[Quantity]])</f>
        <v>4</v>
      </c>
      <c r="L391" s="1">
        <f>IF(ISBLANK(Sales_Fact[[#This Row],[Unit_Price]]),MEDIAN(Sales_Fact[Unit_Price]),Sales_Fact[[#This Row],[Unit_Price]])</f>
        <v>482.06</v>
      </c>
      <c r="M391" s="2">
        <f>IF(ISBLANK(Sales_Fact[[#This Row],[Discount]]),MEDIAN(Sales_Fact[Discount]),Sales_Fact[[#This Row],[Discount]])</f>
        <v>7.0000000000000007E-2</v>
      </c>
      <c r="N391" s="1">
        <f>Sales_Fact[[#This Row],[Quantity2]]*Sales_Fact[[#This Row],[Unit_Price3]]*(1-Sales_Fact[[#This Row],[Discount4]])</f>
        <v>1793.2631999999999</v>
      </c>
      <c r="O391" s="1">
        <f>Sales_Fact[[#This Row],[Quantity2]]*Sales_Fact[[#This Row],[Unit_Price3]]</f>
        <v>1928.24</v>
      </c>
      <c r="P391" s="1">
        <f>Sales_Fact[[#This Row],[Gross Amount]]*Sales_Fact[[#This Row],[Discount4]]</f>
        <v>134.97680000000003</v>
      </c>
      <c r="Q391" s="1" t="str">
        <f>IF(Sales_Fact[[#This Row],[Total_Amount5]]&gt;1000,"High Value","Standard")</f>
        <v>High Value</v>
      </c>
    </row>
    <row r="392" spans="1:17" x14ac:dyDescent="0.25">
      <c r="A392" t="s">
        <v>2276</v>
      </c>
      <c r="B392" s="3">
        <v>45742</v>
      </c>
      <c r="C392" t="s">
        <v>325</v>
      </c>
      <c r="D392" t="s">
        <v>1722</v>
      </c>
      <c r="E392" t="s">
        <v>1860</v>
      </c>
      <c r="F392">
        <v>4</v>
      </c>
      <c r="G392">
        <v>995.55</v>
      </c>
      <c r="H392">
        <v>0.19</v>
      </c>
      <c r="I392" t="s">
        <v>1864</v>
      </c>
      <c r="J392">
        <v>3225.5819999999999</v>
      </c>
      <c r="K392" s="4">
        <f>IF(ISBLANK(Sales_Fact[[#This Row],[Quantity]]),MEDIAN(Sales_Fact[Quantity]),Sales_Fact[[#This Row],[Quantity]])</f>
        <v>4</v>
      </c>
      <c r="L392" s="1">
        <f>IF(ISBLANK(Sales_Fact[[#This Row],[Unit_Price]]),MEDIAN(Sales_Fact[Unit_Price]),Sales_Fact[[#This Row],[Unit_Price]])</f>
        <v>995.55</v>
      </c>
      <c r="M392" s="2">
        <f>IF(ISBLANK(Sales_Fact[[#This Row],[Discount]]),MEDIAN(Sales_Fact[Discount]),Sales_Fact[[#This Row],[Discount]])</f>
        <v>0.19</v>
      </c>
      <c r="N392" s="1">
        <f>Sales_Fact[[#This Row],[Quantity2]]*Sales_Fact[[#This Row],[Unit_Price3]]*(1-Sales_Fact[[#This Row],[Discount4]])</f>
        <v>3225.5819999999999</v>
      </c>
      <c r="O392" s="1">
        <f>Sales_Fact[[#This Row],[Quantity2]]*Sales_Fact[[#This Row],[Unit_Price3]]</f>
        <v>3982.2</v>
      </c>
      <c r="P392" s="1">
        <f>Sales_Fact[[#This Row],[Gross Amount]]*Sales_Fact[[#This Row],[Discount4]]</f>
        <v>756.61799999999994</v>
      </c>
      <c r="Q392" s="1" t="str">
        <f>IF(Sales_Fact[[#This Row],[Total_Amount5]]&gt;1000,"High Value","Standard")</f>
        <v>High Value</v>
      </c>
    </row>
    <row r="393" spans="1:17" x14ac:dyDescent="0.25">
      <c r="A393" t="s">
        <v>2277</v>
      </c>
      <c r="B393" s="3">
        <v>45478</v>
      </c>
      <c r="C393" t="s">
        <v>484</v>
      </c>
      <c r="D393" t="s">
        <v>1830</v>
      </c>
      <c r="E393" t="s">
        <v>1896</v>
      </c>
      <c r="F393">
        <v>2</v>
      </c>
      <c r="G393">
        <v>153.84</v>
      </c>
      <c r="H393">
        <v>0.27</v>
      </c>
      <c r="I393" t="s">
        <v>1864</v>
      </c>
      <c r="J393">
        <v>224.60640000000001</v>
      </c>
      <c r="K393" s="4">
        <f>IF(ISBLANK(Sales_Fact[[#This Row],[Quantity]]),MEDIAN(Sales_Fact[Quantity]),Sales_Fact[[#This Row],[Quantity]])</f>
        <v>2</v>
      </c>
      <c r="L393" s="1">
        <f>IF(ISBLANK(Sales_Fact[[#This Row],[Unit_Price]]),MEDIAN(Sales_Fact[Unit_Price]),Sales_Fact[[#This Row],[Unit_Price]])</f>
        <v>153.84</v>
      </c>
      <c r="M393" s="2">
        <f>IF(ISBLANK(Sales_Fact[[#This Row],[Discount]]),MEDIAN(Sales_Fact[Discount]),Sales_Fact[[#This Row],[Discount]])</f>
        <v>0.27</v>
      </c>
      <c r="N393" s="1">
        <f>Sales_Fact[[#This Row],[Quantity2]]*Sales_Fact[[#This Row],[Unit_Price3]]*(1-Sales_Fact[[#This Row],[Discount4]])</f>
        <v>224.60640000000001</v>
      </c>
      <c r="O393" s="1">
        <f>Sales_Fact[[#This Row],[Quantity2]]*Sales_Fact[[#This Row],[Unit_Price3]]</f>
        <v>307.68</v>
      </c>
      <c r="P393" s="1">
        <f>Sales_Fact[[#This Row],[Gross Amount]]*Sales_Fact[[#This Row],[Discount4]]</f>
        <v>83.073600000000013</v>
      </c>
      <c r="Q393" s="1" t="str">
        <f>IF(Sales_Fact[[#This Row],[Total_Amount5]]&gt;1000,"High Value","Standard")</f>
        <v>Standard</v>
      </c>
    </row>
    <row r="394" spans="1:17" x14ac:dyDescent="0.25">
      <c r="A394" t="s">
        <v>2278</v>
      </c>
      <c r="B394" s="3">
        <v>45789</v>
      </c>
      <c r="C394" t="s">
        <v>520</v>
      </c>
      <c r="D394" t="s">
        <v>1785</v>
      </c>
      <c r="E394" t="s">
        <v>1904</v>
      </c>
      <c r="F394">
        <v>3</v>
      </c>
      <c r="G394">
        <v>362.11</v>
      </c>
      <c r="H394">
        <v>0.23</v>
      </c>
      <c r="I394" t="s">
        <v>1868</v>
      </c>
      <c r="J394">
        <v>836.47409999999991</v>
      </c>
      <c r="K394" s="4">
        <f>IF(ISBLANK(Sales_Fact[[#This Row],[Quantity]]),MEDIAN(Sales_Fact[Quantity]),Sales_Fact[[#This Row],[Quantity]])</f>
        <v>3</v>
      </c>
      <c r="L394" s="1">
        <f>IF(ISBLANK(Sales_Fact[[#This Row],[Unit_Price]]),MEDIAN(Sales_Fact[Unit_Price]),Sales_Fact[[#This Row],[Unit_Price]])</f>
        <v>362.11</v>
      </c>
      <c r="M394" s="2">
        <f>IF(ISBLANK(Sales_Fact[[#This Row],[Discount]]),MEDIAN(Sales_Fact[Discount]),Sales_Fact[[#This Row],[Discount]])</f>
        <v>0.23</v>
      </c>
      <c r="N394" s="1">
        <f>Sales_Fact[[#This Row],[Quantity2]]*Sales_Fact[[#This Row],[Unit_Price3]]*(1-Sales_Fact[[#This Row],[Discount4]])</f>
        <v>836.47409999999991</v>
      </c>
      <c r="O394" s="1">
        <f>Sales_Fact[[#This Row],[Quantity2]]*Sales_Fact[[#This Row],[Unit_Price3]]</f>
        <v>1086.33</v>
      </c>
      <c r="P394" s="1">
        <f>Sales_Fact[[#This Row],[Gross Amount]]*Sales_Fact[[#This Row],[Discount4]]</f>
        <v>249.85589999999999</v>
      </c>
      <c r="Q394" s="1" t="str">
        <f>IF(Sales_Fact[[#This Row],[Total_Amount5]]&gt;1000,"High Value","Standard")</f>
        <v>Standard</v>
      </c>
    </row>
    <row r="395" spans="1:17" x14ac:dyDescent="0.25">
      <c r="A395" t="s">
        <v>2279</v>
      </c>
      <c r="B395" s="3">
        <v>45561</v>
      </c>
      <c r="C395" t="s">
        <v>1464</v>
      </c>
      <c r="D395" t="s">
        <v>1680</v>
      </c>
      <c r="E395" t="s">
        <v>1866</v>
      </c>
      <c r="F395">
        <v>3</v>
      </c>
      <c r="G395">
        <v>112.26</v>
      </c>
      <c r="H395">
        <v>0.11</v>
      </c>
      <c r="I395" t="s">
        <v>1861</v>
      </c>
      <c r="J395">
        <v>299.73419999999999</v>
      </c>
      <c r="K395" s="4">
        <f>IF(ISBLANK(Sales_Fact[[#This Row],[Quantity]]),MEDIAN(Sales_Fact[Quantity]),Sales_Fact[[#This Row],[Quantity]])</f>
        <v>3</v>
      </c>
      <c r="L395" s="1">
        <f>IF(ISBLANK(Sales_Fact[[#This Row],[Unit_Price]]),MEDIAN(Sales_Fact[Unit_Price]),Sales_Fact[[#This Row],[Unit_Price]])</f>
        <v>112.26</v>
      </c>
      <c r="M395" s="2">
        <f>IF(ISBLANK(Sales_Fact[[#This Row],[Discount]]),MEDIAN(Sales_Fact[Discount]),Sales_Fact[[#This Row],[Discount]])</f>
        <v>0.11</v>
      </c>
      <c r="N395" s="1">
        <f>Sales_Fact[[#This Row],[Quantity2]]*Sales_Fact[[#This Row],[Unit_Price3]]*(1-Sales_Fact[[#This Row],[Discount4]])</f>
        <v>299.73420000000004</v>
      </c>
      <c r="O395" s="1">
        <f>Sales_Fact[[#This Row],[Quantity2]]*Sales_Fact[[#This Row],[Unit_Price3]]</f>
        <v>336.78000000000003</v>
      </c>
      <c r="P395" s="1">
        <f>Sales_Fact[[#This Row],[Gross Amount]]*Sales_Fact[[#This Row],[Discount4]]</f>
        <v>37.045800000000007</v>
      </c>
      <c r="Q395" s="1" t="str">
        <f>IF(Sales_Fact[[#This Row],[Total_Amount5]]&gt;1000,"High Value","Standard")</f>
        <v>Standard</v>
      </c>
    </row>
    <row r="396" spans="1:17" x14ac:dyDescent="0.25">
      <c r="A396" t="s">
        <v>2280</v>
      </c>
      <c r="B396" s="3">
        <v>45378</v>
      </c>
      <c r="C396" t="s">
        <v>669</v>
      </c>
      <c r="D396" t="s">
        <v>1833</v>
      </c>
      <c r="E396" t="s">
        <v>1892</v>
      </c>
      <c r="F396">
        <v>2</v>
      </c>
      <c r="G396">
        <v>962.81</v>
      </c>
      <c r="H396">
        <v>0.06</v>
      </c>
      <c r="I396" t="s">
        <v>1868</v>
      </c>
      <c r="J396">
        <v>1810.0827999999999</v>
      </c>
      <c r="K396" s="4">
        <f>IF(ISBLANK(Sales_Fact[[#This Row],[Quantity]]),MEDIAN(Sales_Fact[Quantity]),Sales_Fact[[#This Row],[Quantity]])</f>
        <v>2</v>
      </c>
      <c r="L396" s="1">
        <f>IF(ISBLANK(Sales_Fact[[#This Row],[Unit_Price]]),MEDIAN(Sales_Fact[Unit_Price]),Sales_Fact[[#This Row],[Unit_Price]])</f>
        <v>962.81</v>
      </c>
      <c r="M396" s="2">
        <f>IF(ISBLANK(Sales_Fact[[#This Row],[Discount]]),MEDIAN(Sales_Fact[Discount]),Sales_Fact[[#This Row],[Discount]])</f>
        <v>0.06</v>
      </c>
      <c r="N396" s="1">
        <f>Sales_Fact[[#This Row],[Quantity2]]*Sales_Fact[[#This Row],[Unit_Price3]]*(1-Sales_Fact[[#This Row],[Discount4]])</f>
        <v>1810.0827999999999</v>
      </c>
      <c r="O396" s="1">
        <f>Sales_Fact[[#This Row],[Quantity2]]*Sales_Fact[[#This Row],[Unit_Price3]]</f>
        <v>1925.62</v>
      </c>
      <c r="P396" s="1">
        <f>Sales_Fact[[#This Row],[Gross Amount]]*Sales_Fact[[#This Row],[Discount4]]</f>
        <v>115.53719999999998</v>
      </c>
      <c r="Q396" s="1" t="str">
        <f>IF(Sales_Fact[[#This Row],[Total_Amount5]]&gt;1000,"High Value","Standard")</f>
        <v>High Value</v>
      </c>
    </row>
    <row r="397" spans="1:17" x14ac:dyDescent="0.25">
      <c r="A397" t="s">
        <v>2281</v>
      </c>
      <c r="B397" s="3">
        <v>45308</v>
      </c>
      <c r="C397" t="s">
        <v>699</v>
      </c>
      <c r="D397" t="s">
        <v>1614</v>
      </c>
      <c r="E397" t="s">
        <v>1879</v>
      </c>
      <c r="F397">
        <v>4</v>
      </c>
      <c r="G397">
        <v>276.23</v>
      </c>
      <c r="H397">
        <v>0.12</v>
      </c>
      <c r="I397" t="s">
        <v>1861</v>
      </c>
      <c r="J397">
        <v>972.32960000000003</v>
      </c>
      <c r="K397" s="4">
        <f>IF(ISBLANK(Sales_Fact[[#This Row],[Quantity]]),MEDIAN(Sales_Fact[Quantity]),Sales_Fact[[#This Row],[Quantity]])</f>
        <v>4</v>
      </c>
      <c r="L397" s="1">
        <f>IF(ISBLANK(Sales_Fact[[#This Row],[Unit_Price]]),MEDIAN(Sales_Fact[Unit_Price]),Sales_Fact[[#This Row],[Unit_Price]])</f>
        <v>276.23</v>
      </c>
      <c r="M397" s="2">
        <f>IF(ISBLANK(Sales_Fact[[#This Row],[Discount]]),MEDIAN(Sales_Fact[Discount]),Sales_Fact[[#This Row],[Discount]])</f>
        <v>0.12</v>
      </c>
      <c r="N397" s="1">
        <f>Sales_Fact[[#This Row],[Quantity2]]*Sales_Fact[[#This Row],[Unit_Price3]]*(1-Sales_Fact[[#This Row],[Discount4]])</f>
        <v>972.32960000000003</v>
      </c>
      <c r="O397" s="1">
        <f>Sales_Fact[[#This Row],[Quantity2]]*Sales_Fact[[#This Row],[Unit_Price3]]</f>
        <v>1104.92</v>
      </c>
      <c r="P397" s="1">
        <f>Sales_Fact[[#This Row],[Gross Amount]]*Sales_Fact[[#This Row],[Discount4]]</f>
        <v>132.59040000000002</v>
      </c>
      <c r="Q397" s="1" t="str">
        <f>IF(Sales_Fact[[#This Row],[Total_Amount5]]&gt;1000,"High Value","Standard")</f>
        <v>Standard</v>
      </c>
    </row>
    <row r="398" spans="1:17" x14ac:dyDescent="0.25">
      <c r="A398" t="s">
        <v>2282</v>
      </c>
      <c r="B398" s="3">
        <v>45407</v>
      </c>
      <c r="C398" t="s">
        <v>74</v>
      </c>
      <c r="D398" t="s">
        <v>1605</v>
      </c>
      <c r="E398" t="s">
        <v>1881</v>
      </c>
      <c r="F398">
        <v>3</v>
      </c>
      <c r="G398">
        <v>991.37</v>
      </c>
      <c r="H398">
        <v>0.1</v>
      </c>
      <c r="I398" t="s">
        <v>1864</v>
      </c>
      <c r="J398">
        <v>2676.6990000000001</v>
      </c>
      <c r="K398" s="4">
        <f>IF(ISBLANK(Sales_Fact[[#This Row],[Quantity]]),MEDIAN(Sales_Fact[Quantity]),Sales_Fact[[#This Row],[Quantity]])</f>
        <v>3</v>
      </c>
      <c r="L398" s="1">
        <f>IF(ISBLANK(Sales_Fact[[#This Row],[Unit_Price]]),MEDIAN(Sales_Fact[Unit_Price]),Sales_Fact[[#This Row],[Unit_Price]])</f>
        <v>991.37</v>
      </c>
      <c r="M398" s="2">
        <f>IF(ISBLANK(Sales_Fact[[#This Row],[Discount]]),MEDIAN(Sales_Fact[Discount]),Sales_Fact[[#This Row],[Discount]])</f>
        <v>0.1</v>
      </c>
      <c r="N398" s="1">
        <f>Sales_Fact[[#This Row],[Quantity2]]*Sales_Fact[[#This Row],[Unit_Price3]]*(1-Sales_Fact[[#This Row],[Discount4]])</f>
        <v>2676.6990000000001</v>
      </c>
      <c r="O398" s="1">
        <f>Sales_Fact[[#This Row],[Quantity2]]*Sales_Fact[[#This Row],[Unit_Price3]]</f>
        <v>2974.11</v>
      </c>
      <c r="P398" s="1">
        <f>Sales_Fact[[#This Row],[Gross Amount]]*Sales_Fact[[#This Row],[Discount4]]</f>
        <v>297.411</v>
      </c>
      <c r="Q398" s="1" t="str">
        <f>IF(Sales_Fact[[#This Row],[Total_Amount5]]&gt;1000,"High Value","Standard")</f>
        <v>High Value</v>
      </c>
    </row>
    <row r="399" spans="1:17" x14ac:dyDescent="0.25">
      <c r="A399" t="s">
        <v>2283</v>
      </c>
      <c r="B399" s="3">
        <v>45929</v>
      </c>
      <c r="C399" t="s">
        <v>565</v>
      </c>
      <c r="D399" t="s">
        <v>1614</v>
      </c>
      <c r="E399" t="s">
        <v>1896</v>
      </c>
      <c r="F399">
        <v>3</v>
      </c>
      <c r="G399">
        <v>977.47</v>
      </c>
      <c r="H399">
        <v>0.05</v>
      </c>
      <c r="I399" t="s">
        <v>1861</v>
      </c>
      <c r="J399">
        <v>2785.7894999999999</v>
      </c>
      <c r="K399" s="4">
        <f>IF(ISBLANK(Sales_Fact[[#This Row],[Quantity]]),MEDIAN(Sales_Fact[Quantity]),Sales_Fact[[#This Row],[Quantity]])</f>
        <v>3</v>
      </c>
      <c r="L399" s="1">
        <f>IF(ISBLANK(Sales_Fact[[#This Row],[Unit_Price]]),MEDIAN(Sales_Fact[Unit_Price]),Sales_Fact[[#This Row],[Unit_Price]])</f>
        <v>977.47</v>
      </c>
      <c r="M399" s="2">
        <f>IF(ISBLANK(Sales_Fact[[#This Row],[Discount]]),MEDIAN(Sales_Fact[Discount]),Sales_Fact[[#This Row],[Discount]])</f>
        <v>0.05</v>
      </c>
      <c r="N399" s="1">
        <f>Sales_Fact[[#This Row],[Quantity2]]*Sales_Fact[[#This Row],[Unit_Price3]]*(1-Sales_Fact[[#This Row],[Discount4]])</f>
        <v>2785.7894999999999</v>
      </c>
      <c r="O399" s="1">
        <f>Sales_Fact[[#This Row],[Quantity2]]*Sales_Fact[[#This Row],[Unit_Price3]]</f>
        <v>2932.41</v>
      </c>
      <c r="P399" s="1">
        <f>Sales_Fact[[#This Row],[Gross Amount]]*Sales_Fact[[#This Row],[Discount4]]</f>
        <v>146.62049999999999</v>
      </c>
      <c r="Q399" s="1" t="str">
        <f>IF(Sales_Fact[[#This Row],[Total_Amount5]]&gt;1000,"High Value","Standard")</f>
        <v>High Value</v>
      </c>
    </row>
    <row r="400" spans="1:17" x14ac:dyDescent="0.25">
      <c r="A400" t="s">
        <v>2284</v>
      </c>
      <c r="B400" s="3">
        <v>45844</v>
      </c>
      <c r="C400" t="s">
        <v>678</v>
      </c>
      <c r="D400" t="s">
        <v>1833</v>
      </c>
      <c r="E400" t="s">
        <v>1913</v>
      </c>
      <c r="F400">
        <v>2</v>
      </c>
      <c r="G400">
        <v>308.7</v>
      </c>
      <c r="H400">
        <v>0.2</v>
      </c>
      <c r="I400" t="s">
        <v>1864</v>
      </c>
      <c r="J400">
        <v>493.92</v>
      </c>
      <c r="K400" s="4">
        <f>IF(ISBLANK(Sales_Fact[[#This Row],[Quantity]]),MEDIAN(Sales_Fact[Quantity]),Sales_Fact[[#This Row],[Quantity]])</f>
        <v>2</v>
      </c>
      <c r="L400" s="1">
        <f>IF(ISBLANK(Sales_Fact[[#This Row],[Unit_Price]]),MEDIAN(Sales_Fact[Unit_Price]),Sales_Fact[[#This Row],[Unit_Price]])</f>
        <v>308.7</v>
      </c>
      <c r="M400" s="2">
        <f>IF(ISBLANK(Sales_Fact[[#This Row],[Discount]]),MEDIAN(Sales_Fact[Discount]),Sales_Fact[[#This Row],[Discount]])</f>
        <v>0.2</v>
      </c>
      <c r="N400" s="1">
        <f>Sales_Fact[[#This Row],[Quantity2]]*Sales_Fact[[#This Row],[Unit_Price3]]*(1-Sales_Fact[[#This Row],[Discount4]])</f>
        <v>493.92</v>
      </c>
      <c r="O400" s="1">
        <f>Sales_Fact[[#This Row],[Quantity2]]*Sales_Fact[[#This Row],[Unit_Price3]]</f>
        <v>617.4</v>
      </c>
      <c r="P400" s="1">
        <f>Sales_Fact[[#This Row],[Gross Amount]]*Sales_Fact[[#This Row],[Discount4]]</f>
        <v>123.48</v>
      </c>
      <c r="Q400" s="1" t="str">
        <f>IF(Sales_Fact[[#This Row],[Total_Amount5]]&gt;1000,"High Value","Standard")</f>
        <v>Standard</v>
      </c>
    </row>
    <row r="401" spans="1:17" x14ac:dyDescent="0.25">
      <c r="A401" t="s">
        <v>2285</v>
      </c>
      <c r="B401" s="3">
        <v>45579</v>
      </c>
      <c r="C401" t="s">
        <v>151</v>
      </c>
      <c r="D401" t="s">
        <v>1567</v>
      </c>
      <c r="E401" t="s">
        <v>1886</v>
      </c>
      <c r="F401">
        <v>2</v>
      </c>
      <c r="G401">
        <v>733.87</v>
      </c>
      <c r="H401">
        <v>0.1</v>
      </c>
      <c r="I401" t="s">
        <v>1864</v>
      </c>
      <c r="J401">
        <v>1320.9659999999999</v>
      </c>
      <c r="K401" s="4">
        <f>IF(ISBLANK(Sales_Fact[[#This Row],[Quantity]]),MEDIAN(Sales_Fact[Quantity]),Sales_Fact[[#This Row],[Quantity]])</f>
        <v>2</v>
      </c>
      <c r="L401" s="1">
        <f>IF(ISBLANK(Sales_Fact[[#This Row],[Unit_Price]]),MEDIAN(Sales_Fact[Unit_Price]),Sales_Fact[[#This Row],[Unit_Price]])</f>
        <v>733.87</v>
      </c>
      <c r="M401" s="2">
        <f>IF(ISBLANK(Sales_Fact[[#This Row],[Discount]]),MEDIAN(Sales_Fact[Discount]),Sales_Fact[[#This Row],[Discount]])</f>
        <v>0.1</v>
      </c>
      <c r="N401" s="1">
        <f>Sales_Fact[[#This Row],[Quantity2]]*Sales_Fact[[#This Row],[Unit_Price3]]*(1-Sales_Fact[[#This Row],[Discount4]])</f>
        <v>1320.9660000000001</v>
      </c>
      <c r="O401" s="1">
        <f>Sales_Fact[[#This Row],[Quantity2]]*Sales_Fact[[#This Row],[Unit_Price3]]</f>
        <v>1467.74</v>
      </c>
      <c r="P401" s="1">
        <f>Sales_Fact[[#This Row],[Gross Amount]]*Sales_Fact[[#This Row],[Discount4]]</f>
        <v>146.774</v>
      </c>
      <c r="Q401" s="1" t="str">
        <f>IF(Sales_Fact[[#This Row],[Total_Amount5]]&gt;1000,"High Value","Standard")</f>
        <v>High Value</v>
      </c>
    </row>
    <row r="402" spans="1:17" x14ac:dyDescent="0.25">
      <c r="A402" t="s">
        <v>2286</v>
      </c>
      <c r="B402" s="3">
        <v>45227</v>
      </c>
      <c r="C402" t="s">
        <v>345</v>
      </c>
      <c r="D402" t="s">
        <v>1608</v>
      </c>
      <c r="E402" t="s">
        <v>1886</v>
      </c>
      <c r="F402">
        <v>2</v>
      </c>
      <c r="G402">
        <v>22.47</v>
      </c>
      <c r="H402">
        <v>0.22</v>
      </c>
      <c r="I402" t="s">
        <v>1864</v>
      </c>
      <c r="J402">
        <v>35.053199999999997</v>
      </c>
      <c r="K402" s="4">
        <f>IF(ISBLANK(Sales_Fact[[#This Row],[Quantity]]),MEDIAN(Sales_Fact[Quantity]),Sales_Fact[[#This Row],[Quantity]])</f>
        <v>2</v>
      </c>
      <c r="L402" s="1">
        <f>IF(ISBLANK(Sales_Fact[[#This Row],[Unit_Price]]),MEDIAN(Sales_Fact[Unit_Price]),Sales_Fact[[#This Row],[Unit_Price]])</f>
        <v>22.47</v>
      </c>
      <c r="M402" s="2">
        <f>IF(ISBLANK(Sales_Fact[[#This Row],[Discount]]),MEDIAN(Sales_Fact[Discount]),Sales_Fact[[#This Row],[Discount]])</f>
        <v>0.22</v>
      </c>
      <c r="N402" s="1">
        <f>Sales_Fact[[#This Row],[Quantity2]]*Sales_Fact[[#This Row],[Unit_Price3]]*(1-Sales_Fact[[#This Row],[Discount4]])</f>
        <v>35.053199999999997</v>
      </c>
      <c r="O402" s="1">
        <f>Sales_Fact[[#This Row],[Quantity2]]*Sales_Fact[[#This Row],[Unit_Price3]]</f>
        <v>44.94</v>
      </c>
      <c r="P402" s="1">
        <f>Sales_Fact[[#This Row],[Gross Amount]]*Sales_Fact[[#This Row],[Discount4]]</f>
        <v>9.8867999999999991</v>
      </c>
      <c r="Q402" s="1" t="str">
        <f>IF(Sales_Fact[[#This Row],[Total_Amount5]]&gt;1000,"High Value","Standard")</f>
        <v>Standard</v>
      </c>
    </row>
    <row r="403" spans="1:17" x14ac:dyDescent="0.25">
      <c r="A403" t="s">
        <v>2287</v>
      </c>
      <c r="B403" s="3">
        <v>45380</v>
      </c>
      <c r="C403" t="s">
        <v>1101</v>
      </c>
      <c r="D403" t="s">
        <v>1722</v>
      </c>
      <c r="E403" t="s">
        <v>1896</v>
      </c>
      <c r="F403">
        <v>4</v>
      </c>
      <c r="G403">
        <v>651.36</v>
      </c>
      <c r="H403">
        <v>0.13</v>
      </c>
      <c r="I403" t="s">
        <v>1861</v>
      </c>
      <c r="J403">
        <v>2266.7328000000002</v>
      </c>
      <c r="K403" s="4">
        <f>IF(ISBLANK(Sales_Fact[[#This Row],[Quantity]]),MEDIAN(Sales_Fact[Quantity]),Sales_Fact[[#This Row],[Quantity]])</f>
        <v>4</v>
      </c>
      <c r="L403" s="1">
        <f>IF(ISBLANK(Sales_Fact[[#This Row],[Unit_Price]]),MEDIAN(Sales_Fact[Unit_Price]),Sales_Fact[[#This Row],[Unit_Price]])</f>
        <v>651.36</v>
      </c>
      <c r="M403" s="2">
        <f>IF(ISBLANK(Sales_Fact[[#This Row],[Discount]]),MEDIAN(Sales_Fact[Discount]),Sales_Fact[[#This Row],[Discount]])</f>
        <v>0.13</v>
      </c>
      <c r="N403" s="1">
        <f>Sales_Fact[[#This Row],[Quantity2]]*Sales_Fact[[#This Row],[Unit_Price3]]*(1-Sales_Fact[[#This Row],[Discount4]])</f>
        <v>2266.7328000000002</v>
      </c>
      <c r="O403" s="1">
        <f>Sales_Fact[[#This Row],[Quantity2]]*Sales_Fact[[#This Row],[Unit_Price3]]</f>
        <v>2605.44</v>
      </c>
      <c r="P403" s="1">
        <f>Sales_Fact[[#This Row],[Gross Amount]]*Sales_Fact[[#This Row],[Discount4]]</f>
        <v>338.7072</v>
      </c>
      <c r="Q403" s="1" t="str">
        <f>IF(Sales_Fact[[#This Row],[Total_Amount5]]&gt;1000,"High Value","Standard")</f>
        <v>High Value</v>
      </c>
    </row>
    <row r="404" spans="1:17" x14ac:dyDescent="0.25">
      <c r="A404" t="s">
        <v>2288</v>
      </c>
      <c r="B404" s="3">
        <v>45817</v>
      </c>
      <c r="C404" t="s">
        <v>946</v>
      </c>
      <c r="D404" t="s">
        <v>1594</v>
      </c>
      <c r="E404" t="s">
        <v>1901</v>
      </c>
      <c r="F404">
        <v>1</v>
      </c>
      <c r="G404">
        <v>753.39</v>
      </c>
      <c r="H404">
        <v>0.04</v>
      </c>
      <c r="I404" t="s">
        <v>1868</v>
      </c>
      <c r="J404">
        <v>723.25439999999992</v>
      </c>
      <c r="K404" s="4">
        <f>IF(ISBLANK(Sales_Fact[[#This Row],[Quantity]]),MEDIAN(Sales_Fact[Quantity]),Sales_Fact[[#This Row],[Quantity]])</f>
        <v>1</v>
      </c>
      <c r="L404" s="1">
        <f>IF(ISBLANK(Sales_Fact[[#This Row],[Unit_Price]]),MEDIAN(Sales_Fact[Unit_Price]),Sales_Fact[[#This Row],[Unit_Price]])</f>
        <v>753.39</v>
      </c>
      <c r="M404" s="2">
        <f>IF(ISBLANK(Sales_Fact[[#This Row],[Discount]]),MEDIAN(Sales_Fact[Discount]),Sales_Fact[[#This Row],[Discount]])</f>
        <v>0.04</v>
      </c>
      <c r="N404" s="1">
        <f>Sales_Fact[[#This Row],[Quantity2]]*Sales_Fact[[#This Row],[Unit_Price3]]*(1-Sales_Fact[[#This Row],[Discount4]])</f>
        <v>723.25439999999992</v>
      </c>
      <c r="O404" s="1">
        <f>Sales_Fact[[#This Row],[Quantity2]]*Sales_Fact[[#This Row],[Unit_Price3]]</f>
        <v>753.39</v>
      </c>
      <c r="P404" s="1">
        <f>Sales_Fact[[#This Row],[Gross Amount]]*Sales_Fact[[#This Row],[Discount4]]</f>
        <v>30.1356</v>
      </c>
      <c r="Q404" s="1" t="str">
        <f>IF(Sales_Fact[[#This Row],[Total_Amount5]]&gt;1000,"High Value","Standard")</f>
        <v>Standard</v>
      </c>
    </row>
    <row r="405" spans="1:17" x14ac:dyDescent="0.25">
      <c r="A405" t="s">
        <v>2289</v>
      </c>
      <c r="B405" s="3">
        <v>45576</v>
      </c>
      <c r="C405" t="s">
        <v>663</v>
      </c>
      <c r="D405" t="s">
        <v>1764</v>
      </c>
      <c r="E405" t="s">
        <v>1913</v>
      </c>
      <c r="F405">
        <v>4</v>
      </c>
      <c r="G405">
        <v>849.17</v>
      </c>
      <c r="H405">
        <v>0.12</v>
      </c>
      <c r="I405" t="s">
        <v>1868</v>
      </c>
      <c r="J405">
        <v>2989.0783999999999</v>
      </c>
      <c r="K405" s="4">
        <f>IF(ISBLANK(Sales_Fact[[#This Row],[Quantity]]),MEDIAN(Sales_Fact[Quantity]),Sales_Fact[[#This Row],[Quantity]])</f>
        <v>4</v>
      </c>
      <c r="L405" s="1">
        <f>IF(ISBLANK(Sales_Fact[[#This Row],[Unit_Price]]),MEDIAN(Sales_Fact[Unit_Price]),Sales_Fact[[#This Row],[Unit_Price]])</f>
        <v>849.17</v>
      </c>
      <c r="M405" s="2">
        <f>IF(ISBLANK(Sales_Fact[[#This Row],[Discount]]),MEDIAN(Sales_Fact[Discount]),Sales_Fact[[#This Row],[Discount]])</f>
        <v>0.12</v>
      </c>
      <c r="N405" s="1">
        <f>Sales_Fact[[#This Row],[Quantity2]]*Sales_Fact[[#This Row],[Unit_Price3]]*(1-Sales_Fact[[#This Row],[Discount4]])</f>
        <v>2989.0783999999999</v>
      </c>
      <c r="O405" s="1">
        <f>Sales_Fact[[#This Row],[Quantity2]]*Sales_Fact[[#This Row],[Unit_Price3]]</f>
        <v>3396.68</v>
      </c>
      <c r="P405" s="1">
        <f>Sales_Fact[[#This Row],[Gross Amount]]*Sales_Fact[[#This Row],[Discount4]]</f>
        <v>407.60159999999996</v>
      </c>
      <c r="Q405" s="1" t="str">
        <f>IF(Sales_Fact[[#This Row],[Total_Amount5]]&gt;1000,"High Value","Standard")</f>
        <v>High Value</v>
      </c>
    </row>
    <row r="406" spans="1:17" x14ac:dyDescent="0.25">
      <c r="A406" t="s">
        <v>2290</v>
      </c>
      <c r="B406" s="3">
        <v>45495</v>
      </c>
      <c r="C406" t="s">
        <v>1194</v>
      </c>
      <c r="D406" t="s">
        <v>1611</v>
      </c>
      <c r="E406" t="s">
        <v>1879</v>
      </c>
      <c r="F406">
        <v>4</v>
      </c>
      <c r="G406">
        <v>585.45000000000005</v>
      </c>
      <c r="H406">
        <v>0.25</v>
      </c>
      <c r="I406" t="s">
        <v>1868</v>
      </c>
      <c r="J406">
        <v>1756.35</v>
      </c>
      <c r="K406" s="4">
        <f>IF(ISBLANK(Sales_Fact[[#This Row],[Quantity]]),MEDIAN(Sales_Fact[Quantity]),Sales_Fact[[#This Row],[Quantity]])</f>
        <v>4</v>
      </c>
      <c r="L406" s="1">
        <f>IF(ISBLANK(Sales_Fact[[#This Row],[Unit_Price]]),MEDIAN(Sales_Fact[Unit_Price]),Sales_Fact[[#This Row],[Unit_Price]])</f>
        <v>585.45000000000005</v>
      </c>
      <c r="M406" s="2">
        <f>IF(ISBLANK(Sales_Fact[[#This Row],[Discount]]),MEDIAN(Sales_Fact[Discount]),Sales_Fact[[#This Row],[Discount]])</f>
        <v>0.25</v>
      </c>
      <c r="N406" s="1">
        <f>Sales_Fact[[#This Row],[Quantity2]]*Sales_Fact[[#This Row],[Unit_Price3]]*(1-Sales_Fact[[#This Row],[Discount4]])</f>
        <v>1756.3500000000001</v>
      </c>
      <c r="O406" s="1">
        <f>Sales_Fact[[#This Row],[Quantity2]]*Sales_Fact[[#This Row],[Unit_Price3]]</f>
        <v>2341.8000000000002</v>
      </c>
      <c r="P406" s="1">
        <f>Sales_Fact[[#This Row],[Gross Amount]]*Sales_Fact[[#This Row],[Discount4]]</f>
        <v>585.45000000000005</v>
      </c>
      <c r="Q406" s="1" t="str">
        <f>IF(Sales_Fact[[#This Row],[Total_Amount5]]&gt;1000,"High Value","Standard")</f>
        <v>High Value</v>
      </c>
    </row>
    <row r="407" spans="1:17" x14ac:dyDescent="0.25">
      <c r="A407" t="s">
        <v>2291</v>
      </c>
      <c r="B407" s="3">
        <v>45628</v>
      </c>
      <c r="C407" t="s">
        <v>1475</v>
      </c>
      <c r="D407" t="s">
        <v>1776</v>
      </c>
      <c r="E407" t="s">
        <v>1886</v>
      </c>
      <c r="F407">
        <v>1</v>
      </c>
      <c r="G407">
        <v>745.15</v>
      </c>
      <c r="H407">
        <v>0.25</v>
      </c>
      <c r="I407" t="s">
        <v>1868</v>
      </c>
      <c r="J407">
        <v>558.86249999999995</v>
      </c>
      <c r="K407" s="4">
        <f>IF(ISBLANK(Sales_Fact[[#This Row],[Quantity]]),MEDIAN(Sales_Fact[Quantity]),Sales_Fact[[#This Row],[Quantity]])</f>
        <v>1</v>
      </c>
      <c r="L407" s="1">
        <f>IF(ISBLANK(Sales_Fact[[#This Row],[Unit_Price]]),MEDIAN(Sales_Fact[Unit_Price]),Sales_Fact[[#This Row],[Unit_Price]])</f>
        <v>745.15</v>
      </c>
      <c r="M407" s="2">
        <f>IF(ISBLANK(Sales_Fact[[#This Row],[Discount]]),MEDIAN(Sales_Fact[Discount]),Sales_Fact[[#This Row],[Discount]])</f>
        <v>0.25</v>
      </c>
      <c r="N407" s="1">
        <f>Sales_Fact[[#This Row],[Quantity2]]*Sales_Fact[[#This Row],[Unit_Price3]]*(1-Sales_Fact[[#This Row],[Discount4]])</f>
        <v>558.86249999999995</v>
      </c>
      <c r="O407" s="1">
        <f>Sales_Fact[[#This Row],[Quantity2]]*Sales_Fact[[#This Row],[Unit_Price3]]</f>
        <v>745.15</v>
      </c>
      <c r="P407" s="1">
        <f>Sales_Fact[[#This Row],[Gross Amount]]*Sales_Fact[[#This Row],[Discount4]]</f>
        <v>186.28749999999999</v>
      </c>
      <c r="Q407" s="1" t="str">
        <f>IF(Sales_Fact[[#This Row],[Total_Amount5]]&gt;1000,"High Value","Standard")</f>
        <v>Standard</v>
      </c>
    </row>
    <row r="408" spans="1:17" x14ac:dyDescent="0.25">
      <c r="A408" t="s">
        <v>2292</v>
      </c>
      <c r="B408" s="3">
        <v>45244</v>
      </c>
      <c r="C408" t="s">
        <v>195</v>
      </c>
      <c r="D408" t="s">
        <v>1848</v>
      </c>
      <c r="E408" t="s">
        <v>1909</v>
      </c>
      <c r="F408">
        <v>1</v>
      </c>
      <c r="G408">
        <v>848.69</v>
      </c>
      <c r="H408">
        <v>0.04</v>
      </c>
      <c r="I408" t="s">
        <v>1868</v>
      </c>
      <c r="J408">
        <v>814.74239999999998</v>
      </c>
      <c r="K408" s="4">
        <f>IF(ISBLANK(Sales_Fact[[#This Row],[Quantity]]),MEDIAN(Sales_Fact[Quantity]),Sales_Fact[[#This Row],[Quantity]])</f>
        <v>1</v>
      </c>
      <c r="L408" s="1">
        <f>IF(ISBLANK(Sales_Fact[[#This Row],[Unit_Price]]),MEDIAN(Sales_Fact[Unit_Price]),Sales_Fact[[#This Row],[Unit_Price]])</f>
        <v>848.69</v>
      </c>
      <c r="M408" s="2">
        <f>IF(ISBLANK(Sales_Fact[[#This Row],[Discount]]),MEDIAN(Sales_Fact[Discount]),Sales_Fact[[#This Row],[Discount]])</f>
        <v>0.04</v>
      </c>
      <c r="N408" s="1">
        <f>Sales_Fact[[#This Row],[Quantity2]]*Sales_Fact[[#This Row],[Unit_Price3]]*(1-Sales_Fact[[#This Row],[Discount4]])</f>
        <v>814.74239999999998</v>
      </c>
      <c r="O408" s="1">
        <f>Sales_Fact[[#This Row],[Quantity2]]*Sales_Fact[[#This Row],[Unit_Price3]]</f>
        <v>848.69</v>
      </c>
      <c r="P408" s="1">
        <f>Sales_Fact[[#This Row],[Gross Amount]]*Sales_Fact[[#This Row],[Discount4]]</f>
        <v>33.947600000000001</v>
      </c>
      <c r="Q408" s="1" t="str">
        <f>IF(Sales_Fact[[#This Row],[Total_Amount5]]&gt;1000,"High Value","Standard")</f>
        <v>Standard</v>
      </c>
    </row>
    <row r="409" spans="1:17" x14ac:dyDescent="0.25">
      <c r="A409" t="s">
        <v>2293</v>
      </c>
      <c r="B409" s="3">
        <v>45336</v>
      </c>
      <c r="C409" t="s">
        <v>1293</v>
      </c>
      <c r="D409" t="s">
        <v>1761</v>
      </c>
      <c r="E409" t="s">
        <v>1881</v>
      </c>
      <c r="F409">
        <v>2</v>
      </c>
      <c r="G409">
        <v>247.67</v>
      </c>
      <c r="H409">
        <v>0.1</v>
      </c>
      <c r="I409" t="s">
        <v>1864</v>
      </c>
      <c r="J409">
        <v>445.80599999999998</v>
      </c>
      <c r="K409" s="4">
        <f>IF(ISBLANK(Sales_Fact[[#This Row],[Quantity]]),MEDIAN(Sales_Fact[Quantity]),Sales_Fact[[#This Row],[Quantity]])</f>
        <v>2</v>
      </c>
      <c r="L409" s="1">
        <f>IF(ISBLANK(Sales_Fact[[#This Row],[Unit_Price]]),MEDIAN(Sales_Fact[Unit_Price]),Sales_Fact[[#This Row],[Unit_Price]])</f>
        <v>247.67</v>
      </c>
      <c r="M409" s="2">
        <f>IF(ISBLANK(Sales_Fact[[#This Row],[Discount]]),MEDIAN(Sales_Fact[Discount]),Sales_Fact[[#This Row],[Discount]])</f>
        <v>0.1</v>
      </c>
      <c r="N409" s="1">
        <f>Sales_Fact[[#This Row],[Quantity2]]*Sales_Fact[[#This Row],[Unit_Price3]]*(1-Sales_Fact[[#This Row],[Discount4]])</f>
        <v>445.80599999999998</v>
      </c>
      <c r="O409" s="1">
        <f>Sales_Fact[[#This Row],[Quantity2]]*Sales_Fact[[#This Row],[Unit_Price3]]</f>
        <v>495.34</v>
      </c>
      <c r="P409" s="1">
        <f>Sales_Fact[[#This Row],[Gross Amount]]*Sales_Fact[[#This Row],[Discount4]]</f>
        <v>49.533999999999999</v>
      </c>
      <c r="Q409" s="1" t="str">
        <f>IF(Sales_Fact[[#This Row],[Total_Amount5]]&gt;1000,"High Value","Standard")</f>
        <v>Standard</v>
      </c>
    </row>
    <row r="410" spans="1:17" x14ac:dyDescent="0.25">
      <c r="A410" t="s">
        <v>2294</v>
      </c>
      <c r="B410" s="3">
        <v>45465</v>
      </c>
      <c r="C410" t="s">
        <v>157</v>
      </c>
      <c r="D410" t="s">
        <v>1773</v>
      </c>
      <c r="E410" t="s">
        <v>1860</v>
      </c>
      <c r="F410">
        <v>3</v>
      </c>
      <c r="G410">
        <v>220.51</v>
      </c>
      <c r="H410">
        <v>0.02</v>
      </c>
      <c r="I410" t="s">
        <v>1864</v>
      </c>
      <c r="J410">
        <v>648.29939999999999</v>
      </c>
      <c r="K410" s="4">
        <f>IF(ISBLANK(Sales_Fact[[#This Row],[Quantity]]),MEDIAN(Sales_Fact[Quantity]),Sales_Fact[[#This Row],[Quantity]])</f>
        <v>3</v>
      </c>
      <c r="L410" s="1">
        <f>IF(ISBLANK(Sales_Fact[[#This Row],[Unit_Price]]),MEDIAN(Sales_Fact[Unit_Price]),Sales_Fact[[#This Row],[Unit_Price]])</f>
        <v>220.51</v>
      </c>
      <c r="M410" s="2">
        <f>IF(ISBLANK(Sales_Fact[[#This Row],[Discount]]),MEDIAN(Sales_Fact[Discount]),Sales_Fact[[#This Row],[Discount]])</f>
        <v>0.02</v>
      </c>
      <c r="N410" s="1">
        <f>Sales_Fact[[#This Row],[Quantity2]]*Sales_Fact[[#This Row],[Unit_Price3]]*(1-Sales_Fact[[#This Row],[Discount4]])</f>
        <v>648.29939999999999</v>
      </c>
      <c r="O410" s="1">
        <f>Sales_Fact[[#This Row],[Quantity2]]*Sales_Fact[[#This Row],[Unit_Price3]]</f>
        <v>661.53</v>
      </c>
      <c r="P410" s="1">
        <f>Sales_Fact[[#This Row],[Gross Amount]]*Sales_Fact[[#This Row],[Discount4]]</f>
        <v>13.230599999999999</v>
      </c>
      <c r="Q410" s="1" t="str">
        <f>IF(Sales_Fact[[#This Row],[Total_Amount5]]&gt;1000,"High Value","Standard")</f>
        <v>Standard</v>
      </c>
    </row>
    <row r="411" spans="1:17" x14ac:dyDescent="0.25">
      <c r="A411" t="s">
        <v>2295</v>
      </c>
      <c r="B411" s="3">
        <v>45837</v>
      </c>
      <c r="C411" t="s">
        <v>1038</v>
      </c>
      <c r="D411" t="s">
        <v>1597</v>
      </c>
      <c r="E411" t="s">
        <v>1886</v>
      </c>
      <c r="F411">
        <v>4</v>
      </c>
      <c r="G411">
        <v>370.63</v>
      </c>
      <c r="H411">
        <v>0.08</v>
      </c>
      <c r="I411" t="s">
        <v>1861</v>
      </c>
      <c r="J411">
        <v>1363.9184</v>
      </c>
      <c r="K411" s="4">
        <f>IF(ISBLANK(Sales_Fact[[#This Row],[Quantity]]),MEDIAN(Sales_Fact[Quantity]),Sales_Fact[[#This Row],[Quantity]])</f>
        <v>4</v>
      </c>
      <c r="L411" s="1">
        <f>IF(ISBLANK(Sales_Fact[[#This Row],[Unit_Price]]),MEDIAN(Sales_Fact[Unit_Price]),Sales_Fact[[#This Row],[Unit_Price]])</f>
        <v>370.63</v>
      </c>
      <c r="M411" s="2">
        <f>IF(ISBLANK(Sales_Fact[[#This Row],[Discount]]),MEDIAN(Sales_Fact[Discount]),Sales_Fact[[#This Row],[Discount]])</f>
        <v>0.08</v>
      </c>
      <c r="N411" s="1">
        <f>Sales_Fact[[#This Row],[Quantity2]]*Sales_Fact[[#This Row],[Unit_Price3]]*(1-Sales_Fact[[#This Row],[Discount4]])</f>
        <v>1363.9184</v>
      </c>
      <c r="O411" s="1">
        <f>Sales_Fact[[#This Row],[Quantity2]]*Sales_Fact[[#This Row],[Unit_Price3]]</f>
        <v>1482.52</v>
      </c>
      <c r="P411" s="1">
        <f>Sales_Fact[[#This Row],[Gross Amount]]*Sales_Fact[[#This Row],[Discount4]]</f>
        <v>118.6016</v>
      </c>
      <c r="Q411" s="1" t="str">
        <f>IF(Sales_Fact[[#This Row],[Total_Amount5]]&gt;1000,"High Value","Standard")</f>
        <v>High Value</v>
      </c>
    </row>
    <row r="412" spans="1:17" x14ac:dyDescent="0.25">
      <c r="A412" t="s">
        <v>2296</v>
      </c>
      <c r="B412" s="3">
        <v>45706</v>
      </c>
      <c r="C412" t="s">
        <v>1230</v>
      </c>
      <c r="D412" t="s">
        <v>1638</v>
      </c>
      <c r="E412" t="s">
        <v>1892</v>
      </c>
      <c r="F412">
        <v>4</v>
      </c>
      <c r="G412">
        <v>349.84</v>
      </c>
      <c r="H412">
        <v>0.11</v>
      </c>
      <c r="I412" t="s">
        <v>1861</v>
      </c>
      <c r="J412">
        <v>1245.4304</v>
      </c>
      <c r="K412" s="4">
        <f>IF(ISBLANK(Sales_Fact[[#This Row],[Quantity]]),MEDIAN(Sales_Fact[Quantity]),Sales_Fact[[#This Row],[Quantity]])</f>
        <v>4</v>
      </c>
      <c r="L412" s="1">
        <f>IF(ISBLANK(Sales_Fact[[#This Row],[Unit_Price]]),MEDIAN(Sales_Fact[Unit_Price]),Sales_Fact[[#This Row],[Unit_Price]])</f>
        <v>349.84</v>
      </c>
      <c r="M412" s="2">
        <f>IF(ISBLANK(Sales_Fact[[#This Row],[Discount]]),MEDIAN(Sales_Fact[Discount]),Sales_Fact[[#This Row],[Discount]])</f>
        <v>0.11</v>
      </c>
      <c r="N412" s="1">
        <f>Sales_Fact[[#This Row],[Quantity2]]*Sales_Fact[[#This Row],[Unit_Price3]]*(1-Sales_Fact[[#This Row],[Discount4]])</f>
        <v>1245.4304</v>
      </c>
      <c r="O412" s="1">
        <f>Sales_Fact[[#This Row],[Quantity2]]*Sales_Fact[[#This Row],[Unit_Price3]]</f>
        <v>1399.36</v>
      </c>
      <c r="P412" s="1">
        <f>Sales_Fact[[#This Row],[Gross Amount]]*Sales_Fact[[#This Row],[Discount4]]</f>
        <v>153.92959999999999</v>
      </c>
      <c r="Q412" s="1" t="str">
        <f>IF(Sales_Fact[[#This Row],[Total_Amount5]]&gt;1000,"High Value","Standard")</f>
        <v>High Value</v>
      </c>
    </row>
    <row r="413" spans="1:17" x14ac:dyDescent="0.25">
      <c r="A413" t="s">
        <v>2297</v>
      </c>
      <c r="B413" s="3">
        <v>45823</v>
      </c>
      <c r="C413" t="s">
        <v>172</v>
      </c>
      <c r="D413" t="s">
        <v>1668</v>
      </c>
      <c r="E413" t="s">
        <v>1913</v>
      </c>
      <c r="F413">
        <v>1</v>
      </c>
      <c r="G413">
        <v>770.87</v>
      </c>
      <c r="H413">
        <v>0.1</v>
      </c>
      <c r="I413" t="s">
        <v>1868</v>
      </c>
      <c r="J413">
        <v>693.78300000000002</v>
      </c>
      <c r="K413" s="4">
        <f>IF(ISBLANK(Sales_Fact[[#This Row],[Quantity]]),MEDIAN(Sales_Fact[Quantity]),Sales_Fact[[#This Row],[Quantity]])</f>
        <v>1</v>
      </c>
      <c r="L413" s="1">
        <f>IF(ISBLANK(Sales_Fact[[#This Row],[Unit_Price]]),MEDIAN(Sales_Fact[Unit_Price]),Sales_Fact[[#This Row],[Unit_Price]])</f>
        <v>770.87</v>
      </c>
      <c r="M413" s="2">
        <f>IF(ISBLANK(Sales_Fact[[#This Row],[Discount]]),MEDIAN(Sales_Fact[Discount]),Sales_Fact[[#This Row],[Discount]])</f>
        <v>0.1</v>
      </c>
      <c r="N413" s="1">
        <f>Sales_Fact[[#This Row],[Quantity2]]*Sales_Fact[[#This Row],[Unit_Price3]]*(1-Sales_Fact[[#This Row],[Discount4]])</f>
        <v>693.78300000000002</v>
      </c>
      <c r="O413" s="1">
        <f>Sales_Fact[[#This Row],[Quantity2]]*Sales_Fact[[#This Row],[Unit_Price3]]</f>
        <v>770.87</v>
      </c>
      <c r="P413" s="1">
        <f>Sales_Fact[[#This Row],[Gross Amount]]*Sales_Fact[[#This Row],[Discount4]]</f>
        <v>77.087000000000003</v>
      </c>
      <c r="Q413" s="1" t="str">
        <f>IF(Sales_Fact[[#This Row],[Total_Amount5]]&gt;1000,"High Value","Standard")</f>
        <v>Standard</v>
      </c>
    </row>
    <row r="414" spans="1:17" x14ac:dyDescent="0.25">
      <c r="A414" t="s">
        <v>2298</v>
      </c>
      <c r="B414" s="3">
        <v>45518</v>
      </c>
      <c r="C414" t="s">
        <v>1484</v>
      </c>
      <c r="D414" t="s">
        <v>1848</v>
      </c>
      <c r="E414" t="s">
        <v>1863</v>
      </c>
      <c r="F414">
        <v>3</v>
      </c>
      <c r="G414">
        <v>507.33</v>
      </c>
      <c r="H414">
        <v>0.06</v>
      </c>
      <c r="I414" t="s">
        <v>1864</v>
      </c>
      <c r="J414">
        <v>1430.6705999999999</v>
      </c>
      <c r="K414" s="4">
        <f>IF(ISBLANK(Sales_Fact[[#This Row],[Quantity]]),MEDIAN(Sales_Fact[Quantity]),Sales_Fact[[#This Row],[Quantity]])</f>
        <v>3</v>
      </c>
      <c r="L414" s="1">
        <f>IF(ISBLANK(Sales_Fact[[#This Row],[Unit_Price]]),MEDIAN(Sales_Fact[Unit_Price]),Sales_Fact[[#This Row],[Unit_Price]])</f>
        <v>507.33</v>
      </c>
      <c r="M414" s="2">
        <f>IF(ISBLANK(Sales_Fact[[#This Row],[Discount]]),MEDIAN(Sales_Fact[Discount]),Sales_Fact[[#This Row],[Discount]])</f>
        <v>0.06</v>
      </c>
      <c r="N414" s="1">
        <f>Sales_Fact[[#This Row],[Quantity2]]*Sales_Fact[[#This Row],[Unit_Price3]]*(1-Sales_Fact[[#This Row],[Discount4]])</f>
        <v>1430.6705999999999</v>
      </c>
      <c r="O414" s="1">
        <f>Sales_Fact[[#This Row],[Quantity2]]*Sales_Fact[[#This Row],[Unit_Price3]]</f>
        <v>1521.99</v>
      </c>
      <c r="P414" s="1">
        <f>Sales_Fact[[#This Row],[Gross Amount]]*Sales_Fact[[#This Row],[Discount4]]</f>
        <v>91.319400000000002</v>
      </c>
      <c r="Q414" s="1" t="str">
        <f>IF(Sales_Fact[[#This Row],[Total_Amount5]]&gt;1000,"High Value","Standard")</f>
        <v>High Value</v>
      </c>
    </row>
    <row r="415" spans="1:17" x14ac:dyDescent="0.25">
      <c r="A415" t="s">
        <v>2299</v>
      </c>
      <c r="B415" s="3">
        <v>45863</v>
      </c>
      <c r="C415" t="s">
        <v>616</v>
      </c>
      <c r="D415" t="s">
        <v>1749</v>
      </c>
      <c r="E415" t="s">
        <v>1890</v>
      </c>
      <c r="F415">
        <v>1</v>
      </c>
      <c r="G415">
        <v>87.78</v>
      </c>
      <c r="H415">
        <v>0.06</v>
      </c>
      <c r="I415" t="s">
        <v>1861</v>
      </c>
      <c r="J415">
        <v>82.513199999999998</v>
      </c>
      <c r="K415" s="4">
        <f>IF(ISBLANK(Sales_Fact[[#This Row],[Quantity]]),MEDIAN(Sales_Fact[Quantity]),Sales_Fact[[#This Row],[Quantity]])</f>
        <v>1</v>
      </c>
      <c r="L415" s="1">
        <f>IF(ISBLANK(Sales_Fact[[#This Row],[Unit_Price]]),MEDIAN(Sales_Fact[Unit_Price]),Sales_Fact[[#This Row],[Unit_Price]])</f>
        <v>87.78</v>
      </c>
      <c r="M415" s="2">
        <f>IF(ISBLANK(Sales_Fact[[#This Row],[Discount]]),MEDIAN(Sales_Fact[Discount]),Sales_Fact[[#This Row],[Discount]])</f>
        <v>0.06</v>
      </c>
      <c r="N415" s="1">
        <f>Sales_Fact[[#This Row],[Quantity2]]*Sales_Fact[[#This Row],[Unit_Price3]]*(1-Sales_Fact[[#This Row],[Discount4]])</f>
        <v>82.513199999999998</v>
      </c>
      <c r="O415" s="1">
        <f>Sales_Fact[[#This Row],[Quantity2]]*Sales_Fact[[#This Row],[Unit_Price3]]</f>
        <v>87.78</v>
      </c>
      <c r="P415" s="1">
        <f>Sales_Fact[[#This Row],[Gross Amount]]*Sales_Fact[[#This Row],[Discount4]]</f>
        <v>5.2667999999999999</v>
      </c>
      <c r="Q415" s="1" t="str">
        <f>IF(Sales_Fact[[#This Row],[Total_Amount5]]&gt;1000,"High Value","Standard")</f>
        <v>Standard</v>
      </c>
    </row>
    <row r="416" spans="1:17" x14ac:dyDescent="0.25">
      <c r="A416" t="s">
        <v>2300</v>
      </c>
      <c r="B416" s="3">
        <v>45666</v>
      </c>
      <c r="C416" t="s">
        <v>38</v>
      </c>
      <c r="D416" t="s">
        <v>1830</v>
      </c>
      <c r="E416" t="s">
        <v>1874</v>
      </c>
      <c r="F416">
        <v>2</v>
      </c>
      <c r="G416">
        <v>772.24</v>
      </c>
      <c r="H416">
        <v>0.22</v>
      </c>
      <c r="I416" t="s">
        <v>1861</v>
      </c>
      <c r="J416">
        <v>1204.6944000000001</v>
      </c>
      <c r="K416" s="4">
        <f>IF(ISBLANK(Sales_Fact[[#This Row],[Quantity]]),MEDIAN(Sales_Fact[Quantity]),Sales_Fact[[#This Row],[Quantity]])</f>
        <v>2</v>
      </c>
      <c r="L416" s="1">
        <f>IF(ISBLANK(Sales_Fact[[#This Row],[Unit_Price]]),MEDIAN(Sales_Fact[Unit_Price]),Sales_Fact[[#This Row],[Unit_Price]])</f>
        <v>772.24</v>
      </c>
      <c r="M416" s="2">
        <f>IF(ISBLANK(Sales_Fact[[#This Row],[Discount]]),MEDIAN(Sales_Fact[Discount]),Sales_Fact[[#This Row],[Discount]])</f>
        <v>0.22</v>
      </c>
      <c r="N416" s="1">
        <f>Sales_Fact[[#This Row],[Quantity2]]*Sales_Fact[[#This Row],[Unit_Price3]]*(1-Sales_Fact[[#This Row],[Discount4]])</f>
        <v>1204.6944000000001</v>
      </c>
      <c r="O416" s="1">
        <f>Sales_Fact[[#This Row],[Quantity2]]*Sales_Fact[[#This Row],[Unit_Price3]]</f>
        <v>1544.48</v>
      </c>
      <c r="P416" s="1">
        <f>Sales_Fact[[#This Row],[Gross Amount]]*Sales_Fact[[#This Row],[Discount4]]</f>
        <v>339.78559999999999</v>
      </c>
      <c r="Q416" s="1" t="str">
        <f>IF(Sales_Fact[[#This Row],[Total_Amount5]]&gt;1000,"High Value","Standard")</f>
        <v>High Value</v>
      </c>
    </row>
    <row r="417" spans="1:17" x14ac:dyDescent="0.25">
      <c r="A417" t="s">
        <v>2301</v>
      </c>
      <c r="B417" s="3">
        <v>45813</v>
      </c>
      <c r="C417" t="s">
        <v>185</v>
      </c>
      <c r="D417" t="s">
        <v>1761</v>
      </c>
      <c r="E417" t="s">
        <v>1881</v>
      </c>
      <c r="F417">
        <v>1</v>
      </c>
      <c r="G417">
        <v>108.27</v>
      </c>
      <c r="H417">
        <v>0.1</v>
      </c>
      <c r="I417" t="s">
        <v>1868</v>
      </c>
      <c r="J417">
        <v>97.442999999999998</v>
      </c>
      <c r="K417" s="4">
        <f>IF(ISBLANK(Sales_Fact[[#This Row],[Quantity]]),MEDIAN(Sales_Fact[Quantity]),Sales_Fact[[#This Row],[Quantity]])</f>
        <v>1</v>
      </c>
      <c r="L417" s="1">
        <f>IF(ISBLANK(Sales_Fact[[#This Row],[Unit_Price]]),MEDIAN(Sales_Fact[Unit_Price]),Sales_Fact[[#This Row],[Unit_Price]])</f>
        <v>108.27</v>
      </c>
      <c r="M417" s="2">
        <f>IF(ISBLANK(Sales_Fact[[#This Row],[Discount]]),MEDIAN(Sales_Fact[Discount]),Sales_Fact[[#This Row],[Discount]])</f>
        <v>0.1</v>
      </c>
      <c r="N417" s="1">
        <f>Sales_Fact[[#This Row],[Quantity2]]*Sales_Fact[[#This Row],[Unit_Price3]]*(1-Sales_Fact[[#This Row],[Discount4]])</f>
        <v>97.442999999999998</v>
      </c>
      <c r="O417" s="1">
        <f>Sales_Fact[[#This Row],[Quantity2]]*Sales_Fact[[#This Row],[Unit_Price3]]</f>
        <v>108.27</v>
      </c>
      <c r="P417" s="1">
        <f>Sales_Fact[[#This Row],[Gross Amount]]*Sales_Fact[[#This Row],[Discount4]]</f>
        <v>10.827</v>
      </c>
      <c r="Q417" s="1" t="str">
        <f>IF(Sales_Fact[[#This Row],[Total_Amount5]]&gt;1000,"High Value","Standard")</f>
        <v>Standard</v>
      </c>
    </row>
    <row r="418" spans="1:17" x14ac:dyDescent="0.25">
      <c r="A418" t="s">
        <v>2302</v>
      </c>
      <c r="B418" s="3">
        <v>45633</v>
      </c>
      <c r="C418" t="s">
        <v>1098</v>
      </c>
      <c r="D418" t="s">
        <v>1665</v>
      </c>
      <c r="E418" t="s">
        <v>1863</v>
      </c>
      <c r="F418">
        <v>2</v>
      </c>
      <c r="G418">
        <v>839.24</v>
      </c>
      <c r="H418">
        <v>0.21</v>
      </c>
      <c r="I418" t="s">
        <v>1864</v>
      </c>
      <c r="J418">
        <v>1325.9992</v>
      </c>
      <c r="K418" s="4">
        <f>IF(ISBLANK(Sales_Fact[[#This Row],[Quantity]]),MEDIAN(Sales_Fact[Quantity]),Sales_Fact[[#This Row],[Quantity]])</f>
        <v>2</v>
      </c>
      <c r="L418" s="1">
        <f>IF(ISBLANK(Sales_Fact[[#This Row],[Unit_Price]]),MEDIAN(Sales_Fact[Unit_Price]),Sales_Fact[[#This Row],[Unit_Price]])</f>
        <v>839.24</v>
      </c>
      <c r="M418" s="2">
        <f>IF(ISBLANK(Sales_Fact[[#This Row],[Discount]]),MEDIAN(Sales_Fact[Discount]),Sales_Fact[[#This Row],[Discount]])</f>
        <v>0.21</v>
      </c>
      <c r="N418" s="1">
        <f>Sales_Fact[[#This Row],[Quantity2]]*Sales_Fact[[#This Row],[Unit_Price3]]*(1-Sales_Fact[[#This Row],[Discount4]])</f>
        <v>1325.9992</v>
      </c>
      <c r="O418" s="1">
        <f>Sales_Fact[[#This Row],[Quantity2]]*Sales_Fact[[#This Row],[Unit_Price3]]</f>
        <v>1678.48</v>
      </c>
      <c r="P418" s="1">
        <f>Sales_Fact[[#This Row],[Gross Amount]]*Sales_Fact[[#This Row],[Discount4]]</f>
        <v>352.48079999999999</v>
      </c>
      <c r="Q418" s="1" t="str">
        <f>IF(Sales_Fact[[#This Row],[Total_Amount5]]&gt;1000,"High Value","Standard")</f>
        <v>High Value</v>
      </c>
    </row>
    <row r="419" spans="1:17" x14ac:dyDescent="0.25">
      <c r="A419" t="s">
        <v>2303</v>
      </c>
      <c r="B419" s="3">
        <v>45331</v>
      </c>
      <c r="C419" t="s">
        <v>1206</v>
      </c>
      <c r="D419" t="s">
        <v>1725</v>
      </c>
      <c r="E419" t="s">
        <v>1901</v>
      </c>
      <c r="F419">
        <v>2</v>
      </c>
      <c r="G419">
        <v>466.27</v>
      </c>
      <c r="H419">
        <v>0.11</v>
      </c>
      <c r="I419" t="s">
        <v>1864</v>
      </c>
      <c r="J419">
        <v>829.9606</v>
      </c>
      <c r="K419" s="4">
        <f>IF(ISBLANK(Sales_Fact[[#This Row],[Quantity]]),MEDIAN(Sales_Fact[Quantity]),Sales_Fact[[#This Row],[Quantity]])</f>
        <v>2</v>
      </c>
      <c r="L419" s="1">
        <f>IF(ISBLANK(Sales_Fact[[#This Row],[Unit_Price]]),MEDIAN(Sales_Fact[Unit_Price]),Sales_Fact[[#This Row],[Unit_Price]])</f>
        <v>466.27</v>
      </c>
      <c r="M419" s="2">
        <f>IF(ISBLANK(Sales_Fact[[#This Row],[Discount]]),MEDIAN(Sales_Fact[Discount]),Sales_Fact[[#This Row],[Discount]])</f>
        <v>0.11</v>
      </c>
      <c r="N419" s="1">
        <f>Sales_Fact[[#This Row],[Quantity2]]*Sales_Fact[[#This Row],[Unit_Price3]]*(1-Sales_Fact[[#This Row],[Discount4]])</f>
        <v>829.9606</v>
      </c>
      <c r="O419" s="1">
        <f>Sales_Fact[[#This Row],[Quantity2]]*Sales_Fact[[#This Row],[Unit_Price3]]</f>
        <v>932.54</v>
      </c>
      <c r="P419" s="1">
        <f>Sales_Fact[[#This Row],[Gross Amount]]*Sales_Fact[[#This Row],[Discount4]]</f>
        <v>102.57939999999999</v>
      </c>
      <c r="Q419" s="1" t="str">
        <f>IF(Sales_Fact[[#This Row],[Total_Amount5]]&gt;1000,"High Value","Standard")</f>
        <v>Standard</v>
      </c>
    </row>
    <row r="420" spans="1:17" x14ac:dyDescent="0.25">
      <c r="A420" t="s">
        <v>2304</v>
      </c>
      <c r="B420" s="3">
        <v>45942</v>
      </c>
      <c r="C420" t="s">
        <v>1250</v>
      </c>
      <c r="D420" t="s">
        <v>1737</v>
      </c>
      <c r="E420" t="s">
        <v>1881</v>
      </c>
      <c r="F420">
        <v>3</v>
      </c>
      <c r="G420">
        <v>969.83</v>
      </c>
      <c r="H420">
        <v>0.02</v>
      </c>
      <c r="I420" t="s">
        <v>1861</v>
      </c>
      <c r="J420">
        <v>2851.3002000000001</v>
      </c>
      <c r="K420" s="4">
        <f>IF(ISBLANK(Sales_Fact[[#This Row],[Quantity]]),MEDIAN(Sales_Fact[Quantity]),Sales_Fact[[#This Row],[Quantity]])</f>
        <v>3</v>
      </c>
      <c r="L420" s="1">
        <f>IF(ISBLANK(Sales_Fact[[#This Row],[Unit_Price]]),MEDIAN(Sales_Fact[Unit_Price]),Sales_Fact[[#This Row],[Unit_Price]])</f>
        <v>969.83</v>
      </c>
      <c r="M420" s="2">
        <f>IF(ISBLANK(Sales_Fact[[#This Row],[Discount]]),MEDIAN(Sales_Fact[Discount]),Sales_Fact[[#This Row],[Discount]])</f>
        <v>0.02</v>
      </c>
      <c r="N420" s="1">
        <f>Sales_Fact[[#This Row],[Quantity2]]*Sales_Fact[[#This Row],[Unit_Price3]]*(1-Sales_Fact[[#This Row],[Discount4]])</f>
        <v>2851.3002000000001</v>
      </c>
      <c r="O420" s="1">
        <f>Sales_Fact[[#This Row],[Quantity2]]*Sales_Fact[[#This Row],[Unit_Price3]]</f>
        <v>2909.4900000000002</v>
      </c>
      <c r="P420" s="1">
        <f>Sales_Fact[[#This Row],[Gross Amount]]*Sales_Fact[[#This Row],[Discount4]]</f>
        <v>58.189800000000005</v>
      </c>
      <c r="Q420" s="1" t="str">
        <f>IF(Sales_Fact[[#This Row],[Total_Amount5]]&gt;1000,"High Value","Standard")</f>
        <v>High Value</v>
      </c>
    </row>
    <row r="421" spans="1:17" x14ac:dyDescent="0.25">
      <c r="A421" t="s">
        <v>2305</v>
      </c>
      <c r="B421" s="3">
        <v>45824</v>
      </c>
      <c r="C421" t="s">
        <v>1305</v>
      </c>
      <c r="D421" t="s">
        <v>1824</v>
      </c>
      <c r="E421" t="s">
        <v>1892</v>
      </c>
      <c r="F421">
        <v>2</v>
      </c>
      <c r="G421">
        <v>782.11</v>
      </c>
      <c r="H421">
        <v>0.17</v>
      </c>
      <c r="I421" t="s">
        <v>1864</v>
      </c>
      <c r="J421">
        <v>1298.3026</v>
      </c>
      <c r="K421" s="4">
        <f>IF(ISBLANK(Sales_Fact[[#This Row],[Quantity]]),MEDIAN(Sales_Fact[Quantity]),Sales_Fact[[#This Row],[Quantity]])</f>
        <v>2</v>
      </c>
      <c r="L421" s="1">
        <f>IF(ISBLANK(Sales_Fact[[#This Row],[Unit_Price]]),MEDIAN(Sales_Fact[Unit_Price]),Sales_Fact[[#This Row],[Unit_Price]])</f>
        <v>782.11</v>
      </c>
      <c r="M421" s="2">
        <f>IF(ISBLANK(Sales_Fact[[#This Row],[Discount]]),MEDIAN(Sales_Fact[Discount]),Sales_Fact[[#This Row],[Discount]])</f>
        <v>0.17</v>
      </c>
      <c r="N421" s="1">
        <f>Sales_Fact[[#This Row],[Quantity2]]*Sales_Fact[[#This Row],[Unit_Price3]]*(1-Sales_Fact[[#This Row],[Discount4]])</f>
        <v>1298.3026</v>
      </c>
      <c r="O421" s="1">
        <f>Sales_Fact[[#This Row],[Quantity2]]*Sales_Fact[[#This Row],[Unit_Price3]]</f>
        <v>1564.22</v>
      </c>
      <c r="P421" s="1">
        <f>Sales_Fact[[#This Row],[Gross Amount]]*Sales_Fact[[#This Row],[Discount4]]</f>
        <v>265.91740000000004</v>
      </c>
      <c r="Q421" s="1" t="str">
        <f>IF(Sales_Fact[[#This Row],[Total_Amount5]]&gt;1000,"High Value","Standard")</f>
        <v>High Value</v>
      </c>
    </row>
    <row r="422" spans="1:17" x14ac:dyDescent="0.25">
      <c r="A422" t="s">
        <v>2306</v>
      </c>
      <c r="B422" s="3">
        <v>45921</v>
      </c>
      <c r="C422" t="s">
        <v>1405</v>
      </c>
      <c r="D422" t="s">
        <v>1671</v>
      </c>
      <c r="E422" t="s">
        <v>1931</v>
      </c>
      <c r="F422">
        <v>2</v>
      </c>
      <c r="G422">
        <v>74.63</v>
      </c>
      <c r="H422">
        <v>0.01</v>
      </c>
      <c r="I422" t="s">
        <v>1864</v>
      </c>
      <c r="J422">
        <v>147.76740000000001</v>
      </c>
      <c r="K422" s="4">
        <f>IF(ISBLANK(Sales_Fact[[#This Row],[Quantity]]),MEDIAN(Sales_Fact[Quantity]),Sales_Fact[[#This Row],[Quantity]])</f>
        <v>2</v>
      </c>
      <c r="L422" s="1">
        <f>IF(ISBLANK(Sales_Fact[[#This Row],[Unit_Price]]),MEDIAN(Sales_Fact[Unit_Price]),Sales_Fact[[#This Row],[Unit_Price]])</f>
        <v>74.63</v>
      </c>
      <c r="M422" s="2">
        <f>IF(ISBLANK(Sales_Fact[[#This Row],[Discount]]),MEDIAN(Sales_Fact[Discount]),Sales_Fact[[#This Row],[Discount]])</f>
        <v>0.01</v>
      </c>
      <c r="N422" s="1">
        <f>Sales_Fact[[#This Row],[Quantity2]]*Sales_Fact[[#This Row],[Unit_Price3]]*(1-Sales_Fact[[#This Row],[Discount4]])</f>
        <v>147.76739999999998</v>
      </c>
      <c r="O422" s="1">
        <f>Sales_Fact[[#This Row],[Quantity2]]*Sales_Fact[[#This Row],[Unit_Price3]]</f>
        <v>149.26</v>
      </c>
      <c r="P422" s="1">
        <f>Sales_Fact[[#This Row],[Gross Amount]]*Sales_Fact[[#This Row],[Discount4]]</f>
        <v>1.4925999999999999</v>
      </c>
      <c r="Q422" s="1" t="str">
        <f>IF(Sales_Fact[[#This Row],[Total_Amount5]]&gt;1000,"High Value","Standard")</f>
        <v>Standard</v>
      </c>
    </row>
    <row r="423" spans="1:17" x14ac:dyDescent="0.25">
      <c r="A423" t="s">
        <v>2307</v>
      </c>
      <c r="B423" s="3">
        <v>45909</v>
      </c>
      <c r="C423" t="s">
        <v>164</v>
      </c>
      <c r="D423" t="s">
        <v>1806</v>
      </c>
      <c r="E423" t="s">
        <v>1904</v>
      </c>
      <c r="F423">
        <v>3</v>
      </c>
      <c r="G423">
        <v>522.78</v>
      </c>
      <c r="H423">
        <v>0.25</v>
      </c>
      <c r="I423" t="s">
        <v>1864</v>
      </c>
      <c r="J423">
        <v>1176.2550000000001</v>
      </c>
      <c r="K423" s="4">
        <f>IF(ISBLANK(Sales_Fact[[#This Row],[Quantity]]),MEDIAN(Sales_Fact[Quantity]),Sales_Fact[[#This Row],[Quantity]])</f>
        <v>3</v>
      </c>
      <c r="L423" s="1">
        <f>IF(ISBLANK(Sales_Fact[[#This Row],[Unit_Price]]),MEDIAN(Sales_Fact[Unit_Price]),Sales_Fact[[#This Row],[Unit_Price]])</f>
        <v>522.78</v>
      </c>
      <c r="M423" s="2">
        <f>IF(ISBLANK(Sales_Fact[[#This Row],[Discount]]),MEDIAN(Sales_Fact[Discount]),Sales_Fact[[#This Row],[Discount]])</f>
        <v>0.25</v>
      </c>
      <c r="N423" s="1">
        <f>Sales_Fact[[#This Row],[Quantity2]]*Sales_Fact[[#This Row],[Unit_Price3]]*(1-Sales_Fact[[#This Row],[Discount4]])</f>
        <v>1176.2549999999999</v>
      </c>
      <c r="O423" s="1">
        <f>Sales_Fact[[#This Row],[Quantity2]]*Sales_Fact[[#This Row],[Unit_Price3]]</f>
        <v>1568.34</v>
      </c>
      <c r="P423" s="1">
        <f>Sales_Fact[[#This Row],[Gross Amount]]*Sales_Fact[[#This Row],[Discount4]]</f>
        <v>392.08499999999998</v>
      </c>
      <c r="Q423" s="1" t="str">
        <f>IF(Sales_Fact[[#This Row],[Total_Amount5]]&gt;1000,"High Value","Standard")</f>
        <v>High Value</v>
      </c>
    </row>
    <row r="424" spans="1:17" x14ac:dyDescent="0.25">
      <c r="A424" t="s">
        <v>2308</v>
      </c>
      <c r="B424" s="3">
        <v>45853</v>
      </c>
      <c r="C424" t="s">
        <v>1071</v>
      </c>
      <c r="D424" t="s">
        <v>1591</v>
      </c>
      <c r="E424" t="s">
        <v>1888</v>
      </c>
      <c r="F424">
        <v>1</v>
      </c>
      <c r="G424">
        <v>206.45</v>
      </c>
      <c r="H424">
        <v>0.15</v>
      </c>
      <c r="I424" t="s">
        <v>1864</v>
      </c>
      <c r="J424">
        <v>175.48249999999999</v>
      </c>
      <c r="K424" s="4">
        <f>IF(ISBLANK(Sales_Fact[[#This Row],[Quantity]]),MEDIAN(Sales_Fact[Quantity]),Sales_Fact[[#This Row],[Quantity]])</f>
        <v>1</v>
      </c>
      <c r="L424" s="1">
        <f>IF(ISBLANK(Sales_Fact[[#This Row],[Unit_Price]]),MEDIAN(Sales_Fact[Unit_Price]),Sales_Fact[[#This Row],[Unit_Price]])</f>
        <v>206.45</v>
      </c>
      <c r="M424" s="2">
        <f>IF(ISBLANK(Sales_Fact[[#This Row],[Discount]]),MEDIAN(Sales_Fact[Discount]),Sales_Fact[[#This Row],[Discount]])</f>
        <v>0.15</v>
      </c>
      <c r="N424" s="1">
        <f>Sales_Fact[[#This Row],[Quantity2]]*Sales_Fact[[#This Row],[Unit_Price3]]*(1-Sales_Fact[[#This Row],[Discount4]])</f>
        <v>175.48249999999999</v>
      </c>
      <c r="O424" s="1">
        <f>Sales_Fact[[#This Row],[Quantity2]]*Sales_Fact[[#This Row],[Unit_Price3]]</f>
        <v>206.45</v>
      </c>
      <c r="P424" s="1">
        <f>Sales_Fact[[#This Row],[Gross Amount]]*Sales_Fact[[#This Row],[Discount4]]</f>
        <v>30.967499999999998</v>
      </c>
      <c r="Q424" s="1" t="str">
        <f>IF(Sales_Fact[[#This Row],[Total_Amount5]]&gt;1000,"High Value","Standard")</f>
        <v>Standard</v>
      </c>
    </row>
    <row r="425" spans="1:17" x14ac:dyDescent="0.25">
      <c r="A425" t="s">
        <v>2309</v>
      </c>
      <c r="B425" s="3">
        <v>45580</v>
      </c>
      <c r="C425" t="s">
        <v>496</v>
      </c>
      <c r="D425" t="s">
        <v>1758</v>
      </c>
      <c r="E425" t="s">
        <v>1870</v>
      </c>
      <c r="F425">
        <v>1</v>
      </c>
      <c r="G425">
        <v>815.53</v>
      </c>
      <c r="H425">
        <v>0.3</v>
      </c>
      <c r="I425" t="s">
        <v>1864</v>
      </c>
      <c r="J425">
        <v>570.87099999999998</v>
      </c>
      <c r="K425" s="4">
        <f>IF(ISBLANK(Sales_Fact[[#This Row],[Quantity]]),MEDIAN(Sales_Fact[Quantity]),Sales_Fact[[#This Row],[Quantity]])</f>
        <v>1</v>
      </c>
      <c r="L425" s="1">
        <f>IF(ISBLANK(Sales_Fact[[#This Row],[Unit_Price]]),MEDIAN(Sales_Fact[Unit_Price]),Sales_Fact[[#This Row],[Unit_Price]])</f>
        <v>815.53</v>
      </c>
      <c r="M425" s="2">
        <f>IF(ISBLANK(Sales_Fact[[#This Row],[Discount]]),MEDIAN(Sales_Fact[Discount]),Sales_Fact[[#This Row],[Discount]])</f>
        <v>0.3</v>
      </c>
      <c r="N425" s="1">
        <f>Sales_Fact[[#This Row],[Quantity2]]*Sales_Fact[[#This Row],[Unit_Price3]]*(1-Sales_Fact[[#This Row],[Discount4]])</f>
        <v>570.87099999999998</v>
      </c>
      <c r="O425" s="1">
        <f>Sales_Fact[[#This Row],[Quantity2]]*Sales_Fact[[#This Row],[Unit_Price3]]</f>
        <v>815.53</v>
      </c>
      <c r="P425" s="1">
        <f>Sales_Fact[[#This Row],[Gross Amount]]*Sales_Fact[[#This Row],[Discount4]]</f>
        <v>244.65899999999999</v>
      </c>
      <c r="Q425" s="1" t="str">
        <f>IF(Sales_Fact[[#This Row],[Total_Amount5]]&gt;1000,"High Value","Standard")</f>
        <v>Standard</v>
      </c>
    </row>
    <row r="426" spans="1:17" x14ac:dyDescent="0.25">
      <c r="A426" t="s">
        <v>2310</v>
      </c>
      <c r="B426" s="3">
        <v>45220</v>
      </c>
      <c r="C426" t="s">
        <v>151</v>
      </c>
      <c r="D426" t="s">
        <v>1788</v>
      </c>
      <c r="E426" t="s">
        <v>1896</v>
      </c>
      <c r="F426">
        <v>1</v>
      </c>
      <c r="G426">
        <v>823.61</v>
      </c>
      <c r="H426">
        <v>0.28000000000000003</v>
      </c>
      <c r="I426" t="s">
        <v>1868</v>
      </c>
      <c r="J426">
        <v>592.99919999999997</v>
      </c>
      <c r="K426" s="4">
        <f>IF(ISBLANK(Sales_Fact[[#This Row],[Quantity]]),MEDIAN(Sales_Fact[Quantity]),Sales_Fact[[#This Row],[Quantity]])</f>
        <v>1</v>
      </c>
      <c r="L426" s="1">
        <f>IF(ISBLANK(Sales_Fact[[#This Row],[Unit_Price]]),MEDIAN(Sales_Fact[Unit_Price]),Sales_Fact[[#This Row],[Unit_Price]])</f>
        <v>823.61</v>
      </c>
      <c r="M426" s="2">
        <f>IF(ISBLANK(Sales_Fact[[#This Row],[Discount]]),MEDIAN(Sales_Fact[Discount]),Sales_Fact[[#This Row],[Discount]])</f>
        <v>0.28000000000000003</v>
      </c>
      <c r="N426" s="1">
        <f>Sales_Fact[[#This Row],[Quantity2]]*Sales_Fact[[#This Row],[Unit_Price3]]*(1-Sales_Fact[[#This Row],[Discount4]])</f>
        <v>592.99919999999997</v>
      </c>
      <c r="O426" s="1">
        <f>Sales_Fact[[#This Row],[Quantity2]]*Sales_Fact[[#This Row],[Unit_Price3]]</f>
        <v>823.61</v>
      </c>
      <c r="P426" s="1">
        <f>Sales_Fact[[#This Row],[Gross Amount]]*Sales_Fact[[#This Row],[Discount4]]</f>
        <v>230.61080000000001</v>
      </c>
      <c r="Q426" s="1" t="str">
        <f>IF(Sales_Fact[[#This Row],[Total_Amount5]]&gt;1000,"High Value","Standard")</f>
        <v>Standard</v>
      </c>
    </row>
    <row r="427" spans="1:17" x14ac:dyDescent="0.25">
      <c r="A427" t="s">
        <v>2311</v>
      </c>
      <c r="B427" s="3">
        <v>45807</v>
      </c>
      <c r="C427" t="s">
        <v>1481</v>
      </c>
      <c r="D427" t="s">
        <v>1812</v>
      </c>
      <c r="E427" t="s">
        <v>1890</v>
      </c>
      <c r="F427">
        <v>2</v>
      </c>
      <c r="G427">
        <v>209.96</v>
      </c>
      <c r="H427">
        <v>0</v>
      </c>
      <c r="I427" t="s">
        <v>1861</v>
      </c>
      <c r="J427">
        <v>419.92</v>
      </c>
      <c r="K427" s="4">
        <f>IF(ISBLANK(Sales_Fact[[#This Row],[Quantity]]),MEDIAN(Sales_Fact[Quantity]),Sales_Fact[[#This Row],[Quantity]])</f>
        <v>2</v>
      </c>
      <c r="L427" s="1">
        <f>IF(ISBLANK(Sales_Fact[[#This Row],[Unit_Price]]),MEDIAN(Sales_Fact[Unit_Price]),Sales_Fact[[#This Row],[Unit_Price]])</f>
        <v>209.96</v>
      </c>
      <c r="M427" s="2">
        <f>IF(ISBLANK(Sales_Fact[[#This Row],[Discount]]),MEDIAN(Sales_Fact[Discount]),Sales_Fact[[#This Row],[Discount]])</f>
        <v>0</v>
      </c>
      <c r="N427" s="1">
        <f>Sales_Fact[[#This Row],[Quantity2]]*Sales_Fact[[#This Row],[Unit_Price3]]*(1-Sales_Fact[[#This Row],[Discount4]])</f>
        <v>419.92</v>
      </c>
      <c r="O427" s="1">
        <f>Sales_Fact[[#This Row],[Quantity2]]*Sales_Fact[[#This Row],[Unit_Price3]]</f>
        <v>419.92</v>
      </c>
      <c r="P427" s="1">
        <f>Sales_Fact[[#This Row],[Gross Amount]]*Sales_Fact[[#This Row],[Discount4]]</f>
        <v>0</v>
      </c>
      <c r="Q427" s="1" t="str">
        <f>IF(Sales_Fact[[#This Row],[Total_Amount5]]&gt;1000,"High Value","Standard")</f>
        <v>Standard</v>
      </c>
    </row>
    <row r="428" spans="1:17" x14ac:dyDescent="0.25">
      <c r="A428" t="s">
        <v>2312</v>
      </c>
      <c r="B428" s="3">
        <v>45462</v>
      </c>
      <c r="C428" t="s">
        <v>585</v>
      </c>
      <c r="D428" t="s">
        <v>1548</v>
      </c>
      <c r="E428" t="s">
        <v>1886</v>
      </c>
      <c r="F428">
        <v>4</v>
      </c>
      <c r="G428">
        <v>897.93</v>
      </c>
      <c r="H428">
        <v>0.05</v>
      </c>
      <c r="I428" t="s">
        <v>1868</v>
      </c>
      <c r="J428">
        <v>3412.134</v>
      </c>
      <c r="K428" s="4">
        <f>IF(ISBLANK(Sales_Fact[[#This Row],[Quantity]]),MEDIAN(Sales_Fact[Quantity]),Sales_Fact[[#This Row],[Quantity]])</f>
        <v>4</v>
      </c>
      <c r="L428" s="1">
        <f>IF(ISBLANK(Sales_Fact[[#This Row],[Unit_Price]]),MEDIAN(Sales_Fact[Unit_Price]),Sales_Fact[[#This Row],[Unit_Price]])</f>
        <v>897.93</v>
      </c>
      <c r="M428" s="2">
        <f>IF(ISBLANK(Sales_Fact[[#This Row],[Discount]]),MEDIAN(Sales_Fact[Discount]),Sales_Fact[[#This Row],[Discount]])</f>
        <v>0.05</v>
      </c>
      <c r="N428" s="1">
        <f>Sales_Fact[[#This Row],[Quantity2]]*Sales_Fact[[#This Row],[Unit_Price3]]*(1-Sales_Fact[[#This Row],[Discount4]])</f>
        <v>3412.1339999999996</v>
      </c>
      <c r="O428" s="1">
        <f>Sales_Fact[[#This Row],[Quantity2]]*Sales_Fact[[#This Row],[Unit_Price3]]</f>
        <v>3591.72</v>
      </c>
      <c r="P428" s="1">
        <f>Sales_Fact[[#This Row],[Gross Amount]]*Sales_Fact[[#This Row],[Discount4]]</f>
        <v>179.58600000000001</v>
      </c>
      <c r="Q428" s="1" t="str">
        <f>IF(Sales_Fact[[#This Row],[Total_Amount5]]&gt;1000,"High Value","Standard")</f>
        <v>High Value</v>
      </c>
    </row>
    <row r="429" spans="1:17" x14ac:dyDescent="0.25">
      <c r="A429" t="s">
        <v>2313</v>
      </c>
      <c r="B429" s="3">
        <v>45646</v>
      </c>
      <c r="C429" t="s">
        <v>604</v>
      </c>
      <c r="D429" t="s">
        <v>1740</v>
      </c>
      <c r="E429" t="s">
        <v>1879</v>
      </c>
      <c r="F429">
        <v>4</v>
      </c>
      <c r="G429">
        <v>925.95</v>
      </c>
      <c r="H429">
        <v>0.16</v>
      </c>
      <c r="I429" t="s">
        <v>1868</v>
      </c>
      <c r="J429">
        <v>3111.192</v>
      </c>
      <c r="K429" s="4">
        <f>IF(ISBLANK(Sales_Fact[[#This Row],[Quantity]]),MEDIAN(Sales_Fact[Quantity]),Sales_Fact[[#This Row],[Quantity]])</f>
        <v>4</v>
      </c>
      <c r="L429" s="1">
        <f>IF(ISBLANK(Sales_Fact[[#This Row],[Unit_Price]]),MEDIAN(Sales_Fact[Unit_Price]),Sales_Fact[[#This Row],[Unit_Price]])</f>
        <v>925.95</v>
      </c>
      <c r="M429" s="2">
        <f>IF(ISBLANK(Sales_Fact[[#This Row],[Discount]]),MEDIAN(Sales_Fact[Discount]),Sales_Fact[[#This Row],[Discount]])</f>
        <v>0.16</v>
      </c>
      <c r="N429" s="1">
        <f>Sales_Fact[[#This Row],[Quantity2]]*Sales_Fact[[#This Row],[Unit_Price3]]*(1-Sales_Fact[[#This Row],[Discount4]])</f>
        <v>3111.192</v>
      </c>
      <c r="O429" s="1">
        <f>Sales_Fact[[#This Row],[Quantity2]]*Sales_Fact[[#This Row],[Unit_Price3]]</f>
        <v>3703.8</v>
      </c>
      <c r="P429" s="1">
        <f>Sales_Fact[[#This Row],[Gross Amount]]*Sales_Fact[[#This Row],[Discount4]]</f>
        <v>592.60800000000006</v>
      </c>
      <c r="Q429" s="1" t="str">
        <f>IF(Sales_Fact[[#This Row],[Total_Amount5]]&gt;1000,"High Value","Standard")</f>
        <v>High Value</v>
      </c>
    </row>
    <row r="430" spans="1:17" x14ac:dyDescent="0.25">
      <c r="A430" t="s">
        <v>2314</v>
      </c>
      <c r="B430" s="3">
        <v>45520</v>
      </c>
      <c r="C430" t="s">
        <v>308</v>
      </c>
      <c r="D430" t="s">
        <v>1704</v>
      </c>
      <c r="E430" t="s">
        <v>1904</v>
      </c>
      <c r="F430">
        <v>2</v>
      </c>
      <c r="G430">
        <v>573.09</v>
      </c>
      <c r="H430">
        <v>0.03</v>
      </c>
      <c r="I430" t="s">
        <v>1868</v>
      </c>
      <c r="J430">
        <v>1111.7945999999999</v>
      </c>
      <c r="K430" s="4">
        <f>IF(ISBLANK(Sales_Fact[[#This Row],[Quantity]]),MEDIAN(Sales_Fact[Quantity]),Sales_Fact[[#This Row],[Quantity]])</f>
        <v>2</v>
      </c>
      <c r="L430" s="1">
        <f>IF(ISBLANK(Sales_Fact[[#This Row],[Unit_Price]]),MEDIAN(Sales_Fact[Unit_Price]),Sales_Fact[[#This Row],[Unit_Price]])</f>
        <v>573.09</v>
      </c>
      <c r="M430" s="2">
        <f>IF(ISBLANK(Sales_Fact[[#This Row],[Discount]]),MEDIAN(Sales_Fact[Discount]),Sales_Fact[[#This Row],[Discount]])</f>
        <v>0.03</v>
      </c>
      <c r="N430" s="1">
        <f>Sales_Fact[[#This Row],[Quantity2]]*Sales_Fact[[#This Row],[Unit_Price3]]*(1-Sales_Fact[[#This Row],[Discount4]])</f>
        <v>1111.7945999999999</v>
      </c>
      <c r="O430" s="1">
        <f>Sales_Fact[[#This Row],[Quantity2]]*Sales_Fact[[#This Row],[Unit_Price3]]</f>
        <v>1146.18</v>
      </c>
      <c r="P430" s="1">
        <f>Sales_Fact[[#This Row],[Gross Amount]]*Sales_Fact[[#This Row],[Discount4]]</f>
        <v>34.385400000000004</v>
      </c>
      <c r="Q430" s="1" t="str">
        <f>IF(Sales_Fact[[#This Row],[Total_Amount5]]&gt;1000,"High Value","Standard")</f>
        <v>High Value</v>
      </c>
    </row>
    <row r="431" spans="1:17" x14ac:dyDescent="0.25">
      <c r="A431" t="s">
        <v>2315</v>
      </c>
      <c r="B431" s="3">
        <v>45731</v>
      </c>
      <c r="C431" t="s">
        <v>610</v>
      </c>
      <c r="D431" t="s">
        <v>1571</v>
      </c>
      <c r="E431" t="s">
        <v>1874</v>
      </c>
      <c r="F431">
        <v>4</v>
      </c>
      <c r="G431">
        <v>149.83000000000001</v>
      </c>
      <c r="H431">
        <v>0.02</v>
      </c>
      <c r="I431" t="s">
        <v>1861</v>
      </c>
      <c r="J431">
        <v>587.33360000000005</v>
      </c>
      <c r="K431" s="4">
        <f>IF(ISBLANK(Sales_Fact[[#This Row],[Quantity]]),MEDIAN(Sales_Fact[Quantity]),Sales_Fact[[#This Row],[Quantity]])</f>
        <v>4</v>
      </c>
      <c r="L431" s="1">
        <f>IF(ISBLANK(Sales_Fact[[#This Row],[Unit_Price]]),MEDIAN(Sales_Fact[Unit_Price]),Sales_Fact[[#This Row],[Unit_Price]])</f>
        <v>149.83000000000001</v>
      </c>
      <c r="M431" s="2">
        <f>IF(ISBLANK(Sales_Fact[[#This Row],[Discount]]),MEDIAN(Sales_Fact[Discount]),Sales_Fact[[#This Row],[Discount]])</f>
        <v>0.02</v>
      </c>
      <c r="N431" s="1">
        <f>Sales_Fact[[#This Row],[Quantity2]]*Sales_Fact[[#This Row],[Unit_Price3]]*(1-Sales_Fact[[#This Row],[Discount4]])</f>
        <v>587.33360000000005</v>
      </c>
      <c r="O431" s="1">
        <f>Sales_Fact[[#This Row],[Quantity2]]*Sales_Fact[[#This Row],[Unit_Price3]]</f>
        <v>599.32000000000005</v>
      </c>
      <c r="P431" s="1">
        <f>Sales_Fact[[#This Row],[Gross Amount]]*Sales_Fact[[#This Row],[Discount4]]</f>
        <v>11.986400000000001</v>
      </c>
      <c r="Q431" s="1" t="str">
        <f>IF(Sales_Fact[[#This Row],[Total_Amount5]]&gt;1000,"High Value","Standard")</f>
        <v>Standard</v>
      </c>
    </row>
    <row r="432" spans="1:17" x14ac:dyDescent="0.25">
      <c r="A432" t="s">
        <v>2316</v>
      </c>
      <c r="B432" s="3">
        <v>45445</v>
      </c>
      <c r="C432" t="s">
        <v>14</v>
      </c>
      <c r="D432" t="s">
        <v>1704</v>
      </c>
      <c r="E432" t="s">
        <v>1881</v>
      </c>
      <c r="F432">
        <v>3</v>
      </c>
      <c r="G432">
        <v>287.70999999999998</v>
      </c>
      <c r="H432">
        <v>0.03</v>
      </c>
      <c r="I432" t="s">
        <v>1868</v>
      </c>
      <c r="J432">
        <v>837.23609999999985</v>
      </c>
      <c r="K432" s="4">
        <f>IF(ISBLANK(Sales_Fact[[#This Row],[Quantity]]),MEDIAN(Sales_Fact[Quantity]),Sales_Fact[[#This Row],[Quantity]])</f>
        <v>3</v>
      </c>
      <c r="L432" s="1">
        <f>IF(ISBLANK(Sales_Fact[[#This Row],[Unit_Price]]),MEDIAN(Sales_Fact[Unit_Price]),Sales_Fact[[#This Row],[Unit_Price]])</f>
        <v>287.70999999999998</v>
      </c>
      <c r="M432" s="2">
        <f>IF(ISBLANK(Sales_Fact[[#This Row],[Discount]]),MEDIAN(Sales_Fact[Discount]),Sales_Fact[[#This Row],[Discount]])</f>
        <v>0.03</v>
      </c>
      <c r="N432" s="1">
        <f>Sales_Fact[[#This Row],[Quantity2]]*Sales_Fact[[#This Row],[Unit_Price3]]*(1-Sales_Fact[[#This Row],[Discount4]])</f>
        <v>837.23609999999985</v>
      </c>
      <c r="O432" s="1">
        <f>Sales_Fact[[#This Row],[Quantity2]]*Sales_Fact[[#This Row],[Unit_Price3]]</f>
        <v>863.12999999999988</v>
      </c>
      <c r="P432" s="1">
        <f>Sales_Fact[[#This Row],[Gross Amount]]*Sales_Fact[[#This Row],[Discount4]]</f>
        <v>25.893899999999995</v>
      </c>
      <c r="Q432" s="1" t="str">
        <f>IF(Sales_Fact[[#This Row],[Total_Amount5]]&gt;1000,"High Value","Standard")</f>
        <v>Standard</v>
      </c>
    </row>
    <row r="433" spans="1:17" x14ac:dyDescent="0.25">
      <c r="A433" t="s">
        <v>2317</v>
      </c>
      <c r="B433" s="3">
        <v>45860</v>
      </c>
      <c r="C433" t="s">
        <v>342</v>
      </c>
      <c r="D433" t="s">
        <v>1752</v>
      </c>
      <c r="E433" t="s">
        <v>1904</v>
      </c>
      <c r="F433">
        <v>2</v>
      </c>
      <c r="G433">
        <v>849.8</v>
      </c>
      <c r="H433">
        <v>0.06</v>
      </c>
      <c r="I433" t="s">
        <v>1868</v>
      </c>
      <c r="J433">
        <v>1597.624</v>
      </c>
      <c r="K433" s="4">
        <f>IF(ISBLANK(Sales_Fact[[#This Row],[Quantity]]),MEDIAN(Sales_Fact[Quantity]),Sales_Fact[[#This Row],[Quantity]])</f>
        <v>2</v>
      </c>
      <c r="L433" s="1">
        <f>IF(ISBLANK(Sales_Fact[[#This Row],[Unit_Price]]),MEDIAN(Sales_Fact[Unit_Price]),Sales_Fact[[#This Row],[Unit_Price]])</f>
        <v>849.8</v>
      </c>
      <c r="M433" s="2">
        <f>IF(ISBLANK(Sales_Fact[[#This Row],[Discount]]),MEDIAN(Sales_Fact[Discount]),Sales_Fact[[#This Row],[Discount]])</f>
        <v>0.06</v>
      </c>
      <c r="N433" s="1">
        <f>Sales_Fact[[#This Row],[Quantity2]]*Sales_Fact[[#This Row],[Unit_Price3]]*(1-Sales_Fact[[#This Row],[Discount4]])</f>
        <v>1597.6239999999998</v>
      </c>
      <c r="O433" s="1">
        <f>Sales_Fact[[#This Row],[Quantity2]]*Sales_Fact[[#This Row],[Unit_Price3]]</f>
        <v>1699.6</v>
      </c>
      <c r="P433" s="1">
        <f>Sales_Fact[[#This Row],[Gross Amount]]*Sales_Fact[[#This Row],[Discount4]]</f>
        <v>101.97599999999998</v>
      </c>
      <c r="Q433" s="1" t="str">
        <f>IF(Sales_Fact[[#This Row],[Total_Amount5]]&gt;1000,"High Value","Standard")</f>
        <v>High Value</v>
      </c>
    </row>
    <row r="434" spans="1:17" x14ac:dyDescent="0.25">
      <c r="A434" t="s">
        <v>2318</v>
      </c>
      <c r="B434" s="3">
        <v>45725</v>
      </c>
      <c r="C434" t="s">
        <v>78</v>
      </c>
      <c r="D434" t="s">
        <v>1674</v>
      </c>
      <c r="E434" t="s">
        <v>1860</v>
      </c>
      <c r="F434">
        <v>3</v>
      </c>
      <c r="G434">
        <v>482.58</v>
      </c>
      <c r="H434">
        <v>0.28000000000000003</v>
      </c>
      <c r="I434" t="s">
        <v>1864</v>
      </c>
      <c r="J434">
        <v>1042.3728000000001</v>
      </c>
      <c r="K434" s="4">
        <f>IF(ISBLANK(Sales_Fact[[#This Row],[Quantity]]),MEDIAN(Sales_Fact[Quantity]),Sales_Fact[[#This Row],[Quantity]])</f>
        <v>3</v>
      </c>
      <c r="L434" s="1">
        <f>IF(ISBLANK(Sales_Fact[[#This Row],[Unit_Price]]),MEDIAN(Sales_Fact[Unit_Price]),Sales_Fact[[#This Row],[Unit_Price]])</f>
        <v>482.58</v>
      </c>
      <c r="M434" s="2">
        <f>IF(ISBLANK(Sales_Fact[[#This Row],[Discount]]),MEDIAN(Sales_Fact[Discount]),Sales_Fact[[#This Row],[Discount]])</f>
        <v>0.28000000000000003</v>
      </c>
      <c r="N434" s="1">
        <f>Sales_Fact[[#This Row],[Quantity2]]*Sales_Fact[[#This Row],[Unit_Price3]]*(1-Sales_Fact[[#This Row],[Discount4]])</f>
        <v>1042.3727999999999</v>
      </c>
      <c r="O434" s="1">
        <f>Sales_Fact[[#This Row],[Quantity2]]*Sales_Fact[[#This Row],[Unit_Price3]]</f>
        <v>1447.74</v>
      </c>
      <c r="P434" s="1">
        <f>Sales_Fact[[#This Row],[Gross Amount]]*Sales_Fact[[#This Row],[Discount4]]</f>
        <v>405.36720000000003</v>
      </c>
      <c r="Q434" s="1" t="str">
        <f>IF(Sales_Fact[[#This Row],[Total_Amount5]]&gt;1000,"High Value","Standard")</f>
        <v>High Value</v>
      </c>
    </row>
    <row r="435" spans="1:17" x14ac:dyDescent="0.25">
      <c r="A435" t="s">
        <v>2319</v>
      </c>
      <c r="B435" s="3">
        <v>45699</v>
      </c>
      <c r="C435" t="s">
        <v>403</v>
      </c>
      <c r="D435" t="s">
        <v>1728</v>
      </c>
      <c r="E435" t="s">
        <v>1909</v>
      </c>
      <c r="F435">
        <v>2</v>
      </c>
      <c r="G435">
        <v>64.7</v>
      </c>
      <c r="H435">
        <v>0</v>
      </c>
      <c r="I435" t="s">
        <v>1861</v>
      </c>
      <c r="J435">
        <v>129.4</v>
      </c>
      <c r="K435" s="4">
        <f>IF(ISBLANK(Sales_Fact[[#This Row],[Quantity]]),MEDIAN(Sales_Fact[Quantity]),Sales_Fact[[#This Row],[Quantity]])</f>
        <v>2</v>
      </c>
      <c r="L435" s="1">
        <f>IF(ISBLANK(Sales_Fact[[#This Row],[Unit_Price]]),MEDIAN(Sales_Fact[Unit_Price]),Sales_Fact[[#This Row],[Unit_Price]])</f>
        <v>64.7</v>
      </c>
      <c r="M435" s="2">
        <f>IF(ISBLANK(Sales_Fact[[#This Row],[Discount]]),MEDIAN(Sales_Fact[Discount]),Sales_Fact[[#This Row],[Discount]])</f>
        <v>0</v>
      </c>
      <c r="N435" s="1">
        <f>Sales_Fact[[#This Row],[Quantity2]]*Sales_Fact[[#This Row],[Unit_Price3]]*(1-Sales_Fact[[#This Row],[Discount4]])</f>
        <v>129.4</v>
      </c>
      <c r="O435" s="1">
        <f>Sales_Fact[[#This Row],[Quantity2]]*Sales_Fact[[#This Row],[Unit_Price3]]</f>
        <v>129.4</v>
      </c>
      <c r="P435" s="1">
        <f>Sales_Fact[[#This Row],[Gross Amount]]*Sales_Fact[[#This Row],[Discount4]]</f>
        <v>0</v>
      </c>
      <c r="Q435" s="1" t="str">
        <f>IF(Sales_Fact[[#This Row],[Total_Amount5]]&gt;1000,"High Value","Standard")</f>
        <v>Standard</v>
      </c>
    </row>
    <row r="436" spans="1:17" x14ac:dyDescent="0.25">
      <c r="A436" t="s">
        <v>2320</v>
      </c>
      <c r="B436" s="3">
        <v>45266</v>
      </c>
      <c r="C436" t="s">
        <v>505</v>
      </c>
      <c r="D436" t="s">
        <v>1564</v>
      </c>
      <c r="E436" t="s">
        <v>1870</v>
      </c>
      <c r="F436">
        <v>3</v>
      </c>
      <c r="G436">
        <v>589.83000000000004</v>
      </c>
      <c r="H436">
        <v>0.26</v>
      </c>
      <c r="I436" t="s">
        <v>1861</v>
      </c>
      <c r="J436">
        <v>1309.4226000000001</v>
      </c>
      <c r="K436" s="4">
        <f>IF(ISBLANK(Sales_Fact[[#This Row],[Quantity]]),MEDIAN(Sales_Fact[Quantity]),Sales_Fact[[#This Row],[Quantity]])</f>
        <v>3</v>
      </c>
      <c r="L436" s="1">
        <f>IF(ISBLANK(Sales_Fact[[#This Row],[Unit_Price]]),MEDIAN(Sales_Fact[Unit_Price]),Sales_Fact[[#This Row],[Unit_Price]])</f>
        <v>589.83000000000004</v>
      </c>
      <c r="M436" s="2">
        <f>IF(ISBLANK(Sales_Fact[[#This Row],[Discount]]),MEDIAN(Sales_Fact[Discount]),Sales_Fact[[#This Row],[Discount]])</f>
        <v>0.26</v>
      </c>
      <c r="N436" s="1">
        <f>Sales_Fact[[#This Row],[Quantity2]]*Sales_Fact[[#This Row],[Unit_Price3]]*(1-Sales_Fact[[#This Row],[Discount4]])</f>
        <v>1309.4226000000001</v>
      </c>
      <c r="O436" s="1">
        <f>Sales_Fact[[#This Row],[Quantity2]]*Sales_Fact[[#This Row],[Unit_Price3]]</f>
        <v>1769.4900000000002</v>
      </c>
      <c r="P436" s="1">
        <f>Sales_Fact[[#This Row],[Gross Amount]]*Sales_Fact[[#This Row],[Discount4]]</f>
        <v>460.06740000000008</v>
      </c>
      <c r="Q436" s="1" t="str">
        <f>IF(Sales_Fact[[#This Row],[Total_Amount5]]&gt;1000,"High Value","Standard")</f>
        <v>High Value</v>
      </c>
    </row>
    <row r="437" spans="1:17" x14ac:dyDescent="0.25">
      <c r="A437" t="s">
        <v>2321</v>
      </c>
      <c r="B437" s="3">
        <v>45889</v>
      </c>
      <c r="C437" t="s">
        <v>923</v>
      </c>
      <c r="D437" t="s">
        <v>1982</v>
      </c>
      <c r="E437" t="s">
        <v>1890</v>
      </c>
      <c r="F437">
        <v>4</v>
      </c>
      <c r="G437">
        <v>758.49</v>
      </c>
      <c r="H437">
        <v>0.16</v>
      </c>
      <c r="I437" t="s">
        <v>1868</v>
      </c>
      <c r="J437">
        <v>2548.5264000000002</v>
      </c>
      <c r="K437" s="4">
        <f>IF(ISBLANK(Sales_Fact[[#This Row],[Quantity]]),MEDIAN(Sales_Fact[Quantity]),Sales_Fact[[#This Row],[Quantity]])</f>
        <v>4</v>
      </c>
      <c r="L437" s="1">
        <f>IF(ISBLANK(Sales_Fact[[#This Row],[Unit_Price]]),MEDIAN(Sales_Fact[Unit_Price]),Sales_Fact[[#This Row],[Unit_Price]])</f>
        <v>758.49</v>
      </c>
      <c r="M437" s="2">
        <f>IF(ISBLANK(Sales_Fact[[#This Row],[Discount]]),MEDIAN(Sales_Fact[Discount]),Sales_Fact[[#This Row],[Discount]])</f>
        <v>0.16</v>
      </c>
      <c r="N437" s="1">
        <f>Sales_Fact[[#This Row],[Quantity2]]*Sales_Fact[[#This Row],[Unit_Price3]]*(1-Sales_Fact[[#This Row],[Discount4]])</f>
        <v>2548.5263999999997</v>
      </c>
      <c r="O437" s="1">
        <f>Sales_Fact[[#This Row],[Quantity2]]*Sales_Fact[[#This Row],[Unit_Price3]]</f>
        <v>3033.96</v>
      </c>
      <c r="P437" s="1">
        <f>Sales_Fact[[#This Row],[Gross Amount]]*Sales_Fact[[#This Row],[Discount4]]</f>
        <v>485.43360000000001</v>
      </c>
      <c r="Q437" s="1" t="str">
        <f>IF(Sales_Fact[[#This Row],[Total_Amount5]]&gt;1000,"High Value","Standard")</f>
        <v>High Value</v>
      </c>
    </row>
    <row r="438" spans="1:17" x14ac:dyDescent="0.25">
      <c r="A438" t="s">
        <v>2322</v>
      </c>
      <c r="B438" s="3">
        <v>45555</v>
      </c>
      <c r="C438" t="s">
        <v>206</v>
      </c>
      <c r="D438" t="s">
        <v>1662</v>
      </c>
      <c r="E438" t="s">
        <v>1913</v>
      </c>
      <c r="F438">
        <v>4</v>
      </c>
      <c r="G438">
        <v>747.56</v>
      </c>
      <c r="H438">
        <v>0.09</v>
      </c>
      <c r="I438" t="s">
        <v>1868</v>
      </c>
      <c r="J438">
        <v>2721.1183999999998</v>
      </c>
      <c r="K438" s="4">
        <f>IF(ISBLANK(Sales_Fact[[#This Row],[Quantity]]),MEDIAN(Sales_Fact[Quantity]),Sales_Fact[[#This Row],[Quantity]])</f>
        <v>4</v>
      </c>
      <c r="L438" s="1">
        <f>IF(ISBLANK(Sales_Fact[[#This Row],[Unit_Price]]),MEDIAN(Sales_Fact[Unit_Price]),Sales_Fact[[#This Row],[Unit_Price]])</f>
        <v>747.56</v>
      </c>
      <c r="M438" s="2">
        <f>IF(ISBLANK(Sales_Fact[[#This Row],[Discount]]),MEDIAN(Sales_Fact[Discount]),Sales_Fact[[#This Row],[Discount]])</f>
        <v>0.09</v>
      </c>
      <c r="N438" s="1">
        <f>Sales_Fact[[#This Row],[Quantity2]]*Sales_Fact[[#This Row],[Unit_Price3]]*(1-Sales_Fact[[#This Row],[Discount4]])</f>
        <v>2721.1183999999998</v>
      </c>
      <c r="O438" s="1">
        <f>Sales_Fact[[#This Row],[Quantity2]]*Sales_Fact[[#This Row],[Unit_Price3]]</f>
        <v>2990.24</v>
      </c>
      <c r="P438" s="1">
        <f>Sales_Fact[[#This Row],[Gross Amount]]*Sales_Fact[[#This Row],[Discount4]]</f>
        <v>269.12159999999994</v>
      </c>
      <c r="Q438" s="1" t="str">
        <f>IF(Sales_Fact[[#This Row],[Total_Amount5]]&gt;1000,"High Value","Standard")</f>
        <v>High Value</v>
      </c>
    </row>
    <row r="439" spans="1:17" x14ac:dyDescent="0.25">
      <c r="A439" t="s">
        <v>2323</v>
      </c>
      <c r="B439" s="3">
        <v>45813</v>
      </c>
      <c r="C439" t="s">
        <v>818</v>
      </c>
      <c r="D439" t="s">
        <v>1671</v>
      </c>
      <c r="E439" t="s">
        <v>1863</v>
      </c>
      <c r="F439">
        <v>3</v>
      </c>
      <c r="G439">
        <v>551.22</v>
      </c>
      <c r="H439">
        <v>0.12</v>
      </c>
      <c r="I439" t="s">
        <v>1864</v>
      </c>
      <c r="J439">
        <v>1455.2208000000001</v>
      </c>
      <c r="K439" s="4">
        <f>IF(ISBLANK(Sales_Fact[[#This Row],[Quantity]]),MEDIAN(Sales_Fact[Quantity]),Sales_Fact[[#This Row],[Quantity]])</f>
        <v>3</v>
      </c>
      <c r="L439" s="1">
        <f>IF(ISBLANK(Sales_Fact[[#This Row],[Unit_Price]]),MEDIAN(Sales_Fact[Unit_Price]),Sales_Fact[[#This Row],[Unit_Price]])</f>
        <v>551.22</v>
      </c>
      <c r="M439" s="2">
        <f>IF(ISBLANK(Sales_Fact[[#This Row],[Discount]]),MEDIAN(Sales_Fact[Discount]),Sales_Fact[[#This Row],[Discount]])</f>
        <v>0.12</v>
      </c>
      <c r="N439" s="1">
        <f>Sales_Fact[[#This Row],[Quantity2]]*Sales_Fact[[#This Row],[Unit_Price3]]*(1-Sales_Fact[[#This Row],[Discount4]])</f>
        <v>1455.2208000000001</v>
      </c>
      <c r="O439" s="1">
        <f>Sales_Fact[[#This Row],[Quantity2]]*Sales_Fact[[#This Row],[Unit_Price3]]</f>
        <v>1653.66</v>
      </c>
      <c r="P439" s="1">
        <f>Sales_Fact[[#This Row],[Gross Amount]]*Sales_Fact[[#This Row],[Discount4]]</f>
        <v>198.4392</v>
      </c>
      <c r="Q439" s="1" t="str">
        <f>IF(Sales_Fact[[#This Row],[Total_Amount5]]&gt;1000,"High Value","Standard")</f>
        <v>High Value</v>
      </c>
    </row>
    <row r="440" spans="1:17" x14ac:dyDescent="0.25">
      <c r="A440" t="s">
        <v>2324</v>
      </c>
      <c r="B440" s="3">
        <v>45811</v>
      </c>
      <c r="C440" t="s">
        <v>538</v>
      </c>
      <c r="D440" t="s">
        <v>1758</v>
      </c>
      <c r="E440" t="s">
        <v>1881</v>
      </c>
      <c r="F440">
        <v>2</v>
      </c>
      <c r="G440">
        <v>527.05999999999995</v>
      </c>
      <c r="H440">
        <v>0.17</v>
      </c>
      <c r="I440" t="s">
        <v>1864</v>
      </c>
      <c r="J440">
        <v>874.91959999999983</v>
      </c>
      <c r="K440" s="4">
        <f>IF(ISBLANK(Sales_Fact[[#This Row],[Quantity]]),MEDIAN(Sales_Fact[Quantity]),Sales_Fact[[#This Row],[Quantity]])</f>
        <v>2</v>
      </c>
      <c r="L440" s="1">
        <f>IF(ISBLANK(Sales_Fact[[#This Row],[Unit_Price]]),MEDIAN(Sales_Fact[Unit_Price]),Sales_Fact[[#This Row],[Unit_Price]])</f>
        <v>527.05999999999995</v>
      </c>
      <c r="M440" s="2">
        <f>IF(ISBLANK(Sales_Fact[[#This Row],[Discount]]),MEDIAN(Sales_Fact[Discount]),Sales_Fact[[#This Row],[Discount]])</f>
        <v>0.17</v>
      </c>
      <c r="N440" s="1">
        <f>Sales_Fact[[#This Row],[Quantity2]]*Sales_Fact[[#This Row],[Unit_Price3]]*(1-Sales_Fact[[#This Row],[Discount4]])</f>
        <v>874.91959999999983</v>
      </c>
      <c r="O440" s="1">
        <f>Sales_Fact[[#This Row],[Quantity2]]*Sales_Fact[[#This Row],[Unit_Price3]]</f>
        <v>1054.1199999999999</v>
      </c>
      <c r="P440" s="1">
        <f>Sales_Fact[[#This Row],[Gross Amount]]*Sales_Fact[[#This Row],[Discount4]]</f>
        <v>179.2004</v>
      </c>
      <c r="Q440" s="1" t="str">
        <f>IF(Sales_Fact[[#This Row],[Total_Amount5]]&gt;1000,"High Value","Standard")</f>
        <v>Standard</v>
      </c>
    </row>
    <row r="441" spans="1:17" x14ac:dyDescent="0.25">
      <c r="A441" t="s">
        <v>2325</v>
      </c>
      <c r="B441" s="3">
        <v>45670</v>
      </c>
      <c r="C441" t="s">
        <v>354</v>
      </c>
      <c r="D441" t="s">
        <v>1737</v>
      </c>
      <c r="E441" t="s">
        <v>1870</v>
      </c>
      <c r="F441">
        <v>4</v>
      </c>
      <c r="G441">
        <v>875.41</v>
      </c>
      <c r="H441">
        <v>0.27</v>
      </c>
      <c r="I441" t="s">
        <v>1861</v>
      </c>
      <c r="J441">
        <v>2556.1972000000001</v>
      </c>
      <c r="K441" s="4">
        <f>IF(ISBLANK(Sales_Fact[[#This Row],[Quantity]]),MEDIAN(Sales_Fact[Quantity]),Sales_Fact[[#This Row],[Quantity]])</f>
        <v>4</v>
      </c>
      <c r="L441" s="1">
        <f>IF(ISBLANK(Sales_Fact[[#This Row],[Unit_Price]]),MEDIAN(Sales_Fact[Unit_Price]),Sales_Fact[[#This Row],[Unit_Price]])</f>
        <v>875.41</v>
      </c>
      <c r="M441" s="2">
        <f>IF(ISBLANK(Sales_Fact[[#This Row],[Discount]]),MEDIAN(Sales_Fact[Discount]),Sales_Fact[[#This Row],[Discount]])</f>
        <v>0.27</v>
      </c>
      <c r="N441" s="1">
        <f>Sales_Fact[[#This Row],[Quantity2]]*Sales_Fact[[#This Row],[Unit_Price3]]*(1-Sales_Fact[[#This Row],[Discount4]])</f>
        <v>2556.1972000000001</v>
      </c>
      <c r="O441" s="1">
        <f>Sales_Fact[[#This Row],[Quantity2]]*Sales_Fact[[#This Row],[Unit_Price3]]</f>
        <v>3501.64</v>
      </c>
      <c r="P441" s="1">
        <f>Sales_Fact[[#This Row],[Gross Amount]]*Sales_Fact[[#This Row],[Discount4]]</f>
        <v>945.44280000000003</v>
      </c>
      <c r="Q441" s="1" t="str">
        <f>IF(Sales_Fact[[#This Row],[Total_Amount5]]&gt;1000,"High Value","Standard")</f>
        <v>High Value</v>
      </c>
    </row>
    <row r="442" spans="1:17" x14ac:dyDescent="0.25">
      <c r="A442" t="s">
        <v>2326</v>
      </c>
      <c r="B442" s="3">
        <v>45736</v>
      </c>
      <c r="C442" t="s">
        <v>42</v>
      </c>
      <c r="D442" t="s">
        <v>1806</v>
      </c>
      <c r="E442" t="s">
        <v>1879</v>
      </c>
      <c r="F442">
        <v>2</v>
      </c>
      <c r="G442">
        <v>226.43</v>
      </c>
      <c r="H442">
        <v>0.03</v>
      </c>
      <c r="I442" t="s">
        <v>1861</v>
      </c>
      <c r="J442">
        <v>439.27420000000001</v>
      </c>
      <c r="K442" s="4">
        <f>IF(ISBLANK(Sales_Fact[[#This Row],[Quantity]]),MEDIAN(Sales_Fact[Quantity]),Sales_Fact[[#This Row],[Quantity]])</f>
        <v>2</v>
      </c>
      <c r="L442" s="1">
        <f>IF(ISBLANK(Sales_Fact[[#This Row],[Unit_Price]]),MEDIAN(Sales_Fact[Unit_Price]),Sales_Fact[[#This Row],[Unit_Price]])</f>
        <v>226.43</v>
      </c>
      <c r="M442" s="2">
        <f>IF(ISBLANK(Sales_Fact[[#This Row],[Discount]]),MEDIAN(Sales_Fact[Discount]),Sales_Fact[[#This Row],[Discount]])</f>
        <v>0.03</v>
      </c>
      <c r="N442" s="1">
        <f>Sales_Fact[[#This Row],[Quantity2]]*Sales_Fact[[#This Row],[Unit_Price3]]*(1-Sales_Fact[[#This Row],[Discount4]])</f>
        <v>439.27420000000001</v>
      </c>
      <c r="O442" s="1">
        <f>Sales_Fact[[#This Row],[Quantity2]]*Sales_Fact[[#This Row],[Unit_Price3]]</f>
        <v>452.86</v>
      </c>
      <c r="P442" s="1">
        <f>Sales_Fact[[#This Row],[Gross Amount]]*Sales_Fact[[#This Row],[Discount4]]</f>
        <v>13.585800000000001</v>
      </c>
      <c r="Q442" s="1" t="str">
        <f>IF(Sales_Fact[[#This Row],[Total_Amount5]]&gt;1000,"High Value","Standard")</f>
        <v>Standard</v>
      </c>
    </row>
    <row r="443" spans="1:17" x14ac:dyDescent="0.25">
      <c r="A443" t="s">
        <v>2327</v>
      </c>
      <c r="B443" s="3">
        <v>45480</v>
      </c>
      <c r="C443" t="s">
        <v>145</v>
      </c>
      <c r="D443" t="s">
        <v>1788</v>
      </c>
      <c r="E443" t="s">
        <v>1870</v>
      </c>
      <c r="F443">
        <v>2</v>
      </c>
      <c r="G443">
        <v>285.39</v>
      </c>
      <c r="H443">
        <v>0.1</v>
      </c>
      <c r="I443" t="s">
        <v>1861</v>
      </c>
      <c r="J443">
        <v>513.702</v>
      </c>
      <c r="K443" s="4">
        <f>IF(ISBLANK(Sales_Fact[[#This Row],[Quantity]]),MEDIAN(Sales_Fact[Quantity]),Sales_Fact[[#This Row],[Quantity]])</f>
        <v>2</v>
      </c>
      <c r="L443" s="1">
        <f>IF(ISBLANK(Sales_Fact[[#This Row],[Unit_Price]]),MEDIAN(Sales_Fact[Unit_Price]),Sales_Fact[[#This Row],[Unit_Price]])</f>
        <v>285.39</v>
      </c>
      <c r="M443" s="2">
        <f>IF(ISBLANK(Sales_Fact[[#This Row],[Discount]]),MEDIAN(Sales_Fact[Discount]),Sales_Fact[[#This Row],[Discount]])</f>
        <v>0.1</v>
      </c>
      <c r="N443" s="1">
        <f>Sales_Fact[[#This Row],[Quantity2]]*Sales_Fact[[#This Row],[Unit_Price3]]*(1-Sales_Fact[[#This Row],[Discount4]])</f>
        <v>513.702</v>
      </c>
      <c r="O443" s="1">
        <f>Sales_Fact[[#This Row],[Quantity2]]*Sales_Fact[[#This Row],[Unit_Price3]]</f>
        <v>570.78</v>
      </c>
      <c r="P443" s="1">
        <f>Sales_Fact[[#This Row],[Gross Amount]]*Sales_Fact[[#This Row],[Discount4]]</f>
        <v>57.078000000000003</v>
      </c>
      <c r="Q443" s="1" t="str">
        <f>IF(Sales_Fact[[#This Row],[Total_Amount5]]&gt;1000,"High Value","Standard")</f>
        <v>Standard</v>
      </c>
    </row>
    <row r="444" spans="1:17" x14ac:dyDescent="0.25">
      <c r="A444" t="s">
        <v>2328</v>
      </c>
      <c r="B444" s="3">
        <v>45929</v>
      </c>
      <c r="C444" t="s">
        <v>1059</v>
      </c>
      <c r="D444" t="s">
        <v>1585</v>
      </c>
      <c r="E444" t="s">
        <v>1888</v>
      </c>
      <c r="F444">
        <v>2</v>
      </c>
      <c r="G444">
        <v>298.01</v>
      </c>
      <c r="H444">
        <v>0.05</v>
      </c>
      <c r="I444" t="s">
        <v>1861</v>
      </c>
      <c r="J444">
        <v>566.21899999999994</v>
      </c>
      <c r="K444" s="4">
        <f>IF(ISBLANK(Sales_Fact[[#This Row],[Quantity]]),MEDIAN(Sales_Fact[Quantity]),Sales_Fact[[#This Row],[Quantity]])</f>
        <v>2</v>
      </c>
      <c r="L444" s="1">
        <f>IF(ISBLANK(Sales_Fact[[#This Row],[Unit_Price]]),MEDIAN(Sales_Fact[Unit_Price]),Sales_Fact[[#This Row],[Unit_Price]])</f>
        <v>298.01</v>
      </c>
      <c r="M444" s="2">
        <f>IF(ISBLANK(Sales_Fact[[#This Row],[Discount]]),MEDIAN(Sales_Fact[Discount]),Sales_Fact[[#This Row],[Discount]])</f>
        <v>0.05</v>
      </c>
      <c r="N444" s="1">
        <f>Sales_Fact[[#This Row],[Quantity2]]*Sales_Fact[[#This Row],[Unit_Price3]]*(1-Sales_Fact[[#This Row],[Discount4]])</f>
        <v>566.21899999999994</v>
      </c>
      <c r="O444" s="1">
        <f>Sales_Fact[[#This Row],[Quantity2]]*Sales_Fact[[#This Row],[Unit_Price3]]</f>
        <v>596.02</v>
      </c>
      <c r="P444" s="1">
        <f>Sales_Fact[[#This Row],[Gross Amount]]*Sales_Fact[[#This Row],[Discount4]]</f>
        <v>29.801000000000002</v>
      </c>
      <c r="Q444" s="1" t="str">
        <f>IF(Sales_Fact[[#This Row],[Total_Amount5]]&gt;1000,"High Value","Standard")</f>
        <v>Standard</v>
      </c>
    </row>
    <row r="445" spans="1:17" x14ac:dyDescent="0.25">
      <c r="A445" t="s">
        <v>2329</v>
      </c>
      <c r="B445" s="3">
        <v>45626</v>
      </c>
      <c r="C445" t="s">
        <v>538</v>
      </c>
      <c r="D445" t="s">
        <v>1671</v>
      </c>
      <c r="E445" t="s">
        <v>1874</v>
      </c>
      <c r="F445">
        <v>4</v>
      </c>
      <c r="G445">
        <v>753.49</v>
      </c>
      <c r="H445">
        <v>0.26</v>
      </c>
      <c r="I445" t="s">
        <v>1868</v>
      </c>
      <c r="J445">
        <v>2230.3303999999998</v>
      </c>
      <c r="K445" s="4">
        <f>IF(ISBLANK(Sales_Fact[[#This Row],[Quantity]]),MEDIAN(Sales_Fact[Quantity]),Sales_Fact[[#This Row],[Quantity]])</f>
        <v>4</v>
      </c>
      <c r="L445" s="1">
        <f>IF(ISBLANK(Sales_Fact[[#This Row],[Unit_Price]]),MEDIAN(Sales_Fact[Unit_Price]),Sales_Fact[[#This Row],[Unit_Price]])</f>
        <v>753.49</v>
      </c>
      <c r="M445" s="2">
        <f>IF(ISBLANK(Sales_Fact[[#This Row],[Discount]]),MEDIAN(Sales_Fact[Discount]),Sales_Fact[[#This Row],[Discount]])</f>
        <v>0.26</v>
      </c>
      <c r="N445" s="1">
        <f>Sales_Fact[[#This Row],[Quantity2]]*Sales_Fact[[#This Row],[Unit_Price3]]*(1-Sales_Fact[[#This Row],[Discount4]])</f>
        <v>2230.3303999999998</v>
      </c>
      <c r="O445" s="1">
        <f>Sales_Fact[[#This Row],[Quantity2]]*Sales_Fact[[#This Row],[Unit_Price3]]</f>
        <v>3013.96</v>
      </c>
      <c r="P445" s="1">
        <f>Sales_Fact[[#This Row],[Gross Amount]]*Sales_Fact[[#This Row],[Discount4]]</f>
        <v>783.62959999999998</v>
      </c>
      <c r="Q445" s="1" t="str">
        <f>IF(Sales_Fact[[#This Row],[Total_Amount5]]&gt;1000,"High Value","Standard")</f>
        <v>High Value</v>
      </c>
    </row>
    <row r="446" spans="1:17" x14ac:dyDescent="0.25">
      <c r="A446" t="s">
        <v>2330</v>
      </c>
      <c r="B446" s="3">
        <v>45460</v>
      </c>
      <c r="C446" t="s">
        <v>1509</v>
      </c>
      <c r="D446" t="s">
        <v>1785</v>
      </c>
      <c r="E446" t="s">
        <v>1913</v>
      </c>
      <c r="F446">
        <v>2</v>
      </c>
      <c r="G446">
        <v>130.38999999999999</v>
      </c>
      <c r="H446">
        <v>0.17</v>
      </c>
      <c r="I446" t="s">
        <v>1864</v>
      </c>
      <c r="J446">
        <v>216.44739999999999</v>
      </c>
      <c r="K446" s="4">
        <f>IF(ISBLANK(Sales_Fact[[#This Row],[Quantity]]),MEDIAN(Sales_Fact[Quantity]),Sales_Fact[[#This Row],[Quantity]])</f>
        <v>2</v>
      </c>
      <c r="L446" s="1">
        <f>IF(ISBLANK(Sales_Fact[[#This Row],[Unit_Price]]),MEDIAN(Sales_Fact[Unit_Price]),Sales_Fact[[#This Row],[Unit_Price]])</f>
        <v>130.38999999999999</v>
      </c>
      <c r="M446" s="2">
        <f>IF(ISBLANK(Sales_Fact[[#This Row],[Discount]]),MEDIAN(Sales_Fact[Discount]),Sales_Fact[[#This Row],[Discount]])</f>
        <v>0.17</v>
      </c>
      <c r="N446" s="1">
        <f>Sales_Fact[[#This Row],[Quantity2]]*Sales_Fact[[#This Row],[Unit_Price3]]*(1-Sales_Fact[[#This Row],[Discount4]])</f>
        <v>216.44739999999996</v>
      </c>
      <c r="O446" s="1">
        <f>Sales_Fact[[#This Row],[Quantity2]]*Sales_Fact[[#This Row],[Unit_Price3]]</f>
        <v>260.77999999999997</v>
      </c>
      <c r="P446" s="1">
        <f>Sales_Fact[[#This Row],[Gross Amount]]*Sales_Fact[[#This Row],[Discount4]]</f>
        <v>44.332599999999999</v>
      </c>
      <c r="Q446" s="1" t="str">
        <f>IF(Sales_Fact[[#This Row],[Total_Amount5]]&gt;1000,"High Value","Standard")</f>
        <v>Standard</v>
      </c>
    </row>
    <row r="447" spans="1:17" x14ac:dyDescent="0.25">
      <c r="A447" t="s">
        <v>2331</v>
      </c>
      <c r="B447" s="3">
        <v>45709</v>
      </c>
      <c r="C447" t="s">
        <v>1092</v>
      </c>
      <c r="D447" t="s">
        <v>1617</v>
      </c>
      <c r="E447" t="s">
        <v>1890</v>
      </c>
      <c r="F447">
        <v>4</v>
      </c>
      <c r="G447">
        <v>164.02</v>
      </c>
      <c r="H447">
        <v>0.01</v>
      </c>
      <c r="I447" t="s">
        <v>1864</v>
      </c>
      <c r="J447">
        <v>649.51920000000007</v>
      </c>
      <c r="K447" s="4">
        <f>IF(ISBLANK(Sales_Fact[[#This Row],[Quantity]]),MEDIAN(Sales_Fact[Quantity]),Sales_Fact[[#This Row],[Quantity]])</f>
        <v>4</v>
      </c>
      <c r="L447" s="1">
        <f>IF(ISBLANK(Sales_Fact[[#This Row],[Unit_Price]]),MEDIAN(Sales_Fact[Unit_Price]),Sales_Fact[[#This Row],[Unit_Price]])</f>
        <v>164.02</v>
      </c>
      <c r="M447" s="2">
        <f>IF(ISBLANK(Sales_Fact[[#This Row],[Discount]]),MEDIAN(Sales_Fact[Discount]),Sales_Fact[[#This Row],[Discount]])</f>
        <v>0.01</v>
      </c>
      <c r="N447" s="1">
        <f>Sales_Fact[[#This Row],[Quantity2]]*Sales_Fact[[#This Row],[Unit_Price3]]*(1-Sales_Fact[[#This Row],[Discount4]])</f>
        <v>649.51920000000007</v>
      </c>
      <c r="O447" s="1">
        <f>Sales_Fact[[#This Row],[Quantity2]]*Sales_Fact[[#This Row],[Unit_Price3]]</f>
        <v>656.08</v>
      </c>
      <c r="P447" s="1">
        <f>Sales_Fact[[#This Row],[Gross Amount]]*Sales_Fact[[#This Row],[Discount4]]</f>
        <v>6.5608000000000004</v>
      </c>
      <c r="Q447" s="1" t="str">
        <f>IF(Sales_Fact[[#This Row],[Total_Amount5]]&gt;1000,"High Value","Standard")</f>
        <v>Standard</v>
      </c>
    </row>
    <row r="448" spans="1:17" x14ac:dyDescent="0.25">
      <c r="A448" t="s">
        <v>2332</v>
      </c>
      <c r="B448" s="3">
        <v>45551</v>
      </c>
      <c r="C448" t="s">
        <v>553</v>
      </c>
      <c r="D448" t="s">
        <v>1638</v>
      </c>
      <c r="E448" t="s">
        <v>1874</v>
      </c>
      <c r="F448">
        <v>2</v>
      </c>
      <c r="G448">
        <v>527.51</v>
      </c>
      <c r="H448">
        <v>0.18</v>
      </c>
      <c r="I448" t="s">
        <v>1864</v>
      </c>
      <c r="J448">
        <v>865.1164</v>
      </c>
      <c r="K448" s="4">
        <f>IF(ISBLANK(Sales_Fact[[#This Row],[Quantity]]),MEDIAN(Sales_Fact[Quantity]),Sales_Fact[[#This Row],[Quantity]])</f>
        <v>2</v>
      </c>
      <c r="L448" s="1">
        <f>IF(ISBLANK(Sales_Fact[[#This Row],[Unit_Price]]),MEDIAN(Sales_Fact[Unit_Price]),Sales_Fact[[#This Row],[Unit_Price]])</f>
        <v>527.51</v>
      </c>
      <c r="M448" s="2">
        <f>IF(ISBLANK(Sales_Fact[[#This Row],[Discount]]),MEDIAN(Sales_Fact[Discount]),Sales_Fact[[#This Row],[Discount]])</f>
        <v>0.18</v>
      </c>
      <c r="N448" s="1">
        <f>Sales_Fact[[#This Row],[Quantity2]]*Sales_Fact[[#This Row],[Unit_Price3]]*(1-Sales_Fact[[#This Row],[Discount4]])</f>
        <v>865.1164</v>
      </c>
      <c r="O448" s="1">
        <f>Sales_Fact[[#This Row],[Quantity2]]*Sales_Fact[[#This Row],[Unit_Price3]]</f>
        <v>1055.02</v>
      </c>
      <c r="P448" s="1">
        <f>Sales_Fact[[#This Row],[Gross Amount]]*Sales_Fact[[#This Row],[Discount4]]</f>
        <v>189.90359999999998</v>
      </c>
      <c r="Q448" s="1" t="str">
        <f>IF(Sales_Fact[[#This Row],[Total_Amount5]]&gt;1000,"High Value","Standard")</f>
        <v>Standard</v>
      </c>
    </row>
    <row r="449" spans="1:17" x14ac:dyDescent="0.25">
      <c r="A449" t="s">
        <v>2333</v>
      </c>
      <c r="B449" s="3">
        <v>45939</v>
      </c>
      <c r="C449" t="s">
        <v>818</v>
      </c>
      <c r="D449" t="s">
        <v>1722</v>
      </c>
      <c r="E449" t="s">
        <v>1896</v>
      </c>
      <c r="F449">
        <v>3</v>
      </c>
      <c r="G449">
        <v>628.17999999999995</v>
      </c>
      <c r="H449">
        <v>0.26</v>
      </c>
      <c r="I449" t="s">
        <v>1861</v>
      </c>
      <c r="J449">
        <v>1394.5596</v>
      </c>
      <c r="K449" s="4">
        <f>IF(ISBLANK(Sales_Fact[[#This Row],[Quantity]]),MEDIAN(Sales_Fact[Quantity]),Sales_Fact[[#This Row],[Quantity]])</f>
        <v>3</v>
      </c>
      <c r="L449" s="1">
        <f>IF(ISBLANK(Sales_Fact[[#This Row],[Unit_Price]]),MEDIAN(Sales_Fact[Unit_Price]),Sales_Fact[[#This Row],[Unit_Price]])</f>
        <v>628.17999999999995</v>
      </c>
      <c r="M449" s="2">
        <f>IF(ISBLANK(Sales_Fact[[#This Row],[Discount]]),MEDIAN(Sales_Fact[Discount]),Sales_Fact[[#This Row],[Discount]])</f>
        <v>0.26</v>
      </c>
      <c r="N449" s="1">
        <f>Sales_Fact[[#This Row],[Quantity2]]*Sales_Fact[[#This Row],[Unit_Price3]]*(1-Sales_Fact[[#This Row],[Discount4]])</f>
        <v>1394.5596</v>
      </c>
      <c r="O449" s="1">
        <f>Sales_Fact[[#This Row],[Quantity2]]*Sales_Fact[[#This Row],[Unit_Price3]]</f>
        <v>1884.54</v>
      </c>
      <c r="P449" s="1">
        <f>Sales_Fact[[#This Row],[Gross Amount]]*Sales_Fact[[#This Row],[Discount4]]</f>
        <v>489.98040000000003</v>
      </c>
      <c r="Q449" s="1" t="str">
        <f>IF(Sales_Fact[[#This Row],[Total_Amount5]]&gt;1000,"High Value","Standard")</f>
        <v>High Value</v>
      </c>
    </row>
    <row r="450" spans="1:17" x14ac:dyDescent="0.25">
      <c r="A450" t="s">
        <v>2334</v>
      </c>
      <c r="B450" s="3">
        <v>45553</v>
      </c>
      <c r="C450" t="s">
        <v>866</v>
      </c>
      <c r="D450" t="s">
        <v>1719</v>
      </c>
      <c r="E450" t="s">
        <v>1860</v>
      </c>
      <c r="F450">
        <v>1</v>
      </c>
      <c r="G450">
        <v>862.31</v>
      </c>
      <c r="H450">
        <v>0.06</v>
      </c>
      <c r="I450" t="s">
        <v>1861</v>
      </c>
      <c r="J450">
        <v>810.57139999999993</v>
      </c>
      <c r="K450" s="4">
        <f>IF(ISBLANK(Sales_Fact[[#This Row],[Quantity]]),MEDIAN(Sales_Fact[Quantity]),Sales_Fact[[#This Row],[Quantity]])</f>
        <v>1</v>
      </c>
      <c r="L450" s="1">
        <f>IF(ISBLANK(Sales_Fact[[#This Row],[Unit_Price]]),MEDIAN(Sales_Fact[Unit_Price]),Sales_Fact[[#This Row],[Unit_Price]])</f>
        <v>862.31</v>
      </c>
      <c r="M450" s="2">
        <f>IF(ISBLANK(Sales_Fact[[#This Row],[Discount]]),MEDIAN(Sales_Fact[Discount]),Sales_Fact[[#This Row],[Discount]])</f>
        <v>0.06</v>
      </c>
      <c r="N450" s="1">
        <f>Sales_Fact[[#This Row],[Quantity2]]*Sales_Fact[[#This Row],[Unit_Price3]]*(1-Sales_Fact[[#This Row],[Discount4]])</f>
        <v>810.57139999999993</v>
      </c>
      <c r="O450" s="1">
        <f>Sales_Fact[[#This Row],[Quantity2]]*Sales_Fact[[#This Row],[Unit_Price3]]</f>
        <v>862.31</v>
      </c>
      <c r="P450" s="1">
        <f>Sales_Fact[[#This Row],[Gross Amount]]*Sales_Fact[[#This Row],[Discount4]]</f>
        <v>51.738599999999998</v>
      </c>
      <c r="Q450" s="1" t="str">
        <f>IF(Sales_Fact[[#This Row],[Total_Amount5]]&gt;1000,"High Value","Standard")</f>
        <v>Standard</v>
      </c>
    </row>
    <row r="451" spans="1:17" x14ac:dyDescent="0.25">
      <c r="A451" t="s">
        <v>2335</v>
      </c>
      <c r="B451" s="3">
        <v>45806</v>
      </c>
      <c r="C451" t="s">
        <v>265</v>
      </c>
      <c r="D451" t="s">
        <v>1800</v>
      </c>
      <c r="E451" t="s">
        <v>1881</v>
      </c>
      <c r="F451">
        <v>2</v>
      </c>
      <c r="G451">
        <v>541.39</v>
      </c>
      <c r="H451">
        <v>0.03</v>
      </c>
      <c r="I451" t="s">
        <v>1868</v>
      </c>
      <c r="J451">
        <v>1050.2965999999999</v>
      </c>
      <c r="K451" s="4">
        <f>IF(ISBLANK(Sales_Fact[[#This Row],[Quantity]]),MEDIAN(Sales_Fact[Quantity]),Sales_Fact[[#This Row],[Quantity]])</f>
        <v>2</v>
      </c>
      <c r="L451" s="1">
        <f>IF(ISBLANK(Sales_Fact[[#This Row],[Unit_Price]]),MEDIAN(Sales_Fact[Unit_Price]),Sales_Fact[[#This Row],[Unit_Price]])</f>
        <v>541.39</v>
      </c>
      <c r="M451" s="2">
        <f>IF(ISBLANK(Sales_Fact[[#This Row],[Discount]]),MEDIAN(Sales_Fact[Discount]),Sales_Fact[[#This Row],[Discount]])</f>
        <v>0.03</v>
      </c>
      <c r="N451" s="1">
        <f>Sales_Fact[[#This Row],[Quantity2]]*Sales_Fact[[#This Row],[Unit_Price3]]*(1-Sales_Fact[[#This Row],[Discount4]])</f>
        <v>1050.2965999999999</v>
      </c>
      <c r="O451" s="1">
        <f>Sales_Fact[[#This Row],[Quantity2]]*Sales_Fact[[#This Row],[Unit_Price3]]</f>
        <v>1082.78</v>
      </c>
      <c r="P451" s="1">
        <f>Sales_Fact[[#This Row],[Gross Amount]]*Sales_Fact[[#This Row],[Discount4]]</f>
        <v>32.483399999999996</v>
      </c>
      <c r="Q451" s="1" t="str">
        <f>IF(Sales_Fact[[#This Row],[Total_Amount5]]&gt;1000,"High Value","Standard")</f>
        <v>High Value</v>
      </c>
    </row>
    <row r="452" spans="1:17" x14ac:dyDescent="0.25">
      <c r="A452" t="s">
        <v>2336</v>
      </c>
      <c r="B452" s="3">
        <v>45811</v>
      </c>
      <c r="C452" t="s">
        <v>1478</v>
      </c>
      <c r="D452" t="s">
        <v>1779</v>
      </c>
      <c r="E452" t="s">
        <v>1886</v>
      </c>
      <c r="F452">
        <v>3</v>
      </c>
      <c r="G452">
        <v>761.8</v>
      </c>
      <c r="H452">
        <v>0.06</v>
      </c>
      <c r="I452" t="s">
        <v>1868</v>
      </c>
      <c r="J452">
        <v>2148.2759999999989</v>
      </c>
      <c r="K452" s="4">
        <f>IF(ISBLANK(Sales_Fact[[#This Row],[Quantity]]),MEDIAN(Sales_Fact[Quantity]),Sales_Fact[[#This Row],[Quantity]])</f>
        <v>3</v>
      </c>
      <c r="L452" s="1">
        <f>IF(ISBLANK(Sales_Fact[[#This Row],[Unit_Price]]),MEDIAN(Sales_Fact[Unit_Price]),Sales_Fact[[#This Row],[Unit_Price]])</f>
        <v>761.8</v>
      </c>
      <c r="M452" s="2">
        <f>IF(ISBLANK(Sales_Fact[[#This Row],[Discount]]),MEDIAN(Sales_Fact[Discount]),Sales_Fact[[#This Row],[Discount]])</f>
        <v>0.06</v>
      </c>
      <c r="N452" s="1">
        <f>Sales_Fact[[#This Row],[Quantity2]]*Sales_Fact[[#This Row],[Unit_Price3]]*(1-Sales_Fact[[#This Row],[Discount4]])</f>
        <v>2148.2759999999994</v>
      </c>
      <c r="O452" s="1">
        <f>Sales_Fact[[#This Row],[Quantity2]]*Sales_Fact[[#This Row],[Unit_Price3]]</f>
        <v>2285.3999999999996</v>
      </c>
      <c r="P452" s="1">
        <f>Sales_Fact[[#This Row],[Gross Amount]]*Sales_Fact[[#This Row],[Discount4]]</f>
        <v>137.12399999999997</v>
      </c>
      <c r="Q452" s="1" t="str">
        <f>IF(Sales_Fact[[#This Row],[Total_Amount5]]&gt;1000,"High Value","Standard")</f>
        <v>High Value</v>
      </c>
    </row>
    <row r="453" spans="1:17" x14ac:dyDescent="0.25">
      <c r="A453" t="s">
        <v>2337</v>
      </c>
      <c r="B453" s="3">
        <v>45508</v>
      </c>
      <c r="C453" t="s">
        <v>1320</v>
      </c>
      <c r="D453" t="s">
        <v>1698</v>
      </c>
      <c r="E453" t="s">
        <v>1909</v>
      </c>
      <c r="F453">
        <v>4</v>
      </c>
      <c r="G453">
        <v>829.36</v>
      </c>
      <c r="H453">
        <v>0.11</v>
      </c>
      <c r="I453" t="s">
        <v>1864</v>
      </c>
      <c r="J453">
        <v>2952.5216</v>
      </c>
      <c r="K453" s="4">
        <f>IF(ISBLANK(Sales_Fact[[#This Row],[Quantity]]),MEDIAN(Sales_Fact[Quantity]),Sales_Fact[[#This Row],[Quantity]])</f>
        <v>4</v>
      </c>
      <c r="L453" s="1">
        <f>IF(ISBLANK(Sales_Fact[[#This Row],[Unit_Price]]),MEDIAN(Sales_Fact[Unit_Price]),Sales_Fact[[#This Row],[Unit_Price]])</f>
        <v>829.36</v>
      </c>
      <c r="M453" s="2">
        <f>IF(ISBLANK(Sales_Fact[[#This Row],[Discount]]),MEDIAN(Sales_Fact[Discount]),Sales_Fact[[#This Row],[Discount]])</f>
        <v>0.11</v>
      </c>
      <c r="N453" s="1">
        <f>Sales_Fact[[#This Row],[Quantity2]]*Sales_Fact[[#This Row],[Unit_Price3]]*(1-Sales_Fact[[#This Row],[Discount4]])</f>
        <v>2952.5216</v>
      </c>
      <c r="O453" s="1">
        <f>Sales_Fact[[#This Row],[Quantity2]]*Sales_Fact[[#This Row],[Unit_Price3]]</f>
        <v>3317.44</v>
      </c>
      <c r="P453" s="1">
        <f>Sales_Fact[[#This Row],[Gross Amount]]*Sales_Fact[[#This Row],[Discount4]]</f>
        <v>364.91840000000002</v>
      </c>
      <c r="Q453" s="1" t="str">
        <f>IF(Sales_Fact[[#This Row],[Total_Amount5]]&gt;1000,"High Value","Standard")</f>
        <v>High Value</v>
      </c>
    </row>
    <row r="454" spans="1:17" x14ac:dyDescent="0.25">
      <c r="A454" t="s">
        <v>2338</v>
      </c>
      <c r="B454" s="3">
        <v>45460</v>
      </c>
      <c r="C454" t="s">
        <v>1267</v>
      </c>
      <c r="D454" t="s">
        <v>1620</v>
      </c>
      <c r="E454" t="s">
        <v>1886</v>
      </c>
      <c r="F454">
        <v>2</v>
      </c>
      <c r="G454">
        <v>425.06</v>
      </c>
      <c r="H454">
        <v>0.09</v>
      </c>
      <c r="I454" t="s">
        <v>1864</v>
      </c>
      <c r="J454">
        <v>773.60919999999999</v>
      </c>
      <c r="K454" s="4">
        <f>IF(ISBLANK(Sales_Fact[[#This Row],[Quantity]]),MEDIAN(Sales_Fact[Quantity]),Sales_Fact[[#This Row],[Quantity]])</f>
        <v>2</v>
      </c>
      <c r="L454" s="1">
        <f>IF(ISBLANK(Sales_Fact[[#This Row],[Unit_Price]]),MEDIAN(Sales_Fact[Unit_Price]),Sales_Fact[[#This Row],[Unit_Price]])</f>
        <v>425.06</v>
      </c>
      <c r="M454" s="2">
        <f>IF(ISBLANK(Sales_Fact[[#This Row],[Discount]]),MEDIAN(Sales_Fact[Discount]),Sales_Fact[[#This Row],[Discount]])</f>
        <v>0.09</v>
      </c>
      <c r="N454" s="1">
        <f>Sales_Fact[[#This Row],[Quantity2]]*Sales_Fact[[#This Row],[Unit_Price3]]*(1-Sales_Fact[[#This Row],[Discount4]])</f>
        <v>773.60919999999999</v>
      </c>
      <c r="O454" s="1">
        <f>Sales_Fact[[#This Row],[Quantity2]]*Sales_Fact[[#This Row],[Unit_Price3]]</f>
        <v>850.12</v>
      </c>
      <c r="P454" s="1">
        <f>Sales_Fact[[#This Row],[Gross Amount]]*Sales_Fact[[#This Row],[Discount4]]</f>
        <v>76.510800000000003</v>
      </c>
      <c r="Q454" s="1" t="str">
        <f>IF(Sales_Fact[[#This Row],[Total_Amount5]]&gt;1000,"High Value","Standard")</f>
        <v>Standard</v>
      </c>
    </row>
    <row r="455" spans="1:17" x14ac:dyDescent="0.25">
      <c r="A455" t="s">
        <v>2339</v>
      </c>
      <c r="B455" s="3">
        <v>45311</v>
      </c>
      <c r="C455" t="s">
        <v>443</v>
      </c>
      <c r="D455" t="s">
        <v>1716</v>
      </c>
      <c r="E455" t="s">
        <v>1879</v>
      </c>
      <c r="F455">
        <v>2</v>
      </c>
      <c r="G455">
        <v>911.14</v>
      </c>
      <c r="H455">
        <v>0.1</v>
      </c>
      <c r="I455" t="s">
        <v>1861</v>
      </c>
      <c r="J455">
        <v>1640.0519999999999</v>
      </c>
      <c r="K455" s="4">
        <f>IF(ISBLANK(Sales_Fact[[#This Row],[Quantity]]),MEDIAN(Sales_Fact[Quantity]),Sales_Fact[[#This Row],[Quantity]])</f>
        <v>2</v>
      </c>
      <c r="L455" s="1">
        <f>IF(ISBLANK(Sales_Fact[[#This Row],[Unit_Price]]),MEDIAN(Sales_Fact[Unit_Price]),Sales_Fact[[#This Row],[Unit_Price]])</f>
        <v>911.14</v>
      </c>
      <c r="M455" s="2">
        <f>IF(ISBLANK(Sales_Fact[[#This Row],[Discount]]),MEDIAN(Sales_Fact[Discount]),Sales_Fact[[#This Row],[Discount]])</f>
        <v>0.1</v>
      </c>
      <c r="N455" s="1">
        <f>Sales_Fact[[#This Row],[Quantity2]]*Sales_Fact[[#This Row],[Unit_Price3]]*(1-Sales_Fact[[#This Row],[Discount4]])</f>
        <v>1640.0519999999999</v>
      </c>
      <c r="O455" s="1">
        <f>Sales_Fact[[#This Row],[Quantity2]]*Sales_Fact[[#This Row],[Unit_Price3]]</f>
        <v>1822.28</v>
      </c>
      <c r="P455" s="1">
        <f>Sales_Fact[[#This Row],[Gross Amount]]*Sales_Fact[[#This Row],[Discount4]]</f>
        <v>182.22800000000001</v>
      </c>
      <c r="Q455" s="1" t="str">
        <f>IF(Sales_Fact[[#This Row],[Total_Amount5]]&gt;1000,"High Value","Standard")</f>
        <v>High Value</v>
      </c>
    </row>
    <row r="456" spans="1:17" x14ac:dyDescent="0.25">
      <c r="A456" t="s">
        <v>2340</v>
      </c>
      <c r="B456" s="3">
        <v>45906</v>
      </c>
      <c r="C456" t="s">
        <v>308</v>
      </c>
      <c r="D456" t="s">
        <v>1755</v>
      </c>
      <c r="E456" t="s">
        <v>1866</v>
      </c>
      <c r="F456">
        <v>3</v>
      </c>
      <c r="G456">
        <v>811.96</v>
      </c>
      <c r="H456">
        <v>0.28999999999999998</v>
      </c>
      <c r="I456" t="s">
        <v>1861</v>
      </c>
      <c r="J456">
        <v>1729.4748</v>
      </c>
      <c r="K456" s="4">
        <f>IF(ISBLANK(Sales_Fact[[#This Row],[Quantity]]),MEDIAN(Sales_Fact[Quantity]),Sales_Fact[[#This Row],[Quantity]])</f>
        <v>3</v>
      </c>
      <c r="L456" s="1">
        <f>IF(ISBLANK(Sales_Fact[[#This Row],[Unit_Price]]),MEDIAN(Sales_Fact[Unit_Price]),Sales_Fact[[#This Row],[Unit_Price]])</f>
        <v>811.96</v>
      </c>
      <c r="M456" s="2">
        <f>IF(ISBLANK(Sales_Fact[[#This Row],[Discount]]),MEDIAN(Sales_Fact[Discount]),Sales_Fact[[#This Row],[Discount]])</f>
        <v>0.28999999999999998</v>
      </c>
      <c r="N456" s="1">
        <f>Sales_Fact[[#This Row],[Quantity2]]*Sales_Fact[[#This Row],[Unit_Price3]]*(1-Sales_Fact[[#This Row],[Discount4]])</f>
        <v>1729.4748</v>
      </c>
      <c r="O456" s="1">
        <f>Sales_Fact[[#This Row],[Quantity2]]*Sales_Fact[[#This Row],[Unit_Price3]]</f>
        <v>2435.88</v>
      </c>
      <c r="P456" s="1">
        <f>Sales_Fact[[#This Row],[Gross Amount]]*Sales_Fact[[#This Row],[Discount4]]</f>
        <v>706.40520000000004</v>
      </c>
      <c r="Q456" s="1" t="str">
        <f>IF(Sales_Fact[[#This Row],[Total_Amount5]]&gt;1000,"High Value","Standard")</f>
        <v>High Value</v>
      </c>
    </row>
    <row r="457" spans="1:17" x14ac:dyDescent="0.25">
      <c r="A457" t="s">
        <v>2341</v>
      </c>
      <c r="B457" s="3">
        <v>45380</v>
      </c>
      <c r="C457" t="s">
        <v>878</v>
      </c>
      <c r="D457" t="s">
        <v>1644</v>
      </c>
      <c r="E457" t="s">
        <v>1901</v>
      </c>
      <c r="F457">
        <v>2</v>
      </c>
      <c r="G457">
        <v>780.05</v>
      </c>
      <c r="H457">
        <v>0.12</v>
      </c>
      <c r="I457" t="s">
        <v>1868</v>
      </c>
      <c r="J457">
        <v>1372.8879999999999</v>
      </c>
      <c r="K457" s="4">
        <f>IF(ISBLANK(Sales_Fact[[#This Row],[Quantity]]),MEDIAN(Sales_Fact[Quantity]),Sales_Fact[[#This Row],[Quantity]])</f>
        <v>2</v>
      </c>
      <c r="L457" s="1">
        <f>IF(ISBLANK(Sales_Fact[[#This Row],[Unit_Price]]),MEDIAN(Sales_Fact[Unit_Price]),Sales_Fact[[#This Row],[Unit_Price]])</f>
        <v>780.05</v>
      </c>
      <c r="M457" s="2">
        <f>IF(ISBLANK(Sales_Fact[[#This Row],[Discount]]),MEDIAN(Sales_Fact[Discount]),Sales_Fact[[#This Row],[Discount]])</f>
        <v>0.12</v>
      </c>
      <c r="N457" s="1">
        <f>Sales_Fact[[#This Row],[Quantity2]]*Sales_Fact[[#This Row],[Unit_Price3]]*(1-Sales_Fact[[#This Row],[Discount4]])</f>
        <v>1372.8879999999999</v>
      </c>
      <c r="O457" s="1">
        <f>Sales_Fact[[#This Row],[Quantity2]]*Sales_Fact[[#This Row],[Unit_Price3]]</f>
        <v>1560.1</v>
      </c>
      <c r="P457" s="1">
        <f>Sales_Fact[[#This Row],[Gross Amount]]*Sales_Fact[[#This Row],[Discount4]]</f>
        <v>187.21199999999999</v>
      </c>
      <c r="Q457" s="1" t="str">
        <f>IF(Sales_Fact[[#This Row],[Total_Amount5]]&gt;1000,"High Value","Standard")</f>
        <v>High Value</v>
      </c>
    </row>
    <row r="458" spans="1:17" x14ac:dyDescent="0.25">
      <c r="A458" t="s">
        <v>2342</v>
      </c>
      <c r="B458" s="3">
        <v>45527</v>
      </c>
      <c r="C458" t="s">
        <v>705</v>
      </c>
      <c r="D458" t="s">
        <v>1647</v>
      </c>
      <c r="E458" t="s">
        <v>1890</v>
      </c>
      <c r="F458">
        <v>4</v>
      </c>
      <c r="G458">
        <v>315.95</v>
      </c>
      <c r="H458">
        <v>0.19</v>
      </c>
      <c r="I458" t="s">
        <v>1868</v>
      </c>
      <c r="J458">
        <v>1023.678</v>
      </c>
      <c r="K458" s="4">
        <f>IF(ISBLANK(Sales_Fact[[#This Row],[Quantity]]),MEDIAN(Sales_Fact[Quantity]),Sales_Fact[[#This Row],[Quantity]])</f>
        <v>4</v>
      </c>
      <c r="L458" s="1">
        <f>IF(ISBLANK(Sales_Fact[[#This Row],[Unit_Price]]),MEDIAN(Sales_Fact[Unit_Price]),Sales_Fact[[#This Row],[Unit_Price]])</f>
        <v>315.95</v>
      </c>
      <c r="M458" s="2">
        <f>IF(ISBLANK(Sales_Fact[[#This Row],[Discount]]),MEDIAN(Sales_Fact[Discount]),Sales_Fact[[#This Row],[Discount]])</f>
        <v>0.19</v>
      </c>
      <c r="N458" s="1">
        <f>Sales_Fact[[#This Row],[Quantity2]]*Sales_Fact[[#This Row],[Unit_Price3]]*(1-Sales_Fact[[#This Row],[Discount4]])</f>
        <v>1023.678</v>
      </c>
      <c r="O458" s="1">
        <f>Sales_Fact[[#This Row],[Quantity2]]*Sales_Fact[[#This Row],[Unit_Price3]]</f>
        <v>1263.8</v>
      </c>
      <c r="P458" s="1">
        <f>Sales_Fact[[#This Row],[Gross Amount]]*Sales_Fact[[#This Row],[Discount4]]</f>
        <v>240.12199999999999</v>
      </c>
      <c r="Q458" s="1" t="str">
        <f>IF(Sales_Fact[[#This Row],[Total_Amount5]]&gt;1000,"High Value","Standard")</f>
        <v>High Value</v>
      </c>
    </row>
    <row r="459" spans="1:17" x14ac:dyDescent="0.25">
      <c r="A459" t="s">
        <v>2343</v>
      </c>
      <c r="B459" s="3">
        <v>45796</v>
      </c>
      <c r="C459" t="s">
        <v>746</v>
      </c>
      <c r="D459" t="s">
        <v>1707</v>
      </c>
      <c r="E459" t="s">
        <v>1890</v>
      </c>
      <c r="F459">
        <v>2</v>
      </c>
      <c r="G459">
        <v>810.17</v>
      </c>
      <c r="H459">
        <v>0.27</v>
      </c>
      <c r="I459" t="s">
        <v>1861</v>
      </c>
      <c r="J459">
        <v>1182.8481999999999</v>
      </c>
      <c r="K459" s="4">
        <f>IF(ISBLANK(Sales_Fact[[#This Row],[Quantity]]),MEDIAN(Sales_Fact[Quantity]),Sales_Fact[[#This Row],[Quantity]])</f>
        <v>2</v>
      </c>
      <c r="L459" s="1">
        <f>IF(ISBLANK(Sales_Fact[[#This Row],[Unit_Price]]),MEDIAN(Sales_Fact[Unit_Price]),Sales_Fact[[#This Row],[Unit_Price]])</f>
        <v>810.17</v>
      </c>
      <c r="M459" s="2">
        <f>IF(ISBLANK(Sales_Fact[[#This Row],[Discount]]),MEDIAN(Sales_Fact[Discount]),Sales_Fact[[#This Row],[Discount]])</f>
        <v>0.27</v>
      </c>
      <c r="N459" s="1">
        <f>Sales_Fact[[#This Row],[Quantity2]]*Sales_Fact[[#This Row],[Unit_Price3]]*(1-Sales_Fact[[#This Row],[Discount4]])</f>
        <v>1182.8481999999999</v>
      </c>
      <c r="O459" s="1">
        <f>Sales_Fact[[#This Row],[Quantity2]]*Sales_Fact[[#This Row],[Unit_Price3]]</f>
        <v>1620.34</v>
      </c>
      <c r="P459" s="1">
        <f>Sales_Fact[[#This Row],[Gross Amount]]*Sales_Fact[[#This Row],[Discount4]]</f>
        <v>437.49180000000001</v>
      </c>
      <c r="Q459" s="1" t="str">
        <f>IF(Sales_Fact[[#This Row],[Total_Amount5]]&gt;1000,"High Value","Standard")</f>
        <v>High Value</v>
      </c>
    </row>
    <row r="460" spans="1:17" x14ac:dyDescent="0.25">
      <c r="A460" t="s">
        <v>2344</v>
      </c>
      <c r="B460" s="3">
        <v>45389</v>
      </c>
      <c r="C460" t="s">
        <v>675</v>
      </c>
      <c r="D460" t="s">
        <v>1803</v>
      </c>
      <c r="E460" t="s">
        <v>1874</v>
      </c>
      <c r="F460">
        <v>3</v>
      </c>
      <c r="G460">
        <v>505.01</v>
      </c>
      <c r="H460">
        <v>0.02</v>
      </c>
      <c r="I460" t="s">
        <v>1864</v>
      </c>
      <c r="J460">
        <v>1484.7293999999999</v>
      </c>
      <c r="K460" s="4">
        <f>IF(ISBLANK(Sales_Fact[[#This Row],[Quantity]]),MEDIAN(Sales_Fact[Quantity]),Sales_Fact[[#This Row],[Quantity]])</f>
        <v>3</v>
      </c>
      <c r="L460" s="1">
        <f>IF(ISBLANK(Sales_Fact[[#This Row],[Unit_Price]]),MEDIAN(Sales_Fact[Unit_Price]),Sales_Fact[[#This Row],[Unit_Price]])</f>
        <v>505.01</v>
      </c>
      <c r="M460" s="2">
        <f>IF(ISBLANK(Sales_Fact[[#This Row],[Discount]]),MEDIAN(Sales_Fact[Discount]),Sales_Fact[[#This Row],[Discount]])</f>
        <v>0.02</v>
      </c>
      <c r="N460" s="1">
        <f>Sales_Fact[[#This Row],[Quantity2]]*Sales_Fact[[#This Row],[Unit_Price3]]*(1-Sales_Fact[[#This Row],[Discount4]])</f>
        <v>1484.7293999999999</v>
      </c>
      <c r="O460" s="1">
        <f>Sales_Fact[[#This Row],[Quantity2]]*Sales_Fact[[#This Row],[Unit_Price3]]</f>
        <v>1515.03</v>
      </c>
      <c r="P460" s="1">
        <f>Sales_Fact[[#This Row],[Gross Amount]]*Sales_Fact[[#This Row],[Discount4]]</f>
        <v>30.300599999999999</v>
      </c>
      <c r="Q460" s="1" t="str">
        <f>IF(Sales_Fact[[#This Row],[Total_Amount5]]&gt;1000,"High Value","Standard")</f>
        <v>High Value</v>
      </c>
    </row>
    <row r="461" spans="1:17" x14ac:dyDescent="0.25">
      <c r="A461" t="s">
        <v>2345</v>
      </c>
      <c r="B461" s="3">
        <v>45315</v>
      </c>
      <c r="C461" t="s">
        <v>1449</v>
      </c>
      <c r="D461" t="s">
        <v>1767</v>
      </c>
      <c r="E461" t="s">
        <v>1863</v>
      </c>
      <c r="F461">
        <v>2</v>
      </c>
      <c r="G461">
        <v>736.75</v>
      </c>
      <c r="H461">
        <v>0.18</v>
      </c>
      <c r="I461" t="s">
        <v>1861</v>
      </c>
      <c r="J461">
        <v>1208.27</v>
      </c>
      <c r="K461" s="4">
        <f>IF(ISBLANK(Sales_Fact[[#This Row],[Quantity]]),MEDIAN(Sales_Fact[Quantity]),Sales_Fact[[#This Row],[Quantity]])</f>
        <v>2</v>
      </c>
      <c r="L461" s="1">
        <f>IF(ISBLANK(Sales_Fact[[#This Row],[Unit_Price]]),MEDIAN(Sales_Fact[Unit_Price]),Sales_Fact[[#This Row],[Unit_Price]])</f>
        <v>736.75</v>
      </c>
      <c r="M461" s="2">
        <f>IF(ISBLANK(Sales_Fact[[#This Row],[Discount]]),MEDIAN(Sales_Fact[Discount]),Sales_Fact[[#This Row],[Discount]])</f>
        <v>0.18</v>
      </c>
      <c r="N461" s="1">
        <f>Sales_Fact[[#This Row],[Quantity2]]*Sales_Fact[[#This Row],[Unit_Price3]]*(1-Sales_Fact[[#This Row],[Discount4]])</f>
        <v>1208.27</v>
      </c>
      <c r="O461" s="1">
        <f>Sales_Fact[[#This Row],[Quantity2]]*Sales_Fact[[#This Row],[Unit_Price3]]</f>
        <v>1473.5</v>
      </c>
      <c r="P461" s="1">
        <f>Sales_Fact[[#This Row],[Gross Amount]]*Sales_Fact[[#This Row],[Discount4]]</f>
        <v>265.23</v>
      </c>
      <c r="Q461" s="1" t="str">
        <f>IF(Sales_Fact[[#This Row],[Total_Amount5]]&gt;1000,"High Value","Standard")</f>
        <v>High Value</v>
      </c>
    </row>
    <row r="462" spans="1:17" x14ac:dyDescent="0.25">
      <c r="A462" t="s">
        <v>2346</v>
      </c>
      <c r="B462" s="3">
        <v>45311</v>
      </c>
      <c r="C462" t="s">
        <v>118</v>
      </c>
      <c r="D462" t="s">
        <v>1782</v>
      </c>
      <c r="E462" t="s">
        <v>1890</v>
      </c>
      <c r="F462">
        <v>4</v>
      </c>
      <c r="G462">
        <v>700.31</v>
      </c>
      <c r="H462">
        <v>0.2</v>
      </c>
      <c r="I462" t="s">
        <v>1864</v>
      </c>
      <c r="J462">
        <v>2240.9920000000002</v>
      </c>
      <c r="K462" s="4">
        <f>IF(ISBLANK(Sales_Fact[[#This Row],[Quantity]]),MEDIAN(Sales_Fact[Quantity]),Sales_Fact[[#This Row],[Quantity]])</f>
        <v>4</v>
      </c>
      <c r="L462" s="1">
        <f>IF(ISBLANK(Sales_Fact[[#This Row],[Unit_Price]]),MEDIAN(Sales_Fact[Unit_Price]),Sales_Fact[[#This Row],[Unit_Price]])</f>
        <v>700.31</v>
      </c>
      <c r="M462" s="2">
        <f>IF(ISBLANK(Sales_Fact[[#This Row],[Discount]]),MEDIAN(Sales_Fact[Discount]),Sales_Fact[[#This Row],[Discount]])</f>
        <v>0.2</v>
      </c>
      <c r="N462" s="1">
        <f>Sales_Fact[[#This Row],[Quantity2]]*Sales_Fact[[#This Row],[Unit_Price3]]*(1-Sales_Fact[[#This Row],[Discount4]])</f>
        <v>2240.9919999999997</v>
      </c>
      <c r="O462" s="1">
        <f>Sales_Fact[[#This Row],[Quantity2]]*Sales_Fact[[#This Row],[Unit_Price3]]</f>
        <v>2801.24</v>
      </c>
      <c r="P462" s="1">
        <f>Sales_Fact[[#This Row],[Gross Amount]]*Sales_Fact[[#This Row],[Discount4]]</f>
        <v>560.24799999999993</v>
      </c>
      <c r="Q462" s="1" t="str">
        <f>IF(Sales_Fact[[#This Row],[Total_Amount5]]&gt;1000,"High Value","Standard")</f>
        <v>High Value</v>
      </c>
    </row>
    <row r="463" spans="1:17" x14ac:dyDescent="0.25">
      <c r="A463" t="s">
        <v>2347</v>
      </c>
      <c r="B463" s="3">
        <v>45270</v>
      </c>
      <c r="C463" t="s">
        <v>449</v>
      </c>
      <c r="D463" t="s">
        <v>1824</v>
      </c>
      <c r="E463" t="s">
        <v>1931</v>
      </c>
      <c r="F463">
        <v>4</v>
      </c>
      <c r="G463">
        <v>202.46</v>
      </c>
      <c r="H463">
        <v>0.24</v>
      </c>
      <c r="I463" t="s">
        <v>1861</v>
      </c>
      <c r="J463">
        <v>615.47840000000008</v>
      </c>
      <c r="K463" s="4">
        <f>IF(ISBLANK(Sales_Fact[[#This Row],[Quantity]]),MEDIAN(Sales_Fact[Quantity]),Sales_Fact[[#This Row],[Quantity]])</f>
        <v>4</v>
      </c>
      <c r="L463" s="1">
        <f>IF(ISBLANK(Sales_Fact[[#This Row],[Unit_Price]]),MEDIAN(Sales_Fact[Unit_Price]),Sales_Fact[[#This Row],[Unit_Price]])</f>
        <v>202.46</v>
      </c>
      <c r="M463" s="2">
        <f>IF(ISBLANK(Sales_Fact[[#This Row],[Discount]]),MEDIAN(Sales_Fact[Discount]),Sales_Fact[[#This Row],[Discount]])</f>
        <v>0.24</v>
      </c>
      <c r="N463" s="1">
        <f>Sales_Fact[[#This Row],[Quantity2]]*Sales_Fact[[#This Row],[Unit_Price3]]*(1-Sales_Fact[[#This Row],[Discount4]])</f>
        <v>615.47840000000008</v>
      </c>
      <c r="O463" s="1">
        <f>Sales_Fact[[#This Row],[Quantity2]]*Sales_Fact[[#This Row],[Unit_Price3]]</f>
        <v>809.84</v>
      </c>
      <c r="P463" s="1">
        <f>Sales_Fact[[#This Row],[Gross Amount]]*Sales_Fact[[#This Row],[Discount4]]</f>
        <v>194.36160000000001</v>
      </c>
      <c r="Q463" s="1" t="str">
        <f>IF(Sales_Fact[[#This Row],[Total_Amount5]]&gt;1000,"High Value","Standard")</f>
        <v>Standard</v>
      </c>
    </row>
    <row r="464" spans="1:17" x14ac:dyDescent="0.25">
      <c r="A464" t="s">
        <v>2348</v>
      </c>
      <c r="B464" s="3">
        <v>45279</v>
      </c>
      <c r="C464" t="s">
        <v>855</v>
      </c>
      <c r="D464" t="s">
        <v>1812</v>
      </c>
      <c r="E464" t="s">
        <v>1883</v>
      </c>
      <c r="F464">
        <v>2</v>
      </c>
      <c r="G464">
        <v>291.83999999999997</v>
      </c>
      <c r="H464">
        <v>0.25</v>
      </c>
      <c r="I464" t="s">
        <v>1864</v>
      </c>
      <c r="J464">
        <v>437.76</v>
      </c>
      <c r="K464" s="4">
        <f>IF(ISBLANK(Sales_Fact[[#This Row],[Quantity]]),MEDIAN(Sales_Fact[Quantity]),Sales_Fact[[#This Row],[Quantity]])</f>
        <v>2</v>
      </c>
      <c r="L464" s="1">
        <f>IF(ISBLANK(Sales_Fact[[#This Row],[Unit_Price]]),MEDIAN(Sales_Fact[Unit_Price]),Sales_Fact[[#This Row],[Unit_Price]])</f>
        <v>291.83999999999997</v>
      </c>
      <c r="M464" s="2">
        <f>IF(ISBLANK(Sales_Fact[[#This Row],[Discount]]),MEDIAN(Sales_Fact[Discount]),Sales_Fact[[#This Row],[Discount]])</f>
        <v>0.25</v>
      </c>
      <c r="N464" s="1">
        <f>Sales_Fact[[#This Row],[Quantity2]]*Sales_Fact[[#This Row],[Unit_Price3]]*(1-Sales_Fact[[#This Row],[Discount4]])</f>
        <v>437.76</v>
      </c>
      <c r="O464" s="1">
        <f>Sales_Fact[[#This Row],[Quantity2]]*Sales_Fact[[#This Row],[Unit_Price3]]</f>
        <v>583.67999999999995</v>
      </c>
      <c r="P464" s="1">
        <f>Sales_Fact[[#This Row],[Gross Amount]]*Sales_Fact[[#This Row],[Discount4]]</f>
        <v>145.91999999999999</v>
      </c>
      <c r="Q464" s="1" t="str">
        <f>IF(Sales_Fact[[#This Row],[Total_Amount5]]&gt;1000,"High Value","Standard")</f>
        <v>Standard</v>
      </c>
    </row>
    <row r="465" spans="1:17" x14ac:dyDescent="0.25">
      <c r="A465" t="s">
        <v>2349</v>
      </c>
      <c r="B465" s="3">
        <v>45252</v>
      </c>
      <c r="C465" t="s">
        <v>550</v>
      </c>
      <c r="D465" t="s">
        <v>1842</v>
      </c>
      <c r="E465" t="s">
        <v>1870</v>
      </c>
      <c r="F465">
        <v>2</v>
      </c>
      <c r="G465">
        <v>261.48</v>
      </c>
      <c r="H465">
        <v>0.17</v>
      </c>
      <c r="I465" t="s">
        <v>1861</v>
      </c>
      <c r="J465">
        <v>434.05680000000001</v>
      </c>
      <c r="K465" s="4">
        <f>IF(ISBLANK(Sales_Fact[[#This Row],[Quantity]]),MEDIAN(Sales_Fact[Quantity]),Sales_Fact[[#This Row],[Quantity]])</f>
        <v>2</v>
      </c>
      <c r="L465" s="1">
        <f>IF(ISBLANK(Sales_Fact[[#This Row],[Unit_Price]]),MEDIAN(Sales_Fact[Unit_Price]),Sales_Fact[[#This Row],[Unit_Price]])</f>
        <v>261.48</v>
      </c>
      <c r="M465" s="2">
        <f>IF(ISBLANK(Sales_Fact[[#This Row],[Discount]]),MEDIAN(Sales_Fact[Discount]),Sales_Fact[[#This Row],[Discount]])</f>
        <v>0.17</v>
      </c>
      <c r="N465" s="1">
        <f>Sales_Fact[[#This Row],[Quantity2]]*Sales_Fact[[#This Row],[Unit_Price3]]*(1-Sales_Fact[[#This Row],[Discount4]])</f>
        <v>434.05680000000001</v>
      </c>
      <c r="O465" s="1">
        <f>Sales_Fact[[#This Row],[Quantity2]]*Sales_Fact[[#This Row],[Unit_Price3]]</f>
        <v>522.96</v>
      </c>
      <c r="P465" s="1">
        <f>Sales_Fact[[#This Row],[Gross Amount]]*Sales_Fact[[#This Row],[Discount4]]</f>
        <v>88.903200000000012</v>
      </c>
      <c r="Q465" s="1" t="str">
        <f>IF(Sales_Fact[[#This Row],[Total_Amount5]]&gt;1000,"High Value","Standard")</f>
        <v>Standard</v>
      </c>
    </row>
    <row r="466" spans="1:17" x14ac:dyDescent="0.25">
      <c r="A466" t="s">
        <v>2350</v>
      </c>
      <c r="B466" s="3">
        <v>45938</v>
      </c>
      <c r="C466" t="s">
        <v>957</v>
      </c>
      <c r="D466" t="s">
        <v>1659</v>
      </c>
      <c r="E466" t="s">
        <v>1881</v>
      </c>
      <c r="F466">
        <v>1</v>
      </c>
      <c r="G466">
        <v>850.83</v>
      </c>
      <c r="H466">
        <v>0.28000000000000003</v>
      </c>
      <c r="I466" t="s">
        <v>1864</v>
      </c>
      <c r="J466">
        <v>612.59760000000006</v>
      </c>
      <c r="K466" s="4">
        <f>IF(ISBLANK(Sales_Fact[[#This Row],[Quantity]]),MEDIAN(Sales_Fact[Quantity]),Sales_Fact[[#This Row],[Quantity]])</f>
        <v>1</v>
      </c>
      <c r="L466" s="1">
        <f>IF(ISBLANK(Sales_Fact[[#This Row],[Unit_Price]]),MEDIAN(Sales_Fact[Unit_Price]),Sales_Fact[[#This Row],[Unit_Price]])</f>
        <v>850.83</v>
      </c>
      <c r="M466" s="2">
        <f>IF(ISBLANK(Sales_Fact[[#This Row],[Discount]]),MEDIAN(Sales_Fact[Discount]),Sales_Fact[[#This Row],[Discount]])</f>
        <v>0.28000000000000003</v>
      </c>
      <c r="N466" s="1">
        <f>Sales_Fact[[#This Row],[Quantity2]]*Sales_Fact[[#This Row],[Unit_Price3]]*(1-Sales_Fact[[#This Row],[Discount4]])</f>
        <v>612.59760000000006</v>
      </c>
      <c r="O466" s="1">
        <f>Sales_Fact[[#This Row],[Quantity2]]*Sales_Fact[[#This Row],[Unit_Price3]]</f>
        <v>850.83</v>
      </c>
      <c r="P466" s="1">
        <f>Sales_Fact[[#This Row],[Gross Amount]]*Sales_Fact[[#This Row],[Discount4]]</f>
        <v>238.23240000000004</v>
      </c>
      <c r="Q466" s="1" t="str">
        <f>IF(Sales_Fact[[#This Row],[Total_Amount5]]&gt;1000,"High Value","Standard")</f>
        <v>Standard</v>
      </c>
    </row>
    <row r="467" spans="1:17" x14ac:dyDescent="0.25">
      <c r="A467" t="s">
        <v>2351</v>
      </c>
      <c r="B467" s="3">
        <v>45711</v>
      </c>
      <c r="C467" t="s">
        <v>1270</v>
      </c>
      <c r="D467" t="s">
        <v>1689</v>
      </c>
      <c r="E467" t="s">
        <v>1890</v>
      </c>
      <c r="F467">
        <v>1</v>
      </c>
      <c r="G467">
        <v>83.83</v>
      </c>
      <c r="H467">
        <v>0.05</v>
      </c>
      <c r="I467" t="s">
        <v>1861</v>
      </c>
      <c r="J467">
        <v>79.638499999999993</v>
      </c>
      <c r="K467" s="4">
        <f>IF(ISBLANK(Sales_Fact[[#This Row],[Quantity]]),MEDIAN(Sales_Fact[Quantity]),Sales_Fact[[#This Row],[Quantity]])</f>
        <v>1</v>
      </c>
      <c r="L467" s="1">
        <f>IF(ISBLANK(Sales_Fact[[#This Row],[Unit_Price]]),MEDIAN(Sales_Fact[Unit_Price]),Sales_Fact[[#This Row],[Unit_Price]])</f>
        <v>83.83</v>
      </c>
      <c r="M467" s="2">
        <f>IF(ISBLANK(Sales_Fact[[#This Row],[Discount]]),MEDIAN(Sales_Fact[Discount]),Sales_Fact[[#This Row],[Discount]])</f>
        <v>0.05</v>
      </c>
      <c r="N467" s="1">
        <f>Sales_Fact[[#This Row],[Quantity2]]*Sales_Fact[[#This Row],[Unit_Price3]]*(1-Sales_Fact[[#This Row],[Discount4]])</f>
        <v>79.638499999999993</v>
      </c>
      <c r="O467" s="1">
        <f>Sales_Fact[[#This Row],[Quantity2]]*Sales_Fact[[#This Row],[Unit_Price3]]</f>
        <v>83.83</v>
      </c>
      <c r="P467" s="1">
        <f>Sales_Fact[[#This Row],[Gross Amount]]*Sales_Fact[[#This Row],[Discount4]]</f>
        <v>4.1915000000000004</v>
      </c>
      <c r="Q467" s="1" t="str">
        <f>IF(Sales_Fact[[#This Row],[Total_Amount5]]&gt;1000,"High Value","Standard")</f>
        <v>Standard</v>
      </c>
    </row>
    <row r="468" spans="1:17" x14ac:dyDescent="0.25">
      <c r="A468" t="s">
        <v>2352</v>
      </c>
      <c r="B468" s="3">
        <v>45713</v>
      </c>
      <c r="C468" t="s">
        <v>38</v>
      </c>
      <c r="D468" t="s">
        <v>1815</v>
      </c>
      <c r="E468" t="s">
        <v>1886</v>
      </c>
      <c r="F468">
        <v>3</v>
      </c>
      <c r="G468">
        <v>649.95000000000005</v>
      </c>
      <c r="H468">
        <v>0.28000000000000003</v>
      </c>
      <c r="I468" t="s">
        <v>1868</v>
      </c>
      <c r="J468">
        <v>1403.8920000000001</v>
      </c>
      <c r="K468" s="4">
        <f>IF(ISBLANK(Sales_Fact[[#This Row],[Quantity]]),MEDIAN(Sales_Fact[Quantity]),Sales_Fact[[#This Row],[Quantity]])</f>
        <v>3</v>
      </c>
      <c r="L468" s="1">
        <f>IF(ISBLANK(Sales_Fact[[#This Row],[Unit_Price]]),MEDIAN(Sales_Fact[Unit_Price]),Sales_Fact[[#This Row],[Unit_Price]])</f>
        <v>649.95000000000005</v>
      </c>
      <c r="M468" s="2">
        <f>IF(ISBLANK(Sales_Fact[[#This Row],[Discount]]),MEDIAN(Sales_Fact[Discount]),Sales_Fact[[#This Row],[Discount]])</f>
        <v>0.28000000000000003</v>
      </c>
      <c r="N468" s="1">
        <f>Sales_Fact[[#This Row],[Quantity2]]*Sales_Fact[[#This Row],[Unit_Price3]]*(1-Sales_Fact[[#This Row],[Discount4]])</f>
        <v>1403.8920000000001</v>
      </c>
      <c r="O468" s="1">
        <f>Sales_Fact[[#This Row],[Quantity2]]*Sales_Fact[[#This Row],[Unit_Price3]]</f>
        <v>1949.8500000000001</v>
      </c>
      <c r="P468" s="1">
        <f>Sales_Fact[[#This Row],[Gross Amount]]*Sales_Fact[[#This Row],[Discount4]]</f>
        <v>545.95800000000008</v>
      </c>
      <c r="Q468" s="1" t="str">
        <f>IF(Sales_Fact[[#This Row],[Total_Amount5]]&gt;1000,"High Value","Standard")</f>
        <v>High Value</v>
      </c>
    </row>
    <row r="469" spans="1:17" x14ac:dyDescent="0.25">
      <c r="A469" t="s">
        <v>2353</v>
      </c>
      <c r="B469" s="3">
        <v>45565</v>
      </c>
      <c r="C469" t="s">
        <v>1155</v>
      </c>
      <c r="D469" t="s">
        <v>1770</v>
      </c>
      <c r="E469" t="s">
        <v>1904</v>
      </c>
      <c r="F469">
        <v>4</v>
      </c>
      <c r="G469">
        <v>934.96</v>
      </c>
      <c r="H469">
        <v>0.18</v>
      </c>
      <c r="I469" t="s">
        <v>1864</v>
      </c>
      <c r="J469">
        <v>3066.6687999999999</v>
      </c>
      <c r="K469" s="4">
        <f>IF(ISBLANK(Sales_Fact[[#This Row],[Quantity]]),MEDIAN(Sales_Fact[Quantity]),Sales_Fact[[#This Row],[Quantity]])</f>
        <v>4</v>
      </c>
      <c r="L469" s="1">
        <f>IF(ISBLANK(Sales_Fact[[#This Row],[Unit_Price]]),MEDIAN(Sales_Fact[Unit_Price]),Sales_Fact[[#This Row],[Unit_Price]])</f>
        <v>934.96</v>
      </c>
      <c r="M469" s="2">
        <f>IF(ISBLANK(Sales_Fact[[#This Row],[Discount]]),MEDIAN(Sales_Fact[Discount]),Sales_Fact[[#This Row],[Discount]])</f>
        <v>0.18</v>
      </c>
      <c r="N469" s="1">
        <f>Sales_Fact[[#This Row],[Quantity2]]*Sales_Fact[[#This Row],[Unit_Price3]]*(1-Sales_Fact[[#This Row],[Discount4]])</f>
        <v>3066.6688000000004</v>
      </c>
      <c r="O469" s="1">
        <f>Sales_Fact[[#This Row],[Quantity2]]*Sales_Fact[[#This Row],[Unit_Price3]]</f>
        <v>3739.84</v>
      </c>
      <c r="P469" s="1">
        <f>Sales_Fact[[#This Row],[Gross Amount]]*Sales_Fact[[#This Row],[Discount4]]</f>
        <v>673.1712</v>
      </c>
      <c r="Q469" s="1" t="str">
        <f>IF(Sales_Fact[[#This Row],[Total_Amount5]]&gt;1000,"High Value","Standard")</f>
        <v>High Value</v>
      </c>
    </row>
    <row r="470" spans="1:17" x14ac:dyDescent="0.25">
      <c r="A470" t="s">
        <v>2354</v>
      </c>
      <c r="B470" s="3">
        <v>45279</v>
      </c>
      <c r="C470" t="s">
        <v>678</v>
      </c>
      <c r="D470" t="s">
        <v>1602</v>
      </c>
      <c r="E470" t="s">
        <v>1881</v>
      </c>
      <c r="F470">
        <v>1</v>
      </c>
      <c r="G470">
        <v>880.89</v>
      </c>
      <c r="H470">
        <v>0.13</v>
      </c>
      <c r="I470" t="s">
        <v>1868</v>
      </c>
      <c r="J470">
        <v>766.37429999999995</v>
      </c>
      <c r="K470" s="4">
        <f>IF(ISBLANK(Sales_Fact[[#This Row],[Quantity]]),MEDIAN(Sales_Fact[Quantity]),Sales_Fact[[#This Row],[Quantity]])</f>
        <v>1</v>
      </c>
      <c r="L470" s="1">
        <f>IF(ISBLANK(Sales_Fact[[#This Row],[Unit_Price]]),MEDIAN(Sales_Fact[Unit_Price]),Sales_Fact[[#This Row],[Unit_Price]])</f>
        <v>880.89</v>
      </c>
      <c r="M470" s="2">
        <f>IF(ISBLANK(Sales_Fact[[#This Row],[Discount]]),MEDIAN(Sales_Fact[Discount]),Sales_Fact[[#This Row],[Discount]])</f>
        <v>0.13</v>
      </c>
      <c r="N470" s="1">
        <f>Sales_Fact[[#This Row],[Quantity2]]*Sales_Fact[[#This Row],[Unit_Price3]]*(1-Sales_Fact[[#This Row],[Discount4]])</f>
        <v>766.37429999999995</v>
      </c>
      <c r="O470" s="1">
        <f>Sales_Fact[[#This Row],[Quantity2]]*Sales_Fact[[#This Row],[Unit_Price3]]</f>
        <v>880.89</v>
      </c>
      <c r="P470" s="1">
        <f>Sales_Fact[[#This Row],[Gross Amount]]*Sales_Fact[[#This Row],[Discount4]]</f>
        <v>114.5157</v>
      </c>
      <c r="Q470" s="1" t="str">
        <f>IF(Sales_Fact[[#This Row],[Total_Amount5]]&gt;1000,"High Value","Standard")</f>
        <v>Standard</v>
      </c>
    </row>
    <row r="471" spans="1:17" x14ac:dyDescent="0.25">
      <c r="A471" t="s">
        <v>2355</v>
      </c>
      <c r="B471" s="3">
        <v>45614</v>
      </c>
      <c r="C471" t="s">
        <v>1478</v>
      </c>
      <c r="D471" t="s">
        <v>1845</v>
      </c>
      <c r="E471" t="s">
        <v>1866</v>
      </c>
      <c r="F471">
        <v>4</v>
      </c>
      <c r="G471">
        <v>610.6</v>
      </c>
      <c r="H471">
        <v>0.1</v>
      </c>
      <c r="I471" t="s">
        <v>1864</v>
      </c>
      <c r="J471">
        <v>2198.16</v>
      </c>
      <c r="K471" s="4">
        <f>IF(ISBLANK(Sales_Fact[[#This Row],[Quantity]]),MEDIAN(Sales_Fact[Quantity]),Sales_Fact[[#This Row],[Quantity]])</f>
        <v>4</v>
      </c>
      <c r="L471" s="1">
        <f>IF(ISBLANK(Sales_Fact[[#This Row],[Unit_Price]]),MEDIAN(Sales_Fact[Unit_Price]),Sales_Fact[[#This Row],[Unit_Price]])</f>
        <v>610.6</v>
      </c>
      <c r="M471" s="2">
        <f>IF(ISBLANK(Sales_Fact[[#This Row],[Discount]]),MEDIAN(Sales_Fact[Discount]),Sales_Fact[[#This Row],[Discount]])</f>
        <v>0.1</v>
      </c>
      <c r="N471" s="1">
        <f>Sales_Fact[[#This Row],[Quantity2]]*Sales_Fact[[#This Row],[Unit_Price3]]*(1-Sales_Fact[[#This Row],[Discount4]])</f>
        <v>2198.1600000000003</v>
      </c>
      <c r="O471" s="1">
        <f>Sales_Fact[[#This Row],[Quantity2]]*Sales_Fact[[#This Row],[Unit_Price3]]</f>
        <v>2442.4</v>
      </c>
      <c r="P471" s="1">
        <f>Sales_Fact[[#This Row],[Gross Amount]]*Sales_Fact[[#This Row],[Discount4]]</f>
        <v>244.24</v>
      </c>
      <c r="Q471" s="1" t="str">
        <f>IF(Sales_Fact[[#This Row],[Total_Amount5]]&gt;1000,"High Value","Standard")</f>
        <v>High Value</v>
      </c>
    </row>
    <row r="472" spans="1:17" x14ac:dyDescent="0.25">
      <c r="A472" t="s">
        <v>2356</v>
      </c>
      <c r="B472" s="3">
        <v>45912</v>
      </c>
      <c r="C472" t="s">
        <v>279</v>
      </c>
      <c r="D472" t="s">
        <v>1635</v>
      </c>
      <c r="E472" t="s">
        <v>1899</v>
      </c>
      <c r="F472">
        <v>1</v>
      </c>
      <c r="G472">
        <v>514.19000000000005</v>
      </c>
      <c r="H472">
        <v>0.2</v>
      </c>
      <c r="I472" t="s">
        <v>1861</v>
      </c>
      <c r="J472">
        <v>411.35200000000009</v>
      </c>
      <c r="K472" s="4">
        <f>IF(ISBLANK(Sales_Fact[[#This Row],[Quantity]]),MEDIAN(Sales_Fact[Quantity]),Sales_Fact[[#This Row],[Quantity]])</f>
        <v>1</v>
      </c>
      <c r="L472" s="1">
        <f>IF(ISBLANK(Sales_Fact[[#This Row],[Unit_Price]]),MEDIAN(Sales_Fact[Unit_Price]),Sales_Fact[[#This Row],[Unit_Price]])</f>
        <v>514.19000000000005</v>
      </c>
      <c r="M472" s="2">
        <f>IF(ISBLANK(Sales_Fact[[#This Row],[Discount]]),MEDIAN(Sales_Fact[Discount]),Sales_Fact[[#This Row],[Discount]])</f>
        <v>0.2</v>
      </c>
      <c r="N472" s="1">
        <f>Sales_Fact[[#This Row],[Quantity2]]*Sales_Fact[[#This Row],[Unit_Price3]]*(1-Sales_Fact[[#This Row],[Discount4]])</f>
        <v>411.35200000000009</v>
      </c>
      <c r="O472" s="1">
        <f>Sales_Fact[[#This Row],[Quantity2]]*Sales_Fact[[#This Row],[Unit_Price3]]</f>
        <v>514.19000000000005</v>
      </c>
      <c r="P472" s="1">
        <f>Sales_Fact[[#This Row],[Gross Amount]]*Sales_Fact[[#This Row],[Discount4]]</f>
        <v>102.83800000000002</v>
      </c>
      <c r="Q472" s="1" t="str">
        <f>IF(Sales_Fact[[#This Row],[Total_Amount5]]&gt;1000,"High Value","Standard")</f>
        <v>Standard</v>
      </c>
    </row>
    <row r="473" spans="1:17" x14ac:dyDescent="0.25">
      <c r="A473" t="s">
        <v>2357</v>
      </c>
      <c r="B473" s="3">
        <v>45688</v>
      </c>
      <c r="C473" t="s">
        <v>1253</v>
      </c>
      <c r="D473" t="s">
        <v>1662</v>
      </c>
      <c r="E473" t="s">
        <v>1896</v>
      </c>
      <c r="F473">
        <v>1</v>
      </c>
      <c r="G473">
        <v>546.20000000000005</v>
      </c>
      <c r="H473">
        <v>0.22</v>
      </c>
      <c r="I473" t="s">
        <v>1864</v>
      </c>
      <c r="J473">
        <v>426.03600000000012</v>
      </c>
      <c r="K473" s="4">
        <f>IF(ISBLANK(Sales_Fact[[#This Row],[Quantity]]),MEDIAN(Sales_Fact[Quantity]),Sales_Fact[[#This Row],[Quantity]])</f>
        <v>1</v>
      </c>
      <c r="L473" s="1">
        <f>IF(ISBLANK(Sales_Fact[[#This Row],[Unit_Price]]),MEDIAN(Sales_Fact[Unit_Price]),Sales_Fact[[#This Row],[Unit_Price]])</f>
        <v>546.20000000000005</v>
      </c>
      <c r="M473" s="2">
        <f>IF(ISBLANK(Sales_Fact[[#This Row],[Discount]]),MEDIAN(Sales_Fact[Discount]),Sales_Fact[[#This Row],[Discount]])</f>
        <v>0.22</v>
      </c>
      <c r="N473" s="1">
        <f>Sales_Fact[[#This Row],[Quantity2]]*Sales_Fact[[#This Row],[Unit_Price3]]*(1-Sales_Fact[[#This Row],[Discount4]])</f>
        <v>426.03600000000006</v>
      </c>
      <c r="O473" s="1">
        <f>Sales_Fact[[#This Row],[Quantity2]]*Sales_Fact[[#This Row],[Unit_Price3]]</f>
        <v>546.20000000000005</v>
      </c>
      <c r="P473" s="1">
        <f>Sales_Fact[[#This Row],[Gross Amount]]*Sales_Fact[[#This Row],[Discount4]]</f>
        <v>120.16400000000002</v>
      </c>
      <c r="Q473" s="1" t="str">
        <f>IF(Sales_Fact[[#This Row],[Total_Amount5]]&gt;1000,"High Value","Standard")</f>
        <v>Standard</v>
      </c>
    </row>
    <row r="474" spans="1:17" x14ac:dyDescent="0.25">
      <c r="A474" t="s">
        <v>2358</v>
      </c>
      <c r="B474" s="3">
        <v>45591</v>
      </c>
      <c r="C474" t="s">
        <v>652</v>
      </c>
      <c r="D474" t="s">
        <v>1662</v>
      </c>
      <c r="E474" t="s">
        <v>1879</v>
      </c>
      <c r="F474">
        <v>3</v>
      </c>
      <c r="G474">
        <v>416.01</v>
      </c>
      <c r="H474">
        <v>0.02</v>
      </c>
      <c r="I474" t="s">
        <v>1861</v>
      </c>
      <c r="J474">
        <v>1223.0694000000001</v>
      </c>
      <c r="K474" s="4">
        <f>IF(ISBLANK(Sales_Fact[[#This Row],[Quantity]]),MEDIAN(Sales_Fact[Quantity]),Sales_Fact[[#This Row],[Quantity]])</f>
        <v>3</v>
      </c>
      <c r="L474" s="1">
        <f>IF(ISBLANK(Sales_Fact[[#This Row],[Unit_Price]]),MEDIAN(Sales_Fact[Unit_Price]),Sales_Fact[[#This Row],[Unit_Price]])</f>
        <v>416.01</v>
      </c>
      <c r="M474" s="2">
        <f>IF(ISBLANK(Sales_Fact[[#This Row],[Discount]]),MEDIAN(Sales_Fact[Discount]),Sales_Fact[[#This Row],[Discount]])</f>
        <v>0.02</v>
      </c>
      <c r="N474" s="1">
        <f>Sales_Fact[[#This Row],[Quantity2]]*Sales_Fact[[#This Row],[Unit_Price3]]*(1-Sales_Fact[[#This Row],[Discount4]])</f>
        <v>1223.0693999999999</v>
      </c>
      <c r="O474" s="1">
        <f>Sales_Fact[[#This Row],[Quantity2]]*Sales_Fact[[#This Row],[Unit_Price3]]</f>
        <v>1248.03</v>
      </c>
      <c r="P474" s="1">
        <f>Sales_Fact[[#This Row],[Gross Amount]]*Sales_Fact[[#This Row],[Discount4]]</f>
        <v>24.960599999999999</v>
      </c>
      <c r="Q474" s="1" t="str">
        <f>IF(Sales_Fact[[#This Row],[Total_Amount5]]&gt;1000,"High Value","Standard")</f>
        <v>High Value</v>
      </c>
    </row>
    <row r="475" spans="1:17" x14ac:dyDescent="0.25">
      <c r="A475" t="s">
        <v>2359</v>
      </c>
      <c r="B475" s="3">
        <v>45864</v>
      </c>
      <c r="C475" t="s">
        <v>1209</v>
      </c>
      <c r="D475" t="s">
        <v>1773</v>
      </c>
      <c r="E475" t="s">
        <v>1901</v>
      </c>
      <c r="F475">
        <v>1</v>
      </c>
      <c r="G475">
        <v>30.94</v>
      </c>
      <c r="H475">
        <v>0.21</v>
      </c>
      <c r="I475" t="s">
        <v>1868</v>
      </c>
      <c r="J475">
        <v>24.442599999999999</v>
      </c>
      <c r="K475" s="4">
        <f>IF(ISBLANK(Sales_Fact[[#This Row],[Quantity]]),MEDIAN(Sales_Fact[Quantity]),Sales_Fact[[#This Row],[Quantity]])</f>
        <v>1</v>
      </c>
      <c r="L475" s="1">
        <f>IF(ISBLANK(Sales_Fact[[#This Row],[Unit_Price]]),MEDIAN(Sales_Fact[Unit_Price]),Sales_Fact[[#This Row],[Unit_Price]])</f>
        <v>30.94</v>
      </c>
      <c r="M475" s="2">
        <f>IF(ISBLANK(Sales_Fact[[#This Row],[Discount]]),MEDIAN(Sales_Fact[Discount]),Sales_Fact[[#This Row],[Discount]])</f>
        <v>0.21</v>
      </c>
      <c r="N475" s="1">
        <f>Sales_Fact[[#This Row],[Quantity2]]*Sales_Fact[[#This Row],[Unit_Price3]]*(1-Sales_Fact[[#This Row],[Discount4]])</f>
        <v>24.442600000000002</v>
      </c>
      <c r="O475" s="1">
        <f>Sales_Fact[[#This Row],[Quantity2]]*Sales_Fact[[#This Row],[Unit_Price3]]</f>
        <v>30.94</v>
      </c>
      <c r="P475" s="1">
        <f>Sales_Fact[[#This Row],[Gross Amount]]*Sales_Fact[[#This Row],[Discount4]]</f>
        <v>6.4973999999999998</v>
      </c>
      <c r="Q475" s="1" t="str">
        <f>IF(Sales_Fact[[#This Row],[Total_Amount5]]&gt;1000,"High Value","Standard")</f>
        <v>Standard</v>
      </c>
    </row>
    <row r="476" spans="1:17" x14ac:dyDescent="0.25">
      <c r="A476" t="s">
        <v>2360</v>
      </c>
      <c r="B476" s="3">
        <v>45875</v>
      </c>
      <c r="C476" t="s">
        <v>660</v>
      </c>
      <c r="D476" t="s">
        <v>1725</v>
      </c>
      <c r="E476" t="s">
        <v>1886</v>
      </c>
      <c r="F476">
        <v>3</v>
      </c>
      <c r="G476">
        <v>666.39</v>
      </c>
      <c r="H476">
        <v>0.21</v>
      </c>
      <c r="I476" t="s">
        <v>1868</v>
      </c>
      <c r="J476">
        <v>1579.3443</v>
      </c>
      <c r="K476" s="4">
        <f>IF(ISBLANK(Sales_Fact[[#This Row],[Quantity]]),MEDIAN(Sales_Fact[Quantity]),Sales_Fact[[#This Row],[Quantity]])</f>
        <v>3</v>
      </c>
      <c r="L476" s="1">
        <f>IF(ISBLANK(Sales_Fact[[#This Row],[Unit_Price]]),MEDIAN(Sales_Fact[Unit_Price]),Sales_Fact[[#This Row],[Unit_Price]])</f>
        <v>666.39</v>
      </c>
      <c r="M476" s="2">
        <f>IF(ISBLANK(Sales_Fact[[#This Row],[Discount]]),MEDIAN(Sales_Fact[Discount]),Sales_Fact[[#This Row],[Discount]])</f>
        <v>0.21</v>
      </c>
      <c r="N476" s="1">
        <f>Sales_Fact[[#This Row],[Quantity2]]*Sales_Fact[[#This Row],[Unit_Price3]]*(1-Sales_Fact[[#This Row],[Discount4]])</f>
        <v>1579.3443000000002</v>
      </c>
      <c r="O476" s="1">
        <f>Sales_Fact[[#This Row],[Quantity2]]*Sales_Fact[[#This Row],[Unit_Price3]]</f>
        <v>1999.17</v>
      </c>
      <c r="P476" s="1">
        <f>Sales_Fact[[#This Row],[Gross Amount]]*Sales_Fact[[#This Row],[Discount4]]</f>
        <v>419.82569999999998</v>
      </c>
      <c r="Q476" s="1" t="str">
        <f>IF(Sales_Fact[[#This Row],[Total_Amount5]]&gt;1000,"High Value","Standard")</f>
        <v>High Value</v>
      </c>
    </row>
    <row r="477" spans="1:17" x14ac:dyDescent="0.25">
      <c r="A477" t="s">
        <v>2361</v>
      </c>
      <c r="B477" s="3">
        <v>45797</v>
      </c>
      <c r="C477" t="s">
        <v>559</v>
      </c>
      <c r="D477" t="s">
        <v>1794</v>
      </c>
      <c r="E477" t="s">
        <v>1901</v>
      </c>
      <c r="F477">
        <v>2</v>
      </c>
      <c r="G477">
        <v>145.26</v>
      </c>
      <c r="H477">
        <v>0.19</v>
      </c>
      <c r="I477" t="s">
        <v>1864</v>
      </c>
      <c r="J477">
        <v>235.3212</v>
      </c>
      <c r="K477" s="4">
        <f>IF(ISBLANK(Sales_Fact[[#This Row],[Quantity]]),MEDIAN(Sales_Fact[Quantity]),Sales_Fact[[#This Row],[Quantity]])</f>
        <v>2</v>
      </c>
      <c r="L477" s="1">
        <f>IF(ISBLANK(Sales_Fact[[#This Row],[Unit_Price]]),MEDIAN(Sales_Fact[Unit_Price]),Sales_Fact[[#This Row],[Unit_Price]])</f>
        <v>145.26</v>
      </c>
      <c r="M477" s="2">
        <f>IF(ISBLANK(Sales_Fact[[#This Row],[Discount]]),MEDIAN(Sales_Fact[Discount]),Sales_Fact[[#This Row],[Discount]])</f>
        <v>0.19</v>
      </c>
      <c r="N477" s="1">
        <f>Sales_Fact[[#This Row],[Quantity2]]*Sales_Fact[[#This Row],[Unit_Price3]]*(1-Sales_Fact[[#This Row],[Discount4]])</f>
        <v>235.3212</v>
      </c>
      <c r="O477" s="1">
        <f>Sales_Fact[[#This Row],[Quantity2]]*Sales_Fact[[#This Row],[Unit_Price3]]</f>
        <v>290.52</v>
      </c>
      <c r="P477" s="1">
        <f>Sales_Fact[[#This Row],[Gross Amount]]*Sales_Fact[[#This Row],[Discount4]]</f>
        <v>55.198799999999999</v>
      </c>
      <c r="Q477" s="1" t="str">
        <f>IF(Sales_Fact[[#This Row],[Total_Amount5]]&gt;1000,"High Value","Standard")</f>
        <v>Standard</v>
      </c>
    </row>
    <row r="478" spans="1:17" x14ac:dyDescent="0.25">
      <c r="A478" t="s">
        <v>2362</v>
      </c>
      <c r="B478" s="3">
        <v>45364</v>
      </c>
      <c r="C478" t="s">
        <v>415</v>
      </c>
      <c r="D478" t="s">
        <v>1824</v>
      </c>
      <c r="E478" t="s">
        <v>1870</v>
      </c>
      <c r="F478">
        <v>4</v>
      </c>
      <c r="G478">
        <v>940.77</v>
      </c>
      <c r="H478">
        <v>0.24</v>
      </c>
      <c r="I478" t="s">
        <v>1868</v>
      </c>
      <c r="J478">
        <v>2859.9407999999999</v>
      </c>
      <c r="K478" s="4">
        <f>IF(ISBLANK(Sales_Fact[[#This Row],[Quantity]]),MEDIAN(Sales_Fact[Quantity]),Sales_Fact[[#This Row],[Quantity]])</f>
        <v>4</v>
      </c>
      <c r="L478" s="1">
        <f>IF(ISBLANK(Sales_Fact[[#This Row],[Unit_Price]]),MEDIAN(Sales_Fact[Unit_Price]),Sales_Fact[[#This Row],[Unit_Price]])</f>
        <v>940.77</v>
      </c>
      <c r="M478" s="2">
        <f>IF(ISBLANK(Sales_Fact[[#This Row],[Discount]]),MEDIAN(Sales_Fact[Discount]),Sales_Fact[[#This Row],[Discount]])</f>
        <v>0.24</v>
      </c>
      <c r="N478" s="1">
        <f>Sales_Fact[[#This Row],[Quantity2]]*Sales_Fact[[#This Row],[Unit_Price3]]*(1-Sales_Fact[[#This Row],[Discount4]])</f>
        <v>2859.9407999999999</v>
      </c>
      <c r="O478" s="1">
        <f>Sales_Fact[[#This Row],[Quantity2]]*Sales_Fact[[#This Row],[Unit_Price3]]</f>
        <v>3763.08</v>
      </c>
      <c r="P478" s="1">
        <f>Sales_Fact[[#This Row],[Gross Amount]]*Sales_Fact[[#This Row],[Discount4]]</f>
        <v>903.13919999999996</v>
      </c>
      <c r="Q478" s="1" t="str">
        <f>IF(Sales_Fact[[#This Row],[Total_Amount5]]&gt;1000,"High Value","Standard")</f>
        <v>High Value</v>
      </c>
    </row>
    <row r="479" spans="1:17" x14ac:dyDescent="0.25">
      <c r="A479" t="s">
        <v>2363</v>
      </c>
      <c r="B479" s="3">
        <v>45700</v>
      </c>
      <c r="C479" t="s">
        <v>1455</v>
      </c>
      <c r="D479" t="s">
        <v>1689</v>
      </c>
      <c r="E479" t="s">
        <v>1863</v>
      </c>
      <c r="F479">
        <v>1</v>
      </c>
      <c r="G479">
        <v>708.88</v>
      </c>
      <c r="H479">
        <v>0.09</v>
      </c>
      <c r="I479" t="s">
        <v>1861</v>
      </c>
      <c r="J479">
        <v>645.08080000000007</v>
      </c>
      <c r="K479" s="4">
        <f>IF(ISBLANK(Sales_Fact[[#This Row],[Quantity]]),MEDIAN(Sales_Fact[Quantity]),Sales_Fact[[#This Row],[Quantity]])</f>
        <v>1</v>
      </c>
      <c r="L479" s="1">
        <f>IF(ISBLANK(Sales_Fact[[#This Row],[Unit_Price]]),MEDIAN(Sales_Fact[Unit_Price]),Sales_Fact[[#This Row],[Unit_Price]])</f>
        <v>708.88</v>
      </c>
      <c r="M479" s="2">
        <f>IF(ISBLANK(Sales_Fact[[#This Row],[Discount]]),MEDIAN(Sales_Fact[Discount]),Sales_Fact[[#This Row],[Discount]])</f>
        <v>0.09</v>
      </c>
      <c r="N479" s="1">
        <f>Sales_Fact[[#This Row],[Quantity2]]*Sales_Fact[[#This Row],[Unit_Price3]]*(1-Sales_Fact[[#This Row],[Discount4]])</f>
        <v>645.08080000000007</v>
      </c>
      <c r="O479" s="1">
        <f>Sales_Fact[[#This Row],[Quantity2]]*Sales_Fact[[#This Row],[Unit_Price3]]</f>
        <v>708.88</v>
      </c>
      <c r="P479" s="1">
        <f>Sales_Fact[[#This Row],[Gross Amount]]*Sales_Fact[[#This Row],[Discount4]]</f>
        <v>63.799199999999999</v>
      </c>
      <c r="Q479" s="1" t="str">
        <f>IF(Sales_Fact[[#This Row],[Total_Amount5]]&gt;1000,"High Value","Standard")</f>
        <v>Standard</v>
      </c>
    </row>
    <row r="480" spans="1:17" x14ac:dyDescent="0.25">
      <c r="A480" t="s">
        <v>2364</v>
      </c>
      <c r="B480" s="3">
        <v>45924</v>
      </c>
      <c r="C480" t="s">
        <v>978</v>
      </c>
      <c r="D480" t="s">
        <v>1641</v>
      </c>
      <c r="E480" t="s">
        <v>1909</v>
      </c>
      <c r="F480">
        <v>1</v>
      </c>
      <c r="G480">
        <v>790.73</v>
      </c>
      <c r="H480">
        <v>0.24</v>
      </c>
      <c r="I480" t="s">
        <v>1864</v>
      </c>
      <c r="J480">
        <v>600.95479999999998</v>
      </c>
      <c r="K480" s="4">
        <f>IF(ISBLANK(Sales_Fact[[#This Row],[Quantity]]),MEDIAN(Sales_Fact[Quantity]),Sales_Fact[[#This Row],[Quantity]])</f>
        <v>1</v>
      </c>
      <c r="L480" s="1">
        <f>IF(ISBLANK(Sales_Fact[[#This Row],[Unit_Price]]),MEDIAN(Sales_Fact[Unit_Price]),Sales_Fact[[#This Row],[Unit_Price]])</f>
        <v>790.73</v>
      </c>
      <c r="M480" s="2">
        <f>IF(ISBLANK(Sales_Fact[[#This Row],[Discount]]),MEDIAN(Sales_Fact[Discount]),Sales_Fact[[#This Row],[Discount]])</f>
        <v>0.24</v>
      </c>
      <c r="N480" s="1">
        <f>Sales_Fact[[#This Row],[Quantity2]]*Sales_Fact[[#This Row],[Unit_Price3]]*(1-Sales_Fact[[#This Row],[Discount4]])</f>
        <v>600.95479999999998</v>
      </c>
      <c r="O480" s="1">
        <f>Sales_Fact[[#This Row],[Quantity2]]*Sales_Fact[[#This Row],[Unit_Price3]]</f>
        <v>790.73</v>
      </c>
      <c r="P480" s="1">
        <f>Sales_Fact[[#This Row],[Gross Amount]]*Sales_Fact[[#This Row],[Discount4]]</f>
        <v>189.77519999999998</v>
      </c>
      <c r="Q480" s="1" t="str">
        <f>IF(Sales_Fact[[#This Row],[Total_Amount5]]&gt;1000,"High Value","Standard")</f>
        <v>Standard</v>
      </c>
    </row>
    <row r="481" spans="1:17" x14ac:dyDescent="0.25">
      <c r="A481" t="s">
        <v>2365</v>
      </c>
      <c r="B481" s="3">
        <v>45574</v>
      </c>
      <c r="C481" t="s">
        <v>1399</v>
      </c>
      <c r="D481" t="s">
        <v>1597</v>
      </c>
      <c r="E481" t="s">
        <v>1890</v>
      </c>
      <c r="F481">
        <v>3</v>
      </c>
      <c r="G481">
        <v>635.13</v>
      </c>
      <c r="H481">
        <v>0.09</v>
      </c>
      <c r="I481" t="s">
        <v>1864</v>
      </c>
      <c r="J481">
        <v>1733.9049</v>
      </c>
      <c r="K481" s="4">
        <f>IF(ISBLANK(Sales_Fact[[#This Row],[Quantity]]),MEDIAN(Sales_Fact[Quantity]),Sales_Fact[[#This Row],[Quantity]])</f>
        <v>3</v>
      </c>
      <c r="L481" s="1">
        <f>IF(ISBLANK(Sales_Fact[[#This Row],[Unit_Price]]),MEDIAN(Sales_Fact[Unit_Price]),Sales_Fact[[#This Row],[Unit_Price]])</f>
        <v>635.13</v>
      </c>
      <c r="M481" s="2">
        <f>IF(ISBLANK(Sales_Fact[[#This Row],[Discount]]),MEDIAN(Sales_Fact[Discount]),Sales_Fact[[#This Row],[Discount]])</f>
        <v>0.09</v>
      </c>
      <c r="N481" s="1">
        <f>Sales_Fact[[#This Row],[Quantity2]]*Sales_Fact[[#This Row],[Unit_Price3]]*(1-Sales_Fact[[#This Row],[Discount4]])</f>
        <v>1733.9049</v>
      </c>
      <c r="O481" s="1">
        <f>Sales_Fact[[#This Row],[Quantity2]]*Sales_Fact[[#This Row],[Unit_Price3]]</f>
        <v>1905.3899999999999</v>
      </c>
      <c r="P481" s="1">
        <f>Sales_Fact[[#This Row],[Gross Amount]]*Sales_Fact[[#This Row],[Discount4]]</f>
        <v>171.48509999999999</v>
      </c>
      <c r="Q481" s="1" t="str">
        <f>IF(Sales_Fact[[#This Row],[Total_Amount5]]&gt;1000,"High Value","Standard")</f>
        <v>High Value</v>
      </c>
    </row>
    <row r="482" spans="1:17" x14ac:dyDescent="0.25">
      <c r="A482" t="s">
        <v>2366</v>
      </c>
      <c r="B482" s="3">
        <v>45233</v>
      </c>
      <c r="C482" t="s">
        <v>858</v>
      </c>
      <c r="D482" t="s">
        <v>1830</v>
      </c>
      <c r="E482" t="s">
        <v>1881</v>
      </c>
      <c r="F482">
        <v>1</v>
      </c>
      <c r="G482">
        <v>744.88</v>
      </c>
      <c r="H482">
        <v>0.15</v>
      </c>
      <c r="I482" t="s">
        <v>1868</v>
      </c>
      <c r="J482">
        <v>633.14800000000002</v>
      </c>
      <c r="K482" s="4">
        <f>IF(ISBLANK(Sales_Fact[[#This Row],[Quantity]]),MEDIAN(Sales_Fact[Quantity]),Sales_Fact[[#This Row],[Quantity]])</f>
        <v>1</v>
      </c>
      <c r="L482" s="1">
        <f>IF(ISBLANK(Sales_Fact[[#This Row],[Unit_Price]]),MEDIAN(Sales_Fact[Unit_Price]),Sales_Fact[[#This Row],[Unit_Price]])</f>
        <v>744.88</v>
      </c>
      <c r="M482" s="2">
        <f>IF(ISBLANK(Sales_Fact[[#This Row],[Discount]]),MEDIAN(Sales_Fact[Discount]),Sales_Fact[[#This Row],[Discount]])</f>
        <v>0.15</v>
      </c>
      <c r="N482" s="1">
        <f>Sales_Fact[[#This Row],[Quantity2]]*Sales_Fact[[#This Row],[Unit_Price3]]*(1-Sales_Fact[[#This Row],[Discount4]])</f>
        <v>633.14800000000002</v>
      </c>
      <c r="O482" s="1">
        <f>Sales_Fact[[#This Row],[Quantity2]]*Sales_Fact[[#This Row],[Unit_Price3]]</f>
        <v>744.88</v>
      </c>
      <c r="P482" s="1">
        <f>Sales_Fact[[#This Row],[Gross Amount]]*Sales_Fact[[#This Row],[Discount4]]</f>
        <v>111.732</v>
      </c>
      <c r="Q482" s="1" t="str">
        <f>IF(Sales_Fact[[#This Row],[Total_Amount5]]&gt;1000,"High Value","Standard")</f>
        <v>Standard</v>
      </c>
    </row>
    <row r="483" spans="1:17" x14ac:dyDescent="0.25">
      <c r="A483" t="s">
        <v>2367</v>
      </c>
      <c r="B483" s="3">
        <v>45745</v>
      </c>
      <c r="C483" t="s">
        <v>610</v>
      </c>
      <c r="D483" t="s">
        <v>1635</v>
      </c>
      <c r="E483" t="s">
        <v>1883</v>
      </c>
      <c r="F483">
        <v>3</v>
      </c>
      <c r="G483">
        <v>205.34</v>
      </c>
      <c r="H483">
        <v>0.25</v>
      </c>
      <c r="I483" t="s">
        <v>1861</v>
      </c>
      <c r="J483">
        <v>462.01499999999999</v>
      </c>
      <c r="K483" s="4">
        <f>IF(ISBLANK(Sales_Fact[[#This Row],[Quantity]]),MEDIAN(Sales_Fact[Quantity]),Sales_Fact[[#This Row],[Quantity]])</f>
        <v>3</v>
      </c>
      <c r="L483" s="1">
        <f>IF(ISBLANK(Sales_Fact[[#This Row],[Unit_Price]]),MEDIAN(Sales_Fact[Unit_Price]),Sales_Fact[[#This Row],[Unit_Price]])</f>
        <v>205.34</v>
      </c>
      <c r="M483" s="2">
        <f>IF(ISBLANK(Sales_Fact[[#This Row],[Discount]]),MEDIAN(Sales_Fact[Discount]),Sales_Fact[[#This Row],[Discount]])</f>
        <v>0.25</v>
      </c>
      <c r="N483" s="1">
        <f>Sales_Fact[[#This Row],[Quantity2]]*Sales_Fact[[#This Row],[Unit_Price3]]*(1-Sales_Fact[[#This Row],[Discount4]])</f>
        <v>462.01499999999999</v>
      </c>
      <c r="O483" s="1">
        <f>Sales_Fact[[#This Row],[Quantity2]]*Sales_Fact[[#This Row],[Unit_Price3]]</f>
        <v>616.02</v>
      </c>
      <c r="P483" s="1">
        <f>Sales_Fact[[#This Row],[Gross Amount]]*Sales_Fact[[#This Row],[Discount4]]</f>
        <v>154.005</v>
      </c>
      <c r="Q483" s="1" t="str">
        <f>IF(Sales_Fact[[#This Row],[Total_Amount5]]&gt;1000,"High Value","Standard")</f>
        <v>Standard</v>
      </c>
    </row>
    <row r="484" spans="1:17" x14ac:dyDescent="0.25">
      <c r="A484" t="s">
        <v>2368</v>
      </c>
      <c r="B484" s="3">
        <v>45851</v>
      </c>
      <c r="C484" t="s">
        <v>1311</v>
      </c>
      <c r="D484" t="s">
        <v>1638</v>
      </c>
      <c r="E484" t="s">
        <v>1866</v>
      </c>
      <c r="F484">
        <v>2</v>
      </c>
      <c r="G484">
        <v>756.8</v>
      </c>
      <c r="H484">
        <v>0.15</v>
      </c>
      <c r="I484" t="s">
        <v>1861</v>
      </c>
      <c r="J484">
        <v>1286.56</v>
      </c>
      <c r="K484" s="4">
        <f>IF(ISBLANK(Sales_Fact[[#This Row],[Quantity]]),MEDIAN(Sales_Fact[Quantity]),Sales_Fact[[#This Row],[Quantity]])</f>
        <v>2</v>
      </c>
      <c r="L484" s="1">
        <f>IF(ISBLANK(Sales_Fact[[#This Row],[Unit_Price]]),MEDIAN(Sales_Fact[Unit_Price]),Sales_Fact[[#This Row],[Unit_Price]])</f>
        <v>756.8</v>
      </c>
      <c r="M484" s="2">
        <f>IF(ISBLANK(Sales_Fact[[#This Row],[Discount]]),MEDIAN(Sales_Fact[Discount]),Sales_Fact[[#This Row],[Discount]])</f>
        <v>0.15</v>
      </c>
      <c r="N484" s="1">
        <f>Sales_Fact[[#This Row],[Quantity2]]*Sales_Fact[[#This Row],[Unit_Price3]]*(1-Sales_Fact[[#This Row],[Discount4]])</f>
        <v>1286.56</v>
      </c>
      <c r="O484" s="1">
        <f>Sales_Fact[[#This Row],[Quantity2]]*Sales_Fact[[#This Row],[Unit_Price3]]</f>
        <v>1513.6</v>
      </c>
      <c r="P484" s="1">
        <f>Sales_Fact[[#This Row],[Gross Amount]]*Sales_Fact[[#This Row],[Discount4]]</f>
        <v>227.04</v>
      </c>
      <c r="Q484" s="1" t="str">
        <f>IF(Sales_Fact[[#This Row],[Total_Amount5]]&gt;1000,"High Value","Standard")</f>
        <v>High Value</v>
      </c>
    </row>
    <row r="485" spans="1:17" x14ac:dyDescent="0.25">
      <c r="A485" t="s">
        <v>2369</v>
      </c>
      <c r="B485" s="3">
        <v>45308</v>
      </c>
      <c r="C485" t="s">
        <v>176</v>
      </c>
      <c r="D485" t="s">
        <v>1614</v>
      </c>
      <c r="E485" t="s">
        <v>1901</v>
      </c>
      <c r="F485">
        <v>1</v>
      </c>
      <c r="G485">
        <v>771.73</v>
      </c>
      <c r="H485">
        <v>0.2</v>
      </c>
      <c r="I485" t="s">
        <v>1861</v>
      </c>
      <c r="J485">
        <v>617.38400000000001</v>
      </c>
      <c r="K485" s="4">
        <f>IF(ISBLANK(Sales_Fact[[#This Row],[Quantity]]),MEDIAN(Sales_Fact[Quantity]),Sales_Fact[[#This Row],[Quantity]])</f>
        <v>1</v>
      </c>
      <c r="L485" s="1">
        <f>IF(ISBLANK(Sales_Fact[[#This Row],[Unit_Price]]),MEDIAN(Sales_Fact[Unit_Price]),Sales_Fact[[#This Row],[Unit_Price]])</f>
        <v>771.73</v>
      </c>
      <c r="M485" s="2">
        <f>IF(ISBLANK(Sales_Fact[[#This Row],[Discount]]),MEDIAN(Sales_Fact[Discount]),Sales_Fact[[#This Row],[Discount]])</f>
        <v>0.2</v>
      </c>
      <c r="N485" s="1">
        <f>Sales_Fact[[#This Row],[Quantity2]]*Sales_Fact[[#This Row],[Unit_Price3]]*(1-Sales_Fact[[#This Row],[Discount4]])</f>
        <v>617.38400000000001</v>
      </c>
      <c r="O485" s="1">
        <f>Sales_Fact[[#This Row],[Quantity2]]*Sales_Fact[[#This Row],[Unit_Price3]]</f>
        <v>771.73</v>
      </c>
      <c r="P485" s="1">
        <f>Sales_Fact[[#This Row],[Gross Amount]]*Sales_Fact[[#This Row],[Discount4]]</f>
        <v>154.346</v>
      </c>
      <c r="Q485" s="1" t="str">
        <f>IF(Sales_Fact[[#This Row],[Total_Amount5]]&gt;1000,"High Value","Standard")</f>
        <v>Standard</v>
      </c>
    </row>
    <row r="486" spans="1:17" x14ac:dyDescent="0.25">
      <c r="A486" t="s">
        <v>2370</v>
      </c>
      <c r="B486" s="3">
        <v>45639</v>
      </c>
      <c r="C486" t="s">
        <v>1484</v>
      </c>
      <c r="D486" t="s">
        <v>1749</v>
      </c>
      <c r="E486" t="s">
        <v>1863</v>
      </c>
      <c r="F486">
        <v>1</v>
      </c>
      <c r="G486">
        <v>440.19</v>
      </c>
      <c r="H486">
        <v>0.03</v>
      </c>
      <c r="I486" t="s">
        <v>1864</v>
      </c>
      <c r="J486">
        <v>426.98430000000002</v>
      </c>
      <c r="K486" s="4">
        <f>IF(ISBLANK(Sales_Fact[[#This Row],[Quantity]]),MEDIAN(Sales_Fact[Quantity]),Sales_Fact[[#This Row],[Quantity]])</f>
        <v>1</v>
      </c>
      <c r="L486" s="1">
        <f>IF(ISBLANK(Sales_Fact[[#This Row],[Unit_Price]]),MEDIAN(Sales_Fact[Unit_Price]),Sales_Fact[[#This Row],[Unit_Price]])</f>
        <v>440.19</v>
      </c>
      <c r="M486" s="2">
        <f>IF(ISBLANK(Sales_Fact[[#This Row],[Discount]]),MEDIAN(Sales_Fact[Discount]),Sales_Fact[[#This Row],[Discount]])</f>
        <v>0.03</v>
      </c>
      <c r="N486" s="1">
        <f>Sales_Fact[[#This Row],[Quantity2]]*Sales_Fact[[#This Row],[Unit_Price3]]*(1-Sales_Fact[[#This Row],[Discount4]])</f>
        <v>426.98429999999996</v>
      </c>
      <c r="O486" s="1">
        <f>Sales_Fact[[#This Row],[Quantity2]]*Sales_Fact[[#This Row],[Unit_Price3]]</f>
        <v>440.19</v>
      </c>
      <c r="P486" s="1">
        <f>Sales_Fact[[#This Row],[Gross Amount]]*Sales_Fact[[#This Row],[Discount4]]</f>
        <v>13.2057</v>
      </c>
      <c r="Q486" s="1" t="str">
        <f>IF(Sales_Fact[[#This Row],[Total_Amount5]]&gt;1000,"High Value","Standard")</f>
        <v>Standard</v>
      </c>
    </row>
    <row r="487" spans="1:17" x14ac:dyDescent="0.25">
      <c r="A487" t="s">
        <v>2371</v>
      </c>
      <c r="B487" s="3">
        <v>45919</v>
      </c>
      <c r="C487" t="s">
        <v>185</v>
      </c>
      <c r="D487" t="s">
        <v>1561</v>
      </c>
      <c r="E487" t="s">
        <v>1909</v>
      </c>
      <c r="F487">
        <v>2</v>
      </c>
      <c r="G487">
        <v>409</v>
      </c>
      <c r="H487">
        <v>0.17</v>
      </c>
      <c r="I487" t="s">
        <v>1861</v>
      </c>
      <c r="J487">
        <v>678.93999999999994</v>
      </c>
      <c r="K487" s="4">
        <f>IF(ISBLANK(Sales_Fact[[#This Row],[Quantity]]),MEDIAN(Sales_Fact[Quantity]),Sales_Fact[[#This Row],[Quantity]])</f>
        <v>2</v>
      </c>
      <c r="L487" s="1">
        <f>IF(ISBLANK(Sales_Fact[[#This Row],[Unit_Price]]),MEDIAN(Sales_Fact[Unit_Price]),Sales_Fact[[#This Row],[Unit_Price]])</f>
        <v>409</v>
      </c>
      <c r="M487" s="2">
        <f>IF(ISBLANK(Sales_Fact[[#This Row],[Discount]]),MEDIAN(Sales_Fact[Discount]),Sales_Fact[[#This Row],[Discount]])</f>
        <v>0.17</v>
      </c>
      <c r="N487" s="1">
        <f>Sales_Fact[[#This Row],[Quantity2]]*Sales_Fact[[#This Row],[Unit_Price3]]*(1-Sales_Fact[[#This Row],[Discount4]])</f>
        <v>678.93999999999994</v>
      </c>
      <c r="O487" s="1">
        <f>Sales_Fact[[#This Row],[Quantity2]]*Sales_Fact[[#This Row],[Unit_Price3]]</f>
        <v>818</v>
      </c>
      <c r="P487" s="1">
        <f>Sales_Fact[[#This Row],[Gross Amount]]*Sales_Fact[[#This Row],[Discount4]]</f>
        <v>139.06</v>
      </c>
      <c r="Q487" s="1" t="str">
        <f>IF(Sales_Fact[[#This Row],[Total_Amount5]]&gt;1000,"High Value","Standard")</f>
        <v>Standard</v>
      </c>
    </row>
    <row r="488" spans="1:17" x14ac:dyDescent="0.25">
      <c r="A488" t="s">
        <v>2372</v>
      </c>
      <c r="B488" s="3">
        <v>45333</v>
      </c>
      <c r="C488" t="s">
        <v>1086</v>
      </c>
      <c r="D488" t="s">
        <v>1665</v>
      </c>
      <c r="E488" t="s">
        <v>1892</v>
      </c>
      <c r="F488">
        <v>3</v>
      </c>
      <c r="G488">
        <v>134.58000000000001</v>
      </c>
      <c r="H488">
        <v>0.04</v>
      </c>
      <c r="I488" t="s">
        <v>1868</v>
      </c>
      <c r="J488">
        <v>387.59039999999999</v>
      </c>
      <c r="K488" s="4">
        <f>IF(ISBLANK(Sales_Fact[[#This Row],[Quantity]]),MEDIAN(Sales_Fact[Quantity]),Sales_Fact[[#This Row],[Quantity]])</f>
        <v>3</v>
      </c>
      <c r="L488" s="1">
        <f>IF(ISBLANK(Sales_Fact[[#This Row],[Unit_Price]]),MEDIAN(Sales_Fact[Unit_Price]),Sales_Fact[[#This Row],[Unit_Price]])</f>
        <v>134.58000000000001</v>
      </c>
      <c r="M488" s="2">
        <f>IF(ISBLANK(Sales_Fact[[#This Row],[Discount]]),MEDIAN(Sales_Fact[Discount]),Sales_Fact[[#This Row],[Discount]])</f>
        <v>0.04</v>
      </c>
      <c r="N488" s="1">
        <f>Sales_Fact[[#This Row],[Quantity2]]*Sales_Fact[[#This Row],[Unit_Price3]]*(1-Sales_Fact[[#This Row],[Discount4]])</f>
        <v>387.59039999999999</v>
      </c>
      <c r="O488" s="1">
        <f>Sales_Fact[[#This Row],[Quantity2]]*Sales_Fact[[#This Row],[Unit_Price3]]</f>
        <v>403.74</v>
      </c>
      <c r="P488" s="1">
        <f>Sales_Fact[[#This Row],[Gross Amount]]*Sales_Fact[[#This Row],[Discount4]]</f>
        <v>16.1496</v>
      </c>
      <c r="Q488" s="1" t="str">
        <f>IF(Sales_Fact[[#This Row],[Total_Amount5]]&gt;1000,"High Value","Standard")</f>
        <v>Standard</v>
      </c>
    </row>
    <row r="489" spans="1:17" x14ac:dyDescent="0.25">
      <c r="A489" t="s">
        <v>2373</v>
      </c>
      <c r="B489" s="3">
        <v>45811</v>
      </c>
      <c r="C489" t="s">
        <v>1101</v>
      </c>
      <c r="D489" t="s">
        <v>1668</v>
      </c>
      <c r="E489" t="s">
        <v>1872</v>
      </c>
      <c r="F489">
        <v>4</v>
      </c>
      <c r="G489">
        <v>284.44</v>
      </c>
      <c r="H489">
        <v>0.02</v>
      </c>
      <c r="I489" t="s">
        <v>1861</v>
      </c>
      <c r="J489">
        <v>1115.0047999999999</v>
      </c>
      <c r="K489" s="4">
        <f>IF(ISBLANK(Sales_Fact[[#This Row],[Quantity]]),MEDIAN(Sales_Fact[Quantity]),Sales_Fact[[#This Row],[Quantity]])</f>
        <v>4</v>
      </c>
      <c r="L489" s="1">
        <f>IF(ISBLANK(Sales_Fact[[#This Row],[Unit_Price]]),MEDIAN(Sales_Fact[Unit_Price]),Sales_Fact[[#This Row],[Unit_Price]])</f>
        <v>284.44</v>
      </c>
      <c r="M489" s="2">
        <f>IF(ISBLANK(Sales_Fact[[#This Row],[Discount]]),MEDIAN(Sales_Fact[Discount]),Sales_Fact[[#This Row],[Discount]])</f>
        <v>0.02</v>
      </c>
      <c r="N489" s="1">
        <f>Sales_Fact[[#This Row],[Quantity2]]*Sales_Fact[[#This Row],[Unit_Price3]]*(1-Sales_Fact[[#This Row],[Discount4]])</f>
        <v>1115.0047999999999</v>
      </c>
      <c r="O489" s="1">
        <f>Sales_Fact[[#This Row],[Quantity2]]*Sales_Fact[[#This Row],[Unit_Price3]]</f>
        <v>1137.76</v>
      </c>
      <c r="P489" s="1">
        <f>Sales_Fact[[#This Row],[Gross Amount]]*Sales_Fact[[#This Row],[Discount4]]</f>
        <v>22.755199999999999</v>
      </c>
      <c r="Q489" s="1" t="str">
        <f>IF(Sales_Fact[[#This Row],[Total_Amount5]]&gt;1000,"High Value","Standard")</f>
        <v>High Value</v>
      </c>
    </row>
    <row r="490" spans="1:17" x14ac:dyDescent="0.25">
      <c r="A490" t="s">
        <v>2374</v>
      </c>
      <c r="B490" s="3">
        <v>45726</v>
      </c>
      <c r="C490" t="s">
        <v>1270</v>
      </c>
      <c r="D490" t="s">
        <v>1770</v>
      </c>
      <c r="E490" t="s">
        <v>1896</v>
      </c>
      <c r="F490">
        <v>4</v>
      </c>
      <c r="G490">
        <v>922.69</v>
      </c>
      <c r="H490">
        <v>0.16</v>
      </c>
      <c r="I490" t="s">
        <v>1861</v>
      </c>
      <c r="J490">
        <v>3100.2384000000002</v>
      </c>
      <c r="K490" s="4">
        <f>IF(ISBLANK(Sales_Fact[[#This Row],[Quantity]]),MEDIAN(Sales_Fact[Quantity]),Sales_Fact[[#This Row],[Quantity]])</f>
        <v>4</v>
      </c>
      <c r="L490" s="1">
        <f>IF(ISBLANK(Sales_Fact[[#This Row],[Unit_Price]]),MEDIAN(Sales_Fact[Unit_Price]),Sales_Fact[[#This Row],[Unit_Price]])</f>
        <v>922.69</v>
      </c>
      <c r="M490" s="2">
        <f>IF(ISBLANK(Sales_Fact[[#This Row],[Discount]]),MEDIAN(Sales_Fact[Discount]),Sales_Fact[[#This Row],[Discount]])</f>
        <v>0.16</v>
      </c>
      <c r="N490" s="1">
        <f>Sales_Fact[[#This Row],[Quantity2]]*Sales_Fact[[#This Row],[Unit_Price3]]*(1-Sales_Fact[[#This Row],[Discount4]])</f>
        <v>3100.2384000000002</v>
      </c>
      <c r="O490" s="1">
        <f>Sales_Fact[[#This Row],[Quantity2]]*Sales_Fact[[#This Row],[Unit_Price3]]</f>
        <v>3690.76</v>
      </c>
      <c r="P490" s="1">
        <f>Sales_Fact[[#This Row],[Gross Amount]]*Sales_Fact[[#This Row],[Discount4]]</f>
        <v>590.52160000000003</v>
      </c>
      <c r="Q490" s="1" t="str">
        <f>IF(Sales_Fact[[#This Row],[Total_Amount5]]&gt;1000,"High Value","Standard")</f>
        <v>High Value</v>
      </c>
    </row>
    <row r="491" spans="1:17" x14ac:dyDescent="0.25">
      <c r="A491" t="s">
        <v>2375</v>
      </c>
      <c r="B491" s="3">
        <v>45644</v>
      </c>
      <c r="C491" t="s">
        <v>884</v>
      </c>
      <c r="D491" t="s">
        <v>1659</v>
      </c>
      <c r="E491" t="s">
        <v>1904</v>
      </c>
      <c r="F491">
        <v>2</v>
      </c>
      <c r="G491">
        <v>992.55</v>
      </c>
      <c r="H491">
        <v>0.28000000000000003</v>
      </c>
      <c r="I491" t="s">
        <v>1861</v>
      </c>
      <c r="J491">
        <v>1429.2719999999999</v>
      </c>
      <c r="K491" s="4">
        <f>IF(ISBLANK(Sales_Fact[[#This Row],[Quantity]]),MEDIAN(Sales_Fact[Quantity]),Sales_Fact[[#This Row],[Quantity]])</f>
        <v>2</v>
      </c>
      <c r="L491" s="1">
        <f>IF(ISBLANK(Sales_Fact[[#This Row],[Unit_Price]]),MEDIAN(Sales_Fact[Unit_Price]),Sales_Fact[[#This Row],[Unit_Price]])</f>
        <v>992.55</v>
      </c>
      <c r="M491" s="2">
        <f>IF(ISBLANK(Sales_Fact[[#This Row],[Discount]]),MEDIAN(Sales_Fact[Discount]),Sales_Fact[[#This Row],[Discount]])</f>
        <v>0.28000000000000003</v>
      </c>
      <c r="N491" s="1">
        <f>Sales_Fact[[#This Row],[Quantity2]]*Sales_Fact[[#This Row],[Unit_Price3]]*(1-Sales_Fact[[#This Row],[Discount4]])</f>
        <v>1429.2719999999999</v>
      </c>
      <c r="O491" s="1">
        <f>Sales_Fact[[#This Row],[Quantity2]]*Sales_Fact[[#This Row],[Unit_Price3]]</f>
        <v>1985.1</v>
      </c>
      <c r="P491" s="1">
        <f>Sales_Fact[[#This Row],[Gross Amount]]*Sales_Fact[[#This Row],[Discount4]]</f>
        <v>555.82799999999997</v>
      </c>
      <c r="Q491" s="1" t="str">
        <f>IF(Sales_Fact[[#This Row],[Total_Amount5]]&gt;1000,"High Value","Standard")</f>
        <v>High Value</v>
      </c>
    </row>
    <row r="492" spans="1:17" x14ac:dyDescent="0.25">
      <c r="A492" t="s">
        <v>2376</v>
      </c>
      <c r="B492" s="3">
        <v>45371</v>
      </c>
      <c r="C492" t="s">
        <v>1308</v>
      </c>
      <c r="D492" t="s">
        <v>1818</v>
      </c>
      <c r="E492" t="s">
        <v>1899</v>
      </c>
      <c r="F492">
        <v>1</v>
      </c>
      <c r="G492">
        <v>170.43</v>
      </c>
      <c r="H492">
        <v>0.03</v>
      </c>
      <c r="I492" t="s">
        <v>1861</v>
      </c>
      <c r="J492">
        <v>165.31710000000001</v>
      </c>
      <c r="K492" s="4">
        <f>IF(ISBLANK(Sales_Fact[[#This Row],[Quantity]]),MEDIAN(Sales_Fact[Quantity]),Sales_Fact[[#This Row],[Quantity]])</f>
        <v>1</v>
      </c>
      <c r="L492" s="1">
        <f>IF(ISBLANK(Sales_Fact[[#This Row],[Unit_Price]]),MEDIAN(Sales_Fact[Unit_Price]),Sales_Fact[[#This Row],[Unit_Price]])</f>
        <v>170.43</v>
      </c>
      <c r="M492" s="2">
        <f>IF(ISBLANK(Sales_Fact[[#This Row],[Discount]]),MEDIAN(Sales_Fact[Discount]),Sales_Fact[[#This Row],[Discount]])</f>
        <v>0.03</v>
      </c>
      <c r="N492" s="1">
        <f>Sales_Fact[[#This Row],[Quantity2]]*Sales_Fact[[#This Row],[Unit_Price3]]*(1-Sales_Fact[[#This Row],[Discount4]])</f>
        <v>165.31710000000001</v>
      </c>
      <c r="O492" s="1">
        <f>Sales_Fact[[#This Row],[Quantity2]]*Sales_Fact[[#This Row],[Unit_Price3]]</f>
        <v>170.43</v>
      </c>
      <c r="P492" s="1">
        <f>Sales_Fact[[#This Row],[Gross Amount]]*Sales_Fact[[#This Row],[Discount4]]</f>
        <v>5.1128999999999998</v>
      </c>
      <c r="Q492" s="1" t="str">
        <f>IF(Sales_Fact[[#This Row],[Total_Amount5]]&gt;1000,"High Value","Standard")</f>
        <v>Standard</v>
      </c>
    </row>
    <row r="493" spans="1:17" x14ac:dyDescent="0.25">
      <c r="A493" t="s">
        <v>2377</v>
      </c>
      <c r="B493" s="3">
        <v>45462</v>
      </c>
      <c r="C493" t="s">
        <v>730</v>
      </c>
      <c r="D493" t="s">
        <v>1767</v>
      </c>
      <c r="E493" t="s">
        <v>1909</v>
      </c>
      <c r="F493">
        <v>3</v>
      </c>
      <c r="G493">
        <v>480.51</v>
      </c>
      <c r="H493">
        <v>0.03</v>
      </c>
      <c r="I493" t="s">
        <v>1861</v>
      </c>
      <c r="J493">
        <v>1398.2841000000001</v>
      </c>
      <c r="K493" s="4">
        <f>IF(ISBLANK(Sales_Fact[[#This Row],[Quantity]]),MEDIAN(Sales_Fact[Quantity]),Sales_Fact[[#This Row],[Quantity]])</f>
        <v>3</v>
      </c>
      <c r="L493" s="1">
        <f>IF(ISBLANK(Sales_Fact[[#This Row],[Unit_Price]]),MEDIAN(Sales_Fact[Unit_Price]),Sales_Fact[[#This Row],[Unit_Price]])</f>
        <v>480.51</v>
      </c>
      <c r="M493" s="2">
        <f>IF(ISBLANK(Sales_Fact[[#This Row],[Discount]]),MEDIAN(Sales_Fact[Discount]),Sales_Fact[[#This Row],[Discount]])</f>
        <v>0.03</v>
      </c>
      <c r="N493" s="1">
        <f>Sales_Fact[[#This Row],[Quantity2]]*Sales_Fact[[#This Row],[Unit_Price3]]*(1-Sales_Fact[[#This Row],[Discount4]])</f>
        <v>1398.2840999999999</v>
      </c>
      <c r="O493" s="1">
        <f>Sales_Fact[[#This Row],[Quantity2]]*Sales_Fact[[#This Row],[Unit_Price3]]</f>
        <v>1441.53</v>
      </c>
      <c r="P493" s="1">
        <f>Sales_Fact[[#This Row],[Gross Amount]]*Sales_Fact[[#This Row],[Discount4]]</f>
        <v>43.245899999999999</v>
      </c>
      <c r="Q493" s="1" t="str">
        <f>IF(Sales_Fact[[#This Row],[Total_Amount5]]&gt;1000,"High Value","Standard")</f>
        <v>High Value</v>
      </c>
    </row>
    <row r="494" spans="1:17" x14ac:dyDescent="0.25">
      <c r="A494" t="s">
        <v>2378</v>
      </c>
      <c r="B494" s="3">
        <v>45632</v>
      </c>
      <c r="C494" t="s">
        <v>529</v>
      </c>
      <c r="D494" t="s">
        <v>1698</v>
      </c>
      <c r="E494" t="s">
        <v>1872</v>
      </c>
      <c r="F494">
        <v>2</v>
      </c>
      <c r="G494">
        <v>955.66</v>
      </c>
      <c r="H494">
        <v>0.28999999999999998</v>
      </c>
      <c r="I494" t="s">
        <v>1868</v>
      </c>
      <c r="J494">
        <v>1357.0372</v>
      </c>
      <c r="K494" s="4">
        <f>IF(ISBLANK(Sales_Fact[[#This Row],[Quantity]]),MEDIAN(Sales_Fact[Quantity]),Sales_Fact[[#This Row],[Quantity]])</f>
        <v>2</v>
      </c>
      <c r="L494" s="1">
        <f>IF(ISBLANK(Sales_Fact[[#This Row],[Unit_Price]]),MEDIAN(Sales_Fact[Unit_Price]),Sales_Fact[[#This Row],[Unit_Price]])</f>
        <v>955.66</v>
      </c>
      <c r="M494" s="2">
        <f>IF(ISBLANK(Sales_Fact[[#This Row],[Discount]]),MEDIAN(Sales_Fact[Discount]),Sales_Fact[[#This Row],[Discount]])</f>
        <v>0.28999999999999998</v>
      </c>
      <c r="N494" s="1">
        <f>Sales_Fact[[#This Row],[Quantity2]]*Sales_Fact[[#This Row],[Unit_Price3]]*(1-Sales_Fact[[#This Row],[Discount4]])</f>
        <v>1357.0372</v>
      </c>
      <c r="O494" s="1">
        <f>Sales_Fact[[#This Row],[Quantity2]]*Sales_Fact[[#This Row],[Unit_Price3]]</f>
        <v>1911.32</v>
      </c>
      <c r="P494" s="1">
        <f>Sales_Fact[[#This Row],[Gross Amount]]*Sales_Fact[[#This Row],[Discount4]]</f>
        <v>554.28279999999995</v>
      </c>
      <c r="Q494" s="1" t="str">
        <f>IF(Sales_Fact[[#This Row],[Total_Amount5]]&gt;1000,"High Value","Standard")</f>
        <v>High Value</v>
      </c>
    </row>
    <row r="495" spans="1:17" x14ac:dyDescent="0.25">
      <c r="A495" t="s">
        <v>2379</v>
      </c>
      <c r="B495" s="3">
        <v>45863</v>
      </c>
      <c r="C495" t="s">
        <v>1405</v>
      </c>
      <c r="D495" t="s">
        <v>1767</v>
      </c>
      <c r="E495" t="s">
        <v>1879</v>
      </c>
      <c r="F495">
        <v>2</v>
      </c>
      <c r="G495">
        <v>488.02</v>
      </c>
      <c r="H495">
        <v>0.27</v>
      </c>
      <c r="I495" t="s">
        <v>1864</v>
      </c>
      <c r="J495">
        <v>712.50919999999996</v>
      </c>
      <c r="K495" s="4">
        <f>IF(ISBLANK(Sales_Fact[[#This Row],[Quantity]]),MEDIAN(Sales_Fact[Quantity]),Sales_Fact[[#This Row],[Quantity]])</f>
        <v>2</v>
      </c>
      <c r="L495" s="1">
        <f>IF(ISBLANK(Sales_Fact[[#This Row],[Unit_Price]]),MEDIAN(Sales_Fact[Unit_Price]),Sales_Fact[[#This Row],[Unit_Price]])</f>
        <v>488.02</v>
      </c>
      <c r="M495" s="2">
        <f>IF(ISBLANK(Sales_Fact[[#This Row],[Discount]]),MEDIAN(Sales_Fact[Discount]),Sales_Fact[[#This Row],[Discount]])</f>
        <v>0.27</v>
      </c>
      <c r="N495" s="1">
        <f>Sales_Fact[[#This Row],[Quantity2]]*Sales_Fact[[#This Row],[Unit_Price3]]*(1-Sales_Fact[[#This Row],[Discount4]])</f>
        <v>712.50919999999996</v>
      </c>
      <c r="O495" s="1">
        <f>Sales_Fact[[#This Row],[Quantity2]]*Sales_Fact[[#This Row],[Unit_Price3]]</f>
        <v>976.04</v>
      </c>
      <c r="P495" s="1">
        <f>Sales_Fact[[#This Row],[Gross Amount]]*Sales_Fact[[#This Row],[Discount4]]</f>
        <v>263.5308</v>
      </c>
      <c r="Q495" s="1" t="str">
        <f>IF(Sales_Fact[[#This Row],[Total_Amount5]]&gt;1000,"High Value","Standard")</f>
        <v>Standard</v>
      </c>
    </row>
    <row r="496" spans="1:17" x14ac:dyDescent="0.25">
      <c r="A496" t="s">
        <v>2380</v>
      </c>
      <c r="B496" s="3">
        <v>45501</v>
      </c>
      <c r="C496" t="s">
        <v>779</v>
      </c>
      <c r="D496" t="s">
        <v>1605</v>
      </c>
      <c r="E496" t="s">
        <v>1879</v>
      </c>
      <c r="F496">
        <v>1</v>
      </c>
      <c r="G496">
        <v>917.17</v>
      </c>
      <c r="H496">
        <v>0.13</v>
      </c>
      <c r="I496" t="s">
        <v>1868</v>
      </c>
      <c r="J496">
        <v>797.93790000000001</v>
      </c>
      <c r="K496" s="4">
        <f>IF(ISBLANK(Sales_Fact[[#This Row],[Quantity]]),MEDIAN(Sales_Fact[Quantity]),Sales_Fact[[#This Row],[Quantity]])</f>
        <v>1</v>
      </c>
      <c r="L496" s="1">
        <f>IF(ISBLANK(Sales_Fact[[#This Row],[Unit_Price]]),MEDIAN(Sales_Fact[Unit_Price]),Sales_Fact[[#This Row],[Unit_Price]])</f>
        <v>917.17</v>
      </c>
      <c r="M496" s="2">
        <f>IF(ISBLANK(Sales_Fact[[#This Row],[Discount]]),MEDIAN(Sales_Fact[Discount]),Sales_Fact[[#This Row],[Discount]])</f>
        <v>0.13</v>
      </c>
      <c r="N496" s="1">
        <f>Sales_Fact[[#This Row],[Quantity2]]*Sales_Fact[[#This Row],[Unit_Price3]]*(1-Sales_Fact[[#This Row],[Discount4]])</f>
        <v>797.93790000000001</v>
      </c>
      <c r="O496" s="1">
        <f>Sales_Fact[[#This Row],[Quantity2]]*Sales_Fact[[#This Row],[Unit_Price3]]</f>
        <v>917.17</v>
      </c>
      <c r="P496" s="1">
        <f>Sales_Fact[[#This Row],[Gross Amount]]*Sales_Fact[[#This Row],[Discount4]]</f>
        <v>119.2321</v>
      </c>
      <c r="Q496" s="1" t="str">
        <f>IF(Sales_Fact[[#This Row],[Total_Amount5]]&gt;1000,"High Value","Standard")</f>
        <v>Standard</v>
      </c>
    </row>
    <row r="497" spans="1:17" x14ac:dyDescent="0.25">
      <c r="A497" t="s">
        <v>2381</v>
      </c>
      <c r="B497" s="3">
        <v>45568</v>
      </c>
      <c r="C497" t="s">
        <v>1029</v>
      </c>
      <c r="D497" t="s">
        <v>1575</v>
      </c>
      <c r="E497" t="s">
        <v>1870</v>
      </c>
      <c r="F497">
        <v>2</v>
      </c>
      <c r="G497">
        <v>406.46</v>
      </c>
      <c r="H497">
        <v>0.3</v>
      </c>
      <c r="I497" t="s">
        <v>1864</v>
      </c>
      <c r="J497">
        <v>569.04399999999998</v>
      </c>
      <c r="K497" s="4">
        <f>IF(ISBLANK(Sales_Fact[[#This Row],[Quantity]]),MEDIAN(Sales_Fact[Quantity]),Sales_Fact[[#This Row],[Quantity]])</f>
        <v>2</v>
      </c>
      <c r="L497" s="1">
        <f>IF(ISBLANK(Sales_Fact[[#This Row],[Unit_Price]]),MEDIAN(Sales_Fact[Unit_Price]),Sales_Fact[[#This Row],[Unit_Price]])</f>
        <v>406.46</v>
      </c>
      <c r="M497" s="2">
        <f>IF(ISBLANK(Sales_Fact[[#This Row],[Discount]]),MEDIAN(Sales_Fact[Discount]),Sales_Fact[[#This Row],[Discount]])</f>
        <v>0.3</v>
      </c>
      <c r="N497" s="1">
        <f>Sales_Fact[[#This Row],[Quantity2]]*Sales_Fact[[#This Row],[Unit_Price3]]*(1-Sales_Fact[[#This Row],[Discount4]])</f>
        <v>569.04399999999998</v>
      </c>
      <c r="O497" s="1">
        <f>Sales_Fact[[#This Row],[Quantity2]]*Sales_Fact[[#This Row],[Unit_Price3]]</f>
        <v>812.92</v>
      </c>
      <c r="P497" s="1">
        <f>Sales_Fact[[#This Row],[Gross Amount]]*Sales_Fact[[#This Row],[Discount4]]</f>
        <v>243.87599999999998</v>
      </c>
      <c r="Q497" s="1" t="str">
        <f>IF(Sales_Fact[[#This Row],[Total_Amount5]]&gt;1000,"High Value","Standard")</f>
        <v>Standard</v>
      </c>
    </row>
    <row r="498" spans="1:17" x14ac:dyDescent="0.25">
      <c r="A498" t="s">
        <v>2382</v>
      </c>
      <c r="B498" s="3">
        <v>45238</v>
      </c>
      <c r="C498" t="s">
        <v>755</v>
      </c>
      <c r="D498" t="s">
        <v>1836</v>
      </c>
      <c r="E498" t="s">
        <v>1879</v>
      </c>
      <c r="F498">
        <v>2</v>
      </c>
      <c r="G498">
        <v>264.39</v>
      </c>
      <c r="H498">
        <v>0.11</v>
      </c>
      <c r="I498" t="s">
        <v>1868</v>
      </c>
      <c r="J498">
        <v>470.61419999999998</v>
      </c>
      <c r="K498" s="4">
        <f>IF(ISBLANK(Sales_Fact[[#This Row],[Quantity]]),MEDIAN(Sales_Fact[Quantity]),Sales_Fact[[#This Row],[Quantity]])</f>
        <v>2</v>
      </c>
      <c r="L498" s="1">
        <f>IF(ISBLANK(Sales_Fact[[#This Row],[Unit_Price]]),MEDIAN(Sales_Fact[Unit_Price]),Sales_Fact[[#This Row],[Unit_Price]])</f>
        <v>264.39</v>
      </c>
      <c r="M498" s="2">
        <f>IF(ISBLANK(Sales_Fact[[#This Row],[Discount]]),MEDIAN(Sales_Fact[Discount]),Sales_Fact[[#This Row],[Discount]])</f>
        <v>0.11</v>
      </c>
      <c r="N498" s="1">
        <f>Sales_Fact[[#This Row],[Quantity2]]*Sales_Fact[[#This Row],[Unit_Price3]]*(1-Sales_Fact[[#This Row],[Discount4]])</f>
        <v>470.61419999999998</v>
      </c>
      <c r="O498" s="1">
        <f>Sales_Fact[[#This Row],[Quantity2]]*Sales_Fact[[#This Row],[Unit_Price3]]</f>
        <v>528.78</v>
      </c>
      <c r="P498" s="1">
        <f>Sales_Fact[[#This Row],[Gross Amount]]*Sales_Fact[[#This Row],[Discount4]]</f>
        <v>58.165799999999997</v>
      </c>
      <c r="Q498" s="1" t="str">
        <f>IF(Sales_Fact[[#This Row],[Total_Amount5]]&gt;1000,"High Value","Standard")</f>
        <v>Standard</v>
      </c>
    </row>
    <row r="499" spans="1:17" x14ac:dyDescent="0.25">
      <c r="A499" t="s">
        <v>2383</v>
      </c>
      <c r="B499" s="3">
        <v>45754</v>
      </c>
      <c r="C499" t="s">
        <v>634</v>
      </c>
      <c r="D499" t="s">
        <v>1755</v>
      </c>
      <c r="E499" t="s">
        <v>1886</v>
      </c>
      <c r="F499">
        <v>1</v>
      </c>
      <c r="G499">
        <v>414.97</v>
      </c>
      <c r="H499">
        <v>0.22</v>
      </c>
      <c r="I499" t="s">
        <v>1864</v>
      </c>
      <c r="J499">
        <v>323.67660000000001</v>
      </c>
      <c r="K499" s="4">
        <f>IF(ISBLANK(Sales_Fact[[#This Row],[Quantity]]),MEDIAN(Sales_Fact[Quantity]),Sales_Fact[[#This Row],[Quantity]])</f>
        <v>1</v>
      </c>
      <c r="L499" s="1">
        <f>IF(ISBLANK(Sales_Fact[[#This Row],[Unit_Price]]),MEDIAN(Sales_Fact[Unit_Price]),Sales_Fact[[#This Row],[Unit_Price]])</f>
        <v>414.97</v>
      </c>
      <c r="M499" s="2">
        <f>IF(ISBLANK(Sales_Fact[[#This Row],[Discount]]),MEDIAN(Sales_Fact[Discount]),Sales_Fact[[#This Row],[Discount]])</f>
        <v>0.22</v>
      </c>
      <c r="N499" s="1">
        <f>Sales_Fact[[#This Row],[Quantity2]]*Sales_Fact[[#This Row],[Unit_Price3]]*(1-Sales_Fact[[#This Row],[Discount4]])</f>
        <v>323.67660000000001</v>
      </c>
      <c r="O499" s="1">
        <f>Sales_Fact[[#This Row],[Quantity2]]*Sales_Fact[[#This Row],[Unit_Price3]]</f>
        <v>414.97</v>
      </c>
      <c r="P499" s="1">
        <f>Sales_Fact[[#This Row],[Gross Amount]]*Sales_Fact[[#This Row],[Discount4]]</f>
        <v>91.293400000000005</v>
      </c>
      <c r="Q499" s="1" t="str">
        <f>IF(Sales_Fact[[#This Row],[Total_Amount5]]&gt;1000,"High Value","Standard")</f>
        <v>Standard</v>
      </c>
    </row>
    <row r="500" spans="1:17" x14ac:dyDescent="0.25">
      <c r="A500" t="s">
        <v>2384</v>
      </c>
      <c r="B500" s="3">
        <v>45280</v>
      </c>
      <c r="C500" t="s">
        <v>499</v>
      </c>
      <c r="D500" t="s">
        <v>1626</v>
      </c>
      <c r="E500" t="s">
        <v>1913</v>
      </c>
      <c r="F500">
        <v>2</v>
      </c>
      <c r="G500">
        <v>583.51</v>
      </c>
      <c r="H500">
        <v>0.2</v>
      </c>
      <c r="I500" t="s">
        <v>1868</v>
      </c>
      <c r="J500">
        <v>933.61599999999999</v>
      </c>
      <c r="K500" s="4">
        <f>IF(ISBLANK(Sales_Fact[[#This Row],[Quantity]]),MEDIAN(Sales_Fact[Quantity]),Sales_Fact[[#This Row],[Quantity]])</f>
        <v>2</v>
      </c>
      <c r="L500" s="1">
        <f>IF(ISBLANK(Sales_Fact[[#This Row],[Unit_Price]]),MEDIAN(Sales_Fact[Unit_Price]),Sales_Fact[[#This Row],[Unit_Price]])</f>
        <v>583.51</v>
      </c>
      <c r="M500" s="2">
        <f>IF(ISBLANK(Sales_Fact[[#This Row],[Discount]]),MEDIAN(Sales_Fact[Discount]),Sales_Fact[[#This Row],[Discount]])</f>
        <v>0.2</v>
      </c>
      <c r="N500" s="1">
        <f>Sales_Fact[[#This Row],[Quantity2]]*Sales_Fact[[#This Row],[Unit_Price3]]*(1-Sales_Fact[[#This Row],[Discount4]])</f>
        <v>933.61599999999999</v>
      </c>
      <c r="O500" s="1">
        <f>Sales_Fact[[#This Row],[Quantity2]]*Sales_Fact[[#This Row],[Unit_Price3]]</f>
        <v>1167.02</v>
      </c>
      <c r="P500" s="1">
        <f>Sales_Fact[[#This Row],[Gross Amount]]*Sales_Fact[[#This Row],[Discount4]]</f>
        <v>233.404</v>
      </c>
      <c r="Q500" s="1" t="str">
        <f>IF(Sales_Fact[[#This Row],[Total_Amount5]]&gt;1000,"High Value","Standard")</f>
        <v>Standard</v>
      </c>
    </row>
    <row r="501" spans="1:17" x14ac:dyDescent="0.25">
      <c r="A501" t="s">
        <v>2385</v>
      </c>
      <c r="B501" s="3">
        <v>45911</v>
      </c>
      <c r="C501" t="s">
        <v>58</v>
      </c>
      <c r="D501" t="s">
        <v>1644</v>
      </c>
      <c r="E501" t="s">
        <v>1863</v>
      </c>
      <c r="F501">
        <v>1</v>
      </c>
      <c r="G501">
        <v>659.27</v>
      </c>
      <c r="H501">
        <v>0.15</v>
      </c>
      <c r="I501" t="s">
        <v>1864</v>
      </c>
      <c r="J501">
        <v>560.37950000000001</v>
      </c>
      <c r="K501" s="4">
        <f>IF(ISBLANK(Sales_Fact[[#This Row],[Quantity]]),MEDIAN(Sales_Fact[Quantity]),Sales_Fact[[#This Row],[Quantity]])</f>
        <v>1</v>
      </c>
      <c r="L501" s="1">
        <f>IF(ISBLANK(Sales_Fact[[#This Row],[Unit_Price]]),MEDIAN(Sales_Fact[Unit_Price]),Sales_Fact[[#This Row],[Unit_Price]])</f>
        <v>659.27</v>
      </c>
      <c r="M501" s="2">
        <f>IF(ISBLANK(Sales_Fact[[#This Row],[Discount]]),MEDIAN(Sales_Fact[Discount]),Sales_Fact[[#This Row],[Discount]])</f>
        <v>0.15</v>
      </c>
      <c r="N501" s="1">
        <f>Sales_Fact[[#This Row],[Quantity2]]*Sales_Fact[[#This Row],[Unit_Price3]]*(1-Sales_Fact[[#This Row],[Discount4]])</f>
        <v>560.37950000000001</v>
      </c>
      <c r="O501" s="1">
        <f>Sales_Fact[[#This Row],[Quantity2]]*Sales_Fact[[#This Row],[Unit_Price3]]</f>
        <v>659.27</v>
      </c>
      <c r="P501" s="1">
        <f>Sales_Fact[[#This Row],[Gross Amount]]*Sales_Fact[[#This Row],[Discount4]]</f>
        <v>98.890499999999989</v>
      </c>
      <c r="Q501" s="1" t="str">
        <f>IF(Sales_Fact[[#This Row],[Total_Amount5]]&gt;1000,"High Value","Standard")</f>
        <v>Standard</v>
      </c>
    </row>
    <row r="502" spans="1:17" x14ac:dyDescent="0.25">
      <c r="A502" t="s">
        <v>2386</v>
      </c>
      <c r="B502" s="3">
        <v>45627</v>
      </c>
      <c r="C502" t="s">
        <v>1387</v>
      </c>
      <c r="D502" t="s">
        <v>1556</v>
      </c>
      <c r="E502" t="s">
        <v>1874</v>
      </c>
      <c r="F502">
        <v>4</v>
      </c>
      <c r="G502">
        <v>106.66</v>
      </c>
      <c r="H502">
        <v>0.2</v>
      </c>
      <c r="I502" t="s">
        <v>1868</v>
      </c>
      <c r="J502">
        <v>341.31200000000001</v>
      </c>
      <c r="K502" s="4">
        <f>IF(ISBLANK(Sales_Fact[[#This Row],[Quantity]]),MEDIAN(Sales_Fact[Quantity]),Sales_Fact[[#This Row],[Quantity]])</f>
        <v>4</v>
      </c>
      <c r="L502" s="1">
        <f>IF(ISBLANK(Sales_Fact[[#This Row],[Unit_Price]]),MEDIAN(Sales_Fact[Unit_Price]),Sales_Fact[[#This Row],[Unit_Price]])</f>
        <v>106.66</v>
      </c>
      <c r="M502" s="2">
        <f>IF(ISBLANK(Sales_Fact[[#This Row],[Discount]]),MEDIAN(Sales_Fact[Discount]),Sales_Fact[[#This Row],[Discount]])</f>
        <v>0.2</v>
      </c>
      <c r="N502" s="1">
        <f>Sales_Fact[[#This Row],[Quantity2]]*Sales_Fact[[#This Row],[Unit_Price3]]*(1-Sales_Fact[[#This Row],[Discount4]])</f>
        <v>341.31200000000001</v>
      </c>
      <c r="O502" s="1">
        <f>Sales_Fact[[#This Row],[Quantity2]]*Sales_Fact[[#This Row],[Unit_Price3]]</f>
        <v>426.64</v>
      </c>
      <c r="P502" s="1">
        <f>Sales_Fact[[#This Row],[Gross Amount]]*Sales_Fact[[#This Row],[Discount4]]</f>
        <v>85.328000000000003</v>
      </c>
      <c r="Q502" s="1" t="str">
        <f>IF(Sales_Fact[[#This Row],[Total_Amount5]]&gt;1000,"High Value","Standard")</f>
        <v>Standard</v>
      </c>
    </row>
    <row r="503" spans="1:17" x14ac:dyDescent="0.25">
      <c r="A503" t="s">
        <v>2387</v>
      </c>
      <c r="B503" s="3">
        <v>45617</v>
      </c>
      <c r="C503" t="s">
        <v>550</v>
      </c>
      <c r="D503" t="s">
        <v>1582</v>
      </c>
      <c r="E503" t="s">
        <v>1870</v>
      </c>
      <c r="F503">
        <v>4</v>
      </c>
      <c r="G503">
        <v>168.55</v>
      </c>
      <c r="H503">
        <v>0.15</v>
      </c>
      <c r="I503" t="s">
        <v>1864</v>
      </c>
      <c r="J503">
        <v>573.07000000000005</v>
      </c>
      <c r="K503" s="4">
        <f>IF(ISBLANK(Sales_Fact[[#This Row],[Quantity]]),MEDIAN(Sales_Fact[Quantity]),Sales_Fact[[#This Row],[Quantity]])</f>
        <v>4</v>
      </c>
      <c r="L503" s="1">
        <f>IF(ISBLANK(Sales_Fact[[#This Row],[Unit_Price]]),MEDIAN(Sales_Fact[Unit_Price]),Sales_Fact[[#This Row],[Unit_Price]])</f>
        <v>168.55</v>
      </c>
      <c r="M503" s="2">
        <f>IF(ISBLANK(Sales_Fact[[#This Row],[Discount]]),MEDIAN(Sales_Fact[Discount]),Sales_Fact[[#This Row],[Discount]])</f>
        <v>0.15</v>
      </c>
      <c r="N503" s="1">
        <f>Sales_Fact[[#This Row],[Quantity2]]*Sales_Fact[[#This Row],[Unit_Price3]]*(1-Sales_Fact[[#This Row],[Discount4]])</f>
        <v>573.07000000000005</v>
      </c>
      <c r="O503" s="1">
        <f>Sales_Fact[[#This Row],[Quantity2]]*Sales_Fact[[#This Row],[Unit_Price3]]</f>
        <v>674.2</v>
      </c>
      <c r="P503" s="1">
        <f>Sales_Fact[[#This Row],[Gross Amount]]*Sales_Fact[[#This Row],[Discount4]]</f>
        <v>101.13000000000001</v>
      </c>
      <c r="Q503" s="1" t="str">
        <f>IF(Sales_Fact[[#This Row],[Total_Amount5]]&gt;1000,"High Value","Standard")</f>
        <v>Standard</v>
      </c>
    </row>
    <row r="504" spans="1:17" x14ac:dyDescent="0.25">
      <c r="A504" t="s">
        <v>2388</v>
      </c>
      <c r="B504" s="3">
        <v>45899</v>
      </c>
      <c r="C504" t="s">
        <v>1509</v>
      </c>
      <c r="D504" t="s">
        <v>1683</v>
      </c>
      <c r="E504" t="s">
        <v>1909</v>
      </c>
      <c r="F504">
        <v>1</v>
      </c>
      <c r="G504">
        <v>230.53</v>
      </c>
      <c r="H504">
        <v>0.06</v>
      </c>
      <c r="I504" t="s">
        <v>1868</v>
      </c>
      <c r="J504">
        <v>216.69820000000001</v>
      </c>
      <c r="K504" s="4">
        <f>IF(ISBLANK(Sales_Fact[[#This Row],[Quantity]]),MEDIAN(Sales_Fact[Quantity]),Sales_Fact[[#This Row],[Quantity]])</f>
        <v>1</v>
      </c>
      <c r="L504" s="1">
        <f>IF(ISBLANK(Sales_Fact[[#This Row],[Unit_Price]]),MEDIAN(Sales_Fact[Unit_Price]),Sales_Fact[[#This Row],[Unit_Price]])</f>
        <v>230.53</v>
      </c>
      <c r="M504" s="2">
        <f>IF(ISBLANK(Sales_Fact[[#This Row],[Discount]]),MEDIAN(Sales_Fact[Discount]),Sales_Fact[[#This Row],[Discount]])</f>
        <v>0.06</v>
      </c>
      <c r="N504" s="1">
        <f>Sales_Fact[[#This Row],[Quantity2]]*Sales_Fact[[#This Row],[Unit_Price3]]*(1-Sales_Fact[[#This Row],[Discount4]])</f>
        <v>216.69819999999999</v>
      </c>
      <c r="O504" s="1">
        <f>Sales_Fact[[#This Row],[Quantity2]]*Sales_Fact[[#This Row],[Unit_Price3]]</f>
        <v>230.53</v>
      </c>
      <c r="P504" s="1">
        <f>Sales_Fact[[#This Row],[Gross Amount]]*Sales_Fact[[#This Row],[Discount4]]</f>
        <v>13.831799999999999</v>
      </c>
      <c r="Q504" s="1" t="str">
        <f>IF(Sales_Fact[[#This Row],[Total_Amount5]]&gt;1000,"High Value","Standard")</f>
        <v>Standard</v>
      </c>
    </row>
    <row r="505" spans="1:17" x14ac:dyDescent="0.25">
      <c r="A505" t="s">
        <v>2389</v>
      </c>
      <c r="B505" s="3">
        <v>45889</v>
      </c>
      <c r="C505" t="s">
        <v>42</v>
      </c>
      <c r="D505" t="s">
        <v>1713</v>
      </c>
      <c r="E505" t="s">
        <v>1883</v>
      </c>
      <c r="F505">
        <v>2</v>
      </c>
      <c r="G505">
        <v>355.41</v>
      </c>
      <c r="H505">
        <v>0.13</v>
      </c>
      <c r="I505" t="s">
        <v>1868</v>
      </c>
      <c r="J505">
        <v>618.41340000000002</v>
      </c>
      <c r="K505" s="4">
        <f>IF(ISBLANK(Sales_Fact[[#This Row],[Quantity]]),MEDIAN(Sales_Fact[Quantity]),Sales_Fact[[#This Row],[Quantity]])</f>
        <v>2</v>
      </c>
      <c r="L505" s="1">
        <f>IF(ISBLANK(Sales_Fact[[#This Row],[Unit_Price]]),MEDIAN(Sales_Fact[Unit_Price]),Sales_Fact[[#This Row],[Unit_Price]])</f>
        <v>355.41</v>
      </c>
      <c r="M505" s="2">
        <f>IF(ISBLANK(Sales_Fact[[#This Row],[Discount]]),MEDIAN(Sales_Fact[Discount]),Sales_Fact[[#This Row],[Discount]])</f>
        <v>0.13</v>
      </c>
      <c r="N505" s="1">
        <f>Sales_Fact[[#This Row],[Quantity2]]*Sales_Fact[[#This Row],[Unit_Price3]]*(1-Sales_Fact[[#This Row],[Discount4]])</f>
        <v>618.41340000000002</v>
      </c>
      <c r="O505" s="1">
        <f>Sales_Fact[[#This Row],[Quantity2]]*Sales_Fact[[#This Row],[Unit_Price3]]</f>
        <v>710.82</v>
      </c>
      <c r="P505" s="1">
        <f>Sales_Fact[[#This Row],[Gross Amount]]*Sales_Fact[[#This Row],[Discount4]]</f>
        <v>92.406600000000012</v>
      </c>
      <c r="Q505" s="1" t="str">
        <f>IF(Sales_Fact[[#This Row],[Total_Amount5]]&gt;1000,"High Value","Standard")</f>
        <v>Standard</v>
      </c>
    </row>
    <row r="506" spans="1:17" x14ac:dyDescent="0.25">
      <c r="A506" t="s">
        <v>2390</v>
      </c>
      <c r="B506" s="3">
        <v>45943</v>
      </c>
      <c r="C506" t="s">
        <v>562</v>
      </c>
      <c r="D506" t="s">
        <v>1692</v>
      </c>
      <c r="E506" t="s">
        <v>1909</v>
      </c>
      <c r="F506">
        <v>3</v>
      </c>
      <c r="G506">
        <v>843.44</v>
      </c>
      <c r="H506">
        <v>0.22</v>
      </c>
      <c r="I506" t="s">
        <v>1861</v>
      </c>
      <c r="J506">
        <v>1973.6496</v>
      </c>
      <c r="K506" s="4">
        <f>IF(ISBLANK(Sales_Fact[[#This Row],[Quantity]]),MEDIAN(Sales_Fact[Quantity]),Sales_Fact[[#This Row],[Quantity]])</f>
        <v>3</v>
      </c>
      <c r="L506" s="1">
        <f>IF(ISBLANK(Sales_Fact[[#This Row],[Unit_Price]]),MEDIAN(Sales_Fact[Unit_Price]),Sales_Fact[[#This Row],[Unit_Price]])</f>
        <v>843.44</v>
      </c>
      <c r="M506" s="2">
        <f>IF(ISBLANK(Sales_Fact[[#This Row],[Discount]]),MEDIAN(Sales_Fact[Discount]),Sales_Fact[[#This Row],[Discount]])</f>
        <v>0.22</v>
      </c>
      <c r="N506" s="1">
        <f>Sales_Fact[[#This Row],[Quantity2]]*Sales_Fact[[#This Row],[Unit_Price3]]*(1-Sales_Fact[[#This Row],[Discount4]])</f>
        <v>1973.6496000000002</v>
      </c>
      <c r="O506" s="1">
        <f>Sales_Fact[[#This Row],[Quantity2]]*Sales_Fact[[#This Row],[Unit_Price3]]</f>
        <v>2530.3200000000002</v>
      </c>
      <c r="P506" s="1">
        <f>Sales_Fact[[#This Row],[Gross Amount]]*Sales_Fact[[#This Row],[Discount4]]</f>
        <v>556.67040000000009</v>
      </c>
      <c r="Q506" s="1" t="str">
        <f>IF(Sales_Fact[[#This Row],[Total_Amount5]]&gt;1000,"High Value","Standard")</f>
        <v>High Value</v>
      </c>
    </row>
    <row r="507" spans="1:17" x14ac:dyDescent="0.25">
      <c r="A507" t="s">
        <v>2391</v>
      </c>
      <c r="B507" s="3">
        <v>45306</v>
      </c>
      <c r="C507" t="s">
        <v>550</v>
      </c>
      <c r="D507" t="s">
        <v>1836</v>
      </c>
      <c r="E507" t="s">
        <v>1883</v>
      </c>
      <c r="F507">
        <v>1</v>
      </c>
      <c r="G507">
        <v>301.60000000000002</v>
      </c>
      <c r="H507">
        <v>0.27</v>
      </c>
      <c r="I507" t="s">
        <v>1861</v>
      </c>
      <c r="J507">
        <v>220.16800000000001</v>
      </c>
      <c r="K507" s="4">
        <f>IF(ISBLANK(Sales_Fact[[#This Row],[Quantity]]),MEDIAN(Sales_Fact[Quantity]),Sales_Fact[[#This Row],[Quantity]])</f>
        <v>1</v>
      </c>
      <c r="L507" s="1">
        <f>IF(ISBLANK(Sales_Fact[[#This Row],[Unit_Price]]),MEDIAN(Sales_Fact[Unit_Price]),Sales_Fact[[#This Row],[Unit_Price]])</f>
        <v>301.60000000000002</v>
      </c>
      <c r="M507" s="2">
        <f>IF(ISBLANK(Sales_Fact[[#This Row],[Discount]]),MEDIAN(Sales_Fact[Discount]),Sales_Fact[[#This Row],[Discount]])</f>
        <v>0.27</v>
      </c>
      <c r="N507" s="1">
        <f>Sales_Fact[[#This Row],[Quantity2]]*Sales_Fact[[#This Row],[Unit_Price3]]*(1-Sales_Fact[[#This Row],[Discount4]])</f>
        <v>220.16800000000001</v>
      </c>
      <c r="O507" s="1">
        <f>Sales_Fact[[#This Row],[Quantity2]]*Sales_Fact[[#This Row],[Unit_Price3]]</f>
        <v>301.60000000000002</v>
      </c>
      <c r="P507" s="1">
        <f>Sales_Fact[[#This Row],[Gross Amount]]*Sales_Fact[[#This Row],[Discount4]]</f>
        <v>81.432000000000016</v>
      </c>
      <c r="Q507" s="1" t="str">
        <f>IF(Sales_Fact[[#This Row],[Total_Amount5]]&gt;1000,"High Value","Standard")</f>
        <v>Standard</v>
      </c>
    </row>
    <row r="508" spans="1:17" x14ac:dyDescent="0.25">
      <c r="A508" t="s">
        <v>2392</v>
      </c>
      <c r="B508" s="3">
        <v>45772</v>
      </c>
      <c r="C508" t="s">
        <v>168</v>
      </c>
      <c r="D508" t="s">
        <v>1818</v>
      </c>
      <c r="E508" t="s">
        <v>1909</v>
      </c>
      <c r="F508">
        <v>3</v>
      </c>
      <c r="G508">
        <v>21.59</v>
      </c>
      <c r="H508">
        <v>0.16</v>
      </c>
      <c r="I508" t="s">
        <v>1868</v>
      </c>
      <c r="J508">
        <v>54.406799999999997</v>
      </c>
      <c r="K508" s="4">
        <f>IF(ISBLANK(Sales_Fact[[#This Row],[Quantity]]),MEDIAN(Sales_Fact[Quantity]),Sales_Fact[[#This Row],[Quantity]])</f>
        <v>3</v>
      </c>
      <c r="L508" s="1">
        <f>IF(ISBLANK(Sales_Fact[[#This Row],[Unit_Price]]),MEDIAN(Sales_Fact[Unit_Price]),Sales_Fact[[#This Row],[Unit_Price]])</f>
        <v>21.59</v>
      </c>
      <c r="M508" s="2">
        <f>IF(ISBLANK(Sales_Fact[[#This Row],[Discount]]),MEDIAN(Sales_Fact[Discount]),Sales_Fact[[#This Row],[Discount]])</f>
        <v>0.16</v>
      </c>
      <c r="N508" s="1">
        <f>Sales_Fact[[#This Row],[Quantity2]]*Sales_Fact[[#This Row],[Unit_Price3]]*(1-Sales_Fact[[#This Row],[Discount4]])</f>
        <v>54.406799999999997</v>
      </c>
      <c r="O508" s="1">
        <f>Sales_Fact[[#This Row],[Quantity2]]*Sales_Fact[[#This Row],[Unit_Price3]]</f>
        <v>64.77</v>
      </c>
      <c r="P508" s="1">
        <f>Sales_Fact[[#This Row],[Gross Amount]]*Sales_Fact[[#This Row],[Discount4]]</f>
        <v>10.363199999999999</v>
      </c>
      <c r="Q508" s="1" t="str">
        <f>IF(Sales_Fact[[#This Row],[Total_Amount5]]&gt;1000,"High Value","Standard")</f>
        <v>Standard</v>
      </c>
    </row>
    <row r="509" spans="1:17" x14ac:dyDescent="0.25">
      <c r="A509" t="s">
        <v>2393</v>
      </c>
      <c r="B509" s="3">
        <v>45346</v>
      </c>
      <c r="C509" t="s">
        <v>696</v>
      </c>
      <c r="D509" t="s">
        <v>1591</v>
      </c>
      <c r="E509" t="s">
        <v>1909</v>
      </c>
      <c r="F509">
        <v>4</v>
      </c>
      <c r="G509">
        <v>284.24</v>
      </c>
      <c r="H509">
        <v>0.09</v>
      </c>
      <c r="I509" t="s">
        <v>1861</v>
      </c>
      <c r="J509">
        <v>1034.6335999999999</v>
      </c>
      <c r="K509" s="4">
        <f>IF(ISBLANK(Sales_Fact[[#This Row],[Quantity]]),MEDIAN(Sales_Fact[Quantity]),Sales_Fact[[#This Row],[Quantity]])</f>
        <v>4</v>
      </c>
      <c r="L509" s="1">
        <f>IF(ISBLANK(Sales_Fact[[#This Row],[Unit_Price]]),MEDIAN(Sales_Fact[Unit_Price]),Sales_Fact[[#This Row],[Unit_Price]])</f>
        <v>284.24</v>
      </c>
      <c r="M509" s="2">
        <f>IF(ISBLANK(Sales_Fact[[#This Row],[Discount]]),MEDIAN(Sales_Fact[Discount]),Sales_Fact[[#This Row],[Discount]])</f>
        <v>0.09</v>
      </c>
      <c r="N509" s="1">
        <f>Sales_Fact[[#This Row],[Quantity2]]*Sales_Fact[[#This Row],[Unit_Price3]]*(1-Sales_Fact[[#This Row],[Discount4]])</f>
        <v>1034.6336000000001</v>
      </c>
      <c r="O509" s="1">
        <f>Sales_Fact[[#This Row],[Quantity2]]*Sales_Fact[[#This Row],[Unit_Price3]]</f>
        <v>1136.96</v>
      </c>
      <c r="P509" s="1">
        <f>Sales_Fact[[#This Row],[Gross Amount]]*Sales_Fact[[#This Row],[Discount4]]</f>
        <v>102.32639999999999</v>
      </c>
      <c r="Q509" s="1" t="str">
        <f>IF(Sales_Fact[[#This Row],[Total_Amount5]]&gt;1000,"High Value","Standard")</f>
        <v>High Value</v>
      </c>
    </row>
    <row r="510" spans="1:17" x14ac:dyDescent="0.25">
      <c r="A510" t="s">
        <v>2394</v>
      </c>
      <c r="B510" s="3">
        <v>45656</v>
      </c>
      <c r="C510" t="s">
        <v>1161</v>
      </c>
      <c r="D510" t="s">
        <v>1564</v>
      </c>
      <c r="E510" t="s">
        <v>1890</v>
      </c>
      <c r="F510">
        <v>1</v>
      </c>
      <c r="G510">
        <v>191.6</v>
      </c>
      <c r="H510">
        <v>0.27</v>
      </c>
      <c r="I510" t="s">
        <v>1864</v>
      </c>
      <c r="J510">
        <v>139.86799999999999</v>
      </c>
      <c r="K510" s="4">
        <f>IF(ISBLANK(Sales_Fact[[#This Row],[Quantity]]),MEDIAN(Sales_Fact[Quantity]),Sales_Fact[[#This Row],[Quantity]])</f>
        <v>1</v>
      </c>
      <c r="L510" s="1">
        <f>IF(ISBLANK(Sales_Fact[[#This Row],[Unit_Price]]),MEDIAN(Sales_Fact[Unit_Price]),Sales_Fact[[#This Row],[Unit_Price]])</f>
        <v>191.6</v>
      </c>
      <c r="M510" s="2">
        <f>IF(ISBLANK(Sales_Fact[[#This Row],[Discount]]),MEDIAN(Sales_Fact[Discount]),Sales_Fact[[#This Row],[Discount]])</f>
        <v>0.27</v>
      </c>
      <c r="N510" s="1">
        <f>Sales_Fact[[#This Row],[Quantity2]]*Sales_Fact[[#This Row],[Unit_Price3]]*(1-Sales_Fact[[#This Row],[Discount4]])</f>
        <v>139.86799999999999</v>
      </c>
      <c r="O510" s="1">
        <f>Sales_Fact[[#This Row],[Quantity2]]*Sales_Fact[[#This Row],[Unit_Price3]]</f>
        <v>191.6</v>
      </c>
      <c r="P510" s="1">
        <f>Sales_Fact[[#This Row],[Gross Amount]]*Sales_Fact[[#This Row],[Discount4]]</f>
        <v>51.731999999999999</v>
      </c>
      <c r="Q510" s="1" t="str">
        <f>IF(Sales_Fact[[#This Row],[Total_Amount5]]&gt;1000,"High Value","Standard")</f>
        <v>Standard</v>
      </c>
    </row>
    <row r="511" spans="1:17" x14ac:dyDescent="0.25">
      <c r="A511" t="s">
        <v>2395</v>
      </c>
      <c r="B511" s="3">
        <v>45762</v>
      </c>
      <c r="C511" t="s">
        <v>990</v>
      </c>
      <c r="D511" t="s">
        <v>1785</v>
      </c>
      <c r="E511" t="s">
        <v>1913</v>
      </c>
      <c r="F511">
        <v>2</v>
      </c>
      <c r="G511">
        <v>616.97</v>
      </c>
      <c r="H511">
        <v>0.22</v>
      </c>
      <c r="I511" t="s">
        <v>1861</v>
      </c>
      <c r="J511">
        <v>962.47320000000002</v>
      </c>
      <c r="K511" s="4">
        <f>IF(ISBLANK(Sales_Fact[[#This Row],[Quantity]]),MEDIAN(Sales_Fact[Quantity]),Sales_Fact[[#This Row],[Quantity]])</f>
        <v>2</v>
      </c>
      <c r="L511" s="1">
        <f>IF(ISBLANK(Sales_Fact[[#This Row],[Unit_Price]]),MEDIAN(Sales_Fact[Unit_Price]),Sales_Fact[[#This Row],[Unit_Price]])</f>
        <v>616.97</v>
      </c>
      <c r="M511" s="2">
        <f>IF(ISBLANK(Sales_Fact[[#This Row],[Discount]]),MEDIAN(Sales_Fact[Discount]),Sales_Fact[[#This Row],[Discount]])</f>
        <v>0.22</v>
      </c>
      <c r="N511" s="1">
        <f>Sales_Fact[[#This Row],[Quantity2]]*Sales_Fact[[#This Row],[Unit_Price3]]*(1-Sales_Fact[[#This Row],[Discount4]])</f>
        <v>962.47320000000002</v>
      </c>
      <c r="O511" s="1">
        <f>Sales_Fact[[#This Row],[Quantity2]]*Sales_Fact[[#This Row],[Unit_Price3]]</f>
        <v>1233.94</v>
      </c>
      <c r="P511" s="1">
        <f>Sales_Fact[[#This Row],[Gross Amount]]*Sales_Fact[[#This Row],[Discount4]]</f>
        <v>271.46680000000003</v>
      </c>
      <c r="Q511" s="1" t="str">
        <f>IF(Sales_Fact[[#This Row],[Total_Amount5]]&gt;1000,"High Value","Standard")</f>
        <v>Standard</v>
      </c>
    </row>
    <row r="512" spans="1:17" x14ac:dyDescent="0.25">
      <c r="A512" t="s">
        <v>2396</v>
      </c>
      <c r="B512" s="3">
        <v>45580</v>
      </c>
      <c r="C512" t="s">
        <v>565</v>
      </c>
      <c r="D512" t="s">
        <v>1635</v>
      </c>
      <c r="E512" t="s">
        <v>1901</v>
      </c>
      <c r="F512">
        <v>3</v>
      </c>
      <c r="G512">
        <v>125.68</v>
      </c>
      <c r="H512">
        <v>0.26</v>
      </c>
      <c r="I512" t="s">
        <v>1868</v>
      </c>
      <c r="J512">
        <v>279.00959999999998</v>
      </c>
      <c r="K512" s="4">
        <f>IF(ISBLANK(Sales_Fact[[#This Row],[Quantity]]),MEDIAN(Sales_Fact[Quantity]),Sales_Fact[[#This Row],[Quantity]])</f>
        <v>3</v>
      </c>
      <c r="L512" s="1">
        <f>IF(ISBLANK(Sales_Fact[[#This Row],[Unit_Price]]),MEDIAN(Sales_Fact[Unit_Price]),Sales_Fact[[#This Row],[Unit_Price]])</f>
        <v>125.68</v>
      </c>
      <c r="M512" s="2">
        <f>IF(ISBLANK(Sales_Fact[[#This Row],[Discount]]),MEDIAN(Sales_Fact[Discount]),Sales_Fact[[#This Row],[Discount]])</f>
        <v>0.26</v>
      </c>
      <c r="N512" s="1">
        <f>Sales_Fact[[#This Row],[Quantity2]]*Sales_Fact[[#This Row],[Unit_Price3]]*(1-Sales_Fact[[#This Row],[Discount4]])</f>
        <v>279.00960000000003</v>
      </c>
      <c r="O512" s="1">
        <f>Sales_Fact[[#This Row],[Quantity2]]*Sales_Fact[[#This Row],[Unit_Price3]]</f>
        <v>377.04</v>
      </c>
      <c r="P512" s="1">
        <f>Sales_Fact[[#This Row],[Gross Amount]]*Sales_Fact[[#This Row],[Discount4]]</f>
        <v>98.030400000000014</v>
      </c>
      <c r="Q512" s="1" t="str">
        <f>IF(Sales_Fact[[#This Row],[Total_Amount5]]&gt;1000,"High Value","Standard")</f>
        <v>Standard</v>
      </c>
    </row>
    <row r="513" spans="1:17" x14ac:dyDescent="0.25">
      <c r="A513" t="s">
        <v>2397</v>
      </c>
      <c r="B513" s="3">
        <v>45676</v>
      </c>
      <c r="C513" t="s">
        <v>1113</v>
      </c>
      <c r="D513" t="s">
        <v>1680</v>
      </c>
      <c r="E513" t="s">
        <v>1874</v>
      </c>
      <c r="F513">
        <v>3</v>
      </c>
      <c r="G513">
        <v>307.48</v>
      </c>
      <c r="H513">
        <v>0.24</v>
      </c>
      <c r="I513" t="s">
        <v>1861</v>
      </c>
      <c r="J513">
        <v>701.0544000000001</v>
      </c>
      <c r="K513" s="4">
        <f>IF(ISBLANK(Sales_Fact[[#This Row],[Quantity]]),MEDIAN(Sales_Fact[Quantity]),Sales_Fact[[#This Row],[Quantity]])</f>
        <v>3</v>
      </c>
      <c r="L513" s="1">
        <f>IF(ISBLANK(Sales_Fact[[#This Row],[Unit_Price]]),MEDIAN(Sales_Fact[Unit_Price]),Sales_Fact[[#This Row],[Unit_Price]])</f>
        <v>307.48</v>
      </c>
      <c r="M513" s="2">
        <f>IF(ISBLANK(Sales_Fact[[#This Row],[Discount]]),MEDIAN(Sales_Fact[Discount]),Sales_Fact[[#This Row],[Discount]])</f>
        <v>0.24</v>
      </c>
      <c r="N513" s="1">
        <f>Sales_Fact[[#This Row],[Quantity2]]*Sales_Fact[[#This Row],[Unit_Price3]]*(1-Sales_Fact[[#This Row],[Discount4]])</f>
        <v>701.0544000000001</v>
      </c>
      <c r="O513" s="1">
        <f>Sales_Fact[[#This Row],[Quantity2]]*Sales_Fact[[#This Row],[Unit_Price3]]</f>
        <v>922.44</v>
      </c>
      <c r="P513" s="1">
        <f>Sales_Fact[[#This Row],[Gross Amount]]*Sales_Fact[[#This Row],[Discount4]]</f>
        <v>221.38560000000001</v>
      </c>
      <c r="Q513" s="1" t="str">
        <f>IF(Sales_Fact[[#This Row],[Total_Amount5]]&gt;1000,"High Value","Standard")</f>
        <v>Standard</v>
      </c>
    </row>
    <row r="514" spans="1:17" x14ac:dyDescent="0.25">
      <c r="A514" t="s">
        <v>2398</v>
      </c>
      <c r="B514" s="3">
        <v>45495</v>
      </c>
      <c r="C514" t="s">
        <v>951</v>
      </c>
      <c r="D514" t="s">
        <v>1556</v>
      </c>
      <c r="E514" t="s">
        <v>1892</v>
      </c>
      <c r="F514">
        <v>1</v>
      </c>
      <c r="G514">
        <v>505.23</v>
      </c>
      <c r="H514">
        <v>0.11</v>
      </c>
      <c r="I514" t="s">
        <v>1861</v>
      </c>
      <c r="J514">
        <v>449.65469999999999</v>
      </c>
      <c r="K514" s="4">
        <f>IF(ISBLANK(Sales_Fact[[#This Row],[Quantity]]),MEDIAN(Sales_Fact[Quantity]),Sales_Fact[[#This Row],[Quantity]])</f>
        <v>1</v>
      </c>
      <c r="L514" s="1">
        <f>IF(ISBLANK(Sales_Fact[[#This Row],[Unit_Price]]),MEDIAN(Sales_Fact[Unit_Price]),Sales_Fact[[#This Row],[Unit_Price]])</f>
        <v>505.23</v>
      </c>
      <c r="M514" s="2">
        <f>IF(ISBLANK(Sales_Fact[[#This Row],[Discount]]),MEDIAN(Sales_Fact[Discount]),Sales_Fact[[#This Row],[Discount]])</f>
        <v>0.11</v>
      </c>
      <c r="N514" s="1">
        <f>Sales_Fact[[#This Row],[Quantity2]]*Sales_Fact[[#This Row],[Unit_Price3]]*(1-Sales_Fact[[#This Row],[Discount4]])</f>
        <v>449.65470000000005</v>
      </c>
      <c r="O514" s="1">
        <f>Sales_Fact[[#This Row],[Quantity2]]*Sales_Fact[[#This Row],[Unit_Price3]]</f>
        <v>505.23</v>
      </c>
      <c r="P514" s="1">
        <f>Sales_Fact[[#This Row],[Gross Amount]]*Sales_Fact[[#This Row],[Discount4]]</f>
        <v>55.575300000000006</v>
      </c>
      <c r="Q514" s="1" t="str">
        <f>IF(Sales_Fact[[#This Row],[Total_Amount5]]&gt;1000,"High Value","Standard")</f>
        <v>Standard</v>
      </c>
    </row>
    <row r="515" spans="1:17" x14ac:dyDescent="0.25">
      <c r="A515" t="s">
        <v>2399</v>
      </c>
      <c r="B515" s="3">
        <v>45735</v>
      </c>
      <c r="C515" t="s">
        <v>1152</v>
      </c>
      <c r="D515" t="s">
        <v>1686</v>
      </c>
      <c r="E515" t="s">
        <v>1886</v>
      </c>
      <c r="F515">
        <v>1</v>
      </c>
      <c r="G515">
        <v>853.12</v>
      </c>
      <c r="H515">
        <v>0.19</v>
      </c>
      <c r="I515" t="s">
        <v>1868</v>
      </c>
      <c r="J515">
        <v>691.02719999999999</v>
      </c>
      <c r="K515" s="4">
        <f>IF(ISBLANK(Sales_Fact[[#This Row],[Quantity]]),MEDIAN(Sales_Fact[Quantity]),Sales_Fact[[#This Row],[Quantity]])</f>
        <v>1</v>
      </c>
      <c r="L515" s="1">
        <f>IF(ISBLANK(Sales_Fact[[#This Row],[Unit_Price]]),MEDIAN(Sales_Fact[Unit_Price]),Sales_Fact[[#This Row],[Unit_Price]])</f>
        <v>853.12</v>
      </c>
      <c r="M515" s="2">
        <f>IF(ISBLANK(Sales_Fact[[#This Row],[Discount]]),MEDIAN(Sales_Fact[Discount]),Sales_Fact[[#This Row],[Discount]])</f>
        <v>0.19</v>
      </c>
      <c r="N515" s="1">
        <f>Sales_Fact[[#This Row],[Quantity2]]*Sales_Fact[[#This Row],[Unit_Price3]]*(1-Sales_Fact[[#This Row],[Discount4]])</f>
        <v>691.02719999999999</v>
      </c>
      <c r="O515" s="1">
        <f>Sales_Fact[[#This Row],[Quantity2]]*Sales_Fact[[#This Row],[Unit_Price3]]</f>
        <v>853.12</v>
      </c>
      <c r="P515" s="1">
        <f>Sales_Fact[[#This Row],[Gross Amount]]*Sales_Fact[[#This Row],[Discount4]]</f>
        <v>162.09280000000001</v>
      </c>
      <c r="Q515" s="1" t="str">
        <f>IF(Sales_Fact[[#This Row],[Total_Amount5]]&gt;1000,"High Value","Standard")</f>
        <v>Standard</v>
      </c>
    </row>
    <row r="516" spans="1:17" x14ac:dyDescent="0.25">
      <c r="A516" t="s">
        <v>2400</v>
      </c>
      <c r="B516" s="3">
        <v>45312</v>
      </c>
      <c r="C516" t="s">
        <v>449</v>
      </c>
      <c r="D516" t="s">
        <v>1548</v>
      </c>
      <c r="E516" t="s">
        <v>1872</v>
      </c>
      <c r="F516">
        <v>4</v>
      </c>
      <c r="G516">
        <v>191.65</v>
      </c>
      <c r="H516">
        <v>0.19</v>
      </c>
      <c r="I516" t="s">
        <v>1864</v>
      </c>
      <c r="J516">
        <v>620.94600000000003</v>
      </c>
      <c r="K516" s="4">
        <f>IF(ISBLANK(Sales_Fact[[#This Row],[Quantity]]),MEDIAN(Sales_Fact[Quantity]),Sales_Fact[[#This Row],[Quantity]])</f>
        <v>4</v>
      </c>
      <c r="L516" s="1">
        <f>IF(ISBLANK(Sales_Fact[[#This Row],[Unit_Price]]),MEDIAN(Sales_Fact[Unit_Price]),Sales_Fact[[#This Row],[Unit_Price]])</f>
        <v>191.65</v>
      </c>
      <c r="M516" s="2">
        <f>IF(ISBLANK(Sales_Fact[[#This Row],[Discount]]),MEDIAN(Sales_Fact[Discount]),Sales_Fact[[#This Row],[Discount]])</f>
        <v>0.19</v>
      </c>
      <c r="N516" s="1">
        <f>Sales_Fact[[#This Row],[Quantity2]]*Sales_Fact[[#This Row],[Unit_Price3]]*(1-Sales_Fact[[#This Row],[Discount4]])</f>
        <v>620.94600000000003</v>
      </c>
      <c r="O516" s="1">
        <f>Sales_Fact[[#This Row],[Quantity2]]*Sales_Fact[[#This Row],[Unit_Price3]]</f>
        <v>766.6</v>
      </c>
      <c r="P516" s="1">
        <f>Sales_Fact[[#This Row],[Gross Amount]]*Sales_Fact[[#This Row],[Discount4]]</f>
        <v>145.654</v>
      </c>
      <c r="Q516" s="1" t="str">
        <f>IF(Sales_Fact[[#This Row],[Total_Amount5]]&gt;1000,"High Value","Standard")</f>
        <v>Standard</v>
      </c>
    </row>
    <row r="517" spans="1:17" x14ac:dyDescent="0.25">
      <c r="A517" t="s">
        <v>2401</v>
      </c>
      <c r="B517" s="3">
        <v>45286</v>
      </c>
      <c r="C517" t="s">
        <v>541</v>
      </c>
      <c r="D517" t="s">
        <v>1692</v>
      </c>
      <c r="E517" t="s">
        <v>1860</v>
      </c>
      <c r="F517">
        <v>1</v>
      </c>
      <c r="G517">
        <v>169.69</v>
      </c>
      <c r="H517">
        <v>0.22</v>
      </c>
      <c r="I517" t="s">
        <v>1861</v>
      </c>
      <c r="J517">
        <v>132.35820000000001</v>
      </c>
      <c r="K517" s="4">
        <f>IF(ISBLANK(Sales_Fact[[#This Row],[Quantity]]),MEDIAN(Sales_Fact[Quantity]),Sales_Fact[[#This Row],[Quantity]])</f>
        <v>1</v>
      </c>
      <c r="L517" s="1">
        <f>IF(ISBLANK(Sales_Fact[[#This Row],[Unit_Price]]),MEDIAN(Sales_Fact[Unit_Price]),Sales_Fact[[#This Row],[Unit_Price]])</f>
        <v>169.69</v>
      </c>
      <c r="M517" s="2">
        <f>IF(ISBLANK(Sales_Fact[[#This Row],[Discount]]),MEDIAN(Sales_Fact[Discount]),Sales_Fact[[#This Row],[Discount]])</f>
        <v>0.22</v>
      </c>
      <c r="N517" s="1">
        <f>Sales_Fact[[#This Row],[Quantity2]]*Sales_Fact[[#This Row],[Unit_Price3]]*(1-Sales_Fact[[#This Row],[Discount4]])</f>
        <v>132.35820000000001</v>
      </c>
      <c r="O517" s="1">
        <f>Sales_Fact[[#This Row],[Quantity2]]*Sales_Fact[[#This Row],[Unit_Price3]]</f>
        <v>169.69</v>
      </c>
      <c r="P517" s="1">
        <f>Sales_Fact[[#This Row],[Gross Amount]]*Sales_Fact[[#This Row],[Discount4]]</f>
        <v>37.331800000000001</v>
      </c>
      <c r="Q517" s="1" t="str">
        <f>IF(Sales_Fact[[#This Row],[Total_Amount5]]&gt;1000,"High Value","Standard")</f>
        <v>Standard</v>
      </c>
    </row>
    <row r="518" spans="1:17" x14ac:dyDescent="0.25">
      <c r="A518" t="s">
        <v>2402</v>
      </c>
      <c r="B518" s="3">
        <v>45372</v>
      </c>
      <c r="C518" t="s">
        <v>585</v>
      </c>
      <c r="D518" t="s">
        <v>1737</v>
      </c>
      <c r="E518" t="s">
        <v>1881</v>
      </c>
      <c r="F518">
        <v>1</v>
      </c>
      <c r="G518">
        <v>145.43</v>
      </c>
      <c r="H518">
        <v>0.08</v>
      </c>
      <c r="I518" t="s">
        <v>1861</v>
      </c>
      <c r="J518">
        <v>133.79560000000001</v>
      </c>
      <c r="K518" s="4">
        <f>IF(ISBLANK(Sales_Fact[[#This Row],[Quantity]]),MEDIAN(Sales_Fact[Quantity]),Sales_Fact[[#This Row],[Quantity]])</f>
        <v>1</v>
      </c>
      <c r="L518" s="1">
        <f>IF(ISBLANK(Sales_Fact[[#This Row],[Unit_Price]]),MEDIAN(Sales_Fact[Unit_Price]),Sales_Fact[[#This Row],[Unit_Price]])</f>
        <v>145.43</v>
      </c>
      <c r="M518" s="2">
        <f>IF(ISBLANK(Sales_Fact[[#This Row],[Discount]]),MEDIAN(Sales_Fact[Discount]),Sales_Fact[[#This Row],[Discount]])</f>
        <v>0.08</v>
      </c>
      <c r="N518" s="1">
        <f>Sales_Fact[[#This Row],[Quantity2]]*Sales_Fact[[#This Row],[Unit_Price3]]*(1-Sales_Fact[[#This Row],[Discount4]])</f>
        <v>133.79560000000001</v>
      </c>
      <c r="O518" s="1">
        <f>Sales_Fact[[#This Row],[Quantity2]]*Sales_Fact[[#This Row],[Unit_Price3]]</f>
        <v>145.43</v>
      </c>
      <c r="P518" s="1">
        <f>Sales_Fact[[#This Row],[Gross Amount]]*Sales_Fact[[#This Row],[Discount4]]</f>
        <v>11.634400000000001</v>
      </c>
      <c r="Q518" s="1" t="str">
        <f>IF(Sales_Fact[[#This Row],[Total_Amount5]]&gt;1000,"High Value","Standard")</f>
        <v>Standard</v>
      </c>
    </row>
    <row r="519" spans="1:17" x14ac:dyDescent="0.25">
      <c r="A519" t="s">
        <v>2403</v>
      </c>
      <c r="B519" s="3">
        <v>45633</v>
      </c>
      <c r="C519" t="s">
        <v>308</v>
      </c>
      <c r="D519" t="s">
        <v>1830</v>
      </c>
      <c r="E519" t="s">
        <v>1913</v>
      </c>
      <c r="F519">
        <v>4</v>
      </c>
      <c r="G519">
        <v>828.35</v>
      </c>
      <c r="H519">
        <v>0.17</v>
      </c>
      <c r="I519" t="s">
        <v>1861</v>
      </c>
      <c r="J519">
        <v>2750.1219999999998</v>
      </c>
      <c r="K519" s="4">
        <f>IF(ISBLANK(Sales_Fact[[#This Row],[Quantity]]),MEDIAN(Sales_Fact[Quantity]),Sales_Fact[[#This Row],[Quantity]])</f>
        <v>4</v>
      </c>
      <c r="L519" s="1">
        <f>IF(ISBLANK(Sales_Fact[[#This Row],[Unit_Price]]),MEDIAN(Sales_Fact[Unit_Price]),Sales_Fact[[#This Row],[Unit_Price]])</f>
        <v>828.35</v>
      </c>
      <c r="M519" s="2">
        <f>IF(ISBLANK(Sales_Fact[[#This Row],[Discount]]),MEDIAN(Sales_Fact[Discount]),Sales_Fact[[#This Row],[Discount]])</f>
        <v>0.17</v>
      </c>
      <c r="N519" s="1">
        <f>Sales_Fact[[#This Row],[Quantity2]]*Sales_Fact[[#This Row],[Unit_Price3]]*(1-Sales_Fact[[#This Row],[Discount4]])</f>
        <v>2750.1219999999998</v>
      </c>
      <c r="O519" s="1">
        <f>Sales_Fact[[#This Row],[Quantity2]]*Sales_Fact[[#This Row],[Unit_Price3]]</f>
        <v>3313.4</v>
      </c>
      <c r="P519" s="1">
        <f>Sales_Fact[[#This Row],[Gross Amount]]*Sales_Fact[[#This Row],[Discount4]]</f>
        <v>563.27800000000002</v>
      </c>
      <c r="Q519" s="1" t="str">
        <f>IF(Sales_Fact[[#This Row],[Total_Amount5]]&gt;1000,"High Value","Standard")</f>
        <v>High Value</v>
      </c>
    </row>
    <row r="520" spans="1:17" x14ac:dyDescent="0.25">
      <c r="A520" t="s">
        <v>2404</v>
      </c>
      <c r="B520" s="3">
        <v>45598</v>
      </c>
      <c r="C520" t="s">
        <v>1143</v>
      </c>
      <c r="D520" t="s">
        <v>1836</v>
      </c>
      <c r="E520" t="s">
        <v>1872</v>
      </c>
      <c r="F520">
        <v>3</v>
      </c>
      <c r="G520">
        <v>268.76</v>
      </c>
      <c r="H520">
        <v>0.01</v>
      </c>
      <c r="I520" t="s">
        <v>1864</v>
      </c>
      <c r="J520">
        <v>798.21719999999993</v>
      </c>
      <c r="K520" s="4">
        <f>IF(ISBLANK(Sales_Fact[[#This Row],[Quantity]]),MEDIAN(Sales_Fact[Quantity]),Sales_Fact[[#This Row],[Quantity]])</f>
        <v>3</v>
      </c>
      <c r="L520" s="1">
        <f>IF(ISBLANK(Sales_Fact[[#This Row],[Unit_Price]]),MEDIAN(Sales_Fact[Unit_Price]),Sales_Fact[[#This Row],[Unit_Price]])</f>
        <v>268.76</v>
      </c>
      <c r="M520" s="2">
        <f>IF(ISBLANK(Sales_Fact[[#This Row],[Discount]]),MEDIAN(Sales_Fact[Discount]),Sales_Fact[[#This Row],[Discount]])</f>
        <v>0.01</v>
      </c>
      <c r="N520" s="1">
        <f>Sales_Fact[[#This Row],[Quantity2]]*Sales_Fact[[#This Row],[Unit_Price3]]*(1-Sales_Fact[[#This Row],[Discount4]])</f>
        <v>798.21719999999993</v>
      </c>
      <c r="O520" s="1">
        <f>Sales_Fact[[#This Row],[Quantity2]]*Sales_Fact[[#This Row],[Unit_Price3]]</f>
        <v>806.28</v>
      </c>
      <c r="P520" s="1">
        <f>Sales_Fact[[#This Row],[Gross Amount]]*Sales_Fact[[#This Row],[Discount4]]</f>
        <v>8.0627999999999993</v>
      </c>
      <c r="Q520" s="1" t="str">
        <f>IF(Sales_Fact[[#This Row],[Total_Amount5]]&gt;1000,"High Value","Standard")</f>
        <v>Standard</v>
      </c>
    </row>
    <row r="521" spans="1:17" x14ac:dyDescent="0.25">
      <c r="A521" t="s">
        <v>2405</v>
      </c>
      <c r="B521" s="3">
        <v>45495</v>
      </c>
      <c r="C521" t="s">
        <v>758</v>
      </c>
      <c r="D521" t="s">
        <v>1815</v>
      </c>
      <c r="E521" t="s">
        <v>1879</v>
      </c>
      <c r="F521">
        <v>4</v>
      </c>
      <c r="G521">
        <v>370.09</v>
      </c>
      <c r="H521">
        <v>0.22</v>
      </c>
      <c r="I521" t="s">
        <v>1868</v>
      </c>
      <c r="J521">
        <v>1154.6808000000001</v>
      </c>
      <c r="K521" s="4">
        <f>IF(ISBLANK(Sales_Fact[[#This Row],[Quantity]]),MEDIAN(Sales_Fact[Quantity]),Sales_Fact[[#This Row],[Quantity]])</f>
        <v>4</v>
      </c>
      <c r="L521" s="1">
        <f>IF(ISBLANK(Sales_Fact[[#This Row],[Unit_Price]]),MEDIAN(Sales_Fact[Unit_Price]),Sales_Fact[[#This Row],[Unit_Price]])</f>
        <v>370.09</v>
      </c>
      <c r="M521" s="2">
        <f>IF(ISBLANK(Sales_Fact[[#This Row],[Discount]]),MEDIAN(Sales_Fact[Discount]),Sales_Fact[[#This Row],[Discount]])</f>
        <v>0.22</v>
      </c>
      <c r="N521" s="1">
        <f>Sales_Fact[[#This Row],[Quantity2]]*Sales_Fact[[#This Row],[Unit_Price3]]*(1-Sales_Fact[[#This Row],[Discount4]])</f>
        <v>1154.6807999999999</v>
      </c>
      <c r="O521" s="1">
        <f>Sales_Fact[[#This Row],[Quantity2]]*Sales_Fact[[#This Row],[Unit_Price3]]</f>
        <v>1480.36</v>
      </c>
      <c r="P521" s="1">
        <f>Sales_Fact[[#This Row],[Gross Amount]]*Sales_Fact[[#This Row],[Discount4]]</f>
        <v>325.67919999999998</v>
      </c>
      <c r="Q521" s="1" t="str">
        <f>IF(Sales_Fact[[#This Row],[Total_Amount5]]&gt;1000,"High Value","Standard")</f>
        <v>High Value</v>
      </c>
    </row>
    <row r="522" spans="1:17" x14ac:dyDescent="0.25">
      <c r="A522" t="s">
        <v>2406</v>
      </c>
      <c r="B522" s="3">
        <v>45229</v>
      </c>
      <c r="C522" t="s">
        <v>818</v>
      </c>
      <c r="D522" t="s">
        <v>1785</v>
      </c>
      <c r="E522" t="s">
        <v>1904</v>
      </c>
      <c r="F522">
        <v>3</v>
      </c>
      <c r="G522">
        <v>679.22</v>
      </c>
      <c r="H522">
        <v>0.11</v>
      </c>
      <c r="I522" t="s">
        <v>1864</v>
      </c>
      <c r="J522">
        <v>1813.5174</v>
      </c>
      <c r="K522" s="4">
        <f>IF(ISBLANK(Sales_Fact[[#This Row],[Quantity]]),MEDIAN(Sales_Fact[Quantity]),Sales_Fact[[#This Row],[Quantity]])</f>
        <v>3</v>
      </c>
      <c r="L522" s="1">
        <f>IF(ISBLANK(Sales_Fact[[#This Row],[Unit_Price]]),MEDIAN(Sales_Fact[Unit_Price]),Sales_Fact[[#This Row],[Unit_Price]])</f>
        <v>679.22</v>
      </c>
      <c r="M522" s="2">
        <f>IF(ISBLANK(Sales_Fact[[#This Row],[Discount]]),MEDIAN(Sales_Fact[Discount]),Sales_Fact[[#This Row],[Discount]])</f>
        <v>0.11</v>
      </c>
      <c r="N522" s="1">
        <f>Sales_Fact[[#This Row],[Quantity2]]*Sales_Fact[[#This Row],[Unit_Price3]]*(1-Sales_Fact[[#This Row],[Discount4]])</f>
        <v>1813.5174000000002</v>
      </c>
      <c r="O522" s="1">
        <f>Sales_Fact[[#This Row],[Quantity2]]*Sales_Fact[[#This Row],[Unit_Price3]]</f>
        <v>2037.66</v>
      </c>
      <c r="P522" s="1">
        <f>Sales_Fact[[#This Row],[Gross Amount]]*Sales_Fact[[#This Row],[Discount4]]</f>
        <v>224.14260000000002</v>
      </c>
      <c r="Q522" s="1" t="str">
        <f>IF(Sales_Fact[[#This Row],[Total_Amount5]]&gt;1000,"High Value","Standard")</f>
        <v>High Value</v>
      </c>
    </row>
    <row r="523" spans="1:17" x14ac:dyDescent="0.25">
      <c r="A523" t="s">
        <v>2407</v>
      </c>
      <c r="B523" s="3">
        <v>45433</v>
      </c>
      <c r="C523" t="s">
        <v>1176</v>
      </c>
      <c r="D523" t="s">
        <v>1770</v>
      </c>
      <c r="E523" t="s">
        <v>1879</v>
      </c>
      <c r="F523">
        <v>3</v>
      </c>
      <c r="G523">
        <v>780.69</v>
      </c>
      <c r="H523">
        <v>0.1</v>
      </c>
      <c r="I523" t="s">
        <v>1868</v>
      </c>
      <c r="J523">
        <v>2107.8629999999998</v>
      </c>
      <c r="K523" s="4">
        <f>IF(ISBLANK(Sales_Fact[[#This Row],[Quantity]]),MEDIAN(Sales_Fact[Quantity]),Sales_Fact[[#This Row],[Quantity]])</f>
        <v>3</v>
      </c>
      <c r="L523" s="1">
        <f>IF(ISBLANK(Sales_Fact[[#This Row],[Unit_Price]]),MEDIAN(Sales_Fact[Unit_Price]),Sales_Fact[[#This Row],[Unit_Price]])</f>
        <v>780.69</v>
      </c>
      <c r="M523" s="2">
        <f>IF(ISBLANK(Sales_Fact[[#This Row],[Discount]]),MEDIAN(Sales_Fact[Discount]),Sales_Fact[[#This Row],[Discount]])</f>
        <v>0.1</v>
      </c>
      <c r="N523" s="1">
        <f>Sales_Fact[[#This Row],[Quantity2]]*Sales_Fact[[#This Row],[Unit_Price3]]*(1-Sales_Fact[[#This Row],[Discount4]])</f>
        <v>2107.8630000000003</v>
      </c>
      <c r="O523" s="1">
        <f>Sales_Fact[[#This Row],[Quantity2]]*Sales_Fact[[#This Row],[Unit_Price3]]</f>
        <v>2342.0700000000002</v>
      </c>
      <c r="P523" s="1">
        <f>Sales_Fact[[#This Row],[Gross Amount]]*Sales_Fact[[#This Row],[Discount4]]</f>
        <v>234.20700000000002</v>
      </c>
      <c r="Q523" s="1" t="str">
        <f>IF(Sales_Fact[[#This Row],[Total_Amount5]]&gt;1000,"High Value","Standard")</f>
        <v>High Value</v>
      </c>
    </row>
    <row r="524" spans="1:17" x14ac:dyDescent="0.25">
      <c r="A524" t="s">
        <v>2408</v>
      </c>
      <c r="B524" s="3">
        <v>45766</v>
      </c>
      <c r="C524" t="s">
        <v>842</v>
      </c>
      <c r="D524" t="s">
        <v>1677</v>
      </c>
      <c r="E524" t="s">
        <v>1909</v>
      </c>
      <c r="F524">
        <v>2</v>
      </c>
      <c r="G524">
        <v>42.97</v>
      </c>
      <c r="H524">
        <v>0.18</v>
      </c>
      <c r="I524" t="s">
        <v>1864</v>
      </c>
      <c r="J524">
        <v>70.470799999999997</v>
      </c>
      <c r="K524" s="4">
        <f>IF(ISBLANK(Sales_Fact[[#This Row],[Quantity]]),MEDIAN(Sales_Fact[Quantity]),Sales_Fact[[#This Row],[Quantity]])</f>
        <v>2</v>
      </c>
      <c r="L524" s="1">
        <f>IF(ISBLANK(Sales_Fact[[#This Row],[Unit_Price]]),MEDIAN(Sales_Fact[Unit_Price]),Sales_Fact[[#This Row],[Unit_Price]])</f>
        <v>42.97</v>
      </c>
      <c r="M524" s="2">
        <f>IF(ISBLANK(Sales_Fact[[#This Row],[Discount]]),MEDIAN(Sales_Fact[Discount]),Sales_Fact[[#This Row],[Discount]])</f>
        <v>0.18</v>
      </c>
      <c r="N524" s="1">
        <f>Sales_Fact[[#This Row],[Quantity2]]*Sales_Fact[[#This Row],[Unit_Price3]]*(1-Sales_Fact[[#This Row],[Discount4]])</f>
        <v>70.470799999999997</v>
      </c>
      <c r="O524" s="1">
        <f>Sales_Fact[[#This Row],[Quantity2]]*Sales_Fact[[#This Row],[Unit_Price3]]</f>
        <v>85.94</v>
      </c>
      <c r="P524" s="1">
        <f>Sales_Fact[[#This Row],[Gross Amount]]*Sales_Fact[[#This Row],[Discount4]]</f>
        <v>15.469199999999999</v>
      </c>
      <c r="Q524" s="1" t="str">
        <f>IF(Sales_Fact[[#This Row],[Total_Amount5]]&gt;1000,"High Value","Standard")</f>
        <v>Standard</v>
      </c>
    </row>
    <row r="525" spans="1:17" x14ac:dyDescent="0.25">
      <c r="A525" t="s">
        <v>2409</v>
      </c>
      <c r="B525" s="3">
        <v>45639</v>
      </c>
      <c r="C525" t="s">
        <v>917</v>
      </c>
      <c r="D525" t="s">
        <v>1797</v>
      </c>
      <c r="E525" t="s">
        <v>1879</v>
      </c>
      <c r="F525">
        <v>4</v>
      </c>
      <c r="G525">
        <v>854.37</v>
      </c>
      <c r="H525">
        <v>7.0000000000000007E-2</v>
      </c>
      <c r="I525" t="s">
        <v>1864</v>
      </c>
      <c r="J525">
        <v>3178.2564000000002</v>
      </c>
      <c r="K525" s="4">
        <f>IF(ISBLANK(Sales_Fact[[#This Row],[Quantity]]),MEDIAN(Sales_Fact[Quantity]),Sales_Fact[[#This Row],[Quantity]])</f>
        <v>4</v>
      </c>
      <c r="L525" s="1">
        <f>IF(ISBLANK(Sales_Fact[[#This Row],[Unit_Price]]),MEDIAN(Sales_Fact[Unit_Price]),Sales_Fact[[#This Row],[Unit_Price]])</f>
        <v>854.37</v>
      </c>
      <c r="M525" s="2">
        <f>IF(ISBLANK(Sales_Fact[[#This Row],[Discount]]),MEDIAN(Sales_Fact[Discount]),Sales_Fact[[#This Row],[Discount]])</f>
        <v>7.0000000000000007E-2</v>
      </c>
      <c r="N525" s="1">
        <f>Sales_Fact[[#This Row],[Quantity2]]*Sales_Fact[[#This Row],[Unit_Price3]]*(1-Sales_Fact[[#This Row],[Discount4]])</f>
        <v>3178.2563999999998</v>
      </c>
      <c r="O525" s="1">
        <f>Sales_Fact[[#This Row],[Quantity2]]*Sales_Fact[[#This Row],[Unit_Price3]]</f>
        <v>3417.48</v>
      </c>
      <c r="P525" s="1">
        <f>Sales_Fact[[#This Row],[Gross Amount]]*Sales_Fact[[#This Row],[Discount4]]</f>
        <v>239.22360000000003</v>
      </c>
      <c r="Q525" s="1" t="str">
        <f>IF(Sales_Fact[[#This Row],[Total_Amount5]]&gt;1000,"High Value","Standard")</f>
        <v>High Value</v>
      </c>
    </row>
    <row r="526" spans="1:17" x14ac:dyDescent="0.25">
      <c r="A526" t="s">
        <v>2410</v>
      </c>
      <c r="B526" s="3">
        <v>45774</v>
      </c>
      <c r="C526" t="s">
        <v>360</v>
      </c>
      <c r="D526" t="s">
        <v>1623</v>
      </c>
      <c r="E526" t="s">
        <v>1886</v>
      </c>
      <c r="F526">
        <v>2</v>
      </c>
      <c r="G526">
        <v>409.52</v>
      </c>
      <c r="H526">
        <v>0.06</v>
      </c>
      <c r="I526" t="s">
        <v>1868</v>
      </c>
      <c r="J526">
        <v>769.8975999999999</v>
      </c>
      <c r="K526" s="4">
        <f>IF(ISBLANK(Sales_Fact[[#This Row],[Quantity]]),MEDIAN(Sales_Fact[Quantity]),Sales_Fact[[#This Row],[Quantity]])</f>
        <v>2</v>
      </c>
      <c r="L526" s="1">
        <f>IF(ISBLANK(Sales_Fact[[#This Row],[Unit_Price]]),MEDIAN(Sales_Fact[Unit_Price]),Sales_Fact[[#This Row],[Unit_Price]])</f>
        <v>409.52</v>
      </c>
      <c r="M526" s="2">
        <f>IF(ISBLANK(Sales_Fact[[#This Row],[Discount]]),MEDIAN(Sales_Fact[Discount]),Sales_Fact[[#This Row],[Discount]])</f>
        <v>0.06</v>
      </c>
      <c r="N526" s="1">
        <f>Sales_Fact[[#This Row],[Quantity2]]*Sales_Fact[[#This Row],[Unit_Price3]]*(1-Sales_Fact[[#This Row],[Discount4]])</f>
        <v>769.8975999999999</v>
      </c>
      <c r="O526" s="1">
        <f>Sales_Fact[[#This Row],[Quantity2]]*Sales_Fact[[#This Row],[Unit_Price3]]</f>
        <v>819.04</v>
      </c>
      <c r="P526" s="1">
        <f>Sales_Fact[[#This Row],[Gross Amount]]*Sales_Fact[[#This Row],[Discount4]]</f>
        <v>49.142399999999995</v>
      </c>
      <c r="Q526" s="1" t="str">
        <f>IF(Sales_Fact[[#This Row],[Total_Amount5]]&gt;1000,"High Value","Standard")</f>
        <v>Standard</v>
      </c>
    </row>
    <row r="527" spans="1:17" x14ac:dyDescent="0.25">
      <c r="A527" t="s">
        <v>2411</v>
      </c>
      <c r="B527" s="3">
        <v>45569</v>
      </c>
      <c r="C527" t="s">
        <v>553</v>
      </c>
      <c r="D527" t="s">
        <v>1773</v>
      </c>
      <c r="E527" t="s">
        <v>1901</v>
      </c>
      <c r="F527">
        <v>2</v>
      </c>
      <c r="G527">
        <v>407.46</v>
      </c>
      <c r="H527">
        <v>0.21</v>
      </c>
      <c r="I527" t="s">
        <v>1861</v>
      </c>
      <c r="J527">
        <v>643.78679999999997</v>
      </c>
      <c r="K527" s="4">
        <f>IF(ISBLANK(Sales_Fact[[#This Row],[Quantity]]),MEDIAN(Sales_Fact[Quantity]),Sales_Fact[[#This Row],[Quantity]])</f>
        <v>2</v>
      </c>
      <c r="L527" s="1">
        <f>IF(ISBLANK(Sales_Fact[[#This Row],[Unit_Price]]),MEDIAN(Sales_Fact[Unit_Price]),Sales_Fact[[#This Row],[Unit_Price]])</f>
        <v>407.46</v>
      </c>
      <c r="M527" s="2">
        <f>IF(ISBLANK(Sales_Fact[[#This Row],[Discount]]),MEDIAN(Sales_Fact[Discount]),Sales_Fact[[#This Row],[Discount]])</f>
        <v>0.21</v>
      </c>
      <c r="N527" s="1">
        <f>Sales_Fact[[#This Row],[Quantity2]]*Sales_Fact[[#This Row],[Unit_Price3]]*(1-Sales_Fact[[#This Row],[Discount4]])</f>
        <v>643.78679999999997</v>
      </c>
      <c r="O527" s="1">
        <f>Sales_Fact[[#This Row],[Quantity2]]*Sales_Fact[[#This Row],[Unit_Price3]]</f>
        <v>814.92</v>
      </c>
      <c r="P527" s="1">
        <f>Sales_Fact[[#This Row],[Gross Amount]]*Sales_Fact[[#This Row],[Discount4]]</f>
        <v>171.13319999999999</v>
      </c>
      <c r="Q527" s="1" t="str">
        <f>IF(Sales_Fact[[#This Row],[Total_Amount5]]&gt;1000,"High Value","Standard")</f>
        <v>Standard</v>
      </c>
    </row>
    <row r="528" spans="1:17" x14ac:dyDescent="0.25">
      <c r="A528" t="s">
        <v>2412</v>
      </c>
      <c r="B528" s="3">
        <v>45856</v>
      </c>
      <c r="C528" t="s">
        <v>744</v>
      </c>
      <c r="D528" t="s">
        <v>1561</v>
      </c>
      <c r="E528" t="s">
        <v>1866</v>
      </c>
      <c r="F528">
        <v>1</v>
      </c>
      <c r="G528">
        <v>728.84</v>
      </c>
      <c r="H528">
        <v>0.28000000000000003</v>
      </c>
      <c r="I528" t="s">
        <v>1864</v>
      </c>
      <c r="J528">
        <v>524.76480000000004</v>
      </c>
      <c r="K528" s="4">
        <f>IF(ISBLANK(Sales_Fact[[#This Row],[Quantity]]),MEDIAN(Sales_Fact[Quantity]),Sales_Fact[[#This Row],[Quantity]])</f>
        <v>1</v>
      </c>
      <c r="L528" s="1">
        <f>IF(ISBLANK(Sales_Fact[[#This Row],[Unit_Price]]),MEDIAN(Sales_Fact[Unit_Price]),Sales_Fact[[#This Row],[Unit_Price]])</f>
        <v>728.84</v>
      </c>
      <c r="M528" s="2">
        <f>IF(ISBLANK(Sales_Fact[[#This Row],[Discount]]),MEDIAN(Sales_Fact[Discount]),Sales_Fact[[#This Row],[Discount]])</f>
        <v>0.28000000000000003</v>
      </c>
      <c r="N528" s="1">
        <f>Sales_Fact[[#This Row],[Quantity2]]*Sales_Fact[[#This Row],[Unit_Price3]]*(1-Sales_Fact[[#This Row],[Discount4]])</f>
        <v>524.76480000000004</v>
      </c>
      <c r="O528" s="1">
        <f>Sales_Fact[[#This Row],[Quantity2]]*Sales_Fact[[#This Row],[Unit_Price3]]</f>
        <v>728.84</v>
      </c>
      <c r="P528" s="1">
        <f>Sales_Fact[[#This Row],[Gross Amount]]*Sales_Fact[[#This Row],[Discount4]]</f>
        <v>204.07520000000002</v>
      </c>
      <c r="Q528" s="1" t="str">
        <f>IF(Sales_Fact[[#This Row],[Total_Amount5]]&gt;1000,"High Value","Standard")</f>
        <v>Standard</v>
      </c>
    </row>
    <row r="529" spans="1:17" x14ac:dyDescent="0.25">
      <c r="A529" t="s">
        <v>2413</v>
      </c>
      <c r="B529" s="3">
        <v>45362</v>
      </c>
      <c r="C529" t="s">
        <v>1410</v>
      </c>
      <c r="D529" t="s">
        <v>1785</v>
      </c>
      <c r="E529" t="s">
        <v>1904</v>
      </c>
      <c r="F529">
        <v>4</v>
      </c>
      <c r="G529">
        <v>467.24</v>
      </c>
      <c r="H529">
        <v>0.08</v>
      </c>
      <c r="I529" t="s">
        <v>1864</v>
      </c>
      <c r="J529">
        <v>1719.4431999999999</v>
      </c>
      <c r="K529" s="4">
        <f>IF(ISBLANK(Sales_Fact[[#This Row],[Quantity]]),MEDIAN(Sales_Fact[Quantity]),Sales_Fact[[#This Row],[Quantity]])</f>
        <v>4</v>
      </c>
      <c r="L529" s="1">
        <f>IF(ISBLANK(Sales_Fact[[#This Row],[Unit_Price]]),MEDIAN(Sales_Fact[Unit_Price]),Sales_Fact[[#This Row],[Unit_Price]])</f>
        <v>467.24</v>
      </c>
      <c r="M529" s="2">
        <f>IF(ISBLANK(Sales_Fact[[#This Row],[Discount]]),MEDIAN(Sales_Fact[Discount]),Sales_Fact[[#This Row],[Discount]])</f>
        <v>0.08</v>
      </c>
      <c r="N529" s="1">
        <f>Sales_Fact[[#This Row],[Quantity2]]*Sales_Fact[[#This Row],[Unit_Price3]]*(1-Sales_Fact[[#This Row],[Discount4]])</f>
        <v>1719.4432000000002</v>
      </c>
      <c r="O529" s="1">
        <f>Sales_Fact[[#This Row],[Quantity2]]*Sales_Fact[[#This Row],[Unit_Price3]]</f>
        <v>1868.96</v>
      </c>
      <c r="P529" s="1">
        <f>Sales_Fact[[#This Row],[Gross Amount]]*Sales_Fact[[#This Row],[Discount4]]</f>
        <v>149.51680000000002</v>
      </c>
      <c r="Q529" s="1" t="str">
        <f>IF(Sales_Fact[[#This Row],[Total_Amount5]]&gt;1000,"High Value","Standard")</f>
        <v>High Value</v>
      </c>
    </row>
    <row r="530" spans="1:17" x14ac:dyDescent="0.25">
      <c r="A530" t="s">
        <v>2414</v>
      </c>
      <c r="B530" s="3">
        <v>45457</v>
      </c>
      <c r="C530" t="s">
        <v>336</v>
      </c>
      <c r="D530" t="s">
        <v>1582</v>
      </c>
      <c r="E530" t="s">
        <v>1931</v>
      </c>
      <c r="F530">
        <v>1</v>
      </c>
      <c r="G530">
        <v>57.94</v>
      </c>
      <c r="H530">
        <v>0.13</v>
      </c>
      <c r="I530" t="s">
        <v>1864</v>
      </c>
      <c r="J530">
        <v>50.407799999999988</v>
      </c>
      <c r="K530" s="4">
        <f>IF(ISBLANK(Sales_Fact[[#This Row],[Quantity]]),MEDIAN(Sales_Fact[Quantity]),Sales_Fact[[#This Row],[Quantity]])</f>
        <v>1</v>
      </c>
      <c r="L530" s="1">
        <f>IF(ISBLANK(Sales_Fact[[#This Row],[Unit_Price]]),MEDIAN(Sales_Fact[Unit_Price]),Sales_Fact[[#This Row],[Unit_Price]])</f>
        <v>57.94</v>
      </c>
      <c r="M530" s="2">
        <f>IF(ISBLANK(Sales_Fact[[#This Row],[Discount]]),MEDIAN(Sales_Fact[Discount]),Sales_Fact[[#This Row],[Discount]])</f>
        <v>0.13</v>
      </c>
      <c r="N530" s="1">
        <f>Sales_Fact[[#This Row],[Quantity2]]*Sales_Fact[[#This Row],[Unit_Price3]]*(1-Sales_Fact[[#This Row],[Discount4]])</f>
        <v>50.407799999999995</v>
      </c>
      <c r="O530" s="1">
        <f>Sales_Fact[[#This Row],[Quantity2]]*Sales_Fact[[#This Row],[Unit_Price3]]</f>
        <v>57.94</v>
      </c>
      <c r="P530" s="1">
        <f>Sales_Fact[[#This Row],[Gross Amount]]*Sales_Fact[[#This Row],[Discount4]]</f>
        <v>7.5321999999999996</v>
      </c>
      <c r="Q530" s="1" t="str">
        <f>IF(Sales_Fact[[#This Row],[Total_Amount5]]&gt;1000,"High Value","Standard")</f>
        <v>Standard</v>
      </c>
    </row>
    <row r="531" spans="1:17" x14ac:dyDescent="0.25">
      <c r="A531" t="s">
        <v>2415</v>
      </c>
      <c r="B531" s="3">
        <v>45338</v>
      </c>
      <c r="C531" t="s">
        <v>1089</v>
      </c>
      <c r="D531" t="s">
        <v>1698</v>
      </c>
      <c r="E531" t="s">
        <v>1863</v>
      </c>
      <c r="F531">
        <v>1</v>
      </c>
      <c r="G531">
        <v>540.1</v>
      </c>
      <c r="H531">
        <v>0.22</v>
      </c>
      <c r="I531" t="s">
        <v>1861</v>
      </c>
      <c r="J531">
        <v>421.27800000000002</v>
      </c>
      <c r="K531" s="4">
        <f>IF(ISBLANK(Sales_Fact[[#This Row],[Quantity]]),MEDIAN(Sales_Fact[Quantity]),Sales_Fact[[#This Row],[Quantity]])</f>
        <v>1</v>
      </c>
      <c r="L531" s="1">
        <f>IF(ISBLANK(Sales_Fact[[#This Row],[Unit_Price]]),MEDIAN(Sales_Fact[Unit_Price]),Sales_Fact[[#This Row],[Unit_Price]])</f>
        <v>540.1</v>
      </c>
      <c r="M531" s="2">
        <f>IF(ISBLANK(Sales_Fact[[#This Row],[Discount]]),MEDIAN(Sales_Fact[Discount]),Sales_Fact[[#This Row],[Discount]])</f>
        <v>0.22</v>
      </c>
      <c r="N531" s="1">
        <f>Sales_Fact[[#This Row],[Quantity2]]*Sales_Fact[[#This Row],[Unit_Price3]]*(1-Sales_Fact[[#This Row],[Discount4]])</f>
        <v>421.27800000000002</v>
      </c>
      <c r="O531" s="1">
        <f>Sales_Fact[[#This Row],[Quantity2]]*Sales_Fact[[#This Row],[Unit_Price3]]</f>
        <v>540.1</v>
      </c>
      <c r="P531" s="1">
        <f>Sales_Fact[[#This Row],[Gross Amount]]*Sales_Fact[[#This Row],[Discount4]]</f>
        <v>118.822</v>
      </c>
      <c r="Q531" s="1" t="str">
        <f>IF(Sales_Fact[[#This Row],[Total_Amount5]]&gt;1000,"High Value","Standard")</f>
        <v>Standard</v>
      </c>
    </row>
    <row r="532" spans="1:17" x14ac:dyDescent="0.25">
      <c r="A532" t="s">
        <v>2416</v>
      </c>
      <c r="B532" s="3">
        <v>45552</v>
      </c>
      <c r="C532" t="s">
        <v>285</v>
      </c>
      <c r="D532" t="s">
        <v>1575</v>
      </c>
      <c r="E532" t="s">
        <v>1892</v>
      </c>
      <c r="F532">
        <v>4</v>
      </c>
      <c r="G532">
        <v>816.28</v>
      </c>
      <c r="H532">
        <v>0.15</v>
      </c>
      <c r="I532" t="s">
        <v>1868</v>
      </c>
      <c r="J532">
        <v>2775.3519999999999</v>
      </c>
      <c r="K532" s="4">
        <f>IF(ISBLANK(Sales_Fact[[#This Row],[Quantity]]),MEDIAN(Sales_Fact[Quantity]),Sales_Fact[[#This Row],[Quantity]])</f>
        <v>4</v>
      </c>
      <c r="L532" s="1">
        <f>IF(ISBLANK(Sales_Fact[[#This Row],[Unit_Price]]),MEDIAN(Sales_Fact[Unit_Price]),Sales_Fact[[#This Row],[Unit_Price]])</f>
        <v>816.28</v>
      </c>
      <c r="M532" s="2">
        <f>IF(ISBLANK(Sales_Fact[[#This Row],[Discount]]),MEDIAN(Sales_Fact[Discount]),Sales_Fact[[#This Row],[Discount]])</f>
        <v>0.15</v>
      </c>
      <c r="N532" s="1">
        <f>Sales_Fact[[#This Row],[Quantity2]]*Sales_Fact[[#This Row],[Unit_Price3]]*(1-Sales_Fact[[#This Row],[Discount4]])</f>
        <v>2775.3519999999999</v>
      </c>
      <c r="O532" s="1">
        <f>Sales_Fact[[#This Row],[Quantity2]]*Sales_Fact[[#This Row],[Unit_Price3]]</f>
        <v>3265.12</v>
      </c>
      <c r="P532" s="1">
        <f>Sales_Fact[[#This Row],[Gross Amount]]*Sales_Fact[[#This Row],[Discount4]]</f>
        <v>489.76799999999997</v>
      </c>
      <c r="Q532" s="1" t="str">
        <f>IF(Sales_Fact[[#This Row],[Total_Amount5]]&gt;1000,"High Value","Standard")</f>
        <v>High Value</v>
      </c>
    </row>
    <row r="533" spans="1:17" x14ac:dyDescent="0.25">
      <c r="A533" t="s">
        <v>2417</v>
      </c>
      <c r="B533" s="3">
        <v>45895</v>
      </c>
      <c r="C533" t="s">
        <v>595</v>
      </c>
      <c r="D533" t="s">
        <v>1677</v>
      </c>
      <c r="E533" t="s">
        <v>1866</v>
      </c>
      <c r="F533">
        <v>4</v>
      </c>
      <c r="G533">
        <v>727.49</v>
      </c>
      <c r="H533">
        <v>0.11</v>
      </c>
      <c r="I533" t="s">
        <v>1861</v>
      </c>
      <c r="J533">
        <v>2589.8643999999999</v>
      </c>
      <c r="K533" s="4">
        <f>IF(ISBLANK(Sales_Fact[[#This Row],[Quantity]]),MEDIAN(Sales_Fact[Quantity]),Sales_Fact[[#This Row],[Quantity]])</f>
        <v>4</v>
      </c>
      <c r="L533" s="1">
        <f>IF(ISBLANK(Sales_Fact[[#This Row],[Unit_Price]]),MEDIAN(Sales_Fact[Unit_Price]),Sales_Fact[[#This Row],[Unit_Price]])</f>
        <v>727.49</v>
      </c>
      <c r="M533" s="2">
        <f>IF(ISBLANK(Sales_Fact[[#This Row],[Discount]]),MEDIAN(Sales_Fact[Discount]),Sales_Fact[[#This Row],[Discount]])</f>
        <v>0.11</v>
      </c>
      <c r="N533" s="1">
        <f>Sales_Fact[[#This Row],[Quantity2]]*Sales_Fact[[#This Row],[Unit_Price3]]*(1-Sales_Fact[[#This Row],[Discount4]])</f>
        <v>2589.8643999999999</v>
      </c>
      <c r="O533" s="1">
        <f>Sales_Fact[[#This Row],[Quantity2]]*Sales_Fact[[#This Row],[Unit_Price3]]</f>
        <v>2909.96</v>
      </c>
      <c r="P533" s="1">
        <f>Sales_Fact[[#This Row],[Gross Amount]]*Sales_Fact[[#This Row],[Discount4]]</f>
        <v>320.09559999999999</v>
      </c>
      <c r="Q533" s="1" t="str">
        <f>IF(Sales_Fact[[#This Row],[Total_Amount5]]&gt;1000,"High Value","Standard")</f>
        <v>High Value</v>
      </c>
    </row>
    <row r="534" spans="1:17" x14ac:dyDescent="0.25">
      <c r="A534" t="s">
        <v>2418</v>
      </c>
      <c r="B534" s="3">
        <v>45447</v>
      </c>
      <c r="C534" t="s">
        <v>574</v>
      </c>
      <c r="D534" t="s">
        <v>1809</v>
      </c>
      <c r="E534" t="s">
        <v>1896</v>
      </c>
      <c r="F534">
        <v>4</v>
      </c>
      <c r="G534">
        <v>817.92</v>
      </c>
      <c r="H534">
        <v>0.21</v>
      </c>
      <c r="I534" t="s">
        <v>1861</v>
      </c>
      <c r="J534">
        <v>2584.6271999999999</v>
      </c>
      <c r="K534" s="4">
        <f>IF(ISBLANK(Sales_Fact[[#This Row],[Quantity]]),MEDIAN(Sales_Fact[Quantity]),Sales_Fact[[#This Row],[Quantity]])</f>
        <v>4</v>
      </c>
      <c r="L534" s="1">
        <f>IF(ISBLANK(Sales_Fact[[#This Row],[Unit_Price]]),MEDIAN(Sales_Fact[Unit_Price]),Sales_Fact[[#This Row],[Unit_Price]])</f>
        <v>817.92</v>
      </c>
      <c r="M534" s="2">
        <f>IF(ISBLANK(Sales_Fact[[#This Row],[Discount]]),MEDIAN(Sales_Fact[Discount]),Sales_Fact[[#This Row],[Discount]])</f>
        <v>0.21</v>
      </c>
      <c r="N534" s="1">
        <f>Sales_Fact[[#This Row],[Quantity2]]*Sales_Fact[[#This Row],[Unit_Price3]]*(1-Sales_Fact[[#This Row],[Discount4]])</f>
        <v>2584.6271999999999</v>
      </c>
      <c r="O534" s="1">
        <f>Sales_Fact[[#This Row],[Quantity2]]*Sales_Fact[[#This Row],[Unit_Price3]]</f>
        <v>3271.68</v>
      </c>
      <c r="P534" s="1">
        <f>Sales_Fact[[#This Row],[Gross Amount]]*Sales_Fact[[#This Row],[Discount4]]</f>
        <v>687.05279999999993</v>
      </c>
      <c r="Q534" s="1" t="str">
        <f>IF(Sales_Fact[[#This Row],[Total_Amount5]]&gt;1000,"High Value","Standard")</f>
        <v>High Value</v>
      </c>
    </row>
    <row r="535" spans="1:17" x14ac:dyDescent="0.25">
      <c r="A535" t="s">
        <v>2419</v>
      </c>
      <c r="B535" s="3">
        <v>45578</v>
      </c>
      <c r="C535" t="s">
        <v>1032</v>
      </c>
      <c r="D535" t="s">
        <v>1665</v>
      </c>
      <c r="E535" t="s">
        <v>1872</v>
      </c>
      <c r="F535">
        <v>2</v>
      </c>
      <c r="G535">
        <v>358.45</v>
      </c>
      <c r="H535">
        <v>7.0000000000000007E-2</v>
      </c>
      <c r="I535" t="s">
        <v>1868</v>
      </c>
      <c r="J535">
        <v>666.71699999999998</v>
      </c>
      <c r="K535" s="4">
        <f>IF(ISBLANK(Sales_Fact[[#This Row],[Quantity]]),MEDIAN(Sales_Fact[Quantity]),Sales_Fact[[#This Row],[Quantity]])</f>
        <v>2</v>
      </c>
      <c r="L535" s="1">
        <f>IF(ISBLANK(Sales_Fact[[#This Row],[Unit_Price]]),MEDIAN(Sales_Fact[Unit_Price]),Sales_Fact[[#This Row],[Unit_Price]])</f>
        <v>358.45</v>
      </c>
      <c r="M535" s="2">
        <f>IF(ISBLANK(Sales_Fact[[#This Row],[Discount]]),MEDIAN(Sales_Fact[Discount]),Sales_Fact[[#This Row],[Discount]])</f>
        <v>7.0000000000000007E-2</v>
      </c>
      <c r="N535" s="1">
        <f>Sales_Fact[[#This Row],[Quantity2]]*Sales_Fact[[#This Row],[Unit_Price3]]*(1-Sales_Fact[[#This Row],[Discount4]])</f>
        <v>666.71699999999998</v>
      </c>
      <c r="O535" s="1">
        <f>Sales_Fact[[#This Row],[Quantity2]]*Sales_Fact[[#This Row],[Unit_Price3]]</f>
        <v>716.9</v>
      </c>
      <c r="P535" s="1">
        <f>Sales_Fact[[#This Row],[Gross Amount]]*Sales_Fact[[#This Row],[Discount4]]</f>
        <v>50.183</v>
      </c>
      <c r="Q535" s="1" t="str">
        <f>IF(Sales_Fact[[#This Row],[Total_Amount5]]&gt;1000,"High Value","Standard")</f>
        <v>Standard</v>
      </c>
    </row>
    <row r="536" spans="1:17" x14ac:dyDescent="0.25">
      <c r="A536" t="s">
        <v>2420</v>
      </c>
      <c r="B536" s="3">
        <v>45697</v>
      </c>
      <c r="C536" t="s">
        <v>663</v>
      </c>
      <c r="D536" t="s">
        <v>1812</v>
      </c>
      <c r="E536" t="s">
        <v>1890</v>
      </c>
      <c r="F536">
        <v>1</v>
      </c>
      <c r="G536">
        <v>972.06</v>
      </c>
      <c r="H536">
        <v>0.3</v>
      </c>
      <c r="I536" t="s">
        <v>1868</v>
      </c>
      <c r="J536">
        <v>680.44199999999989</v>
      </c>
      <c r="K536" s="4">
        <f>IF(ISBLANK(Sales_Fact[[#This Row],[Quantity]]),MEDIAN(Sales_Fact[Quantity]),Sales_Fact[[#This Row],[Quantity]])</f>
        <v>1</v>
      </c>
      <c r="L536" s="1">
        <f>IF(ISBLANK(Sales_Fact[[#This Row],[Unit_Price]]),MEDIAN(Sales_Fact[Unit_Price]),Sales_Fact[[#This Row],[Unit_Price]])</f>
        <v>972.06</v>
      </c>
      <c r="M536" s="2">
        <f>IF(ISBLANK(Sales_Fact[[#This Row],[Discount]]),MEDIAN(Sales_Fact[Discount]),Sales_Fact[[#This Row],[Discount]])</f>
        <v>0.3</v>
      </c>
      <c r="N536" s="1">
        <f>Sales_Fact[[#This Row],[Quantity2]]*Sales_Fact[[#This Row],[Unit_Price3]]*(1-Sales_Fact[[#This Row],[Discount4]])</f>
        <v>680.44199999999989</v>
      </c>
      <c r="O536" s="1">
        <f>Sales_Fact[[#This Row],[Quantity2]]*Sales_Fact[[#This Row],[Unit_Price3]]</f>
        <v>972.06</v>
      </c>
      <c r="P536" s="1">
        <f>Sales_Fact[[#This Row],[Gross Amount]]*Sales_Fact[[#This Row],[Discount4]]</f>
        <v>291.61799999999999</v>
      </c>
      <c r="Q536" s="1" t="str">
        <f>IF(Sales_Fact[[#This Row],[Total_Amount5]]&gt;1000,"High Value","Standard")</f>
        <v>Standard</v>
      </c>
    </row>
    <row r="537" spans="1:17" x14ac:dyDescent="0.25">
      <c r="A537" t="s">
        <v>2421</v>
      </c>
      <c r="B537" s="3">
        <v>45281</v>
      </c>
      <c r="C537" t="s">
        <v>134</v>
      </c>
      <c r="D537" t="s">
        <v>1918</v>
      </c>
      <c r="E537" t="s">
        <v>1879</v>
      </c>
      <c r="F537">
        <v>1</v>
      </c>
      <c r="G537">
        <v>791.36</v>
      </c>
      <c r="H537">
        <v>0.06</v>
      </c>
      <c r="I537" t="s">
        <v>1864</v>
      </c>
      <c r="J537">
        <v>743.87839999999994</v>
      </c>
      <c r="K537" s="4">
        <f>IF(ISBLANK(Sales_Fact[[#This Row],[Quantity]]),MEDIAN(Sales_Fact[Quantity]),Sales_Fact[[#This Row],[Quantity]])</f>
        <v>1</v>
      </c>
      <c r="L537" s="1">
        <f>IF(ISBLANK(Sales_Fact[[#This Row],[Unit_Price]]),MEDIAN(Sales_Fact[Unit_Price]),Sales_Fact[[#This Row],[Unit_Price]])</f>
        <v>791.36</v>
      </c>
      <c r="M537" s="2">
        <f>IF(ISBLANK(Sales_Fact[[#This Row],[Discount]]),MEDIAN(Sales_Fact[Discount]),Sales_Fact[[#This Row],[Discount]])</f>
        <v>0.06</v>
      </c>
      <c r="N537" s="1">
        <f>Sales_Fact[[#This Row],[Quantity2]]*Sales_Fact[[#This Row],[Unit_Price3]]*(1-Sales_Fact[[#This Row],[Discount4]])</f>
        <v>743.87839999999994</v>
      </c>
      <c r="O537" s="1">
        <f>Sales_Fact[[#This Row],[Quantity2]]*Sales_Fact[[#This Row],[Unit_Price3]]</f>
        <v>791.36</v>
      </c>
      <c r="P537" s="1">
        <f>Sales_Fact[[#This Row],[Gross Amount]]*Sales_Fact[[#This Row],[Discount4]]</f>
        <v>47.4816</v>
      </c>
      <c r="Q537" s="1" t="str">
        <f>IF(Sales_Fact[[#This Row],[Total_Amount5]]&gt;1000,"High Value","Standard")</f>
        <v>Standard</v>
      </c>
    </row>
    <row r="538" spans="1:17" x14ac:dyDescent="0.25">
      <c r="A538" t="s">
        <v>2422</v>
      </c>
      <c r="B538" s="3">
        <v>45855</v>
      </c>
      <c r="C538" t="s">
        <v>999</v>
      </c>
      <c r="D538" t="s">
        <v>1743</v>
      </c>
      <c r="E538" t="s">
        <v>1870</v>
      </c>
      <c r="F538">
        <v>4</v>
      </c>
      <c r="G538">
        <v>839.65</v>
      </c>
      <c r="H538">
        <v>0.26</v>
      </c>
      <c r="I538" t="s">
        <v>1868</v>
      </c>
      <c r="J538">
        <v>2485.364</v>
      </c>
      <c r="K538" s="4">
        <f>IF(ISBLANK(Sales_Fact[[#This Row],[Quantity]]),MEDIAN(Sales_Fact[Quantity]),Sales_Fact[[#This Row],[Quantity]])</f>
        <v>4</v>
      </c>
      <c r="L538" s="1">
        <f>IF(ISBLANK(Sales_Fact[[#This Row],[Unit_Price]]),MEDIAN(Sales_Fact[Unit_Price]),Sales_Fact[[#This Row],[Unit_Price]])</f>
        <v>839.65</v>
      </c>
      <c r="M538" s="2">
        <f>IF(ISBLANK(Sales_Fact[[#This Row],[Discount]]),MEDIAN(Sales_Fact[Discount]),Sales_Fact[[#This Row],[Discount]])</f>
        <v>0.26</v>
      </c>
      <c r="N538" s="1">
        <f>Sales_Fact[[#This Row],[Quantity2]]*Sales_Fact[[#This Row],[Unit_Price3]]*(1-Sales_Fact[[#This Row],[Discount4]])</f>
        <v>2485.364</v>
      </c>
      <c r="O538" s="1">
        <f>Sales_Fact[[#This Row],[Quantity2]]*Sales_Fact[[#This Row],[Unit_Price3]]</f>
        <v>3358.6</v>
      </c>
      <c r="P538" s="1">
        <f>Sales_Fact[[#This Row],[Gross Amount]]*Sales_Fact[[#This Row],[Discount4]]</f>
        <v>873.23599999999999</v>
      </c>
      <c r="Q538" s="1" t="str">
        <f>IF(Sales_Fact[[#This Row],[Total_Amount5]]&gt;1000,"High Value","Standard")</f>
        <v>High Value</v>
      </c>
    </row>
    <row r="539" spans="1:17" x14ac:dyDescent="0.25">
      <c r="A539" t="s">
        <v>2423</v>
      </c>
      <c r="B539" s="3">
        <v>45793</v>
      </c>
      <c r="C539" t="s">
        <v>824</v>
      </c>
      <c r="D539" t="s">
        <v>1767</v>
      </c>
      <c r="E539" t="s">
        <v>1909</v>
      </c>
      <c r="F539">
        <v>2</v>
      </c>
      <c r="G539">
        <v>245.52</v>
      </c>
      <c r="H539">
        <v>0.11</v>
      </c>
      <c r="I539" t="s">
        <v>1868</v>
      </c>
      <c r="J539">
        <v>437.0256</v>
      </c>
      <c r="K539" s="4">
        <f>IF(ISBLANK(Sales_Fact[[#This Row],[Quantity]]),MEDIAN(Sales_Fact[Quantity]),Sales_Fact[[#This Row],[Quantity]])</f>
        <v>2</v>
      </c>
      <c r="L539" s="1">
        <f>IF(ISBLANK(Sales_Fact[[#This Row],[Unit_Price]]),MEDIAN(Sales_Fact[Unit_Price]),Sales_Fact[[#This Row],[Unit_Price]])</f>
        <v>245.52</v>
      </c>
      <c r="M539" s="2">
        <f>IF(ISBLANK(Sales_Fact[[#This Row],[Discount]]),MEDIAN(Sales_Fact[Discount]),Sales_Fact[[#This Row],[Discount]])</f>
        <v>0.11</v>
      </c>
      <c r="N539" s="1">
        <f>Sales_Fact[[#This Row],[Quantity2]]*Sales_Fact[[#This Row],[Unit_Price3]]*(1-Sales_Fact[[#This Row],[Discount4]])</f>
        <v>437.0256</v>
      </c>
      <c r="O539" s="1">
        <f>Sales_Fact[[#This Row],[Quantity2]]*Sales_Fact[[#This Row],[Unit_Price3]]</f>
        <v>491.04</v>
      </c>
      <c r="P539" s="1">
        <f>Sales_Fact[[#This Row],[Gross Amount]]*Sales_Fact[[#This Row],[Discount4]]</f>
        <v>54.014400000000002</v>
      </c>
      <c r="Q539" s="1" t="str">
        <f>IF(Sales_Fact[[#This Row],[Total_Amount5]]&gt;1000,"High Value","Standard")</f>
        <v>Standard</v>
      </c>
    </row>
    <row r="540" spans="1:17" x14ac:dyDescent="0.25">
      <c r="A540" t="s">
        <v>2424</v>
      </c>
      <c r="B540" s="3">
        <v>45881</v>
      </c>
      <c r="C540" t="s">
        <v>1221</v>
      </c>
      <c r="D540" t="s">
        <v>1797</v>
      </c>
      <c r="E540" t="s">
        <v>1866</v>
      </c>
      <c r="F540">
        <v>3</v>
      </c>
      <c r="G540">
        <v>787.91</v>
      </c>
      <c r="H540">
        <v>0.06</v>
      </c>
      <c r="I540" t="s">
        <v>1864</v>
      </c>
      <c r="J540">
        <v>2221.9061999999999</v>
      </c>
      <c r="K540" s="4">
        <f>IF(ISBLANK(Sales_Fact[[#This Row],[Quantity]]),MEDIAN(Sales_Fact[Quantity]),Sales_Fact[[#This Row],[Quantity]])</f>
        <v>3</v>
      </c>
      <c r="L540" s="1">
        <f>IF(ISBLANK(Sales_Fact[[#This Row],[Unit_Price]]),MEDIAN(Sales_Fact[Unit_Price]),Sales_Fact[[#This Row],[Unit_Price]])</f>
        <v>787.91</v>
      </c>
      <c r="M540" s="2">
        <f>IF(ISBLANK(Sales_Fact[[#This Row],[Discount]]),MEDIAN(Sales_Fact[Discount]),Sales_Fact[[#This Row],[Discount]])</f>
        <v>0.06</v>
      </c>
      <c r="N540" s="1">
        <f>Sales_Fact[[#This Row],[Quantity2]]*Sales_Fact[[#This Row],[Unit_Price3]]*(1-Sales_Fact[[#This Row],[Discount4]])</f>
        <v>2221.9061999999999</v>
      </c>
      <c r="O540" s="1">
        <f>Sales_Fact[[#This Row],[Quantity2]]*Sales_Fact[[#This Row],[Unit_Price3]]</f>
        <v>2363.73</v>
      </c>
      <c r="P540" s="1">
        <f>Sales_Fact[[#This Row],[Gross Amount]]*Sales_Fact[[#This Row],[Discount4]]</f>
        <v>141.82380000000001</v>
      </c>
      <c r="Q540" s="1" t="str">
        <f>IF(Sales_Fact[[#This Row],[Total_Amount5]]&gt;1000,"High Value","Standard")</f>
        <v>High Value</v>
      </c>
    </row>
    <row r="541" spans="1:17" x14ac:dyDescent="0.25">
      <c r="A541" t="s">
        <v>2425</v>
      </c>
      <c r="B541" s="3">
        <v>45890</v>
      </c>
      <c r="C541" t="s">
        <v>206</v>
      </c>
      <c r="D541" t="s">
        <v>1776</v>
      </c>
      <c r="E541" t="s">
        <v>1874</v>
      </c>
      <c r="F541">
        <v>2</v>
      </c>
      <c r="G541">
        <v>709.17</v>
      </c>
      <c r="H541">
        <v>0.22</v>
      </c>
      <c r="I541" t="s">
        <v>1861</v>
      </c>
      <c r="J541">
        <v>1106.3052</v>
      </c>
      <c r="K541" s="4">
        <f>IF(ISBLANK(Sales_Fact[[#This Row],[Quantity]]),MEDIAN(Sales_Fact[Quantity]),Sales_Fact[[#This Row],[Quantity]])</f>
        <v>2</v>
      </c>
      <c r="L541" s="1">
        <f>IF(ISBLANK(Sales_Fact[[#This Row],[Unit_Price]]),MEDIAN(Sales_Fact[Unit_Price]),Sales_Fact[[#This Row],[Unit_Price]])</f>
        <v>709.17</v>
      </c>
      <c r="M541" s="2">
        <f>IF(ISBLANK(Sales_Fact[[#This Row],[Discount]]),MEDIAN(Sales_Fact[Discount]),Sales_Fact[[#This Row],[Discount]])</f>
        <v>0.22</v>
      </c>
      <c r="N541" s="1">
        <f>Sales_Fact[[#This Row],[Quantity2]]*Sales_Fact[[#This Row],[Unit_Price3]]*(1-Sales_Fact[[#This Row],[Discount4]])</f>
        <v>1106.3052</v>
      </c>
      <c r="O541" s="1">
        <f>Sales_Fact[[#This Row],[Quantity2]]*Sales_Fact[[#This Row],[Unit_Price3]]</f>
        <v>1418.34</v>
      </c>
      <c r="P541" s="1">
        <f>Sales_Fact[[#This Row],[Gross Amount]]*Sales_Fact[[#This Row],[Discount4]]</f>
        <v>312.03479999999996</v>
      </c>
      <c r="Q541" s="1" t="str">
        <f>IF(Sales_Fact[[#This Row],[Total_Amount5]]&gt;1000,"High Value","Standard")</f>
        <v>High Value</v>
      </c>
    </row>
    <row r="542" spans="1:17" x14ac:dyDescent="0.25">
      <c r="A542" t="s">
        <v>2426</v>
      </c>
      <c r="B542" s="3">
        <v>45251</v>
      </c>
      <c r="C542" t="s">
        <v>764</v>
      </c>
      <c r="D542" t="s">
        <v>1824</v>
      </c>
      <c r="E542" t="s">
        <v>1872</v>
      </c>
      <c r="F542">
        <v>2</v>
      </c>
      <c r="G542">
        <v>533.91999999999996</v>
      </c>
      <c r="H542">
        <v>0.13</v>
      </c>
      <c r="I542" t="s">
        <v>1861</v>
      </c>
      <c r="J542">
        <v>929.02079999999989</v>
      </c>
      <c r="K542" s="4">
        <f>IF(ISBLANK(Sales_Fact[[#This Row],[Quantity]]),MEDIAN(Sales_Fact[Quantity]),Sales_Fact[[#This Row],[Quantity]])</f>
        <v>2</v>
      </c>
      <c r="L542" s="1">
        <f>IF(ISBLANK(Sales_Fact[[#This Row],[Unit_Price]]),MEDIAN(Sales_Fact[Unit_Price]),Sales_Fact[[#This Row],[Unit_Price]])</f>
        <v>533.91999999999996</v>
      </c>
      <c r="M542" s="2">
        <f>IF(ISBLANK(Sales_Fact[[#This Row],[Discount]]),MEDIAN(Sales_Fact[Discount]),Sales_Fact[[#This Row],[Discount]])</f>
        <v>0.13</v>
      </c>
      <c r="N542" s="1">
        <f>Sales_Fact[[#This Row],[Quantity2]]*Sales_Fact[[#This Row],[Unit_Price3]]*(1-Sales_Fact[[#This Row],[Discount4]])</f>
        <v>929.02079999999989</v>
      </c>
      <c r="O542" s="1">
        <f>Sales_Fact[[#This Row],[Quantity2]]*Sales_Fact[[#This Row],[Unit_Price3]]</f>
        <v>1067.8399999999999</v>
      </c>
      <c r="P542" s="1">
        <f>Sales_Fact[[#This Row],[Gross Amount]]*Sales_Fact[[#This Row],[Discount4]]</f>
        <v>138.8192</v>
      </c>
      <c r="Q542" s="1" t="str">
        <f>IF(Sales_Fact[[#This Row],[Total_Amount5]]&gt;1000,"High Value","Standard")</f>
        <v>Standard</v>
      </c>
    </row>
    <row r="543" spans="1:17" x14ac:dyDescent="0.25">
      <c r="A543" t="s">
        <v>2427</v>
      </c>
      <c r="B543" s="3">
        <v>45695</v>
      </c>
      <c r="C543" t="s">
        <v>1520</v>
      </c>
      <c r="D543" t="s">
        <v>1677</v>
      </c>
      <c r="E543" t="s">
        <v>1879</v>
      </c>
      <c r="F543">
        <v>1</v>
      </c>
      <c r="G543">
        <v>878.84</v>
      </c>
      <c r="H543">
        <v>0.28000000000000003</v>
      </c>
      <c r="I543" t="s">
        <v>1868</v>
      </c>
      <c r="J543">
        <v>632.76480000000004</v>
      </c>
      <c r="K543" s="4">
        <f>IF(ISBLANK(Sales_Fact[[#This Row],[Quantity]]),MEDIAN(Sales_Fact[Quantity]),Sales_Fact[[#This Row],[Quantity]])</f>
        <v>1</v>
      </c>
      <c r="L543" s="1">
        <f>IF(ISBLANK(Sales_Fact[[#This Row],[Unit_Price]]),MEDIAN(Sales_Fact[Unit_Price]),Sales_Fact[[#This Row],[Unit_Price]])</f>
        <v>878.84</v>
      </c>
      <c r="M543" s="2">
        <f>IF(ISBLANK(Sales_Fact[[#This Row],[Discount]]),MEDIAN(Sales_Fact[Discount]),Sales_Fact[[#This Row],[Discount]])</f>
        <v>0.28000000000000003</v>
      </c>
      <c r="N543" s="1">
        <f>Sales_Fact[[#This Row],[Quantity2]]*Sales_Fact[[#This Row],[Unit_Price3]]*(1-Sales_Fact[[#This Row],[Discount4]])</f>
        <v>632.76480000000004</v>
      </c>
      <c r="O543" s="1">
        <f>Sales_Fact[[#This Row],[Quantity2]]*Sales_Fact[[#This Row],[Unit_Price3]]</f>
        <v>878.84</v>
      </c>
      <c r="P543" s="1">
        <f>Sales_Fact[[#This Row],[Gross Amount]]*Sales_Fact[[#This Row],[Discount4]]</f>
        <v>246.07520000000002</v>
      </c>
      <c r="Q543" s="1" t="str">
        <f>IF(Sales_Fact[[#This Row],[Total_Amount5]]&gt;1000,"High Value","Standard")</f>
        <v>Standard</v>
      </c>
    </row>
    <row r="544" spans="1:17" x14ac:dyDescent="0.25">
      <c r="A544" t="s">
        <v>2428</v>
      </c>
      <c r="B544" s="3">
        <v>45287</v>
      </c>
      <c r="C544" t="s">
        <v>672</v>
      </c>
      <c r="D544" t="s">
        <v>1683</v>
      </c>
      <c r="E544" t="s">
        <v>1886</v>
      </c>
      <c r="F544">
        <v>1</v>
      </c>
      <c r="G544">
        <v>442.36</v>
      </c>
      <c r="H544">
        <v>0.14000000000000001</v>
      </c>
      <c r="I544" t="s">
        <v>1861</v>
      </c>
      <c r="J544">
        <v>380.42959999999999</v>
      </c>
      <c r="K544" s="4">
        <f>IF(ISBLANK(Sales_Fact[[#This Row],[Quantity]]),MEDIAN(Sales_Fact[Quantity]),Sales_Fact[[#This Row],[Quantity]])</f>
        <v>1</v>
      </c>
      <c r="L544" s="1">
        <f>IF(ISBLANK(Sales_Fact[[#This Row],[Unit_Price]]),MEDIAN(Sales_Fact[Unit_Price]),Sales_Fact[[#This Row],[Unit_Price]])</f>
        <v>442.36</v>
      </c>
      <c r="M544" s="2">
        <f>IF(ISBLANK(Sales_Fact[[#This Row],[Discount]]),MEDIAN(Sales_Fact[Discount]),Sales_Fact[[#This Row],[Discount]])</f>
        <v>0.14000000000000001</v>
      </c>
      <c r="N544" s="1">
        <f>Sales_Fact[[#This Row],[Quantity2]]*Sales_Fact[[#This Row],[Unit_Price3]]*(1-Sales_Fact[[#This Row],[Discount4]])</f>
        <v>380.42959999999999</v>
      </c>
      <c r="O544" s="1">
        <f>Sales_Fact[[#This Row],[Quantity2]]*Sales_Fact[[#This Row],[Unit_Price3]]</f>
        <v>442.36</v>
      </c>
      <c r="P544" s="1">
        <f>Sales_Fact[[#This Row],[Gross Amount]]*Sales_Fact[[#This Row],[Discount4]]</f>
        <v>61.930400000000006</v>
      </c>
      <c r="Q544" s="1" t="str">
        <f>IF(Sales_Fact[[#This Row],[Total_Amount5]]&gt;1000,"High Value","Standard")</f>
        <v>Standard</v>
      </c>
    </row>
    <row r="545" spans="1:17" x14ac:dyDescent="0.25">
      <c r="A545" t="s">
        <v>2429</v>
      </c>
      <c r="B545" s="3">
        <v>45711</v>
      </c>
      <c r="C545" t="s">
        <v>1056</v>
      </c>
      <c r="D545" t="s">
        <v>1656</v>
      </c>
      <c r="E545" t="s">
        <v>1904</v>
      </c>
      <c r="F545">
        <v>1</v>
      </c>
      <c r="G545">
        <v>763.34</v>
      </c>
      <c r="H545">
        <v>0.11</v>
      </c>
      <c r="I545" t="s">
        <v>1868</v>
      </c>
      <c r="J545">
        <v>679.37260000000003</v>
      </c>
      <c r="K545" s="4">
        <f>IF(ISBLANK(Sales_Fact[[#This Row],[Quantity]]),MEDIAN(Sales_Fact[Quantity]),Sales_Fact[[#This Row],[Quantity]])</f>
        <v>1</v>
      </c>
      <c r="L545" s="1">
        <f>IF(ISBLANK(Sales_Fact[[#This Row],[Unit_Price]]),MEDIAN(Sales_Fact[Unit_Price]),Sales_Fact[[#This Row],[Unit_Price]])</f>
        <v>763.34</v>
      </c>
      <c r="M545" s="2">
        <f>IF(ISBLANK(Sales_Fact[[#This Row],[Discount]]),MEDIAN(Sales_Fact[Discount]),Sales_Fact[[#This Row],[Discount]])</f>
        <v>0.11</v>
      </c>
      <c r="N545" s="1">
        <f>Sales_Fact[[#This Row],[Quantity2]]*Sales_Fact[[#This Row],[Unit_Price3]]*(1-Sales_Fact[[#This Row],[Discount4]])</f>
        <v>679.37260000000003</v>
      </c>
      <c r="O545" s="1">
        <f>Sales_Fact[[#This Row],[Quantity2]]*Sales_Fact[[#This Row],[Unit_Price3]]</f>
        <v>763.34</v>
      </c>
      <c r="P545" s="1">
        <f>Sales_Fact[[#This Row],[Gross Amount]]*Sales_Fact[[#This Row],[Discount4]]</f>
        <v>83.967399999999998</v>
      </c>
      <c r="Q545" s="1" t="str">
        <f>IF(Sales_Fact[[#This Row],[Total_Amount5]]&gt;1000,"High Value","Standard")</f>
        <v>Standard</v>
      </c>
    </row>
    <row r="546" spans="1:17" x14ac:dyDescent="0.25">
      <c r="A546" t="s">
        <v>2430</v>
      </c>
      <c r="B546" s="3">
        <v>45842</v>
      </c>
      <c r="C546" t="s">
        <v>559</v>
      </c>
      <c r="D546" t="s">
        <v>1728</v>
      </c>
      <c r="E546" t="s">
        <v>1899</v>
      </c>
      <c r="F546">
        <v>3</v>
      </c>
      <c r="G546">
        <v>178.22</v>
      </c>
      <c r="H546">
        <v>0.15</v>
      </c>
      <c r="I546" t="s">
        <v>1868</v>
      </c>
      <c r="J546">
        <v>454.46100000000001</v>
      </c>
      <c r="K546" s="4">
        <f>IF(ISBLANK(Sales_Fact[[#This Row],[Quantity]]),MEDIAN(Sales_Fact[Quantity]),Sales_Fact[[#This Row],[Quantity]])</f>
        <v>3</v>
      </c>
      <c r="L546" s="1">
        <f>IF(ISBLANK(Sales_Fact[[#This Row],[Unit_Price]]),MEDIAN(Sales_Fact[Unit_Price]),Sales_Fact[[#This Row],[Unit_Price]])</f>
        <v>178.22</v>
      </c>
      <c r="M546" s="2">
        <f>IF(ISBLANK(Sales_Fact[[#This Row],[Discount]]),MEDIAN(Sales_Fact[Discount]),Sales_Fact[[#This Row],[Discount]])</f>
        <v>0.15</v>
      </c>
      <c r="N546" s="1">
        <f>Sales_Fact[[#This Row],[Quantity2]]*Sales_Fact[[#This Row],[Unit_Price3]]*(1-Sales_Fact[[#This Row],[Discount4]])</f>
        <v>454.46099999999996</v>
      </c>
      <c r="O546" s="1">
        <f>Sales_Fact[[#This Row],[Quantity2]]*Sales_Fact[[#This Row],[Unit_Price3]]</f>
        <v>534.66</v>
      </c>
      <c r="P546" s="1">
        <f>Sales_Fact[[#This Row],[Gross Amount]]*Sales_Fact[[#This Row],[Discount4]]</f>
        <v>80.198999999999998</v>
      </c>
      <c r="Q546" s="1" t="str">
        <f>IF(Sales_Fact[[#This Row],[Total_Amount5]]&gt;1000,"High Value","Standard")</f>
        <v>Standard</v>
      </c>
    </row>
    <row r="547" spans="1:17" x14ac:dyDescent="0.25">
      <c r="A547" t="s">
        <v>2431</v>
      </c>
      <c r="B547" s="3">
        <v>45255</v>
      </c>
      <c r="C547" t="s">
        <v>370</v>
      </c>
      <c r="D547" t="s">
        <v>1629</v>
      </c>
      <c r="E547" t="s">
        <v>1883</v>
      </c>
      <c r="F547">
        <v>4</v>
      </c>
      <c r="G547">
        <v>90.32</v>
      </c>
      <c r="H547">
        <v>0.08</v>
      </c>
      <c r="I547" t="s">
        <v>1864</v>
      </c>
      <c r="J547">
        <v>332.37759999999997</v>
      </c>
      <c r="K547" s="4">
        <f>IF(ISBLANK(Sales_Fact[[#This Row],[Quantity]]),MEDIAN(Sales_Fact[Quantity]),Sales_Fact[[#This Row],[Quantity]])</f>
        <v>4</v>
      </c>
      <c r="L547" s="1">
        <f>IF(ISBLANK(Sales_Fact[[#This Row],[Unit_Price]]),MEDIAN(Sales_Fact[Unit_Price]),Sales_Fact[[#This Row],[Unit_Price]])</f>
        <v>90.32</v>
      </c>
      <c r="M547" s="2">
        <f>IF(ISBLANK(Sales_Fact[[#This Row],[Discount]]),MEDIAN(Sales_Fact[Discount]),Sales_Fact[[#This Row],[Discount]])</f>
        <v>0.08</v>
      </c>
      <c r="N547" s="1">
        <f>Sales_Fact[[#This Row],[Quantity2]]*Sales_Fact[[#This Row],[Unit_Price3]]*(1-Sales_Fact[[#This Row],[Discount4]])</f>
        <v>332.37759999999997</v>
      </c>
      <c r="O547" s="1">
        <f>Sales_Fact[[#This Row],[Quantity2]]*Sales_Fact[[#This Row],[Unit_Price3]]</f>
        <v>361.28</v>
      </c>
      <c r="P547" s="1">
        <f>Sales_Fact[[#This Row],[Gross Amount]]*Sales_Fact[[#This Row],[Discount4]]</f>
        <v>28.9024</v>
      </c>
      <c r="Q547" s="1" t="str">
        <f>IF(Sales_Fact[[#This Row],[Total_Amount5]]&gt;1000,"High Value","Standard")</f>
        <v>Standard</v>
      </c>
    </row>
    <row r="548" spans="1:17" x14ac:dyDescent="0.25">
      <c r="A548" t="s">
        <v>2432</v>
      </c>
      <c r="B548" s="3">
        <v>45695</v>
      </c>
      <c r="C548" t="s">
        <v>1191</v>
      </c>
      <c r="D548" t="s">
        <v>1582</v>
      </c>
      <c r="E548" t="s">
        <v>1904</v>
      </c>
      <c r="F548">
        <v>3</v>
      </c>
      <c r="G548">
        <v>370.93</v>
      </c>
      <c r="H548">
        <v>0</v>
      </c>
      <c r="I548" t="s">
        <v>1861</v>
      </c>
      <c r="J548">
        <v>1112.79</v>
      </c>
      <c r="K548" s="4">
        <f>IF(ISBLANK(Sales_Fact[[#This Row],[Quantity]]),MEDIAN(Sales_Fact[Quantity]),Sales_Fact[[#This Row],[Quantity]])</f>
        <v>3</v>
      </c>
      <c r="L548" s="1">
        <f>IF(ISBLANK(Sales_Fact[[#This Row],[Unit_Price]]),MEDIAN(Sales_Fact[Unit_Price]),Sales_Fact[[#This Row],[Unit_Price]])</f>
        <v>370.93</v>
      </c>
      <c r="M548" s="2">
        <f>IF(ISBLANK(Sales_Fact[[#This Row],[Discount]]),MEDIAN(Sales_Fact[Discount]),Sales_Fact[[#This Row],[Discount]])</f>
        <v>0</v>
      </c>
      <c r="N548" s="1">
        <f>Sales_Fact[[#This Row],[Quantity2]]*Sales_Fact[[#This Row],[Unit_Price3]]*(1-Sales_Fact[[#This Row],[Discount4]])</f>
        <v>1112.79</v>
      </c>
      <c r="O548" s="1">
        <f>Sales_Fact[[#This Row],[Quantity2]]*Sales_Fact[[#This Row],[Unit_Price3]]</f>
        <v>1112.79</v>
      </c>
      <c r="P548" s="1">
        <f>Sales_Fact[[#This Row],[Gross Amount]]*Sales_Fact[[#This Row],[Discount4]]</f>
        <v>0</v>
      </c>
      <c r="Q548" s="1" t="str">
        <f>IF(Sales_Fact[[#This Row],[Total_Amount5]]&gt;1000,"High Value","Standard")</f>
        <v>High Value</v>
      </c>
    </row>
    <row r="549" spans="1:17" x14ac:dyDescent="0.25">
      <c r="A549" t="s">
        <v>2433</v>
      </c>
      <c r="B549" s="3">
        <v>45281</v>
      </c>
      <c r="C549" t="s">
        <v>182</v>
      </c>
      <c r="D549" t="s">
        <v>1620</v>
      </c>
      <c r="E549" t="s">
        <v>1888</v>
      </c>
      <c r="F549">
        <v>1</v>
      </c>
      <c r="G549">
        <v>352.43</v>
      </c>
      <c r="H549">
        <v>0.14000000000000001</v>
      </c>
      <c r="I549" t="s">
        <v>1864</v>
      </c>
      <c r="J549">
        <v>303.08980000000003</v>
      </c>
      <c r="K549" s="4">
        <f>IF(ISBLANK(Sales_Fact[[#This Row],[Quantity]]),MEDIAN(Sales_Fact[Quantity]),Sales_Fact[[#This Row],[Quantity]])</f>
        <v>1</v>
      </c>
      <c r="L549" s="1">
        <f>IF(ISBLANK(Sales_Fact[[#This Row],[Unit_Price]]),MEDIAN(Sales_Fact[Unit_Price]),Sales_Fact[[#This Row],[Unit_Price]])</f>
        <v>352.43</v>
      </c>
      <c r="M549" s="2">
        <f>IF(ISBLANK(Sales_Fact[[#This Row],[Discount]]),MEDIAN(Sales_Fact[Discount]),Sales_Fact[[#This Row],[Discount]])</f>
        <v>0.14000000000000001</v>
      </c>
      <c r="N549" s="1">
        <f>Sales_Fact[[#This Row],[Quantity2]]*Sales_Fact[[#This Row],[Unit_Price3]]*(1-Sales_Fact[[#This Row],[Discount4]])</f>
        <v>303.08980000000003</v>
      </c>
      <c r="O549" s="1">
        <f>Sales_Fact[[#This Row],[Quantity2]]*Sales_Fact[[#This Row],[Unit_Price3]]</f>
        <v>352.43</v>
      </c>
      <c r="P549" s="1">
        <f>Sales_Fact[[#This Row],[Gross Amount]]*Sales_Fact[[#This Row],[Discount4]]</f>
        <v>49.340200000000003</v>
      </c>
      <c r="Q549" s="1" t="str">
        <f>IF(Sales_Fact[[#This Row],[Total_Amount5]]&gt;1000,"High Value","Standard")</f>
        <v>Standard</v>
      </c>
    </row>
    <row r="550" spans="1:17" x14ac:dyDescent="0.25">
      <c r="A550" t="s">
        <v>2434</v>
      </c>
      <c r="B550" s="3">
        <v>45295</v>
      </c>
      <c r="C550" t="s">
        <v>430</v>
      </c>
      <c r="D550" t="s">
        <v>1588</v>
      </c>
      <c r="E550" t="s">
        <v>1888</v>
      </c>
      <c r="F550">
        <v>2</v>
      </c>
      <c r="G550">
        <v>562.97</v>
      </c>
      <c r="H550">
        <v>0.2</v>
      </c>
      <c r="I550" t="s">
        <v>1861</v>
      </c>
      <c r="J550">
        <v>900.75200000000007</v>
      </c>
      <c r="K550" s="4">
        <f>IF(ISBLANK(Sales_Fact[[#This Row],[Quantity]]),MEDIAN(Sales_Fact[Quantity]),Sales_Fact[[#This Row],[Quantity]])</f>
        <v>2</v>
      </c>
      <c r="L550" s="1">
        <f>IF(ISBLANK(Sales_Fact[[#This Row],[Unit_Price]]),MEDIAN(Sales_Fact[Unit_Price]),Sales_Fact[[#This Row],[Unit_Price]])</f>
        <v>562.97</v>
      </c>
      <c r="M550" s="2">
        <f>IF(ISBLANK(Sales_Fact[[#This Row],[Discount]]),MEDIAN(Sales_Fact[Discount]),Sales_Fact[[#This Row],[Discount]])</f>
        <v>0.2</v>
      </c>
      <c r="N550" s="1">
        <f>Sales_Fact[[#This Row],[Quantity2]]*Sales_Fact[[#This Row],[Unit_Price3]]*(1-Sales_Fact[[#This Row],[Discount4]])</f>
        <v>900.75200000000007</v>
      </c>
      <c r="O550" s="1">
        <f>Sales_Fact[[#This Row],[Quantity2]]*Sales_Fact[[#This Row],[Unit_Price3]]</f>
        <v>1125.94</v>
      </c>
      <c r="P550" s="1">
        <f>Sales_Fact[[#This Row],[Gross Amount]]*Sales_Fact[[#This Row],[Discount4]]</f>
        <v>225.18800000000002</v>
      </c>
      <c r="Q550" s="1" t="str">
        <f>IF(Sales_Fact[[#This Row],[Total_Amount5]]&gt;1000,"High Value","Standard")</f>
        <v>Standard</v>
      </c>
    </row>
    <row r="551" spans="1:17" x14ac:dyDescent="0.25">
      <c r="A551" t="s">
        <v>2435</v>
      </c>
      <c r="B551" s="3">
        <v>45260</v>
      </c>
      <c r="C551" t="s">
        <v>532</v>
      </c>
      <c r="D551" t="s">
        <v>1716</v>
      </c>
      <c r="E551" t="s">
        <v>1872</v>
      </c>
      <c r="F551">
        <v>1</v>
      </c>
      <c r="G551">
        <v>522.85</v>
      </c>
      <c r="H551">
        <v>0.12</v>
      </c>
      <c r="I551" t="s">
        <v>1864</v>
      </c>
      <c r="J551">
        <v>460.108</v>
      </c>
      <c r="K551" s="4">
        <f>IF(ISBLANK(Sales_Fact[[#This Row],[Quantity]]),MEDIAN(Sales_Fact[Quantity]),Sales_Fact[[#This Row],[Quantity]])</f>
        <v>1</v>
      </c>
      <c r="L551" s="1">
        <f>IF(ISBLANK(Sales_Fact[[#This Row],[Unit_Price]]),MEDIAN(Sales_Fact[Unit_Price]),Sales_Fact[[#This Row],[Unit_Price]])</f>
        <v>522.85</v>
      </c>
      <c r="M551" s="2">
        <f>IF(ISBLANK(Sales_Fact[[#This Row],[Discount]]),MEDIAN(Sales_Fact[Discount]),Sales_Fact[[#This Row],[Discount]])</f>
        <v>0.12</v>
      </c>
      <c r="N551" s="1">
        <f>Sales_Fact[[#This Row],[Quantity2]]*Sales_Fact[[#This Row],[Unit_Price3]]*(1-Sales_Fact[[#This Row],[Discount4]])</f>
        <v>460.108</v>
      </c>
      <c r="O551" s="1">
        <f>Sales_Fact[[#This Row],[Quantity2]]*Sales_Fact[[#This Row],[Unit_Price3]]</f>
        <v>522.85</v>
      </c>
      <c r="P551" s="1">
        <f>Sales_Fact[[#This Row],[Gross Amount]]*Sales_Fact[[#This Row],[Discount4]]</f>
        <v>62.741999999999997</v>
      </c>
      <c r="Q551" s="1" t="str">
        <f>IF(Sales_Fact[[#This Row],[Total_Amount5]]&gt;1000,"High Value","Standard")</f>
        <v>Standard</v>
      </c>
    </row>
    <row r="552" spans="1:17" x14ac:dyDescent="0.25">
      <c r="A552" t="s">
        <v>2436</v>
      </c>
      <c r="B552" s="3">
        <v>45851</v>
      </c>
      <c r="C552" t="s">
        <v>1104</v>
      </c>
      <c r="D552" t="s">
        <v>1614</v>
      </c>
      <c r="E552" t="s">
        <v>1886</v>
      </c>
      <c r="F552">
        <v>4</v>
      </c>
      <c r="G552">
        <v>714.89</v>
      </c>
      <c r="H552">
        <v>0.15</v>
      </c>
      <c r="I552" t="s">
        <v>1861</v>
      </c>
      <c r="J552">
        <v>2430.6260000000002</v>
      </c>
      <c r="K552" s="4">
        <f>IF(ISBLANK(Sales_Fact[[#This Row],[Quantity]]),MEDIAN(Sales_Fact[Quantity]),Sales_Fact[[#This Row],[Quantity]])</f>
        <v>4</v>
      </c>
      <c r="L552" s="1">
        <f>IF(ISBLANK(Sales_Fact[[#This Row],[Unit_Price]]),MEDIAN(Sales_Fact[Unit_Price]),Sales_Fact[[#This Row],[Unit_Price]])</f>
        <v>714.89</v>
      </c>
      <c r="M552" s="2">
        <f>IF(ISBLANK(Sales_Fact[[#This Row],[Discount]]),MEDIAN(Sales_Fact[Discount]),Sales_Fact[[#This Row],[Discount]])</f>
        <v>0.15</v>
      </c>
      <c r="N552" s="1">
        <f>Sales_Fact[[#This Row],[Quantity2]]*Sales_Fact[[#This Row],[Unit_Price3]]*(1-Sales_Fact[[#This Row],[Discount4]])</f>
        <v>2430.6259999999997</v>
      </c>
      <c r="O552" s="1">
        <f>Sales_Fact[[#This Row],[Quantity2]]*Sales_Fact[[#This Row],[Unit_Price3]]</f>
        <v>2859.56</v>
      </c>
      <c r="P552" s="1">
        <f>Sales_Fact[[#This Row],[Gross Amount]]*Sales_Fact[[#This Row],[Discount4]]</f>
        <v>428.93399999999997</v>
      </c>
      <c r="Q552" s="1" t="str">
        <f>IF(Sales_Fact[[#This Row],[Total_Amount5]]&gt;1000,"High Value","Standard")</f>
        <v>High Value</v>
      </c>
    </row>
    <row r="553" spans="1:17" x14ac:dyDescent="0.25">
      <c r="A553" t="s">
        <v>2437</v>
      </c>
      <c r="B553" s="3">
        <v>45222</v>
      </c>
      <c r="C553" t="s">
        <v>622</v>
      </c>
      <c r="D553" t="s">
        <v>1680</v>
      </c>
      <c r="E553" t="s">
        <v>1909</v>
      </c>
      <c r="F553">
        <v>3</v>
      </c>
      <c r="G553">
        <v>137.77000000000001</v>
      </c>
      <c r="H553">
        <v>0.26</v>
      </c>
      <c r="I553" t="s">
        <v>1864</v>
      </c>
      <c r="J553">
        <v>305.84940000000012</v>
      </c>
      <c r="K553" s="4">
        <f>IF(ISBLANK(Sales_Fact[[#This Row],[Quantity]]),MEDIAN(Sales_Fact[Quantity]),Sales_Fact[[#This Row],[Quantity]])</f>
        <v>3</v>
      </c>
      <c r="L553" s="1">
        <f>IF(ISBLANK(Sales_Fact[[#This Row],[Unit_Price]]),MEDIAN(Sales_Fact[Unit_Price]),Sales_Fact[[#This Row],[Unit_Price]])</f>
        <v>137.77000000000001</v>
      </c>
      <c r="M553" s="2">
        <f>IF(ISBLANK(Sales_Fact[[#This Row],[Discount]]),MEDIAN(Sales_Fact[Discount]),Sales_Fact[[#This Row],[Discount]])</f>
        <v>0.26</v>
      </c>
      <c r="N553" s="1">
        <f>Sales_Fact[[#This Row],[Quantity2]]*Sales_Fact[[#This Row],[Unit_Price3]]*(1-Sales_Fact[[#This Row],[Discount4]])</f>
        <v>305.84940000000006</v>
      </c>
      <c r="O553" s="1">
        <f>Sales_Fact[[#This Row],[Quantity2]]*Sales_Fact[[#This Row],[Unit_Price3]]</f>
        <v>413.31000000000006</v>
      </c>
      <c r="P553" s="1">
        <f>Sales_Fact[[#This Row],[Gross Amount]]*Sales_Fact[[#This Row],[Discount4]]</f>
        <v>107.46060000000001</v>
      </c>
      <c r="Q553" s="1" t="str">
        <f>IF(Sales_Fact[[#This Row],[Total_Amount5]]&gt;1000,"High Value","Standard")</f>
        <v>Standard</v>
      </c>
    </row>
    <row r="554" spans="1:17" x14ac:dyDescent="0.25">
      <c r="A554" t="s">
        <v>2438</v>
      </c>
      <c r="B554" s="3">
        <v>45940</v>
      </c>
      <c r="C554" t="s">
        <v>118</v>
      </c>
      <c r="D554" t="s">
        <v>1827</v>
      </c>
      <c r="E554" t="s">
        <v>1931</v>
      </c>
      <c r="F554">
        <v>3</v>
      </c>
      <c r="G554">
        <v>862.18</v>
      </c>
      <c r="H554">
        <v>0.22</v>
      </c>
      <c r="I554" t="s">
        <v>1864</v>
      </c>
      <c r="J554">
        <v>2017.5011999999999</v>
      </c>
      <c r="K554" s="4">
        <f>IF(ISBLANK(Sales_Fact[[#This Row],[Quantity]]),MEDIAN(Sales_Fact[Quantity]),Sales_Fact[[#This Row],[Quantity]])</f>
        <v>3</v>
      </c>
      <c r="L554" s="1">
        <f>IF(ISBLANK(Sales_Fact[[#This Row],[Unit_Price]]),MEDIAN(Sales_Fact[Unit_Price]),Sales_Fact[[#This Row],[Unit_Price]])</f>
        <v>862.18</v>
      </c>
      <c r="M554" s="2">
        <f>IF(ISBLANK(Sales_Fact[[#This Row],[Discount]]),MEDIAN(Sales_Fact[Discount]),Sales_Fact[[#This Row],[Discount]])</f>
        <v>0.22</v>
      </c>
      <c r="N554" s="1">
        <f>Sales_Fact[[#This Row],[Quantity2]]*Sales_Fact[[#This Row],[Unit_Price3]]*(1-Sales_Fact[[#This Row],[Discount4]])</f>
        <v>2017.5012000000002</v>
      </c>
      <c r="O554" s="1">
        <f>Sales_Fact[[#This Row],[Quantity2]]*Sales_Fact[[#This Row],[Unit_Price3]]</f>
        <v>2586.54</v>
      </c>
      <c r="P554" s="1">
        <f>Sales_Fact[[#This Row],[Gross Amount]]*Sales_Fact[[#This Row],[Discount4]]</f>
        <v>569.03880000000004</v>
      </c>
      <c r="Q554" s="1" t="str">
        <f>IF(Sales_Fact[[#This Row],[Total_Amount5]]&gt;1000,"High Value","Standard")</f>
        <v>High Value</v>
      </c>
    </row>
    <row r="555" spans="1:17" x14ac:dyDescent="0.25">
      <c r="A555" t="s">
        <v>2439</v>
      </c>
      <c r="B555" s="3">
        <v>45822</v>
      </c>
      <c r="C555" t="s">
        <v>218</v>
      </c>
      <c r="D555" t="s">
        <v>1665</v>
      </c>
      <c r="E555" t="s">
        <v>1881</v>
      </c>
      <c r="F555">
        <v>2</v>
      </c>
      <c r="G555">
        <v>833.64</v>
      </c>
      <c r="H555">
        <v>0.24</v>
      </c>
      <c r="I555" t="s">
        <v>1864</v>
      </c>
      <c r="J555">
        <v>1267.1328000000001</v>
      </c>
      <c r="K555" s="4">
        <f>IF(ISBLANK(Sales_Fact[[#This Row],[Quantity]]),MEDIAN(Sales_Fact[Quantity]),Sales_Fact[[#This Row],[Quantity]])</f>
        <v>2</v>
      </c>
      <c r="L555" s="1">
        <f>IF(ISBLANK(Sales_Fact[[#This Row],[Unit_Price]]),MEDIAN(Sales_Fact[Unit_Price]),Sales_Fact[[#This Row],[Unit_Price]])</f>
        <v>833.64</v>
      </c>
      <c r="M555" s="2">
        <f>IF(ISBLANK(Sales_Fact[[#This Row],[Discount]]),MEDIAN(Sales_Fact[Discount]),Sales_Fact[[#This Row],[Discount]])</f>
        <v>0.24</v>
      </c>
      <c r="N555" s="1">
        <f>Sales_Fact[[#This Row],[Quantity2]]*Sales_Fact[[#This Row],[Unit_Price3]]*(1-Sales_Fact[[#This Row],[Discount4]])</f>
        <v>1267.1328000000001</v>
      </c>
      <c r="O555" s="1">
        <f>Sales_Fact[[#This Row],[Quantity2]]*Sales_Fact[[#This Row],[Unit_Price3]]</f>
        <v>1667.28</v>
      </c>
      <c r="P555" s="1">
        <f>Sales_Fact[[#This Row],[Gross Amount]]*Sales_Fact[[#This Row],[Discount4]]</f>
        <v>400.1472</v>
      </c>
      <c r="Q555" s="1" t="str">
        <f>IF(Sales_Fact[[#This Row],[Total_Amount5]]&gt;1000,"High Value","Standard")</f>
        <v>High Value</v>
      </c>
    </row>
    <row r="556" spans="1:17" x14ac:dyDescent="0.25">
      <c r="A556" t="s">
        <v>2440</v>
      </c>
      <c r="B556" s="3">
        <v>45752</v>
      </c>
      <c r="C556" t="s">
        <v>869</v>
      </c>
      <c r="D556" t="s">
        <v>1608</v>
      </c>
      <c r="E556" t="s">
        <v>1888</v>
      </c>
      <c r="F556">
        <v>3</v>
      </c>
      <c r="G556">
        <v>543.22</v>
      </c>
      <c r="H556">
        <v>0.05</v>
      </c>
      <c r="I556" t="s">
        <v>1868</v>
      </c>
      <c r="J556">
        <v>1548.1769999999999</v>
      </c>
      <c r="K556" s="4">
        <f>IF(ISBLANK(Sales_Fact[[#This Row],[Quantity]]),MEDIAN(Sales_Fact[Quantity]),Sales_Fact[[#This Row],[Quantity]])</f>
        <v>3</v>
      </c>
      <c r="L556" s="1">
        <f>IF(ISBLANK(Sales_Fact[[#This Row],[Unit_Price]]),MEDIAN(Sales_Fact[Unit_Price]),Sales_Fact[[#This Row],[Unit_Price]])</f>
        <v>543.22</v>
      </c>
      <c r="M556" s="2">
        <f>IF(ISBLANK(Sales_Fact[[#This Row],[Discount]]),MEDIAN(Sales_Fact[Discount]),Sales_Fact[[#This Row],[Discount]])</f>
        <v>0.05</v>
      </c>
      <c r="N556" s="1">
        <f>Sales_Fact[[#This Row],[Quantity2]]*Sales_Fact[[#This Row],[Unit_Price3]]*(1-Sales_Fact[[#This Row],[Discount4]])</f>
        <v>1548.1769999999999</v>
      </c>
      <c r="O556" s="1">
        <f>Sales_Fact[[#This Row],[Quantity2]]*Sales_Fact[[#This Row],[Unit_Price3]]</f>
        <v>1629.66</v>
      </c>
      <c r="P556" s="1">
        <f>Sales_Fact[[#This Row],[Gross Amount]]*Sales_Fact[[#This Row],[Discount4]]</f>
        <v>81.483000000000004</v>
      </c>
      <c r="Q556" s="1" t="str">
        <f>IF(Sales_Fact[[#This Row],[Total_Amount5]]&gt;1000,"High Value","Standard")</f>
        <v>High Value</v>
      </c>
    </row>
    <row r="557" spans="1:17" x14ac:dyDescent="0.25">
      <c r="A557" t="s">
        <v>2441</v>
      </c>
      <c r="B557" s="3">
        <v>45677</v>
      </c>
      <c r="C557" t="s">
        <v>893</v>
      </c>
      <c r="D557" t="s">
        <v>1815</v>
      </c>
      <c r="E557" t="s">
        <v>1909</v>
      </c>
      <c r="F557">
        <v>3</v>
      </c>
      <c r="G557">
        <v>691.02</v>
      </c>
      <c r="H557">
        <v>0.12</v>
      </c>
      <c r="I557" t="s">
        <v>1868</v>
      </c>
      <c r="J557">
        <v>1824.2927999999999</v>
      </c>
      <c r="K557" s="4">
        <f>IF(ISBLANK(Sales_Fact[[#This Row],[Quantity]]),MEDIAN(Sales_Fact[Quantity]),Sales_Fact[[#This Row],[Quantity]])</f>
        <v>3</v>
      </c>
      <c r="L557" s="1">
        <f>IF(ISBLANK(Sales_Fact[[#This Row],[Unit_Price]]),MEDIAN(Sales_Fact[Unit_Price]),Sales_Fact[[#This Row],[Unit_Price]])</f>
        <v>691.02</v>
      </c>
      <c r="M557" s="2">
        <f>IF(ISBLANK(Sales_Fact[[#This Row],[Discount]]),MEDIAN(Sales_Fact[Discount]),Sales_Fact[[#This Row],[Discount]])</f>
        <v>0.12</v>
      </c>
      <c r="N557" s="1">
        <f>Sales_Fact[[#This Row],[Quantity2]]*Sales_Fact[[#This Row],[Unit_Price3]]*(1-Sales_Fact[[#This Row],[Discount4]])</f>
        <v>1824.2927999999999</v>
      </c>
      <c r="O557" s="1">
        <f>Sales_Fact[[#This Row],[Quantity2]]*Sales_Fact[[#This Row],[Unit_Price3]]</f>
        <v>2073.06</v>
      </c>
      <c r="P557" s="1">
        <f>Sales_Fact[[#This Row],[Gross Amount]]*Sales_Fact[[#This Row],[Discount4]]</f>
        <v>248.76719999999997</v>
      </c>
      <c r="Q557" s="1" t="str">
        <f>IF(Sales_Fact[[#This Row],[Total_Amount5]]&gt;1000,"High Value","Standard")</f>
        <v>High Value</v>
      </c>
    </row>
    <row r="558" spans="1:17" x14ac:dyDescent="0.25">
      <c r="A558" t="s">
        <v>2442</v>
      </c>
      <c r="B558" s="3">
        <v>45253</v>
      </c>
      <c r="C558" t="s">
        <v>318</v>
      </c>
      <c r="D558" t="s">
        <v>1809</v>
      </c>
      <c r="E558" t="s">
        <v>1863</v>
      </c>
      <c r="F558">
        <v>4</v>
      </c>
      <c r="G558">
        <v>338.73</v>
      </c>
      <c r="H558">
        <v>0.18</v>
      </c>
      <c r="I558" t="s">
        <v>1861</v>
      </c>
      <c r="J558">
        <v>1111.0344</v>
      </c>
      <c r="K558" s="4">
        <f>IF(ISBLANK(Sales_Fact[[#This Row],[Quantity]]),MEDIAN(Sales_Fact[Quantity]),Sales_Fact[[#This Row],[Quantity]])</f>
        <v>4</v>
      </c>
      <c r="L558" s="1">
        <f>IF(ISBLANK(Sales_Fact[[#This Row],[Unit_Price]]),MEDIAN(Sales_Fact[Unit_Price]),Sales_Fact[[#This Row],[Unit_Price]])</f>
        <v>338.73</v>
      </c>
      <c r="M558" s="2">
        <f>IF(ISBLANK(Sales_Fact[[#This Row],[Discount]]),MEDIAN(Sales_Fact[Discount]),Sales_Fact[[#This Row],[Discount]])</f>
        <v>0.18</v>
      </c>
      <c r="N558" s="1">
        <f>Sales_Fact[[#This Row],[Quantity2]]*Sales_Fact[[#This Row],[Unit_Price3]]*(1-Sales_Fact[[#This Row],[Discount4]])</f>
        <v>1111.0344000000002</v>
      </c>
      <c r="O558" s="1">
        <f>Sales_Fact[[#This Row],[Quantity2]]*Sales_Fact[[#This Row],[Unit_Price3]]</f>
        <v>1354.92</v>
      </c>
      <c r="P558" s="1">
        <f>Sales_Fact[[#This Row],[Gross Amount]]*Sales_Fact[[#This Row],[Discount4]]</f>
        <v>243.88560000000001</v>
      </c>
      <c r="Q558" s="1" t="str">
        <f>IF(Sales_Fact[[#This Row],[Total_Amount5]]&gt;1000,"High Value","Standard")</f>
        <v>High Value</v>
      </c>
    </row>
    <row r="559" spans="1:17" x14ac:dyDescent="0.25">
      <c r="A559" t="s">
        <v>2443</v>
      </c>
      <c r="B559" s="3">
        <v>45389</v>
      </c>
      <c r="C559" t="s">
        <v>234</v>
      </c>
      <c r="D559" t="s">
        <v>1803</v>
      </c>
      <c r="E559" t="s">
        <v>1886</v>
      </c>
      <c r="F559">
        <v>3</v>
      </c>
      <c r="G559">
        <v>366.08</v>
      </c>
      <c r="H559">
        <v>0.05</v>
      </c>
      <c r="I559" t="s">
        <v>1861</v>
      </c>
      <c r="J559">
        <v>1043.328</v>
      </c>
      <c r="K559" s="4">
        <f>IF(ISBLANK(Sales_Fact[[#This Row],[Quantity]]),MEDIAN(Sales_Fact[Quantity]),Sales_Fact[[#This Row],[Quantity]])</f>
        <v>3</v>
      </c>
      <c r="L559" s="1">
        <f>IF(ISBLANK(Sales_Fact[[#This Row],[Unit_Price]]),MEDIAN(Sales_Fact[Unit_Price]),Sales_Fact[[#This Row],[Unit_Price]])</f>
        <v>366.08</v>
      </c>
      <c r="M559" s="2">
        <f>IF(ISBLANK(Sales_Fact[[#This Row],[Discount]]),MEDIAN(Sales_Fact[Discount]),Sales_Fact[[#This Row],[Discount]])</f>
        <v>0.05</v>
      </c>
      <c r="N559" s="1">
        <f>Sales_Fact[[#This Row],[Quantity2]]*Sales_Fact[[#This Row],[Unit_Price3]]*(1-Sales_Fact[[#This Row],[Discount4]])</f>
        <v>1043.328</v>
      </c>
      <c r="O559" s="1">
        <f>Sales_Fact[[#This Row],[Quantity2]]*Sales_Fact[[#This Row],[Unit_Price3]]</f>
        <v>1098.24</v>
      </c>
      <c r="P559" s="1">
        <f>Sales_Fact[[#This Row],[Gross Amount]]*Sales_Fact[[#This Row],[Discount4]]</f>
        <v>54.912000000000006</v>
      </c>
      <c r="Q559" s="1" t="str">
        <f>IF(Sales_Fact[[#This Row],[Total_Amount5]]&gt;1000,"High Value","Standard")</f>
        <v>High Value</v>
      </c>
    </row>
    <row r="560" spans="1:17" x14ac:dyDescent="0.25">
      <c r="A560" t="s">
        <v>2444</v>
      </c>
      <c r="B560" s="3">
        <v>45840</v>
      </c>
      <c r="C560" t="s">
        <v>376</v>
      </c>
      <c r="D560" t="s">
        <v>1591</v>
      </c>
      <c r="E560" t="s">
        <v>1896</v>
      </c>
      <c r="F560">
        <v>4</v>
      </c>
      <c r="G560">
        <v>539.48</v>
      </c>
      <c r="H560">
        <v>0.28000000000000003</v>
      </c>
      <c r="I560" t="s">
        <v>1868</v>
      </c>
      <c r="J560">
        <v>1553.7023999999999</v>
      </c>
      <c r="K560" s="4">
        <f>IF(ISBLANK(Sales_Fact[[#This Row],[Quantity]]),MEDIAN(Sales_Fact[Quantity]),Sales_Fact[[#This Row],[Quantity]])</f>
        <v>4</v>
      </c>
      <c r="L560" s="1">
        <f>IF(ISBLANK(Sales_Fact[[#This Row],[Unit_Price]]),MEDIAN(Sales_Fact[Unit_Price]),Sales_Fact[[#This Row],[Unit_Price]])</f>
        <v>539.48</v>
      </c>
      <c r="M560" s="2">
        <f>IF(ISBLANK(Sales_Fact[[#This Row],[Discount]]),MEDIAN(Sales_Fact[Discount]),Sales_Fact[[#This Row],[Discount]])</f>
        <v>0.28000000000000003</v>
      </c>
      <c r="N560" s="1">
        <f>Sales_Fact[[#This Row],[Quantity2]]*Sales_Fact[[#This Row],[Unit_Price3]]*(1-Sales_Fact[[#This Row],[Discount4]])</f>
        <v>1553.7023999999999</v>
      </c>
      <c r="O560" s="1">
        <f>Sales_Fact[[#This Row],[Quantity2]]*Sales_Fact[[#This Row],[Unit_Price3]]</f>
        <v>2157.92</v>
      </c>
      <c r="P560" s="1">
        <f>Sales_Fact[[#This Row],[Gross Amount]]*Sales_Fact[[#This Row],[Discount4]]</f>
        <v>604.21760000000006</v>
      </c>
      <c r="Q560" s="1" t="str">
        <f>IF(Sales_Fact[[#This Row],[Total_Amount5]]&gt;1000,"High Value","Standard")</f>
        <v>High Value</v>
      </c>
    </row>
    <row r="561" spans="1:17" x14ac:dyDescent="0.25">
      <c r="A561" t="s">
        <v>2445</v>
      </c>
      <c r="B561" s="3">
        <v>45256</v>
      </c>
      <c r="C561" t="s">
        <v>1224</v>
      </c>
      <c r="D561" t="s">
        <v>1824</v>
      </c>
      <c r="E561" t="s">
        <v>1886</v>
      </c>
      <c r="F561">
        <v>1</v>
      </c>
      <c r="G561">
        <v>499.59</v>
      </c>
      <c r="H561">
        <v>0.03</v>
      </c>
      <c r="I561" t="s">
        <v>1868</v>
      </c>
      <c r="J561">
        <v>484.60230000000001</v>
      </c>
      <c r="K561" s="4">
        <f>IF(ISBLANK(Sales_Fact[[#This Row],[Quantity]]),MEDIAN(Sales_Fact[Quantity]),Sales_Fact[[#This Row],[Quantity]])</f>
        <v>1</v>
      </c>
      <c r="L561" s="1">
        <f>IF(ISBLANK(Sales_Fact[[#This Row],[Unit_Price]]),MEDIAN(Sales_Fact[Unit_Price]),Sales_Fact[[#This Row],[Unit_Price]])</f>
        <v>499.59</v>
      </c>
      <c r="M561" s="2">
        <f>IF(ISBLANK(Sales_Fact[[#This Row],[Discount]]),MEDIAN(Sales_Fact[Discount]),Sales_Fact[[#This Row],[Discount]])</f>
        <v>0.03</v>
      </c>
      <c r="N561" s="1">
        <f>Sales_Fact[[#This Row],[Quantity2]]*Sales_Fact[[#This Row],[Unit_Price3]]*(1-Sales_Fact[[#This Row],[Discount4]])</f>
        <v>484.60229999999996</v>
      </c>
      <c r="O561" s="1">
        <f>Sales_Fact[[#This Row],[Quantity2]]*Sales_Fact[[#This Row],[Unit_Price3]]</f>
        <v>499.59</v>
      </c>
      <c r="P561" s="1">
        <f>Sales_Fact[[#This Row],[Gross Amount]]*Sales_Fact[[#This Row],[Discount4]]</f>
        <v>14.987699999999998</v>
      </c>
      <c r="Q561" s="1" t="str">
        <f>IF(Sales_Fact[[#This Row],[Total_Amount5]]&gt;1000,"High Value","Standard")</f>
        <v>Standard</v>
      </c>
    </row>
    <row r="562" spans="1:17" x14ac:dyDescent="0.25">
      <c r="A562" t="s">
        <v>2446</v>
      </c>
      <c r="B562" s="3">
        <v>45326</v>
      </c>
      <c r="C562" t="s">
        <v>625</v>
      </c>
      <c r="D562" t="s">
        <v>1641</v>
      </c>
      <c r="E562" t="s">
        <v>1866</v>
      </c>
      <c r="F562">
        <v>3</v>
      </c>
      <c r="G562">
        <v>330.04</v>
      </c>
      <c r="H562">
        <v>0.2</v>
      </c>
      <c r="I562" t="s">
        <v>1861</v>
      </c>
      <c r="J562">
        <v>792.09600000000012</v>
      </c>
      <c r="K562" s="4">
        <f>IF(ISBLANK(Sales_Fact[[#This Row],[Quantity]]),MEDIAN(Sales_Fact[Quantity]),Sales_Fact[[#This Row],[Quantity]])</f>
        <v>3</v>
      </c>
      <c r="L562" s="1">
        <f>IF(ISBLANK(Sales_Fact[[#This Row],[Unit_Price]]),MEDIAN(Sales_Fact[Unit_Price]),Sales_Fact[[#This Row],[Unit_Price]])</f>
        <v>330.04</v>
      </c>
      <c r="M562" s="2">
        <f>IF(ISBLANK(Sales_Fact[[#This Row],[Discount]]),MEDIAN(Sales_Fact[Discount]),Sales_Fact[[#This Row],[Discount]])</f>
        <v>0.2</v>
      </c>
      <c r="N562" s="1">
        <f>Sales_Fact[[#This Row],[Quantity2]]*Sales_Fact[[#This Row],[Unit_Price3]]*(1-Sales_Fact[[#This Row],[Discount4]])</f>
        <v>792.09600000000012</v>
      </c>
      <c r="O562" s="1">
        <f>Sales_Fact[[#This Row],[Quantity2]]*Sales_Fact[[#This Row],[Unit_Price3]]</f>
        <v>990.12000000000012</v>
      </c>
      <c r="P562" s="1">
        <f>Sales_Fact[[#This Row],[Gross Amount]]*Sales_Fact[[#This Row],[Discount4]]</f>
        <v>198.02400000000003</v>
      </c>
      <c r="Q562" s="1" t="str">
        <f>IF(Sales_Fact[[#This Row],[Total_Amount5]]&gt;1000,"High Value","Standard")</f>
        <v>Standard</v>
      </c>
    </row>
    <row r="563" spans="1:17" x14ac:dyDescent="0.25">
      <c r="A563" t="s">
        <v>2447</v>
      </c>
      <c r="B563" s="3">
        <v>45459</v>
      </c>
      <c r="C563" t="s">
        <v>607</v>
      </c>
      <c r="D563" t="s">
        <v>1585</v>
      </c>
      <c r="E563" t="s">
        <v>1863</v>
      </c>
      <c r="F563">
        <v>2</v>
      </c>
      <c r="G563">
        <v>813.01</v>
      </c>
      <c r="H563">
        <v>0.06</v>
      </c>
      <c r="I563" t="s">
        <v>1864</v>
      </c>
      <c r="J563">
        <v>1528.4588000000001</v>
      </c>
      <c r="K563" s="4">
        <f>IF(ISBLANK(Sales_Fact[[#This Row],[Quantity]]),MEDIAN(Sales_Fact[Quantity]),Sales_Fact[[#This Row],[Quantity]])</f>
        <v>2</v>
      </c>
      <c r="L563" s="1">
        <f>IF(ISBLANK(Sales_Fact[[#This Row],[Unit_Price]]),MEDIAN(Sales_Fact[Unit_Price]),Sales_Fact[[#This Row],[Unit_Price]])</f>
        <v>813.01</v>
      </c>
      <c r="M563" s="2">
        <f>IF(ISBLANK(Sales_Fact[[#This Row],[Discount]]),MEDIAN(Sales_Fact[Discount]),Sales_Fact[[#This Row],[Discount]])</f>
        <v>0.06</v>
      </c>
      <c r="N563" s="1">
        <f>Sales_Fact[[#This Row],[Quantity2]]*Sales_Fact[[#This Row],[Unit_Price3]]*(1-Sales_Fact[[#This Row],[Discount4]])</f>
        <v>1528.4587999999999</v>
      </c>
      <c r="O563" s="1">
        <f>Sales_Fact[[#This Row],[Quantity2]]*Sales_Fact[[#This Row],[Unit_Price3]]</f>
        <v>1626.02</v>
      </c>
      <c r="P563" s="1">
        <f>Sales_Fact[[#This Row],[Gross Amount]]*Sales_Fact[[#This Row],[Discount4]]</f>
        <v>97.561199999999999</v>
      </c>
      <c r="Q563" s="1" t="str">
        <f>IF(Sales_Fact[[#This Row],[Total_Amount5]]&gt;1000,"High Value","Standard")</f>
        <v>High Value</v>
      </c>
    </row>
    <row r="564" spans="1:17" x14ac:dyDescent="0.25">
      <c r="A564" t="s">
        <v>2448</v>
      </c>
      <c r="B564" s="3">
        <v>45715</v>
      </c>
      <c r="C564" t="s">
        <v>114</v>
      </c>
      <c r="D564" t="s">
        <v>1552</v>
      </c>
      <c r="E564" t="s">
        <v>1909</v>
      </c>
      <c r="F564">
        <v>4</v>
      </c>
      <c r="G564">
        <v>204.8</v>
      </c>
      <c r="H564">
        <v>0.03</v>
      </c>
      <c r="I564" t="s">
        <v>1864</v>
      </c>
      <c r="J564">
        <v>794.62400000000002</v>
      </c>
      <c r="K564" s="4">
        <f>IF(ISBLANK(Sales_Fact[[#This Row],[Quantity]]),MEDIAN(Sales_Fact[Quantity]),Sales_Fact[[#This Row],[Quantity]])</f>
        <v>4</v>
      </c>
      <c r="L564" s="1">
        <f>IF(ISBLANK(Sales_Fact[[#This Row],[Unit_Price]]),MEDIAN(Sales_Fact[Unit_Price]),Sales_Fact[[#This Row],[Unit_Price]])</f>
        <v>204.8</v>
      </c>
      <c r="M564" s="2">
        <f>IF(ISBLANK(Sales_Fact[[#This Row],[Discount]]),MEDIAN(Sales_Fact[Discount]),Sales_Fact[[#This Row],[Discount]])</f>
        <v>0.03</v>
      </c>
      <c r="N564" s="1">
        <f>Sales_Fact[[#This Row],[Quantity2]]*Sales_Fact[[#This Row],[Unit_Price3]]*(1-Sales_Fact[[#This Row],[Discount4]])</f>
        <v>794.62400000000002</v>
      </c>
      <c r="O564" s="1">
        <f>Sales_Fact[[#This Row],[Quantity2]]*Sales_Fact[[#This Row],[Unit_Price3]]</f>
        <v>819.2</v>
      </c>
      <c r="P564" s="1">
        <f>Sales_Fact[[#This Row],[Gross Amount]]*Sales_Fact[[#This Row],[Discount4]]</f>
        <v>24.576000000000001</v>
      </c>
      <c r="Q564" s="1" t="str">
        <f>IF(Sales_Fact[[#This Row],[Total_Amount5]]&gt;1000,"High Value","Standard")</f>
        <v>Standard</v>
      </c>
    </row>
    <row r="565" spans="1:17" x14ac:dyDescent="0.25">
      <c r="A565" t="s">
        <v>2449</v>
      </c>
      <c r="B565" s="3">
        <v>45223</v>
      </c>
      <c r="C565" t="s">
        <v>58</v>
      </c>
      <c r="D565" t="s">
        <v>1982</v>
      </c>
      <c r="E565" t="s">
        <v>1860</v>
      </c>
      <c r="F565">
        <v>3</v>
      </c>
      <c r="G565">
        <v>728.32</v>
      </c>
      <c r="H565">
        <v>0.01</v>
      </c>
      <c r="I565" t="s">
        <v>1861</v>
      </c>
      <c r="J565">
        <v>2163.1104</v>
      </c>
      <c r="K565" s="4">
        <f>IF(ISBLANK(Sales_Fact[[#This Row],[Quantity]]),MEDIAN(Sales_Fact[Quantity]),Sales_Fact[[#This Row],[Quantity]])</f>
        <v>3</v>
      </c>
      <c r="L565" s="1">
        <f>IF(ISBLANK(Sales_Fact[[#This Row],[Unit_Price]]),MEDIAN(Sales_Fact[Unit_Price]),Sales_Fact[[#This Row],[Unit_Price]])</f>
        <v>728.32</v>
      </c>
      <c r="M565" s="2">
        <f>IF(ISBLANK(Sales_Fact[[#This Row],[Discount]]),MEDIAN(Sales_Fact[Discount]),Sales_Fact[[#This Row],[Discount]])</f>
        <v>0.01</v>
      </c>
      <c r="N565" s="1">
        <f>Sales_Fact[[#This Row],[Quantity2]]*Sales_Fact[[#This Row],[Unit_Price3]]*(1-Sales_Fact[[#This Row],[Discount4]])</f>
        <v>2163.1104</v>
      </c>
      <c r="O565" s="1">
        <f>Sales_Fact[[#This Row],[Quantity2]]*Sales_Fact[[#This Row],[Unit_Price3]]</f>
        <v>2184.96</v>
      </c>
      <c r="P565" s="1">
        <f>Sales_Fact[[#This Row],[Gross Amount]]*Sales_Fact[[#This Row],[Discount4]]</f>
        <v>21.849600000000002</v>
      </c>
      <c r="Q565" s="1" t="str">
        <f>IF(Sales_Fact[[#This Row],[Total_Amount5]]&gt;1000,"High Value","Standard")</f>
        <v>High Value</v>
      </c>
    </row>
    <row r="566" spans="1:17" x14ac:dyDescent="0.25">
      <c r="A566" t="s">
        <v>2450</v>
      </c>
      <c r="B566" s="3">
        <v>45507</v>
      </c>
      <c r="C566" t="s">
        <v>1407</v>
      </c>
      <c r="D566" t="s">
        <v>1728</v>
      </c>
      <c r="E566" t="s">
        <v>1872</v>
      </c>
      <c r="F566">
        <v>3</v>
      </c>
      <c r="G566">
        <v>836.4</v>
      </c>
      <c r="H566">
        <v>0</v>
      </c>
      <c r="I566" t="s">
        <v>1861</v>
      </c>
      <c r="J566">
        <v>2509.1999999999998</v>
      </c>
      <c r="K566" s="4">
        <f>IF(ISBLANK(Sales_Fact[[#This Row],[Quantity]]),MEDIAN(Sales_Fact[Quantity]),Sales_Fact[[#This Row],[Quantity]])</f>
        <v>3</v>
      </c>
      <c r="L566" s="1">
        <f>IF(ISBLANK(Sales_Fact[[#This Row],[Unit_Price]]),MEDIAN(Sales_Fact[Unit_Price]),Sales_Fact[[#This Row],[Unit_Price]])</f>
        <v>836.4</v>
      </c>
      <c r="M566" s="2">
        <f>IF(ISBLANK(Sales_Fact[[#This Row],[Discount]]),MEDIAN(Sales_Fact[Discount]),Sales_Fact[[#This Row],[Discount]])</f>
        <v>0</v>
      </c>
      <c r="N566" s="1">
        <f>Sales_Fact[[#This Row],[Quantity2]]*Sales_Fact[[#This Row],[Unit_Price3]]*(1-Sales_Fact[[#This Row],[Discount4]])</f>
        <v>2509.1999999999998</v>
      </c>
      <c r="O566" s="1">
        <f>Sales_Fact[[#This Row],[Quantity2]]*Sales_Fact[[#This Row],[Unit_Price3]]</f>
        <v>2509.1999999999998</v>
      </c>
      <c r="P566" s="1">
        <f>Sales_Fact[[#This Row],[Gross Amount]]*Sales_Fact[[#This Row],[Discount4]]</f>
        <v>0</v>
      </c>
      <c r="Q566" s="1" t="str">
        <f>IF(Sales_Fact[[#This Row],[Total_Amount5]]&gt;1000,"High Value","Standard")</f>
        <v>High Value</v>
      </c>
    </row>
    <row r="567" spans="1:17" x14ac:dyDescent="0.25">
      <c r="A567" t="s">
        <v>2451</v>
      </c>
      <c r="B567" s="3">
        <v>45843</v>
      </c>
      <c r="C567" t="s">
        <v>508</v>
      </c>
      <c r="D567" t="s">
        <v>1821</v>
      </c>
      <c r="E567" t="s">
        <v>1913</v>
      </c>
      <c r="F567">
        <v>1</v>
      </c>
      <c r="G567">
        <v>780.16</v>
      </c>
      <c r="H567">
        <v>0.02</v>
      </c>
      <c r="I567" t="s">
        <v>1868</v>
      </c>
      <c r="J567">
        <v>764.55679999999995</v>
      </c>
      <c r="K567" s="4">
        <f>IF(ISBLANK(Sales_Fact[[#This Row],[Quantity]]),MEDIAN(Sales_Fact[Quantity]),Sales_Fact[[#This Row],[Quantity]])</f>
        <v>1</v>
      </c>
      <c r="L567" s="1">
        <f>IF(ISBLANK(Sales_Fact[[#This Row],[Unit_Price]]),MEDIAN(Sales_Fact[Unit_Price]),Sales_Fact[[#This Row],[Unit_Price]])</f>
        <v>780.16</v>
      </c>
      <c r="M567" s="2">
        <f>IF(ISBLANK(Sales_Fact[[#This Row],[Discount]]),MEDIAN(Sales_Fact[Discount]),Sales_Fact[[#This Row],[Discount]])</f>
        <v>0.02</v>
      </c>
      <c r="N567" s="1">
        <f>Sales_Fact[[#This Row],[Quantity2]]*Sales_Fact[[#This Row],[Unit_Price3]]*(1-Sales_Fact[[#This Row],[Discount4]])</f>
        <v>764.55679999999995</v>
      </c>
      <c r="O567" s="1">
        <f>Sales_Fact[[#This Row],[Quantity2]]*Sales_Fact[[#This Row],[Unit_Price3]]</f>
        <v>780.16</v>
      </c>
      <c r="P567" s="1">
        <f>Sales_Fact[[#This Row],[Gross Amount]]*Sales_Fact[[#This Row],[Discount4]]</f>
        <v>15.603199999999999</v>
      </c>
      <c r="Q567" s="1" t="str">
        <f>IF(Sales_Fact[[#This Row],[Total_Amount5]]&gt;1000,"High Value","Standard")</f>
        <v>Standard</v>
      </c>
    </row>
    <row r="568" spans="1:17" x14ac:dyDescent="0.25">
      <c r="A568" t="s">
        <v>2452</v>
      </c>
      <c r="B568" s="3">
        <v>45804</v>
      </c>
      <c r="C568" t="s">
        <v>1458</v>
      </c>
      <c r="D568" t="s">
        <v>1689</v>
      </c>
      <c r="E568" t="s">
        <v>1896</v>
      </c>
      <c r="F568">
        <v>4</v>
      </c>
      <c r="G568">
        <v>354.12</v>
      </c>
      <c r="H568">
        <v>0.06</v>
      </c>
      <c r="I568" t="s">
        <v>1864</v>
      </c>
      <c r="J568">
        <v>1331.4911999999999</v>
      </c>
      <c r="K568" s="4">
        <f>IF(ISBLANK(Sales_Fact[[#This Row],[Quantity]]),MEDIAN(Sales_Fact[Quantity]),Sales_Fact[[#This Row],[Quantity]])</f>
        <v>4</v>
      </c>
      <c r="L568" s="1">
        <f>IF(ISBLANK(Sales_Fact[[#This Row],[Unit_Price]]),MEDIAN(Sales_Fact[Unit_Price]),Sales_Fact[[#This Row],[Unit_Price]])</f>
        <v>354.12</v>
      </c>
      <c r="M568" s="2">
        <f>IF(ISBLANK(Sales_Fact[[#This Row],[Discount]]),MEDIAN(Sales_Fact[Discount]),Sales_Fact[[#This Row],[Discount]])</f>
        <v>0.06</v>
      </c>
      <c r="N568" s="1">
        <f>Sales_Fact[[#This Row],[Quantity2]]*Sales_Fact[[#This Row],[Unit_Price3]]*(1-Sales_Fact[[#This Row],[Discount4]])</f>
        <v>1331.4911999999999</v>
      </c>
      <c r="O568" s="1">
        <f>Sales_Fact[[#This Row],[Quantity2]]*Sales_Fact[[#This Row],[Unit_Price3]]</f>
        <v>1416.48</v>
      </c>
      <c r="P568" s="1">
        <f>Sales_Fact[[#This Row],[Gross Amount]]*Sales_Fact[[#This Row],[Discount4]]</f>
        <v>84.988799999999998</v>
      </c>
      <c r="Q568" s="1" t="str">
        <f>IF(Sales_Fact[[#This Row],[Total_Amount5]]&gt;1000,"High Value","Standard")</f>
        <v>High Value</v>
      </c>
    </row>
    <row r="569" spans="1:17" x14ac:dyDescent="0.25">
      <c r="A569" t="s">
        <v>2453</v>
      </c>
      <c r="B569" s="3">
        <v>45602</v>
      </c>
      <c r="C569" t="s">
        <v>1407</v>
      </c>
      <c r="D569" t="s">
        <v>1740</v>
      </c>
      <c r="E569" t="s">
        <v>1909</v>
      </c>
      <c r="F569">
        <v>4</v>
      </c>
      <c r="G569">
        <v>282.48</v>
      </c>
      <c r="H569">
        <v>0.11</v>
      </c>
      <c r="I569" t="s">
        <v>1864</v>
      </c>
      <c r="J569">
        <v>1005.6288</v>
      </c>
      <c r="K569" s="4">
        <f>IF(ISBLANK(Sales_Fact[[#This Row],[Quantity]]),MEDIAN(Sales_Fact[Quantity]),Sales_Fact[[#This Row],[Quantity]])</f>
        <v>4</v>
      </c>
      <c r="L569" s="1">
        <f>IF(ISBLANK(Sales_Fact[[#This Row],[Unit_Price]]),MEDIAN(Sales_Fact[Unit_Price]),Sales_Fact[[#This Row],[Unit_Price]])</f>
        <v>282.48</v>
      </c>
      <c r="M569" s="2">
        <f>IF(ISBLANK(Sales_Fact[[#This Row],[Discount]]),MEDIAN(Sales_Fact[Discount]),Sales_Fact[[#This Row],[Discount]])</f>
        <v>0.11</v>
      </c>
      <c r="N569" s="1">
        <f>Sales_Fact[[#This Row],[Quantity2]]*Sales_Fact[[#This Row],[Unit_Price3]]*(1-Sales_Fact[[#This Row],[Discount4]])</f>
        <v>1005.6288000000001</v>
      </c>
      <c r="O569" s="1">
        <f>Sales_Fact[[#This Row],[Quantity2]]*Sales_Fact[[#This Row],[Unit_Price3]]</f>
        <v>1129.92</v>
      </c>
      <c r="P569" s="1">
        <f>Sales_Fact[[#This Row],[Gross Amount]]*Sales_Fact[[#This Row],[Discount4]]</f>
        <v>124.2912</v>
      </c>
      <c r="Q569" s="1" t="str">
        <f>IF(Sales_Fact[[#This Row],[Total_Amount5]]&gt;1000,"High Value","Standard")</f>
        <v>High Value</v>
      </c>
    </row>
    <row r="570" spans="1:17" x14ac:dyDescent="0.25">
      <c r="A570" t="s">
        <v>2454</v>
      </c>
      <c r="B570" s="3">
        <v>45446</v>
      </c>
      <c r="C570" t="s">
        <v>1041</v>
      </c>
      <c r="D570" t="s">
        <v>1611</v>
      </c>
      <c r="E570" t="s">
        <v>1904</v>
      </c>
      <c r="F570">
        <v>2</v>
      </c>
      <c r="G570">
        <v>740.68</v>
      </c>
      <c r="H570">
        <v>0.02</v>
      </c>
      <c r="I570" t="s">
        <v>1864</v>
      </c>
      <c r="J570">
        <v>1451.7328</v>
      </c>
      <c r="K570" s="4">
        <f>IF(ISBLANK(Sales_Fact[[#This Row],[Quantity]]),MEDIAN(Sales_Fact[Quantity]),Sales_Fact[[#This Row],[Quantity]])</f>
        <v>2</v>
      </c>
      <c r="L570" s="1">
        <f>IF(ISBLANK(Sales_Fact[[#This Row],[Unit_Price]]),MEDIAN(Sales_Fact[Unit_Price]),Sales_Fact[[#This Row],[Unit_Price]])</f>
        <v>740.68</v>
      </c>
      <c r="M570" s="2">
        <f>IF(ISBLANK(Sales_Fact[[#This Row],[Discount]]),MEDIAN(Sales_Fact[Discount]),Sales_Fact[[#This Row],[Discount]])</f>
        <v>0.02</v>
      </c>
      <c r="N570" s="1">
        <f>Sales_Fact[[#This Row],[Quantity2]]*Sales_Fact[[#This Row],[Unit_Price3]]*(1-Sales_Fact[[#This Row],[Discount4]])</f>
        <v>1451.7327999999998</v>
      </c>
      <c r="O570" s="1">
        <f>Sales_Fact[[#This Row],[Quantity2]]*Sales_Fact[[#This Row],[Unit_Price3]]</f>
        <v>1481.36</v>
      </c>
      <c r="P570" s="1">
        <f>Sales_Fact[[#This Row],[Gross Amount]]*Sales_Fact[[#This Row],[Discount4]]</f>
        <v>29.627199999999998</v>
      </c>
      <c r="Q570" s="1" t="str">
        <f>IF(Sales_Fact[[#This Row],[Total_Amount5]]&gt;1000,"High Value","Standard")</f>
        <v>High Value</v>
      </c>
    </row>
    <row r="571" spans="1:17" x14ac:dyDescent="0.25">
      <c r="A571" t="s">
        <v>2455</v>
      </c>
      <c r="B571" s="3">
        <v>45384</v>
      </c>
      <c r="C571" t="s">
        <v>376</v>
      </c>
      <c r="D571" t="s">
        <v>1719</v>
      </c>
      <c r="E571" t="s">
        <v>1890</v>
      </c>
      <c r="F571">
        <v>3</v>
      </c>
      <c r="G571">
        <v>600.58000000000004</v>
      </c>
      <c r="H571">
        <v>0.28999999999999998</v>
      </c>
      <c r="I571" t="s">
        <v>1868</v>
      </c>
      <c r="J571">
        <v>1279.2354</v>
      </c>
      <c r="K571" s="4">
        <f>IF(ISBLANK(Sales_Fact[[#This Row],[Quantity]]),MEDIAN(Sales_Fact[Quantity]),Sales_Fact[[#This Row],[Quantity]])</f>
        <v>3</v>
      </c>
      <c r="L571" s="1">
        <f>IF(ISBLANK(Sales_Fact[[#This Row],[Unit_Price]]),MEDIAN(Sales_Fact[Unit_Price]),Sales_Fact[[#This Row],[Unit_Price]])</f>
        <v>600.58000000000004</v>
      </c>
      <c r="M571" s="2">
        <f>IF(ISBLANK(Sales_Fact[[#This Row],[Discount]]),MEDIAN(Sales_Fact[Discount]),Sales_Fact[[#This Row],[Discount]])</f>
        <v>0.28999999999999998</v>
      </c>
      <c r="N571" s="1">
        <f>Sales_Fact[[#This Row],[Quantity2]]*Sales_Fact[[#This Row],[Unit_Price3]]*(1-Sales_Fact[[#This Row],[Discount4]])</f>
        <v>1279.2354</v>
      </c>
      <c r="O571" s="1">
        <f>Sales_Fact[[#This Row],[Quantity2]]*Sales_Fact[[#This Row],[Unit_Price3]]</f>
        <v>1801.7400000000002</v>
      </c>
      <c r="P571" s="1">
        <f>Sales_Fact[[#This Row],[Gross Amount]]*Sales_Fact[[#This Row],[Discount4]]</f>
        <v>522.50459999999998</v>
      </c>
      <c r="Q571" s="1" t="str">
        <f>IF(Sales_Fact[[#This Row],[Total_Amount5]]&gt;1000,"High Value","Standard")</f>
        <v>High Value</v>
      </c>
    </row>
    <row r="572" spans="1:17" x14ac:dyDescent="0.25">
      <c r="A572" t="s">
        <v>2456</v>
      </c>
      <c r="B572" s="3">
        <v>45348</v>
      </c>
      <c r="C572" t="s">
        <v>1432</v>
      </c>
      <c r="D572" t="s">
        <v>1746</v>
      </c>
      <c r="E572" t="s">
        <v>1860</v>
      </c>
      <c r="F572">
        <v>3</v>
      </c>
      <c r="G572">
        <v>345.58</v>
      </c>
      <c r="H572">
        <v>0.22</v>
      </c>
      <c r="I572" t="s">
        <v>1861</v>
      </c>
      <c r="J572">
        <v>808.65719999999999</v>
      </c>
      <c r="K572" s="4">
        <f>IF(ISBLANK(Sales_Fact[[#This Row],[Quantity]]),MEDIAN(Sales_Fact[Quantity]),Sales_Fact[[#This Row],[Quantity]])</f>
        <v>3</v>
      </c>
      <c r="L572" s="1">
        <f>IF(ISBLANK(Sales_Fact[[#This Row],[Unit_Price]]),MEDIAN(Sales_Fact[Unit_Price]),Sales_Fact[[#This Row],[Unit_Price]])</f>
        <v>345.58</v>
      </c>
      <c r="M572" s="2">
        <f>IF(ISBLANK(Sales_Fact[[#This Row],[Discount]]),MEDIAN(Sales_Fact[Discount]),Sales_Fact[[#This Row],[Discount]])</f>
        <v>0.22</v>
      </c>
      <c r="N572" s="1">
        <f>Sales_Fact[[#This Row],[Quantity2]]*Sales_Fact[[#This Row],[Unit_Price3]]*(1-Sales_Fact[[#This Row],[Discount4]])</f>
        <v>808.65719999999999</v>
      </c>
      <c r="O572" s="1">
        <f>Sales_Fact[[#This Row],[Quantity2]]*Sales_Fact[[#This Row],[Unit_Price3]]</f>
        <v>1036.74</v>
      </c>
      <c r="P572" s="1">
        <f>Sales_Fact[[#This Row],[Gross Amount]]*Sales_Fact[[#This Row],[Discount4]]</f>
        <v>228.08279999999999</v>
      </c>
      <c r="Q572" s="1" t="str">
        <f>IF(Sales_Fact[[#This Row],[Total_Amount5]]&gt;1000,"High Value","Standard")</f>
        <v>Standard</v>
      </c>
    </row>
    <row r="573" spans="1:17" x14ac:dyDescent="0.25">
      <c r="A573" t="s">
        <v>2457</v>
      </c>
      <c r="B573" s="3">
        <v>45688</v>
      </c>
      <c r="C573" t="s">
        <v>911</v>
      </c>
      <c r="D573" t="s">
        <v>1605</v>
      </c>
      <c r="E573" t="s">
        <v>1931</v>
      </c>
      <c r="F573">
        <v>1</v>
      </c>
      <c r="G573">
        <v>974.52</v>
      </c>
      <c r="H573">
        <v>0.01</v>
      </c>
      <c r="I573" t="s">
        <v>1864</v>
      </c>
      <c r="J573">
        <v>964.77480000000003</v>
      </c>
      <c r="K573" s="4">
        <f>IF(ISBLANK(Sales_Fact[[#This Row],[Quantity]]),MEDIAN(Sales_Fact[Quantity]),Sales_Fact[[#This Row],[Quantity]])</f>
        <v>1</v>
      </c>
      <c r="L573" s="1">
        <f>IF(ISBLANK(Sales_Fact[[#This Row],[Unit_Price]]),MEDIAN(Sales_Fact[Unit_Price]),Sales_Fact[[#This Row],[Unit_Price]])</f>
        <v>974.52</v>
      </c>
      <c r="M573" s="2">
        <f>IF(ISBLANK(Sales_Fact[[#This Row],[Discount]]),MEDIAN(Sales_Fact[Discount]),Sales_Fact[[#This Row],[Discount]])</f>
        <v>0.01</v>
      </c>
      <c r="N573" s="1">
        <f>Sales_Fact[[#This Row],[Quantity2]]*Sales_Fact[[#This Row],[Unit_Price3]]*(1-Sales_Fact[[#This Row],[Discount4]])</f>
        <v>964.77480000000003</v>
      </c>
      <c r="O573" s="1">
        <f>Sales_Fact[[#This Row],[Quantity2]]*Sales_Fact[[#This Row],[Unit_Price3]]</f>
        <v>974.52</v>
      </c>
      <c r="P573" s="1">
        <f>Sales_Fact[[#This Row],[Gross Amount]]*Sales_Fact[[#This Row],[Discount4]]</f>
        <v>9.7452000000000005</v>
      </c>
      <c r="Q573" s="1" t="str">
        <f>IF(Sales_Fact[[#This Row],[Total_Amount5]]&gt;1000,"High Value","Standard")</f>
        <v>Standard</v>
      </c>
    </row>
    <row r="574" spans="1:17" x14ac:dyDescent="0.25">
      <c r="A574" t="s">
        <v>2458</v>
      </c>
      <c r="B574" s="3">
        <v>45249</v>
      </c>
      <c r="C574" t="s">
        <v>161</v>
      </c>
      <c r="D574" t="s">
        <v>1602</v>
      </c>
      <c r="E574" t="s">
        <v>1883</v>
      </c>
      <c r="F574">
        <v>3</v>
      </c>
      <c r="G574">
        <v>282.33</v>
      </c>
      <c r="H574">
        <v>7.0000000000000007E-2</v>
      </c>
      <c r="I574" t="s">
        <v>1861</v>
      </c>
      <c r="J574">
        <v>787.70069999999998</v>
      </c>
      <c r="K574" s="4">
        <f>IF(ISBLANK(Sales_Fact[[#This Row],[Quantity]]),MEDIAN(Sales_Fact[Quantity]),Sales_Fact[[#This Row],[Quantity]])</f>
        <v>3</v>
      </c>
      <c r="L574" s="1">
        <f>IF(ISBLANK(Sales_Fact[[#This Row],[Unit_Price]]),MEDIAN(Sales_Fact[Unit_Price]),Sales_Fact[[#This Row],[Unit_Price]])</f>
        <v>282.33</v>
      </c>
      <c r="M574" s="2">
        <f>IF(ISBLANK(Sales_Fact[[#This Row],[Discount]]),MEDIAN(Sales_Fact[Discount]),Sales_Fact[[#This Row],[Discount]])</f>
        <v>7.0000000000000007E-2</v>
      </c>
      <c r="N574" s="1">
        <f>Sales_Fact[[#This Row],[Quantity2]]*Sales_Fact[[#This Row],[Unit_Price3]]*(1-Sales_Fact[[#This Row],[Discount4]])</f>
        <v>787.70069999999998</v>
      </c>
      <c r="O574" s="1">
        <f>Sales_Fact[[#This Row],[Quantity2]]*Sales_Fact[[#This Row],[Unit_Price3]]</f>
        <v>846.99</v>
      </c>
      <c r="P574" s="1">
        <f>Sales_Fact[[#This Row],[Gross Amount]]*Sales_Fact[[#This Row],[Discount4]]</f>
        <v>59.289300000000004</v>
      </c>
      <c r="Q574" s="1" t="str">
        <f>IF(Sales_Fact[[#This Row],[Total_Amount5]]&gt;1000,"High Value","Standard")</f>
        <v>Standard</v>
      </c>
    </row>
    <row r="575" spans="1:17" x14ac:dyDescent="0.25">
      <c r="A575" t="s">
        <v>2459</v>
      </c>
      <c r="B575" s="3">
        <v>45726</v>
      </c>
      <c r="C575" t="s">
        <v>1203</v>
      </c>
      <c r="D575" t="s">
        <v>1779</v>
      </c>
      <c r="E575" t="s">
        <v>1892</v>
      </c>
      <c r="F575">
        <v>4</v>
      </c>
      <c r="G575">
        <v>158.46</v>
      </c>
      <c r="H575">
        <v>0.09</v>
      </c>
      <c r="I575" t="s">
        <v>1864</v>
      </c>
      <c r="J575">
        <v>576.7944</v>
      </c>
      <c r="K575" s="4">
        <f>IF(ISBLANK(Sales_Fact[[#This Row],[Quantity]]),MEDIAN(Sales_Fact[Quantity]),Sales_Fact[[#This Row],[Quantity]])</f>
        <v>4</v>
      </c>
      <c r="L575" s="1">
        <f>IF(ISBLANK(Sales_Fact[[#This Row],[Unit_Price]]),MEDIAN(Sales_Fact[Unit_Price]),Sales_Fact[[#This Row],[Unit_Price]])</f>
        <v>158.46</v>
      </c>
      <c r="M575" s="2">
        <f>IF(ISBLANK(Sales_Fact[[#This Row],[Discount]]),MEDIAN(Sales_Fact[Discount]),Sales_Fact[[#This Row],[Discount]])</f>
        <v>0.09</v>
      </c>
      <c r="N575" s="1">
        <f>Sales_Fact[[#This Row],[Quantity2]]*Sales_Fact[[#This Row],[Unit_Price3]]*(1-Sales_Fact[[#This Row],[Discount4]])</f>
        <v>576.7944</v>
      </c>
      <c r="O575" s="1">
        <f>Sales_Fact[[#This Row],[Quantity2]]*Sales_Fact[[#This Row],[Unit_Price3]]</f>
        <v>633.84</v>
      </c>
      <c r="P575" s="1">
        <f>Sales_Fact[[#This Row],[Gross Amount]]*Sales_Fact[[#This Row],[Discount4]]</f>
        <v>57.0456</v>
      </c>
      <c r="Q575" s="1" t="str">
        <f>IF(Sales_Fact[[#This Row],[Total_Amount5]]&gt;1000,"High Value","Standard")</f>
        <v>Standard</v>
      </c>
    </row>
    <row r="576" spans="1:17" x14ac:dyDescent="0.25">
      <c r="A576" t="s">
        <v>2460</v>
      </c>
      <c r="B576" s="3">
        <v>45283</v>
      </c>
      <c r="C576" t="s">
        <v>1086</v>
      </c>
      <c r="D576" t="s">
        <v>1716</v>
      </c>
      <c r="E576" t="s">
        <v>1872</v>
      </c>
      <c r="F576">
        <v>2</v>
      </c>
      <c r="G576">
        <v>778.56</v>
      </c>
      <c r="H576">
        <v>0.11</v>
      </c>
      <c r="I576" t="s">
        <v>1868</v>
      </c>
      <c r="J576">
        <v>1385.8368</v>
      </c>
      <c r="K576" s="4">
        <f>IF(ISBLANK(Sales_Fact[[#This Row],[Quantity]]),MEDIAN(Sales_Fact[Quantity]),Sales_Fact[[#This Row],[Quantity]])</f>
        <v>2</v>
      </c>
      <c r="L576" s="1">
        <f>IF(ISBLANK(Sales_Fact[[#This Row],[Unit_Price]]),MEDIAN(Sales_Fact[Unit_Price]),Sales_Fact[[#This Row],[Unit_Price]])</f>
        <v>778.56</v>
      </c>
      <c r="M576" s="2">
        <f>IF(ISBLANK(Sales_Fact[[#This Row],[Discount]]),MEDIAN(Sales_Fact[Discount]),Sales_Fact[[#This Row],[Discount]])</f>
        <v>0.11</v>
      </c>
      <c r="N576" s="1">
        <f>Sales_Fact[[#This Row],[Quantity2]]*Sales_Fact[[#This Row],[Unit_Price3]]*(1-Sales_Fact[[#This Row],[Discount4]])</f>
        <v>1385.8367999999998</v>
      </c>
      <c r="O576" s="1">
        <f>Sales_Fact[[#This Row],[Quantity2]]*Sales_Fact[[#This Row],[Unit_Price3]]</f>
        <v>1557.12</v>
      </c>
      <c r="P576" s="1">
        <f>Sales_Fact[[#This Row],[Gross Amount]]*Sales_Fact[[#This Row],[Discount4]]</f>
        <v>171.28319999999999</v>
      </c>
      <c r="Q576" s="1" t="str">
        <f>IF(Sales_Fact[[#This Row],[Total_Amount5]]&gt;1000,"High Value","Standard")</f>
        <v>High Value</v>
      </c>
    </row>
    <row r="577" spans="1:17" x14ac:dyDescent="0.25">
      <c r="A577" t="s">
        <v>2461</v>
      </c>
      <c r="B577" s="3">
        <v>45353</v>
      </c>
      <c r="C577" t="s">
        <v>770</v>
      </c>
      <c r="D577" t="s">
        <v>1701</v>
      </c>
      <c r="E577" t="s">
        <v>1892</v>
      </c>
      <c r="F577">
        <v>4</v>
      </c>
      <c r="G577">
        <v>280.16000000000003</v>
      </c>
      <c r="H577">
        <v>0.18</v>
      </c>
      <c r="I577" t="s">
        <v>1868</v>
      </c>
      <c r="J577">
        <v>918.92480000000012</v>
      </c>
      <c r="K577" s="4">
        <f>IF(ISBLANK(Sales_Fact[[#This Row],[Quantity]]),MEDIAN(Sales_Fact[Quantity]),Sales_Fact[[#This Row],[Quantity]])</f>
        <v>4</v>
      </c>
      <c r="L577" s="1">
        <f>IF(ISBLANK(Sales_Fact[[#This Row],[Unit_Price]]),MEDIAN(Sales_Fact[Unit_Price]),Sales_Fact[[#This Row],[Unit_Price]])</f>
        <v>280.16000000000003</v>
      </c>
      <c r="M577" s="2">
        <f>IF(ISBLANK(Sales_Fact[[#This Row],[Discount]]),MEDIAN(Sales_Fact[Discount]),Sales_Fact[[#This Row],[Discount]])</f>
        <v>0.18</v>
      </c>
      <c r="N577" s="1">
        <f>Sales_Fact[[#This Row],[Quantity2]]*Sales_Fact[[#This Row],[Unit_Price3]]*(1-Sales_Fact[[#This Row],[Discount4]])</f>
        <v>918.92480000000012</v>
      </c>
      <c r="O577" s="1">
        <f>Sales_Fact[[#This Row],[Quantity2]]*Sales_Fact[[#This Row],[Unit_Price3]]</f>
        <v>1120.6400000000001</v>
      </c>
      <c r="P577" s="1">
        <f>Sales_Fact[[#This Row],[Gross Amount]]*Sales_Fact[[#This Row],[Discount4]]</f>
        <v>201.71520000000001</v>
      </c>
      <c r="Q577" s="1" t="str">
        <f>IF(Sales_Fact[[#This Row],[Total_Amount5]]&gt;1000,"High Value","Standard")</f>
        <v>Standard</v>
      </c>
    </row>
    <row r="578" spans="1:17" x14ac:dyDescent="0.25">
      <c r="A578" t="s">
        <v>2462</v>
      </c>
      <c r="B578" s="3">
        <v>45592</v>
      </c>
      <c r="C578" t="s">
        <v>920</v>
      </c>
      <c r="D578" t="s">
        <v>1764</v>
      </c>
      <c r="E578" t="s">
        <v>1896</v>
      </c>
      <c r="F578">
        <v>2</v>
      </c>
      <c r="G578">
        <v>649.54999999999995</v>
      </c>
      <c r="H578">
        <v>0.28999999999999998</v>
      </c>
      <c r="I578" t="s">
        <v>1864</v>
      </c>
      <c r="J578">
        <v>922.36099999999988</v>
      </c>
      <c r="K578" s="4">
        <f>IF(ISBLANK(Sales_Fact[[#This Row],[Quantity]]),MEDIAN(Sales_Fact[Quantity]),Sales_Fact[[#This Row],[Quantity]])</f>
        <v>2</v>
      </c>
      <c r="L578" s="1">
        <f>IF(ISBLANK(Sales_Fact[[#This Row],[Unit_Price]]),MEDIAN(Sales_Fact[Unit_Price]),Sales_Fact[[#This Row],[Unit_Price]])</f>
        <v>649.54999999999995</v>
      </c>
      <c r="M578" s="2">
        <f>IF(ISBLANK(Sales_Fact[[#This Row],[Discount]]),MEDIAN(Sales_Fact[Discount]),Sales_Fact[[#This Row],[Discount]])</f>
        <v>0.28999999999999998</v>
      </c>
      <c r="N578" s="1">
        <f>Sales_Fact[[#This Row],[Quantity2]]*Sales_Fact[[#This Row],[Unit_Price3]]*(1-Sales_Fact[[#This Row],[Discount4]])</f>
        <v>922.36099999999988</v>
      </c>
      <c r="O578" s="1">
        <f>Sales_Fact[[#This Row],[Quantity2]]*Sales_Fact[[#This Row],[Unit_Price3]]</f>
        <v>1299.0999999999999</v>
      </c>
      <c r="P578" s="1">
        <f>Sales_Fact[[#This Row],[Gross Amount]]*Sales_Fact[[#This Row],[Discount4]]</f>
        <v>376.73899999999998</v>
      </c>
      <c r="Q578" s="1" t="str">
        <f>IF(Sales_Fact[[#This Row],[Total_Amount5]]&gt;1000,"High Value","Standard")</f>
        <v>Standard</v>
      </c>
    </row>
    <row r="579" spans="1:17" x14ac:dyDescent="0.25">
      <c r="A579" t="s">
        <v>2463</v>
      </c>
      <c r="B579" s="3">
        <v>45360</v>
      </c>
      <c r="C579" t="s">
        <v>42</v>
      </c>
      <c r="D579" t="s">
        <v>1815</v>
      </c>
      <c r="E579" t="s">
        <v>1909</v>
      </c>
      <c r="F579">
        <v>2</v>
      </c>
      <c r="G579">
        <v>994.32</v>
      </c>
      <c r="H579">
        <v>0.27</v>
      </c>
      <c r="I579" t="s">
        <v>1864</v>
      </c>
      <c r="J579">
        <v>1451.7072000000001</v>
      </c>
      <c r="K579" s="4">
        <f>IF(ISBLANK(Sales_Fact[[#This Row],[Quantity]]),MEDIAN(Sales_Fact[Quantity]),Sales_Fact[[#This Row],[Quantity]])</f>
        <v>2</v>
      </c>
      <c r="L579" s="1">
        <f>IF(ISBLANK(Sales_Fact[[#This Row],[Unit_Price]]),MEDIAN(Sales_Fact[Unit_Price]),Sales_Fact[[#This Row],[Unit_Price]])</f>
        <v>994.32</v>
      </c>
      <c r="M579" s="2">
        <f>IF(ISBLANK(Sales_Fact[[#This Row],[Discount]]),MEDIAN(Sales_Fact[Discount]),Sales_Fact[[#This Row],[Discount]])</f>
        <v>0.27</v>
      </c>
      <c r="N579" s="1">
        <f>Sales_Fact[[#This Row],[Quantity2]]*Sales_Fact[[#This Row],[Unit_Price3]]*(1-Sales_Fact[[#This Row],[Discount4]])</f>
        <v>1451.7072000000001</v>
      </c>
      <c r="O579" s="1">
        <f>Sales_Fact[[#This Row],[Quantity2]]*Sales_Fact[[#This Row],[Unit_Price3]]</f>
        <v>1988.64</v>
      </c>
      <c r="P579" s="1">
        <f>Sales_Fact[[#This Row],[Gross Amount]]*Sales_Fact[[#This Row],[Discount4]]</f>
        <v>536.93280000000004</v>
      </c>
      <c r="Q579" s="1" t="str">
        <f>IF(Sales_Fact[[#This Row],[Total_Amount5]]&gt;1000,"High Value","Standard")</f>
        <v>High Value</v>
      </c>
    </row>
    <row r="580" spans="1:17" x14ac:dyDescent="0.25">
      <c r="A580" t="s">
        <v>2464</v>
      </c>
      <c r="B580" s="3">
        <v>45649</v>
      </c>
      <c r="C580" t="s">
        <v>730</v>
      </c>
      <c r="D580" t="s">
        <v>1794</v>
      </c>
      <c r="E580" t="s">
        <v>1913</v>
      </c>
      <c r="F580">
        <v>1</v>
      </c>
      <c r="G580">
        <v>64.94</v>
      </c>
      <c r="H580">
        <v>0.21</v>
      </c>
      <c r="I580" t="s">
        <v>1864</v>
      </c>
      <c r="J580">
        <v>51.302599999999998</v>
      </c>
      <c r="K580" s="4">
        <f>IF(ISBLANK(Sales_Fact[[#This Row],[Quantity]]),MEDIAN(Sales_Fact[Quantity]),Sales_Fact[[#This Row],[Quantity]])</f>
        <v>1</v>
      </c>
      <c r="L580" s="1">
        <f>IF(ISBLANK(Sales_Fact[[#This Row],[Unit_Price]]),MEDIAN(Sales_Fact[Unit_Price]),Sales_Fact[[#This Row],[Unit_Price]])</f>
        <v>64.94</v>
      </c>
      <c r="M580" s="2">
        <f>IF(ISBLANK(Sales_Fact[[#This Row],[Discount]]),MEDIAN(Sales_Fact[Discount]),Sales_Fact[[#This Row],[Discount]])</f>
        <v>0.21</v>
      </c>
      <c r="N580" s="1">
        <f>Sales_Fact[[#This Row],[Quantity2]]*Sales_Fact[[#This Row],[Unit_Price3]]*(1-Sales_Fact[[#This Row],[Discount4]])</f>
        <v>51.302599999999998</v>
      </c>
      <c r="O580" s="1">
        <f>Sales_Fact[[#This Row],[Quantity2]]*Sales_Fact[[#This Row],[Unit_Price3]]</f>
        <v>64.94</v>
      </c>
      <c r="P580" s="1">
        <f>Sales_Fact[[#This Row],[Gross Amount]]*Sales_Fact[[#This Row],[Discount4]]</f>
        <v>13.6374</v>
      </c>
      <c r="Q580" s="1" t="str">
        <f>IF(Sales_Fact[[#This Row],[Total_Amount5]]&gt;1000,"High Value","Standard")</f>
        <v>Standard</v>
      </c>
    </row>
    <row r="581" spans="1:17" x14ac:dyDescent="0.25">
      <c r="A581" t="s">
        <v>2465</v>
      </c>
      <c r="B581" s="3">
        <v>45709</v>
      </c>
      <c r="C581" t="s">
        <v>470</v>
      </c>
      <c r="D581" t="s">
        <v>1668</v>
      </c>
      <c r="E581" t="s">
        <v>1872</v>
      </c>
      <c r="F581">
        <v>2</v>
      </c>
      <c r="G581">
        <v>507.66</v>
      </c>
      <c r="H581">
        <v>0</v>
      </c>
      <c r="I581" t="s">
        <v>1868</v>
      </c>
      <c r="J581">
        <v>1015.32</v>
      </c>
      <c r="K581" s="4">
        <f>IF(ISBLANK(Sales_Fact[[#This Row],[Quantity]]),MEDIAN(Sales_Fact[Quantity]),Sales_Fact[[#This Row],[Quantity]])</f>
        <v>2</v>
      </c>
      <c r="L581" s="1">
        <f>IF(ISBLANK(Sales_Fact[[#This Row],[Unit_Price]]),MEDIAN(Sales_Fact[Unit_Price]),Sales_Fact[[#This Row],[Unit_Price]])</f>
        <v>507.66</v>
      </c>
      <c r="M581" s="2">
        <f>IF(ISBLANK(Sales_Fact[[#This Row],[Discount]]),MEDIAN(Sales_Fact[Discount]),Sales_Fact[[#This Row],[Discount]])</f>
        <v>0</v>
      </c>
      <c r="N581" s="1">
        <f>Sales_Fact[[#This Row],[Quantity2]]*Sales_Fact[[#This Row],[Unit_Price3]]*(1-Sales_Fact[[#This Row],[Discount4]])</f>
        <v>1015.32</v>
      </c>
      <c r="O581" s="1">
        <f>Sales_Fact[[#This Row],[Quantity2]]*Sales_Fact[[#This Row],[Unit_Price3]]</f>
        <v>1015.32</v>
      </c>
      <c r="P581" s="1">
        <f>Sales_Fact[[#This Row],[Gross Amount]]*Sales_Fact[[#This Row],[Discount4]]</f>
        <v>0</v>
      </c>
      <c r="Q581" s="1" t="str">
        <f>IF(Sales_Fact[[#This Row],[Total_Amount5]]&gt;1000,"High Value","Standard")</f>
        <v>High Value</v>
      </c>
    </row>
    <row r="582" spans="1:17" x14ac:dyDescent="0.25">
      <c r="A582" t="s">
        <v>2466</v>
      </c>
      <c r="B582" s="3">
        <v>45273</v>
      </c>
      <c r="C582" t="s">
        <v>785</v>
      </c>
      <c r="D582" t="s">
        <v>1794</v>
      </c>
      <c r="E582" t="s">
        <v>1874</v>
      </c>
      <c r="F582">
        <v>4</v>
      </c>
      <c r="G582">
        <v>968.27</v>
      </c>
      <c r="H582">
        <v>0.03</v>
      </c>
      <c r="I582" t="s">
        <v>1864</v>
      </c>
      <c r="J582">
        <v>3756.8876</v>
      </c>
      <c r="K582" s="4">
        <f>IF(ISBLANK(Sales_Fact[[#This Row],[Quantity]]),MEDIAN(Sales_Fact[Quantity]),Sales_Fact[[#This Row],[Quantity]])</f>
        <v>4</v>
      </c>
      <c r="L582" s="1">
        <f>IF(ISBLANK(Sales_Fact[[#This Row],[Unit_Price]]),MEDIAN(Sales_Fact[Unit_Price]),Sales_Fact[[#This Row],[Unit_Price]])</f>
        <v>968.27</v>
      </c>
      <c r="M582" s="2">
        <f>IF(ISBLANK(Sales_Fact[[#This Row],[Discount]]),MEDIAN(Sales_Fact[Discount]),Sales_Fact[[#This Row],[Discount]])</f>
        <v>0.03</v>
      </c>
      <c r="N582" s="1">
        <f>Sales_Fact[[#This Row],[Quantity2]]*Sales_Fact[[#This Row],[Unit_Price3]]*(1-Sales_Fact[[#This Row],[Discount4]])</f>
        <v>3756.8876</v>
      </c>
      <c r="O582" s="1">
        <f>Sales_Fact[[#This Row],[Quantity2]]*Sales_Fact[[#This Row],[Unit_Price3]]</f>
        <v>3873.08</v>
      </c>
      <c r="P582" s="1">
        <f>Sales_Fact[[#This Row],[Gross Amount]]*Sales_Fact[[#This Row],[Discount4]]</f>
        <v>116.19239999999999</v>
      </c>
      <c r="Q582" s="1" t="str">
        <f>IF(Sales_Fact[[#This Row],[Total_Amount5]]&gt;1000,"High Value","Standard")</f>
        <v>High Value</v>
      </c>
    </row>
    <row r="583" spans="1:17" x14ac:dyDescent="0.25">
      <c r="A583" t="s">
        <v>2467</v>
      </c>
      <c r="B583" s="3">
        <v>45250</v>
      </c>
      <c r="C583" t="s">
        <v>81</v>
      </c>
      <c r="D583" t="s">
        <v>1815</v>
      </c>
      <c r="E583" t="s">
        <v>1870</v>
      </c>
      <c r="F583">
        <v>4</v>
      </c>
      <c r="G583">
        <v>510.33</v>
      </c>
      <c r="H583">
        <v>0.2</v>
      </c>
      <c r="I583" t="s">
        <v>1864</v>
      </c>
      <c r="J583">
        <v>1633.056</v>
      </c>
      <c r="K583" s="4">
        <f>IF(ISBLANK(Sales_Fact[[#This Row],[Quantity]]),MEDIAN(Sales_Fact[Quantity]),Sales_Fact[[#This Row],[Quantity]])</f>
        <v>4</v>
      </c>
      <c r="L583" s="1">
        <f>IF(ISBLANK(Sales_Fact[[#This Row],[Unit_Price]]),MEDIAN(Sales_Fact[Unit_Price]),Sales_Fact[[#This Row],[Unit_Price]])</f>
        <v>510.33</v>
      </c>
      <c r="M583" s="2">
        <f>IF(ISBLANK(Sales_Fact[[#This Row],[Discount]]),MEDIAN(Sales_Fact[Discount]),Sales_Fact[[#This Row],[Discount]])</f>
        <v>0.2</v>
      </c>
      <c r="N583" s="1">
        <f>Sales_Fact[[#This Row],[Quantity2]]*Sales_Fact[[#This Row],[Unit_Price3]]*(1-Sales_Fact[[#This Row],[Discount4]])</f>
        <v>1633.056</v>
      </c>
      <c r="O583" s="1">
        <f>Sales_Fact[[#This Row],[Quantity2]]*Sales_Fact[[#This Row],[Unit_Price3]]</f>
        <v>2041.32</v>
      </c>
      <c r="P583" s="1">
        <f>Sales_Fact[[#This Row],[Gross Amount]]*Sales_Fact[[#This Row],[Discount4]]</f>
        <v>408.26400000000001</v>
      </c>
      <c r="Q583" s="1" t="str">
        <f>IF(Sales_Fact[[#This Row],[Total_Amount5]]&gt;1000,"High Value","Standard")</f>
        <v>High Value</v>
      </c>
    </row>
    <row r="584" spans="1:17" x14ac:dyDescent="0.25">
      <c r="A584" t="s">
        <v>2468</v>
      </c>
      <c r="B584" s="3">
        <v>45539</v>
      </c>
      <c r="C584" t="s">
        <v>58</v>
      </c>
      <c r="D584" t="s">
        <v>1683</v>
      </c>
      <c r="E584" t="s">
        <v>1892</v>
      </c>
      <c r="F584">
        <v>2</v>
      </c>
      <c r="G584">
        <v>156.72999999999999</v>
      </c>
      <c r="H584">
        <v>0.18</v>
      </c>
      <c r="I584" t="s">
        <v>1868</v>
      </c>
      <c r="J584">
        <v>257.03719999999998</v>
      </c>
      <c r="K584" s="4">
        <f>IF(ISBLANK(Sales_Fact[[#This Row],[Quantity]]),MEDIAN(Sales_Fact[Quantity]),Sales_Fact[[#This Row],[Quantity]])</f>
        <v>2</v>
      </c>
      <c r="L584" s="1">
        <f>IF(ISBLANK(Sales_Fact[[#This Row],[Unit_Price]]),MEDIAN(Sales_Fact[Unit_Price]),Sales_Fact[[#This Row],[Unit_Price]])</f>
        <v>156.72999999999999</v>
      </c>
      <c r="M584" s="2">
        <f>IF(ISBLANK(Sales_Fact[[#This Row],[Discount]]),MEDIAN(Sales_Fact[Discount]),Sales_Fact[[#This Row],[Discount]])</f>
        <v>0.18</v>
      </c>
      <c r="N584" s="1">
        <f>Sales_Fact[[#This Row],[Quantity2]]*Sales_Fact[[#This Row],[Unit_Price3]]*(1-Sales_Fact[[#This Row],[Discount4]])</f>
        <v>257.03719999999998</v>
      </c>
      <c r="O584" s="1">
        <f>Sales_Fact[[#This Row],[Quantity2]]*Sales_Fact[[#This Row],[Unit_Price3]]</f>
        <v>313.45999999999998</v>
      </c>
      <c r="P584" s="1">
        <f>Sales_Fact[[#This Row],[Gross Amount]]*Sales_Fact[[#This Row],[Discount4]]</f>
        <v>56.422799999999995</v>
      </c>
      <c r="Q584" s="1" t="str">
        <f>IF(Sales_Fact[[#This Row],[Total_Amount5]]&gt;1000,"High Value","Standard")</f>
        <v>Standard</v>
      </c>
    </row>
    <row r="585" spans="1:17" x14ac:dyDescent="0.25">
      <c r="A585" t="s">
        <v>2469</v>
      </c>
      <c r="B585" s="3">
        <v>45810</v>
      </c>
      <c r="C585" t="s">
        <v>487</v>
      </c>
      <c r="D585" t="s">
        <v>1848</v>
      </c>
      <c r="E585" t="s">
        <v>1901</v>
      </c>
      <c r="F585">
        <v>3</v>
      </c>
      <c r="G585">
        <v>53.83</v>
      </c>
      <c r="H585">
        <v>0.24</v>
      </c>
      <c r="I585" t="s">
        <v>1861</v>
      </c>
      <c r="J585">
        <v>122.7324</v>
      </c>
      <c r="K585" s="4">
        <f>IF(ISBLANK(Sales_Fact[[#This Row],[Quantity]]),MEDIAN(Sales_Fact[Quantity]),Sales_Fact[[#This Row],[Quantity]])</f>
        <v>3</v>
      </c>
      <c r="L585" s="1">
        <f>IF(ISBLANK(Sales_Fact[[#This Row],[Unit_Price]]),MEDIAN(Sales_Fact[Unit_Price]),Sales_Fact[[#This Row],[Unit_Price]])</f>
        <v>53.83</v>
      </c>
      <c r="M585" s="2">
        <f>IF(ISBLANK(Sales_Fact[[#This Row],[Discount]]),MEDIAN(Sales_Fact[Discount]),Sales_Fact[[#This Row],[Discount]])</f>
        <v>0.24</v>
      </c>
      <c r="N585" s="1">
        <f>Sales_Fact[[#This Row],[Quantity2]]*Sales_Fact[[#This Row],[Unit_Price3]]*(1-Sales_Fact[[#This Row],[Discount4]])</f>
        <v>122.73240000000001</v>
      </c>
      <c r="O585" s="1">
        <f>Sales_Fact[[#This Row],[Quantity2]]*Sales_Fact[[#This Row],[Unit_Price3]]</f>
        <v>161.49</v>
      </c>
      <c r="P585" s="1">
        <f>Sales_Fact[[#This Row],[Gross Amount]]*Sales_Fact[[#This Row],[Discount4]]</f>
        <v>38.757600000000004</v>
      </c>
      <c r="Q585" s="1" t="str">
        <f>IF(Sales_Fact[[#This Row],[Total_Amount5]]&gt;1000,"High Value","Standard")</f>
        <v>Standard</v>
      </c>
    </row>
    <row r="586" spans="1:17" x14ac:dyDescent="0.25">
      <c r="A586" t="s">
        <v>2470</v>
      </c>
      <c r="B586" s="3">
        <v>45350</v>
      </c>
      <c r="C586" t="s">
        <v>1188</v>
      </c>
      <c r="D586" t="s">
        <v>1785</v>
      </c>
      <c r="E586" t="s">
        <v>1874</v>
      </c>
      <c r="F586">
        <v>1</v>
      </c>
      <c r="G586">
        <v>34.71</v>
      </c>
      <c r="H586">
        <v>0.1</v>
      </c>
      <c r="I586" t="s">
        <v>1868</v>
      </c>
      <c r="J586">
        <v>31.239000000000001</v>
      </c>
      <c r="K586" s="4">
        <f>IF(ISBLANK(Sales_Fact[[#This Row],[Quantity]]),MEDIAN(Sales_Fact[Quantity]),Sales_Fact[[#This Row],[Quantity]])</f>
        <v>1</v>
      </c>
      <c r="L586" s="1">
        <f>IF(ISBLANK(Sales_Fact[[#This Row],[Unit_Price]]),MEDIAN(Sales_Fact[Unit_Price]),Sales_Fact[[#This Row],[Unit_Price]])</f>
        <v>34.71</v>
      </c>
      <c r="M586" s="2">
        <f>IF(ISBLANK(Sales_Fact[[#This Row],[Discount]]),MEDIAN(Sales_Fact[Discount]),Sales_Fact[[#This Row],[Discount]])</f>
        <v>0.1</v>
      </c>
      <c r="N586" s="1">
        <f>Sales_Fact[[#This Row],[Quantity2]]*Sales_Fact[[#This Row],[Unit_Price3]]*(1-Sales_Fact[[#This Row],[Discount4]])</f>
        <v>31.239000000000001</v>
      </c>
      <c r="O586" s="1">
        <f>Sales_Fact[[#This Row],[Quantity2]]*Sales_Fact[[#This Row],[Unit_Price3]]</f>
        <v>34.71</v>
      </c>
      <c r="P586" s="1">
        <f>Sales_Fact[[#This Row],[Gross Amount]]*Sales_Fact[[#This Row],[Discount4]]</f>
        <v>3.4710000000000001</v>
      </c>
      <c r="Q586" s="1" t="str">
        <f>IF(Sales_Fact[[#This Row],[Total_Amount5]]&gt;1000,"High Value","Standard")</f>
        <v>Standard</v>
      </c>
    </row>
    <row r="587" spans="1:17" x14ac:dyDescent="0.25">
      <c r="A587" t="s">
        <v>2471</v>
      </c>
      <c r="B587" s="3">
        <v>45633</v>
      </c>
      <c r="C587" t="s">
        <v>746</v>
      </c>
      <c r="D587" t="s">
        <v>1782</v>
      </c>
      <c r="E587" t="s">
        <v>1883</v>
      </c>
      <c r="F587">
        <v>2</v>
      </c>
      <c r="G587">
        <v>829.15</v>
      </c>
      <c r="H587">
        <v>0.11</v>
      </c>
      <c r="I587" t="s">
        <v>1864</v>
      </c>
      <c r="J587">
        <v>1475.8869999999999</v>
      </c>
      <c r="K587" s="4">
        <f>IF(ISBLANK(Sales_Fact[[#This Row],[Quantity]]),MEDIAN(Sales_Fact[Quantity]),Sales_Fact[[#This Row],[Quantity]])</f>
        <v>2</v>
      </c>
      <c r="L587" s="1">
        <f>IF(ISBLANK(Sales_Fact[[#This Row],[Unit_Price]]),MEDIAN(Sales_Fact[Unit_Price]),Sales_Fact[[#This Row],[Unit_Price]])</f>
        <v>829.15</v>
      </c>
      <c r="M587" s="2">
        <f>IF(ISBLANK(Sales_Fact[[#This Row],[Discount]]),MEDIAN(Sales_Fact[Discount]),Sales_Fact[[#This Row],[Discount]])</f>
        <v>0.11</v>
      </c>
      <c r="N587" s="1">
        <f>Sales_Fact[[#This Row],[Quantity2]]*Sales_Fact[[#This Row],[Unit_Price3]]*(1-Sales_Fact[[#This Row],[Discount4]])</f>
        <v>1475.8869999999999</v>
      </c>
      <c r="O587" s="1">
        <f>Sales_Fact[[#This Row],[Quantity2]]*Sales_Fact[[#This Row],[Unit_Price3]]</f>
        <v>1658.3</v>
      </c>
      <c r="P587" s="1">
        <f>Sales_Fact[[#This Row],[Gross Amount]]*Sales_Fact[[#This Row],[Discount4]]</f>
        <v>182.41299999999998</v>
      </c>
      <c r="Q587" s="1" t="str">
        <f>IF(Sales_Fact[[#This Row],[Total_Amount5]]&gt;1000,"High Value","Standard")</f>
        <v>High Value</v>
      </c>
    </row>
    <row r="588" spans="1:17" x14ac:dyDescent="0.25">
      <c r="A588" t="s">
        <v>2472</v>
      </c>
      <c r="B588" s="3">
        <v>45798</v>
      </c>
      <c r="C588" t="s">
        <v>851</v>
      </c>
      <c r="D588" t="s">
        <v>1845</v>
      </c>
      <c r="E588" t="s">
        <v>1860</v>
      </c>
      <c r="F588">
        <v>2</v>
      </c>
      <c r="G588">
        <v>481.86</v>
      </c>
      <c r="H588">
        <v>0.1</v>
      </c>
      <c r="I588" t="s">
        <v>1868</v>
      </c>
      <c r="J588">
        <v>867.34800000000007</v>
      </c>
      <c r="K588" s="4">
        <f>IF(ISBLANK(Sales_Fact[[#This Row],[Quantity]]),MEDIAN(Sales_Fact[Quantity]),Sales_Fact[[#This Row],[Quantity]])</f>
        <v>2</v>
      </c>
      <c r="L588" s="1">
        <f>IF(ISBLANK(Sales_Fact[[#This Row],[Unit_Price]]),MEDIAN(Sales_Fact[Unit_Price]),Sales_Fact[[#This Row],[Unit_Price]])</f>
        <v>481.86</v>
      </c>
      <c r="M588" s="2">
        <f>IF(ISBLANK(Sales_Fact[[#This Row],[Discount]]),MEDIAN(Sales_Fact[Discount]),Sales_Fact[[#This Row],[Discount]])</f>
        <v>0.1</v>
      </c>
      <c r="N588" s="1">
        <f>Sales_Fact[[#This Row],[Quantity2]]*Sales_Fact[[#This Row],[Unit_Price3]]*(1-Sales_Fact[[#This Row],[Discount4]])</f>
        <v>867.34800000000007</v>
      </c>
      <c r="O588" s="1">
        <f>Sales_Fact[[#This Row],[Quantity2]]*Sales_Fact[[#This Row],[Unit_Price3]]</f>
        <v>963.72</v>
      </c>
      <c r="P588" s="1">
        <f>Sales_Fact[[#This Row],[Gross Amount]]*Sales_Fact[[#This Row],[Discount4]]</f>
        <v>96.372000000000014</v>
      </c>
      <c r="Q588" s="1" t="str">
        <f>IF(Sales_Fact[[#This Row],[Total_Amount5]]&gt;1000,"High Value","Standard")</f>
        <v>Standard</v>
      </c>
    </row>
    <row r="589" spans="1:17" x14ac:dyDescent="0.25">
      <c r="A589" t="s">
        <v>2473</v>
      </c>
      <c r="B589" s="3">
        <v>45354</v>
      </c>
      <c r="C589" t="s">
        <v>502</v>
      </c>
      <c r="D589" t="s">
        <v>1707</v>
      </c>
      <c r="E589" t="s">
        <v>1872</v>
      </c>
      <c r="F589">
        <v>4</v>
      </c>
      <c r="G589">
        <v>915.17</v>
      </c>
      <c r="H589">
        <v>0.19</v>
      </c>
      <c r="I589" t="s">
        <v>1868</v>
      </c>
      <c r="J589">
        <v>2965.1507999999999</v>
      </c>
      <c r="K589" s="4">
        <f>IF(ISBLANK(Sales_Fact[[#This Row],[Quantity]]),MEDIAN(Sales_Fact[Quantity]),Sales_Fact[[#This Row],[Quantity]])</f>
        <v>4</v>
      </c>
      <c r="L589" s="1">
        <f>IF(ISBLANK(Sales_Fact[[#This Row],[Unit_Price]]),MEDIAN(Sales_Fact[Unit_Price]),Sales_Fact[[#This Row],[Unit_Price]])</f>
        <v>915.17</v>
      </c>
      <c r="M589" s="2">
        <f>IF(ISBLANK(Sales_Fact[[#This Row],[Discount]]),MEDIAN(Sales_Fact[Discount]),Sales_Fact[[#This Row],[Discount]])</f>
        <v>0.19</v>
      </c>
      <c r="N589" s="1">
        <f>Sales_Fact[[#This Row],[Quantity2]]*Sales_Fact[[#This Row],[Unit_Price3]]*(1-Sales_Fact[[#This Row],[Discount4]])</f>
        <v>2965.1507999999999</v>
      </c>
      <c r="O589" s="1">
        <f>Sales_Fact[[#This Row],[Quantity2]]*Sales_Fact[[#This Row],[Unit_Price3]]</f>
        <v>3660.68</v>
      </c>
      <c r="P589" s="1">
        <f>Sales_Fact[[#This Row],[Gross Amount]]*Sales_Fact[[#This Row],[Discount4]]</f>
        <v>695.52919999999995</v>
      </c>
      <c r="Q589" s="1" t="str">
        <f>IF(Sales_Fact[[#This Row],[Total_Amount5]]&gt;1000,"High Value","Standard")</f>
        <v>High Value</v>
      </c>
    </row>
    <row r="590" spans="1:17" x14ac:dyDescent="0.25">
      <c r="A590" t="s">
        <v>2474</v>
      </c>
      <c r="B590" s="3">
        <v>45357</v>
      </c>
      <c r="C590" t="s">
        <v>702</v>
      </c>
      <c r="D590" t="s">
        <v>1764</v>
      </c>
      <c r="E590" t="s">
        <v>1899</v>
      </c>
      <c r="F590">
        <v>1</v>
      </c>
      <c r="G590">
        <v>250.95</v>
      </c>
      <c r="H590">
        <v>0.03</v>
      </c>
      <c r="I590" t="s">
        <v>1864</v>
      </c>
      <c r="J590">
        <v>243.42150000000001</v>
      </c>
      <c r="K590" s="4">
        <f>IF(ISBLANK(Sales_Fact[[#This Row],[Quantity]]),MEDIAN(Sales_Fact[Quantity]),Sales_Fact[[#This Row],[Quantity]])</f>
        <v>1</v>
      </c>
      <c r="L590" s="1">
        <f>IF(ISBLANK(Sales_Fact[[#This Row],[Unit_Price]]),MEDIAN(Sales_Fact[Unit_Price]),Sales_Fact[[#This Row],[Unit_Price]])</f>
        <v>250.95</v>
      </c>
      <c r="M590" s="2">
        <f>IF(ISBLANK(Sales_Fact[[#This Row],[Discount]]),MEDIAN(Sales_Fact[Discount]),Sales_Fact[[#This Row],[Discount]])</f>
        <v>0.03</v>
      </c>
      <c r="N590" s="1">
        <f>Sales_Fact[[#This Row],[Quantity2]]*Sales_Fact[[#This Row],[Unit_Price3]]*(1-Sales_Fact[[#This Row],[Discount4]])</f>
        <v>243.42149999999998</v>
      </c>
      <c r="O590" s="1">
        <f>Sales_Fact[[#This Row],[Quantity2]]*Sales_Fact[[#This Row],[Unit_Price3]]</f>
        <v>250.95</v>
      </c>
      <c r="P590" s="1">
        <f>Sales_Fact[[#This Row],[Gross Amount]]*Sales_Fact[[#This Row],[Discount4]]</f>
        <v>7.5284999999999993</v>
      </c>
      <c r="Q590" s="1" t="str">
        <f>IF(Sales_Fact[[#This Row],[Total_Amount5]]&gt;1000,"High Value","Standard")</f>
        <v>Standard</v>
      </c>
    </row>
    <row r="591" spans="1:17" x14ac:dyDescent="0.25">
      <c r="A591" t="s">
        <v>2475</v>
      </c>
      <c r="B591" s="3">
        <v>45257</v>
      </c>
      <c r="C591" t="s">
        <v>1032</v>
      </c>
      <c r="D591" t="s">
        <v>1839</v>
      </c>
      <c r="E591" t="s">
        <v>1870</v>
      </c>
      <c r="F591">
        <v>3</v>
      </c>
      <c r="G591">
        <v>882.84</v>
      </c>
      <c r="H591">
        <v>0.1</v>
      </c>
      <c r="I591" t="s">
        <v>1861</v>
      </c>
      <c r="J591">
        <v>2383.6680000000001</v>
      </c>
      <c r="K591" s="4">
        <f>IF(ISBLANK(Sales_Fact[[#This Row],[Quantity]]),MEDIAN(Sales_Fact[Quantity]),Sales_Fact[[#This Row],[Quantity]])</f>
        <v>3</v>
      </c>
      <c r="L591" s="1">
        <f>IF(ISBLANK(Sales_Fact[[#This Row],[Unit_Price]]),MEDIAN(Sales_Fact[Unit_Price]),Sales_Fact[[#This Row],[Unit_Price]])</f>
        <v>882.84</v>
      </c>
      <c r="M591" s="2">
        <f>IF(ISBLANK(Sales_Fact[[#This Row],[Discount]]),MEDIAN(Sales_Fact[Discount]),Sales_Fact[[#This Row],[Discount]])</f>
        <v>0.1</v>
      </c>
      <c r="N591" s="1">
        <f>Sales_Fact[[#This Row],[Quantity2]]*Sales_Fact[[#This Row],[Unit_Price3]]*(1-Sales_Fact[[#This Row],[Discount4]])</f>
        <v>2383.6680000000001</v>
      </c>
      <c r="O591" s="1">
        <f>Sales_Fact[[#This Row],[Quantity2]]*Sales_Fact[[#This Row],[Unit_Price3]]</f>
        <v>2648.52</v>
      </c>
      <c r="P591" s="1">
        <f>Sales_Fact[[#This Row],[Gross Amount]]*Sales_Fact[[#This Row],[Discount4]]</f>
        <v>264.85200000000003</v>
      </c>
      <c r="Q591" s="1" t="str">
        <f>IF(Sales_Fact[[#This Row],[Total_Amount5]]&gt;1000,"High Value","Standard")</f>
        <v>High Value</v>
      </c>
    </row>
    <row r="592" spans="1:17" x14ac:dyDescent="0.25">
      <c r="A592" t="s">
        <v>2476</v>
      </c>
      <c r="B592" s="3">
        <v>45702</v>
      </c>
      <c r="C592" t="s">
        <v>476</v>
      </c>
      <c r="D592" t="s">
        <v>1608</v>
      </c>
      <c r="E592" t="s">
        <v>1899</v>
      </c>
      <c r="F592">
        <v>4</v>
      </c>
      <c r="G592">
        <v>573.37</v>
      </c>
      <c r="H592">
        <v>0.04</v>
      </c>
      <c r="I592" t="s">
        <v>1868</v>
      </c>
      <c r="J592">
        <v>2201.7408</v>
      </c>
      <c r="K592" s="4">
        <f>IF(ISBLANK(Sales_Fact[[#This Row],[Quantity]]),MEDIAN(Sales_Fact[Quantity]),Sales_Fact[[#This Row],[Quantity]])</f>
        <v>4</v>
      </c>
      <c r="L592" s="1">
        <f>IF(ISBLANK(Sales_Fact[[#This Row],[Unit_Price]]),MEDIAN(Sales_Fact[Unit_Price]),Sales_Fact[[#This Row],[Unit_Price]])</f>
        <v>573.37</v>
      </c>
      <c r="M592" s="2">
        <f>IF(ISBLANK(Sales_Fact[[#This Row],[Discount]]),MEDIAN(Sales_Fact[Discount]),Sales_Fact[[#This Row],[Discount]])</f>
        <v>0.04</v>
      </c>
      <c r="N592" s="1">
        <f>Sales_Fact[[#This Row],[Quantity2]]*Sales_Fact[[#This Row],[Unit_Price3]]*(1-Sales_Fact[[#This Row],[Discount4]])</f>
        <v>2201.7408</v>
      </c>
      <c r="O592" s="1">
        <f>Sales_Fact[[#This Row],[Quantity2]]*Sales_Fact[[#This Row],[Unit_Price3]]</f>
        <v>2293.48</v>
      </c>
      <c r="P592" s="1">
        <f>Sales_Fact[[#This Row],[Gross Amount]]*Sales_Fact[[#This Row],[Discount4]]</f>
        <v>91.739199999999997</v>
      </c>
      <c r="Q592" s="1" t="str">
        <f>IF(Sales_Fact[[#This Row],[Total_Amount5]]&gt;1000,"High Value","Standard")</f>
        <v>High Value</v>
      </c>
    </row>
    <row r="593" spans="1:17" x14ac:dyDescent="0.25">
      <c r="A593" t="s">
        <v>2477</v>
      </c>
      <c r="B593" s="3">
        <v>45318</v>
      </c>
      <c r="C593" t="s">
        <v>222</v>
      </c>
      <c r="D593" t="s">
        <v>1647</v>
      </c>
      <c r="E593" t="s">
        <v>1913</v>
      </c>
      <c r="F593">
        <v>3</v>
      </c>
      <c r="G593">
        <v>622.72</v>
      </c>
      <c r="H593">
        <v>0.04</v>
      </c>
      <c r="I593" t="s">
        <v>1861</v>
      </c>
      <c r="J593">
        <v>1793.4336000000001</v>
      </c>
      <c r="K593" s="4">
        <f>IF(ISBLANK(Sales_Fact[[#This Row],[Quantity]]),MEDIAN(Sales_Fact[Quantity]),Sales_Fact[[#This Row],[Quantity]])</f>
        <v>3</v>
      </c>
      <c r="L593" s="1">
        <f>IF(ISBLANK(Sales_Fact[[#This Row],[Unit_Price]]),MEDIAN(Sales_Fact[Unit_Price]),Sales_Fact[[#This Row],[Unit_Price]])</f>
        <v>622.72</v>
      </c>
      <c r="M593" s="2">
        <f>IF(ISBLANK(Sales_Fact[[#This Row],[Discount]]),MEDIAN(Sales_Fact[Discount]),Sales_Fact[[#This Row],[Discount]])</f>
        <v>0.04</v>
      </c>
      <c r="N593" s="1">
        <f>Sales_Fact[[#This Row],[Quantity2]]*Sales_Fact[[#This Row],[Unit_Price3]]*(1-Sales_Fact[[#This Row],[Discount4]])</f>
        <v>1793.4336000000001</v>
      </c>
      <c r="O593" s="1">
        <f>Sales_Fact[[#This Row],[Quantity2]]*Sales_Fact[[#This Row],[Unit_Price3]]</f>
        <v>1868.16</v>
      </c>
      <c r="P593" s="1">
        <f>Sales_Fact[[#This Row],[Gross Amount]]*Sales_Fact[[#This Row],[Discount4]]</f>
        <v>74.726399999999998</v>
      </c>
      <c r="Q593" s="1" t="str">
        <f>IF(Sales_Fact[[#This Row],[Total_Amount5]]&gt;1000,"High Value","Standard")</f>
        <v>High Value</v>
      </c>
    </row>
    <row r="594" spans="1:17" x14ac:dyDescent="0.25">
      <c r="A594" t="s">
        <v>2478</v>
      </c>
      <c r="B594" s="3">
        <v>45943</v>
      </c>
      <c r="C594" t="s">
        <v>1221</v>
      </c>
      <c r="D594" t="s">
        <v>1827</v>
      </c>
      <c r="E594" t="s">
        <v>1863</v>
      </c>
      <c r="F594">
        <v>3</v>
      </c>
      <c r="G594">
        <v>259.74</v>
      </c>
      <c r="H594">
        <v>0.24</v>
      </c>
      <c r="I594" t="s">
        <v>1861</v>
      </c>
      <c r="J594">
        <v>592.20720000000006</v>
      </c>
      <c r="K594" s="4">
        <f>IF(ISBLANK(Sales_Fact[[#This Row],[Quantity]]),MEDIAN(Sales_Fact[Quantity]),Sales_Fact[[#This Row],[Quantity]])</f>
        <v>3</v>
      </c>
      <c r="L594" s="1">
        <f>IF(ISBLANK(Sales_Fact[[#This Row],[Unit_Price]]),MEDIAN(Sales_Fact[Unit_Price]),Sales_Fact[[#This Row],[Unit_Price]])</f>
        <v>259.74</v>
      </c>
      <c r="M594" s="2">
        <f>IF(ISBLANK(Sales_Fact[[#This Row],[Discount]]),MEDIAN(Sales_Fact[Discount]),Sales_Fact[[#This Row],[Discount]])</f>
        <v>0.24</v>
      </c>
      <c r="N594" s="1">
        <f>Sales_Fact[[#This Row],[Quantity2]]*Sales_Fact[[#This Row],[Unit_Price3]]*(1-Sales_Fact[[#This Row],[Discount4]])</f>
        <v>592.20720000000006</v>
      </c>
      <c r="O594" s="1">
        <f>Sales_Fact[[#This Row],[Quantity2]]*Sales_Fact[[#This Row],[Unit_Price3]]</f>
        <v>779.22</v>
      </c>
      <c r="P594" s="1">
        <f>Sales_Fact[[#This Row],[Gross Amount]]*Sales_Fact[[#This Row],[Discount4]]</f>
        <v>187.0128</v>
      </c>
      <c r="Q594" s="1" t="str">
        <f>IF(Sales_Fact[[#This Row],[Total_Amount5]]&gt;1000,"High Value","Standard")</f>
        <v>Standard</v>
      </c>
    </row>
    <row r="595" spans="1:17" x14ac:dyDescent="0.25">
      <c r="A595" t="s">
        <v>2479</v>
      </c>
      <c r="B595" s="3">
        <v>45769</v>
      </c>
      <c r="C595" t="s">
        <v>209</v>
      </c>
      <c r="D595" t="s">
        <v>1635</v>
      </c>
      <c r="E595" t="s">
        <v>1896</v>
      </c>
      <c r="F595">
        <v>4</v>
      </c>
      <c r="G595">
        <v>951.09</v>
      </c>
      <c r="H595">
        <v>0.14000000000000001</v>
      </c>
      <c r="I595" t="s">
        <v>1868</v>
      </c>
      <c r="J595">
        <v>3271.7496000000001</v>
      </c>
      <c r="K595" s="4">
        <f>IF(ISBLANK(Sales_Fact[[#This Row],[Quantity]]),MEDIAN(Sales_Fact[Quantity]),Sales_Fact[[#This Row],[Quantity]])</f>
        <v>4</v>
      </c>
      <c r="L595" s="1">
        <f>IF(ISBLANK(Sales_Fact[[#This Row],[Unit_Price]]),MEDIAN(Sales_Fact[Unit_Price]),Sales_Fact[[#This Row],[Unit_Price]])</f>
        <v>951.09</v>
      </c>
      <c r="M595" s="2">
        <f>IF(ISBLANK(Sales_Fact[[#This Row],[Discount]]),MEDIAN(Sales_Fact[Discount]),Sales_Fact[[#This Row],[Discount]])</f>
        <v>0.14000000000000001</v>
      </c>
      <c r="N595" s="1">
        <f>Sales_Fact[[#This Row],[Quantity2]]*Sales_Fact[[#This Row],[Unit_Price3]]*(1-Sales_Fact[[#This Row],[Discount4]])</f>
        <v>3271.7496000000001</v>
      </c>
      <c r="O595" s="1">
        <f>Sales_Fact[[#This Row],[Quantity2]]*Sales_Fact[[#This Row],[Unit_Price3]]</f>
        <v>3804.36</v>
      </c>
      <c r="P595" s="1">
        <f>Sales_Fact[[#This Row],[Gross Amount]]*Sales_Fact[[#This Row],[Discount4]]</f>
        <v>532.61040000000003</v>
      </c>
      <c r="Q595" s="1" t="str">
        <f>IF(Sales_Fact[[#This Row],[Total_Amount5]]&gt;1000,"High Value","Standard")</f>
        <v>High Value</v>
      </c>
    </row>
    <row r="596" spans="1:17" x14ac:dyDescent="0.25">
      <c r="A596" t="s">
        <v>2480</v>
      </c>
      <c r="B596" s="3">
        <v>45765</v>
      </c>
      <c r="C596" t="s">
        <v>657</v>
      </c>
      <c r="D596" t="s">
        <v>1848</v>
      </c>
      <c r="E596" t="s">
        <v>1909</v>
      </c>
      <c r="F596">
        <v>1</v>
      </c>
      <c r="G596">
        <v>71.709999999999994</v>
      </c>
      <c r="H596">
        <v>0.23</v>
      </c>
      <c r="I596" t="s">
        <v>1868</v>
      </c>
      <c r="J596">
        <v>55.216700000000003</v>
      </c>
      <c r="K596" s="4">
        <f>IF(ISBLANK(Sales_Fact[[#This Row],[Quantity]]),MEDIAN(Sales_Fact[Quantity]),Sales_Fact[[#This Row],[Quantity]])</f>
        <v>1</v>
      </c>
      <c r="L596" s="1">
        <f>IF(ISBLANK(Sales_Fact[[#This Row],[Unit_Price]]),MEDIAN(Sales_Fact[Unit_Price]),Sales_Fact[[#This Row],[Unit_Price]])</f>
        <v>71.709999999999994</v>
      </c>
      <c r="M596" s="2">
        <f>IF(ISBLANK(Sales_Fact[[#This Row],[Discount]]),MEDIAN(Sales_Fact[Discount]),Sales_Fact[[#This Row],[Discount]])</f>
        <v>0.23</v>
      </c>
      <c r="N596" s="1">
        <f>Sales_Fact[[#This Row],[Quantity2]]*Sales_Fact[[#This Row],[Unit_Price3]]*(1-Sales_Fact[[#This Row],[Discount4]])</f>
        <v>55.216699999999996</v>
      </c>
      <c r="O596" s="1">
        <f>Sales_Fact[[#This Row],[Quantity2]]*Sales_Fact[[#This Row],[Unit_Price3]]</f>
        <v>71.709999999999994</v>
      </c>
      <c r="P596" s="1">
        <f>Sales_Fact[[#This Row],[Gross Amount]]*Sales_Fact[[#This Row],[Discount4]]</f>
        <v>16.493299999999998</v>
      </c>
      <c r="Q596" s="1" t="str">
        <f>IF(Sales_Fact[[#This Row],[Total_Amount5]]&gt;1000,"High Value","Standard")</f>
        <v>Standard</v>
      </c>
    </row>
    <row r="597" spans="1:17" x14ac:dyDescent="0.25">
      <c r="A597" t="s">
        <v>2481</v>
      </c>
      <c r="B597" s="3">
        <v>45891</v>
      </c>
      <c r="C597" t="s">
        <v>580</v>
      </c>
      <c r="D597" t="s">
        <v>1611</v>
      </c>
      <c r="E597" t="s">
        <v>1872</v>
      </c>
      <c r="F597">
        <v>4</v>
      </c>
      <c r="G597">
        <v>894.93</v>
      </c>
      <c r="H597">
        <v>0.05</v>
      </c>
      <c r="I597" t="s">
        <v>1868</v>
      </c>
      <c r="J597">
        <v>3400.733999999999</v>
      </c>
      <c r="K597" s="4">
        <f>IF(ISBLANK(Sales_Fact[[#This Row],[Quantity]]),MEDIAN(Sales_Fact[Quantity]),Sales_Fact[[#This Row],[Quantity]])</f>
        <v>4</v>
      </c>
      <c r="L597" s="1">
        <f>IF(ISBLANK(Sales_Fact[[#This Row],[Unit_Price]]),MEDIAN(Sales_Fact[Unit_Price]),Sales_Fact[[#This Row],[Unit_Price]])</f>
        <v>894.93</v>
      </c>
      <c r="M597" s="2">
        <f>IF(ISBLANK(Sales_Fact[[#This Row],[Discount]]),MEDIAN(Sales_Fact[Discount]),Sales_Fact[[#This Row],[Discount]])</f>
        <v>0.05</v>
      </c>
      <c r="N597" s="1">
        <f>Sales_Fact[[#This Row],[Quantity2]]*Sales_Fact[[#This Row],[Unit_Price3]]*(1-Sales_Fact[[#This Row],[Discount4]])</f>
        <v>3400.7339999999995</v>
      </c>
      <c r="O597" s="1">
        <f>Sales_Fact[[#This Row],[Quantity2]]*Sales_Fact[[#This Row],[Unit_Price3]]</f>
        <v>3579.72</v>
      </c>
      <c r="P597" s="1">
        <f>Sales_Fact[[#This Row],[Gross Amount]]*Sales_Fact[[#This Row],[Discount4]]</f>
        <v>178.98599999999999</v>
      </c>
      <c r="Q597" s="1" t="str">
        <f>IF(Sales_Fact[[#This Row],[Total_Amount5]]&gt;1000,"High Value","Standard")</f>
        <v>High Value</v>
      </c>
    </row>
    <row r="598" spans="1:17" x14ac:dyDescent="0.25">
      <c r="A598" t="s">
        <v>2482</v>
      </c>
      <c r="B598" s="3">
        <v>45842</v>
      </c>
      <c r="C598" t="s">
        <v>666</v>
      </c>
      <c r="D598" t="s">
        <v>1785</v>
      </c>
      <c r="E598" t="s">
        <v>1866</v>
      </c>
      <c r="F598">
        <v>4</v>
      </c>
      <c r="G598">
        <v>870.18</v>
      </c>
      <c r="H598">
        <v>0.13</v>
      </c>
      <c r="I598" t="s">
        <v>1868</v>
      </c>
      <c r="J598">
        <v>3028.2264</v>
      </c>
      <c r="K598" s="4">
        <f>IF(ISBLANK(Sales_Fact[[#This Row],[Quantity]]),MEDIAN(Sales_Fact[Quantity]),Sales_Fact[[#This Row],[Quantity]])</f>
        <v>4</v>
      </c>
      <c r="L598" s="1">
        <f>IF(ISBLANK(Sales_Fact[[#This Row],[Unit_Price]]),MEDIAN(Sales_Fact[Unit_Price]),Sales_Fact[[#This Row],[Unit_Price]])</f>
        <v>870.18</v>
      </c>
      <c r="M598" s="2">
        <f>IF(ISBLANK(Sales_Fact[[#This Row],[Discount]]),MEDIAN(Sales_Fact[Discount]),Sales_Fact[[#This Row],[Discount]])</f>
        <v>0.13</v>
      </c>
      <c r="N598" s="1">
        <f>Sales_Fact[[#This Row],[Quantity2]]*Sales_Fact[[#This Row],[Unit_Price3]]*(1-Sales_Fact[[#This Row],[Discount4]])</f>
        <v>3028.2264</v>
      </c>
      <c r="O598" s="1">
        <f>Sales_Fact[[#This Row],[Quantity2]]*Sales_Fact[[#This Row],[Unit_Price3]]</f>
        <v>3480.72</v>
      </c>
      <c r="P598" s="1">
        <f>Sales_Fact[[#This Row],[Gross Amount]]*Sales_Fact[[#This Row],[Discount4]]</f>
        <v>452.49360000000001</v>
      </c>
      <c r="Q598" s="1" t="str">
        <f>IF(Sales_Fact[[#This Row],[Total_Amount5]]&gt;1000,"High Value","Standard")</f>
        <v>High Value</v>
      </c>
    </row>
    <row r="599" spans="1:17" x14ac:dyDescent="0.25">
      <c r="A599" t="s">
        <v>2483</v>
      </c>
      <c r="B599" s="3">
        <v>45382</v>
      </c>
      <c r="C599" t="s">
        <v>893</v>
      </c>
      <c r="D599" t="s">
        <v>1743</v>
      </c>
      <c r="E599" t="s">
        <v>1909</v>
      </c>
      <c r="F599">
        <v>2</v>
      </c>
      <c r="G599">
        <v>552.72</v>
      </c>
      <c r="H599">
        <v>0.06</v>
      </c>
      <c r="I599" t="s">
        <v>1864</v>
      </c>
      <c r="J599">
        <v>1039.1135999999999</v>
      </c>
      <c r="K599" s="4">
        <f>IF(ISBLANK(Sales_Fact[[#This Row],[Quantity]]),MEDIAN(Sales_Fact[Quantity]),Sales_Fact[[#This Row],[Quantity]])</f>
        <v>2</v>
      </c>
      <c r="L599" s="1">
        <f>IF(ISBLANK(Sales_Fact[[#This Row],[Unit_Price]]),MEDIAN(Sales_Fact[Unit_Price]),Sales_Fact[[#This Row],[Unit_Price]])</f>
        <v>552.72</v>
      </c>
      <c r="M599" s="2">
        <f>IF(ISBLANK(Sales_Fact[[#This Row],[Discount]]),MEDIAN(Sales_Fact[Discount]),Sales_Fact[[#This Row],[Discount]])</f>
        <v>0.06</v>
      </c>
      <c r="N599" s="1">
        <f>Sales_Fact[[#This Row],[Quantity2]]*Sales_Fact[[#This Row],[Unit_Price3]]*(1-Sales_Fact[[#This Row],[Discount4]])</f>
        <v>1039.1135999999999</v>
      </c>
      <c r="O599" s="1">
        <f>Sales_Fact[[#This Row],[Quantity2]]*Sales_Fact[[#This Row],[Unit_Price3]]</f>
        <v>1105.44</v>
      </c>
      <c r="P599" s="1">
        <f>Sales_Fact[[#This Row],[Gross Amount]]*Sales_Fact[[#This Row],[Discount4]]</f>
        <v>66.326400000000007</v>
      </c>
      <c r="Q599" s="1" t="str">
        <f>IF(Sales_Fact[[#This Row],[Total_Amount5]]&gt;1000,"High Value","Standard")</f>
        <v>High Value</v>
      </c>
    </row>
    <row r="600" spans="1:17" x14ac:dyDescent="0.25">
      <c r="A600" t="s">
        <v>2484</v>
      </c>
      <c r="B600" s="3">
        <v>45236</v>
      </c>
      <c r="C600" t="s">
        <v>797</v>
      </c>
      <c r="D600" t="s">
        <v>1668</v>
      </c>
      <c r="E600" t="s">
        <v>1866</v>
      </c>
      <c r="F600">
        <v>3</v>
      </c>
      <c r="G600">
        <v>700.43</v>
      </c>
      <c r="H600">
        <v>0.01</v>
      </c>
      <c r="I600" t="s">
        <v>1868</v>
      </c>
      <c r="J600">
        <v>2080.2770999999998</v>
      </c>
      <c r="K600" s="4">
        <f>IF(ISBLANK(Sales_Fact[[#This Row],[Quantity]]),MEDIAN(Sales_Fact[Quantity]),Sales_Fact[[#This Row],[Quantity]])</f>
        <v>3</v>
      </c>
      <c r="L600" s="1">
        <f>IF(ISBLANK(Sales_Fact[[#This Row],[Unit_Price]]),MEDIAN(Sales_Fact[Unit_Price]),Sales_Fact[[#This Row],[Unit_Price]])</f>
        <v>700.43</v>
      </c>
      <c r="M600" s="2">
        <f>IF(ISBLANK(Sales_Fact[[#This Row],[Discount]]),MEDIAN(Sales_Fact[Discount]),Sales_Fact[[#This Row],[Discount]])</f>
        <v>0.01</v>
      </c>
      <c r="N600" s="1">
        <f>Sales_Fact[[#This Row],[Quantity2]]*Sales_Fact[[#This Row],[Unit_Price3]]*(1-Sales_Fact[[#This Row],[Discount4]])</f>
        <v>2080.2770999999998</v>
      </c>
      <c r="O600" s="1">
        <f>Sales_Fact[[#This Row],[Quantity2]]*Sales_Fact[[#This Row],[Unit_Price3]]</f>
        <v>2101.29</v>
      </c>
      <c r="P600" s="1">
        <f>Sales_Fact[[#This Row],[Gross Amount]]*Sales_Fact[[#This Row],[Discount4]]</f>
        <v>21.012899999999998</v>
      </c>
      <c r="Q600" s="1" t="str">
        <f>IF(Sales_Fact[[#This Row],[Total_Amount5]]&gt;1000,"High Value","Standard")</f>
        <v>High Value</v>
      </c>
    </row>
    <row r="601" spans="1:17" x14ac:dyDescent="0.25">
      <c r="A601" t="s">
        <v>2485</v>
      </c>
      <c r="B601" s="3">
        <v>45806</v>
      </c>
      <c r="C601" t="s">
        <v>1074</v>
      </c>
      <c r="D601" t="s">
        <v>1578</v>
      </c>
      <c r="E601" t="s">
        <v>1909</v>
      </c>
      <c r="F601">
        <v>2</v>
      </c>
      <c r="G601">
        <v>823.03</v>
      </c>
      <c r="H601">
        <v>0.18</v>
      </c>
      <c r="I601" t="s">
        <v>1864</v>
      </c>
      <c r="J601">
        <v>1349.7692</v>
      </c>
      <c r="K601" s="4">
        <f>IF(ISBLANK(Sales_Fact[[#This Row],[Quantity]]),MEDIAN(Sales_Fact[Quantity]),Sales_Fact[[#This Row],[Quantity]])</f>
        <v>2</v>
      </c>
      <c r="L601" s="1">
        <f>IF(ISBLANK(Sales_Fact[[#This Row],[Unit_Price]]),MEDIAN(Sales_Fact[Unit_Price]),Sales_Fact[[#This Row],[Unit_Price]])</f>
        <v>823.03</v>
      </c>
      <c r="M601" s="2">
        <f>IF(ISBLANK(Sales_Fact[[#This Row],[Discount]]),MEDIAN(Sales_Fact[Discount]),Sales_Fact[[#This Row],[Discount]])</f>
        <v>0.18</v>
      </c>
      <c r="N601" s="1">
        <f>Sales_Fact[[#This Row],[Quantity2]]*Sales_Fact[[#This Row],[Unit_Price3]]*(1-Sales_Fact[[#This Row],[Discount4]])</f>
        <v>1349.7692</v>
      </c>
      <c r="O601" s="1">
        <f>Sales_Fact[[#This Row],[Quantity2]]*Sales_Fact[[#This Row],[Unit_Price3]]</f>
        <v>1646.06</v>
      </c>
      <c r="P601" s="1">
        <f>Sales_Fact[[#This Row],[Gross Amount]]*Sales_Fact[[#This Row],[Discount4]]</f>
        <v>296.29079999999999</v>
      </c>
      <c r="Q601" s="1" t="str">
        <f>IF(Sales_Fact[[#This Row],[Total_Amount5]]&gt;1000,"High Value","Standard")</f>
        <v>High Value</v>
      </c>
    </row>
    <row r="602" spans="1:17" x14ac:dyDescent="0.25">
      <c r="A602" t="s">
        <v>2486</v>
      </c>
      <c r="B602" s="3">
        <v>45401</v>
      </c>
      <c r="C602" t="s">
        <v>824</v>
      </c>
      <c r="D602" t="s">
        <v>1827</v>
      </c>
      <c r="E602" t="s">
        <v>1904</v>
      </c>
      <c r="F602">
        <v>1</v>
      </c>
      <c r="G602">
        <v>117.37</v>
      </c>
      <c r="H602">
        <v>0.21</v>
      </c>
      <c r="I602" t="s">
        <v>1861</v>
      </c>
      <c r="J602">
        <v>92.722300000000004</v>
      </c>
      <c r="K602" s="4">
        <f>IF(ISBLANK(Sales_Fact[[#This Row],[Quantity]]),MEDIAN(Sales_Fact[Quantity]),Sales_Fact[[#This Row],[Quantity]])</f>
        <v>1</v>
      </c>
      <c r="L602" s="1">
        <f>IF(ISBLANK(Sales_Fact[[#This Row],[Unit_Price]]),MEDIAN(Sales_Fact[Unit_Price]),Sales_Fact[[#This Row],[Unit_Price]])</f>
        <v>117.37</v>
      </c>
      <c r="M602" s="2">
        <f>IF(ISBLANK(Sales_Fact[[#This Row],[Discount]]),MEDIAN(Sales_Fact[Discount]),Sales_Fact[[#This Row],[Discount]])</f>
        <v>0.21</v>
      </c>
      <c r="N602" s="1">
        <f>Sales_Fact[[#This Row],[Quantity2]]*Sales_Fact[[#This Row],[Unit_Price3]]*(1-Sales_Fact[[#This Row],[Discount4]])</f>
        <v>92.722300000000004</v>
      </c>
      <c r="O602" s="1">
        <f>Sales_Fact[[#This Row],[Quantity2]]*Sales_Fact[[#This Row],[Unit_Price3]]</f>
        <v>117.37</v>
      </c>
      <c r="P602" s="1">
        <f>Sales_Fact[[#This Row],[Gross Amount]]*Sales_Fact[[#This Row],[Discount4]]</f>
        <v>24.6477</v>
      </c>
      <c r="Q602" s="1" t="str">
        <f>IF(Sales_Fact[[#This Row],[Total_Amount5]]&gt;1000,"High Value","Standard")</f>
        <v>Standard</v>
      </c>
    </row>
    <row r="603" spans="1:17" x14ac:dyDescent="0.25">
      <c r="A603" t="s">
        <v>2487</v>
      </c>
      <c r="B603" s="3">
        <v>45716</v>
      </c>
      <c r="C603" t="s">
        <v>373</v>
      </c>
      <c r="D603" t="s">
        <v>1719</v>
      </c>
      <c r="E603" t="s">
        <v>1883</v>
      </c>
      <c r="F603">
        <v>4</v>
      </c>
      <c r="G603">
        <v>165.37</v>
      </c>
      <c r="H603">
        <v>0.28999999999999998</v>
      </c>
      <c r="I603" t="s">
        <v>1861</v>
      </c>
      <c r="J603">
        <v>469.6508</v>
      </c>
      <c r="K603" s="4">
        <f>IF(ISBLANK(Sales_Fact[[#This Row],[Quantity]]),MEDIAN(Sales_Fact[Quantity]),Sales_Fact[[#This Row],[Quantity]])</f>
        <v>4</v>
      </c>
      <c r="L603" s="1">
        <f>IF(ISBLANK(Sales_Fact[[#This Row],[Unit_Price]]),MEDIAN(Sales_Fact[Unit_Price]),Sales_Fact[[#This Row],[Unit_Price]])</f>
        <v>165.37</v>
      </c>
      <c r="M603" s="2">
        <f>IF(ISBLANK(Sales_Fact[[#This Row],[Discount]]),MEDIAN(Sales_Fact[Discount]),Sales_Fact[[#This Row],[Discount]])</f>
        <v>0.28999999999999998</v>
      </c>
      <c r="N603" s="1">
        <f>Sales_Fact[[#This Row],[Quantity2]]*Sales_Fact[[#This Row],[Unit_Price3]]*(1-Sales_Fact[[#This Row],[Discount4]])</f>
        <v>469.6508</v>
      </c>
      <c r="O603" s="1">
        <f>Sales_Fact[[#This Row],[Quantity2]]*Sales_Fact[[#This Row],[Unit_Price3]]</f>
        <v>661.48</v>
      </c>
      <c r="P603" s="1">
        <f>Sales_Fact[[#This Row],[Gross Amount]]*Sales_Fact[[#This Row],[Discount4]]</f>
        <v>191.82919999999999</v>
      </c>
      <c r="Q603" s="1" t="str">
        <f>IF(Sales_Fact[[#This Row],[Total_Amount5]]&gt;1000,"High Value","Standard")</f>
        <v>Standard</v>
      </c>
    </row>
    <row r="604" spans="1:17" x14ac:dyDescent="0.25">
      <c r="A604" t="s">
        <v>2488</v>
      </c>
      <c r="B604" s="3">
        <v>45718</v>
      </c>
      <c r="C604" t="s">
        <v>1191</v>
      </c>
      <c r="D604" t="s">
        <v>1567</v>
      </c>
      <c r="E604" t="s">
        <v>1901</v>
      </c>
      <c r="F604">
        <v>3</v>
      </c>
      <c r="G604">
        <v>483.06</v>
      </c>
      <c r="H604">
        <v>0.05</v>
      </c>
      <c r="I604" t="s">
        <v>1861</v>
      </c>
      <c r="J604">
        <v>1376.721</v>
      </c>
      <c r="K604" s="4">
        <f>IF(ISBLANK(Sales_Fact[[#This Row],[Quantity]]),MEDIAN(Sales_Fact[Quantity]),Sales_Fact[[#This Row],[Quantity]])</f>
        <v>3</v>
      </c>
      <c r="L604" s="1">
        <f>IF(ISBLANK(Sales_Fact[[#This Row],[Unit_Price]]),MEDIAN(Sales_Fact[Unit_Price]),Sales_Fact[[#This Row],[Unit_Price]])</f>
        <v>483.06</v>
      </c>
      <c r="M604" s="2">
        <f>IF(ISBLANK(Sales_Fact[[#This Row],[Discount]]),MEDIAN(Sales_Fact[Discount]),Sales_Fact[[#This Row],[Discount]])</f>
        <v>0.05</v>
      </c>
      <c r="N604" s="1">
        <f>Sales_Fact[[#This Row],[Quantity2]]*Sales_Fact[[#This Row],[Unit_Price3]]*(1-Sales_Fact[[#This Row],[Discount4]])</f>
        <v>1376.721</v>
      </c>
      <c r="O604" s="1">
        <f>Sales_Fact[[#This Row],[Quantity2]]*Sales_Fact[[#This Row],[Unit_Price3]]</f>
        <v>1449.18</v>
      </c>
      <c r="P604" s="1">
        <f>Sales_Fact[[#This Row],[Gross Amount]]*Sales_Fact[[#This Row],[Discount4]]</f>
        <v>72.459000000000003</v>
      </c>
      <c r="Q604" s="1" t="str">
        <f>IF(Sales_Fact[[#This Row],[Total_Amount5]]&gt;1000,"High Value","Standard")</f>
        <v>High Value</v>
      </c>
    </row>
    <row r="605" spans="1:17" x14ac:dyDescent="0.25">
      <c r="A605" t="s">
        <v>2489</v>
      </c>
      <c r="B605" s="3">
        <v>45379</v>
      </c>
      <c r="C605" t="s">
        <v>938</v>
      </c>
      <c r="D605" t="s">
        <v>1794</v>
      </c>
      <c r="E605" t="s">
        <v>1872</v>
      </c>
      <c r="F605">
        <v>4</v>
      </c>
      <c r="G605">
        <v>262.05</v>
      </c>
      <c r="H605">
        <v>0.24</v>
      </c>
      <c r="I605" t="s">
        <v>1864</v>
      </c>
      <c r="J605">
        <v>796.63200000000006</v>
      </c>
      <c r="K605" s="4">
        <f>IF(ISBLANK(Sales_Fact[[#This Row],[Quantity]]),MEDIAN(Sales_Fact[Quantity]),Sales_Fact[[#This Row],[Quantity]])</f>
        <v>4</v>
      </c>
      <c r="L605" s="1">
        <f>IF(ISBLANK(Sales_Fact[[#This Row],[Unit_Price]]),MEDIAN(Sales_Fact[Unit_Price]),Sales_Fact[[#This Row],[Unit_Price]])</f>
        <v>262.05</v>
      </c>
      <c r="M605" s="2">
        <f>IF(ISBLANK(Sales_Fact[[#This Row],[Discount]]),MEDIAN(Sales_Fact[Discount]),Sales_Fact[[#This Row],[Discount]])</f>
        <v>0.24</v>
      </c>
      <c r="N605" s="1">
        <f>Sales_Fact[[#This Row],[Quantity2]]*Sales_Fact[[#This Row],[Unit_Price3]]*(1-Sales_Fact[[#This Row],[Discount4]])</f>
        <v>796.63200000000006</v>
      </c>
      <c r="O605" s="1">
        <f>Sales_Fact[[#This Row],[Quantity2]]*Sales_Fact[[#This Row],[Unit_Price3]]</f>
        <v>1048.2</v>
      </c>
      <c r="P605" s="1">
        <f>Sales_Fact[[#This Row],[Gross Amount]]*Sales_Fact[[#This Row],[Discount4]]</f>
        <v>251.56800000000001</v>
      </c>
      <c r="Q605" s="1" t="str">
        <f>IF(Sales_Fact[[#This Row],[Total_Amount5]]&gt;1000,"High Value","Standard")</f>
        <v>Standard</v>
      </c>
    </row>
    <row r="606" spans="1:17" x14ac:dyDescent="0.25">
      <c r="A606" t="s">
        <v>2490</v>
      </c>
      <c r="B606" s="3">
        <v>45635</v>
      </c>
      <c r="C606" t="s">
        <v>1438</v>
      </c>
      <c r="D606" t="s">
        <v>1594</v>
      </c>
      <c r="E606" t="s">
        <v>1881</v>
      </c>
      <c r="F606">
        <v>3</v>
      </c>
      <c r="G606">
        <v>970.89</v>
      </c>
      <c r="H606">
        <v>0.11</v>
      </c>
      <c r="I606" t="s">
        <v>1868</v>
      </c>
      <c r="J606">
        <v>2592.2763</v>
      </c>
      <c r="K606" s="4">
        <f>IF(ISBLANK(Sales_Fact[[#This Row],[Quantity]]),MEDIAN(Sales_Fact[Quantity]),Sales_Fact[[#This Row],[Quantity]])</f>
        <v>3</v>
      </c>
      <c r="L606" s="1">
        <f>IF(ISBLANK(Sales_Fact[[#This Row],[Unit_Price]]),MEDIAN(Sales_Fact[Unit_Price]),Sales_Fact[[#This Row],[Unit_Price]])</f>
        <v>970.89</v>
      </c>
      <c r="M606" s="2">
        <f>IF(ISBLANK(Sales_Fact[[#This Row],[Discount]]),MEDIAN(Sales_Fact[Discount]),Sales_Fact[[#This Row],[Discount]])</f>
        <v>0.11</v>
      </c>
      <c r="N606" s="1">
        <f>Sales_Fact[[#This Row],[Quantity2]]*Sales_Fact[[#This Row],[Unit_Price3]]*(1-Sales_Fact[[#This Row],[Discount4]])</f>
        <v>2592.2763</v>
      </c>
      <c r="O606" s="1">
        <f>Sales_Fact[[#This Row],[Quantity2]]*Sales_Fact[[#This Row],[Unit_Price3]]</f>
        <v>2912.67</v>
      </c>
      <c r="P606" s="1">
        <f>Sales_Fact[[#This Row],[Gross Amount]]*Sales_Fact[[#This Row],[Discount4]]</f>
        <v>320.39370000000002</v>
      </c>
      <c r="Q606" s="1" t="str">
        <f>IF(Sales_Fact[[#This Row],[Total_Amount5]]&gt;1000,"High Value","Standard")</f>
        <v>High Value</v>
      </c>
    </row>
    <row r="607" spans="1:17" x14ac:dyDescent="0.25">
      <c r="A607" t="s">
        <v>2491</v>
      </c>
      <c r="B607" s="3">
        <v>45222</v>
      </c>
      <c r="C607" t="s">
        <v>708</v>
      </c>
      <c r="D607" t="s">
        <v>1767</v>
      </c>
      <c r="E607" t="s">
        <v>1879</v>
      </c>
      <c r="F607">
        <v>1</v>
      </c>
      <c r="G607">
        <v>61.11</v>
      </c>
      <c r="H607">
        <v>0.1</v>
      </c>
      <c r="I607" t="s">
        <v>1864</v>
      </c>
      <c r="J607">
        <v>54.999000000000002</v>
      </c>
      <c r="K607" s="4">
        <f>IF(ISBLANK(Sales_Fact[[#This Row],[Quantity]]),MEDIAN(Sales_Fact[Quantity]),Sales_Fact[[#This Row],[Quantity]])</f>
        <v>1</v>
      </c>
      <c r="L607" s="1">
        <f>IF(ISBLANK(Sales_Fact[[#This Row],[Unit_Price]]),MEDIAN(Sales_Fact[Unit_Price]),Sales_Fact[[#This Row],[Unit_Price]])</f>
        <v>61.11</v>
      </c>
      <c r="M607" s="2">
        <f>IF(ISBLANK(Sales_Fact[[#This Row],[Discount]]),MEDIAN(Sales_Fact[Discount]),Sales_Fact[[#This Row],[Discount]])</f>
        <v>0.1</v>
      </c>
      <c r="N607" s="1">
        <f>Sales_Fact[[#This Row],[Quantity2]]*Sales_Fact[[#This Row],[Unit_Price3]]*(1-Sales_Fact[[#This Row],[Discount4]])</f>
        <v>54.999000000000002</v>
      </c>
      <c r="O607" s="1">
        <f>Sales_Fact[[#This Row],[Quantity2]]*Sales_Fact[[#This Row],[Unit_Price3]]</f>
        <v>61.11</v>
      </c>
      <c r="P607" s="1">
        <f>Sales_Fact[[#This Row],[Gross Amount]]*Sales_Fact[[#This Row],[Discount4]]</f>
        <v>6.1110000000000007</v>
      </c>
      <c r="Q607" s="1" t="str">
        <f>IF(Sales_Fact[[#This Row],[Total_Amount5]]&gt;1000,"High Value","Standard")</f>
        <v>Standard</v>
      </c>
    </row>
    <row r="608" spans="1:17" x14ac:dyDescent="0.25">
      <c r="A608" t="s">
        <v>2492</v>
      </c>
      <c r="B608" s="3">
        <v>45555</v>
      </c>
      <c r="C608" t="s">
        <v>125</v>
      </c>
      <c r="D608" t="s">
        <v>1632</v>
      </c>
      <c r="E608" t="s">
        <v>1866</v>
      </c>
      <c r="F608">
        <v>3</v>
      </c>
      <c r="G608">
        <v>827.88</v>
      </c>
      <c r="H608">
        <v>0.19</v>
      </c>
      <c r="I608" t="s">
        <v>1864</v>
      </c>
      <c r="J608">
        <v>2011.7483999999999</v>
      </c>
      <c r="K608" s="4">
        <f>IF(ISBLANK(Sales_Fact[[#This Row],[Quantity]]),MEDIAN(Sales_Fact[Quantity]),Sales_Fact[[#This Row],[Quantity]])</f>
        <v>3</v>
      </c>
      <c r="L608" s="1">
        <f>IF(ISBLANK(Sales_Fact[[#This Row],[Unit_Price]]),MEDIAN(Sales_Fact[Unit_Price]),Sales_Fact[[#This Row],[Unit_Price]])</f>
        <v>827.88</v>
      </c>
      <c r="M608" s="2">
        <f>IF(ISBLANK(Sales_Fact[[#This Row],[Discount]]),MEDIAN(Sales_Fact[Discount]),Sales_Fact[[#This Row],[Discount]])</f>
        <v>0.19</v>
      </c>
      <c r="N608" s="1">
        <f>Sales_Fact[[#This Row],[Quantity2]]*Sales_Fact[[#This Row],[Unit_Price3]]*(1-Sales_Fact[[#This Row],[Discount4]])</f>
        <v>2011.7483999999999</v>
      </c>
      <c r="O608" s="1">
        <f>Sales_Fact[[#This Row],[Quantity2]]*Sales_Fact[[#This Row],[Unit_Price3]]</f>
        <v>2483.64</v>
      </c>
      <c r="P608" s="1">
        <f>Sales_Fact[[#This Row],[Gross Amount]]*Sales_Fact[[#This Row],[Discount4]]</f>
        <v>471.89159999999998</v>
      </c>
      <c r="Q608" s="1" t="str">
        <f>IF(Sales_Fact[[#This Row],[Total_Amount5]]&gt;1000,"High Value","Standard")</f>
        <v>High Value</v>
      </c>
    </row>
    <row r="609" spans="1:17" x14ac:dyDescent="0.25">
      <c r="A609" t="s">
        <v>2493</v>
      </c>
      <c r="B609" s="3">
        <v>45583</v>
      </c>
      <c r="C609" t="s">
        <v>1344</v>
      </c>
      <c r="D609" t="s">
        <v>1812</v>
      </c>
      <c r="E609" t="s">
        <v>1896</v>
      </c>
      <c r="F609">
        <v>3</v>
      </c>
      <c r="G609">
        <v>926.85</v>
      </c>
      <c r="H609">
        <v>0.18</v>
      </c>
      <c r="I609" t="s">
        <v>1868</v>
      </c>
      <c r="J609">
        <v>2280.0509999999999</v>
      </c>
      <c r="K609" s="4">
        <f>IF(ISBLANK(Sales_Fact[[#This Row],[Quantity]]),MEDIAN(Sales_Fact[Quantity]),Sales_Fact[[#This Row],[Quantity]])</f>
        <v>3</v>
      </c>
      <c r="L609" s="1">
        <f>IF(ISBLANK(Sales_Fact[[#This Row],[Unit_Price]]),MEDIAN(Sales_Fact[Unit_Price]),Sales_Fact[[#This Row],[Unit_Price]])</f>
        <v>926.85</v>
      </c>
      <c r="M609" s="2">
        <f>IF(ISBLANK(Sales_Fact[[#This Row],[Discount]]),MEDIAN(Sales_Fact[Discount]),Sales_Fact[[#This Row],[Discount]])</f>
        <v>0.18</v>
      </c>
      <c r="N609" s="1">
        <f>Sales_Fact[[#This Row],[Quantity2]]*Sales_Fact[[#This Row],[Unit_Price3]]*(1-Sales_Fact[[#This Row],[Discount4]])</f>
        <v>2280.0510000000004</v>
      </c>
      <c r="O609" s="1">
        <f>Sales_Fact[[#This Row],[Quantity2]]*Sales_Fact[[#This Row],[Unit_Price3]]</f>
        <v>2780.55</v>
      </c>
      <c r="P609" s="1">
        <f>Sales_Fact[[#This Row],[Gross Amount]]*Sales_Fact[[#This Row],[Discount4]]</f>
        <v>500.49900000000002</v>
      </c>
      <c r="Q609" s="1" t="str">
        <f>IF(Sales_Fact[[#This Row],[Total_Amount5]]&gt;1000,"High Value","Standard")</f>
        <v>High Value</v>
      </c>
    </row>
    <row r="610" spans="1:17" x14ac:dyDescent="0.25">
      <c r="A610" t="s">
        <v>2494</v>
      </c>
      <c r="B610" s="3">
        <v>45662</v>
      </c>
      <c r="C610" t="s">
        <v>1008</v>
      </c>
      <c r="D610" t="s">
        <v>1582</v>
      </c>
      <c r="E610" t="s">
        <v>1881</v>
      </c>
      <c r="F610">
        <v>1</v>
      </c>
      <c r="G610">
        <v>874.59</v>
      </c>
      <c r="H610">
        <v>0.28999999999999998</v>
      </c>
      <c r="I610" t="s">
        <v>1864</v>
      </c>
      <c r="J610">
        <v>620.95889999999997</v>
      </c>
      <c r="K610" s="4">
        <f>IF(ISBLANK(Sales_Fact[[#This Row],[Quantity]]),MEDIAN(Sales_Fact[Quantity]),Sales_Fact[[#This Row],[Quantity]])</f>
        <v>1</v>
      </c>
      <c r="L610" s="1">
        <f>IF(ISBLANK(Sales_Fact[[#This Row],[Unit_Price]]),MEDIAN(Sales_Fact[Unit_Price]),Sales_Fact[[#This Row],[Unit_Price]])</f>
        <v>874.59</v>
      </c>
      <c r="M610" s="2">
        <f>IF(ISBLANK(Sales_Fact[[#This Row],[Discount]]),MEDIAN(Sales_Fact[Discount]),Sales_Fact[[#This Row],[Discount]])</f>
        <v>0.28999999999999998</v>
      </c>
      <c r="N610" s="1">
        <f>Sales_Fact[[#This Row],[Quantity2]]*Sales_Fact[[#This Row],[Unit_Price3]]*(1-Sales_Fact[[#This Row],[Discount4]])</f>
        <v>620.95889999999997</v>
      </c>
      <c r="O610" s="1">
        <f>Sales_Fact[[#This Row],[Quantity2]]*Sales_Fact[[#This Row],[Unit_Price3]]</f>
        <v>874.59</v>
      </c>
      <c r="P610" s="1">
        <f>Sales_Fact[[#This Row],[Gross Amount]]*Sales_Fact[[#This Row],[Discount4]]</f>
        <v>253.6311</v>
      </c>
      <c r="Q610" s="1" t="str">
        <f>IF(Sales_Fact[[#This Row],[Total_Amount5]]&gt;1000,"High Value","Standard")</f>
        <v>Standard</v>
      </c>
    </row>
    <row r="611" spans="1:17" x14ac:dyDescent="0.25">
      <c r="A611" t="s">
        <v>2495</v>
      </c>
      <c r="B611" s="3">
        <v>45921</v>
      </c>
      <c r="C611" t="s">
        <v>1458</v>
      </c>
      <c r="D611" t="s">
        <v>1597</v>
      </c>
      <c r="E611" t="s">
        <v>1883</v>
      </c>
      <c r="F611">
        <v>4</v>
      </c>
      <c r="G611">
        <v>479.11</v>
      </c>
      <c r="H611">
        <v>0.24</v>
      </c>
      <c r="I611" t="s">
        <v>1864</v>
      </c>
      <c r="J611">
        <v>1456.4944</v>
      </c>
      <c r="K611" s="4">
        <f>IF(ISBLANK(Sales_Fact[[#This Row],[Quantity]]),MEDIAN(Sales_Fact[Quantity]),Sales_Fact[[#This Row],[Quantity]])</f>
        <v>4</v>
      </c>
      <c r="L611" s="1">
        <f>IF(ISBLANK(Sales_Fact[[#This Row],[Unit_Price]]),MEDIAN(Sales_Fact[Unit_Price]),Sales_Fact[[#This Row],[Unit_Price]])</f>
        <v>479.11</v>
      </c>
      <c r="M611" s="2">
        <f>IF(ISBLANK(Sales_Fact[[#This Row],[Discount]]),MEDIAN(Sales_Fact[Discount]),Sales_Fact[[#This Row],[Discount]])</f>
        <v>0.24</v>
      </c>
      <c r="N611" s="1">
        <f>Sales_Fact[[#This Row],[Quantity2]]*Sales_Fact[[#This Row],[Unit_Price3]]*(1-Sales_Fact[[#This Row],[Discount4]])</f>
        <v>1456.4944</v>
      </c>
      <c r="O611" s="1">
        <f>Sales_Fact[[#This Row],[Quantity2]]*Sales_Fact[[#This Row],[Unit_Price3]]</f>
        <v>1916.44</v>
      </c>
      <c r="P611" s="1">
        <f>Sales_Fact[[#This Row],[Gross Amount]]*Sales_Fact[[#This Row],[Discount4]]</f>
        <v>459.94560000000001</v>
      </c>
      <c r="Q611" s="1" t="str">
        <f>IF(Sales_Fact[[#This Row],[Total_Amount5]]&gt;1000,"High Value","Standard")</f>
        <v>High Value</v>
      </c>
    </row>
    <row r="612" spans="1:17" x14ac:dyDescent="0.25">
      <c r="A612" t="s">
        <v>2496</v>
      </c>
      <c r="B612" s="3">
        <v>45490</v>
      </c>
      <c r="C612" t="s">
        <v>699</v>
      </c>
      <c r="D612" t="s">
        <v>1647</v>
      </c>
      <c r="E612" t="s">
        <v>1863</v>
      </c>
      <c r="F612">
        <v>3</v>
      </c>
      <c r="G612">
        <v>182.91</v>
      </c>
      <c r="H612">
        <v>0.28999999999999998</v>
      </c>
      <c r="I612" t="s">
        <v>1861</v>
      </c>
      <c r="J612">
        <v>389.59829999999999</v>
      </c>
      <c r="K612" s="4">
        <f>IF(ISBLANK(Sales_Fact[[#This Row],[Quantity]]),MEDIAN(Sales_Fact[Quantity]),Sales_Fact[[#This Row],[Quantity]])</f>
        <v>3</v>
      </c>
      <c r="L612" s="1">
        <f>IF(ISBLANK(Sales_Fact[[#This Row],[Unit_Price]]),MEDIAN(Sales_Fact[Unit_Price]),Sales_Fact[[#This Row],[Unit_Price]])</f>
        <v>182.91</v>
      </c>
      <c r="M612" s="2">
        <f>IF(ISBLANK(Sales_Fact[[#This Row],[Discount]]),MEDIAN(Sales_Fact[Discount]),Sales_Fact[[#This Row],[Discount]])</f>
        <v>0.28999999999999998</v>
      </c>
      <c r="N612" s="1">
        <f>Sales_Fact[[#This Row],[Quantity2]]*Sales_Fact[[#This Row],[Unit_Price3]]*(1-Sales_Fact[[#This Row],[Discount4]])</f>
        <v>389.59829999999999</v>
      </c>
      <c r="O612" s="1">
        <f>Sales_Fact[[#This Row],[Quantity2]]*Sales_Fact[[#This Row],[Unit_Price3]]</f>
        <v>548.73</v>
      </c>
      <c r="P612" s="1">
        <f>Sales_Fact[[#This Row],[Gross Amount]]*Sales_Fact[[#This Row],[Discount4]]</f>
        <v>159.1317</v>
      </c>
      <c r="Q612" s="1" t="str">
        <f>IF(Sales_Fact[[#This Row],[Total_Amount5]]&gt;1000,"High Value","Standard")</f>
        <v>Standard</v>
      </c>
    </row>
    <row r="613" spans="1:17" x14ac:dyDescent="0.25">
      <c r="A613" t="s">
        <v>2497</v>
      </c>
      <c r="B613" s="3">
        <v>45652</v>
      </c>
      <c r="C613" t="s">
        <v>875</v>
      </c>
      <c r="D613" t="s">
        <v>1653</v>
      </c>
      <c r="E613" t="s">
        <v>1870</v>
      </c>
      <c r="F613">
        <v>4</v>
      </c>
      <c r="G613">
        <v>745.51</v>
      </c>
      <c r="H613">
        <v>0.05</v>
      </c>
      <c r="I613" t="s">
        <v>1861</v>
      </c>
      <c r="J613">
        <v>2832.9380000000001</v>
      </c>
      <c r="K613" s="4">
        <f>IF(ISBLANK(Sales_Fact[[#This Row],[Quantity]]),MEDIAN(Sales_Fact[Quantity]),Sales_Fact[[#This Row],[Quantity]])</f>
        <v>4</v>
      </c>
      <c r="L613" s="1">
        <f>IF(ISBLANK(Sales_Fact[[#This Row],[Unit_Price]]),MEDIAN(Sales_Fact[Unit_Price]),Sales_Fact[[#This Row],[Unit_Price]])</f>
        <v>745.51</v>
      </c>
      <c r="M613" s="2">
        <f>IF(ISBLANK(Sales_Fact[[#This Row],[Discount]]),MEDIAN(Sales_Fact[Discount]),Sales_Fact[[#This Row],[Discount]])</f>
        <v>0.05</v>
      </c>
      <c r="N613" s="1">
        <f>Sales_Fact[[#This Row],[Quantity2]]*Sales_Fact[[#This Row],[Unit_Price3]]*(1-Sales_Fact[[#This Row],[Discount4]])</f>
        <v>2832.9379999999996</v>
      </c>
      <c r="O613" s="1">
        <f>Sales_Fact[[#This Row],[Quantity2]]*Sales_Fact[[#This Row],[Unit_Price3]]</f>
        <v>2982.04</v>
      </c>
      <c r="P613" s="1">
        <f>Sales_Fact[[#This Row],[Gross Amount]]*Sales_Fact[[#This Row],[Discount4]]</f>
        <v>149.102</v>
      </c>
      <c r="Q613" s="1" t="str">
        <f>IF(Sales_Fact[[#This Row],[Total_Amount5]]&gt;1000,"High Value","Standard")</f>
        <v>High Value</v>
      </c>
    </row>
    <row r="614" spans="1:17" x14ac:dyDescent="0.25">
      <c r="A614" t="s">
        <v>2498</v>
      </c>
      <c r="B614" s="3">
        <v>45598</v>
      </c>
      <c r="C614" t="s">
        <v>1490</v>
      </c>
      <c r="D614" t="s">
        <v>1815</v>
      </c>
      <c r="E614" t="s">
        <v>1888</v>
      </c>
      <c r="F614">
        <v>3</v>
      </c>
      <c r="G614">
        <v>920.61</v>
      </c>
      <c r="H614">
        <v>0.04</v>
      </c>
      <c r="I614" t="s">
        <v>1861</v>
      </c>
      <c r="J614">
        <v>2651.3568</v>
      </c>
      <c r="K614" s="4">
        <f>IF(ISBLANK(Sales_Fact[[#This Row],[Quantity]]),MEDIAN(Sales_Fact[Quantity]),Sales_Fact[[#This Row],[Quantity]])</f>
        <v>3</v>
      </c>
      <c r="L614" s="1">
        <f>IF(ISBLANK(Sales_Fact[[#This Row],[Unit_Price]]),MEDIAN(Sales_Fact[Unit_Price]),Sales_Fact[[#This Row],[Unit_Price]])</f>
        <v>920.61</v>
      </c>
      <c r="M614" s="2">
        <f>IF(ISBLANK(Sales_Fact[[#This Row],[Discount]]),MEDIAN(Sales_Fact[Discount]),Sales_Fact[[#This Row],[Discount]])</f>
        <v>0.04</v>
      </c>
      <c r="N614" s="1">
        <f>Sales_Fact[[#This Row],[Quantity2]]*Sales_Fact[[#This Row],[Unit_Price3]]*(1-Sales_Fact[[#This Row],[Discount4]])</f>
        <v>2651.3568</v>
      </c>
      <c r="O614" s="1">
        <f>Sales_Fact[[#This Row],[Quantity2]]*Sales_Fact[[#This Row],[Unit_Price3]]</f>
        <v>2761.83</v>
      </c>
      <c r="P614" s="1">
        <f>Sales_Fact[[#This Row],[Gross Amount]]*Sales_Fact[[#This Row],[Discount4]]</f>
        <v>110.47320000000001</v>
      </c>
      <c r="Q614" s="1" t="str">
        <f>IF(Sales_Fact[[#This Row],[Total_Amount5]]&gt;1000,"High Value","Standard")</f>
        <v>High Value</v>
      </c>
    </row>
    <row r="615" spans="1:17" x14ac:dyDescent="0.25">
      <c r="A615" t="s">
        <v>2499</v>
      </c>
      <c r="B615" s="3">
        <v>45772</v>
      </c>
      <c r="C615" t="s">
        <v>1329</v>
      </c>
      <c r="D615" t="s">
        <v>1776</v>
      </c>
      <c r="E615" t="s">
        <v>1901</v>
      </c>
      <c r="F615">
        <v>4</v>
      </c>
      <c r="G615">
        <v>659.03</v>
      </c>
      <c r="H615">
        <v>0.15</v>
      </c>
      <c r="I615" t="s">
        <v>1861</v>
      </c>
      <c r="J615">
        <v>2240.7020000000002</v>
      </c>
      <c r="K615" s="4">
        <f>IF(ISBLANK(Sales_Fact[[#This Row],[Quantity]]),MEDIAN(Sales_Fact[Quantity]),Sales_Fact[[#This Row],[Quantity]])</f>
        <v>4</v>
      </c>
      <c r="L615" s="1">
        <f>IF(ISBLANK(Sales_Fact[[#This Row],[Unit_Price]]),MEDIAN(Sales_Fact[Unit_Price]),Sales_Fact[[#This Row],[Unit_Price]])</f>
        <v>659.03</v>
      </c>
      <c r="M615" s="2">
        <f>IF(ISBLANK(Sales_Fact[[#This Row],[Discount]]),MEDIAN(Sales_Fact[Discount]),Sales_Fact[[#This Row],[Discount]])</f>
        <v>0.15</v>
      </c>
      <c r="N615" s="1">
        <f>Sales_Fact[[#This Row],[Quantity2]]*Sales_Fact[[#This Row],[Unit_Price3]]*(1-Sales_Fact[[#This Row],[Discount4]])</f>
        <v>2240.7019999999998</v>
      </c>
      <c r="O615" s="1">
        <f>Sales_Fact[[#This Row],[Quantity2]]*Sales_Fact[[#This Row],[Unit_Price3]]</f>
        <v>2636.12</v>
      </c>
      <c r="P615" s="1">
        <f>Sales_Fact[[#This Row],[Gross Amount]]*Sales_Fact[[#This Row],[Discount4]]</f>
        <v>395.41799999999995</v>
      </c>
      <c r="Q615" s="1" t="str">
        <f>IF(Sales_Fact[[#This Row],[Total_Amount5]]&gt;1000,"High Value","Standard")</f>
        <v>High Value</v>
      </c>
    </row>
    <row r="616" spans="1:17" x14ac:dyDescent="0.25">
      <c r="A616" t="s">
        <v>2500</v>
      </c>
      <c r="B616" s="3">
        <v>45338</v>
      </c>
      <c r="C616" t="s">
        <v>2501</v>
      </c>
      <c r="D616" t="s">
        <v>1578</v>
      </c>
      <c r="E616" t="s">
        <v>1909</v>
      </c>
      <c r="F616">
        <v>1</v>
      </c>
      <c r="G616">
        <v>312.91000000000003</v>
      </c>
      <c r="H616">
        <v>0.12</v>
      </c>
      <c r="I616" t="s">
        <v>1864</v>
      </c>
      <c r="J616">
        <v>275.36079999999998</v>
      </c>
      <c r="K616" s="4">
        <f>IF(ISBLANK(Sales_Fact[[#This Row],[Quantity]]),MEDIAN(Sales_Fact[Quantity]),Sales_Fact[[#This Row],[Quantity]])</f>
        <v>1</v>
      </c>
      <c r="L616" s="1">
        <f>IF(ISBLANK(Sales_Fact[[#This Row],[Unit_Price]]),MEDIAN(Sales_Fact[Unit_Price]),Sales_Fact[[#This Row],[Unit_Price]])</f>
        <v>312.91000000000003</v>
      </c>
      <c r="M616" s="2">
        <f>IF(ISBLANK(Sales_Fact[[#This Row],[Discount]]),MEDIAN(Sales_Fact[Discount]),Sales_Fact[[#This Row],[Discount]])</f>
        <v>0.12</v>
      </c>
      <c r="N616" s="1">
        <f>Sales_Fact[[#This Row],[Quantity2]]*Sales_Fact[[#This Row],[Unit_Price3]]*(1-Sales_Fact[[#This Row],[Discount4]])</f>
        <v>275.36080000000004</v>
      </c>
      <c r="O616" s="1">
        <f>Sales_Fact[[#This Row],[Quantity2]]*Sales_Fact[[#This Row],[Unit_Price3]]</f>
        <v>312.91000000000003</v>
      </c>
      <c r="P616" s="1">
        <f>Sales_Fact[[#This Row],[Gross Amount]]*Sales_Fact[[#This Row],[Discount4]]</f>
        <v>37.549199999999999</v>
      </c>
      <c r="Q616" s="1" t="str">
        <f>IF(Sales_Fact[[#This Row],[Total_Amount5]]&gt;1000,"High Value","Standard")</f>
        <v>Standard</v>
      </c>
    </row>
    <row r="617" spans="1:17" x14ac:dyDescent="0.25">
      <c r="A617" t="s">
        <v>2502</v>
      </c>
      <c r="B617" s="3">
        <v>45524</v>
      </c>
      <c r="C617" t="s">
        <v>744</v>
      </c>
      <c r="D617" t="s">
        <v>1588</v>
      </c>
      <c r="E617" t="s">
        <v>1899</v>
      </c>
      <c r="F617">
        <v>4</v>
      </c>
      <c r="G617">
        <v>705.64</v>
      </c>
      <c r="H617">
        <v>0.11</v>
      </c>
      <c r="I617" t="s">
        <v>1864</v>
      </c>
      <c r="J617">
        <v>2512.0783999999999</v>
      </c>
      <c r="K617" s="4">
        <f>IF(ISBLANK(Sales_Fact[[#This Row],[Quantity]]),MEDIAN(Sales_Fact[Quantity]),Sales_Fact[[#This Row],[Quantity]])</f>
        <v>4</v>
      </c>
      <c r="L617" s="1">
        <f>IF(ISBLANK(Sales_Fact[[#This Row],[Unit_Price]]),MEDIAN(Sales_Fact[Unit_Price]),Sales_Fact[[#This Row],[Unit_Price]])</f>
        <v>705.64</v>
      </c>
      <c r="M617" s="2">
        <f>IF(ISBLANK(Sales_Fact[[#This Row],[Discount]]),MEDIAN(Sales_Fact[Discount]),Sales_Fact[[#This Row],[Discount]])</f>
        <v>0.11</v>
      </c>
      <c r="N617" s="1">
        <f>Sales_Fact[[#This Row],[Quantity2]]*Sales_Fact[[#This Row],[Unit_Price3]]*(1-Sales_Fact[[#This Row],[Discount4]])</f>
        <v>2512.0783999999999</v>
      </c>
      <c r="O617" s="1">
        <f>Sales_Fact[[#This Row],[Quantity2]]*Sales_Fact[[#This Row],[Unit_Price3]]</f>
        <v>2822.56</v>
      </c>
      <c r="P617" s="1">
        <f>Sales_Fact[[#This Row],[Gross Amount]]*Sales_Fact[[#This Row],[Discount4]]</f>
        <v>310.48160000000001</v>
      </c>
      <c r="Q617" s="1" t="str">
        <f>IF(Sales_Fact[[#This Row],[Total_Amount5]]&gt;1000,"High Value","Standard")</f>
        <v>High Value</v>
      </c>
    </row>
    <row r="618" spans="1:17" x14ac:dyDescent="0.25">
      <c r="A618" t="s">
        <v>2503</v>
      </c>
      <c r="B618" s="3">
        <v>45497</v>
      </c>
      <c r="C618" t="s">
        <v>493</v>
      </c>
      <c r="D618" t="s">
        <v>1578</v>
      </c>
      <c r="E618" t="s">
        <v>1901</v>
      </c>
      <c r="F618">
        <v>4</v>
      </c>
      <c r="G618">
        <v>386.41</v>
      </c>
      <c r="H618">
        <v>0.13</v>
      </c>
      <c r="I618" t="s">
        <v>1868</v>
      </c>
      <c r="J618">
        <v>1344.7067999999999</v>
      </c>
      <c r="K618" s="4">
        <f>IF(ISBLANK(Sales_Fact[[#This Row],[Quantity]]),MEDIAN(Sales_Fact[Quantity]),Sales_Fact[[#This Row],[Quantity]])</f>
        <v>4</v>
      </c>
      <c r="L618" s="1">
        <f>IF(ISBLANK(Sales_Fact[[#This Row],[Unit_Price]]),MEDIAN(Sales_Fact[Unit_Price]),Sales_Fact[[#This Row],[Unit_Price]])</f>
        <v>386.41</v>
      </c>
      <c r="M618" s="2">
        <f>IF(ISBLANK(Sales_Fact[[#This Row],[Discount]]),MEDIAN(Sales_Fact[Discount]),Sales_Fact[[#This Row],[Discount]])</f>
        <v>0.13</v>
      </c>
      <c r="N618" s="1">
        <f>Sales_Fact[[#This Row],[Quantity2]]*Sales_Fact[[#This Row],[Unit_Price3]]*(1-Sales_Fact[[#This Row],[Discount4]])</f>
        <v>1344.7068000000002</v>
      </c>
      <c r="O618" s="1">
        <f>Sales_Fact[[#This Row],[Quantity2]]*Sales_Fact[[#This Row],[Unit_Price3]]</f>
        <v>1545.64</v>
      </c>
      <c r="P618" s="1">
        <f>Sales_Fact[[#This Row],[Gross Amount]]*Sales_Fact[[#This Row],[Discount4]]</f>
        <v>200.93320000000003</v>
      </c>
      <c r="Q618" s="1" t="str">
        <f>IF(Sales_Fact[[#This Row],[Total_Amount5]]&gt;1000,"High Value","Standard")</f>
        <v>High Value</v>
      </c>
    </row>
    <row r="619" spans="1:17" x14ac:dyDescent="0.25">
      <c r="A619" t="s">
        <v>2504</v>
      </c>
      <c r="B619" s="3">
        <v>45534</v>
      </c>
      <c r="C619" t="s">
        <v>125</v>
      </c>
      <c r="D619" t="s">
        <v>1833</v>
      </c>
      <c r="E619" t="s">
        <v>1931</v>
      </c>
      <c r="F619">
        <v>3</v>
      </c>
      <c r="G619">
        <v>265.89</v>
      </c>
      <c r="H619">
        <v>0.08</v>
      </c>
      <c r="I619" t="s">
        <v>1868</v>
      </c>
      <c r="J619">
        <v>733.85640000000001</v>
      </c>
      <c r="K619" s="4">
        <f>IF(ISBLANK(Sales_Fact[[#This Row],[Quantity]]),MEDIAN(Sales_Fact[Quantity]),Sales_Fact[[#This Row],[Quantity]])</f>
        <v>3</v>
      </c>
      <c r="L619" s="1">
        <f>IF(ISBLANK(Sales_Fact[[#This Row],[Unit_Price]]),MEDIAN(Sales_Fact[Unit_Price]),Sales_Fact[[#This Row],[Unit_Price]])</f>
        <v>265.89</v>
      </c>
      <c r="M619" s="2">
        <f>IF(ISBLANK(Sales_Fact[[#This Row],[Discount]]),MEDIAN(Sales_Fact[Discount]),Sales_Fact[[#This Row],[Discount]])</f>
        <v>0.08</v>
      </c>
      <c r="N619" s="1">
        <f>Sales_Fact[[#This Row],[Quantity2]]*Sales_Fact[[#This Row],[Unit_Price3]]*(1-Sales_Fact[[#This Row],[Discount4]])</f>
        <v>733.85640000000001</v>
      </c>
      <c r="O619" s="1">
        <f>Sales_Fact[[#This Row],[Quantity2]]*Sales_Fact[[#This Row],[Unit_Price3]]</f>
        <v>797.67</v>
      </c>
      <c r="P619" s="1">
        <f>Sales_Fact[[#This Row],[Gross Amount]]*Sales_Fact[[#This Row],[Discount4]]</f>
        <v>63.813600000000001</v>
      </c>
      <c r="Q619" s="1" t="str">
        <f>IF(Sales_Fact[[#This Row],[Total_Amount5]]&gt;1000,"High Value","Standard")</f>
        <v>Standard</v>
      </c>
    </row>
    <row r="620" spans="1:17" x14ac:dyDescent="0.25">
      <c r="A620" t="s">
        <v>2505</v>
      </c>
      <c r="B620" s="3">
        <v>45925</v>
      </c>
      <c r="C620" t="s">
        <v>279</v>
      </c>
      <c r="D620" t="s">
        <v>1641</v>
      </c>
      <c r="E620" t="s">
        <v>1886</v>
      </c>
      <c r="F620">
        <v>1</v>
      </c>
      <c r="G620">
        <v>703.16</v>
      </c>
      <c r="H620">
        <v>0.28999999999999998</v>
      </c>
      <c r="I620" t="s">
        <v>1861</v>
      </c>
      <c r="J620">
        <v>499.24360000000001</v>
      </c>
      <c r="K620" s="4">
        <f>IF(ISBLANK(Sales_Fact[[#This Row],[Quantity]]),MEDIAN(Sales_Fact[Quantity]),Sales_Fact[[#This Row],[Quantity]])</f>
        <v>1</v>
      </c>
      <c r="L620" s="1">
        <f>IF(ISBLANK(Sales_Fact[[#This Row],[Unit_Price]]),MEDIAN(Sales_Fact[Unit_Price]),Sales_Fact[[#This Row],[Unit_Price]])</f>
        <v>703.16</v>
      </c>
      <c r="M620" s="2">
        <f>IF(ISBLANK(Sales_Fact[[#This Row],[Discount]]),MEDIAN(Sales_Fact[Discount]),Sales_Fact[[#This Row],[Discount]])</f>
        <v>0.28999999999999998</v>
      </c>
      <c r="N620" s="1">
        <f>Sales_Fact[[#This Row],[Quantity2]]*Sales_Fact[[#This Row],[Unit_Price3]]*(1-Sales_Fact[[#This Row],[Discount4]])</f>
        <v>499.24359999999996</v>
      </c>
      <c r="O620" s="1">
        <f>Sales_Fact[[#This Row],[Quantity2]]*Sales_Fact[[#This Row],[Unit_Price3]]</f>
        <v>703.16</v>
      </c>
      <c r="P620" s="1">
        <f>Sales_Fact[[#This Row],[Gross Amount]]*Sales_Fact[[#This Row],[Discount4]]</f>
        <v>203.91639999999998</v>
      </c>
      <c r="Q620" s="1" t="str">
        <f>IF(Sales_Fact[[#This Row],[Total_Amount5]]&gt;1000,"High Value","Standard")</f>
        <v>Standard</v>
      </c>
    </row>
    <row r="621" spans="1:17" x14ac:dyDescent="0.25">
      <c r="A621" t="s">
        <v>2506</v>
      </c>
      <c r="B621" s="3">
        <v>45765</v>
      </c>
      <c r="C621" t="s">
        <v>1461</v>
      </c>
      <c r="D621" t="s">
        <v>1842</v>
      </c>
      <c r="E621" t="s">
        <v>1896</v>
      </c>
      <c r="F621">
        <v>2</v>
      </c>
      <c r="G621">
        <v>394.5</v>
      </c>
      <c r="H621">
        <v>0.28999999999999998</v>
      </c>
      <c r="I621" t="s">
        <v>1868</v>
      </c>
      <c r="J621">
        <v>560.18999999999994</v>
      </c>
      <c r="K621" s="4">
        <f>IF(ISBLANK(Sales_Fact[[#This Row],[Quantity]]),MEDIAN(Sales_Fact[Quantity]),Sales_Fact[[#This Row],[Quantity]])</f>
        <v>2</v>
      </c>
      <c r="L621" s="1">
        <f>IF(ISBLANK(Sales_Fact[[#This Row],[Unit_Price]]),MEDIAN(Sales_Fact[Unit_Price]),Sales_Fact[[#This Row],[Unit_Price]])</f>
        <v>394.5</v>
      </c>
      <c r="M621" s="2">
        <f>IF(ISBLANK(Sales_Fact[[#This Row],[Discount]]),MEDIAN(Sales_Fact[Discount]),Sales_Fact[[#This Row],[Discount]])</f>
        <v>0.28999999999999998</v>
      </c>
      <c r="N621" s="1">
        <f>Sales_Fact[[#This Row],[Quantity2]]*Sales_Fact[[#This Row],[Unit_Price3]]*(1-Sales_Fact[[#This Row],[Discount4]])</f>
        <v>560.18999999999994</v>
      </c>
      <c r="O621" s="1">
        <f>Sales_Fact[[#This Row],[Quantity2]]*Sales_Fact[[#This Row],[Unit_Price3]]</f>
        <v>789</v>
      </c>
      <c r="P621" s="1">
        <f>Sales_Fact[[#This Row],[Gross Amount]]*Sales_Fact[[#This Row],[Discount4]]</f>
        <v>228.80999999999997</v>
      </c>
      <c r="Q621" s="1" t="str">
        <f>IF(Sales_Fact[[#This Row],[Total_Amount5]]&gt;1000,"High Value","Standard")</f>
        <v>Standard</v>
      </c>
    </row>
    <row r="622" spans="1:17" x14ac:dyDescent="0.25">
      <c r="A622" t="s">
        <v>2507</v>
      </c>
      <c r="B622" s="3">
        <v>45882</v>
      </c>
      <c r="C622" t="s">
        <v>412</v>
      </c>
      <c r="D622" t="s">
        <v>1842</v>
      </c>
      <c r="E622" t="s">
        <v>1872</v>
      </c>
      <c r="F622">
        <v>3</v>
      </c>
      <c r="G622">
        <v>411.25</v>
      </c>
      <c r="H622">
        <v>0.05</v>
      </c>
      <c r="I622" t="s">
        <v>1861</v>
      </c>
      <c r="J622">
        <v>1172.0625</v>
      </c>
      <c r="K622" s="4">
        <f>IF(ISBLANK(Sales_Fact[[#This Row],[Quantity]]),MEDIAN(Sales_Fact[Quantity]),Sales_Fact[[#This Row],[Quantity]])</f>
        <v>3</v>
      </c>
      <c r="L622" s="1">
        <f>IF(ISBLANK(Sales_Fact[[#This Row],[Unit_Price]]),MEDIAN(Sales_Fact[Unit_Price]),Sales_Fact[[#This Row],[Unit_Price]])</f>
        <v>411.25</v>
      </c>
      <c r="M622" s="2">
        <f>IF(ISBLANK(Sales_Fact[[#This Row],[Discount]]),MEDIAN(Sales_Fact[Discount]),Sales_Fact[[#This Row],[Discount]])</f>
        <v>0.05</v>
      </c>
      <c r="N622" s="1">
        <f>Sales_Fact[[#This Row],[Quantity2]]*Sales_Fact[[#This Row],[Unit_Price3]]*(1-Sales_Fact[[#This Row],[Discount4]])</f>
        <v>1172.0625</v>
      </c>
      <c r="O622" s="1">
        <f>Sales_Fact[[#This Row],[Quantity2]]*Sales_Fact[[#This Row],[Unit_Price3]]</f>
        <v>1233.75</v>
      </c>
      <c r="P622" s="1">
        <f>Sales_Fact[[#This Row],[Gross Amount]]*Sales_Fact[[#This Row],[Discount4]]</f>
        <v>61.6875</v>
      </c>
      <c r="Q622" s="1" t="str">
        <f>IF(Sales_Fact[[#This Row],[Total_Amount5]]&gt;1000,"High Value","Standard")</f>
        <v>High Value</v>
      </c>
    </row>
    <row r="623" spans="1:17" x14ac:dyDescent="0.25">
      <c r="A623" t="s">
        <v>2508</v>
      </c>
      <c r="B623" s="3">
        <v>45923</v>
      </c>
      <c r="C623" t="s">
        <v>1116</v>
      </c>
      <c r="D623" t="s">
        <v>1695</v>
      </c>
      <c r="E623" t="s">
        <v>1909</v>
      </c>
      <c r="F623">
        <v>4</v>
      </c>
      <c r="G623">
        <v>395.45</v>
      </c>
      <c r="H623">
        <v>0.01</v>
      </c>
      <c r="I623" t="s">
        <v>1861</v>
      </c>
      <c r="J623">
        <v>1565.982</v>
      </c>
      <c r="K623" s="4">
        <f>IF(ISBLANK(Sales_Fact[[#This Row],[Quantity]]),MEDIAN(Sales_Fact[Quantity]),Sales_Fact[[#This Row],[Quantity]])</f>
        <v>4</v>
      </c>
      <c r="L623" s="1">
        <f>IF(ISBLANK(Sales_Fact[[#This Row],[Unit_Price]]),MEDIAN(Sales_Fact[Unit_Price]),Sales_Fact[[#This Row],[Unit_Price]])</f>
        <v>395.45</v>
      </c>
      <c r="M623" s="2">
        <f>IF(ISBLANK(Sales_Fact[[#This Row],[Discount]]),MEDIAN(Sales_Fact[Discount]),Sales_Fact[[#This Row],[Discount]])</f>
        <v>0.01</v>
      </c>
      <c r="N623" s="1">
        <f>Sales_Fact[[#This Row],[Quantity2]]*Sales_Fact[[#This Row],[Unit_Price3]]*(1-Sales_Fact[[#This Row],[Discount4]])</f>
        <v>1565.982</v>
      </c>
      <c r="O623" s="1">
        <f>Sales_Fact[[#This Row],[Quantity2]]*Sales_Fact[[#This Row],[Unit_Price3]]</f>
        <v>1581.8</v>
      </c>
      <c r="P623" s="1">
        <f>Sales_Fact[[#This Row],[Gross Amount]]*Sales_Fact[[#This Row],[Discount4]]</f>
        <v>15.818</v>
      </c>
      <c r="Q623" s="1" t="str">
        <f>IF(Sales_Fact[[#This Row],[Total_Amount5]]&gt;1000,"High Value","Standard")</f>
        <v>High Value</v>
      </c>
    </row>
    <row r="624" spans="1:17" x14ac:dyDescent="0.25">
      <c r="A624" t="s">
        <v>2509</v>
      </c>
      <c r="B624" s="3">
        <v>45421</v>
      </c>
      <c r="C624" t="s">
        <v>148</v>
      </c>
      <c r="D624" t="s">
        <v>1821</v>
      </c>
      <c r="E624" t="s">
        <v>1870</v>
      </c>
      <c r="F624">
        <v>2</v>
      </c>
      <c r="G624">
        <v>678.98</v>
      </c>
      <c r="H624">
        <v>0.23</v>
      </c>
      <c r="I624" t="s">
        <v>1861</v>
      </c>
      <c r="J624">
        <v>1045.6292000000001</v>
      </c>
      <c r="K624" s="4">
        <f>IF(ISBLANK(Sales_Fact[[#This Row],[Quantity]]),MEDIAN(Sales_Fact[Quantity]),Sales_Fact[[#This Row],[Quantity]])</f>
        <v>2</v>
      </c>
      <c r="L624" s="1">
        <f>IF(ISBLANK(Sales_Fact[[#This Row],[Unit_Price]]),MEDIAN(Sales_Fact[Unit_Price]),Sales_Fact[[#This Row],[Unit_Price]])</f>
        <v>678.98</v>
      </c>
      <c r="M624" s="2">
        <f>IF(ISBLANK(Sales_Fact[[#This Row],[Discount]]),MEDIAN(Sales_Fact[Discount]),Sales_Fact[[#This Row],[Discount]])</f>
        <v>0.23</v>
      </c>
      <c r="N624" s="1">
        <f>Sales_Fact[[#This Row],[Quantity2]]*Sales_Fact[[#This Row],[Unit_Price3]]*(1-Sales_Fact[[#This Row],[Discount4]])</f>
        <v>1045.6292000000001</v>
      </c>
      <c r="O624" s="1">
        <f>Sales_Fact[[#This Row],[Quantity2]]*Sales_Fact[[#This Row],[Unit_Price3]]</f>
        <v>1357.96</v>
      </c>
      <c r="P624" s="1">
        <f>Sales_Fact[[#This Row],[Gross Amount]]*Sales_Fact[[#This Row],[Discount4]]</f>
        <v>312.33080000000001</v>
      </c>
      <c r="Q624" s="1" t="str">
        <f>IF(Sales_Fact[[#This Row],[Total_Amount5]]&gt;1000,"High Value","Standard")</f>
        <v>High Value</v>
      </c>
    </row>
    <row r="625" spans="1:17" x14ac:dyDescent="0.25">
      <c r="A625" t="s">
        <v>2510</v>
      </c>
      <c r="B625" s="3">
        <v>45608</v>
      </c>
      <c r="C625" t="s">
        <v>268</v>
      </c>
      <c r="D625" t="s">
        <v>1632</v>
      </c>
      <c r="E625" t="s">
        <v>1881</v>
      </c>
      <c r="F625">
        <v>4</v>
      </c>
      <c r="G625">
        <v>757.71</v>
      </c>
      <c r="H625">
        <v>0.26</v>
      </c>
      <c r="I625" t="s">
        <v>1868</v>
      </c>
      <c r="J625">
        <v>2242.8216000000002</v>
      </c>
      <c r="K625" s="4">
        <f>IF(ISBLANK(Sales_Fact[[#This Row],[Quantity]]),MEDIAN(Sales_Fact[Quantity]),Sales_Fact[[#This Row],[Quantity]])</f>
        <v>4</v>
      </c>
      <c r="L625" s="1">
        <f>IF(ISBLANK(Sales_Fact[[#This Row],[Unit_Price]]),MEDIAN(Sales_Fact[Unit_Price]),Sales_Fact[[#This Row],[Unit_Price]])</f>
        <v>757.71</v>
      </c>
      <c r="M625" s="2">
        <f>IF(ISBLANK(Sales_Fact[[#This Row],[Discount]]),MEDIAN(Sales_Fact[Discount]),Sales_Fact[[#This Row],[Discount]])</f>
        <v>0.26</v>
      </c>
      <c r="N625" s="1">
        <f>Sales_Fact[[#This Row],[Quantity2]]*Sales_Fact[[#This Row],[Unit_Price3]]*(1-Sales_Fact[[#This Row],[Discount4]])</f>
        <v>2242.8216000000002</v>
      </c>
      <c r="O625" s="1">
        <f>Sales_Fact[[#This Row],[Quantity2]]*Sales_Fact[[#This Row],[Unit_Price3]]</f>
        <v>3030.84</v>
      </c>
      <c r="P625" s="1">
        <f>Sales_Fact[[#This Row],[Gross Amount]]*Sales_Fact[[#This Row],[Discount4]]</f>
        <v>788.01840000000004</v>
      </c>
      <c r="Q625" s="1" t="str">
        <f>IF(Sales_Fact[[#This Row],[Total_Amount5]]&gt;1000,"High Value","Standard")</f>
        <v>High Value</v>
      </c>
    </row>
    <row r="626" spans="1:17" x14ac:dyDescent="0.25">
      <c r="A626" t="s">
        <v>2511</v>
      </c>
      <c r="B626" s="3">
        <v>45644</v>
      </c>
      <c r="C626" t="s">
        <v>225</v>
      </c>
      <c r="D626" t="s">
        <v>1833</v>
      </c>
      <c r="E626" t="s">
        <v>1874</v>
      </c>
      <c r="F626">
        <v>1</v>
      </c>
      <c r="G626">
        <v>647.86</v>
      </c>
      <c r="H626">
        <v>0.05</v>
      </c>
      <c r="I626" t="s">
        <v>1868</v>
      </c>
      <c r="J626">
        <v>615.46699999999998</v>
      </c>
      <c r="K626" s="4">
        <f>IF(ISBLANK(Sales_Fact[[#This Row],[Quantity]]),MEDIAN(Sales_Fact[Quantity]),Sales_Fact[[#This Row],[Quantity]])</f>
        <v>1</v>
      </c>
      <c r="L626" s="1">
        <f>IF(ISBLANK(Sales_Fact[[#This Row],[Unit_Price]]),MEDIAN(Sales_Fact[Unit_Price]),Sales_Fact[[#This Row],[Unit_Price]])</f>
        <v>647.86</v>
      </c>
      <c r="M626" s="2">
        <f>IF(ISBLANK(Sales_Fact[[#This Row],[Discount]]),MEDIAN(Sales_Fact[Discount]),Sales_Fact[[#This Row],[Discount]])</f>
        <v>0.05</v>
      </c>
      <c r="N626" s="1">
        <f>Sales_Fact[[#This Row],[Quantity2]]*Sales_Fact[[#This Row],[Unit_Price3]]*(1-Sales_Fact[[#This Row],[Discount4]])</f>
        <v>615.46699999999998</v>
      </c>
      <c r="O626" s="1">
        <f>Sales_Fact[[#This Row],[Quantity2]]*Sales_Fact[[#This Row],[Unit_Price3]]</f>
        <v>647.86</v>
      </c>
      <c r="P626" s="1">
        <f>Sales_Fact[[#This Row],[Gross Amount]]*Sales_Fact[[#This Row],[Discount4]]</f>
        <v>32.393000000000001</v>
      </c>
      <c r="Q626" s="1" t="str">
        <f>IF(Sales_Fact[[#This Row],[Total_Amount5]]&gt;1000,"High Value","Standard")</f>
        <v>Standard</v>
      </c>
    </row>
    <row r="627" spans="1:17" x14ac:dyDescent="0.25">
      <c r="A627" t="s">
        <v>2512</v>
      </c>
      <c r="B627" s="3">
        <v>45517</v>
      </c>
      <c r="C627" t="s">
        <v>467</v>
      </c>
      <c r="D627" t="s">
        <v>1588</v>
      </c>
      <c r="E627" t="s">
        <v>1904</v>
      </c>
      <c r="F627">
        <v>2</v>
      </c>
      <c r="G627">
        <v>179.64</v>
      </c>
      <c r="H627">
        <v>0.1</v>
      </c>
      <c r="I627" t="s">
        <v>1864</v>
      </c>
      <c r="J627">
        <v>323.35199999999998</v>
      </c>
      <c r="K627" s="4">
        <f>IF(ISBLANK(Sales_Fact[[#This Row],[Quantity]]),MEDIAN(Sales_Fact[Quantity]),Sales_Fact[[#This Row],[Quantity]])</f>
        <v>2</v>
      </c>
      <c r="L627" s="1">
        <f>IF(ISBLANK(Sales_Fact[[#This Row],[Unit_Price]]),MEDIAN(Sales_Fact[Unit_Price]),Sales_Fact[[#This Row],[Unit_Price]])</f>
        <v>179.64</v>
      </c>
      <c r="M627" s="2">
        <f>IF(ISBLANK(Sales_Fact[[#This Row],[Discount]]),MEDIAN(Sales_Fact[Discount]),Sales_Fact[[#This Row],[Discount]])</f>
        <v>0.1</v>
      </c>
      <c r="N627" s="1">
        <f>Sales_Fact[[#This Row],[Quantity2]]*Sales_Fact[[#This Row],[Unit_Price3]]*(1-Sales_Fact[[#This Row],[Discount4]])</f>
        <v>323.35199999999998</v>
      </c>
      <c r="O627" s="1">
        <f>Sales_Fact[[#This Row],[Quantity2]]*Sales_Fact[[#This Row],[Unit_Price3]]</f>
        <v>359.28</v>
      </c>
      <c r="P627" s="1">
        <f>Sales_Fact[[#This Row],[Gross Amount]]*Sales_Fact[[#This Row],[Discount4]]</f>
        <v>35.927999999999997</v>
      </c>
      <c r="Q627" s="1" t="str">
        <f>IF(Sales_Fact[[#This Row],[Total_Amount5]]&gt;1000,"High Value","Standard")</f>
        <v>Standard</v>
      </c>
    </row>
    <row r="628" spans="1:17" x14ac:dyDescent="0.25">
      <c r="A628" t="s">
        <v>2513</v>
      </c>
      <c r="B628" s="3">
        <v>45545</v>
      </c>
      <c r="C628" t="s">
        <v>1245</v>
      </c>
      <c r="D628" t="s">
        <v>1737</v>
      </c>
      <c r="E628" t="s">
        <v>1874</v>
      </c>
      <c r="F628">
        <v>3</v>
      </c>
      <c r="G628">
        <v>392.65</v>
      </c>
      <c r="H628">
        <v>0.17</v>
      </c>
      <c r="I628" t="s">
        <v>1864</v>
      </c>
      <c r="J628">
        <v>977.69849999999985</v>
      </c>
      <c r="K628" s="4">
        <f>IF(ISBLANK(Sales_Fact[[#This Row],[Quantity]]),MEDIAN(Sales_Fact[Quantity]),Sales_Fact[[#This Row],[Quantity]])</f>
        <v>3</v>
      </c>
      <c r="L628" s="1">
        <f>IF(ISBLANK(Sales_Fact[[#This Row],[Unit_Price]]),MEDIAN(Sales_Fact[Unit_Price]),Sales_Fact[[#This Row],[Unit_Price]])</f>
        <v>392.65</v>
      </c>
      <c r="M628" s="2">
        <f>IF(ISBLANK(Sales_Fact[[#This Row],[Discount]]),MEDIAN(Sales_Fact[Discount]),Sales_Fact[[#This Row],[Discount]])</f>
        <v>0.17</v>
      </c>
      <c r="N628" s="1">
        <f>Sales_Fact[[#This Row],[Quantity2]]*Sales_Fact[[#This Row],[Unit_Price3]]*(1-Sales_Fact[[#This Row],[Discount4]])</f>
        <v>977.69849999999985</v>
      </c>
      <c r="O628" s="1">
        <f>Sales_Fact[[#This Row],[Quantity2]]*Sales_Fact[[#This Row],[Unit_Price3]]</f>
        <v>1177.9499999999998</v>
      </c>
      <c r="P628" s="1">
        <f>Sales_Fact[[#This Row],[Gross Amount]]*Sales_Fact[[#This Row],[Discount4]]</f>
        <v>200.25149999999999</v>
      </c>
      <c r="Q628" s="1" t="str">
        <f>IF(Sales_Fact[[#This Row],[Total_Amount5]]&gt;1000,"High Value","Standard")</f>
        <v>Standard</v>
      </c>
    </row>
    <row r="629" spans="1:17" x14ac:dyDescent="0.25">
      <c r="A629" t="s">
        <v>2514</v>
      </c>
      <c r="B629" s="3">
        <v>45547</v>
      </c>
      <c r="C629" t="s">
        <v>588</v>
      </c>
      <c r="D629" t="s">
        <v>1824</v>
      </c>
      <c r="E629" t="s">
        <v>1886</v>
      </c>
      <c r="F629">
        <v>4</v>
      </c>
      <c r="G629">
        <v>969.55</v>
      </c>
      <c r="H629">
        <v>0.09</v>
      </c>
      <c r="I629" t="s">
        <v>1868</v>
      </c>
      <c r="J629">
        <v>3529.1619999999998</v>
      </c>
      <c r="K629" s="4">
        <f>IF(ISBLANK(Sales_Fact[[#This Row],[Quantity]]),MEDIAN(Sales_Fact[Quantity]),Sales_Fact[[#This Row],[Quantity]])</f>
        <v>4</v>
      </c>
      <c r="L629" s="1">
        <f>IF(ISBLANK(Sales_Fact[[#This Row],[Unit_Price]]),MEDIAN(Sales_Fact[Unit_Price]),Sales_Fact[[#This Row],[Unit_Price]])</f>
        <v>969.55</v>
      </c>
      <c r="M629" s="2">
        <f>IF(ISBLANK(Sales_Fact[[#This Row],[Discount]]),MEDIAN(Sales_Fact[Discount]),Sales_Fact[[#This Row],[Discount]])</f>
        <v>0.09</v>
      </c>
      <c r="N629" s="1">
        <f>Sales_Fact[[#This Row],[Quantity2]]*Sales_Fact[[#This Row],[Unit_Price3]]*(1-Sales_Fact[[#This Row],[Discount4]])</f>
        <v>3529.1619999999998</v>
      </c>
      <c r="O629" s="1">
        <f>Sales_Fact[[#This Row],[Quantity2]]*Sales_Fact[[#This Row],[Unit_Price3]]</f>
        <v>3878.2</v>
      </c>
      <c r="P629" s="1">
        <f>Sales_Fact[[#This Row],[Gross Amount]]*Sales_Fact[[#This Row],[Discount4]]</f>
        <v>349.03799999999995</v>
      </c>
      <c r="Q629" s="1" t="str">
        <f>IF(Sales_Fact[[#This Row],[Total_Amount5]]&gt;1000,"High Value","Standard")</f>
        <v>High Value</v>
      </c>
    </row>
    <row r="630" spans="1:17" x14ac:dyDescent="0.25">
      <c r="A630" t="s">
        <v>2515</v>
      </c>
      <c r="B630" s="3">
        <v>45433</v>
      </c>
      <c r="C630" t="s">
        <v>1435</v>
      </c>
      <c r="D630" t="s">
        <v>1773</v>
      </c>
      <c r="E630" t="s">
        <v>1913</v>
      </c>
      <c r="F630">
        <v>3</v>
      </c>
      <c r="G630">
        <v>322.94</v>
      </c>
      <c r="H630">
        <v>0.01</v>
      </c>
      <c r="I630" t="s">
        <v>1861</v>
      </c>
      <c r="J630">
        <v>959.13179999999988</v>
      </c>
      <c r="K630" s="4">
        <f>IF(ISBLANK(Sales_Fact[[#This Row],[Quantity]]),MEDIAN(Sales_Fact[Quantity]),Sales_Fact[[#This Row],[Quantity]])</f>
        <v>3</v>
      </c>
      <c r="L630" s="1">
        <f>IF(ISBLANK(Sales_Fact[[#This Row],[Unit_Price]]),MEDIAN(Sales_Fact[Unit_Price]),Sales_Fact[[#This Row],[Unit_Price]])</f>
        <v>322.94</v>
      </c>
      <c r="M630" s="2">
        <f>IF(ISBLANK(Sales_Fact[[#This Row],[Discount]]),MEDIAN(Sales_Fact[Discount]),Sales_Fact[[#This Row],[Discount]])</f>
        <v>0.01</v>
      </c>
      <c r="N630" s="1">
        <f>Sales_Fact[[#This Row],[Quantity2]]*Sales_Fact[[#This Row],[Unit_Price3]]*(1-Sales_Fact[[#This Row],[Discount4]])</f>
        <v>959.13179999999988</v>
      </c>
      <c r="O630" s="1">
        <f>Sales_Fact[[#This Row],[Quantity2]]*Sales_Fact[[#This Row],[Unit_Price3]]</f>
        <v>968.81999999999994</v>
      </c>
      <c r="P630" s="1">
        <f>Sales_Fact[[#This Row],[Gross Amount]]*Sales_Fact[[#This Row],[Discount4]]</f>
        <v>9.6882000000000001</v>
      </c>
      <c r="Q630" s="1" t="str">
        <f>IF(Sales_Fact[[#This Row],[Total_Amount5]]&gt;1000,"High Value","Standard")</f>
        <v>Standard</v>
      </c>
    </row>
    <row r="631" spans="1:17" x14ac:dyDescent="0.25">
      <c r="A631" t="s">
        <v>2516</v>
      </c>
      <c r="B631" s="3">
        <v>45792</v>
      </c>
      <c r="C631" t="s">
        <v>1143</v>
      </c>
      <c r="D631" t="s">
        <v>1800</v>
      </c>
      <c r="E631" t="s">
        <v>1879</v>
      </c>
      <c r="F631">
        <v>1</v>
      </c>
      <c r="G631">
        <v>92.83</v>
      </c>
      <c r="H631">
        <v>0.26</v>
      </c>
      <c r="I631" t="s">
        <v>1864</v>
      </c>
      <c r="J631">
        <v>68.694199999999995</v>
      </c>
      <c r="K631" s="4">
        <f>IF(ISBLANK(Sales_Fact[[#This Row],[Quantity]]),MEDIAN(Sales_Fact[Quantity]),Sales_Fact[[#This Row],[Quantity]])</f>
        <v>1</v>
      </c>
      <c r="L631" s="1">
        <f>IF(ISBLANK(Sales_Fact[[#This Row],[Unit_Price]]),MEDIAN(Sales_Fact[Unit_Price]),Sales_Fact[[#This Row],[Unit_Price]])</f>
        <v>92.83</v>
      </c>
      <c r="M631" s="2">
        <f>IF(ISBLANK(Sales_Fact[[#This Row],[Discount]]),MEDIAN(Sales_Fact[Discount]),Sales_Fact[[#This Row],[Discount]])</f>
        <v>0.26</v>
      </c>
      <c r="N631" s="1">
        <f>Sales_Fact[[#This Row],[Quantity2]]*Sales_Fact[[#This Row],[Unit_Price3]]*(1-Sales_Fact[[#This Row],[Discount4]])</f>
        <v>68.694199999999995</v>
      </c>
      <c r="O631" s="1">
        <f>Sales_Fact[[#This Row],[Quantity2]]*Sales_Fact[[#This Row],[Unit_Price3]]</f>
        <v>92.83</v>
      </c>
      <c r="P631" s="1">
        <f>Sales_Fact[[#This Row],[Gross Amount]]*Sales_Fact[[#This Row],[Discount4]]</f>
        <v>24.1358</v>
      </c>
      <c r="Q631" s="1" t="str">
        <f>IF(Sales_Fact[[#This Row],[Total_Amount5]]&gt;1000,"High Value","Standard")</f>
        <v>Standard</v>
      </c>
    </row>
    <row r="632" spans="1:17" x14ac:dyDescent="0.25">
      <c r="A632" t="s">
        <v>2517</v>
      </c>
      <c r="B632" s="3">
        <v>45804</v>
      </c>
      <c r="C632" t="s">
        <v>1314</v>
      </c>
      <c r="D632" t="s">
        <v>1575</v>
      </c>
      <c r="E632" t="s">
        <v>1860</v>
      </c>
      <c r="F632">
        <v>4</v>
      </c>
      <c r="G632">
        <v>432.29</v>
      </c>
      <c r="H632">
        <v>0.16</v>
      </c>
      <c r="I632" t="s">
        <v>1868</v>
      </c>
      <c r="J632">
        <v>1452.4944</v>
      </c>
      <c r="K632" s="4">
        <f>IF(ISBLANK(Sales_Fact[[#This Row],[Quantity]]),MEDIAN(Sales_Fact[Quantity]),Sales_Fact[[#This Row],[Quantity]])</f>
        <v>4</v>
      </c>
      <c r="L632" s="1">
        <f>IF(ISBLANK(Sales_Fact[[#This Row],[Unit_Price]]),MEDIAN(Sales_Fact[Unit_Price]),Sales_Fact[[#This Row],[Unit_Price]])</f>
        <v>432.29</v>
      </c>
      <c r="M632" s="2">
        <f>IF(ISBLANK(Sales_Fact[[#This Row],[Discount]]),MEDIAN(Sales_Fact[Discount]),Sales_Fact[[#This Row],[Discount]])</f>
        <v>0.16</v>
      </c>
      <c r="N632" s="1">
        <f>Sales_Fact[[#This Row],[Quantity2]]*Sales_Fact[[#This Row],[Unit_Price3]]*(1-Sales_Fact[[#This Row],[Discount4]])</f>
        <v>1452.4944</v>
      </c>
      <c r="O632" s="1">
        <f>Sales_Fact[[#This Row],[Quantity2]]*Sales_Fact[[#This Row],[Unit_Price3]]</f>
        <v>1729.16</v>
      </c>
      <c r="P632" s="1">
        <f>Sales_Fact[[#This Row],[Gross Amount]]*Sales_Fact[[#This Row],[Discount4]]</f>
        <v>276.66560000000004</v>
      </c>
      <c r="Q632" s="1" t="str">
        <f>IF(Sales_Fact[[#This Row],[Total_Amount5]]&gt;1000,"High Value","Standard")</f>
        <v>High Value</v>
      </c>
    </row>
    <row r="633" spans="1:17" x14ac:dyDescent="0.25">
      <c r="A633" t="s">
        <v>2518</v>
      </c>
      <c r="B633" s="3">
        <v>45311</v>
      </c>
      <c r="C633" t="s">
        <v>296</v>
      </c>
      <c r="D633" t="s">
        <v>1668</v>
      </c>
      <c r="E633" t="s">
        <v>1896</v>
      </c>
      <c r="F633">
        <v>2</v>
      </c>
      <c r="G633">
        <v>925.78</v>
      </c>
      <c r="H633">
        <v>0.14000000000000001</v>
      </c>
      <c r="I633" t="s">
        <v>1868</v>
      </c>
      <c r="J633">
        <v>1592.3416</v>
      </c>
      <c r="K633" s="4">
        <f>IF(ISBLANK(Sales_Fact[[#This Row],[Quantity]]),MEDIAN(Sales_Fact[Quantity]),Sales_Fact[[#This Row],[Quantity]])</f>
        <v>2</v>
      </c>
      <c r="L633" s="1">
        <f>IF(ISBLANK(Sales_Fact[[#This Row],[Unit_Price]]),MEDIAN(Sales_Fact[Unit_Price]),Sales_Fact[[#This Row],[Unit_Price]])</f>
        <v>925.78</v>
      </c>
      <c r="M633" s="2">
        <f>IF(ISBLANK(Sales_Fact[[#This Row],[Discount]]),MEDIAN(Sales_Fact[Discount]),Sales_Fact[[#This Row],[Discount]])</f>
        <v>0.14000000000000001</v>
      </c>
      <c r="N633" s="1">
        <f>Sales_Fact[[#This Row],[Quantity2]]*Sales_Fact[[#This Row],[Unit_Price3]]*(1-Sales_Fact[[#This Row],[Discount4]])</f>
        <v>1592.3416</v>
      </c>
      <c r="O633" s="1">
        <f>Sales_Fact[[#This Row],[Quantity2]]*Sales_Fact[[#This Row],[Unit_Price3]]</f>
        <v>1851.56</v>
      </c>
      <c r="P633" s="1">
        <f>Sales_Fact[[#This Row],[Gross Amount]]*Sales_Fact[[#This Row],[Discount4]]</f>
        <v>259.21840000000003</v>
      </c>
      <c r="Q633" s="1" t="str">
        <f>IF(Sales_Fact[[#This Row],[Total_Amount5]]&gt;1000,"High Value","Standard")</f>
        <v>High Value</v>
      </c>
    </row>
    <row r="634" spans="1:17" x14ac:dyDescent="0.25">
      <c r="A634" t="s">
        <v>2519</v>
      </c>
      <c r="B634" s="3">
        <v>45605</v>
      </c>
      <c r="C634" t="s">
        <v>1478</v>
      </c>
      <c r="D634" t="s">
        <v>1626</v>
      </c>
      <c r="E634" t="s">
        <v>1931</v>
      </c>
      <c r="F634">
        <v>2</v>
      </c>
      <c r="G634">
        <v>151.47</v>
      </c>
      <c r="H634">
        <v>0.21</v>
      </c>
      <c r="I634" t="s">
        <v>1864</v>
      </c>
      <c r="J634">
        <v>239.32259999999999</v>
      </c>
      <c r="K634" s="4">
        <f>IF(ISBLANK(Sales_Fact[[#This Row],[Quantity]]),MEDIAN(Sales_Fact[Quantity]),Sales_Fact[[#This Row],[Quantity]])</f>
        <v>2</v>
      </c>
      <c r="L634" s="1">
        <f>IF(ISBLANK(Sales_Fact[[#This Row],[Unit_Price]]),MEDIAN(Sales_Fact[Unit_Price]),Sales_Fact[[#This Row],[Unit_Price]])</f>
        <v>151.47</v>
      </c>
      <c r="M634" s="2">
        <f>IF(ISBLANK(Sales_Fact[[#This Row],[Discount]]),MEDIAN(Sales_Fact[Discount]),Sales_Fact[[#This Row],[Discount]])</f>
        <v>0.21</v>
      </c>
      <c r="N634" s="1">
        <f>Sales_Fact[[#This Row],[Quantity2]]*Sales_Fact[[#This Row],[Unit_Price3]]*(1-Sales_Fact[[#This Row],[Discount4]])</f>
        <v>239.32260000000002</v>
      </c>
      <c r="O634" s="1">
        <f>Sales_Fact[[#This Row],[Quantity2]]*Sales_Fact[[#This Row],[Unit_Price3]]</f>
        <v>302.94</v>
      </c>
      <c r="P634" s="1">
        <f>Sales_Fact[[#This Row],[Gross Amount]]*Sales_Fact[[#This Row],[Discount4]]</f>
        <v>63.617399999999996</v>
      </c>
      <c r="Q634" s="1" t="str">
        <f>IF(Sales_Fact[[#This Row],[Total_Amount5]]&gt;1000,"High Value","Standard")</f>
        <v>Standard</v>
      </c>
    </row>
    <row r="635" spans="1:17" x14ac:dyDescent="0.25">
      <c r="A635" t="s">
        <v>2520</v>
      </c>
      <c r="B635" s="3">
        <v>45338</v>
      </c>
      <c r="C635" t="s">
        <v>1399</v>
      </c>
      <c r="D635" t="s">
        <v>1800</v>
      </c>
      <c r="E635" t="s">
        <v>1901</v>
      </c>
      <c r="F635">
        <v>1</v>
      </c>
      <c r="G635">
        <v>343.05</v>
      </c>
      <c r="H635">
        <v>0.28000000000000003</v>
      </c>
      <c r="I635" t="s">
        <v>1864</v>
      </c>
      <c r="J635">
        <v>246.99600000000001</v>
      </c>
      <c r="K635" s="4">
        <f>IF(ISBLANK(Sales_Fact[[#This Row],[Quantity]]),MEDIAN(Sales_Fact[Quantity]),Sales_Fact[[#This Row],[Quantity]])</f>
        <v>1</v>
      </c>
      <c r="L635" s="1">
        <f>IF(ISBLANK(Sales_Fact[[#This Row],[Unit_Price]]),MEDIAN(Sales_Fact[Unit_Price]),Sales_Fact[[#This Row],[Unit_Price]])</f>
        <v>343.05</v>
      </c>
      <c r="M635" s="2">
        <f>IF(ISBLANK(Sales_Fact[[#This Row],[Discount]]),MEDIAN(Sales_Fact[Discount]),Sales_Fact[[#This Row],[Discount]])</f>
        <v>0.28000000000000003</v>
      </c>
      <c r="N635" s="1">
        <f>Sales_Fact[[#This Row],[Quantity2]]*Sales_Fact[[#This Row],[Unit_Price3]]*(1-Sales_Fact[[#This Row],[Discount4]])</f>
        <v>246.99600000000001</v>
      </c>
      <c r="O635" s="1">
        <f>Sales_Fact[[#This Row],[Quantity2]]*Sales_Fact[[#This Row],[Unit_Price3]]</f>
        <v>343.05</v>
      </c>
      <c r="P635" s="1">
        <f>Sales_Fact[[#This Row],[Gross Amount]]*Sales_Fact[[#This Row],[Discount4]]</f>
        <v>96.054000000000016</v>
      </c>
      <c r="Q635" s="1" t="str">
        <f>IF(Sales_Fact[[#This Row],[Total_Amount5]]&gt;1000,"High Value","Standard")</f>
        <v>Standard</v>
      </c>
    </row>
    <row r="636" spans="1:17" x14ac:dyDescent="0.25">
      <c r="A636" t="s">
        <v>2521</v>
      </c>
      <c r="B636" s="3">
        <v>45642</v>
      </c>
      <c r="C636" t="s">
        <v>248</v>
      </c>
      <c r="D636" t="s">
        <v>1602</v>
      </c>
      <c r="E636" t="s">
        <v>1874</v>
      </c>
      <c r="F636">
        <v>1</v>
      </c>
      <c r="G636">
        <v>373.06</v>
      </c>
      <c r="H636">
        <v>0.11</v>
      </c>
      <c r="I636" t="s">
        <v>1864</v>
      </c>
      <c r="J636">
        <v>332.02339999999998</v>
      </c>
      <c r="K636" s="4">
        <f>IF(ISBLANK(Sales_Fact[[#This Row],[Quantity]]),MEDIAN(Sales_Fact[Quantity]),Sales_Fact[[#This Row],[Quantity]])</f>
        <v>1</v>
      </c>
      <c r="L636" s="1">
        <f>IF(ISBLANK(Sales_Fact[[#This Row],[Unit_Price]]),MEDIAN(Sales_Fact[Unit_Price]),Sales_Fact[[#This Row],[Unit_Price]])</f>
        <v>373.06</v>
      </c>
      <c r="M636" s="2">
        <f>IF(ISBLANK(Sales_Fact[[#This Row],[Discount]]),MEDIAN(Sales_Fact[Discount]),Sales_Fact[[#This Row],[Discount]])</f>
        <v>0.11</v>
      </c>
      <c r="N636" s="1">
        <f>Sales_Fact[[#This Row],[Quantity2]]*Sales_Fact[[#This Row],[Unit_Price3]]*(1-Sales_Fact[[#This Row],[Discount4]])</f>
        <v>332.02339999999998</v>
      </c>
      <c r="O636" s="1">
        <f>Sales_Fact[[#This Row],[Quantity2]]*Sales_Fact[[#This Row],[Unit_Price3]]</f>
        <v>373.06</v>
      </c>
      <c r="P636" s="1">
        <f>Sales_Fact[[#This Row],[Gross Amount]]*Sales_Fact[[#This Row],[Discount4]]</f>
        <v>41.0366</v>
      </c>
      <c r="Q636" s="1" t="str">
        <f>IF(Sales_Fact[[#This Row],[Total_Amount5]]&gt;1000,"High Value","Standard")</f>
        <v>Standard</v>
      </c>
    </row>
    <row r="637" spans="1:17" x14ac:dyDescent="0.25">
      <c r="A637" t="s">
        <v>2522</v>
      </c>
      <c r="B637" s="3">
        <v>45693</v>
      </c>
      <c r="C637" t="s">
        <v>1288</v>
      </c>
      <c r="D637" t="s">
        <v>1605</v>
      </c>
      <c r="E637" t="s">
        <v>1888</v>
      </c>
      <c r="F637">
        <v>1</v>
      </c>
      <c r="G637">
        <v>124.98</v>
      </c>
      <c r="H637">
        <v>7.0000000000000007E-2</v>
      </c>
      <c r="I637" t="s">
        <v>1868</v>
      </c>
      <c r="J637">
        <v>116.23139999999999</v>
      </c>
      <c r="K637" s="4">
        <f>IF(ISBLANK(Sales_Fact[[#This Row],[Quantity]]),MEDIAN(Sales_Fact[Quantity]),Sales_Fact[[#This Row],[Quantity]])</f>
        <v>1</v>
      </c>
      <c r="L637" s="1">
        <f>IF(ISBLANK(Sales_Fact[[#This Row],[Unit_Price]]),MEDIAN(Sales_Fact[Unit_Price]),Sales_Fact[[#This Row],[Unit_Price]])</f>
        <v>124.98</v>
      </c>
      <c r="M637" s="2">
        <f>IF(ISBLANK(Sales_Fact[[#This Row],[Discount]]),MEDIAN(Sales_Fact[Discount]),Sales_Fact[[#This Row],[Discount]])</f>
        <v>7.0000000000000007E-2</v>
      </c>
      <c r="N637" s="1">
        <f>Sales_Fact[[#This Row],[Quantity2]]*Sales_Fact[[#This Row],[Unit_Price3]]*(1-Sales_Fact[[#This Row],[Discount4]])</f>
        <v>116.23139999999999</v>
      </c>
      <c r="O637" s="1">
        <f>Sales_Fact[[#This Row],[Quantity2]]*Sales_Fact[[#This Row],[Unit_Price3]]</f>
        <v>124.98</v>
      </c>
      <c r="P637" s="1">
        <f>Sales_Fact[[#This Row],[Gross Amount]]*Sales_Fact[[#This Row],[Discount4]]</f>
        <v>8.7486000000000015</v>
      </c>
      <c r="Q637" s="1" t="str">
        <f>IF(Sales_Fact[[#This Row],[Total_Amount5]]&gt;1000,"High Value","Standard")</f>
        <v>Standard</v>
      </c>
    </row>
    <row r="638" spans="1:17" x14ac:dyDescent="0.25">
      <c r="A638" t="s">
        <v>2523</v>
      </c>
      <c r="B638" s="3">
        <v>45763</v>
      </c>
      <c r="C638" t="s">
        <v>875</v>
      </c>
      <c r="D638" t="s">
        <v>1770</v>
      </c>
      <c r="E638" t="s">
        <v>1892</v>
      </c>
      <c r="F638">
        <v>4</v>
      </c>
      <c r="G638">
        <v>221.49</v>
      </c>
      <c r="H638">
        <v>0.26</v>
      </c>
      <c r="I638" t="s">
        <v>1864</v>
      </c>
      <c r="J638">
        <v>655.61040000000003</v>
      </c>
      <c r="K638" s="4">
        <f>IF(ISBLANK(Sales_Fact[[#This Row],[Quantity]]),MEDIAN(Sales_Fact[Quantity]),Sales_Fact[[#This Row],[Quantity]])</f>
        <v>4</v>
      </c>
      <c r="L638" s="1">
        <f>IF(ISBLANK(Sales_Fact[[#This Row],[Unit_Price]]),MEDIAN(Sales_Fact[Unit_Price]),Sales_Fact[[#This Row],[Unit_Price]])</f>
        <v>221.49</v>
      </c>
      <c r="M638" s="2">
        <f>IF(ISBLANK(Sales_Fact[[#This Row],[Discount]]),MEDIAN(Sales_Fact[Discount]),Sales_Fact[[#This Row],[Discount]])</f>
        <v>0.26</v>
      </c>
      <c r="N638" s="1">
        <f>Sales_Fact[[#This Row],[Quantity2]]*Sales_Fact[[#This Row],[Unit_Price3]]*(1-Sales_Fact[[#This Row],[Discount4]])</f>
        <v>655.61040000000003</v>
      </c>
      <c r="O638" s="1">
        <f>Sales_Fact[[#This Row],[Quantity2]]*Sales_Fact[[#This Row],[Unit_Price3]]</f>
        <v>885.96</v>
      </c>
      <c r="P638" s="1">
        <f>Sales_Fact[[#This Row],[Gross Amount]]*Sales_Fact[[#This Row],[Discount4]]</f>
        <v>230.34960000000001</v>
      </c>
      <c r="Q638" s="1" t="str">
        <f>IF(Sales_Fact[[#This Row],[Total_Amount5]]&gt;1000,"High Value","Standard")</f>
        <v>Standard</v>
      </c>
    </row>
    <row r="639" spans="1:17" x14ac:dyDescent="0.25">
      <c r="A639" t="s">
        <v>2524</v>
      </c>
      <c r="B639" s="3">
        <v>45572</v>
      </c>
      <c r="C639" t="s">
        <v>571</v>
      </c>
      <c r="D639" t="s">
        <v>1620</v>
      </c>
      <c r="E639" t="s">
        <v>1888</v>
      </c>
      <c r="F639">
        <v>1</v>
      </c>
      <c r="G639">
        <v>563.32000000000005</v>
      </c>
      <c r="H639">
        <v>0.01</v>
      </c>
      <c r="I639" t="s">
        <v>1864</v>
      </c>
      <c r="J639">
        <v>557.68680000000006</v>
      </c>
      <c r="K639" s="4">
        <f>IF(ISBLANK(Sales_Fact[[#This Row],[Quantity]]),MEDIAN(Sales_Fact[Quantity]),Sales_Fact[[#This Row],[Quantity]])</f>
        <v>1</v>
      </c>
      <c r="L639" s="1">
        <f>IF(ISBLANK(Sales_Fact[[#This Row],[Unit_Price]]),MEDIAN(Sales_Fact[Unit_Price]),Sales_Fact[[#This Row],[Unit_Price]])</f>
        <v>563.32000000000005</v>
      </c>
      <c r="M639" s="2">
        <f>IF(ISBLANK(Sales_Fact[[#This Row],[Discount]]),MEDIAN(Sales_Fact[Discount]),Sales_Fact[[#This Row],[Discount]])</f>
        <v>0.01</v>
      </c>
      <c r="N639" s="1">
        <f>Sales_Fact[[#This Row],[Quantity2]]*Sales_Fact[[#This Row],[Unit_Price3]]*(1-Sales_Fact[[#This Row],[Discount4]])</f>
        <v>557.68680000000006</v>
      </c>
      <c r="O639" s="1">
        <f>Sales_Fact[[#This Row],[Quantity2]]*Sales_Fact[[#This Row],[Unit_Price3]]</f>
        <v>563.32000000000005</v>
      </c>
      <c r="P639" s="1">
        <f>Sales_Fact[[#This Row],[Gross Amount]]*Sales_Fact[[#This Row],[Discount4]]</f>
        <v>5.6332000000000004</v>
      </c>
      <c r="Q639" s="1" t="str">
        <f>IF(Sales_Fact[[#This Row],[Total_Amount5]]&gt;1000,"High Value","Standard")</f>
        <v>Standard</v>
      </c>
    </row>
    <row r="640" spans="1:17" x14ac:dyDescent="0.25">
      <c r="A640" t="s">
        <v>2525</v>
      </c>
      <c r="B640" s="3">
        <v>45338</v>
      </c>
      <c r="C640" t="s">
        <v>1227</v>
      </c>
      <c r="D640" t="s">
        <v>1585</v>
      </c>
      <c r="E640" t="s">
        <v>1879</v>
      </c>
      <c r="F640">
        <v>1</v>
      </c>
      <c r="G640">
        <v>362.93</v>
      </c>
      <c r="H640">
        <v>0.27</v>
      </c>
      <c r="I640" t="s">
        <v>1861</v>
      </c>
      <c r="J640">
        <v>264.93889999999999</v>
      </c>
      <c r="K640" s="4">
        <f>IF(ISBLANK(Sales_Fact[[#This Row],[Quantity]]),MEDIAN(Sales_Fact[Quantity]),Sales_Fact[[#This Row],[Quantity]])</f>
        <v>1</v>
      </c>
      <c r="L640" s="1">
        <f>IF(ISBLANK(Sales_Fact[[#This Row],[Unit_Price]]),MEDIAN(Sales_Fact[Unit_Price]),Sales_Fact[[#This Row],[Unit_Price]])</f>
        <v>362.93</v>
      </c>
      <c r="M640" s="2">
        <f>IF(ISBLANK(Sales_Fact[[#This Row],[Discount]]),MEDIAN(Sales_Fact[Discount]),Sales_Fact[[#This Row],[Discount]])</f>
        <v>0.27</v>
      </c>
      <c r="N640" s="1">
        <f>Sales_Fact[[#This Row],[Quantity2]]*Sales_Fact[[#This Row],[Unit_Price3]]*(1-Sales_Fact[[#This Row],[Discount4]])</f>
        <v>264.93889999999999</v>
      </c>
      <c r="O640" s="1">
        <f>Sales_Fact[[#This Row],[Quantity2]]*Sales_Fact[[#This Row],[Unit_Price3]]</f>
        <v>362.93</v>
      </c>
      <c r="P640" s="1">
        <f>Sales_Fact[[#This Row],[Gross Amount]]*Sales_Fact[[#This Row],[Discount4]]</f>
        <v>97.991100000000003</v>
      </c>
      <c r="Q640" s="1" t="str">
        <f>IF(Sales_Fact[[#This Row],[Total_Amount5]]&gt;1000,"High Value","Standard")</f>
        <v>Standard</v>
      </c>
    </row>
    <row r="641" spans="1:17" x14ac:dyDescent="0.25">
      <c r="A641" t="s">
        <v>2526</v>
      </c>
      <c r="B641" s="3">
        <v>45373</v>
      </c>
      <c r="C641" t="s">
        <v>1065</v>
      </c>
      <c r="D641" t="s">
        <v>1585</v>
      </c>
      <c r="E641" t="s">
        <v>1888</v>
      </c>
      <c r="F641">
        <v>4</v>
      </c>
      <c r="G641">
        <v>369.22</v>
      </c>
      <c r="H641">
        <v>0.18</v>
      </c>
      <c r="I641" t="s">
        <v>1868</v>
      </c>
      <c r="J641">
        <v>1211.0416</v>
      </c>
      <c r="K641" s="4">
        <f>IF(ISBLANK(Sales_Fact[[#This Row],[Quantity]]),MEDIAN(Sales_Fact[Quantity]),Sales_Fact[[#This Row],[Quantity]])</f>
        <v>4</v>
      </c>
      <c r="L641" s="1">
        <f>IF(ISBLANK(Sales_Fact[[#This Row],[Unit_Price]]),MEDIAN(Sales_Fact[Unit_Price]),Sales_Fact[[#This Row],[Unit_Price]])</f>
        <v>369.22</v>
      </c>
      <c r="M641" s="2">
        <f>IF(ISBLANK(Sales_Fact[[#This Row],[Discount]]),MEDIAN(Sales_Fact[Discount]),Sales_Fact[[#This Row],[Discount]])</f>
        <v>0.18</v>
      </c>
      <c r="N641" s="1">
        <f>Sales_Fact[[#This Row],[Quantity2]]*Sales_Fact[[#This Row],[Unit_Price3]]*(1-Sales_Fact[[#This Row],[Discount4]])</f>
        <v>1211.0416000000002</v>
      </c>
      <c r="O641" s="1">
        <f>Sales_Fact[[#This Row],[Quantity2]]*Sales_Fact[[#This Row],[Unit_Price3]]</f>
        <v>1476.88</v>
      </c>
      <c r="P641" s="1">
        <f>Sales_Fact[[#This Row],[Gross Amount]]*Sales_Fact[[#This Row],[Discount4]]</f>
        <v>265.83840000000004</v>
      </c>
      <c r="Q641" s="1" t="str">
        <f>IF(Sales_Fact[[#This Row],[Total_Amount5]]&gt;1000,"High Value","Standard")</f>
        <v>High Value</v>
      </c>
    </row>
    <row r="642" spans="1:17" x14ac:dyDescent="0.25">
      <c r="A642" t="s">
        <v>2527</v>
      </c>
      <c r="B642" s="3">
        <v>45590</v>
      </c>
      <c r="C642" t="s">
        <v>1285</v>
      </c>
      <c r="D642" t="s">
        <v>1839</v>
      </c>
      <c r="E642" t="s">
        <v>1881</v>
      </c>
      <c r="F642">
        <v>3</v>
      </c>
      <c r="G642">
        <v>950.83</v>
      </c>
      <c r="H642">
        <v>0.06</v>
      </c>
      <c r="I642" t="s">
        <v>1864</v>
      </c>
      <c r="J642">
        <v>2681.3406</v>
      </c>
      <c r="K642" s="4">
        <f>IF(ISBLANK(Sales_Fact[[#This Row],[Quantity]]),MEDIAN(Sales_Fact[Quantity]),Sales_Fact[[#This Row],[Quantity]])</f>
        <v>3</v>
      </c>
      <c r="L642" s="1">
        <f>IF(ISBLANK(Sales_Fact[[#This Row],[Unit_Price]]),MEDIAN(Sales_Fact[Unit_Price]),Sales_Fact[[#This Row],[Unit_Price]])</f>
        <v>950.83</v>
      </c>
      <c r="M642" s="2">
        <f>IF(ISBLANK(Sales_Fact[[#This Row],[Discount]]),MEDIAN(Sales_Fact[Discount]),Sales_Fact[[#This Row],[Discount]])</f>
        <v>0.06</v>
      </c>
      <c r="N642" s="1">
        <f>Sales_Fact[[#This Row],[Quantity2]]*Sales_Fact[[#This Row],[Unit_Price3]]*(1-Sales_Fact[[#This Row],[Discount4]])</f>
        <v>2681.3406</v>
      </c>
      <c r="O642" s="1">
        <f>Sales_Fact[[#This Row],[Quantity2]]*Sales_Fact[[#This Row],[Unit_Price3]]</f>
        <v>2852.4900000000002</v>
      </c>
      <c r="P642" s="1">
        <f>Sales_Fact[[#This Row],[Gross Amount]]*Sales_Fact[[#This Row],[Discount4]]</f>
        <v>171.14940000000001</v>
      </c>
      <c r="Q642" s="1" t="str">
        <f>IF(Sales_Fact[[#This Row],[Total_Amount5]]&gt;1000,"High Value","Standard")</f>
        <v>High Value</v>
      </c>
    </row>
    <row r="643" spans="1:17" x14ac:dyDescent="0.25">
      <c r="A643" t="s">
        <v>2528</v>
      </c>
      <c r="B643" s="3">
        <v>45365</v>
      </c>
      <c r="C643" t="s">
        <v>490</v>
      </c>
      <c r="D643" t="s">
        <v>1662</v>
      </c>
      <c r="E643" t="s">
        <v>1896</v>
      </c>
      <c r="F643">
        <v>3</v>
      </c>
      <c r="G643">
        <v>338.79</v>
      </c>
      <c r="H643">
        <v>0.01</v>
      </c>
      <c r="I643" t="s">
        <v>1861</v>
      </c>
      <c r="J643">
        <v>1006.2063000000001</v>
      </c>
      <c r="K643" s="4">
        <f>IF(ISBLANK(Sales_Fact[[#This Row],[Quantity]]),MEDIAN(Sales_Fact[Quantity]),Sales_Fact[[#This Row],[Quantity]])</f>
        <v>3</v>
      </c>
      <c r="L643" s="1">
        <f>IF(ISBLANK(Sales_Fact[[#This Row],[Unit_Price]]),MEDIAN(Sales_Fact[Unit_Price]),Sales_Fact[[#This Row],[Unit_Price]])</f>
        <v>338.79</v>
      </c>
      <c r="M643" s="2">
        <f>IF(ISBLANK(Sales_Fact[[#This Row],[Discount]]),MEDIAN(Sales_Fact[Discount]),Sales_Fact[[#This Row],[Discount]])</f>
        <v>0.01</v>
      </c>
      <c r="N643" s="1">
        <f>Sales_Fact[[#This Row],[Quantity2]]*Sales_Fact[[#This Row],[Unit_Price3]]*(1-Sales_Fact[[#This Row],[Discount4]])</f>
        <v>1006.2063000000001</v>
      </c>
      <c r="O643" s="1">
        <f>Sales_Fact[[#This Row],[Quantity2]]*Sales_Fact[[#This Row],[Unit_Price3]]</f>
        <v>1016.3700000000001</v>
      </c>
      <c r="P643" s="1">
        <f>Sales_Fact[[#This Row],[Gross Amount]]*Sales_Fact[[#This Row],[Discount4]]</f>
        <v>10.163700000000002</v>
      </c>
      <c r="Q643" s="1" t="str">
        <f>IF(Sales_Fact[[#This Row],[Total_Amount5]]&gt;1000,"High Value","Standard")</f>
        <v>High Value</v>
      </c>
    </row>
    <row r="644" spans="1:17" x14ac:dyDescent="0.25">
      <c r="A644" t="s">
        <v>2529</v>
      </c>
      <c r="B644" s="3">
        <v>45711</v>
      </c>
      <c r="C644" t="s">
        <v>499</v>
      </c>
      <c r="D644" t="s">
        <v>1821</v>
      </c>
      <c r="E644" t="s">
        <v>1883</v>
      </c>
      <c r="F644">
        <v>3</v>
      </c>
      <c r="G644">
        <v>853.32</v>
      </c>
      <c r="H644">
        <v>7.0000000000000007E-2</v>
      </c>
      <c r="I644" t="s">
        <v>1868</v>
      </c>
      <c r="J644">
        <v>2380.7628</v>
      </c>
      <c r="K644" s="4">
        <f>IF(ISBLANK(Sales_Fact[[#This Row],[Quantity]]),MEDIAN(Sales_Fact[Quantity]),Sales_Fact[[#This Row],[Quantity]])</f>
        <v>3</v>
      </c>
      <c r="L644" s="1">
        <f>IF(ISBLANK(Sales_Fact[[#This Row],[Unit_Price]]),MEDIAN(Sales_Fact[Unit_Price]),Sales_Fact[[#This Row],[Unit_Price]])</f>
        <v>853.32</v>
      </c>
      <c r="M644" s="2">
        <f>IF(ISBLANK(Sales_Fact[[#This Row],[Discount]]),MEDIAN(Sales_Fact[Discount]),Sales_Fact[[#This Row],[Discount]])</f>
        <v>7.0000000000000007E-2</v>
      </c>
      <c r="N644" s="1">
        <f>Sales_Fact[[#This Row],[Quantity2]]*Sales_Fact[[#This Row],[Unit_Price3]]*(1-Sales_Fact[[#This Row],[Discount4]])</f>
        <v>2380.7628</v>
      </c>
      <c r="O644" s="1">
        <f>Sales_Fact[[#This Row],[Quantity2]]*Sales_Fact[[#This Row],[Unit_Price3]]</f>
        <v>2559.96</v>
      </c>
      <c r="P644" s="1">
        <f>Sales_Fact[[#This Row],[Gross Amount]]*Sales_Fact[[#This Row],[Discount4]]</f>
        <v>179.19720000000001</v>
      </c>
      <c r="Q644" s="1" t="str">
        <f>IF(Sales_Fact[[#This Row],[Total_Amount5]]&gt;1000,"High Value","Standard")</f>
        <v>High Value</v>
      </c>
    </row>
    <row r="645" spans="1:17" x14ac:dyDescent="0.25">
      <c r="A645" t="s">
        <v>2530</v>
      </c>
      <c r="B645" s="3">
        <v>45586</v>
      </c>
      <c r="C645" t="s">
        <v>508</v>
      </c>
      <c r="D645" t="s">
        <v>1779</v>
      </c>
      <c r="E645" t="s">
        <v>1904</v>
      </c>
      <c r="F645">
        <v>3</v>
      </c>
      <c r="G645">
        <v>89.78</v>
      </c>
      <c r="H645">
        <v>0.2</v>
      </c>
      <c r="I645" t="s">
        <v>1868</v>
      </c>
      <c r="J645">
        <v>215.47200000000001</v>
      </c>
      <c r="K645" s="4">
        <f>IF(ISBLANK(Sales_Fact[[#This Row],[Quantity]]),MEDIAN(Sales_Fact[Quantity]),Sales_Fact[[#This Row],[Quantity]])</f>
        <v>3</v>
      </c>
      <c r="L645" s="1">
        <f>IF(ISBLANK(Sales_Fact[[#This Row],[Unit_Price]]),MEDIAN(Sales_Fact[Unit_Price]),Sales_Fact[[#This Row],[Unit_Price]])</f>
        <v>89.78</v>
      </c>
      <c r="M645" s="2">
        <f>IF(ISBLANK(Sales_Fact[[#This Row],[Discount]]),MEDIAN(Sales_Fact[Discount]),Sales_Fact[[#This Row],[Discount]])</f>
        <v>0.2</v>
      </c>
      <c r="N645" s="1">
        <f>Sales_Fact[[#This Row],[Quantity2]]*Sales_Fact[[#This Row],[Unit_Price3]]*(1-Sales_Fact[[#This Row],[Discount4]])</f>
        <v>215.47200000000004</v>
      </c>
      <c r="O645" s="1">
        <f>Sales_Fact[[#This Row],[Quantity2]]*Sales_Fact[[#This Row],[Unit_Price3]]</f>
        <v>269.34000000000003</v>
      </c>
      <c r="P645" s="1">
        <f>Sales_Fact[[#This Row],[Gross Amount]]*Sales_Fact[[#This Row],[Discount4]]</f>
        <v>53.868000000000009</v>
      </c>
      <c r="Q645" s="1" t="str">
        <f>IF(Sales_Fact[[#This Row],[Total_Amount5]]&gt;1000,"High Value","Standard")</f>
        <v>Standard</v>
      </c>
    </row>
    <row r="646" spans="1:17" x14ac:dyDescent="0.25">
      <c r="A646" t="s">
        <v>2531</v>
      </c>
      <c r="B646" s="3">
        <v>45334</v>
      </c>
      <c r="C646" t="s">
        <v>634</v>
      </c>
      <c r="D646" t="s">
        <v>1716</v>
      </c>
      <c r="E646" t="s">
        <v>1883</v>
      </c>
      <c r="F646">
        <v>1</v>
      </c>
      <c r="G646">
        <v>172.04</v>
      </c>
      <c r="H646">
        <v>0.04</v>
      </c>
      <c r="I646" t="s">
        <v>1864</v>
      </c>
      <c r="J646">
        <v>165.1584</v>
      </c>
      <c r="K646" s="4">
        <f>IF(ISBLANK(Sales_Fact[[#This Row],[Quantity]]),MEDIAN(Sales_Fact[Quantity]),Sales_Fact[[#This Row],[Quantity]])</f>
        <v>1</v>
      </c>
      <c r="L646" s="1">
        <f>IF(ISBLANK(Sales_Fact[[#This Row],[Unit_Price]]),MEDIAN(Sales_Fact[Unit_Price]),Sales_Fact[[#This Row],[Unit_Price]])</f>
        <v>172.04</v>
      </c>
      <c r="M646" s="2">
        <f>IF(ISBLANK(Sales_Fact[[#This Row],[Discount]]),MEDIAN(Sales_Fact[Discount]),Sales_Fact[[#This Row],[Discount]])</f>
        <v>0.04</v>
      </c>
      <c r="N646" s="1">
        <f>Sales_Fact[[#This Row],[Quantity2]]*Sales_Fact[[#This Row],[Unit_Price3]]*(1-Sales_Fact[[#This Row],[Discount4]])</f>
        <v>165.1584</v>
      </c>
      <c r="O646" s="1">
        <f>Sales_Fact[[#This Row],[Quantity2]]*Sales_Fact[[#This Row],[Unit_Price3]]</f>
        <v>172.04</v>
      </c>
      <c r="P646" s="1">
        <f>Sales_Fact[[#This Row],[Gross Amount]]*Sales_Fact[[#This Row],[Discount4]]</f>
        <v>6.8815999999999997</v>
      </c>
      <c r="Q646" s="1" t="str">
        <f>IF(Sales_Fact[[#This Row],[Total_Amount5]]&gt;1000,"High Value","Standard")</f>
        <v>Standard</v>
      </c>
    </row>
    <row r="647" spans="1:17" x14ac:dyDescent="0.25">
      <c r="A647" t="s">
        <v>2532</v>
      </c>
      <c r="B647" s="3">
        <v>45333</v>
      </c>
      <c r="C647" t="s">
        <v>1449</v>
      </c>
      <c r="D647" t="s">
        <v>1713</v>
      </c>
      <c r="E647" t="s">
        <v>1883</v>
      </c>
      <c r="F647">
        <v>1</v>
      </c>
      <c r="G647">
        <v>389.2</v>
      </c>
      <c r="H647">
        <v>0.05</v>
      </c>
      <c r="I647" t="s">
        <v>1861</v>
      </c>
      <c r="J647">
        <v>369.74</v>
      </c>
      <c r="K647" s="4">
        <f>IF(ISBLANK(Sales_Fact[[#This Row],[Quantity]]),MEDIAN(Sales_Fact[Quantity]),Sales_Fact[[#This Row],[Quantity]])</f>
        <v>1</v>
      </c>
      <c r="L647" s="1">
        <f>IF(ISBLANK(Sales_Fact[[#This Row],[Unit_Price]]),MEDIAN(Sales_Fact[Unit_Price]),Sales_Fact[[#This Row],[Unit_Price]])</f>
        <v>389.2</v>
      </c>
      <c r="M647" s="2">
        <f>IF(ISBLANK(Sales_Fact[[#This Row],[Discount]]),MEDIAN(Sales_Fact[Discount]),Sales_Fact[[#This Row],[Discount]])</f>
        <v>0.05</v>
      </c>
      <c r="N647" s="1">
        <f>Sales_Fact[[#This Row],[Quantity2]]*Sales_Fact[[#This Row],[Unit_Price3]]*(1-Sales_Fact[[#This Row],[Discount4]])</f>
        <v>369.73999999999995</v>
      </c>
      <c r="O647" s="1">
        <f>Sales_Fact[[#This Row],[Quantity2]]*Sales_Fact[[#This Row],[Unit_Price3]]</f>
        <v>389.2</v>
      </c>
      <c r="P647" s="1">
        <f>Sales_Fact[[#This Row],[Gross Amount]]*Sales_Fact[[#This Row],[Discount4]]</f>
        <v>19.46</v>
      </c>
      <c r="Q647" s="1" t="str">
        <f>IF(Sales_Fact[[#This Row],[Total_Amount5]]&gt;1000,"High Value","Standard")</f>
        <v>Standard</v>
      </c>
    </row>
    <row r="648" spans="1:17" x14ac:dyDescent="0.25">
      <c r="A648" t="s">
        <v>2533</v>
      </c>
      <c r="B648" s="3">
        <v>45778</v>
      </c>
      <c r="C648" t="s">
        <v>1432</v>
      </c>
      <c r="D648" t="s">
        <v>1782</v>
      </c>
      <c r="E648" t="s">
        <v>1896</v>
      </c>
      <c r="F648">
        <v>3</v>
      </c>
      <c r="G648">
        <v>865.96</v>
      </c>
      <c r="H648">
        <v>0.12</v>
      </c>
      <c r="I648" t="s">
        <v>1864</v>
      </c>
      <c r="J648">
        <v>2286.1343999999999</v>
      </c>
      <c r="K648" s="4">
        <f>IF(ISBLANK(Sales_Fact[[#This Row],[Quantity]]),MEDIAN(Sales_Fact[Quantity]),Sales_Fact[[#This Row],[Quantity]])</f>
        <v>3</v>
      </c>
      <c r="L648" s="1">
        <f>IF(ISBLANK(Sales_Fact[[#This Row],[Unit_Price]]),MEDIAN(Sales_Fact[Unit_Price]),Sales_Fact[[#This Row],[Unit_Price]])</f>
        <v>865.96</v>
      </c>
      <c r="M648" s="2">
        <f>IF(ISBLANK(Sales_Fact[[#This Row],[Discount]]),MEDIAN(Sales_Fact[Discount]),Sales_Fact[[#This Row],[Discount]])</f>
        <v>0.12</v>
      </c>
      <c r="N648" s="1">
        <f>Sales_Fact[[#This Row],[Quantity2]]*Sales_Fact[[#This Row],[Unit_Price3]]*(1-Sales_Fact[[#This Row],[Discount4]])</f>
        <v>2286.1343999999999</v>
      </c>
      <c r="O648" s="1">
        <f>Sales_Fact[[#This Row],[Quantity2]]*Sales_Fact[[#This Row],[Unit_Price3]]</f>
        <v>2597.88</v>
      </c>
      <c r="P648" s="1">
        <f>Sales_Fact[[#This Row],[Gross Amount]]*Sales_Fact[[#This Row],[Discount4]]</f>
        <v>311.74560000000002</v>
      </c>
      <c r="Q648" s="1" t="str">
        <f>IF(Sales_Fact[[#This Row],[Total_Amount5]]&gt;1000,"High Value","Standard")</f>
        <v>High Value</v>
      </c>
    </row>
    <row r="649" spans="1:17" x14ac:dyDescent="0.25">
      <c r="A649" t="s">
        <v>2534</v>
      </c>
      <c r="B649" s="3">
        <v>45592</v>
      </c>
      <c r="C649" t="s">
        <v>568</v>
      </c>
      <c r="D649" t="s">
        <v>1608</v>
      </c>
      <c r="E649" t="s">
        <v>1883</v>
      </c>
      <c r="F649">
        <v>3</v>
      </c>
      <c r="G649">
        <v>79.95</v>
      </c>
      <c r="H649">
        <v>0.2</v>
      </c>
      <c r="I649" t="s">
        <v>1868</v>
      </c>
      <c r="J649">
        <v>191.88</v>
      </c>
      <c r="K649" s="4">
        <f>IF(ISBLANK(Sales_Fact[[#This Row],[Quantity]]),MEDIAN(Sales_Fact[Quantity]),Sales_Fact[[#This Row],[Quantity]])</f>
        <v>3</v>
      </c>
      <c r="L649" s="1">
        <f>IF(ISBLANK(Sales_Fact[[#This Row],[Unit_Price]]),MEDIAN(Sales_Fact[Unit_Price]),Sales_Fact[[#This Row],[Unit_Price]])</f>
        <v>79.95</v>
      </c>
      <c r="M649" s="2">
        <f>IF(ISBLANK(Sales_Fact[[#This Row],[Discount]]),MEDIAN(Sales_Fact[Discount]),Sales_Fact[[#This Row],[Discount]])</f>
        <v>0.2</v>
      </c>
      <c r="N649" s="1">
        <f>Sales_Fact[[#This Row],[Quantity2]]*Sales_Fact[[#This Row],[Unit_Price3]]*(1-Sales_Fact[[#This Row],[Discount4]])</f>
        <v>191.88000000000002</v>
      </c>
      <c r="O649" s="1">
        <f>Sales_Fact[[#This Row],[Quantity2]]*Sales_Fact[[#This Row],[Unit_Price3]]</f>
        <v>239.85000000000002</v>
      </c>
      <c r="P649" s="1">
        <f>Sales_Fact[[#This Row],[Gross Amount]]*Sales_Fact[[#This Row],[Discount4]]</f>
        <v>47.970000000000006</v>
      </c>
      <c r="Q649" s="1" t="str">
        <f>IF(Sales_Fact[[#This Row],[Total_Amount5]]&gt;1000,"High Value","Standard")</f>
        <v>Standard</v>
      </c>
    </row>
    <row r="650" spans="1:17" x14ac:dyDescent="0.25">
      <c r="A650" t="s">
        <v>2535</v>
      </c>
      <c r="B650" s="3">
        <v>45259</v>
      </c>
      <c r="C650" t="s">
        <v>1200</v>
      </c>
      <c r="D650" t="s">
        <v>1629</v>
      </c>
      <c r="E650" t="s">
        <v>1872</v>
      </c>
      <c r="F650">
        <v>1</v>
      </c>
      <c r="G650">
        <v>566.5</v>
      </c>
      <c r="H650">
        <v>0.25</v>
      </c>
      <c r="I650" t="s">
        <v>1868</v>
      </c>
      <c r="J650">
        <v>424.875</v>
      </c>
      <c r="K650" s="4">
        <f>IF(ISBLANK(Sales_Fact[[#This Row],[Quantity]]),MEDIAN(Sales_Fact[Quantity]),Sales_Fact[[#This Row],[Quantity]])</f>
        <v>1</v>
      </c>
      <c r="L650" s="1">
        <f>IF(ISBLANK(Sales_Fact[[#This Row],[Unit_Price]]),MEDIAN(Sales_Fact[Unit_Price]),Sales_Fact[[#This Row],[Unit_Price]])</f>
        <v>566.5</v>
      </c>
      <c r="M650" s="2">
        <f>IF(ISBLANK(Sales_Fact[[#This Row],[Discount]]),MEDIAN(Sales_Fact[Discount]),Sales_Fact[[#This Row],[Discount]])</f>
        <v>0.25</v>
      </c>
      <c r="N650" s="1">
        <f>Sales_Fact[[#This Row],[Quantity2]]*Sales_Fact[[#This Row],[Unit_Price3]]*(1-Sales_Fact[[#This Row],[Discount4]])</f>
        <v>424.875</v>
      </c>
      <c r="O650" s="1">
        <f>Sales_Fact[[#This Row],[Quantity2]]*Sales_Fact[[#This Row],[Unit_Price3]]</f>
        <v>566.5</v>
      </c>
      <c r="P650" s="1">
        <f>Sales_Fact[[#This Row],[Gross Amount]]*Sales_Fact[[#This Row],[Discount4]]</f>
        <v>141.625</v>
      </c>
      <c r="Q650" s="1" t="str">
        <f>IF(Sales_Fact[[#This Row],[Total_Amount5]]&gt;1000,"High Value","Standard")</f>
        <v>Standard</v>
      </c>
    </row>
    <row r="651" spans="1:17" x14ac:dyDescent="0.25">
      <c r="A651" t="s">
        <v>2536</v>
      </c>
      <c r="B651" s="3">
        <v>45801</v>
      </c>
      <c r="C651" t="s">
        <v>1262</v>
      </c>
      <c r="D651" t="s">
        <v>1614</v>
      </c>
      <c r="E651" t="s">
        <v>1879</v>
      </c>
      <c r="F651">
        <v>2</v>
      </c>
      <c r="G651">
        <v>347.95</v>
      </c>
      <c r="H651">
        <v>0.13</v>
      </c>
      <c r="I651" t="s">
        <v>1868</v>
      </c>
      <c r="J651">
        <v>605.43299999999999</v>
      </c>
      <c r="K651" s="4">
        <f>IF(ISBLANK(Sales_Fact[[#This Row],[Quantity]]),MEDIAN(Sales_Fact[Quantity]),Sales_Fact[[#This Row],[Quantity]])</f>
        <v>2</v>
      </c>
      <c r="L651" s="1">
        <f>IF(ISBLANK(Sales_Fact[[#This Row],[Unit_Price]]),MEDIAN(Sales_Fact[Unit_Price]),Sales_Fact[[#This Row],[Unit_Price]])</f>
        <v>347.95</v>
      </c>
      <c r="M651" s="2">
        <f>IF(ISBLANK(Sales_Fact[[#This Row],[Discount]]),MEDIAN(Sales_Fact[Discount]),Sales_Fact[[#This Row],[Discount]])</f>
        <v>0.13</v>
      </c>
      <c r="N651" s="1">
        <f>Sales_Fact[[#This Row],[Quantity2]]*Sales_Fact[[#This Row],[Unit_Price3]]*(1-Sales_Fact[[#This Row],[Discount4]])</f>
        <v>605.43299999999999</v>
      </c>
      <c r="O651" s="1">
        <f>Sales_Fact[[#This Row],[Quantity2]]*Sales_Fact[[#This Row],[Unit_Price3]]</f>
        <v>695.9</v>
      </c>
      <c r="P651" s="1">
        <f>Sales_Fact[[#This Row],[Gross Amount]]*Sales_Fact[[#This Row],[Discount4]]</f>
        <v>90.466999999999999</v>
      </c>
      <c r="Q651" s="1" t="str">
        <f>IF(Sales_Fact[[#This Row],[Total_Amount5]]&gt;1000,"High Value","Standard")</f>
        <v>Standard</v>
      </c>
    </row>
    <row r="652" spans="1:17" x14ac:dyDescent="0.25">
      <c r="A652" t="s">
        <v>2537</v>
      </c>
      <c r="B652" s="3">
        <v>45347</v>
      </c>
      <c r="C652" t="s">
        <v>687</v>
      </c>
      <c r="D652" t="s">
        <v>1725</v>
      </c>
      <c r="E652" t="s">
        <v>1860</v>
      </c>
      <c r="F652">
        <v>2</v>
      </c>
      <c r="G652">
        <v>250.83</v>
      </c>
      <c r="H652">
        <v>0.15</v>
      </c>
      <c r="I652" t="s">
        <v>1864</v>
      </c>
      <c r="J652">
        <v>426.411</v>
      </c>
      <c r="K652" s="4">
        <f>IF(ISBLANK(Sales_Fact[[#This Row],[Quantity]]),MEDIAN(Sales_Fact[Quantity]),Sales_Fact[[#This Row],[Quantity]])</f>
        <v>2</v>
      </c>
      <c r="L652" s="1">
        <f>IF(ISBLANK(Sales_Fact[[#This Row],[Unit_Price]]),MEDIAN(Sales_Fact[Unit_Price]),Sales_Fact[[#This Row],[Unit_Price]])</f>
        <v>250.83</v>
      </c>
      <c r="M652" s="2">
        <f>IF(ISBLANK(Sales_Fact[[#This Row],[Discount]]),MEDIAN(Sales_Fact[Discount]),Sales_Fact[[#This Row],[Discount]])</f>
        <v>0.15</v>
      </c>
      <c r="N652" s="1">
        <f>Sales_Fact[[#This Row],[Quantity2]]*Sales_Fact[[#This Row],[Unit_Price3]]*(1-Sales_Fact[[#This Row],[Discount4]])</f>
        <v>426.411</v>
      </c>
      <c r="O652" s="1">
        <f>Sales_Fact[[#This Row],[Quantity2]]*Sales_Fact[[#This Row],[Unit_Price3]]</f>
        <v>501.66</v>
      </c>
      <c r="P652" s="1">
        <f>Sales_Fact[[#This Row],[Gross Amount]]*Sales_Fact[[#This Row],[Discount4]]</f>
        <v>75.248999999999995</v>
      </c>
      <c r="Q652" s="1" t="str">
        <f>IF(Sales_Fact[[#This Row],[Total_Amount5]]&gt;1000,"High Value","Standard")</f>
        <v>Standard</v>
      </c>
    </row>
    <row r="653" spans="1:17" x14ac:dyDescent="0.25">
      <c r="A653" t="s">
        <v>2538</v>
      </c>
      <c r="B653" s="3">
        <v>45721</v>
      </c>
      <c r="C653" t="s">
        <v>508</v>
      </c>
      <c r="D653" t="s">
        <v>1764</v>
      </c>
      <c r="E653" t="s">
        <v>1883</v>
      </c>
      <c r="F653">
        <v>1</v>
      </c>
      <c r="G653">
        <v>888.05</v>
      </c>
      <c r="H653">
        <v>0.2</v>
      </c>
      <c r="I653" t="s">
        <v>1864</v>
      </c>
      <c r="J653">
        <v>710.44</v>
      </c>
      <c r="K653" s="4">
        <f>IF(ISBLANK(Sales_Fact[[#This Row],[Quantity]]),MEDIAN(Sales_Fact[Quantity]),Sales_Fact[[#This Row],[Quantity]])</f>
        <v>1</v>
      </c>
      <c r="L653" s="1">
        <f>IF(ISBLANK(Sales_Fact[[#This Row],[Unit_Price]]),MEDIAN(Sales_Fact[Unit_Price]),Sales_Fact[[#This Row],[Unit_Price]])</f>
        <v>888.05</v>
      </c>
      <c r="M653" s="2">
        <f>IF(ISBLANK(Sales_Fact[[#This Row],[Discount]]),MEDIAN(Sales_Fact[Discount]),Sales_Fact[[#This Row],[Discount]])</f>
        <v>0.2</v>
      </c>
      <c r="N653" s="1">
        <f>Sales_Fact[[#This Row],[Quantity2]]*Sales_Fact[[#This Row],[Unit_Price3]]*(1-Sales_Fact[[#This Row],[Discount4]])</f>
        <v>710.44</v>
      </c>
      <c r="O653" s="1">
        <f>Sales_Fact[[#This Row],[Quantity2]]*Sales_Fact[[#This Row],[Unit_Price3]]</f>
        <v>888.05</v>
      </c>
      <c r="P653" s="1">
        <f>Sales_Fact[[#This Row],[Gross Amount]]*Sales_Fact[[#This Row],[Discount4]]</f>
        <v>177.61</v>
      </c>
      <c r="Q653" s="1" t="str">
        <f>IF(Sales_Fact[[#This Row],[Total_Amount5]]&gt;1000,"High Value","Standard")</f>
        <v>Standard</v>
      </c>
    </row>
    <row r="654" spans="1:17" x14ac:dyDescent="0.25">
      <c r="A654" t="s">
        <v>2539</v>
      </c>
      <c r="B654" s="3">
        <v>45531</v>
      </c>
      <c r="C654" t="s">
        <v>38</v>
      </c>
      <c r="D654" t="s">
        <v>1668</v>
      </c>
      <c r="E654" t="s">
        <v>1899</v>
      </c>
      <c r="F654">
        <v>2</v>
      </c>
      <c r="G654">
        <v>673.02</v>
      </c>
      <c r="H654">
        <v>0.11</v>
      </c>
      <c r="I654" t="s">
        <v>1864</v>
      </c>
      <c r="J654">
        <v>1197.9756</v>
      </c>
      <c r="K654" s="4">
        <f>IF(ISBLANK(Sales_Fact[[#This Row],[Quantity]]),MEDIAN(Sales_Fact[Quantity]),Sales_Fact[[#This Row],[Quantity]])</f>
        <v>2</v>
      </c>
      <c r="L654" s="1">
        <f>IF(ISBLANK(Sales_Fact[[#This Row],[Unit_Price]]),MEDIAN(Sales_Fact[Unit_Price]),Sales_Fact[[#This Row],[Unit_Price]])</f>
        <v>673.02</v>
      </c>
      <c r="M654" s="2">
        <f>IF(ISBLANK(Sales_Fact[[#This Row],[Discount]]),MEDIAN(Sales_Fact[Discount]),Sales_Fact[[#This Row],[Discount]])</f>
        <v>0.11</v>
      </c>
      <c r="N654" s="1">
        <f>Sales_Fact[[#This Row],[Quantity2]]*Sales_Fact[[#This Row],[Unit_Price3]]*(1-Sales_Fact[[#This Row],[Discount4]])</f>
        <v>1197.9756</v>
      </c>
      <c r="O654" s="1">
        <f>Sales_Fact[[#This Row],[Quantity2]]*Sales_Fact[[#This Row],[Unit_Price3]]</f>
        <v>1346.04</v>
      </c>
      <c r="P654" s="1">
        <f>Sales_Fact[[#This Row],[Gross Amount]]*Sales_Fact[[#This Row],[Discount4]]</f>
        <v>148.06440000000001</v>
      </c>
      <c r="Q654" s="1" t="str">
        <f>IF(Sales_Fact[[#This Row],[Total_Amount5]]&gt;1000,"High Value","Standard")</f>
        <v>High Value</v>
      </c>
    </row>
    <row r="655" spans="1:17" x14ac:dyDescent="0.25">
      <c r="A655" t="s">
        <v>2540</v>
      </c>
      <c r="B655" s="3">
        <v>45332</v>
      </c>
      <c r="C655" t="s">
        <v>1372</v>
      </c>
      <c r="D655" t="s">
        <v>1743</v>
      </c>
      <c r="E655" t="s">
        <v>1860</v>
      </c>
      <c r="F655">
        <v>2</v>
      </c>
      <c r="G655">
        <v>492.62</v>
      </c>
      <c r="H655">
        <v>0.26</v>
      </c>
      <c r="I655" t="s">
        <v>1868</v>
      </c>
      <c r="J655">
        <v>729.07759999999996</v>
      </c>
      <c r="K655" s="4">
        <f>IF(ISBLANK(Sales_Fact[[#This Row],[Quantity]]),MEDIAN(Sales_Fact[Quantity]),Sales_Fact[[#This Row],[Quantity]])</f>
        <v>2</v>
      </c>
      <c r="L655" s="1">
        <f>IF(ISBLANK(Sales_Fact[[#This Row],[Unit_Price]]),MEDIAN(Sales_Fact[Unit_Price]),Sales_Fact[[#This Row],[Unit_Price]])</f>
        <v>492.62</v>
      </c>
      <c r="M655" s="2">
        <f>IF(ISBLANK(Sales_Fact[[#This Row],[Discount]]),MEDIAN(Sales_Fact[Discount]),Sales_Fact[[#This Row],[Discount]])</f>
        <v>0.26</v>
      </c>
      <c r="N655" s="1">
        <f>Sales_Fact[[#This Row],[Quantity2]]*Sales_Fact[[#This Row],[Unit_Price3]]*(1-Sales_Fact[[#This Row],[Discount4]])</f>
        <v>729.07759999999996</v>
      </c>
      <c r="O655" s="1">
        <f>Sales_Fact[[#This Row],[Quantity2]]*Sales_Fact[[#This Row],[Unit_Price3]]</f>
        <v>985.24</v>
      </c>
      <c r="P655" s="1">
        <f>Sales_Fact[[#This Row],[Gross Amount]]*Sales_Fact[[#This Row],[Discount4]]</f>
        <v>256.16239999999999</v>
      </c>
      <c r="Q655" s="1" t="str">
        <f>IF(Sales_Fact[[#This Row],[Total_Amount5]]&gt;1000,"High Value","Standard")</f>
        <v>Standard</v>
      </c>
    </row>
    <row r="656" spans="1:17" x14ac:dyDescent="0.25">
      <c r="A656" t="s">
        <v>2541</v>
      </c>
      <c r="B656" s="3">
        <v>45344</v>
      </c>
      <c r="C656" t="s">
        <v>1185</v>
      </c>
      <c r="D656" t="s">
        <v>1806</v>
      </c>
      <c r="E656" t="s">
        <v>1860</v>
      </c>
      <c r="F656">
        <v>4</v>
      </c>
      <c r="G656">
        <v>986.93</v>
      </c>
      <c r="H656">
        <v>0.01</v>
      </c>
      <c r="I656" t="s">
        <v>1861</v>
      </c>
      <c r="J656">
        <v>3908.2428</v>
      </c>
      <c r="K656" s="4">
        <f>IF(ISBLANK(Sales_Fact[[#This Row],[Quantity]]),MEDIAN(Sales_Fact[Quantity]),Sales_Fact[[#This Row],[Quantity]])</f>
        <v>4</v>
      </c>
      <c r="L656" s="1">
        <f>IF(ISBLANK(Sales_Fact[[#This Row],[Unit_Price]]),MEDIAN(Sales_Fact[Unit_Price]),Sales_Fact[[#This Row],[Unit_Price]])</f>
        <v>986.93</v>
      </c>
      <c r="M656" s="2">
        <f>IF(ISBLANK(Sales_Fact[[#This Row],[Discount]]),MEDIAN(Sales_Fact[Discount]),Sales_Fact[[#This Row],[Discount]])</f>
        <v>0.01</v>
      </c>
      <c r="N656" s="1">
        <f>Sales_Fact[[#This Row],[Quantity2]]*Sales_Fact[[#This Row],[Unit_Price3]]*(1-Sales_Fact[[#This Row],[Discount4]])</f>
        <v>3908.2428</v>
      </c>
      <c r="O656" s="1">
        <f>Sales_Fact[[#This Row],[Quantity2]]*Sales_Fact[[#This Row],[Unit_Price3]]</f>
        <v>3947.72</v>
      </c>
      <c r="P656" s="1">
        <f>Sales_Fact[[#This Row],[Gross Amount]]*Sales_Fact[[#This Row],[Discount4]]</f>
        <v>39.477199999999996</v>
      </c>
      <c r="Q656" s="1" t="str">
        <f>IF(Sales_Fact[[#This Row],[Total_Amount5]]&gt;1000,"High Value","Standard")</f>
        <v>High Value</v>
      </c>
    </row>
    <row r="657" spans="1:17" x14ac:dyDescent="0.25">
      <c r="A657" t="s">
        <v>2542</v>
      </c>
      <c r="B657" s="3">
        <v>45388</v>
      </c>
      <c r="C657" t="s">
        <v>1484</v>
      </c>
      <c r="D657" t="s">
        <v>1617</v>
      </c>
      <c r="E657" t="s">
        <v>1913</v>
      </c>
      <c r="F657">
        <v>4</v>
      </c>
      <c r="G657">
        <v>411.68</v>
      </c>
      <c r="H657">
        <v>0.06</v>
      </c>
      <c r="I657" t="s">
        <v>1864</v>
      </c>
      <c r="J657">
        <v>1547.9168</v>
      </c>
      <c r="K657" s="4">
        <f>IF(ISBLANK(Sales_Fact[[#This Row],[Quantity]]),MEDIAN(Sales_Fact[Quantity]),Sales_Fact[[#This Row],[Quantity]])</f>
        <v>4</v>
      </c>
      <c r="L657" s="1">
        <f>IF(ISBLANK(Sales_Fact[[#This Row],[Unit_Price]]),MEDIAN(Sales_Fact[Unit_Price]),Sales_Fact[[#This Row],[Unit_Price]])</f>
        <v>411.68</v>
      </c>
      <c r="M657" s="2">
        <f>IF(ISBLANK(Sales_Fact[[#This Row],[Discount]]),MEDIAN(Sales_Fact[Discount]),Sales_Fact[[#This Row],[Discount]])</f>
        <v>0.06</v>
      </c>
      <c r="N657" s="1">
        <f>Sales_Fact[[#This Row],[Quantity2]]*Sales_Fact[[#This Row],[Unit_Price3]]*(1-Sales_Fact[[#This Row],[Discount4]])</f>
        <v>1547.9168</v>
      </c>
      <c r="O657" s="1">
        <f>Sales_Fact[[#This Row],[Quantity2]]*Sales_Fact[[#This Row],[Unit_Price3]]</f>
        <v>1646.72</v>
      </c>
      <c r="P657" s="1">
        <f>Sales_Fact[[#This Row],[Gross Amount]]*Sales_Fact[[#This Row],[Discount4]]</f>
        <v>98.803200000000004</v>
      </c>
      <c r="Q657" s="1" t="str">
        <f>IF(Sales_Fact[[#This Row],[Total_Amount5]]&gt;1000,"High Value","Standard")</f>
        <v>High Value</v>
      </c>
    </row>
    <row r="658" spans="1:17" x14ac:dyDescent="0.25">
      <c r="A658" t="s">
        <v>2543</v>
      </c>
      <c r="B658" s="3">
        <v>45397</v>
      </c>
      <c r="C658" t="s">
        <v>717</v>
      </c>
      <c r="D658" t="s">
        <v>1659</v>
      </c>
      <c r="E658" t="s">
        <v>1863</v>
      </c>
      <c r="F658">
        <v>2</v>
      </c>
      <c r="G658">
        <v>637.55999999999995</v>
      </c>
      <c r="H658">
        <v>0.05</v>
      </c>
      <c r="I658" t="s">
        <v>1868</v>
      </c>
      <c r="J658">
        <v>1211.364</v>
      </c>
      <c r="K658" s="4">
        <f>IF(ISBLANK(Sales_Fact[[#This Row],[Quantity]]),MEDIAN(Sales_Fact[Quantity]),Sales_Fact[[#This Row],[Quantity]])</f>
        <v>2</v>
      </c>
      <c r="L658" s="1">
        <f>IF(ISBLANK(Sales_Fact[[#This Row],[Unit_Price]]),MEDIAN(Sales_Fact[Unit_Price]),Sales_Fact[[#This Row],[Unit_Price]])</f>
        <v>637.55999999999995</v>
      </c>
      <c r="M658" s="2">
        <f>IF(ISBLANK(Sales_Fact[[#This Row],[Discount]]),MEDIAN(Sales_Fact[Discount]),Sales_Fact[[#This Row],[Discount]])</f>
        <v>0.05</v>
      </c>
      <c r="N658" s="1">
        <f>Sales_Fact[[#This Row],[Quantity2]]*Sales_Fact[[#This Row],[Unit_Price3]]*(1-Sales_Fact[[#This Row],[Discount4]])</f>
        <v>1211.3639999999998</v>
      </c>
      <c r="O658" s="1">
        <f>Sales_Fact[[#This Row],[Quantity2]]*Sales_Fact[[#This Row],[Unit_Price3]]</f>
        <v>1275.1199999999999</v>
      </c>
      <c r="P658" s="1">
        <f>Sales_Fact[[#This Row],[Gross Amount]]*Sales_Fact[[#This Row],[Discount4]]</f>
        <v>63.756</v>
      </c>
      <c r="Q658" s="1" t="str">
        <f>IF(Sales_Fact[[#This Row],[Total_Amount5]]&gt;1000,"High Value","Standard")</f>
        <v>High Value</v>
      </c>
    </row>
    <row r="659" spans="1:17" x14ac:dyDescent="0.25">
      <c r="A659" t="s">
        <v>2544</v>
      </c>
      <c r="B659" s="3">
        <v>45633</v>
      </c>
      <c r="C659" t="s">
        <v>70</v>
      </c>
      <c r="D659" t="s">
        <v>1591</v>
      </c>
      <c r="E659" t="s">
        <v>1860</v>
      </c>
      <c r="F659">
        <v>3</v>
      </c>
      <c r="G659">
        <v>706.87</v>
      </c>
      <c r="H659">
        <v>0.27</v>
      </c>
      <c r="I659" t="s">
        <v>1861</v>
      </c>
      <c r="J659">
        <v>1548.0453</v>
      </c>
      <c r="K659" s="4">
        <f>IF(ISBLANK(Sales_Fact[[#This Row],[Quantity]]),MEDIAN(Sales_Fact[Quantity]),Sales_Fact[[#This Row],[Quantity]])</f>
        <v>3</v>
      </c>
      <c r="L659" s="1">
        <f>IF(ISBLANK(Sales_Fact[[#This Row],[Unit_Price]]),MEDIAN(Sales_Fact[Unit_Price]),Sales_Fact[[#This Row],[Unit_Price]])</f>
        <v>706.87</v>
      </c>
      <c r="M659" s="2">
        <f>IF(ISBLANK(Sales_Fact[[#This Row],[Discount]]),MEDIAN(Sales_Fact[Discount]),Sales_Fact[[#This Row],[Discount]])</f>
        <v>0.27</v>
      </c>
      <c r="N659" s="1">
        <f>Sales_Fact[[#This Row],[Quantity2]]*Sales_Fact[[#This Row],[Unit_Price3]]*(1-Sales_Fact[[#This Row],[Discount4]])</f>
        <v>1548.0453</v>
      </c>
      <c r="O659" s="1">
        <f>Sales_Fact[[#This Row],[Quantity2]]*Sales_Fact[[#This Row],[Unit_Price3]]</f>
        <v>2120.61</v>
      </c>
      <c r="P659" s="1">
        <f>Sales_Fact[[#This Row],[Gross Amount]]*Sales_Fact[[#This Row],[Discount4]]</f>
        <v>572.56470000000002</v>
      </c>
      <c r="Q659" s="1" t="str">
        <f>IF(Sales_Fact[[#This Row],[Total_Amount5]]&gt;1000,"High Value","Standard")</f>
        <v>High Value</v>
      </c>
    </row>
    <row r="660" spans="1:17" x14ac:dyDescent="0.25">
      <c r="A660" t="s">
        <v>2545</v>
      </c>
      <c r="B660" s="3">
        <v>45629</v>
      </c>
      <c r="C660" t="s">
        <v>212</v>
      </c>
      <c r="D660" t="s">
        <v>1597</v>
      </c>
      <c r="E660" t="s">
        <v>1904</v>
      </c>
      <c r="F660">
        <v>2</v>
      </c>
      <c r="G660">
        <v>884.48</v>
      </c>
      <c r="H660">
        <v>0</v>
      </c>
      <c r="I660" t="s">
        <v>1868</v>
      </c>
      <c r="J660">
        <v>1768.96</v>
      </c>
      <c r="K660" s="4">
        <f>IF(ISBLANK(Sales_Fact[[#This Row],[Quantity]]),MEDIAN(Sales_Fact[Quantity]),Sales_Fact[[#This Row],[Quantity]])</f>
        <v>2</v>
      </c>
      <c r="L660" s="1">
        <f>IF(ISBLANK(Sales_Fact[[#This Row],[Unit_Price]]),MEDIAN(Sales_Fact[Unit_Price]),Sales_Fact[[#This Row],[Unit_Price]])</f>
        <v>884.48</v>
      </c>
      <c r="M660" s="2">
        <f>IF(ISBLANK(Sales_Fact[[#This Row],[Discount]]),MEDIAN(Sales_Fact[Discount]),Sales_Fact[[#This Row],[Discount]])</f>
        <v>0</v>
      </c>
      <c r="N660" s="1">
        <f>Sales_Fact[[#This Row],[Quantity2]]*Sales_Fact[[#This Row],[Unit_Price3]]*(1-Sales_Fact[[#This Row],[Discount4]])</f>
        <v>1768.96</v>
      </c>
      <c r="O660" s="1">
        <f>Sales_Fact[[#This Row],[Quantity2]]*Sales_Fact[[#This Row],[Unit_Price3]]</f>
        <v>1768.96</v>
      </c>
      <c r="P660" s="1">
        <f>Sales_Fact[[#This Row],[Gross Amount]]*Sales_Fact[[#This Row],[Discount4]]</f>
        <v>0</v>
      </c>
      <c r="Q660" s="1" t="str">
        <f>IF(Sales_Fact[[#This Row],[Total_Amount5]]&gt;1000,"High Value","Standard")</f>
        <v>High Value</v>
      </c>
    </row>
    <row r="661" spans="1:17" x14ac:dyDescent="0.25">
      <c r="A661" t="s">
        <v>2546</v>
      </c>
      <c r="B661" s="3">
        <v>45291</v>
      </c>
      <c r="C661" t="s">
        <v>185</v>
      </c>
      <c r="D661" t="s">
        <v>1827</v>
      </c>
      <c r="E661" t="s">
        <v>1874</v>
      </c>
      <c r="F661">
        <v>3</v>
      </c>
      <c r="G661">
        <v>718.23</v>
      </c>
      <c r="H661">
        <v>0.19</v>
      </c>
      <c r="I661" t="s">
        <v>1864</v>
      </c>
      <c r="J661">
        <v>1745.2989</v>
      </c>
      <c r="K661" s="4">
        <f>IF(ISBLANK(Sales_Fact[[#This Row],[Quantity]]),MEDIAN(Sales_Fact[Quantity]),Sales_Fact[[#This Row],[Quantity]])</f>
        <v>3</v>
      </c>
      <c r="L661" s="1">
        <f>IF(ISBLANK(Sales_Fact[[#This Row],[Unit_Price]]),MEDIAN(Sales_Fact[Unit_Price]),Sales_Fact[[#This Row],[Unit_Price]])</f>
        <v>718.23</v>
      </c>
      <c r="M661" s="2">
        <f>IF(ISBLANK(Sales_Fact[[#This Row],[Discount]]),MEDIAN(Sales_Fact[Discount]),Sales_Fact[[#This Row],[Discount]])</f>
        <v>0.19</v>
      </c>
      <c r="N661" s="1">
        <f>Sales_Fact[[#This Row],[Quantity2]]*Sales_Fact[[#This Row],[Unit_Price3]]*(1-Sales_Fact[[#This Row],[Discount4]])</f>
        <v>1745.2989000000002</v>
      </c>
      <c r="O661" s="1">
        <f>Sales_Fact[[#This Row],[Quantity2]]*Sales_Fact[[#This Row],[Unit_Price3]]</f>
        <v>2154.69</v>
      </c>
      <c r="P661" s="1">
        <f>Sales_Fact[[#This Row],[Gross Amount]]*Sales_Fact[[#This Row],[Discount4]]</f>
        <v>409.39109999999999</v>
      </c>
      <c r="Q661" s="1" t="str">
        <f>IF(Sales_Fact[[#This Row],[Total_Amount5]]&gt;1000,"High Value","Standard")</f>
        <v>High Value</v>
      </c>
    </row>
    <row r="662" spans="1:17" x14ac:dyDescent="0.25">
      <c r="A662" t="s">
        <v>2547</v>
      </c>
      <c r="B662" s="3">
        <v>45914</v>
      </c>
      <c r="C662" t="s">
        <v>601</v>
      </c>
      <c r="D662" t="s">
        <v>1821</v>
      </c>
      <c r="E662" t="s">
        <v>1899</v>
      </c>
      <c r="F662">
        <v>3</v>
      </c>
      <c r="G662">
        <v>107.44</v>
      </c>
      <c r="H662">
        <v>0.27</v>
      </c>
      <c r="I662" t="s">
        <v>1864</v>
      </c>
      <c r="J662">
        <v>235.2936</v>
      </c>
      <c r="K662" s="4">
        <f>IF(ISBLANK(Sales_Fact[[#This Row],[Quantity]]),MEDIAN(Sales_Fact[Quantity]),Sales_Fact[[#This Row],[Quantity]])</f>
        <v>3</v>
      </c>
      <c r="L662" s="1">
        <f>IF(ISBLANK(Sales_Fact[[#This Row],[Unit_Price]]),MEDIAN(Sales_Fact[Unit_Price]),Sales_Fact[[#This Row],[Unit_Price]])</f>
        <v>107.44</v>
      </c>
      <c r="M662" s="2">
        <f>IF(ISBLANK(Sales_Fact[[#This Row],[Discount]]),MEDIAN(Sales_Fact[Discount]),Sales_Fact[[#This Row],[Discount]])</f>
        <v>0.27</v>
      </c>
      <c r="N662" s="1">
        <f>Sales_Fact[[#This Row],[Quantity2]]*Sales_Fact[[#This Row],[Unit_Price3]]*(1-Sales_Fact[[#This Row],[Discount4]])</f>
        <v>235.2936</v>
      </c>
      <c r="O662" s="1">
        <f>Sales_Fact[[#This Row],[Quantity2]]*Sales_Fact[[#This Row],[Unit_Price3]]</f>
        <v>322.32</v>
      </c>
      <c r="P662" s="1">
        <f>Sales_Fact[[#This Row],[Gross Amount]]*Sales_Fact[[#This Row],[Discount4]]</f>
        <v>87.02640000000001</v>
      </c>
      <c r="Q662" s="1" t="str">
        <f>IF(Sales_Fact[[#This Row],[Total_Amount5]]&gt;1000,"High Value","Standard")</f>
        <v>Standard</v>
      </c>
    </row>
    <row r="663" spans="1:17" x14ac:dyDescent="0.25">
      <c r="A663" t="s">
        <v>2548</v>
      </c>
      <c r="B663" s="3">
        <v>45673</v>
      </c>
      <c r="C663" t="s">
        <v>215</v>
      </c>
      <c r="D663" t="s">
        <v>1689</v>
      </c>
      <c r="E663" t="s">
        <v>1860</v>
      </c>
      <c r="F663">
        <v>4</v>
      </c>
      <c r="G663">
        <v>608.97</v>
      </c>
      <c r="H663">
        <v>0.14000000000000001</v>
      </c>
      <c r="I663" t="s">
        <v>1868</v>
      </c>
      <c r="J663">
        <v>2094.8568</v>
      </c>
      <c r="K663" s="4">
        <f>IF(ISBLANK(Sales_Fact[[#This Row],[Quantity]]),MEDIAN(Sales_Fact[Quantity]),Sales_Fact[[#This Row],[Quantity]])</f>
        <v>4</v>
      </c>
      <c r="L663" s="1">
        <f>IF(ISBLANK(Sales_Fact[[#This Row],[Unit_Price]]),MEDIAN(Sales_Fact[Unit_Price]),Sales_Fact[[#This Row],[Unit_Price]])</f>
        <v>608.97</v>
      </c>
      <c r="M663" s="2">
        <f>IF(ISBLANK(Sales_Fact[[#This Row],[Discount]]),MEDIAN(Sales_Fact[Discount]),Sales_Fact[[#This Row],[Discount]])</f>
        <v>0.14000000000000001</v>
      </c>
      <c r="N663" s="1">
        <f>Sales_Fact[[#This Row],[Quantity2]]*Sales_Fact[[#This Row],[Unit_Price3]]*(1-Sales_Fact[[#This Row],[Discount4]])</f>
        <v>2094.8568</v>
      </c>
      <c r="O663" s="1">
        <f>Sales_Fact[[#This Row],[Quantity2]]*Sales_Fact[[#This Row],[Unit_Price3]]</f>
        <v>2435.88</v>
      </c>
      <c r="P663" s="1">
        <f>Sales_Fact[[#This Row],[Gross Amount]]*Sales_Fact[[#This Row],[Discount4]]</f>
        <v>341.02320000000003</v>
      </c>
      <c r="Q663" s="1" t="str">
        <f>IF(Sales_Fact[[#This Row],[Total_Amount5]]&gt;1000,"High Value","Standard")</f>
        <v>High Value</v>
      </c>
    </row>
    <row r="664" spans="1:17" x14ac:dyDescent="0.25">
      <c r="A664" t="s">
        <v>2549</v>
      </c>
      <c r="B664" s="3">
        <v>45689</v>
      </c>
      <c r="C664" t="s">
        <v>1119</v>
      </c>
      <c r="D664" t="s">
        <v>1734</v>
      </c>
      <c r="E664" t="s">
        <v>1904</v>
      </c>
      <c r="F664">
        <v>3</v>
      </c>
      <c r="G664">
        <v>260.45999999999998</v>
      </c>
      <c r="H664">
        <v>0.09</v>
      </c>
      <c r="I664" t="s">
        <v>1861</v>
      </c>
      <c r="J664">
        <v>711.05579999999986</v>
      </c>
      <c r="K664" s="4">
        <f>IF(ISBLANK(Sales_Fact[[#This Row],[Quantity]]),MEDIAN(Sales_Fact[Quantity]),Sales_Fact[[#This Row],[Quantity]])</f>
        <v>3</v>
      </c>
      <c r="L664" s="1">
        <f>IF(ISBLANK(Sales_Fact[[#This Row],[Unit_Price]]),MEDIAN(Sales_Fact[Unit_Price]),Sales_Fact[[#This Row],[Unit_Price]])</f>
        <v>260.45999999999998</v>
      </c>
      <c r="M664" s="2">
        <f>IF(ISBLANK(Sales_Fact[[#This Row],[Discount]]),MEDIAN(Sales_Fact[Discount]),Sales_Fact[[#This Row],[Discount]])</f>
        <v>0.09</v>
      </c>
      <c r="N664" s="1">
        <f>Sales_Fact[[#This Row],[Quantity2]]*Sales_Fact[[#This Row],[Unit_Price3]]*(1-Sales_Fact[[#This Row],[Discount4]])</f>
        <v>711.05579999999986</v>
      </c>
      <c r="O664" s="1">
        <f>Sales_Fact[[#This Row],[Quantity2]]*Sales_Fact[[#This Row],[Unit_Price3]]</f>
        <v>781.37999999999988</v>
      </c>
      <c r="P664" s="1">
        <f>Sales_Fact[[#This Row],[Gross Amount]]*Sales_Fact[[#This Row],[Discount4]]</f>
        <v>70.32419999999999</v>
      </c>
      <c r="Q664" s="1" t="str">
        <f>IF(Sales_Fact[[#This Row],[Total_Amount5]]&gt;1000,"High Value","Standard")</f>
        <v>Standard</v>
      </c>
    </row>
    <row r="665" spans="1:17" x14ac:dyDescent="0.25">
      <c r="A665" t="s">
        <v>2550</v>
      </c>
      <c r="B665" s="3">
        <v>45646</v>
      </c>
      <c r="C665" t="s">
        <v>430</v>
      </c>
      <c r="D665" t="s">
        <v>1617</v>
      </c>
      <c r="E665" t="s">
        <v>1904</v>
      </c>
      <c r="F665">
        <v>1</v>
      </c>
      <c r="G665">
        <v>747.03</v>
      </c>
      <c r="H665">
        <v>0.01</v>
      </c>
      <c r="I665" t="s">
        <v>1861</v>
      </c>
      <c r="J665">
        <v>739.55970000000002</v>
      </c>
      <c r="K665" s="4">
        <f>IF(ISBLANK(Sales_Fact[[#This Row],[Quantity]]),MEDIAN(Sales_Fact[Quantity]),Sales_Fact[[#This Row],[Quantity]])</f>
        <v>1</v>
      </c>
      <c r="L665" s="1">
        <f>IF(ISBLANK(Sales_Fact[[#This Row],[Unit_Price]]),MEDIAN(Sales_Fact[Unit_Price]),Sales_Fact[[#This Row],[Unit_Price]])</f>
        <v>747.03</v>
      </c>
      <c r="M665" s="2">
        <f>IF(ISBLANK(Sales_Fact[[#This Row],[Discount]]),MEDIAN(Sales_Fact[Discount]),Sales_Fact[[#This Row],[Discount]])</f>
        <v>0.01</v>
      </c>
      <c r="N665" s="1">
        <f>Sales_Fact[[#This Row],[Quantity2]]*Sales_Fact[[#This Row],[Unit_Price3]]*(1-Sales_Fact[[#This Row],[Discount4]])</f>
        <v>739.55970000000002</v>
      </c>
      <c r="O665" s="1">
        <f>Sales_Fact[[#This Row],[Quantity2]]*Sales_Fact[[#This Row],[Unit_Price3]]</f>
        <v>747.03</v>
      </c>
      <c r="P665" s="1">
        <f>Sales_Fact[[#This Row],[Gross Amount]]*Sales_Fact[[#This Row],[Discount4]]</f>
        <v>7.4702999999999999</v>
      </c>
      <c r="Q665" s="1" t="str">
        <f>IF(Sales_Fact[[#This Row],[Total_Amount5]]&gt;1000,"High Value","Standard")</f>
        <v>Standard</v>
      </c>
    </row>
    <row r="666" spans="1:17" x14ac:dyDescent="0.25">
      <c r="A666" t="s">
        <v>2551</v>
      </c>
      <c r="B666" s="3">
        <v>45475</v>
      </c>
      <c r="C666" t="s">
        <v>1267</v>
      </c>
      <c r="D666" t="s">
        <v>1918</v>
      </c>
      <c r="E666" t="s">
        <v>1866</v>
      </c>
      <c r="F666">
        <v>4</v>
      </c>
      <c r="G666">
        <v>700.88</v>
      </c>
      <c r="H666">
        <v>0.23</v>
      </c>
      <c r="I666" t="s">
        <v>1864</v>
      </c>
      <c r="J666">
        <v>2158.7103999999999</v>
      </c>
      <c r="K666" s="4">
        <f>IF(ISBLANK(Sales_Fact[[#This Row],[Quantity]]),MEDIAN(Sales_Fact[Quantity]),Sales_Fact[[#This Row],[Quantity]])</f>
        <v>4</v>
      </c>
      <c r="L666" s="1">
        <f>IF(ISBLANK(Sales_Fact[[#This Row],[Unit_Price]]),MEDIAN(Sales_Fact[Unit_Price]),Sales_Fact[[#This Row],[Unit_Price]])</f>
        <v>700.88</v>
      </c>
      <c r="M666" s="2">
        <f>IF(ISBLANK(Sales_Fact[[#This Row],[Discount]]),MEDIAN(Sales_Fact[Discount]),Sales_Fact[[#This Row],[Discount]])</f>
        <v>0.23</v>
      </c>
      <c r="N666" s="1">
        <f>Sales_Fact[[#This Row],[Quantity2]]*Sales_Fact[[#This Row],[Unit_Price3]]*(1-Sales_Fact[[#This Row],[Discount4]])</f>
        <v>2158.7103999999999</v>
      </c>
      <c r="O666" s="1">
        <f>Sales_Fact[[#This Row],[Quantity2]]*Sales_Fact[[#This Row],[Unit_Price3]]</f>
        <v>2803.52</v>
      </c>
      <c r="P666" s="1">
        <f>Sales_Fact[[#This Row],[Gross Amount]]*Sales_Fact[[#This Row],[Discount4]]</f>
        <v>644.80960000000005</v>
      </c>
      <c r="Q666" s="1" t="str">
        <f>IF(Sales_Fact[[#This Row],[Total_Amount5]]&gt;1000,"High Value","Standard")</f>
        <v>High Value</v>
      </c>
    </row>
    <row r="667" spans="1:17" x14ac:dyDescent="0.25">
      <c r="A667" t="s">
        <v>2552</v>
      </c>
      <c r="B667" s="3">
        <v>45781</v>
      </c>
      <c r="C667" t="s">
        <v>189</v>
      </c>
      <c r="D667" t="s">
        <v>1836</v>
      </c>
      <c r="E667" t="s">
        <v>1881</v>
      </c>
      <c r="F667">
        <v>4</v>
      </c>
      <c r="G667">
        <v>20.09</v>
      </c>
      <c r="H667">
        <v>0.16</v>
      </c>
      <c r="I667" t="s">
        <v>1864</v>
      </c>
      <c r="J667">
        <v>67.502399999999994</v>
      </c>
      <c r="K667" s="4">
        <f>IF(ISBLANK(Sales_Fact[[#This Row],[Quantity]]),MEDIAN(Sales_Fact[Quantity]),Sales_Fact[[#This Row],[Quantity]])</f>
        <v>4</v>
      </c>
      <c r="L667" s="1">
        <f>IF(ISBLANK(Sales_Fact[[#This Row],[Unit_Price]]),MEDIAN(Sales_Fact[Unit_Price]),Sales_Fact[[#This Row],[Unit_Price]])</f>
        <v>20.09</v>
      </c>
      <c r="M667" s="2">
        <f>IF(ISBLANK(Sales_Fact[[#This Row],[Discount]]),MEDIAN(Sales_Fact[Discount]),Sales_Fact[[#This Row],[Discount]])</f>
        <v>0.16</v>
      </c>
      <c r="N667" s="1">
        <f>Sales_Fact[[#This Row],[Quantity2]]*Sales_Fact[[#This Row],[Unit_Price3]]*(1-Sales_Fact[[#This Row],[Discount4]])</f>
        <v>67.502399999999994</v>
      </c>
      <c r="O667" s="1">
        <f>Sales_Fact[[#This Row],[Quantity2]]*Sales_Fact[[#This Row],[Unit_Price3]]</f>
        <v>80.36</v>
      </c>
      <c r="P667" s="1">
        <f>Sales_Fact[[#This Row],[Gross Amount]]*Sales_Fact[[#This Row],[Discount4]]</f>
        <v>12.8576</v>
      </c>
      <c r="Q667" s="1" t="str">
        <f>IF(Sales_Fact[[#This Row],[Total_Amount5]]&gt;1000,"High Value","Standard")</f>
        <v>Standard</v>
      </c>
    </row>
    <row r="668" spans="1:17" x14ac:dyDescent="0.25">
      <c r="A668" t="s">
        <v>2553</v>
      </c>
      <c r="B668" s="3">
        <v>45654</v>
      </c>
      <c r="C668" t="s">
        <v>234</v>
      </c>
      <c r="D668" t="s">
        <v>1662</v>
      </c>
      <c r="E668" t="s">
        <v>1931</v>
      </c>
      <c r="F668">
        <v>3</v>
      </c>
      <c r="G668">
        <v>917.64</v>
      </c>
      <c r="H668">
        <v>0.24</v>
      </c>
      <c r="I668" t="s">
        <v>1864</v>
      </c>
      <c r="J668">
        <v>2092.2192</v>
      </c>
      <c r="K668" s="4">
        <f>IF(ISBLANK(Sales_Fact[[#This Row],[Quantity]]),MEDIAN(Sales_Fact[Quantity]),Sales_Fact[[#This Row],[Quantity]])</f>
        <v>3</v>
      </c>
      <c r="L668" s="1">
        <f>IF(ISBLANK(Sales_Fact[[#This Row],[Unit_Price]]),MEDIAN(Sales_Fact[Unit_Price]),Sales_Fact[[#This Row],[Unit_Price]])</f>
        <v>917.64</v>
      </c>
      <c r="M668" s="2">
        <f>IF(ISBLANK(Sales_Fact[[#This Row],[Discount]]),MEDIAN(Sales_Fact[Discount]),Sales_Fact[[#This Row],[Discount]])</f>
        <v>0.24</v>
      </c>
      <c r="N668" s="1">
        <f>Sales_Fact[[#This Row],[Quantity2]]*Sales_Fact[[#This Row],[Unit_Price3]]*(1-Sales_Fact[[#This Row],[Discount4]])</f>
        <v>2092.2192</v>
      </c>
      <c r="O668" s="1">
        <f>Sales_Fact[[#This Row],[Quantity2]]*Sales_Fact[[#This Row],[Unit_Price3]]</f>
        <v>2752.92</v>
      </c>
      <c r="P668" s="1">
        <f>Sales_Fact[[#This Row],[Gross Amount]]*Sales_Fact[[#This Row],[Discount4]]</f>
        <v>660.70079999999996</v>
      </c>
      <c r="Q668" s="1" t="str">
        <f>IF(Sales_Fact[[#This Row],[Total_Amount5]]&gt;1000,"High Value","Standard")</f>
        <v>High Value</v>
      </c>
    </row>
    <row r="669" spans="1:17" x14ac:dyDescent="0.25">
      <c r="A669" t="s">
        <v>2554</v>
      </c>
      <c r="B669" s="3">
        <v>45594</v>
      </c>
      <c r="C669" t="s">
        <v>199</v>
      </c>
      <c r="D669" t="s">
        <v>1614</v>
      </c>
      <c r="E669" t="s">
        <v>1879</v>
      </c>
      <c r="F669">
        <v>1</v>
      </c>
      <c r="G669">
        <v>242.08</v>
      </c>
      <c r="H669">
        <v>0.18</v>
      </c>
      <c r="I669" t="s">
        <v>1864</v>
      </c>
      <c r="J669">
        <v>198.50559999999999</v>
      </c>
      <c r="K669" s="4">
        <f>IF(ISBLANK(Sales_Fact[[#This Row],[Quantity]]),MEDIAN(Sales_Fact[Quantity]),Sales_Fact[[#This Row],[Quantity]])</f>
        <v>1</v>
      </c>
      <c r="L669" s="1">
        <f>IF(ISBLANK(Sales_Fact[[#This Row],[Unit_Price]]),MEDIAN(Sales_Fact[Unit_Price]),Sales_Fact[[#This Row],[Unit_Price]])</f>
        <v>242.08</v>
      </c>
      <c r="M669" s="2">
        <f>IF(ISBLANK(Sales_Fact[[#This Row],[Discount]]),MEDIAN(Sales_Fact[Discount]),Sales_Fact[[#This Row],[Discount]])</f>
        <v>0.18</v>
      </c>
      <c r="N669" s="1">
        <f>Sales_Fact[[#This Row],[Quantity2]]*Sales_Fact[[#This Row],[Unit_Price3]]*(1-Sales_Fact[[#This Row],[Discount4]])</f>
        <v>198.50560000000002</v>
      </c>
      <c r="O669" s="1">
        <f>Sales_Fact[[#This Row],[Quantity2]]*Sales_Fact[[#This Row],[Unit_Price3]]</f>
        <v>242.08</v>
      </c>
      <c r="P669" s="1">
        <f>Sales_Fact[[#This Row],[Gross Amount]]*Sales_Fact[[#This Row],[Discount4]]</f>
        <v>43.574399999999997</v>
      </c>
      <c r="Q669" s="1" t="str">
        <f>IF(Sales_Fact[[#This Row],[Total_Amount5]]&gt;1000,"High Value","Standard")</f>
        <v>Standard</v>
      </c>
    </row>
    <row r="670" spans="1:17" x14ac:dyDescent="0.25">
      <c r="A670" t="s">
        <v>2555</v>
      </c>
      <c r="B670" s="3">
        <v>45581</v>
      </c>
      <c r="C670" t="s">
        <v>218</v>
      </c>
      <c r="D670" t="s">
        <v>1740</v>
      </c>
      <c r="E670" t="s">
        <v>1872</v>
      </c>
      <c r="F670">
        <v>1</v>
      </c>
      <c r="G670">
        <v>536.67999999999995</v>
      </c>
      <c r="H670">
        <v>0.27</v>
      </c>
      <c r="I670" t="s">
        <v>1861</v>
      </c>
      <c r="J670">
        <v>391.77640000000002</v>
      </c>
      <c r="K670" s="4">
        <f>IF(ISBLANK(Sales_Fact[[#This Row],[Quantity]]),MEDIAN(Sales_Fact[Quantity]),Sales_Fact[[#This Row],[Quantity]])</f>
        <v>1</v>
      </c>
      <c r="L670" s="1">
        <f>IF(ISBLANK(Sales_Fact[[#This Row],[Unit_Price]]),MEDIAN(Sales_Fact[Unit_Price]),Sales_Fact[[#This Row],[Unit_Price]])</f>
        <v>536.67999999999995</v>
      </c>
      <c r="M670" s="2">
        <f>IF(ISBLANK(Sales_Fact[[#This Row],[Discount]]),MEDIAN(Sales_Fact[Discount]),Sales_Fact[[#This Row],[Discount]])</f>
        <v>0.27</v>
      </c>
      <c r="N670" s="1">
        <f>Sales_Fact[[#This Row],[Quantity2]]*Sales_Fact[[#This Row],[Unit_Price3]]*(1-Sales_Fact[[#This Row],[Discount4]])</f>
        <v>391.77639999999997</v>
      </c>
      <c r="O670" s="1">
        <f>Sales_Fact[[#This Row],[Quantity2]]*Sales_Fact[[#This Row],[Unit_Price3]]</f>
        <v>536.67999999999995</v>
      </c>
      <c r="P670" s="1">
        <f>Sales_Fact[[#This Row],[Gross Amount]]*Sales_Fact[[#This Row],[Discount4]]</f>
        <v>144.90359999999998</v>
      </c>
      <c r="Q670" s="1" t="str">
        <f>IF(Sales_Fact[[#This Row],[Total_Amount5]]&gt;1000,"High Value","Standard")</f>
        <v>Standard</v>
      </c>
    </row>
    <row r="671" spans="1:17" x14ac:dyDescent="0.25">
      <c r="A671" t="s">
        <v>2556</v>
      </c>
      <c r="B671" s="3">
        <v>45748</v>
      </c>
      <c r="C671" t="s">
        <v>342</v>
      </c>
      <c r="D671" t="s">
        <v>1638</v>
      </c>
      <c r="E671" t="s">
        <v>1874</v>
      </c>
      <c r="F671">
        <v>2</v>
      </c>
      <c r="G671">
        <v>145.18</v>
      </c>
      <c r="H671">
        <v>0.26</v>
      </c>
      <c r="I671" t="s">
        <v>1864</v>
      </c>
      <c r="J671">
        <v>214.8664</v>
      </c>
      <c r="K671" s="4">
        <f>IF(ISBLANK(Sales_Fact[[#This Row],[Quantity]]),MEDIAN(Sales_Fact[Quantity]),Sales_Fact[[#This Row],[Quantity]])</f>
        <v>2</v>
      </c>
      <c r="L671" s="1">
        <f>IF(ISBLANK(Sales_Fact[[#This Row],[Unit_Price]]),MEDIAN(Sales_Fact[Unit_Price]),Sales_Fact[[#This Row],[Unit_Price]])</f>
        <v>145.18</v>
      </c>
      <c r="M671" s="2">
        <f>IF(ISBLANK(Sales_Fact[[#This Row],[Discount]]),MEDIAN(Sales_Fact[Discount]),Sales_Fact[[#This Row],[Discount]])</f>
        <v>0.26</v>
      </c>
      <c r="N671" s="1">
        <f>Sales_Fact[[#This Row],[Quantity2]]*Sales_Fact[[#This Row],[Unit_Price3]]*(1-Sales_Fact[[#This Row],[Discount4]])</f>
        <v>214.8664</v>
      </c>
      <c r="O671" s="1">
        <f>Sales_Fact[[#This Row],[Quantity2]]*Sales_Fact[[#This Row],[Unit_Price3]]</f>
        <v>290.36</v>
      </c>
      <c r="P671" s="1">
        <f>Sales_Fact[[#This Row],[Gross Amount]]*Sales_Fact[[#This Row],[Discount4]]</f>
        <v>75.493600000000001</v>
      </c>
      <c r="Q671" s="1" t="str">
        <f>IF(Sales_Fact[[#This Row],[Total_Amount5]]&gt;1000,"High Value","Standard")</f>
        <v>Standard</v>
      </c>
    </row>
    <row r="672" spans="1:17" x14ac:dyDescent="0.25">
      <c r="A672" t="s">
        <v>2557</v>
      </c>
      <c r="B672" s="3">
        <v>45369</v>
      </c>
      <c r="C672" t="s">
        <v>724</v>
      </c>
      <c r="D672" t="s">
        <v>1752</v>
      </c>
      <c r="E672" t="s">
        <v>1874</v>
      </c>
      <c r="F672">
        <v>2</v>
      </c>
      <c r="G672">
        <v>132.77000000000001</v>
      </c>
      <c r="H672">
        <v>0.13</v>
      </c>
      <c r="I672" t="s">
        <v>1868</v>
      </c>
      <c r="J672">
        <v>231.0198</v>
      </c>
      <c r="K672" s="4">
        <f>IF(ISBLANK(Sales_Fact[[#This Row],[Quantity]]),MEDIAN(Sales_Fact[Quantity]),Sales_Fact[[#This Row],[Quantity]])</f>
        <v>2</v>
      </c>
      <c r="L672" s="1">
        <f>IF(ISBLANK(Sales_Fact[[#This Row],[Unit_Price]]),MEDIAN(Sales_Fact[Unit_Price]),Sales_Fact[[#This Row],[Unit_Price]])</f>
        <v>132.77000000000001</v>
      </c>
      <c r="M672" s="2">
        <f>IF(ISBLANK(Sales_Fact[[#This Row],[Discount]]),MEDIAN(Sales_Fact[Discount]),Sales_Fact[[#This Row],[Discount]])</f>
        <v>0.13</v>
      </c>
      <c r="N672" s="1">
        <f>Sales_Fact[[#This Row],[Quantity2]]*Sales_Fact[[#This Row],[Unit_Price3]]*(1-Sales_Fact[[#This Row],[Discount4]])</f>
        <v>231.0198</v>
      </c>
      <c r="O672" s="1">
        <f>Sales_Fact[[#This Row],[Quantity2]]*Sales_Fact[[#This Row],[Unit_Price3]]</f>
        <v>265.54000000000002</v>
      </c>
      <c r="P672" s="1">
        <f>Sales_Fact[[#This Row],[Gross Amount]]*Sales_Fact[[#This Row],[Discount4]]</f>
        <v>34.520200000000003</v>
      </c>
      <c r="Q672" s="1" t="str">
        <f>IF(Sales_Fact[[#This Row],[Total_Amount5]]&gt;1000,"High Value","Standard")</f>
        <v>Standard</v>
      </c>
    </row>
    <row r="673" spans="1:17" x14ac:dyDescent="0.25">
      <c r="A673" t="s">
        <v>2558</v>
      </c>
      <c r="B673" s="3">
        <v>45701</v>
      </c>
      <c r="C673" t="s">
        <v>66</v>
      </c>
      <c r="D673" t="s">
        <v>1674</v>
      </c>
      <c r="E673" t="s">
        <v>1890</v>
      </c>
      <c r="F673">
        <v>4</v>
      </c>
      <c r="G673">
        <v>682.11</v>
      </c>
      <c r="H673">
        <v>0.14000000000000001</v>
      </c>
      <c r="I673" t="s">
        <v>1861</v>
      </c>
      <c r="J673">
        <v>2346.4584</v>
      </c>
      <c r="K673" s="4">
        <f>IF(ISBLANK(Sales_Fact[[#This Row],[Quantity]]),MEDIAN(Sales_Fact[Quantity]),Sales_Fact[[#This Row],[Quantity]])</f>
        <v>4</v>
      </c>
      <c r="L673" s="1">
        <f>IF(ISBLANK(Sales_Fact[[#This Row],[Unit_Price]]),MEDIAN(Sales_Fact[Unit_Price]),Sales_Fact[[#This Row],[Unit_Price]])</f>
        <v>682.11</v>
      </c>
      <c r="M673" s="2">
        <f>IF(ISBLANK(Sales_Fact[[#This Row],[Discount]]),MEDIAN(Sales_Fact[Discount]),Sales_Fact[[#This Row],[Discount]])</f>
        <v>0.14000000000000001</v>
      </c>
      <c r="N673" s="1">
        <f>Sales_Fact[[#This Row],[Quantity2]]*Sales_Fact[[#This Row],[Unit_Price3]]*(1-Sales_Fact[[#This Row],[Discount4]])</f>
        <v>2346.4584</v>
      </c>
      <c r="O673" s="1">
        <f>Sales_Fact[[#This Row],[Quantity2]]*Sales_Fact[[#This Row],[Unit_Price3]]</f>
        <v>2728.44</v>
      </c>
      <c r="P673" s="1">
        <f>Sales_Fact[[#This Row],[Gross Amount]]*Sales_Fact[[#This Row],[Discount4]]</f>
        <v>381.98160000000007</v>
      </c>
      <c r="Q673" s="1" t="str">
        <f>IF(Sales_Fact[[#This Row],[Total_Amount5]]&gt;1000,"High Value","Standard")</f>
        <v>High Value</v>
      </c>
    </row>
    <row r="674" spans="1:17" x14ac:dyDescent="0.25">
      <c r="A674" t="s">
        <v>2559</v>
      </c>
      <c r="B674" s="3">
        <v>45510</v>
      </c>
      <c r="C674" t="s">
        <v>2560</v>
      </c>
      <c r="D674" t="s">
        <v>1671</v>
      </c>
      <c r="E674" t="s">
        <v>1863</v>
      </c>
      <c r="F674">
        <v>4</v>
      </c>
      <c r="G674">
        <v>502.95</v>
      </c>
      <c r="H674">
        <v>0.14000000000000001</v>
      </c>
      <c r="I674" t="s">
        <v>1868</v>
      </c>
      <c r="J674">
        <v>1730.1479999999999</v>
      </c>
      <c r="K674" s="4">
        <f>IF(ISBLANK(Sales_Fact[[#This Row],[Quantity]]),MEDIAN(Sales_Fact[Quantity]),Sales_Fact[[#This Row],[Quantity]])</f>
        <v>4</v>
      </c>
      <c r="L674" s="1">
        <f>IF(ISBLANK(Sales_Fact[[#This Row],[Unit_Price]]),MEDIAN(Sales_Fact[Unit_Price]),Sales_Fact[[#This Row],[Unit_Price]])</f>
        <v>502.95</v>
      </c>
      <c r="M674" s="2">
        <f>IF(ISBLANK(Sales_Fact[[#This Row],[Discount]]),MEDIAN(Sales_Fact[Discount]),Sales_Fact[[#This Row],[Discount]])</f>
        <v>0.14000000000000001</v>
      </c>
      <c r="N674" s="1">
        <f>Sales_Fact[[#This Row],[Quantity2]]*Sales_Fact[[#This Row],[Unit_Price3]]*(1-Sales_Fact[[#This Row],[Discount4]])</f>
        <v>1730.1479999999999</v>
      </c>
      <c r="O674" s="1">
        <f>Sales_Fact[[#This Row],[Quantity2]]*Sales_Fact[[#This Row],[Unit_Price3]]</f>
        <v>2011.8</v>
      </c>
      <c r="P674" s="1">
        <f>Sales_Fact[[#This Row],[Gross Amount]]*Sales_Fact[[#This Row],[Discount4]]</f>
        <v>281.65200000000004</v>
      </c>
      <c r="Q674" s="1" t="str">
        <f>IF(Sales_Fact[[#This Row],[Total_Amount5]]&gt;1000,"High Value","Standard")</f>
        <v>High Value</v>
      </c>
    </row>
    <row r="675" spans="1:17" x14ac:dyDescent="0.25">
      <c r="A675" t="s">
        <v>2561</v>
      </c>
      <c r="B675" s="3">
        <v>45538</v>
      </c>
      <c r="C675" t="s">
        <v>761</v>
      </c>
      <c r="D675" t="s">
        <v>1662</v>
      </c>
      <c r="E675" t="s">
        <v>1886</v>
      </c>
      <c r="F675">
        <v>2</v>
      </c>
      <c r="G675">
        <v>472.08</v>
      </c>
      <c r="H675">
        <v>7.0000000000000007E-2</v>
      </c>
      <c r="I675" t="s">
        <v>1861</v>
      </c>
      <c r="J675">
        <v>878.0687999999999</v>
      </c>
      <c r="K675" s="4">
        <f>IF(ISBLANK(Sales_Fact[[#This Row],[Quantity]]),MEDIAN(Sales_Fact[Quantity]),Sales_Fact[[#This Row],[Quantity]])</f>
        <v>2</v>
      </c>
      <c r="L675" s="1">
        <f>IF(ISBLANK(Sales_Fact[[#This Row],[Unit_Price]]),MEDIAN(Sales_Fact[Unit_Price]),Sales_Fact[[#This Row],[Unit_Price]])</f>
        <v>472.08</v>
      </c>
      <c r="M675" s="2">
        <f>IF(ISBLANK(Sales_Fact[[#This Row],[Discount]]),MEDIAN(Sales_Fact[Discount]),Sales_Fact[[#This Row],[Discount]])</f>
        <v>7.0000000000000007E-2</v>
      </c>
      <c r="N675" s="1">
        <f>Sales_Fact[[#This Row],[Quantity2]]*Sales_Fact[[#This Row],[Unit_Price3]]*(1-Sales_Fact[[#This Row],[Discount4]])</f>
        <v>878.0687999999999</v>
      </c>
      <c r="O675" s="1">
        <f>Sales_Fact[[#This Row],[Quantity2]]*Sales_Fact[[#This Row],[Unit_Price3]]</f>
        <v>944.16</v>
      </c>
      <c r="P675" s="1">
        <f>Sales_Fact[[#This Row],[Gross Amount]]*Sales_Fact[[#This Row],[Discount4]]</f>
        <v>66.091200000000001</v>
      </c>
      <c r="Q675" s="1" t="str">
        <f>IF(Sales_Fact[[#This Row],[Total_Amount5]]&gt;1000,"High Value","Standard")</f>
        <v>Standard</v>
      </c>
    </row>
    <row r="676" spans="1:17" x14ac:dyDescent="0.25">
      <c r="A676" t="s">
        <v>2562</v>
      </c>
      <c r="B676" s="3">
        <v>45665</v>
      </c>
      <c r="C676" t="s">
        <v>1467</v>
      </c>
      <c r="D676" t="s">
        <v>1722</v>
      </c>
      <c r="E676" t="s">
        <v>1863</v>
      </c>
      <c r="F676">
        <v>2</v>
      </c>
      <c r="G676">
        <v>218.11</v>
      </c>
      <c r="H676">
        <v>0.02</v>
      </c>
      <c r="I676" t="s">
        <v>1868</v>
      </c>
      <c r="J676">
        <v>427.49560000000002</v>
      </c>
      <c r="K676" s="4">
        <f>IF(ISBLANK(Sales_Fact[[#This Row],[Quantity]]),MEDIAN(Sales_Fact[Quantity]),Sales_Fact[[#This Row],[Quantity]])</f>
        <v>2</v>
      </c>
      <c r="L676" s="1">
        <f>IF(ISBLANK(Sales_Fact[[#This Row],[Unit_Price]]),MEDIAN(Sales_Fact[Unit_Price]),Sales_Fact[[#This Row],[Unit_Price]])</f>
        <v>218.11</v>
      </c>
      <c r="M676" s="2">
        <f>IF(ISBLANK(Sales_Fact[[#This Row],[Discount]]),MEDIAN(Sales_Fact[Discount]),Sales_Fact[[#This Row],[Discount]])</f>
        <v>0.02</v>
      </c>
      <c r="N676" s="1">
        <f>Sales_Fact[[#This Row],[Quantity2]]*Sales_Fact[[#This Row],[Unit_Price3]]*(1-Sales_Fact[[#This Row],[Discount4]])</f>
        <v>427.49560000000002</v>
      </c>
      <c r="O676" s="1">
        <f>Sales_Fact[[#This Row],[Quantity2]]*Sales_Fact[[#This Row],[Unit_Price3]]</f>
        <v>436.22</v>
      </c>
      <c r="P676" s="1">
        <f>Sales_Fact[[#This Row],[Gross Amount]]*Sales_Fact[[#This Row],[Discount4]]</f>
        <v>8.724400000000001</v>
      </c>
      <c r="Q676" s="1" t="str">
        <f>IF(Sales_Fact[[#This Row],[Total_Amount5]]&gt;1000,"High Value","Standard")</f>
        <v>Standard</v>
      </c>
    </row>
    <row r="677" spans="1:17" x14ac:dyDescent="0.25">
      <c r="A677" t="s">
        <v>2563</v>
      </c>
      <c r="B677" s="3">
        <v>45859</v>
      </c>
      <c r="C677" t="s">
        <v>218</v>
      </c>
      <c r="D677" t="s">
        <v>1552</v>
      </c>
      <c r="E677" t="s">
        <v>1904</v>
      </c>
      <c r="F677">
        <v>4</v>
      </c>
      <c r="G677">
        <v>845.58</v>
      </c>
      <c r="H677">
        <v>0.06</v>
      </c>
      <c r="I677" t="s">
        <v>1864</v>
      </c>
      <c r="J677">
        <v>3179.3807999999999</v>
      </c>
      <c r="K677" s="4">
        <f>IF(ISBLANK(Sales_Fact[[#This Row],[Quantity]]),MEDIAN(Sales_Fact[Quantity]),Sales_Fact[[#This Row],[Quantity]])</f>
        <v>4</v>
      </c>
      <c r="L677" s="1">
        <f>IF(ISBLANK(Sales_Fact[[#This Row],[Unit_Price]]),MEDIAN(Sales_Fact[Unit_Price]),Sales_Fact[[#This Row],[Unit_Price]])</f>
        <v>845.58</v>
      </c>
      <c r="M677" s="2">
        <f>IF(ISBLANK(Sales_Fact[[#This Row],[Discount]]),MEDIAN(Sales_Fact[Discount]),Sales_Fact[[#This Row],[Discount]])</f>
        <v>0.06</v>
      </c>
      <c r="N677" s="1">
        <f>Sales_Fact[[#This Row],[Quantity2]]*Sales_Fact[[#This Row],[Unit_Price3]]*(1-Sales_Fact[[#This Row],[Discount4]])</f>
        <v>3179.3807999999999</v>
      </c>
      <c r="O677" s="1">
        <f>Sales_Fact[[#This Row],[Quantity2]]*Sales_Fact[[#This Row],[Unit_Price3]]</f>
        <v>3382.32</v>
      </c>
      <c r="P677" s="1">
        <f>Sales_Fact[[#This Row],[Gross Amount]]*Sales_Fact[[#This Row],[Discount4]]</f>
        <v>202.9392</v>
      </c>
      <c r="Q677" s="1" t="str">
        <f>IF(Sales_Fact[[#This Row],[Total_Amount5]]&gt;1000,"High Value","Standard")</f>
        <v>High Value</v>
      </c>
    </row>
    <row r="678" spans="1:17" x14ac:dyDescent="0.25">
      <c r="A678" t="s">
        <v>2564</v>
      </c>
      <c r="B678" s="3">
        <v>45255</v>
      </c>
      <c r="C678" t="s">
        <v>446</v>
      </c>
      <c r="D678" t="s">
        <v>1791</v>
      </c>
      <c r="E678" t="s">
        <v>1909</v>
      </c>
      <c r="F678">
        <v>2</v>
      </c>
      <c r="G678">
        <v>111.28</v>
      </c>
      <c r="H678">
        <v>0.14000000000000001</v>
      </c>
      <c r="I678" t="s">
        <v>1861</v>
      </c>
      <c r="J678">
        <v>191.4016</v>
      </c>
      <c r="K678" s="4">
        <f>IF(ISBLANK(Sales_Fact[[#This Row],[Quantity]]),MEDIAN(Sales_Fact[Quantity]),Sales_Fact[[#This Row],[Quantity]])</f>
        <v>2</v>
      </c>
      <c r="L678" s="1">
        <f>IF(ISBLANK(Sales_Fact[[#This Row],[Unit_Price]]),MEDIAN(Sales_Fact[Unit_Price]),Sales_Fact[[#This Row],[Unit_Price]])</f>
        <v>111.28</v>
      </c>
      <c r="M678" s="2">
        <f>IF(ISBLANK(Sales_Fact[[#This Row],[Discount]]),MEDIAN(Sales_Fact[Discount]),Sales_Fact[[#This Row],[Discount]])</f>
        <v>0.14000000000000001</v>
      </c>
      <c r="N678" s="1">
        <f>Sales_Fact[[#This Row],[Quantity2]]*Sales_Fact[[#This Row],[Unit_Price3]]*(1-Sales_Fact[[#This Row],[Discount4]])</f>
        <v>191.4016</v>
      </c>
      <c r="O678" s="1">
        <f>Sales_Fact[[#This Row],[Quantity2]]*Sales_Fact[[#This Row],[Unit_Price3]]</f>
        <v>222.56</v>
      </c>
      <c r="P678" s="1">
        <f>Sales_Fact[[#This Row],[Gross Amount]]*Sales_Fact[[#This Row],[Discount4]]</f>
        <v>31.158400000000004</v>
      </c>
      <c r="Q678" s="1" t="str">
        <f>IF(Sales_Fact[[#This Row],[Total_Amount5]]&gt;1000,"High Value","Standard")</f>
        <v>Standard</v>
      </c>
    </row>
    <row r="679" spans="1:17" x14ac:dyDescent="0.25">
      <c r="A679" t="s">
        <v>2565</v>
      </c>
      <c r="B679" s="3">
        <v>45842</v>
      </c>
      <c r="C679" t="s">
        <v>591</v>
      </c>
      <c r="D679" t="s">
        <v>1728</v>
      </c>
      <c r="E679" t="s">
        <v>1881</v>
      </c>
      <c r="F679">
        <v>2</v>
      </c>
      <c r="G679">
        <v>37.21</v>
      </c>
      <c r="H679">
        <v>0.19</v>
      </c>
      <c r="I679" t="s">
        <v>1861</v>
      </c>
      <c r="J679">
        <v>60.280200000000008</v>
      </c>
      <c r="K679" s="4">
        <f>IF(ISBLANK(Sales_Fact[[#This Row],[Quantity]]),MEDIAN(Sales_Fact[Quantity]),Sales_Fact[[#This Row],[Quantity]])</f>
        <v>2</v>
      </c>
      <c r="L679" s="1">
        <f>IF(ISBLANK(Sales_Fact[[#This Row],[Unit_Price]]),MEDIAN(Sales_Fact[Unit_Price]),Sales_Fact[[#This Row],[Unit_Price]])</f>
        <v>37.21</v>
      </c>
      <c r="M679" s="2">
        <f>IF(ISBLANK(Sales_Fact[[#This Row],[Discount]]),MEDIAN(Sales_Fact[Discount]),Sales_Fact[[#This Row],[Discount]])</f>
        <v>0.19</v>
      </c>
      <c r="N679" s="1">
        <f>Sales_Fact[[#This Row],[Quantity2]]*Sales_Fact[[#This Row],[Unit_Price3]]*(1-Sales_Fact[[#This Row],[Discount4]])</f>
        <v>60.280200000000008</v>
      </c>
      <c r="O679" s="1">
        <f>Sales_Fact[[#This Row],[Quantity2]]*Sales_Fact[[#This Row],[Unit_Price3]]</f>
        <v>74.42</v>
      </c>
      <c r="P679" s="1">
        <f>Sales_Fact[[#This Row],[Gross Amount]]*Sales_Fact[[#This Row],[Discount4]]</f>
        <v>14.139800000000001</v>
      </c>
      <c r="Q679" s="1" t="str">
        <f>IF(Sales_Fact[[#This Row],[Total_Amount5]]&gt;1000,"High Value","Standard")</f>
        <v>Standard</v>
      </c>
    </row>
    <row r="680" spans="1:17" x14ac:dyDescent="0.25">
      <c r="A680" t="s">
        <v>2566</v>
      </c>
      <c r="B680" s="3">
        <v>45220</v>
      </c>
      <c r="C680" t="s">
        <v>1305</v>
      </c>
      <c r="D680" t="s">
        <v>1737</v>
      </c>
      <c r="E680" t="s">
        <v>1896</v>
      </c>
      <c r="F680">
        <v>1</v>
      </c>
      <c r="G680">
        <v>331.73</v>
      </c>
      <c r="H680">
        <v>0.04</v>
      </c>
      <c r="I680" t="s">
        <v>1861</v>
      </c>
      <c r="J680">
        <v>318.46080000000001</v>
      </c>
      <c r="K680" s="4">
        <f>IF(ISBLANK(Sales_Fact[[#This Row],[Quantity]]),MEDIAN(Sales_Fact[Quantity]),Sales_Fact[[#This Row],[Quantity]])</f>
        <v>1</v>
      </c>
      <c r="L680" s="1">
        <f>IF(ISBLANK(Sales_Fact[[#This Row],[Unit_Price]]),MEDIAN(Sales_Fact[Unit_Price]),Sales_Fact[[#This Row],[Unit_Price]])</f>
        <v>331.73</v>
      </c>
      <c r="M680" s="2">
        <f>IF(ISBLANK(Sales_Fact[[#This Row],[Discount]]),MEDIAN(Sales_Fact[Discount]),Sales_Fact[[#This Row],[Discount]])</f>
        <v>0.04</v>
      </c>
      <c r="N680" s="1">
        <f>Sales_Fact[[#This Row],[Quantity2]]*Sales_Fact[[#This Row],[Unit_Price3]]*(1-Sales_Fact[[#This Row],[Discount4]])</f>
        <v>318.46080000000001</v>
      </c>
      <c r="O680" s="1">
        <f>Sales_Fact[[#This Row],[Quantity2]]*Sales_Fact[[#This Row],[Unit_Price3]]</f>
        <v>331.73</v>
      </c>
      <c r="P680" s="1">
        <f>Sales_Fact[[#This Row],[Gross Amount]]*Sales_Fact[[#This Row],[Discount4]]</f>
        <v>13.269200000000001</v>
      </c>
      <c r="Q680" s="1" t="str">
        <f>IF(Sales_Fact[[#This Row],[Total_Amount5]]&gt;1000,"High Value","Standard")</f>
        <v>Standard</v>
      </c>
    </row>
    <row r="681" spans="1:17" x14ac:dyDescent="0.25">
      <c r="A681" t="s">
        <v>2567</v>
      </c>
      <c r="B681" s="3">
        <v>45273</v>
      </c>
      <c r="C681" t="s">
        <v>1149</v>
      </c>
      <c r="D681" t="s">
        <v>1761</v>
      </c>
      <c r="E681" t="s">
        <v>1913</v>
      </c>
      <c r="F681">
        <v>3</v>
      </c>
      <c r="G681">
        <v>306.70999999999998</v>
      </c>
      <c r="H681">
        <v>0.09</v>
      </c>
      <c r="I681" t="s">
        <v>1864</v>
      </c>
      <c r="J681">
        <v>837.31829999999991</v>
      </c>
      <c r="K681" s="4">
        <f>IF(ISBLANK(Sales_Fact[[#This Row],[Quantity]]),MEDIAN(Sales_Fact[Quantity]),Sales_Fact[[#This Row],[Quantity]])</f>
        <v>3</v>
      </c>
      <c r="L681" s="1">
        <f>IF(ISBLANK(Sales_Fact[[#This Row],[Unit_Price]]),MEDIAN(Sales_Fact[Unit_Price]),Sales_Fact[[#This Row],[Unit_Price]])</f>
        <v>306.70999999999998</v>
      </c>
      <c r="M681" s="2">
        <f>IF(ISBLANK(Sales_Fact[[#This Row],[Discount]]),MEDIAN(Sales_Fact[Discount]),Sales_Fact[[#This Row],[Discount]])</f>
        <v>0.09</v>
      </c>
      <c r="N681" s="1">
        <f>Sales_Fact[[#This Row],[Quantity2]]*Sales_Fact[[#This Row],[Unit_Price3]]*(1-Sales_Fact[[#This Row],[Discount4]])</f>
        <v>837.31829999999991</v>
      </c>
      <c r="O681" s="1">
        <f>Sales_Fact[[#This Row],[Quantity2]]*Sales_Fact[[#This Row],[Unit_Price3]]</f>
        <v>920.12999999999988</v>
      </c>
      <c r="P681" s="1">
        <f>Sales_Fact[[#This Row],[Gross Amount]]*Sales_Fact[[#This Row],[Discount4]]</f>
        <v>82.811699999999988</v>
      </c>
      <c r="Q681" s="1" t="str">
        <f>IF(Sales_Fact[[#This Row],[Total_Amount5]]&gt;1000,"High Value","Standard")</f>
        <v>Standard</v>
      </c>
    </row>
    <row r="682" spans="1:17" x14ac:dyDescent="0.25">
      <c r="A682" t="s">
        <v>2568</v>
      </c>
      <c r="B682" s="3">
        <v>45456</v>
      </c>
      <c r="C682" t="s">
        <v>869</v>
      </c>
      <c r="D682" t="s">
        <v>1626</v>
      </c>
      <c r="E682" t="s">
        <v>1904</v>
      </c>
      <c r="F682">
        <v>4</v>
      </c>
      <c r="G682">
        <v>484.92</v>
      </c>
      <c r="H682">
        <v>0.28000000000000003</v>
      </c>
      <c r="I682" t="s">
        <v>1864</v>
      </c>
      <c r="J682">
        <v>1396.5696</v>
      </c>
      <c r="K682" s="4">
        <f>IF(ISBLANK(Sales_Fact[[#This Row],[Quantity]]),MEDIAN(Sales_Fact[Quantity]),Sales_Fact[[#This Row],[Quantity]])</f>
        <v>4</v>
      </c>
      <c r="L682" s="1">
        <f>IF(ISBLANK(Sales_Fact[[#This Row],[Unit_Price]]),MEDIAN(Sales_Fact[Unit_Price]),Sales_Fact[[#This Row],[Unit_Price]])</f>
        <v>484.92</v>
      </c>
      <c r="M682" s="2">
        <f>IF(ISBLANK(Sales_Fact[[#This Row],[Discount]]),MEDIAN(Sales_Fact[Discount]),Sales_Fact[[#This Row],[Discount]])</f>
        <v>0.28000000000000003</v>
      </c>
      <c r="N682" s="1">
        <f>Sales_Fact[[#This Row],[Quantity2]]*Sales_Fact[[#This Row],[Unit_Price3]]*(1-Sales_Fact[[#This Row],[Discount4]])</f>
        <v>1396.5696</v>
      </c>
      <c r="O682" s="1">
        <f>Sales_Fact[[#This Row],[Quantity2]]*Sales_Fact[[#This Row],[Unit_Price3]]</f>
        <v>1939.68</v>
      </c>
      <c r="P682" s="1">
        <f>Sales_Fact[[#This Row],[Gross Amount]]*Sales_Fact[[#This Row],[Discount4]]</f>
        <v>543.11040000000003</v>
      </c>
      <c r="Q682" s="1" t="str">
        <f>IF(Sales_Fact[[#This Row],[Total_Amount5]]&gt;1000,"High Value","Standard")</f>
        <v>High Value</v>
      </c>
    </row>
    <row r="683" spans="1:17" x14ac:dyDescent="0.25">
      <c r="A683" t="s">
        <v>2569</v>
      </c>
      <c r="B683" s="3">
        <v>45292</v>
      </c>
      <c r="C683" t="s">
        <v>172</v>
      </c>
      <c r="D683" t="s">
        <v>1701</v>
      </c>
      <c r="E683" t="s">
        <v>1870</v>
      </c>
      <c r="F683">
        <v>2</v>
      </c>
      <c r="G683">
        <v>42.04</v>
      </c>
      <c r="H683">
        <v>7.0000000000000007E-2</v>
      </c>
      <c r="I683" t="s">
        <v>1861</v>
      </c>
      <c r="J683">
        <v>78.194399999999987</v>
      </c>
      <c r="K683" s="4">
        <f>IF(ISBLANK(Sales_Fact[[#This Row],[Quantity]]),MEDIAN(Sales_Fact[Quantity]),Sales_Fact[[#This Row],[Quantity]])</f>
        <v>2</v>
      </c>
      <c r="L683" s="1">
        <f>IF(ISBLANK(Sales_Fact[[#This Row],[Unit_Price]]),MEDIAN(Sales_Fact[Unit_Price]),Sales_Fact[[#This Row],[Unit_Price]])</f>
        <v>42.04</v>
      </c>
      <c r="M683" s="2">
        <f>IF(ISBLANK(Sales_Fact[[#This Row],[Discount]]),MEDIAN(Sales_Fact[Discount]),Sales_Fact[[#This Row],[Discount]])</f>
        <v>7.0000000000000007E-2</v>
      </c>
      <c r="N683" s="1">
        <f>Sales_Fact[[#This Row],[Quantity2]]*Sales_Fact[[#This Row],[Unit_Price3]]*(1-Sales_Fact[[#This Row],[Discount4]])</f>
        <v>78.194399999999987</v>
      </c>
      <c r="O683" s="1">
        <f>Sales_Fact[[#This Row],[Quantity2]]*Sales_Fact[[#This Row],[Unit_Price3]]</f>
        <v>84.08</v>
      </c>
      <c r="P683" s="1">
        <f>Sales_Fact[[#This Row],[Gross Amount]]*Sales_Fact[[#This Row],[Discount4]]</f>
        <v>5.8856000000000002</v>
      </c>
      <c r="Q683" s="1" t="str">
        <f>IF(Sales_Fact[[#This Row],[Total_Amount5]]&gt;1000,"High Value","Standard")</f>
        <v>Standard</v>
      </c>
    </row>
    <row r="684" spans="1:17" x14ac:dyDescent="0.25">
      <c r="A684" t="s">
        <v>2570</v>
      </c>
      <c r="B684" s="3">
        <v>45278</v>
      </c>
      <c r="C684" t="s">
        <v>902</v>
      </c>
      <c r="D684" t="s">
        <v>1716</v>
      </c>
      <c r="E684" t="s">
        <v>1904</v>
      </c>
      <c r="F684">
        <v>3</v>
      </c>
      <c r="G684">
        <v>599.48</v>
      </c>
      <c r="H684">
        <v>0.22</v>
      </c>
      <c r="I684" t="s">
        <v>1864</v>
      </c>
      <c r="J684">
        <v>1402.7832000000001</v>
      </c>
      <c r="K684" s="4">
        <f>IF(ISBLANK(Sales_Fact[[#This Row],[Quantity]]),MEDIAN(Sales_Fact[Quantity]),Sales_Fact[[#This Row],[Quantity]])</f>
        <v>3</v>
      </c>
      <c r="L684" s="1">
        <f>IF(ISBLANK(Sales_Fact[[#This Row],[Unit_Price]]),MEDIAN(Sales_Fact[Unit_Price]),Sales_Fact[[#This Row],[Unit_Price]])</f>
        <v>599.48</v>
      </c>
      <c r="M684" s="2">
        <f>IF(ISBLANK(Sales_Fact[[#This Row],[Discount]]),MEDIAN(Sales_Fact[Discount]),Sales_Fact[[#This Row],[Discount]])</f>
        <v>0.22</v>
      </c>
      <c r="N684" s="1">
        <f>Sales_Fact[[#This Row],[Quantity2]]*Sales_Fact[[#This Row],[Unit_Price3]]*(1-Sales_Fact[[#This Row],[Discount4]])</f>
        <v>1402.7832000000001</v>
      </c>
      <c r="O684" s="1">
        <f>Sales_Fact[[#This Row],[Quantity2]]*Sales_Fact[[#This Row],[Unit_Price3]]</f>
        <v>1798.44</v>
      </c>
      <c r="P684" s="1">
        <f>Sales_Fact[[#This Row],[Gross Amount]]*Sales_Fact[[#This Row],[Discount4]]</f>
        <v>395.65680000000003</v>
      </c>
      <c r="Q684" s="1" t="str">
        <f>IF(Sales_Fact[[#This Row],[Total_Amount5]]&gt;1000,"High Value","Standard")</f>
        <v>High Value</v>
      </c>
    </row>
    <row r="685" spans="1:17" x14ac:dyDescent="0.25">
      <c r="A685" t="s">
        <v>2571</v>
      </c>
      <c r="B685" s="3">
        <v>45232</v>
      </c>
      <c r="C685" t="s">
        <v>1128</v>
      </c>
      <c r="D685" t="s">
        <v>1602</v>
      </c>
      <c r="E685" t="s">
        <v>1883</v>
      </c>
      <c r="F685">
        <v>3</v>
      </c>
      <c r="G685">
        <v>401.42</v>
      </c>
      <c r="H685">
        <v>0.01</v>
      </c>
      <c r="I685" t="s">
        <v>1868</v>
      </c>
      <c r="J685">
        <v>1192.2174</v>
      </c>
      <c r="K685" s="4">
        <f>IF(ISBLANK(Sales_Fact[[#This Row],[Quantity]]),MEDIAN(Sales_Fact[Quantity]),Sales_Fact[[#This Row],[Quantity]])</f>
        <v>3</v>
      </c>
      <c r="L685" s="1">
        <f>IF(ISBLANK(Sales_Fact[[#This Row],[Unit_Price]]),MEDIAN(Sales_Fact[Unit_Price]),Sales_Fact[[#This Row],[Unit_Price]])</f>
        <v>401.42</v>
      </c>
      <c r="M685" s="2">
        <f>IF(ISBLANK(Sales_Fact[[#This Row],[Discount]]),MEDIAN(Sales_Fact[Discount]),Sales_Fact[[#This Row],[Discount]])</f>
        <v>0.01</v>
      </c>
      <c r="N685" s="1">
        <f>Sales_Fact[[#This Row],[Quantity2]]*Sales_Fact[[#This Row],[Unit_Price3]]*(1-Sales_Fact[[#This Row],[Discount4]])</f>
        <v>1192.2174</v>
      </c>
      <c r="O685" s="1">
        <f>Sales_Fact[[#This Row],[Quantity2]]*Sales_Fact[[#This Row],[Unit_Price3]]</f>
        <v>1204.26</v>
      </c>
      <c r="P685" s="1">
        <f>Sales_Fact[[#This Row],[Gross Amount]]*Sales_Fact[[#This Row],[Discount4]]</f>
        <v>12.0426</v>
      </c>
      <c r="Q685" s="1" t="str">
        <f>IF(Sales_Fact[[#This Row],[Total_Amount5]]&gt;1000,"High Value","Standard")</f>
        <v>High Value</v>
      </c>
    </row>
    <row r="686" spans="1:17" x14ac:dyDescent="0.25">
      <c r="A686" t="s">
        <v>2572</v>
      </c>
      <c r="B686" s="3">
        <v>45907</v>
      </c>
      <c r="C686" t="s">
        <v>637</v>
      </c>
      <c r="D686" t="s">
        <v>1689</v>
      </c>
      <c r="E686" t="s">
        <v>1866</v>
      </c>
      <c r="F686">
        <v>4</v>
      </c>
      <c r="G686">
        <v>442.54</v>
      </c>
      <c r="H686">
        <v>0.06</v>
      </c>
      <c r="I686" t="s">
        <v>1861</v>
      </c>
      <c r="J686">
        <v>1663.9503999999999</v>
      </c>
      <c r="K686" s="4">
        <f>IF(ISBLANK(Sales_Fact[[#This Row],[Quantity]]),MEDIAN(Sales_Fact[Quantity]),Sales_Fact[[#This Row],[Quantity]])</f>
        <v>4</v>
      </c>
      <c r="L686" s="1">
        <f>IF(ISBLANK(Sales_Fact[[#This Row],[Unit_Price]]),MEDIAN(Sales_Fact[Unit_Price]),Sales_Fact[[#This Row],[Unit_Price]])</f>
        <v>442.54</v>
      </c>
      <c r="M686" s="2">
        <f>IF(ISBLANK(Sales_Fact[[#This Row],[Discount]]),MEDIAN(Sales_Fact[Discount]),Sales_Fact[[#This Row],[Discount]])</f>
        <v>0.06</v>
      </c>
      <c r="N686" s="1">
        <f>Sales_Fact[[#This Row],[Quantity2]]*Sales_Fact[[#This Row],[Unit_Price3]]*(1-Sales_Fact[[#This Row],[Discount4]])</f>
        <v>1663.9503999999999</v>
      </c>
      <c r="O686" s="1">
        <f>Sales_Fact[[#This Row],[Quantity2]]*Sales_Fact[[#This Row],[Unit_Price3]]</f>
        <v>1770.16</v>
      </c>
      <c r="P686" s="1">
        <f>Sales_Fact[[#This Row],[Gross Amount]]*Sales_Fact[[#This Row],[Discount4]]</f>
        <v>106.20959999999999</v>
      </c>
      <c r="Q686" s="1" t="str">
        <f>IF(Sales_Fact[[#This Row],[Total_Amount5]]&gt;1000,"High Value","Standard")</f>
        <v>High Value</v>
      </c>
    </row>
    <row r="687" spans="1:17" x14ac:dyDescent="0.25">
      <c r="A687" t="s">
        <v>2573</v>
      </c>
      <c r="B687" s="3">
        <v>45270</v>
      </c>
      <c r="C687" t="s">
        <v>1418</v>
      </c>
      <c r="D687" t="s">
        <v>1815</v>
      </c>
      <c r="E687" t="s">
        <v>1896</v>
      </c>
      <c r="F687">
        <v>4</v>
      </c>
      <c r="G687">
        <v>451.41</v>
      </c>
      <c r="H687">
        <v>0.06</v>
      </c>
      <c r="I687" t="s">
        <v>1864</v>
      </c>
      <c r="J687">
        <v>1697.3016</v>
      </c>
      <c r="K687" s="4">
        <f>IF(ISBLANK(Sales_Fact[[#This Row],[Quantity]]),MEDIAN(Sales_Fact[Quantity]),Sales_Fact[[#This Row],[Quantity]])</f>
        <v>4</v>
      </c>
      <c r="L687" s="1">
        <f>IF(ISBLANK(Sales_Fact[[#This Row],[Unit_Price]]),MEDIAN(Sales_Fact[Unit_Price]),Sales_Fact[[#This Row],[Unit_Price]])</f>
        <v>451.41</v>
      </c>
      <c r="M687" s="2">
        <f>IF(ISBLANK(Sales_Fact[[#This Row],[Discount]]),MEDIAN(Sales_Fact[Discount]),Sales_Fact[[#This Row],[Discount]])</f>
        <v>0.06</v>
      </c>
      <c r="N687" s="1">
        <f>Sales_Fact[[#This Row],[Quantity2]]*Sales_Fact[[#This Row],[Unit_Price3]]*(1-Sales_Fact[[#This Row],[Discount4]])</f>
        <v>1697.3016</v>
      </c>
      <c r="O687" s="1">
        <f>Sales_Fact[[#This Row],[Quantity2]]*Sales_Fact[[#This Row],[Unit_Price3]]</f>
        <v>1805.64</v>
      </c>
      <c r="P687" s="1">
        <f>Sales_Fact[[#This Row],[Gross Amount]]*Sales_Fact[[#This Row],[Discount4]]</f>
        <v>108.33840000000001</v>
      </c>
      <c r="Q687" s="1" t="str">
        <f>IF(Sales_Fact[[#This Row],[Total_Amount5]]&gt;1000,"High Value","Standard")</f>
        <v>High Value</v>
      </c>
    </row>
    <row r="688" spans="1:17" x14ac:dyDescent="0.25">
      <c r="A688" t="s">
        <v>2574</v>
      </c>
      <c r="B688" s="3">
        <v>45942</v>
      </c>
      <c r="C688" t="s">
        <v>855</v>
      </c>
      <c r="D688" t="s">
        <v>1824</v>
      </c>
      <c r="E688" t="s">
        <v>1890</v>
      </c>
      <c r="F688">
        <v>4</v>
      </c>
      <c r="G688">
        <v>547.21</v>
      </c>
      <c r="H688">
        <v>0.25</v>
      </c>
      <c r="I688" t="s">
        <v>1861</v>
      </c>
      <c r="J688">
        <v>1641.63</v>
      </c>
      <c r="K688" s="4">
        <f>IF(ISBLANK(Sales_Fact[[#This Row],[Quantity]]),MEDIAN(Sales_Fact[Quantity]),Sales_Fact[[#This Row],[Quantity]])</f>
        <v>4</v>
      </c>
      <c r="L688" s="1">
        <f>IF(ISBLANK(Sales_Fact[[#This Row],[Unit_Price]]),MEDIAN(Sales_Fact[Unit_Price]),Sales_Fact[[#This Row],[Unit_Price]])</f>
        <v>547.21</v>
      </c>
      <c r="M688" s="2">
        <f>IF(ISBLANK(Sales_Fact[[#This Row],[Discount]]),MEDIAN(Sales_Fact[Discount]),Sales_Fact[[#This Row],[Discount]])</f>
        <v>0.25</v>
      </c>
      <c r="N688" s="1">
        <f>Sales_Fact[[#This Row],[Quantity2]]*Sales_Fact[[#This Row],[Unit_Price3]]*(1-Sales_Fact[[#This Row],[Discount4]])</f>
        <v>1641.63</v>
      </c>
      <c r="O688" s="1">
        <f>Sales_Fact[[#This Row],[Quantity2]]*Sales_Fact[[#This Row],[Unit_Price3]]</f>
        <v>2188.84</v>
      </c>
      <c r="P688" s="1">
        <f>Sales_Fact[[#This Row],[Gross Amount]]*Sales_Fact[[#This Row],[Discount4]]</f>
        <v>547.21</v>
      </c>
      <c r="Q688" s="1" t="str">
        <f>IF(Sales_Fact[[#This Row],[Total_Amount5]]&gt;1000,"High Value","Standard")</f>
        <v>High Value</v>
      </c>
    </row>
    <row r="689" spans="1:17" x14ac:dyDescent="0.25">
      <c r="A689" t="s">
        <v>2575</v>
      </c>
      <c r="B689" s="3">
        <v>45750</v>
      </c>
      <c r="C689" t="s">
        <v>669</v>
      </c>
      <c r="D689" t="s">
        <v>1812</v>
      </c>
      <c r="E689" t="s">
        <v>1874</v>
      </c>
      <c r="F689">
        <v>1</v>
      </c>
      <c r="G689">
        <v>979.28</v>
      </c>
      <c r="H689">
        <v>0.2</v>
      </c>
      <c r="I689" t="s">
        <v>1864</v>
      </c>
      <c r="J689">
        <v>783.42399999999998</v>
      </c>
      <c r="K689" s="4">
        <f>IF(ISBLANK(Sales_Fact[[#This Row],[Quantity]]),MEDIAN(Sales_Fact[Quantity]),Sales_Fact[[#This Row],[Quantity]])</f>
        <v>1</v>
      </c>
      <c r="L689" s="1">
        <f>IF(ISBLANK(Sales_Fact[[#This Row],[Unit_Price]]),MEDIAN(Sales_Fact[Unit_Price]),Sales_Fact[[#This Row],[Unit_Price]])</f>
        <v>979.28</v>
      </c>
      <c r="M689" s="2">
        <f>IF(ISBLANK(Sales_Fact[[#This Row],[Discount]]),MEDIAN(Sales_Fact[Discount]),Sales_Fact[[#This Row],[Discount]])</f>
        <v>0.2</v>
      </c>
      <c r="N689" s="1">
        <f>Sales_Fact[[#This Row],[Quantity2]]*Sales_Fact[[#This Row],[Unit_Price3]]*(1-Sales_Fact[[#This Row],[Discount4]])</f>
        <v>783.42399999999998</v>
      </c>
      <c r="O689" s="1">
        <f>Sales_Fact[[#This Row],[Quantity2]]*Sales_Fact[[#This Row],[Unit_Price3]]</f>
        <v>979.28</v>
      </c>
      <c r="P689" s="1">
        <f>Sales_Fact[[#This Row],[Gross Amount]]*Sales_Fact[[#This Row],[Discount4]]</f>
        <v>195.85599999999999</v>
      </c>
      <c r="Q689" s="1" t="str">
        <f>IF(Sales_Fact[[#This Row],[Total_Amount5]]&gt;1000,"High Value","Standard")</f>
        <v>Standard</v>
      </c>
    </row>
    <row r="690" spans="1:17" x14ac:dyDescent="0.25">
      <c r="A690" t="s">
        <v>2576</v>
      </c>
      <c r="B690" s="3">
        <v>45300</v>
      </c>
      <c r="C690" t="s">
        <v>1878</v>
      </c>
      <c r="D690" t="s">
        <v>1719</v>
      </c>
      <c r="E690" t="s">
        <v>1872</v>
      </c>
      <c r="F690">
        <v>4</v>
      </c>
      <c r="G690">
        <v>263.58999999999997</v>
      </c>
      <c r="H690">
        <v>0.04</v>
      </c>
      <c r="I690" t="s">
        <v>1861</v>
      </c>
      <c r="J690">
        <v>1012.1856</v>
      </c>
      <c r="K690" s="4">
        <f>IF(ISBLANK(Sales_Fact[[#This Row],[Quantity]]),MEDIAN(Sales_Fact[Quantity]),Sales_Fact[[#This Row],[Quantity]])</f>
        <v>4</v>
      </c>
      <c r="L690" s="1">
        <f>IF(ISBLANK(Sales_Fact[[#This Row],[Unit_Price]]),MEDIAN(Sales_Fact[Unit_Price]),Sales_Fact[[#This Row],[Unit_Price]])</f>
        <v>263.58999999999997</v>
      </c>
      <c r="M690" s="2">
        <f>IF(ISBLANK(Sales_Fact[[#This Row],[Discount]]),MEDIAN(Sales_Fact[Discount]),Sales_Fact[[#This Row],[Discount]])</f>
        <v>0.04</v>
      </c>
      <c r="N690" s="1">
        <f>Sales_Fact[[#This Row],[Quantity2]]*Sales_Fact[[#This Row],[Unit_Price3]]*(1-Sales_Fact[[#This Row],[Discount4]])</f>
        <v>1012.1855999999999</v>
      </c>
      <c r="O690" s="1">
        <f>Sales_Fact[[#This Row],[Quantity2]]*Sales_Fact[[#This Row],[Unit_Price3]]</f>
        <v>1054.3599999999999</v>
      </c>
      <c r="P690" s="1">
        <f>Sales_Fact[[#This Row],[Gross Amount]]*Sales_Fact[[#This Row],[Discount4]]</f>
        <v>42.174399999999999</v>
      </c>
      <c r="Q690" s="1" t="str">
        <f>IF(Sales_Fact[[#This Row],[Total_Amount5]]&gt;1000,"High Value","Standard")</f>
        <v>High Value</v>
      </c>
    </row>
    <row r="691" spans="1:17" x14ac:dyDescent="0.25">
      <c r="A691" t="s">
        <v>2577</v>
      </c>
      <c r="B691" s="3">
        <v>45876</v>
      </c>
      <c r="C691" t="s">
        <v>20</v>
      </c>
      <c r="D691" t="s">
        <v>1713</v>
      </c>
      <c r="E691" t="s">
        <v>1870</v>
      </c>
      <c r="F691">
        <v>1</v>
      </c>
      <c r="G691">
        <v>692.75</v>
      </c>
      <c r="H691">
        <v>0.11</v>
      </c>
      <c r="I691" t="s">
        <v>1868</v>
      </c>
      <c r="J691">
        <v>616.54750000000001</v>
      </c>
      <c r="K691" s="4">
        <f>IF(ISBLANK(Sales_Fact[[#This Row],[Quantity]]),MEDIAN(Sales_Fact[Quantity]),Sales_Fact[[#This Row],[Quantity]])</f>
        <v>1</v>
      </c>
      <c r="L691" s="1">
        <f>IF(ISBLANK(Sales_Fact[[#This Row],[Unit_Price]]),MEDIAN(Sales_Fact[Unit_Price]),Sales_Fact[[#This Row],[Unit_Price]])</f>
        <v>692.75</v>
      </c>
      <c r="M691" s="2">
        <f>IF(ISBLANK(Sales_Fact[[#This Row],[Discount]]),MEDIAN(Sales_Fact[Discount]),Sales_Fact[[#This Row],[Discount]])</f>
        <v>0.11</v>
      </c>
      <c r="N691" s="1">
        <f>Sales_Fact[[#This Row],[Quantity2]]*Sales_Fact[[#This Row],[Unit_Price3]]*(1-Sales_Fact[[#This Row],[Discount4]])</f>
        <v>616.54750000000001</v>
      </c>
      <c r="O691" s="1">
        <f>Sales_Fact[[#This Row],[Quantity2]]*Sales_Fact[[#This Row],[Unit_Price3]]</f>
        <v>692.75</v>
      </c>
      <c r="P691" s="1">
        <f>Sales_Fact[[#This Row],[Gross Amount]]*Sales_Fact[[#This Row],[Discount4]]</f>
        <v>76.202500000000001</v>
      </c>
      <c r="Q691" s="1" t="str">
        <f>IF(Sales_Fact[[#This Row],[Total_Amount5]]&gt;1000,"High Value","Standard")</f>
        <v>Standard</v>
      </c>
    </row>
    <row r="692" spans="1:17" x14ac:dyDescent="0.25">
      <c r="A692" t="s">
        <v>2578</v>
      </c>
      <c r="B692" s="3">
        <v>45301</v>
      </c>
      <c r="C692" t="s">
        <v>550</v>
      </c>
      <c r="D692" t="s">
        <v>1740</v>
      </c>
      <c r="E692" t="s">
        <v>1860</v>
      </c>
      <c r="F692">
        <v>3</v>
      </c>
      <c r="G692">
        <v>142.83000000000001</v>
      </c>
      <c r="H692">
        <v>0.01</v>
      </c>
      <c r="I692" t="s">
        <v>1861</v>
      </c>
      <c r="J692">
        <v>424.20510000000002</v>
      </c>
      <c r="K692" s="4">
        <f>IF(ISBLANK(Sales_Fact[[#This Row],[Quantity]]),MEDIAN(Sales_Fact[Quantity]),Sales_Fact[[#This Row],[Quantity]])</f>
        <v>3</v>
      </c>
      <c r="L692" s="1">
        <f>IF(ISBLANK(Sales_Fact[[#This Row],[Unit_Price]]),MEDIAN(Sales_Fact[Unit_Price]),Sales_Fact[[#This Row],[Unit_Price]])</f>
        <v>142.83000000000001</v>
      </c>
      <c r="M692" s="2">
        <f>IF(ISBLANK(Sales_Fact[[#This Row],[Discount]]),MEDIAN(Sales_Fact[Discount]),Sales_Fact[[#This Row],[Discount]])</f>
        <v>0.01</v>
      </c>
      <c r="N692" s="1">
        <f>Sales_Fact[[#This Row],[Quantity2]]*Sales_Fact[[#This Row],[Unit_Price3]]*(1-Sales_Fact[[#This Row],[Discount4]])</f>
        <v>424.20510000000002</v>
      </c>
      <c r="O692" s="1">
        <f>Sales_Fact[[#This Row],[Quantity2]]*Sales_Fact[[#This Row],[Unit_Price3]]</f>
        <v>428.49</v>
      </c>
      <c r="P692" s="1">
        <f>Sales_Fact[[#This Row],[Gross Amount]]*Sales_Fact[[#This Row],[Discount4]]</f>
        <v>4.2849000000000004</v>
      </c>
      <c r="Q692" s="1" t="str">
        <f>IF(Sales_Fact[[#This Row],[Total_Amount5]]&gt;1000,"High Value","Standard")</f>
        <v>Standard</v>
      </c>
    </row>
    <row r="693" spans="1:17" x14ac:dyDescent="0.25">
      <c r="A693" t="s">
        <v>2579</v>
      </c>
      <c r="B693" s="3">
        <v>45857</v>
      </c>
      <c r="C693" t="s">
        <v>433</v>
      </c>
      <c r="D693" t="s">
        <v>1617</v>
      </c>
      <c r="E693" t="s">
        <v>1909</v>
      </c>
      <c r="F693">
        <v>2</v>
      </c>
      <c r="G693">
        <v>419.25</v>
      </c>
      <c r="H693">
        <v>0.17</v>
      </c>
      <c r="I693" t="s">
        <v>1864</v>
      </c>
      <c r="J693">
        <v>695.95499999999993</v>
      </c>
      <c r="K693" s="4">
        <f>IF(ISBLANK(Sales_Fact[[#This Row],[Quantity]]),MEDIAN(Sales_Fact[Quantity]),Sales_Fact[[#This Row],[Quantity]])</f>
        <v>2</v>
      </c>
      <c r="L693" s="1">
        <f>IF(ISBLANK(Sales_Fact[[#This Row],[Unit_Price]]),MEDIAN(Sales_Fact[Unit_Price]),Sales_Fact[[#This Row],[Unit_Price]])</f>
        <v>419.25</v>
      </c>
      <c r="M693" s="2">
        <f>IF(ISBLANK(Sales_Fact[[#This Row],[Discount]]),MEDIAN(Sales_Fact[Discount]),Sales_Fact[[#This Row],[Discount]])</f>
        <v>0.17</v>
      </c>
      <c r="N693" s="1">
        <f>Sales_Fact[[#This Row],[Quantity2]]*Sales_Fact[[#This Row],[Unit_Price3]]*(1-Sales_Fact[[#This Row],[Discount4]])</f>
        <v>695.95499999999993</v>
      </c>
      <c r="O693" s="1">
        <f>Sales_Fact[[#This Row],[Quantity2]]*Sales_Fact[[#This Row],[Unit_Price3]]</f>
        <v>838.5</v>
      </c>
      <c r="P693" s="1">
        <f>Sales_Fact[[#This Row],[Gross Amount]]*Sales_Fact[[#This Row],[Discount4]]</f>
        <v>142.54500000000002</v>
      </c>
      <c r="Q693" s="1" t="str">
        <f>IF(Sales_Fact[[#This Row],[Total_Amount5]]&gt;1000,"High Value","Standard")</f>
        <v>Standard</v>
      </c>
    </row>
    <row r="694" spans="1:17" x14ac:dyDescent="0.25">
      <c r="A694" t="s">
        <v>2580</v>
      </c>
      <c r="B694" s="3">
        <v>45650</v>
      </c>
      <c r="C694" t="s">
        <v>779</v>
      </c>
      <c r="D694" t="s">
        <v>1629</v>
      </c>
      <c r="E694" t="s">
        <v>1892</v>
      </c>
      <c r="F694">
        <v>2</v>
      </c>
      <c r="G694">
        <v>800.84</v>
      </c>
      <c r="H694">
        <v>0.27</v>
      </c>
      <c r="I694" t="s">
        <v>1868</v>
      </c>
      <c r="J694">
        <v>1169.2264</v>
      </c>
      <c r="K694" s="4">
        <f>IF(ISBLANK(Sales_Fact[[#This Row],[Quantity]]),MEDIAN(Sales_Fact[Quantity]),Sales_Fact[[#This Row],[Quantity]])</f>
        <v>2</v>
      </c>
      <c r="L694" s="1">
        <f>IF(ISBLANK(Sales_Fact[[#This Row],[Unit_Price]]),MEDIAN(Sales_Fact[Unit_Price]),Sales_Fact[[#This Row],[Unit_Price]])</f>
        <v>800.84</v>
      </c>
      <c r="M694" s="2">
        <f>IF(ISBLANK(Sales_Fact[[#This Row],[Discount]]),MEDIAN(Sales_Fact[Discount]),Sales_Fact[[#This Row],[Discount]])</f>
        <v>0.27</v>
      </c>
      <c r="N694" s="1">
        <f>Sales_Fact[[#This Row],[Quantity2]]*Sales_Fact[[#This Row],[Unit_Price3]]*(1-Sales_Fact[[#This Row],[Discount4]])</f>
        <v>1169.2264</v>
      </c>
      <c r="O694" s="1">
        <f>Sales_Fact[[#This Row],[Quantity2]]*Sales_Fact[[#This Row],[Unit_Price3]]</f>
        <v>1601.68</v>
      </c>
      <c r="P694" s="1">
        <f>Sales_Fact[[#This Row],[Gross Amount]]*Sales_Fact[[#This Row],[Discount4]]</f>
        <v>432.45360000000005</v>
      </c>
      <c r="Q694" s="1" t="str">
        <f>IF(Sales_Fact[[#This Row],[Total_Amount5]]&gt;1000,"High Value","Standard")</f>
        <v>High Value</v>
      </c>
    </row>
    <row r="695" spans="1:17" x14ac:dyDescent="0.25">
      <c r="A695" t="s">
        <v>2581</v>
      </c>
      <c r="B695" s="3">
        <v>45520</v>
      </c>
      <c r="C695" t="s">
        <v>14</v>
      </c>
      <c r="D695" t="s">
        <v>1695</v>
      </c>
      <c r="E695" t="s">
        <v>1909</v>
      </c>
      <c r="F695">
        <v>1</v>
      </c>
      <c r="G695">
        <v>301.24</v>
      </c>
      <c r="H695">
        <v>0.11</v>
      </c>
      <c r="I695" t="s">
        <v>1864</v>
      </c>
      <c r="J695">
        <v>268.10359999999997</v>
      </c>
      <c r="K695" s="4">
        <f>IF(ISBLANK(Sales_Fact[[#This Row],[Quantity]]),MEDIAN(Sales_Fact[Quantity]),Sales_Fact[[#This Row],[Quantity]])</f>
        <v>1</v>
      </c>
      <c r="L695" s="1">
        <f>IF(ISBLANK(Sales_Fact[[#This Row],[Unit_Price]]),MEDIAN(Sales_Fact[Unit_Price]),Sales_Fact[[#This Row],[Unit_Price]])</f>
        <v>301.24</v>
      </c>
      <c r="M695" s="2">
        <f>IF(ISBLANK(Sales_Fact[[#This Row],[Discount]]),MEDIAN(Sales_Fact[Discount]),Sales_Fact[[#This Row],[Discount]])</f>
        <v>0.11</v>
      </c>
      <c r="N695" s="1">
        <f>Sales_Fact[[#This Row],[Quantity2]]*Sales_Fact[[#This Row],[Unit_Price3]]*(1-Sales_Fact[[#This Row],[Discount4]])</f>
        <v>268.10360000000003</v>
      </c>
      <c r="O695" s="1">
        <f>Sales_Fact[[#This Row],[Quantity2]]*Sales_Fact[[#This Row],[Unit_Price3]]</f>
        <v>301.24</v>
      </c>
      <c r="P695" s="1">
        <f>Sales_Fact[[#This Row],[Gross Amount]]*Sales_Fact[[#This Row],[Discount4]]</f>
        <v>33.136400000000002</v>
      </c>
      <c r="Q695" s="1" t="str">
        <f>IF(Sales_Fact[[#This Row],[Total_Amount5]]&gt;1000,"High Value","Standard")</f>
        <v>Standard</v>
      </c>
    </row>
    <row r="696" spans="1:17" x14ac:dyDescent="0.25">
      <c r="A696" t="s">
        <v>2582</v>
      </c>
      <c r="B696" s="3">
        <v>45497</v>
      </c>
      <c r="C696" t="s">
        <v>923</v>
      </c>
      <c r="D696" t="s">
        <v>1806</v>
      </c>
      <c r="E696" t="s">
        <v>1870</v>
      </c>
      <c r="F696">
        <v>2</v>
      </c>
      <c r="G696">
        <v>701.49</v>
      </c>
      <c r="H696">
        <v>0.09</v>
      </c>
      <c r="I696" t="s">
        <v>1864</v>
      </c>
      <c r="J696">
        <v>1276.7118</v>
      </c>
      <c r="K696" s="4">
        <f>IF(ISBLANK(Sales_Fact[[#This Row],[Quantity]]),MEDIAN(Sales_Fact[Quantity]),Sales_Fact[[#This Row],[Quantity]])</f>
        <v>2</v>
      </c>
      <c r="L696" s="1">
        <f>IF(ISBLANK(Sales_Fact[[#This Row],[Unit_Price]]),MEDIAN(Sales_Fact[Unit_Price]),Sales_Fact[[#This Row],[Unit_Price]])</f>
        <v>701.49</v>
      </c>
      <c r="M696" s="2">
        <f>IF(ISBLANK(Sales_Fact[[#This Row],[Discount]]),MEDIAN(Sales_Fact[Discount]),Sales_Fact[[#This Row],[Discount]])</f>
        <v>0.09</v>
      </c>
      <c r="N696" s="1">
        <f>Sales_Fact[[#This Row],[Quantity2]]*Sales_Fact[[#This Row],[Unit_Price3]]*(1-Sales_Fact[[#This Row],[Discount4]])</f>
        <v>1276.7118</v>
      </c>
      <c r="O696" s="1">
        <f>Sales_Fact[[#This Row],[Quantity2]]*Sales_Fact[[#This Row],[Unit_Price3]]</f>
        <v>1402.98</v>
      </c>
      <c r="P696" s="1">
        <f>Sales_Fact[[#This Row],[Gross Amount]]*Sales_Fact[[#This Row],[Discount4]]</f>
        <v>126.26819999999999</v>
      </c>
      <c r="Q696" s="1" t="str">
        <f>IF(Sales_Fact[[#This Row],[Total_Amount5]]&gt;1000,"High Value","Standard")</f>
        <v>High Value</v>
      </c>
    </row>
    <row r="697" spans="1:17" x14ac:dyDescent="0.25">
      <c r="A697" t="s">
        <v>2583</v>
      </c>
      <c r="B697" s="3">
        <v>45615</v>
      </c>
      <c r="C697" t="s">
        <v>1110</v>
      </c>
      <c r="D697" t="s">
        <v>1629</v>
      </c>
      <c r="E697" t="s">
        <v>1901</v>
      </c>
      <c r="F697">
        <v>4</v>
      </c>
      <c r="G697">
        <v>413.48</v>
      </c>
      <c r="H697">
        <v>0.02</v>
      </c>
      <c r="I697" t="s">
        <v>1864</v>
      </c>
      <c r="J697">
        <v>1620.8416</v>
      </c>
      <c r="K697" s="4">
        <f>IF(ISBLANK(Sales_Fact[[#This Row],[Quantity]]),MEDIAN(Sales_Fact[Quantity]),Sales_Fact[[#This Row],[Quantity]])</f>
        <v>4</v>
      </c>
      <c r="L697" s="1">
        <f>IF(ISBLANK(Sales_Fact[[#This Row],[Unit_Price]]),MEDIAN(Sales_Fact[Unit_Price]),Sales_Fact[[#This Row],[Unit_Price]])</f>
        <v>413.48</v>
      </c>
      <c r="M697" s="2">
        <f>IF(ISBLANK(Sales_Fact[[#This Row],[Discount]]),MEDIAN(Sales_Fact[Discount]),Sales_Fact[[#This Row],[Discount]])</f>
        <v>0.02</v>
      </c>
      <c r="N697" s="1">
        <f>Sales_Fact[[#This Row],[Quantity2]]*Sales_Fact[[#This Row],[Unit_Price3]]*(1-Sales_Fact[[#This Row],[Discount4]])</f>
        <v>1620.8416</v>
      </c>
      <c r="O697" s="1">
        <f>Sales_Fact[[#This Row],[Quantity2]]*Sales_Fact[[#This Row],[Unit_Price3]]</f>
        <v>1653.92</v>
      </c>
      <c r="P697" s="1">
        <f>Sales_Fact[[#This Row],[Gross Amount]]*Sales_Fact[[#This Row],[Discount4]]</f>
        <v>33.078400000000002</v>
      </c>
      <c r="Q697" s="1" t="str">
        <f>IF(Sales_Fact[[#This Row],[Total_Amount5]]&gt;1000,"High Value","Standard")</f>
        <v>High Value</v>
      </c>
    </row>
    <row r="698" spans="1:17" x14ac:dyDescent="0.25">
      <c r="A698" t="s">
        <v>2584</v>
      </c>
      <c r="B698" s="3">
        <v>45365</v>
      </c>
      <c r="C698" t="s">
        <v>652</v>
      </c>
      <c r="D698" t="s">
        <v>1575</v>
      </c>
      <c r="E698" t="s">
        <v>1883</v>
      </c>
      <c r="F698">
        <v>4</v>
      </c>
      <c r="G698">
        <v>167.83</v>
      </c>
      <c r="H698">
        <v>0.15</v>
      </c>
      <c r="I698" t="s">
        <v>1861</v>
      </c>
      <c r="J698">
        <v>570.62200000000007</v>
      </c>
      <c r="K698" s="4">
        <f>IF(ISBLANK(Sales_Fact[[#This Row],[Quantity]]),MEDIAN(Sales_Fact[Quantity]),Sales_Fact[[#This Row],[Quantity]])</f>
        <v>4</v>
      </c>
      <c r="L698" s="1">
        <f>IF(ISBLANK(Sales_Fact[[#This Row],[Unit_Price]]),MEDIAN(Sales_Fact[Unit_Price]),Sales_Fact[[#This Row],[Unit_Price]])</f>
        <v>167.83</v>
      </c>
      <c r="M698" s="2">
        <f>IF(ISBLANK(Sales_Fact[[#This Row],[Discount]]),MEDIAN(Sales_Fact[Discount]),Sales_Fact[[#This Row],[Discount]])</f>
        <v>0.15</v>
      </c>
      <c r="N698" s="1">
        <f>Sales_Fact[[#This Row],[Quantity2]]*Sales_Fact[[#This Row],[Unit_Price3]]*(1-Sales_Fact[[#This Row],[Discount4]])</f>
        <v>570.62200000000007</v>
      </c>
      <c r="O698" s="1">
        <f>Sales_Fact[[#This Row],[Quantity2]]*Sales_Fact[[#This Row],[Unit_Price3]]</f>
        <v>671.32</v>
      </c>
      <c r="P698" s="1">
        <f>Sales_Fact[[#This Row],[Gross Amount]]*Sales_Fact[[#This Row],[Discount4]]</f>
        <v>100.69800000000001</v>
      </c>
      <c r="Q698" s="1" t="str">
        <f>IF(Sales_Fact[[#This Row],[Total_Amount5]]&gt;1000,"High Value","Standard")</f>
        <v>Standard</v>
      </c>
    </row>
    <row r="699" spans="1:17" x14ac:dyDescent="0.25">
      <c r="A699" t="s">
        <v>2585</v>
      </c>
      <c r="B699" s="3">
        <v>45832</v>
      </c>
      <c r="C699" t="s">
        <v>478</v>
      </c>
      <c r="D699" t="s">
        <v>1597</v>
      </c>
      <c r="E699" t="s">
        <v>1899</v>
      </c>
      <c r="F699">
        <v>2</v>
      </c>
      <c r="G699">
        <v>669.12</v>
      </c>
      <c r="H699">
        <v>0.22</v>
      </c>
      <c r="I699" t="s">
        <v>1861</v>
      </c>
      <c r="J699">
        <v>1043.8271999999999</v>
      </c>
      <c r="K699" s="4">
        <f>IF(ISBLANK(Sales_Fact[[#This Row],[Quantity]]),MEDIAN(Sales_Fact[Quantity]),Sales_Fact[[#This Row],[Quantity]])</f>
        <v>2</v>
      </c>
      <c r="L699" s="1">
        <f>IF(ISBLANK(Sales_Fact[[#This Row],[Unit_Price]]),MEDIAN(Sales_Fact[Unit_Price]),Sales_Fact[[#This Row],[Unit_Price]])</f>
        <v>669.12</v>
      </c>
      <c r="M699" s="2">
        <f>IF(ISBLANK(Sales_Fact[[#This Row],[Discount]]),MEDIAN(Sales_Fact[Discount]),Sales_Fact[[#This Row],[Discount]])</f>
        <v>0.22</v>
      </c>
      <c r="N699" s="1">
        <f>Sales_Fact[[#This Row],[Quantity2]]*Sales_Fact[[#This Row],[Unit_Price3]]*(1-Sales_Fact[[#This Row],[Discount4]])</f>
        <v>1043.8271999999999</v>
      </c>
      <c r="O699" s="1">
        <f>Sales_Fact[[#This Row],[Quantity2]]*Sales_Fact[[#This Row],[Unit_Price3]]</f>
        <v>1338.24</v>
      </c>
      <c r="P699" s="1">
        <f>Sales_Fact[[#This Row],[Gross Amount]]*Sales_Fact[[#This Row],[Discount4]]</f>
        <v>294.4128</v>
      </c>
      <c r="Q699" s="1" t="str">
        <f>IF(Sales_Fact[[#This Row],[Total_Amount5]]&gt;1000,"High Value","Standard")</f>
        <v>High Value</v>
      </c>
    </row>
    <row r="700" spans="1:17" x14ac:dyDescent="0.25">
      <c r="A700" t="s">
        <v>2586</v>
      </c>
      <c r="B700" s="3">
        <v>45530</v>
      </c>
      <c r="C700" t="s">
        <v>157</v>
      </c>
      <c r="D700" t="s">
        <v>1662</v>
      </c>
      <c r="E700" t="s">
        <v>1872</v>
      </c>
      <c r="F700">
        <v>3</v>
      </c>
      <c r="G700">
        <v>346.77</v>
      </c>
      <c r="H700">
        <v>0.18</v>
      </c>
      <c r="I700" t="s">
        <v>1864</v>
      </c>
      <c r="J700">
        <v>853.05420000000004</v>
      </c>
      <c r="K700" s="4">
        <f>IF(ISBLANK(Sales_Fact[[#This Row],[Quantity]]),MEDIAN(Sales_Fact[Quantity]),Sales_Fact[[#This Row],[Quantity]])</f>
        <v>3</v>
      </c>
      <c r="L700" s="1">
        <f>IF(ISBLANK(Sales_Fact[[#This Row],[Unit_Price]]),MEDIAN(Sales_Fact[Unit_Price]),Sales_Fact[[#This Row],[Unit_Price]])</f>
        <v>346.77</v>
      </c>
      <c r="M700" s="2">
        <f>IF(ISBLANK(Sales_Fact[[#This Row],[Discount]]),MEDIAN(Sales_Fact[Discount]),Sales_Fact[[#This Row],[Discount]])</f>
        <v>0.18</v>
      </c>
      <c r="N700" s="1">
        <f>Sales_Fact[[#This Row],[Quantity2]]*Sales_Fact[[#This Row],[Unit_Price3]]*(1-Sales_Fact[[#This Row],[Discount4]])</f>
        <v>853.05420000000004</v>
      </c>
      <c r="O700" s="1">
        <f>Sales_Fact[[#This Row],[Quantity2]]*Sales_Fact[[#This Row],[Unit_Price3]]</f>
        <v>1040.31</v>
      </c>
      <c r="P700" s="1">
        <f>Sales_Fact[[#This Row],[Gross Amount]]*Sales_Fact[[#This Row],[Discount4]]</f>
        <v>187.25579999999999</v>
      </c>
      <c r="Q700" s="1" t="str">
        <f>IF(Sales_Fact[[#This Row],[Total_Amount5]]&gt;1000,"High Value","Standard")</f>
        <v>Standard</v>
      </c>
    </row>
    <row r="701" spans="1:17" x14ac:dyDescent="0.25">
      <c r="A701" t="s">
        <v>2587</v>
      </c>
      <c r="B701" s="3">
        <v>45939</v>
      </c>
      <c r="C701" t="s">
        <v>225</v>
      </c>
      <c r="D701" t="s">
        <v>1620</v>
      </c>
      <c r="E701" t="s">
        <v>1892</v>
      </c>
      <c r="F701">
        <v>3</v>
      </c>
      <c r="G701">
        <v>648.33000000000004</v>
      </c>
      <c r="H701">
        <v>0.2</v>
      </c>
      <c r="I701" t="s">
        <v>1868</v>
      </c>
      <c r="J701">
        <v>1555.992</v>
      </c>
      <c r="K701" s="4">
        <f>IF(ISBLANK(Sales_Fact[[#This Row],[Quantity]]),MEDIAN(Sales_Fact[Quantity]),Sales_Fact[[#This Row],[Quantity]])</f>
        <v>3</v>
      </c>
      <c r="L701" s="1">
        <f>IF(ISBLANK(Sales_Fact[[#This Row],[Unit_Price]]),MEDIAN(Sales_Fact[Unit_Price]),Sales_Fact[[#This Row],[Unit_Price]])</f>
        <v>648.33000000000004</v>
      </c>
      <c r="M701" s="2">
        <f>IF(ISBLANK(Sales_Fact[[#This Row],[Discount]]),MEDIAN(Sales_Fact[Discount]),Sales_Fact[[#This Row],[Discount]])</f>
        <v>0.2</v>
      </c>
      <c r="N701" s="1">
        <f>Sales_Fact[[#This Row],[Quantity2]]*Sales_Fact[[#This Row],[Unit_Price3]]*(1-Sales_Fact[[#This Row],[Discount4]])</f>
        <v>1555.9920000000002</v>
      </c>
      <c r="O701" s="1">
        <f>Sales_Fact[[#This Row],[Quantity2]]*Sales_Fact[[#This Row],[Unit_Price3]]</f>
        <v>1944.9900000000002</v>
      </c>
      <c r="P701" s="1">
        <f>Sales_Fact[[#This Row],[Gross Amount]]*Sales_Fact[[#This Row],[Discount4]]</f>
        <v>388.99800000000005</v>
      </c>
      <c r="Q701" s="1" t="str">
        <f>IF(Sales_Fact[[#This Row],[Total_Amount5]]&gt;1000,"High Value","Standard")</f>
        <v>High Value</v>
      </c>
    </row>
    <row r="702" spans="1:17" x14ac:dyDescent="0.25">
      <c r="A702" t="s">
        <v>2588</v>
      </c>
      <c r="B702" s="3">
        <v>45401</v>
      </c>
      <c r="C702" t="s">
        <v>914</v>
      </c>
      <c r="D702" t="s">
        <v>1567</v>
      </c>
      <c r="E702" t="s">
        <v>1909</v>
      </c>
      <c r="F702">
        <v>4</v>
      </c>
      <c r="G702">
        <v>254.94</v>
      </c>
      <c r="H702">
        <v>0.06</v>
      </c>
      <c r="I702" t="s">
        <v>1864</v>
      </c>
      <c r="J702">
        <v>958.57439999999997</v>
      </c>
      <c r="K702" s="4">
        <f>IF(ISBLANK(Sales_Fact[[#This Row],[Quantity]]),MEDIAN(Sales_Fact[Quantity]),Sales_Fact[[#This Row],[Quantity]])</f>
        <v>4</v>
      </c>
      <c r="L702" s="1">
        <f>IF(ISBLANK(Sales_Fact[[#This Row],[Unit_Price]]),MEDIAN(Sales_Fact[Unit_Price]),Sales_Fact[[#This Row],[Unit_Price]])</f>
        <v>254.94</v>
      </c>
      <c r="M702" s="2">
        <f>IF(ISBLANK(Sales_Fact[[#This Row],[Discount]]),MEDIAN(Sales_Fact[Discount]),Sales_Fact[[#This Row],[Discount]])</f>
        <v>0.06</v>
      </c>
      <c r="N702" s="1">
        <f>Sales_Fact[[#This Row],[Quantity2]]*Sales_Fact[[#This Row],[Unit_Price3]]*(1-Sales_Fact[[#This Row],[Discount4]])</f>
        <v>958.57439999999997</v>
      </c>
      <c r="O702" s="1">
        <f>Sales_Fact[[#This Row],[Quantity2]]*Sales_Fact[[#This Row],[Unit_Price3]]</f>
        <v>1019.76</v>
      </c>
      <c r="P702" s="1">
        <f>Sales_Fact[[#This Row],[Gross Amount]]*Sales_Fact[[#This Row],[Discount4]]</f>
        <v>61.185599999999994</v>
      </c>
      <c r="Q702" s="1" t="str">
        <f>IF(Sales_Fact[[#This Row],[Total_Amount5]]&gt;1000,"High Value","Standard")</f>
        <v>Standard</v>
      </c>
    </row>
    <row r="703" spans="1:17" x14ac:dyDescent="0.25">
      <c r="A703" t="s">
        <v>2589</v>
      </c>
      <c r="B703" s="3">
        <v>45420</v>
      </c>
      <c r="C703" t="s">
        <v>1071</v>
      </c>
      <c r="D703" t="s">
        <v>1794</v>
      </c>
      <c r="E703" t="s">
        <v>1874</v>
      </c>
      <c r="F703">
        <v>1</v>
      </c>
      <c r="G703">
        <v>445.5</v>
      </c>
      <c r="H703">
        <v>0.28000000000000003</v>
      </c>
      <c r="I703" t="s">
        <v>1861</v>
      </c>
      <c r="J703">
        <v>320.76</v>
      </c>
      <c r="K703" s="4">
        <f>IF(ISBLANK(Sales_Fact[[#This Row],[Quantity]]),MEDIAN(Sales_Fact[Quantity]),Sales_Fact[[#This Row],[Quantity]])</f>
        <v>1</v>
      </c>
      <c r="L703" s="1">
        <f>IF(ISBLANK(Sales_Fact[[#This Row],[Unit_Price]]),MEDIAN(Sales_Fact[Unit_Price]),Sales_Fact[[#This Row],[Unit_Price]])</f>
        <v>445.5</v>
      </c>
      <c r="M703" s="2">
        <f>IF(ISBLANK(Sales_Fact[[#This Row],[Discount]]),MEDIAN(Sales_Fact[Discount]),Sales_Fact[[#This Row],[Discount]])</f>
        <v>0.28000000000000003</v>
      </c>
      <c r="N703" s="1">
        <f>Sales_Fact[[#This Row],[Quantity2]]*Sales_Fact[[#This Row],[Unit_Price3]]*(1-Sales_Fact[[#This Row],[Discount4]])</f>
        <v>320.76</v>
      </c>
      <c r="O703" s="1">
        <f>Sales_Fact[[#This Row],[Quantity2]]*Sales_Fact[[#This Row],[Unit_Price3]]</f>
        <v>445.5</v>
      </c>
      <c r="P703" s="1">
        <f>Sales_Fact[[#This Row],[Gross Amount]]*Sales_Fact[[#This Row],[Discount4]]</f>
        <v>124.74000000000001</v>
      </c>
      <c r="Q703" s="1" t="str">
        <f>IF(Sales_Fact[[#This Row],[Total_Amount5]]&gt;1000,"High Value","Standard")</f>
        <v>Standard</v>
      </c>
    </row>
    <row r="704" spans="1:17" x14ac:dyDescent="0.25">
      <c r="A704" t="s">
        <v>2590</v>
      </c>
      <c r="B704" s="3">
        <v>45459</v>
      </c>
      <c r="C704" t="s">
        <v>724</v>
      </c>
      <c r="D704" t="s">
        <v>1821</v>
      </c>
      <c r="E704" t="s">
        <v>1874</v>
      </c>
      <c r="F704">
        <v>1</v>
      </c>
      <c r="G704">
        <v>900.94</v>
      </c>
      <c r="H704">
        <v>0.1</v>
      </c>
      <c r="I704" t="s">
        <v>1861</v>
      </c>
      <c r="J704">
        <v>810.84600000000012</v>
      </c>
      <c r="K704" s="4">
        <f>IF(ISBLANK(Sales_Fact[[#This Row],[Quantity]]),MEDIAN(Sales_Fact[Quantity]),Sales_Fact[[#This Row],[Quantity]])</f>
        <v>1</v>
      </c>
      <c r="L704" s="1">
        <f>IF(ISBLANK(Sales_Fact[[#This Row],[Unit_Price]]),MEDIAN(Sales_Fact[Unit_Price]),Sales_Fact[[#This Row],[Unit_Price]])</f>
        <v>900.94</v>
      </c>
      <c r="M704" s="2">
        <f>IF(ISBLANK(Sales_Fact[[#This Row],[Discount]]),MEDIAN(Sales_Fact[Discount]),Sales_Fact[[#This Row],[Discount]])</f>
        <v>0.1</v>
      </c>
      <c r="N704" s="1">
        <f>Sales_Fact[[#This Row],[Quantity2]]*Sales_Fact[[#This Row],[Unit_Price3]]*(1-Sales_Fact[[#This Row],[Discount4]])</f>
        <v>810.84600000000012</v>
      </c>
      <c r="O704" s="1">
        <f>Sales_Fact[[#This Row],[Quantity2]]*Sales_Fact[[#This Row],[Unit_Price3]]</f>
        <v>900.94</v>
      </c>
      <c r="P704" s="1">
        <f>Sales_Fact[[#This Row],[Gross Amount]]*Sales_Fact[[#This Row],[Discount4]]</f>
        <v>90.094000000000008</v>
      </c>
      <c r="Q704" s="1" t="str">
        <f>IF(Sales_Fact[[#This Row],[Total_Amount5]]&gt;1000,"High Value","Standard")</f>
        <v>Standard</v>
      </c>
    </row>
    <row r="705" spans="1:17" x14ac:dyDescent="0.25">
      <c r="A705" t="s">
        <v>2591</v>
      </c>
      <c r="B705" s="3">
        <v>45429</v>
      </c>
      <c r="C705" t="s">
        <v>649</v>
      </c>
      <c r="D705" t="s">
        <v>1597</v>
      </c>
      <c r="E705" t="s">
        <v>1886</v>
      </c>
      <c r="F705">
        <v>3</v>
      </c>
      <c r="G705">
        <v>262.69</v>
      </c>
      <c r="H705">
        <v>0.04</v>
      </c>
      <c r="I705" t="s">
        <v>1864</v>
      </c>
      <c r="J705">
        <v>756.54719999999986</v>
      </c>
      <c r="K705" s="4">
        <f>IF(ISBLANK(Sales_Fact[[#This Row],[Quantity]]),MEDIAN(Sales_Fact[Quantity]),Sales_Fact[[#This Row],[Quantity]])</f>
        <v>3</v>
      </c>
      <c r="L705" s="1">
        <f>IF(ISBLANK(Sales_Fact[[#This Row],[Unit_Price]]),MEDIAN(Sales_Fact[Unit_Price]),Sales_Fact[[#This Row],[Unit_Price]])</f>
        <v>262.69</v>
      </c>
      <c r="M705" s="2">
        <f>IF(ISBLANK(Sales_Fact[[#This Row],[Discount]]),MEDIAN(Sales_Fact[Discount]),Sales_Fact[[#This Row],[Discount]])</f>
        <v>0.04</v>
      </c>
      <c r="N705" s="1">
        <f>Sales_Fact[[#This Row],[Quantity2]]*Sales_Fact[[#This Row],[Unit_Price3]]*(1-Sales_Fact[[#This Row],[Discount4]])</f>
        <v>756.54719999999986</v>
      </c>
      <c r="O705" s="1">
        <f>Sales_Fact[[#This Row],[Quantity2]]*Sales_Fact[[#This Row],[Unit_Price3]]</f>
        <v>788.06999999999994</v>
      </c>
      <c r="P705" s="1">
        <f>Sales_Fact[[#This Row],[Gross Amount]]*Sales_Fact[[#This Row],[Discount4]]</f>
        <v>31.522799999999997</v>
      </c>
      <c r="Q705" s="1" t="str">
        <f>IF(Sales_Fact[[#This Row],[Total_Amount5]]&gt;1000,"High Value","Standard")</f>
        <v>Standard</v>
      </c>
    </row>
    <row r="706" spans="1:17" x14ac:dyDescent="0.25">
      <c r="A706" t="s">
        <v>2592</v>
      </c>
      <c r="B706" s="3">
        <v>45386</v>
      </c>
      <c r="C706" t="s">
        <v>1493</v>
      </c>
      <c r="D706" t="s">
        <v>1755</v>
      </c>
      <c r="E706" t="s">
        <v>1909</v>
      </c>
      <c r="F706">
        <v>3</v>
      </c>
      <c r="G706">
        <v>212.72</v>
      </c>
      <c r="H706">
        <v>0.22</v>
      </c>
      <c r="I706" t="s">
        <v>1864</v>
      </c>
      <c r="J706">
        <v>497.76479999999998</v>
      </c>
      <c r="K706" s="4">
        <f>IF(ISBLANK(Sales_Fact[[#This Row],[Quantity]]),MEDIAN(Sales_Fact[Quantity]),Sales_Fact[[#This Row],[Quantity]])</f>
        <v>3</v>
      </c>
      <c r="L706" s="1">
        <f>IF(ISBLANK(Sales_Fact[[#This Row],[Unit_Price]]),MEDIAN(Sales_Fact[Unit_Price]),Sales_Fact[[#This Row],[Unit_Price]])</f>
        <v>212.72</v>
      </c>
      <c r="M706" s="2">
        <f>IF(ISBLANK(Sales_Fact[[#This Row],[Discount]]),MEDIAN(Sales_Fact[Discount]),Sales_Fact[[#This Row],[Discount]])</f>
        <v>0.22</v>
      </c>
      <c r="N706" s="1">
        <f>Sales_Fact[[#This Row],[Quantity2]]*Sales_Fact[[#This Row],[Unit_Price3]]*(1-Sales_Fact[[#This Row],[Discount4]])</f>
        <v>497.76479999999998</v>
      </c>
      <c r="O706" s="1">
        <f>Sales_Fact[[#This Row],[Quantity2]]*Sales_Fact[[#This Row],[Unit_Price3]]</f>
        <v>638.16</v>
      </c>
      <c r="P706" s="1">
        <f>Sales_Fact[[#This Row],[Gross Amount]]*Sales_Fact[[#This Row],[Discount4]]</f>
        <v>140.39519999999999</v>
      </c>
      <c r="Q706" s="1" t="str">
        <f>IF(Sales_Fact[[#This Row],[Total_Amount5]]&gt;1000,"High Value","Standard")</f>
        <v>Standard</v>
      </c>
    </row>
    <row r="707" spans="1:17" x14ac:dyDescent="0.25">
      <c r="A707" t="s">
        <v>2593</v>
      </c>
      <c r="B707" s="3">
        <v>45803</v>
      </c>
      <c r="C707" t="s">
        <v>514</v>
      </c>
      <c r="D707" t="s">
        <v>1623</v>
      </c>
      <c r="E707" t="s">
        <v>1899</v>
      </c>
      <c r="F707">
        <v>4</v>
      </c>
      <c r="G707">
        <v>757.9</v>
      </c>
      <c r="H707">
        <v>0.22</v>
      </c>
      <c r="I707" t="s">
        <v>1864</v>
      </c>
      <c r="J707">
        <v>2364.6480000000001</v>
      </c>
      <c r="K707" s="4">
        <f>IF(ISBLANK(Sales_Fact[[#This Row],[Quantity]]),MEDIAN(Sales_Fact[Quantity]),Sales_Fact[[#This Row],[Quantity]])</f>
        <v>4</v>
      </c>
      <c r="L707" s="1">
        <f>IF(ISBLANK(Sales_Fact[[#This Row],[Unit_Price]]),MEDIAN(Sales_Fact[Unit_Price]),Sales_Fact[[#This Row],[Unit_Price]])</f>
        <v>757.9</v>
      </c>
      <c r="M707" s="2">
        <f>IF(ISBLANK(Sales_Fact[[#This Row],[Discount]]),MEDIAN(Sales_Fact[Discount]),Sales_Fact[[#This Row],[Discount]])</f>
        <v>0.22</v>
      </c>
      <c r="N707" s="1">
        <f>Sales_Fact[[#This Row],[Quantity2]]*Sales_Fact[[#This Row],[Unit_Price3]]*(1-Sales_Fact[[#This Row],[Discount4]])</f>
        <v>2364.6480000000001</v>
      </c>
      <c r="O707" s="1">
        <f>Sales_Fact[[#This Row],[Quantity2]]*Sales_Fact[[#This Row],[Unit_Price3]]</f>
        <v>3031.6</v>
      </c>
      <c r="P707" s="1">
        <f>Sales_Fact[[#This Row],[Gross Amount]]*Sales_Fact[[#This Row],[Discount4]]</f>
        <v>666.952</v>
      </c>
      <c r="Q707" s="1" t="str">
        <f>IF(Sales_Fact[[#This Row],[Total_Amount5]]&gt;1000,"High Value","Standard")</f>
        <v>High Value</v>
      </c>
    </row>
    <row r="708" spans="1:17" x14ac:dyDescent="0.25">
      <c r="A708" t="s">
        <v>2594</v>
      </c>
      <c r="B708" s="3">
        <v>45346</v>
      </c>
      <c r="C708" t="s">
        <v>81</v>
      </c>
      <c r="D708" t="s">
        <v>1791</v>
      </c>
      <c r="E708" t="s">
        <v>1863</v>
      </c>
      <c r="F708">
        <v>1</v>
      </c>
      <c r="G708">
        <v>846.04</v>
      </c>
      <c r="H708">
        <v>0.08</v>
      </c>
      <c r="I708" t="s">
        <v>1864</v>
      </c>
      <c r="J708">
        <v>778.35680000000002</v>
      </c>
      <c r="K708" s="4">
        <f>IF(ISBLANK(Sales_Fact[[#This Row],[Quantity]]),MEDIAN(Sales_Fact[Quantity]),Sales_Fact[[#This Row],[Quantity]])</f>
        <v>1</v>
      </c>
      <c r="L708" s="1">
        <f>IF(ISBLANK(Sales_Fact[[#This Row],[Unit_Price]]),MEDIAN(Sales_Fact[Unit_Price]),Sales_Fact[[#This Row],[Unit_Price]])</f>
        <v>846.04</v>
      </c>
      <c r="M708" s="2">
        <f>IF(ISBLANK(Sales_Fact[[#This Row],[Discount]]),MEDIAN(Sales_Fact[Discount]),Sales_Fact[[#This Row],[Discount]])</f>
        <v>0.08</v>
      </c>
      <c r="N708" s="1">
        <f>Sales_Fact[[#This Row],[Quantity2]]*Sales_Fact[[#This Row],[Unit_Price3]]*(1-Sales_Fact[[#This Row],[Discount4]])</f>
        <v>778.35680000000002</v>
      </c>
      <c r="O708" s="1">
        <f>Sales_Fact[[#This Row],[Quantity2]]*Sales_Fact[[#This Row],[Unit_Price3]]</f>
        <v>846.04</v>
      </c>
      <c r="P708" s="1">
        <f>Sales_Fact[[#This Row],[Gross Amount]]*Sales_Fact[[#This Row],[Discount4]]</f>
        <v>67.683199999999999</v>
      </c>
      <c r="Q708" s="1" t="str">
        <f>IF(Sales_Fact[[#This Row],[Total_Amount5]]&gt;1000,"High Value","Standard")</f>
        <v>Standard</v>
      </c>
    </row>
    <row r="709" spans="1:17" x14ac:dyDescent="0.25">
      <c r="A709" t="s">
        <v>2595</v>
      </c>
      <c r="B709" s="3">
        <v>45267</v>
      </c>
      <c r="C709" t="s">
        <v>538</v>
      </c>
      <c r="D709" t="s">
        <v>1665</v>
      </c>
      <c r="E709" t="s">
        <v>1872</v>
      </c>
      <c r="F709">
        <v>3</v>
      </c>
      <c r="G709">
        <v>179.7</v>
      </c>
      <c r="H709">
        <v>0.17</v>
      </c>
      <c r="I709" t="s">
        <v>1868</v>
      </c>
      <c r="J709">
        <v>447.45299999999992</v>
      </c>
      <c r="K709" s="4">
        <f>IF(ISBLANK(Sales_Fact[[#This Row],[Quantity]]),MEDIAN(Sales_Fact[Quantity]),Sales_Fact[[#This Row],[Quantity]])</f>
        <v>3</v>
      </c>
      <c r="L709" s="1">
        <f>IF(ISBLANK(Sales_Fact[[#This Row],[Unit_Price]]),MEDIAN(Sales_Fact[Unit_Price]),Sales_Fact[[#This Row],[Unit_Price]])</f>
        <v>179.7</v>
      </c>
      <c r="M709" s="2">
        <f>IF(ISBLANK(Sales_Fact[[#This Row],[Discount]]),MEDIAN(Sales_Fact[Discount]),Sales_Fact[[#This Row],[Discount]])</f>
        <v>0.17</v>
      </c>
      <c r="N709" s="1">
        <f>Sales_Fact[[#This Row],[Quantity2]]*Sales_Fact[[#This Row],[Unit_Price3]]*(1-Sales_Fact[[#This Row],[Discount4]])</f>
        <v>447.45299999999992</v>
      </c>
      <c r="O709" s="1">
        <f>Sales_Fact[[#This Row],[Quantity2]]*Sales_Fact[[#This Row],[Unit_Price3]]</f>
        <v>539.09999999999991</v>
      </c>
      <c r="P709" s="1">
        <f>Sales_Fact[[#This Row],[Gross Amount]]*Sales_Fact[[#This Row],[Discount4]]</f>
        <v>91.646999999999991</v>
      </c>
      <c r="Q709" s="1" t="str">
        <f>IF(Sales_Fact[[#This Row],[Total_Amount5]]&gt;1000,"High Value","Standard")</f>
        <v>Standard</v>
      </c>
    </row>
    <row r="710" spans="1:17" x14ac:dyDescent="0.25">
      <c r="A710" t="s">
        <v>2596</v>
      </c>
      <c r="B710" s="3">
        <v>45572</v>
      </c>
      <c r="C710" t="s">
        <v>1390</v>
      </c>
      <c r="D710" t="s">
        <v>1644</v>
      </c>
      <c r="E710" t="s">
        <v>1874</v>
      </c>
      <c r="F710">
        <v>4</v>
      </c>
      <c r="G710">
        <v>681.08</v>
      </c>
      <c r="H710">
        <v>0</v>
      </c>
      <c r="I710" t="s">
        <v>1864</v>
      </c>
      <c r="J710">
        <v>2724.32</v>
      </c>
      <c r="K710" s="4">
        <f>IF(ISBLANK(Sales_Fact[[#This Row],[Quantity]]),MEDIAN(Sales_Fact[Quantity]),Sales_Fact[[#This Row],[Quantity]])</f>
        <v>4</v>
      </c>
      <c r="L710" s="1">
        <f>IF(ISBLANK(Sales_Fact[[#This Row],[Unit_Price]]),MEDIAN(Sales_Fact[Unit_Price]),Sales_Fact[[#This Row],[Unit_Price]])</f>
        <v>681.08</v>
      </c>
      <c r="M710" s="2">
        <f>IF(ISBLANK(Sales_Fact[[#This Row],[Discount]]),MEDIAN(Sales_Fact[Discount]),Sales_Fact[[#This Row],[Discount]])</f>
        <v>0</v>
      </c>
      <c r="N710" s="1">
        <f>Sales_Fact[[#This Row],[Quantity2]]*Sales_Fact[[#This Row],[Unit_Price3]]*(1-Sales_Fact[[#This Row],[Discount4]])</f>
        <v>2724.32</v>
      </c>
      <c r="O710" s="1">
        <f>Sales_Fact[[#This Row],[Quantity2]]*Sales_Fact[[#This Row],[Unit_Price3]]</f>
        <v>2724.32</v>
      </c>
      <c r="P710" s="1">
        <f>Sales_Fact[[#This Row],[Gross Amount]]*Sales_Fact[[#This Row],[Discount4]]</f>
        <v>0</v>
      </c>
      <c r="Q710" s="1" t="str">
        <f>IF(Sales_Fact[[#This Row],[Total_Amount5]]&gt;1000,"High Value","Standard")</f>
        <v>High Value</v>
      </c>
    </row>
    <row r="711" spans="1:17" x14ac:dyDescent="0.25">
      <c r="A711" t="s">
        <v>2597</v>
      </c>
      <c r="B711" s="3">
        <v>45252</v>
      </c>
      <c r="C711" t="s">
        <v>1264</v>
      </c>
      <c r="D711" t="s">
        <v>1561</v>
      </c>
      <c r="E711" t="s">
        <v>1872</v>
      </c>
      <c r="F711">
        <v>4</v>
      </c>
      <c r="G711">
        <v>723.44</v>
      </c>
      <c r="H711">
        <v>0.14000000000000001</v>
      </c>
      <c r="I711" t="s">
        <v>1864</v>
      </c>
      <c r="J711">
        <v>2488.6336000000001</v>
      </c>
      <c r="K711" s="4">
        <f>IF(ISBLANK(Sales_Fact[[#This Row],[Quantity]]),MEDIAN(Sales_Fact[Quantity]),Sales_Fact[[#This Row],[Quantity]])</f>
        <v>4</v>
      </c>
      <c r="L711" s="1">
        <f>IF(ISBLANK(Sales_Fact[[#This Row],[Unit_Price]]),MEDIAN(Sales_Fact[Unit_Price]),Sales_Fact[[#This Row],[Unit_Price]])</f>
        <v>723.44</v>
      </c>
      <c r="M711" s="2">
        <f>IF(ISBLANK(Sales_Fact[[#This Row],[Discount]]),MEDIAN(Sales_Fact[Discount]),Sales_Fact[[#This Row],[Discount]])</f>
        <v>0.14000000000000001</v>
      </c>
      <c r="N711" s="1">
        <f>Sales_Fact[[#This Row],[Quantity2]]*Sales_Fact[[#This Row],[Unit_Price3]]*(1-Sales_Fact[[#This Row],[Discount4]])</f>
        <v>2488.6336000000001</v>
      </c>
      <c r="O711" s="1">
        <f>Sales_Fact[[#This Row],[Quantity2]]*Sales_Fact[[#This Row],[Unit_Price3]]</f>
        <v>2893.76</v>
      </c>
      <c r="P711" s="1">
        <f>Sales_Fact[[#This Row],[Gross Amount]]*Sales_Fact[[#This Row],[Discount4]]</f>
        <v>405.12640000000005</v>
      </c>
      <c r="Q711" s="1" t="str">
        <f>IF(Sales_Fact[[#This Row],[Total_Amount5]]&gt;1000,"High Value","Standard")</f>
        <v>High Value</v>
      </c>
    </row>
    <row r="712" spans="1:17" x14ac:dyDescent="0.25">
      <c r="A712" t="s">
        <v>2598</v>
      </c>
      <c r="B712" s="3">
        <v>45939</v>
      </c>
      <c r="C712" t="s">
        <v>440</v>
      </c>
      <c r="D712" t="s">
        <v>1644</v>
      </c>
      <c r="E712" t="s">
        <v>1881</v>
      </c>
      <c r="F712">
        <v>4</v>
      </c>
      <c r="G712">
        <v>471.89</v>
      </c>
      <c r="H712">
        <v>0.12</v>
      </c>
      <c r="I712" t="s">
        <v>1868</v>
      </c>
      <c r="J712">
        <v>1661.0527999999999</v>
      </c>
      <c r="K712" s="4">
        <f>IF(ISBLANK(Sales_Fact[[#This Row],[Quantity]]),MEDIAN(Sales_Fact[Quantity]),Sales_Fact[[#This Row],[Quantity]])</f>
        <v>4</v>
      </c>
      <c r="L712" s="1">
        <f>IF(ISBLANK(Sales_Fact[[#This Row],[Unit_Price]]),MEDIAN(Sales_Fact[Unit_Price]),Sales_Fact[[#This Row],[Unit_Price]])</f>
        <v>471.89</v>
      </c>
      <c r="M712" s="2">
        <f>IF(ISBLANK(Sales_Fact[[#This Row],[Discount]]),MEDIAN(Sales_Fact[Discount]),Sales_Fact[[#This Row],[Discount]])</f>
        <v>0.12</v>
      </c>
      <c r="N712" s="1">
        <f>Sales_Fact[[#This Row],[Quantity2]]*Sales_Fact[[#This Row],[Unit_Price3]]*(1-Sales_Fact[[#This Row],[Discount4]])</f>
        <v>1661.0527999999999</v>
      </c>
      <c r="O712" s="1">
        <f>Sales_Fact[[#This Row],[Quantity2]]*Sales_Fact[[#This Row],[Unit_Price3]]</f>
        <v>1887.56</v>
      </c>
      <c r="P712" s="1">
        <f>Sales_Fact[[#This Row],[Gross Amount]]*Sales_Fact[[#This Row],[Discount4]]</f>
        <v>226.50719999999998</v>
      </c>
      <c r="Q712" s="1" t="str">
        <f>IF(Sales_Fact[[#This Row],[Total_Amount5]]&gt;1000,"High Value","Standard")</f>
        <v>High Value</v>
      </c>
    </row>
    <row r="713" spans="1:17" x14ac:dyDescent="0.25">
      <c r="A713" t="s">
        <v>2599</v>
      </c>
      <c r="B713" s="3">
        <v>45559</v>
      </c>
      <c r="C713" t="s">
        <v>1155</v>
      </c>
      <c r="D713" t="s">
        <v>1764</v>
      </c>
      <c r="E713" t="s">
        <v>1863</v>
      </c>
      <c r="F713">
        <v>1</v>
      </c>
      <c r="G713">
        <v>613.17999999999995</v>
      </c>
      <c r="H713">
        <v>0.14000000000000001</v>
      </c>
      <c r="I713" t="s">
        <v>1868</v>
      </c>
      <c r="J713">
        <v>527.33479999999997</v>
      </c>
      <c r="K713" s="4">
        <f>IF(ISBLANK(Sales_Fact[[#This Row],[Quantity]]),MEDIAN(Sales_Fact[Quantity]),Sales_Fact[[#This Row],[Quantity]])</f>
        <v>1</v>
      </c>
      <c r="L713" s="1">
        <f>IF(ISBLANK(Sales_Fact[[#This Row],[Unit_Price]]),MEDIAN(Sales_Fact[Unit_Price]),Sales_Fact[[#This Row],[Unit_Price]])</f>
        <v>613.17999999999995</v>
      </c>
      <c r="M713" s="2">
        <f>IF(ISBLANK(Sales_Fact[[#This Row],[Discount]]),MEDIAN(Sales_Fact[Discount]),Sales_Fact[[#This Row],[Discount]])</f>
        <v>0.14000000000000001</v>
      </c>
      <c r="N713" s="1">
        <f>Sales_Fact[[#This Row],[Quantity2]]*Sales_Fact[[#This Row],[Unit_Price3]]*(1-Sales_Fact[[#This Row],[Discount4]])</f>
        <v>527.33479999999997</v>
      </c>
      <c r="O713" s="1">
        <f>Sales_Fact[[#This Row],[Quantity2]]*Sales_Fact[[#This Row],[Unit_Price3]]</f>
        <v>613.17999999999995</v>
      </c>
      <c r="P713" s="1">
        <f>Sales_Fact[[#This Row],[Gross Amount]]*Sales_Fact[[#This Row],[Discount4]]</f>
        <v>85.845200000000006</v>
      </c>
      <c r="Q713" s="1" t="str">
        <f>IF(Sales_Fact[[#This Row],[Total_Amount5]]&gt;1000,"High Value","Standard")</f>
        <v>Standard</v>
      </c>
    </row>
    <row r="714" spans="1:17" x14ac:dyDescent="0.25">
      <c r="A714" t="s">
        <v>2600</v>
      </c>
      <c r="B714" s="3">
        <v>45229</v>
      </c>
      <c r="C714" t="s">
        <v>199</v>
      </c>
      <c r="D714" t="s">
        <v>1680</v>
      </c>
      <c r="E714" t="s">
        <v>1874</v>
      </c>
      <c r="F714">
        <v>1</v>
      </c>
      <c r="G714">
        <v>651.30999999999995</v>
      </c>
      <c r="H714">
        <v>0.24</v>
      </c>
      <c r="I714" t="s">
        <v>1864</v>
      </c>
      <c r="J714">
        <v>494.99560000000002</v>
      </c>
      <c r="K714" s="4">
        <f>IF(ISBLANK(Sales_Fact[[#This Row],[Quantity]]),MEDIAN(Sales_Fact[Quantity]),Sales_Fact[[#This Row],[Quantity]])</f>
        <v>1</v>
      </c>
      <c r="L714" s="1">
        <f>IF(ISBLANK(Sales_Fact[[#This Row],[Unit_Price]]),MEDIAN(Sales_Fact[Unit_Price]),Sales_Fact[[#This Row],[Unit_Price]])</f>
        <v>651.30999999999995</v>
      </c>
      <c r="M714" s="2">
        <f>IF(ISBLANK(Sales_Fact[[#This Row],[Discount]]),MEDIAN(Sales_Fact[Discount]),Sales_Fact[[#This Row],[Discount]])</f>
        <v>0.24</v>
      </c>
      <c r="N714" s="1">
        <f>Sales_Fact[[#This Row],[Quantity2]]*Sales_Fact[[#This Row],[Unit_Price3]]*(1-Sales_Fact[[#This Row],[Discount4]])</f>
        <v>494.99559999999997</v>
      </c>
      <c r="O714" s="1">
        <f>Sales_Fact[[#This Row],[Quantity2]]*Sales_Fact[[#This Row],[Unit_Price3]]</f>
        <v>651.30999999999995</v>
      </c>
      <c r="P714" s="1">
        <f>Sales_Fact[[#This Row],[Gross Amount]]*Sales_Fact[[#This Row],[Discount4]]</f>
        <v>156.31439999999998</v>
      </c>
      <c r="Q714" s="1" t="str">
        <f>IF(Sales_Fact[[#This Row],[Total_Amount5]]&gt;1000,"High Value","Standard")</f>
        <v>Standard</v>
      </c>
    </row>
    <row r="715" spans="1:17" x14ac:dyDescent="0.25">
      <c r="A715" t="s">
        <v>2601</v>
      </c>
      <c r="B715" s="3">
        <v>45333</v>
      </c>
      <c r="C715" t="s">
        <v>107</v>
      </c>
      <c r="D715" t="s">
        <v>1982</v>
      </c>
      <c r="E715" t="s">
        <v>1904</v>
      </c>
      <c r="F715">
        <v>2</v>
      </c>
      <c r="G715">
        <v>635.14</v>
      </c>
      <c r="H715">
        <v>0.1</v>
      </c>
      <c r="I715" t="s">
        <v>1868</v>
      </c>
      <c r="J715">
        <v>1143.252</v>
      </c>
      <c r="K715" s="4">
        <f>IF(ISBLANK(Sales_Fact[[#This Row],[Quantity]]),MEDIAN(Sales_Fact[Quantity]),Sales_Fact[[#This Row],[Quantity]])</f>
        <v>2</v>
      </c>
      <c r="L715" s="1">
        <f>IF(ISBLANK(Sales_Fact[[#This Row],[Unit_Price]]),MEDIAN(Sales_Fact[Unit_Price]),Sales_Fact[[#This Row],[Unit_Price]])</f>
        <v>635.14</v>
      </c>
      <c r="M715" s="2">
        <f>IF(ISBLANK(Sales_Fact[[#This Row],[Discount]]),MEDIAN(Sales_Fact[Discount]),Sales_Fact[[#This Row],[Discount]])</f>
        <v>0.1</v>
      </c>
      <c r="N715" s="1">
        <f>Sales_Fact[[#This Row],[Quantity2]]*Sales_Fact[[#This Row],[Unit_Price3]]*(1-Sales_Fact[[#This Row],[Discount4]])</f>
        <v>1143.252</v>
      </c>
      <c r="O715" s="1">
        <f>Sales_Fact[[#This Row],[Quantity2]]*Sales_Fact[[#This Row],[Unit_Price3]]</f>
        <v>1270.28</v>
      </c>
      <c r="P715" s="1">
        <f>Sales_Fact[[#This Row],[Gross Amount]]*Sales_Fact[[#This Row],[Discount4]]</f>
        <v>127.02800000000001</v>
      </c>
      <c r="Q715" s="1" t="str">
        <f>IF(Sales_Fact[[#This Row],[Total_Amount5]]&gt;1000,"High Value","Standard")</f>
        <v>High Value</v>
      </c>
    </row>
    <row r="716" spans="1:17" x14ac:dyDescent="0.25">
      <c r="A716" t="s">
        <v>2602</v>
      </c>
      <c r="B716" s="3">
        <v>45752</v>
      </c>
      <c r="C716" t="s">
        <v>1197</v>
      </c>
      <c r="D716" t="s">
        <v>1845</v>
      </c>
      <c r="E716" t="s">
        <v>1881</v>
      </c>
      <c r="F716">
        <v>4</v>
      </c>
      <c r="G716">
        <v>912.61</v>
      </c>
      <c r="H716">
        <v>0.14000000000000001</v>
      </c>
      <c r="I716" t="s">
        <v>1861</v>
      </c>
      <c r="J716">
        <v>3139.3784000000001</v>
      </c>
      <c r="K716" s="4">
        <f>IF(ISBLANK(Sales_Fact[[#This Row],[Quantity]]),MEDIAN(Sales_Fact[Quantity]),Sales_Fact[[#This Row],[Quantity]])</f>
        <v>4</v>
      </c>
      <c r="L716" s="1">
        <f>IF(ISBLANK(Sales_Fact[[#This Row],[Unit_Price]]),MEDIAN(Sales_Fact[Unit_Price]),Sales_Fact[[#This Row],[Unit_Price]])</f>
        <v>912.61</v>
      </c>
      <c r="M716" s="2">
        <f>IF(ISBLANK(Sales_Fact[[#This Row],[Discount]]),MEDIAN(Sales_Fact[Discount]),Sales_Fact[[#This Row],[Discount]])</f>
        <v>0.14000000000000001</v>
      </c>
      <c r="N716" s="1">
        <f>Sales_Fact[[#This Row],[Quantity2]]*Sales_Fact[[#This Row],[Unit_Price3]]*(1-Sales_Fact[[#This Row],[Discount4]])</f>
        <v>3139.3784000000001</v>
      </c>
      <c r="O716" s="1">
        <f>Sales_Fact[[#This Row],[Quantity2]]*Sales_Fact[[#This Row],[Unit_Price3]]</f>
        <v>3650.44</v>
      </c>
      <c r="P716" s="1">
        <f>Sales_Fact[[#This Row],[Gross Amount]]*Sales_Fact[[#This Row],[Discount4]]</f>
        <v>511.06160000000006</v>
      </c>
      <c r="Q716" s="1" t="str">
        <f>IF(Sales_Fact[[#This Row],[Total_Amount5]]&gt;1000,"High Value","Standard")</f>
        <v>High Value</v>
      </c>
    </row>
    <row r="717" spans="1:17" x14ac:dyDescent="0.25">
      <c r="A717" t="s">
        <v>2603</v>
      </c>
      <c r="B717" s="3">
        <v>45795</v>
      </c>
      <c r="C717" t="s">
        <v>881</v>
      </c>
      <c r="D717" t="s">
        <v>1692</v>
      </c>
      <c r="E717" t="s">
        <v>1872</v>
      </c>
      <c r="F717">
        <v>3</v>
      </c>
      <c r="G717">
        <v>79.77</v>
      </c>
      <c r="H717">
        <v>0.09</v>
      </c>
      <c r="I717" t="s">
        <v>1861</v>
      </c>
      <c r="J717">
        <v>217.77209999999999</v>
      </c>
      <c r="K717" s="4">
        <f>IF(ISBLANK(Sales_Fact[[#This Row],[Quantity]]),MEDIAN(Sales_Fact[Quantity]),Sales_Fact[[#This Row],[Quantity]])</f>
        <v>3</v>
      </c>
      <c r="L717" s="1">
        <f>IF(ISBLANK(Sales_Fact[[#This Row],[Unit_Price]]),MEDIAN(Sales_Fact[Unit_Price]),Sales_Fact[[#This Row],[Unit_Price]])</f>
        <v>79.77</v>
      </c>
      <c r="M717" s="2">
        <f>IF(ISBLANK(Sales_Fact[[#This Row],[Discount]]),MEDIAN(Sales_Fact[Discount]),Sales_Fact[[#This Row],[Discount]])</f>
        <v>0.09</v>
      </c>
      <c r="N717" s="1">
        <f>Sales_Fact[[#This Row],[Quantity2]]*Sales_Fact[[#This Row],[Unit_Price3]]*(1-Sales_Fact[[#This Row],[Discount4]])</f>
        <v>217.77210000000002</v>
      </c>
      <c r="O717" s="1">
        <f>Sales_Fact[[#This Row],[Quantity2]]*Sales_Fact[[#This Row],[Unit_Price3]]</f>
        <v>239.31</v>
      </c>
      <c r="P717" s="1">
        <f>Sales_Fact[[#This Row],[Gross Amount]]*Sales_Fact[[#This Row],[Discount4]]</f>
        <v>21.5379</v>
      </c>
      <c r="Q717" s="1" t="str">
        <f>IF(Sales_Fact[[#This Row],[Total_Amount5]]&gt;1000,"High Value","Standard")</f>
        <v>Standard</v>
      </c>
    </row>
    <row r="718" spans="1:17" x14ac:dyDescent="0.25">
      <c r="A718" t="s">
        <v>2604</v>
      </c>
      <c r="B718" s="3">
        <v>45755</v>
      </c>
      <c r="C718" t="s">
        <v>890</v>
      </c>
      <c r="D718" t="s">
        <v>1833</v>
      </c>
      <c r="E718" t="s">
        <v>1888</v>
      </c>
      <c r="F718">
        <v>4</v>
      </c>
      <c r="G718">
        <v>603.52</v>
      </c>
      <c r="H718">
        <v>0.25</v>
      </c>
      <c r="I718" t="s">
        <v>1861</v>
      </c>
      <c r="J718">
        <v>1810.56</v>
      </c>
      <c r="K718" s="4">
        <f>IF(ISBLANK(Sales_Fact[[#This Row],[Quantity]]),MEDIAN(Sales_Fact[Quantity]),Sales_Fact[[#This Row],[Quantity]])</f>
        <v>4</v>
      </c>
      <c r="L718" s="1">
        <f>IF(ISBLANK(Sales_Fact[[#This Row],[Unit_Price]]),MEDIAN(Sales_Fact[Unit_Price]),Sales_Fact[[#This Row],[Unit_Price]])</f>
        <v>603.52</v>
      </c>
      <c r="M718" s="2">
        <f>IF(ISBLANK(Sales_Fact[[#This Row],[Discount]]),MEDIAN(Sales_Fact[Discount]),Sales_Fact[[#This Row],[Discount]])</f>
        <v>0.25</v>
      </c>
      <c r="N718" s="1">
        <f>Sales_Fact[[#This Row],[Quantity2]]*Sales_Fact[[#This Row],[Unit_Price3]]*(1-Sales_Fact[[#This Row],[Discount4]])</f>
        <v>1810.56</v>
      </c>
      <c r="O718" s="1">
        <f>Sales_Fact[[#This Row],[Quantity2]]*Sales_Fact[[#This Row],[Unit_Price3]]</f>
        <v>2414.08</v>
      </c>
      <c r="P718" s="1">
        <f>Sales_Fact[[#This Row],[Gross Amount]]*Sales_Fact[[#This Row],[Discount4]]</f>
        <v>603.52</v>
      </c>
      <c r="Q718" s="1" t="str">
        <f>IF(Sales_Fact[[#This Row],[Total_Amount5]]&gt;1000,"High Value","Standard")</f>
        <v>High Value</v>
      </c>
    </row>
    <row r="719" spans="1:17" x14ac:dyDescent="0.25">
      <c r="A719" t="s">
        <v>2605</v>
      </c>
      <c r="B719" s="3">
        <v>45625</v>
      </c>
      <c r="C719" t="s">
        <v>285</v>
      </c>
      <c r="D719" t="s">
        <v>1782</v>
      </c>
      <c r="E719" t="s">
        <v>1913</v>
      </c>
      <c r="F719">
        <v>4</v>
      </c>
      <c r="G719">
        <v>453.12</v>
      </c>
      <c r="H719">
        <v>0.23</v>
      </c>
      <c r="I719" t="s">
        <v>1868</v>
      </c>
      <c r="J719">
        <v>1395.6096</v>
      </c>
      <c r="K719" s="4">
        <f>IF(ISBLANK(Sales_Fact[[#This Row],[Quantity]]),MEDIAN(Sales_Fact[Quantity]),Sales_Fact[[#This Row],[Quantity]])</f>
        <v>4</v>
      </c>
      <c r="L719" s="1">
        <f>IF(ISBLANK(Sales_Fact[[#This Row],[Unit_Price]]),MEDIAN(Sales_Fact[Unit_Price]),Sales_Fact[[#This Row],[Unit_Price]])</f>
        <v>453.12</v>
      </c>
      <c r="M719" s="2">
        <f>IF(ISBLANK(Sales_Fact[[#This Row],[Discount]]),MEDIAN(Sales_Fact[Discount]),Sales_Fact[[#This Row],[Discount]])</f>
        <v>0.23</v>
      </c>
      <c r="N719" s="1">
        <f>Sales_Fact[[#This Row],[Quantity2]]*Sales_Fact[[#This Row],[Unit_Price3]]*(1-Sales_Fact[[#This Row],[Discount4]])</f>
        <v>1395.6096</v>
      </c>
      <c r="O719" s="1">
        <f>Sales_Fact[[#This Row],[Quantity2]]*Sales_Fact[[#This Row],[Unit_Price3]]</f>
        <v>1812.48</v>
      </c>
      <c r="P719" s="1">
        <f>Sales_Fact[[#This Row],[Gross Amount]]*Sales_Fact[[#This Row],[Discount4]]</f>
        <v>416.87040000000002</v>
      </c>
      <c r="Q719" s="1" t="str">
        <f>IF(Sales_Fact[[#This Row],[Total_Amount5]]&gt;1000,"High Value","Standard")</f>
        <v>High Value</v>
      </c>
    </row>
    <row r="720" spans="1:17" x14ac:dyDescent="0.25">
      <c r="A720" t="s">
        <v>2606</v>
      </c>
      <c r="B720" s="3">
        <v>45656</v>
      </c>
      <c r="C720" t="s">
        <v>1534</v>
      </c>
      <c r="D720" t="s">
        <v>1650</v>
      </c>
      <c r="E720" t="s">
        <v>1890</v>
      </c>
      <c r="F720">
        <v>2</v>
      </c>
      <c r="G720">
        <v>974.35</v>
      </c>
      <c r="H720">
        <v>0.15</v>
      </c>
      <c r="I720" t="s">
        <v>1861</v>
      </c>
      <c r="J720">
        <v>1656.395</v>
      </c>
      <c r="K720" s="4">
        <f>IF(ISBLANK(Sales_Fact[[#This Row],[Quantity]]),MEDIAN(Sales_Fact[Quantity]),Sales_Fact[[#This Row],[Quantity]])</f>
        <v>2</v>
      </c>
      <c r="L720" s="1">
        <f>IF(ISBLANK(Sales_Fact[[#This Row],[Unit_Price]]),MEDIAN(Sales_Fact[Unit_Price]),Sales_Fact[[#This Row],[Unit_Price]])</f>
        <v>974.35</v>
      </c>
      <c r="M720" s="2">
        <f>IF(ISBLANK(Sales_Fact[[#This Row],[Discount]]),MEDIAN(Sales_Fact[Discount]),Sales_Fact[[#This Row],[Discount]])</f>
        <v>0.15</v>
      </c>
      <c r="N720" s="1">
        <f>Sales_Fact[[#This Row],[Quantity2]]*Sales_Fact[[#This Row],[Unit_Price3]]*(1-Sales_Fact[[#This Row],[Discount4]])</f>
        <v>1656.395</v>
      </c>
      <c r="O720" s="1">
        <f>Sales_Fact[[#This Row],[Quantity2]]*Sales_Fact[[#This Row],[Unit_Price3]]</f>
        <v>1948.7</v>
      </c>
      <c r="P720" s="1">
        <f>Sales_Fact[[#This Row],[Gross Amount]]*Sales_Fact[[#This Row],[Discount4]]</f>
        <v>292.30500000000001</v>
      </c>
      <c r="Q720" s="1" t="str">
        <f>IF(Sales_Fact[[#This Row],[Total_Amount5]]&gt;1000,"High Value","Standard")</f>
        <v>High Value</v>
      </c>
    </row>
    <row r="721" spans="1:17" x14ac:dyDescent="0.25">
      <c r="A721" t="s">
        <v>2607</v>
      </c>
      <c r="B721" s="3">
        <v>45824</v>
      </c>
      <c r="C721" t="s">
        <v>1475</v>
      </c>
      <c r="D721" t="s">
        <v>1836</v>
      </c>
      <c r="E721" t="s">
        <v>1863</v>
      </c>
      <c r="F721">
        <v>4</v>
      </c>
      <c r="G721">
        <v>52.35</v>
      </c>
      <c r="H721">
        <v>0.23</v>
      </c>
      <c r="I721" t="s">
        <v>1868</v>
      </c>
      <c r="J721">
        <v>161.238</v>
      </c>
      <c r="K721" s="4">
        <f>IF(ISBLANK(Sales_Fact[[#This Row],[Quantity]]),MEDIAN(Sales_Fact[Quantity]),Sales_Fact[[#This Row],[Quantity]])</f>
        <v>4</v>
      </c>
      <c r="L721" s="1">
        <f>IF(ISBLANK(Sales_Fact[[#This Row],[Unit_Price]]),MEDIAN(Sales_Fact[Unit_Price]),Sales_Fact[[#This Row],[Unit_Price]])</f>
        <v>52.35</v>
      </c>
      <c r="M721" s="2">
        <f>IF(ISBLANK(Sales_Fact[[#This Row],[Discount]]),MEDIAN(Sales_Fact[Discount]),Sales_Fact[[#This Row],[Discount]])</f>
        <v>0.23</v>
      </c>
      <c r="N721" s="1">
        <f>Sales_Fact[[#This Row],[Quantity2]]*Sales_Fact[[#This Row],[Unit_Price3]]*(1-Sales_Fact[[#This Row],[Discount4]])</f>
        <v>161.238</v>
      </c>
      <c r="O721" s="1">
        <f>Sales_Fact[[#This Row],[Quantity2]]*Sales_Fact[[#This Row],[Unit_Price3]]</f>
        <v>209.4</v>
      </c>
      <c r="P721" s="1">
        <f>Sales_Fact[[#This Row],[Gross Amount]]*Sales_Fact[[#This Row],[Discount4]]</f>
        <v>48.162000000000006</v>
      </c>
      <c r="Q721" s="1" t="str">
        <f>IF(Sales_Fact[[#This Row],[Total_Amount5]]&gt;1000,"High Value","Standard")</f>
        <v>Standard</v>
      </c>
    </row>
    <row r="722" spans="1:17" x14ac:dyDescent="0.25">
      <c r="A722" t="s">
        <v>2608</v>
      </c>
      <c r="B722" s="3">
        <v>45824</v>
      </c>
      <c r="C722" t="s">
        <v>1167</v>
      </c>
      <c r="D722" t="s">
        <v>1746</v>
      </c>
      <c r="E722" t="s">
        <v>1863</v>
      </c>
      <c r="F722">
        <v>3</v>
      </c>
      <c r="G722">
        <v>681.58</v>
      </c>
      <c r="H722">
        <v>0.23</v>
      </c>
      <c r="I722" t="s">
        <v>1861</v>
      </c>
      <c r="J722">
        <v>1574.4498000000001</v>
      </c>
      <c r="K722" s="4">
        <f>IF(ISBLANK(Sales_Fact[[#This Row],[Quantity]]),MEDIAN(Sales_Fact[Quantity]),Sales_Fact[[#This Row],[Quantity]])</f>
        <v>3</v>
      </c>
      <c r="L722" s="1">
        <f>IF(ISBLANK(Sales_Fact[[#This Row],[Unit_Price]]),MEDIAN(Sales_Fact[Unit_Price]),Sales_Fact[[#This Row],[Unit_Price]])</f>
        <v>681.58</v>
      </c>
      <c r="M722" s="2">
        <f>IF(ISBLANK(Sales_Fact[[#This Row],[Discount]]),MEDIAN(Sales_Fact[Discount]),Sales_Fact[[#This Row],[Discount]])</f>
        <v>0.23</v>
      </c>
      <c r="N722" s="1">
        <f>Sales_Fact[[#This Row],[Quantity2]]*Sales_Fact[[#This Row],[Unit_Price3]]*(1-Sales_Fact[[#This Row],[Discount4]])</f>
        <v>1574.4498000000003</v>
      </c>
      <c r="O722" s="1">
        <f>Sales_Fact[[#This Row],[Quantity2]]*Sales_Fact[[#This Row],[Unit_Price3]]</f>
        <v>2044.7400000000002</v>
      </c>
      <c r="P722" s="1">
        <f>Sales_Fact[[#This Row],[Gross Amount]]*Sales_Fact[[#This Row],[Discount4]]</f>
        <v>470.29020000000008</v>
      </c>
      <c r="Q722" s="1" t="str">
        <f>IF(Sales_Fact[[#This Row],[Total_Amount5]]&gt;1000,"High Value","Standard")</f>
        <v>High Value</v>
      </c>
    </row>
    <row r="723" spans="1:17" x14ac:dyDescent="0.25">
      <c r="A723" t="s">
        <v>2609</v>
      </c>
      <c r="B723" s="3">
        <v>45384</v>
      </c>
      <c r="C723" t="s">
        <v>591</v>
      </c>
      <c r="D723" t="s">
        <v>1800</v>
      </c>
      <c r="E723" t="s">
        <v>1888</v>
      </c>
      <c r="F723">
        <v>3</v>
      </c>
      <c r="G723">
        <v>71.23</v>
      </c>
      <c r="H723">
        <v>0.03</v>
      </c>
      <c r="I723" t="s">
        <v>1861</v>
      </c>
      <c r="J723">
        <v>207.27930000000001</v>
      </c>
      <c r="K723" s="4">
        <f>IF(ISBLANK(Sales_Fact[[#This Row],[Quantity]]),MEDIAN(Sales_Fact[Quantity]),Sales_Fact[[#This Row],[Quantity]])</f>
        <v>3</v>
      </c>
      <c r="L723" s="1">
        <f>IF(ISBLANK(Sales_Fact[[#This Row],[Unit_Price]]),MEDIAN(Sales_Fact[Unit_Price]),Sales_Fact[[#This Row],[Unit_Price]])</f>
        <v>71.23</v>
      </c>
      <c r="M723" s="2">
        <f>IF(ISBLANK(Sales_Fact[[#This Row],[Discount]]),MEDIAN(Sales_Fact[Discount]),Sales_Fact[[#This Row],[Discount]])</f>
        <v>0.03</v>
      </c>
      <c r="N723" s="1">
        <f>Sales_Fact[[#This Row],[Quantity2]]*Sales_Fact[[#This Row],[Unit_Price3]]*(1-Sales_Fact[[#This Row],[Discount4]])</f>
        <v>207.27929999999998</v>
      </c>
      <c r="O723" s="1">
        <f>Sales_Fact[[#This Row],[Quantity2]]*Sales_Fact[[#This Row],[Unit_Price3]]</f>
        <v>213.69</v>
      </c>
      <c r="P723" s="1">
        <f>Sales_Fact[[#This Row],[Gross Amount]]*Sales_Fact[[#This Row],[Discount4]]</f>
        <v>6.4106999999999994</v>
      </c>
      <c r="Q723" s="1" t="str">
        <f>IF(Sales_Fact[[#This Row],[Total_Amount5]]&gt;1000,"High Value","Standard")</f>
        <v>Standard</v>
      </c>
    </row>
    <row r="724" spans="1:17" x14ac:dyDescent="0.25">
      <c r="A724" t="s">
        <v>2610</v>
      </c>
      <c r="B724" s="3">
        <v>45379</v>
      </c>
      <c r="C724" t="s">
        <v>782</v>
      </c>
      <c r="D724" t="s">
        <v>1597</v>
      </c>
      <c r="E724" t="s">
        <v>1881</v>
      </c>
      <c r="F724">
        <v>1</v>
      </c>
      <c r="G724">
        <v>31.36</v>
      </c>
      <c r="H724">
        <v>0.21</v>
      </c>
      <c r="I724" t="s">
        <v>1868</v>
      </c>
      <c r="J724">
        <v>24.7744</v>
      </c>
      <c r="K724" s="4">
        <f>IF(ISBLANK(Sales_Fact[[#This Row],[Quantity]]),MEDIAN(Sales_Fact[Quantity]),Sales_Fact[[#This Row],[Quantity]])</f>
        <v>1</v>
      </c>
      <c r="L724" s="1">
        <f>IF(ISBLANK(Sales_Fact[[#This Row],[Unit_Price]]),MEDIAN(Sales_Fact[Unit_Price]),Sales_Fact[[#This Row],[Unit_Price]])</f>
        <v>31.36</v>
      </c>
      <c r="M724" s="2">
        <f>IF(ISBLANK(Sales_Fact[[#This Row],[Discount]]),MEDIAN(Sales_Fact[Discount]),Sales_Fact[[#This Row],[Discount]])</f>
        <v>0.21</v>
      </c>
      <c r="N724" s="1">
        <f>Sales_Fact[[#This Row],[Quantity2]]*Sales_Fact[[#This Row],[Unit_Price3]]*(1-Sales_Fact[[#This Row],[Discount4]])</f>
        <v>24.7744</v>
      </c>
      <c r="O724" s="1">
        <f>Sales_Fact[[#This Row],[Quantity2]]*Sales_Fact[[#This Row],[Unit_Price3]]</f>
        <v>31.36</v>
      </c>
      <c r="P724" s="1">
        <f>Sales_Fact[[#This Row],[Gross Amount]]*Sales_Fact[[#This Row],[Discount4]]</f>
        <v>6.5855999999999995</v>
      </c>
      <c r="Q724" s="1" t="str">
        <f>IF(Sales_Fact[[#This Row],[Total_Amount5]]&gt;1000,"High Value","Standard")</f>
        <v>Standard</v>
      </c>
    </row>
    <row r="725" spans="1:17" x14ac:dyDescent="0.25">
      <c r="A725" t="s">
        <v>2611</v>
      </c>
      <c r="B725" s="3">
        <v>45674</v>
      </c>
      <c r="C725" t="s">
        <v>1080</v>
      </c>
      <c r="D725" t="s">
        <v>1674</v>
      </c>
      <c r="E725" t="s">
        <v>1896</v>
      </c>
      <c r="F725">
        <v>2</v>
      </c>
      <c r="G725">
        <v>555.54999999999995</v>
      </c>
      <c r="H725">
        <v>0.14000000000000001</v>
      </c>
      <c r="I725" t="s">
        <v>1861</v>
      </c>
      <c r="J725">
        <v>955.54599999999994</v>
      </c>
      <c r="K725" s="4">
        <f>IF(ISBLANK(Sales_Fact[[#This Row],[Quantity]]),MEDIAN(Sales_Fact[Quantity]),Sales_Fact[[#This Row],[Quantity]])</f>
        <v>2</v>
      </c>
      <c r="L725" s="1">
        <f>IF(ISBLANK(Sales_Fact[[#This Row],[Unit_Price]]),MEDIAN(Sales_Fact[Unit_Price]),Sales_Fact[[#This Row],[Unit_Price]])</f>
        <v>555.54999999999995</v>
      </c>
      <c r="M725" s="2">
        <f>IF(ISBLANK(Sales_Fact[[#This Row],[Discount]]),MEDIAN(Sales_Fact[Discount]),Sales_Fact[[#This Row],[Discount]])</f>
        <v>0.14000000000000001</v>
      </c>
      <c r="N725" s="1">
        <f>Sales_Fact[[#This Row],[Quantity2]]*Sales_Fact[[#This Row],[Unit_Price3]]*(1-Sales_Fact[[#This Row],[Discount4]])</f>
        <v>955.54599999999994</v>
      </c>
      <c r="O725" s="1">
        <f>Sales_Fact[[#This Row],[Quantity2]]*Sales_Fact[[#This Row],[Unit_Price3]]</f>
        <v>1111.0999999999999</v>
      </c>
      <c r="P725" s="1">
        <f>Sales_Fact[[#This Row],[Gross Amount]]*Sales_Fact[[#This Row],[Discount4]]</f>
        <v>155.554</v>
      </c>
      <c r="Q725" s="1" t="str">
        <f>IF(Sales_Fact[[#This Row],[Total_Amount5]]&gt;1000,"High Value","Standard")</f>
        <v>Standard</v>
      </c>
    </row>
    <row r="726" spans="1:17" x14ac:dyDescent="0.25">
      <c r="A726" t="s">
        <v>2612</v>
      </c>
      <c r="B726" s="3">
        <v>45760</v>
      </c>
      <c r="C726" t="s">
        <v>812</v>
      </c>
      <c r="D726" t="s">
        <v>1749</v>
      </c>
      <c r="E726" t="s">
        <v>1886</v>
      </c>
      <c r="F726">
        <v>4</v>
      </c>
      <c r="G726">
        <v>805.99</v>
      </c>
      <c r="H726">
        <v>0.06</v>
      </c>
      <c r="I726" t="s">
        <v>1861</v>
      </c>
      <c r="J726">
        <v>3030.5223999999998</v>
      </c>
      <c r="K726" s="4">
        <f>IF(ISBLANK(Sales_Fact[[#This Row],[Quantity]]),MEDIAN(Sales_Fact[Quantity]),Sales_Fact[[#This Row],[Quantity]])</f>
        <v>4</v>
      </c>
      <c r="L726" s="1">
        <f>IF(ISBLANK(Sales_Fact[[#This Row],[Unit_Price]]),MEDIAN(Sales_Fact[Unit_Price]),Sales_Fact[[#This Row],[Unit_Price]])</f>
        <v>805.99</v>
      </c>
      <c r="M726" s="2">
        <f>IF(ISBLANK(Sales_Fact[[#This Row],[Discount]]),MEDIAN(Sales_Fact[Discount]),Sales_Fact[[#This Row],[Discount]])</f>
        <v>0.06</v>
      </c>
      <c r="N726" s="1">
        <f>Sales_Fact[[#This Row],[Quantity2]]*Sales_Fact[[#This Row],[Unit_Price3]]*(1-Sales_Fact[[#This Row],[Discount4]])</f>
        <v>3030.5223999999998</v>
      </c>
      <c r="O726" s="1">
        <f>Sales_Fact[[#This Row],[Quantity2]]*Sales_Fact[[#This Row],[Unit_Price3]]</f>
        <v>3223.96</v>
      </c>
      <c r="P726" s="1">
        <f>Sales_Fact[[#This Row],[Gross Amount]]*Sales_Fact[[#This Row],[Discount4]]</f>
        <v>193.4376</v>
      </c>
      <c r="Q726" s="1" t="str">
        <f>IF(Sales_Fact[[#This Row],[Total_Amount5]]&gt;1000,"High Value","Standard")</f>
        <v>High Value</v>
      </c>
    </row>
    <row r="727" spans="1:17" x14ac:dyDescent="0.25">
      <c r="A727" t="s">
        <v>2613</v>
      </c>
      <c r="B727" s="3">
        <v>45474</v>
      </c>
      <c r="C727" t="s">
        <v>1221</v>
      </c>
      <c r="D727" t="s">
        <v>1764</v>
      </c>
      <c r="E727" t="s">
        <v>1883</v>
      </c>
      <c r="F727">
        <v>1</v>
      </c>
      <c r="G727">
        <v>506.55</v>
      </c>
      <c r="H727">
        <v>0.28000000000000003</v>
      </c>
      <c r="I727" t="s">
        <v>1861</v>
      </c>
      <c r="J727">
        <v>364.71600000000001</v>
      </c>
      <c r="K727" s="4">
        <f>IF(ISBLANK(Sales_Fact[[#This Row],[Quantity]]),MEDIAN(Sales_Fact[Quantity]),Sales_Fact[[#This Row],[Quantity]])</f>
        <v>1</v>
      </c>
      <c r="L727" s="1">
        <f>IF(ISBLANK(Sales_Fact[[#This Row],[Unit_Price]]),MEDIAN(Sales_Fact[Unit_Price]),Sales_Fact[[#This Row],[Unit_Price]])</f>
        <v>506.55</v>
      </c>
      <c r="M727" s="2">
        <f>IF(ISBLANK(Sales_Fact[[#This Row],[Discount]]),MEDIAN(Sales_Fact[Discount]),Sales_Fact[[#This Row],[Discount]])</f>
        <v>0.28000000000000003</v>
      </c>
      <c r="N727" s="1">
        <f>Sales_Fact[[#This Row],[Quantity2]]*Sales_Fact[[#This Row],[Unit_Price3]]*(1-Sales_Fact[[#This Row],[Discount4]])</f>
        <v>364.71600000000001</v>
      </c>
      <c r="O727" s="1">
        <f>Sales_Fact[[#This Row],[Quantity2]]*Sales_Fact[[#This Row],[Unit_Price3]]</f>
        <v>506.55</v>
      </c>
      <c r="P727" s="1">
        <f>Sales_Fact[[#This Row],[Gross Amount]]*Sales_Fact[[#This Row],[Discount4]]</f>
        <v>141.834</v>
      </c>
      <c r="Q727" s="1" t="str">
        <f>IF(Sales_Fact[[#This Row],[Total_Amount5]]&gt;1000,"High Value","Standard")</f>
        <v>Standard</v>
      </c>
    </row>
    <row r="728" spans="1:17" x14ac:dyDescent="0.25">
      <c r="A728" t="s">
        <v>2614</v>
      </c>
      <c r="B728" s="3">
        <v>45640</v>
      </c>
      <c r="C728" t="s">
        <v>452</v>
      </c>
      <c r="D728" t="s">
        <v>1674</v>
      </c>
      <c r="E728" t="s">
        <v>1931</v>
      </c>
      <c r="F728">
        <v>3</v>
      </c>
      <c r="G728">
        <v>28.69</v>
      </c>
      <c r="H728">
        <v>0.02</v>
      </c>
      <c r="I728" t="s">
        <v>1861</v>
      </c>
      <c r="J728">
        <v>84.348600000000005</v>
      </c>
      <c r="K728" s="4">
        <f>IF(ISBLANK(Sales_Fact[[#This Row],[Quantity]]),MEDIAN(Sales_Fact[Quantity]),Sales_Fact[[#This Row],[Quantity]])</f>
        <v>3</v>
      </c>
      <c r="L728" s="1">
        <f>IF(ISBLANK(Sales_Fact[[#This Row],[Unit_Price]]),MEDIAN(Sales_Fact[Unit_Price]),Sales_Fact[[#This Row],[Unit_Price]])</f>
        <v>28.69</v>
      </c>
      <c r="M728" s="2">
        <f>IF(ISBLANK(Sales_Fact[[#This Row],[Discount]]),MEDIAN(Sales_Fact[Discount]),Sales_Fact[[#This Row],[Discount]])</f>
        <v>0.02</v>
      </c>
      <c r="N728" s="1">
        <f>Sales_Fact[[#This Row],[Quantity2]]*Sales_Fact[[#This Row],[Unit_Price3]]*(1-Sales_Fact[[#This Row],[Discount4]])</f>
        <v>84.348600000000005</v>
      </c>
      <c r="O728" s="1">
        <f>Sales_Fact[[#This Row],[Quantity2]]*Sales_Fact[[#This Row],[Unit_Price3]]</f>
        <v>86.070000000000007</v>
      </c>
      <c r="P728" s="1">
        <f>Sales_Fact[[#This Row],[Gross Amount]]*Sales_Fact[[#This Row],[Discount4]]</f>
        <v>1.7214000000000003</v>
      </c>
      <c r="Q728" s="1" t="str">
        <f>IF(Sales_Fact[[#This Row],[Total_Amount5]]&gt;1000,"High Value","Standard")</f>
        <v>Standard</v>
      </c>
    </row>
    <row r="729" spans="1:17" x14ac:dyDescent="0.25">
      <c r="A729" t="s">
        <v>2615</v>
      </c>
      <c r="B729" s="3">
        <v>45253</v>
      </c>
      <c r="C729" t="s">
        <v>1218</v>
      </c>
      <c r="D729" t="s">
        <v>1779</v>
      </c>
      <c r="E729" t="s">
        <v>1874</v>
      </c>
      <c r="F729">
        <v>1</v>
      </c>
      <c r="G729">
        <v>106.07</v>
      </c>
      <c r="H729">
        <v>0.23</v>
      </c>
      <c r="I729" t="s">
        <v>1868</v>
      </c>
      <c r="J729">
        <v>81.673900000000003</v>
      </c>
      <c r="K729" s="4">
        <f>IF(ISBLANK(Sales_Fact[[#This Row],[Quantity]]),MEDIAN(Sales_Fact[Quantity]),Sales_Fact[[#This Row],[Quantity]])</f>
        <v>1</v>
      </c>
      <c r="L729" s="1">
        <f>IF(ISBLANK(Sales_Fact[[#This Row],[Unit_Price]]),MEDIAN(Sales_Fact[Unit_Price]),Sales_Fact[[#This Row],[Unit_Price]])</f>
        <v>106.07</v>
      </c>
      <c r="M729" s="2">
        <f>IF(ISBLANK(Sales_Fact[[#This Row],[Discount]]),MEDIAN(Sales_Fact[Discount]),Sales_Fact[[#This Row],[Discount]])</f>
        <v>0.23</v>
      </c>
      <c r="N729" s="1">
        <f>Sales_Fact[[#This Row],[Quantity2]]*Sales_Fact[[#This Row],[Unit_Price3]]*(1-Sales_Fact[[#This Row],[Discount4]])</f>
        <v>81.673900000000003</v>
      </c>
      <c r="O729" s="1">
        <f>Sales_Fact[[#This Row],[Quantity2]]*Sales_Fact[[#This Row],[Unit_Price3]]</f>
        <v>106.07</v>
      </c>
      <c r="P729" s="1">
        <f>Sales_Fact[[#This Row],[Gross Amount]]*Sales_Fact[[#This Row],[Discount4]]</f>
        <v>24.396100000000001</v>
      </c>
      <c r="Q729" s="1" t="str">
        <f>IF(Sales_Fact[[#This Row],[Total_Amount5]]&gt;1000,"High Value","Standard")</f>
        <v>Standard</v>
      </c>
    </row>
    <row r="730" spans="1:17" x14ac:dyDescent="0.25">
      <c r="A730" t="s">
        <v>2616</v>
      </c>
      <c r="B730" s="3">
        <v>45225</v>
      </c>
      <c r="C730" t="s">
        <v>839</v>
      </c>
      <c r="D730" t="s">
        <v>1824</v>
      </c>
      <c r="E730" t="s">
        <v>1879</v>
      </c>
      <c r="F730">
        <v>4</v>
      </c>
      <c r="G730">
        <v>289.77</v>
      </c>
      <c r="H730">
        <v>0.06</v>
      </c>
      <c r="I730" t="s">
        <v>1864</v>
      </c>
      <c r="J730">
        <v>1089.5352</v>
      </c>
      <c r="K730" s="4">
        <f>IF(ISBLANK(Sales_Fact[[#This Row],[Quantity]]),MEDIAN(Sales_Fact[Quantity]),Sales_Fact[[#This Row],[Quantity]])</f>
        <v>4</v>
      </c>
      <c r="L730" s="1">
        <f>IF(ISBLANK(Sales_Fact[[#This Row],[Unit_Price]]),MEDIAN(Sales_Fact[Unit_Price]),Sales_Fact[[#This Row],[Unit_Price]])</f>
        <v>289.77</v>
      </c>
      <c r="M730" s="2">
        <f>IF(ISBLANK(Sales_Fact[[#This Row],[Discount]]),MEDIAN(Sales_Fact[Discount]),Sales_Fact[[#This Row],[Discount]])</f>
        <v>0.06</v>
      </c>
      <c r="N730" s="1">
        <f>Sales_Fact[[#This Row],[Quantity2]]*Sales_Fact[[#This Row],[Unit_Price3]]*(1-Sales_Fact[[#This Row],[Discount4]])</f>
        <v>1089.5351999999998</v>
      </c>
      <c r="O730" s="1">
        <f>Sales_Fact[[#This Row],[Quantity2]]*Sales_Fact[[#This Row],[Unit_Price3]]</f>
        <v>1159.08</v>
      </c>
      <c r="P730" s="1">
        <f>Sales_Fact[[#This Row],[Gross Amount]]*Sales_Fact[[#This Row],[Discount4]]</f>
        <v>69.544799999999995</v>
      </c>
      <c r="Q730" s="1" t="str">
        <f>IF(Sales_Fact[[#This Row],[Total_Amount5]]&gt;1000,"High Value","Standard")</f>
        <v>High Value</v>
      </c>
    </row>
    <row r="731" spans="1:17" x14ac:dyDescent="0.25">
      <c r="A731" t="s">
        <v>2617</v>
      </c>
      <c r="B731" s="3">
        <v>45263</v>
      </c>
      <c r="C731" t="s">
        <v>529</v>
      </c>
      <c r="D731" t="s">
        <v>1800</v>
      </c>
      <c r="E731" t="s">
        <v>1899</v>
      </c>
      <c r="F731">
        <v>2</v>
      </c>
      <c r="G731">
        <v>354.26</v>
      </c>
      <c r="H731">
        <v>0.01</v>
      </c>
      <c r="I731" t="s">
        <v>1868</v>
      </c>
      <c r="J731">
        <v>701.4348</v>
      </c>
      <c r="K731" s="4">
        <f>IF(ISBLANK(Sales_Fact[[#This Row],[Quantity]]),MEDIAN(Sales_Fact[Quantity]),Sales_Fact[[#This Row],[Quantity]])</f>
        <v>2</v>
      </c>
      <c r="L731" s="1">
        <f>IF(ISBLANK(Sales_Fact[[#This Row],[Unit_Price]]),MEDIAN(Sales_Fact[Unit_Price]),Sales_Fact[[#This Row],[Unit_Price]])</f>
        <v>354.26</v>
      </c>
      <c r="M731" s="2">
        <f>IF(ISBLANK(Sales_Fact[[#This Row],[Discount]]),MEDIAN(Sales_Fact[Discount]),Sales_Fact[[#This Row],[Discount]])</f>
        <v>0.01</v>
      </c>
      <c r="N731" s="1">
        <f>Sales_Fact[[#This Row],[Quantity2]]*Sales_Fact[[#This Row],[Unit_Price3]]*(1-Sales_Fact[[#This Row],[Discount4]])</f>
        <v>701.4348</v>
      </c>
      <c r="O731" s="1">
        <f>Sales_Fact[[#This Row],[Quantity2]]*Sales_Fact[[#This Row],[Unit_Price3]]</f>
        <v>708.52</v>
      </c>
      <c r="P731" s="1">
        <f>Sales_Fact[[#This Row],[Gross Amount]]*Sales_Fact[[#This Row],[Discount4]]</f>
        <v>7.0852000000000004</v>
      </c>
      <c r="Q731" s="1" t="str">
        <f>IF(Sales_Fact[[#This Row],[Total_Amount5]]&gt;1000,"High Value","Standard")</f>
        <v>Standard</v>
      </c>
    </row>
    <row r="732" spans="1:17" x14ac:dyDescent="0.25">
      <c r="A732" t="s">
        <v>2618</v>
      </c>
      <c r="B732" s="3">
        <v>45554</v>
      </c>
      <c r="C732" t="s">
        <v>1212</v>
      </c>
      <c r="D732" t="s">
        <v>1755</v>
      </c>
      <c r="E732" t="s">
        <v>1881</v>
      </c>
      <c r="F732">
        <v>1</v>
      </c>
      <c r="G732">
        <v>522.72</v>
      </c>
      <c r="H732">
        <v>0.25</v>
      </c>
      <c r="I732" t="s">
        <v>1864</v>
      </c>
      <c r="J732">
        <v>392.04</v>
      </c>
      <c r="K732" s="4">
        <f>IF(ISBLANK(Sales_Fact[[#This Row],[Quantity]]),MEDIAN(Sales_Fact[Quantity]),Sales_Fact[[#This Row],[Quantity]])</f>
        <v>1</v>
      </c>
      <c r="L732" s="1">
        <f>IF(ISBLANK(Sales_Fact[[#This Row],[Unit_Price]]),MEDIAN(Sales_Fact[Unit_Price]),Sales_Fact[[#This Row],[Unit_Price]])</f>
        <v>522.72</v>
      </c>
      <c r="M732" s="2">
        <f>IF(ISBLANK(Sales_Fact[[#This Row],[Discount]]),MEDIAN(Sales_Fact[Discount]),Sales_Fact[[#This Row],[Discount]])</f>
        <v>0.25</v>
      </c>
      <c r="N732" s="1">
        <f>Sales_Fact[[#This Row],[Quantity2]]*Sales_Fact[[#This Row],[Unit_Price3]]*(1-Sales_Fact[[#This Row],[Discount4]])</f>
        <v>392.04</v>
      </c>
      <c r="O732" s="1">
        <f>Sales_Fact[[#This Row],[Quantity2]]*Sales_Fact[[#This Row],[Unit_Price3]]</f>
        <v>522.72</v>
      </c>
      <c r="P732" s="1">
        <f>Sales_Fact[[#This Row],[Gross Amount]]*Sales_Fact[[#This Row],[Discount4]]</f>
        <v>130.68</v>
      </c>
      <c r="Q732" s="1" t="str">
        <f>IF(Sales_Fact[[#This Row],[Total_Amount5]]&gt;1000,"High Value","Standard")</f>
        <v>Standard</v>
      </c>
    </row>
    <row r="733" spans="1:17" x14ac:dyDescent="0.25">
      <c r="A733" t="s">
        <v>2619</v>
      </c>
      <c r="B733" s="3">
        <v>45569</v>
      </c>
      <c r="C733" t="s">
        <v>218</v>
      </c>
      <c r="D733" t="s">
        <v>1564</v>
      </c>
      <c r="E733" t="s">
        <v>1890</v>
      </c>
      <c r="F733">
        <v>3</v>
      </c>
      <c r="G733">
        <v>966.02</v>
      </c>
      <c r="H733">
        <v>0.03</v>
      </c>
      <c r="I733" t="s">
        <v>1868</v>
      </c>
      <c r="J733">
        <v>2811.1181999999999</v>
      </c>
      <c r="K733" s="4">
        <f>IF(ISBLANK(Sales_Fact[[#This Row],[Quantity]]),MEDIAN(Sales_Fact[Quantity]),Sales_Fact[[#This Row],[Quantity]])</f>
        <v>3</v>
      </c>
      <c r="L733" s="1">
        <f>IF(ISBLANK(Sales_Fact[[#This Row],[Unit_Price]]),MEDIAN(Sales_Fact[Unit_Price]),Sales_Fact[[#This Row],[Unit_Price]])</f>
        <v>966.02</v>
      </c>
      <c r="M733" s="2">
        <f>IF(ISBLANK(Sales_Fact[[#This Row],[Discount]]),MEDIAN(Sales_Fact[Discount]),Sales_Fact[[#This Row],[Discount]])</f>
        <v>0.03</v>
      </c>
      <c r="N733" s="1">
        <f>Sales_Fact[[#This Row],[Quantity2]]*Sales_Fact[[#This Row],[Unit_Price3]]*(1-Sales_Fact[[#This Row],[Discount4]])</f>
        <v>2811.1181999999999</v>
      </c>
      <c r="O733" s="1">
        <f>Sales_Fact[[#This Row],[Quantity2]]*Sales_Fact[[#This Row],[Unit_Price3]]</f>
        <v>2898.06</v>
      </c>
      <c r="P733" s="1">
        <f>Sales_Fact[[#This Row],[Gross Amount]]*Sales_Fact[[#This Row],[Discount4]]</f>
        <v>86.941800000000001</v>
      </c>
      <c r="Q733" s="1" t="str">
        <f>IF(Sales_Fact[[#This Row],[Total_Amount5]]&gt;1000,"High Value","Standard")</f>
        <v>High Value</v>
      </c>
    </row>
    <row r="734" spans="1:17" x14ac:dyDescent="0.25">
      <c r="A734" t="s">
        <v>2620</v>
      </c>
      <c r="B734" s="3">
        <v>45217</v>
      </c>
      <c r="C734" t="s">
        <v>733</v>
      </c>
      <c r="D734" t="s">
        <v>1701</v>
      </c>
      <c r="E734" t="s">
        <v>1863</v>
      </c>
      <c r="F734">
        <v>1</v>
      </c>
      <c r="G734">
        <v>498.61</v>
      </c>
      <c r="H734">
        <v>0.04</v>
      </c>
      <c r="I734" t="s">
        <v>1864</v>
      </c>
      <c r="J734">
        <v>478.66559999999998</v>
      </c>
      <c r="K734" s="4">
        <f>IF(ISBLANK(Sales_Fact[[#This Row],[Quantity]]),MEDIAN(Sales_Fact[Quantity]),Sales_Fact[[#This Row],[Quantity]])</f>
        <v>1</v>
      </c>
      <c r="L734" s="1">
        <f>IF(ISBLANK(Sales_Fact[[#This Row],[Unit_Price]]),MEDIAN(Sales_Fact[Unit_Price]),Sales_Fact[[#This Row],[Unit_Price]])</f>
        <v>498.61</v>
      </c>
      <c r="M734" s="2">
        <f>IF(ISBLANK(Sales_Fact[[#This Row],[Discount]]),MEDIAN(Sales_Fact[Discount]),Sales_Fact[[#This Row],[Discount]])</f>
        <v>0.04</v>
      </c>
      <c r="N734" s="1">
        <f>Sales_Fact[[#This Row],[Quantity2]]*Sales_Fact[[#This Row],[Unit_Price3]]*(1-Sales_Fact[[#This Row],[Discount4]])</f>
        <v>478.66559999999998</v>
      </c>
      <c r="O734" s="1">
        <f>Sales_Fact[[#This Row],[Quantity2]]*Sales_Fact[[#This Row],[Unit_Price3]]</f>
        <v>498.61</v>
      </c>
      <c r="P734" s="1">
        <f>Sales_Fact[[#This Row],[Gross Amount]]*Sales_Fact[[#This Row],[Discount4]]</f>
        <v>19.944400000000002</v>
      </c>
      <c r="Q734" s="1" t="str">
        <f>IF(Sales_Fact[[#This Row],[Total_Amount5]]&gt;1000,"High Value","Standard")</f>
        <v>Standard</v>
      </c>
    </row>
    <row r="735" spans="1:17" x14ac:dyDescent="0.25">
      <c r="A735" t="s">
        <v>2621</v>
      </c>
      <c r="B735" s="3">
        <v>45783</v>
      </c>
      <c r="C735" t="s">
        <v>1047</v>
      </c>
      <c r="D735" t="s">
        <v>1677</v>
      </c>
      <c r="E735" t="s">
        <v>1904</v>
      </c>
      <c r="F735">
        <v>4</v>
      </c>
      <c r="G735">
        <v>758.27</v>
      </c>
      <c r="H735">
        <v>0.05</v>
      </c>
      <c r="I735" t="s">
        <v>1864</v>
      </c>
      <c r="J735">
        <v>2881.4259999999999</v>
      </c>
      <c r="K735" s="4">
        <f>IF(ISBLANK(Sales_Fact[[#This Row],[Quantity]]),MEDIAN(Sales_Fact[Quantity]),Sales_Fact[[#This Row],[Quantity]])</f>
        <v>4</v>
      </c>
      <c r="L735" s="1">
        <f>IF(ISBLANK(Sales_Fact[[#This Row],[Unit_Price]]),MEDIAN(Sales_Fact[Unit_Price]),Sales_Fact[[#This Row],[Unit_Price]])</f>
        <v>758.27</v>
      </c>
      <c r="M735" s="2">
        <f>IF(ISBLANK(Sales_Fact[[#This Row],[Discount]]),MEDIAN(Sales_Fact[Discount]),Sales_Fact[[#This Row],[Discount]])</f>
        <v>0.05</v>
      </c>
      <c r="N735" s="1">
        <f>Sales_Fact[[#This Row],[Quantity2]]*Sales_Fact[[#This Row],[Unit_Price3]]*(1-Sales_Fact[[#This Row],[Discount4]])</f>
        <v>2881.4259999999999</v>
      </c>
      <c r="O735" s="1">
        <f>Sales_Fact[[#This Row],[Quantity2]]*Sales_Fact[[#This Row],[Unit_Price3]]</f>
        <v>3033.08</v>
      </c>
      <c r="P735" s="1">
        <f>Sales_Fact[[#This Row],[Gross Amount]]*Sales_Fact[[#This Row],[Discount4]]</f>
        <v>151.654</v>
      </c>
      <c r="Q735" s="1" t="str">
        <f>IF(Sales_Fact[[#This Row],[Total_Amount5]]&gt;1000,"High Value","Standard")</f>
        <v>High Value</v>
      </c>
    </row>
    <row r="736" spans="1:17" x14ac:dyDescent="0.25">
      <c r="A736" t="s">
        <v>2622</v>
      </c>
      <c r="B736" s="3">
        <v>45371</v>
      </c>
      <c r="C736" t="s">
        <v>654</v>
      </c>
      <c r="D736" t="s">
        <v>1982</v>
      </c>
      <c r="E736" t="s">
        <v>1909</v>
      </c>
      <c r="F736">
        <v>2</v>
      </c>
      <c r="G736">
        <v>371.03</v>
      </c>
      <c r="H736">
        <v>0.23</v>
      </c>
      <c r="I736" t="s">
        <v>1864</v>
      </c>
      <c r="J736">
        <v>571.38619999999992</v>
      </c>
      <c r="K736" s="4">
        <f>IF(ISBLANK(Sales_Fact[[#This Row],[Quantity]]),MEDIAN(Sales_Fact[Quantity]),Sales_Fact[[#This Row],[Quantity]])</f>
        <v>2</v>
      </c>
      <c r="L736" s="1">
        <f>IF(ISBLANK(Sales_Fact[[#This Row],[Unit_Price]]),MEDIAN(Sales_Fact[Unit_Price]),Sales_Fact[[#This Row],[Unit_Price]])</f>
        <v>371.03</v>
      </c>
      <c r="M736" s="2">
        <f>IF(ISBLANK(Sales_Fact[[#This Row],[Discount]]),MEDIAN(Sales_Fact[Discount]),Sales_Fact[[#This Row],[Discount]])</f>
        <v>0.23</v>
      </c>
      <c r="N736" s="1">
        <f>Sales_Fact[[#This Row],[Quantity2]]*Sales_Fact[[#This Row],[Unit_Price3]]*(1-Sales_Fact[[#This Row],[Discount4]])</f>
        <v>571.38619999999992</v>
      </c>
      <c r="O736" s="1">
        <f>Sales_Fact[[#This Row],[Quantity2]]*Sales_Fact[[#This Row],[Unit_Price3]]</f>
        <v>742.06</v>
      </c>
      <c r="P736" s="1">
        <f>Sales_Fact[[#This Row],[Gross Amount]]*Sales_Fact[[#This Row],[Discount4]]</f>
        <v>170.6738</v>
      </c>
      <c r="Q736" s="1" t="str">
        <f>IF(Sales_Fact[[#This Row],[Total_Amount5]]&gt;1000,"High Value","Standard")</f>
        <v>Standard</v>
      </c>
    </row>
    <row r="737" spans="1:17" x14ac:dyDescent="0.25">
      <c r="A737" t="s">
        <v>2623</v>
      </c>
      <c r="B737" s="3">
        <v>45453</v>
      </c>
      <c r="C737" t="s">
        <v>1122</v>
      </c>
      <c r="D737" t="s">
        <v>1824</v>
      </c>
      <c r="E737" t="s">
        <v>1863</v>
      </c>
      <c r="F737">
        <v>1</v>
      </c>
      <c r="G737">
        <v>230.32</v>
      </c>
      <c r="H737">
        <v>0.05</v>
      </c>
      <c r="I737" t="s">
        <v>1868</v>
      </c>
      <c r="J737">
        <v>218.804</v>
      </c>
      <c r="K737" s="4">
        <f>IF(ISBLANK(Sales_Fact[[#This Row],[Quantity]]),MEDIAN(Sales_Fact[Quantity]),Sales_Fact[[#This Row],[Quantity]])</f>
        <v>1</v>
      </c>
      <c r="L737" s="1">
        <f>IF(ISBLANK(Sales_Fact[[#This Row],[Unit_Price]]),MEDIAN(Sales_Fact[Unit_Price]),Sales_Fact[[#This Row],[Unit_Price]])</f>
        <v>230.32</v>
      </c>
      <c r="M737" s="2">
        <f>IF(ISBLANK(Sales_Fact[[#This Row],[Discount]]),MEDIAN(Sales_Fact[Discount]),Sales_Fact[[#This Row],[Discount]])</f>
        <v>0.05</v>
      </c>
      <c r="N737" s="1">
        <f>Sales_Fact[[#This Row],[Quantity2]]*Sales_Fact[[#This Row],[Unit_Price3]]*(1-Sales_Fact[[#This Row],[Discount4]])</f>
        <v>218.80399999999997</v>
      </c>
      <c r="O737" s="1">
        <f>Sales_Fact[[#This Row],[Quantity2]]*Sales_Fact[[#This Row],[Unit_Price3]]</f>
        <v>230.32</v>
      </c>
      <c r="P737" s="1">
        <f>Sales_Fact[[#This Row],[Gross Amount]]*Sales_Fact[[#This Row],[Discount4]]</f>
        <v>11.516</v>
      </c>
      <c r="Q737" s="1" t="str">
        <f>IF(Sales_Fact[[#This Row],[Total_Amount5]]&gt;1000,"High Value","Standard")</f>
        <v>Standard</v>
      </c>
    </row>
    <row r="738" spans="1:17" x14ac:dyDescent="0.25">
      <c r="A738" t="s">
        <v>2624</v>
      </c>
      <c r="B738" s="3">
        <v>45526</v>
      </c>
      <c r="C738" t="s">
        <v>1083</v>
      </c>
      <c r="D738" t="s">
        <v>1734</v>
      </c>
      <c r="E738" t="s">
        <v>1904</v>
      </c>
      <c r="F738">
        <v>2</v>
      </c>
      <c r="G738">
        <v>985.43</v>
      </c>
      <c r="H738">
        <v>0.28000000000000003</v>
      </c>
      <c r="I738" t="s">
        <v>1868</v>
      </c>
      <c r="J738">
        <v>1419.0192</v>
      </c>
      <c r="K738" s="4">
        <f>IF(ISBLANK(Sales_Fact[[#This Row],[Quantity]]),MEDIAN(Sales_Fact[Quantity]),Sales_Fact[[#This Row],[Quantity]])</f>
        <v>2</v>
      </c>
      <c r="L738" s="1">
        <f>IF(ISBLANK(Sales_Fact[[#This Row],[Unit_Price]]),MEDIAN(Sales_Fact[Unit_Price]),Sales_Fact[[#This Row],[Unit_Price]])</f>
        <v>985.43</v>
      </c>
      <c r="M738" s="2">
        <f>IF(ISBLANK(Sales_Fact[[#This Row],[Discount]]),MEDIAN(Sales_Fact[Discount]),Sales_Fact[[#This Row],[Discount]])</f>
        <v>0.28000000000000003</v>
      </c>
      <c r="N738" s="1">
        <f>Sales_Fact[[#This Row],[Quantity2]]*Sales_Fact[[#This Row],[Unit_Price3]]*(1-Sales_Fact[[#This Row],[Discount4]])</f>
        <v>1419.0192</v>
      </c>
      <c r="O738" s="1">
        <f>Sales_Fact[[#This Row],[Quantity2]]*Sales_Fact[[#This Row],[Unit_Price3]]</f>
        <v>1970.86</v>
      </c>
      <c r="P738" s="1">
        <f>Sales_Fact[[#This Row],[Gross Amount]]*Sales_Fact[[#This Row],[Discount4]]</f>
        <v>551.84080000000006</v>
      </c>
      <c r="Q738" s="1" t="str">
        <f>IF(Sales_Fact[[#This Row],[Total_Amount5]]&gt;1000,"High Value","Standard")</f>
        <v>High Value</v>
      </c>
    </row>
    <row r="739" spans="1:17" x14ac:dyDescent="0.25">
      <c r="A739" t="s">
        <v>2625</v>
      </c>
      <c r="B739" s="3">
        <v>45756</v>
      </c>
      <c r="C739" t="s">
        <v>1320</v>
      </c>
      <c r="D739" t="s">
        <v>1578</v>
      </c>
      <c r="E739" t="s">
        <v>1874</v>
      </c>
      <c r="F739">
        <v>2</v>
      </c>
      <c r="G739">
        <v>492.5</v>
      </c>
      <c r="H739">
        <v>0.3</v>
      </c>
      <c r="I739" t="s">
        <v>1864</v>
      </c>
      <c r="J739">
        <v>689.5</v>
      </c>
      <c r="K739" s="4">
        <f>IF(ISBLANK(Sales_Fact[[#This Row],[Quantity]]),MEDIAN(Sales_Fact[Quantity]),Sales_Fact[[#This Row],[Quantity]])</f>
        <v>2</v>
      </c>
      <c r="L739" s="1">
        <f>IF(ISBLANK(Sales_Fact[[#This Row],[Unit_Price]]),MEDIAN(Sales_Fact[Unit_Price]),Sales_Fact[[#This Row],[Unit_Price]])</f>
        <v>492.5</v>
      </c>
      <c r="M739" s="2">
        <f>IF(ISBLANK(Sales_Fact[[#This Row],[Discount]]),MEDIAN(Sales_Fact[Discount]),Sales_Fact[[#This Row],[Discount]])</f>
        <v>0.3</v>
      </c>
      <c r="N739" s="1">
        <f>Sales_Fact[[#This Row],[Quantity2]]*Sales_Fact[[#This Row],[Unit_Price3]]*(1-Sales_Fact[[#This Row],[Discount4]])</f>
        <v>689.5</v>
      </c>
      <c r="O739" s="1">
        <f>Sales_Fact[[#This Row],[Quantity2]]*Sales_Fact[[#This Row],[Unit_Price3]]</f>
        <v>985</v>
      </c>
      <c r="P739" s="1">
        <f>Sales_Fact[[#This Row],[Gross Amount]]*Sales_Fact[[#This Row],[Discount4]]</f>
        <v>295.5</v>
      </c>
      <c r="Q739" s="1" t="str">
        <f>IF(Sales_Fact[[#This Row],[Total_Amount5]]&gt;1000,"High Value","Standard")</f>
        <v>Standard</v>
      </c>
    </row>
    <row r="740" spans="1:17" x14ac:dyDescent="0.25">
      <c r="A740" t="s">
        <v>2626</v>
      </c>
      <c r="B740" s="3">
        <v>45657</v>
      </c>
      <c r="C740" t="s">
        <v>1149</v>
      </c>
      <c r="D740" t="s">
        <v>1689</v>
      </c>
      <c r="E740" t="s">
        <v>1931</v>
      </c>
      <c r="F740">
        <v>2</v>
      </c>
      <c r="G740">
        <v>213.69</v>
      </c>
      <c r="H740">
        <v>0.28000000000000003</v>
      </c>
      <c r="I740" t="s">
        <v>1864</v>
      </c>
      <c r="J740">
        <v>307.71359999999999</v>
      </c>
      <c r="K740" s="4">
        <f>IF(ISBLANK(Sales_Fact[[#This Row],[Quantity]]),MEDIAN(Sales_Fact[Quantity]),Sales_Fact[[#This Row],[Quantity]])</f>
        <v>2</v>
      </c>
      <c r="L740" s="1">
        <f>IF(ISBLANK(Sales_Fact[[#This Row],[Unit_Price]]),MEDIAN(Sales_Fact[Unit_Price]),Sales_Fact[[#This Row],[Unit_Price]])</f>
        <v>213.69</v>
      </c>
      <c r="M740" s="2">
        <f>IF(ISBLANK(Sales_Fact[[#This Row],[Discount]]),MEDIAN(Sales_Fact[Discount]),Sales_Fact[[#This Row],[Discount]])</f>
        <v>0.28000000000000003</v>
      </c>
      <c r="N740" s="1">
        <f>Sales_Fact[[#This Row],[Quantity2]]*Sales_Fact[[#This Row],[Unit_Price3]]*(1-Sales_Fact[[#This Row],[Discount4]])</f>
        <v>307.71359999999999</v>
      </c>
      <c r="O740" s="1">
        <f>Sales_Fact[[#This Row],[Quantity2]]*Sales_Fact[[#This Row],[Unit_Price3]]</f>
        <v>427.38</v>
      </c>
      <c r="P740" s="1">
        <f>Sales_Fact[[#This Row],[Gross Amount]]*Sales_Fact[[#This Row],[Discount4]]</f>
        <v>119.66640000000001</v>
      </c>
      <c r="Q740" s="1" t="str">
        <f>IF(Sales_Fact[[#This Row],[Total_Amount5]]&gt;1000,"High Value","Standard")</f>
        <v>Standard</v>
      </c>
    </row>
    <row r="741" spans="1:17" x14ac:dyDescent="0.25">
      <c r="A741" t="s">
        <v>2627</v>
      </c>
      <c r="B741" s="3">
        <v>45716</v>
      </c>
      <c r="C741" t="s">
        <v>245</v>
      </c>
      <c r="D741" t="s">
        <v>1611</v>
      </c>
      <c r="E741" t="s">
        <v>1866</v>
      </c>
      <c r="F741">
        <v>4</v>
      </c>
      <c r="G741">
        <v>618.83000000000004</v>
      </c>
      <c r="H741">
        <v>0.08</v>
      </c>
      <c r="I741" t="s">
        <v>1864</v>
      </c>
      <c r="J741">
        <v>2277.2944000000002</v>
      </c>
      <c r="K741" s="4">
        <f>IF(ISBLANK(Sales_Fact[[#This Row],[Quantity]]),MEDIAN(Sales_Fact[Quantity]),Sales_Fact[[#This Row],[Quantity]])</f>
        <v>4</v>
      </c>
      <c r="L741" s="1">
        <f>IF(ISBLANK(Sales_Fact[[#This Row],[Unit_Price]]),MEDIAN(Sales_Fact[Unit_Price]),Sales_Fact[[#This Row],[Unit_Price]])</f>
        <v>618.83000000000004</v>
      </c>
      <c r="M741" s="2">
        <f>IF(ISBLANK(Sales_Fact[[#This Row],[Discount]]),MEDIAN(Sales_Fact[Discount]),Sales_Fact[[#This Row],[Discount]])</f>
        <v>0.08</v>
      </c>
      <c r="N741" s="1">
        <f>Sales_Fact[[#This Row],[Quantity2]]*Sales_Fact[[#This Row],[Unit_Price3]]*(1-Sales_Fact[[#This Row],[Discount4]])</f>
        <v>2277.2944000000002</v>
      </c>
      <c r="O741" s="1">
        <f>Sales_Fact[[#This Row],[Quantity2]]*Sales_Fact[[#This Row],[Unit_Price3]]</f>
        <v>2475.3200000000002</v>
      </c>
      <c r="P741" s="1">
        <f>Sales_Fact[[#This Row],[Gross Amount]]*Sales_Fact[[#This Row],[Discount4]]</f>
        <v>198.02560000000003</v>
      </c>
      <c r="Q741" s="1" t="str">
        <f>IF(Sales_Fact[[#This Row],[Total_Amount5]]&gt;1000,"High Value","Standard")</f>
        <v>High Value</v>
      </c>
    </row>
    <row r="742" spans="1:17" x14ac:dyDescent="0.25">
      <c r="A742" t="s">
        <v>2628</v>
      </c>
      <c r="B742" s="3">
        <v>45313</v>
      </c>
      <c r="C742" t="s">
        <v>339</v>
      </c>
      <c r="D742" t="s">
        <v>1728</v>
      </c>
      <c r="E742" t="s">
        <v>1931</v>
      </c>
      <c r="F742">
        <v>2</v>
      </c>
      <c r="G742">
        <v>81.16</v>
      </c>
      <c r="H742">
        <v>0.16</v>
      </c>
      <c r="I742" t="s">
        <v>1864</v>
      </c>
      <c r="J742">
        <v>136.34880000000001</v>
      </c>
      <c r="K742" s="4">
        <f>IF(ISBLANK(Sales_Fact[[#This Row],[Quantity]]),MEDIAN(Sales_Fact[Quantity]),Sales_Fact[[#This Row],[Quantity]])</f>
        <v>2</v>
      </c>
      <c r="L742" s="1">
        <f>IF(ISBLANK(Sales_Fact[[#This Row],[Unit_Price]]),MEDIAN(Sales_Fact[Unit_Price]),Sales_Fact[[#This Row],[Unit_Price]])</f>
        <v>81.16</v>
      </c>
      <c r="M742" s="2">
        <f>IF(ISBLANK(Sales_Fact[[#This Row],[Discount]]),MEDIAN(Sales_Fact[Discount]),Sales_Fact[[#This Row],[Discount]])</f>
        <v>0.16</v>
      </c>
      <c r="N742" s="1">
        <f>Sales_Fact[[#This Row],[Quantity2]]*Sales_Fact[[#This Row],[Unit_Price3]]*(1-Sales_Fact[[#This Row],[Discount4]])</f>
        <v>136.34879999999998</v>
      </c>
      <c r="O742" s="1">
        <f>Sales_Fact[[#This Row],[Quantity2]]*Sales_Fact[[#This Row],[Unit_Price3]]</f>
        <v>162.32</v>
      </c>
      <c r="P742" s="1">
        <f>Sales_Fact[[#This Row],[Gross Amount]]*Sales_Fact[[#This Row],[Discount4]]</f>
        <v>25.9712</v>
      </c>
      <c r="Q742" s="1" t="str">
        <f>IF(Sales_Fact[[#This Row],[Total_Amount5]]&gt;1000,"High Value","Standard")</f>
        <v>Standard</v>
      </c>
    </row>
    <row r="743" spans="1:17" x14ac:dyDescent="0.25">
      <c r="A743" t="s">
        <v>2629</v>
      </c>
      <c r="B743" s="3">
        <v>45372</v>
      </c>
      <c r="C743" t="s">
        <v>20</v>
      </c>
      <c r="D743" t="s">
        <v>1809</v>
      </c>
      <c r="E743" t="s">
        <v>1890</v>
      </c>
      <c r="F743">
        <v>1</v>
      </c>
      <c r="G743">
        <v>431.69</v>
      </c>
      <c r="H743">
        <v>0.09</v>
      </c>
      <c r="I743" t="s">
        <v>1861</v>
      </c>
      <c r="J743">
        <v>392.83789999999999</v>
      </c>
      <c r="K743" s="4">
        <f>IF(ISBLANK(Sales_Fact[[#This Row],[Quantity]]),MEDIAN(Sales_Fact[Quantity]),Sales_Fact[[#This Row],[Quantity]])</f>
        <v>1</v>
      </c>
      <c r="L743" s="1">
        <f>IF(ISBLANK(Sales_Fact[[#This Row],[Unit_Price]]),MEDIAN(Sales_Fact[Unit_Price]),Sales_Fact[[#This Row],[Unit_Price]])</f>
        <v>431.69</v>
      </c>
      <c r="M743" s="2">
        <f>IF(ISBLANK(Sales_Fact[[#This Row],[Discount]]),MEDIAN(Sales_Fact[Discount]),Sales_Fact[[#This Row],[Discount]])</f>
        <v>0.09</v>
      </c>
      <c r="N743" s="1">
        <f>Sales_Fact[[#This Row],[Quantity2]]*Sales_Fact[[#This Row],[Unit_Price3]]*(1-Sales_Fact[[#This Row],[Discount4]])</f>
        <v>392.83789999999999</v>
      </c>
      <c r="O743" s="1">
        <f>Sales_Fact[[#This Row],[Quantity2]]*Sales_Fact[[#This Row],[Unit_Price3]]</f>
        <v>431.69</v>
      </c>
      <c r="P743" s="1">
        <f>Sales_Fact[[#This Row],[Gross Amount]]*Sales_Fact[[#This Row],[Discount4]]</f>
        <v>38.8521</v>
      </c>
      <c r="Q743" s="1" t="str">
        <f>IF(Sales_Fact[[#This Row],[Total_Amount5]]&gt;1000,"High Value","Standard")</f>
        <v>Standard</v>
      </c>
    </row>
    <row r="744" spans="1:17" x14ac:dyDescent="0.25">
      <c r="A744" t="s">
        <v>2630</v>
      </c>
      <c r="B744" s="3">
        <v>45648</v>
      </c>
      <c r="C744" t="s">
        <v>1270</v>
      </c>
      <c r="D744" t="s">
        <v>1605</v>
      </c>
      <c r="E744" t="s">
        <v>1870</v>
      </c>
      <c r="F744">
        <v>3</v>
      </c>
      <c r="G744">
        <v>438.65</v>
      </c>
      <c r="H744">
        <v>0.28999999999999998</v>
      </c>
      <c r="I744" t="s">
        <v>1864</v>
      </c>
      <c r="J744">
        <v>934.32449999999983</v>
      </c>
      <c r="K744" s="4">
        <f>IF(ISBLANK(Sales_Fact[[#This Row],[Quantity]]),MEDIAN(Sales_Fact[Quantity]),Sales_Fact[[#This Row],[Quantity]])</f>
        <v>3</v>
      </c>
      <c r="L744" s="1">
        <f>IF(ISBLANK(Sales_Fact[[#This Row],[Unit_Price]]),MEDIAN(Sales_Fact[Unit_Price]),Sales_Fact[[#This Row],[Unit_Price]])</f>
        <v>438.65</v>
      </c>
      <c r="M744" s="2">
        <f>IF(ISBLANK(Sales_Fact[[#This Row],[Discount]]),MEDIAN(Sales_Fact[Discount]),Sales_Fact[[#This Row],[Discount]])</f>
        <v>0.28999999999999998</v>
      </c>
      <c r="N744" s="1">
        <f>Sales_Fact[[#This Row],[Quantity2]]*Sales_Fact[[#This Row],[Unit_Price3]]*(1-Sales_Fact[[#This Row],[Discount4]])</f>
        <v>934.32449999999983</v>
      </c>
      <c r="O744" s="1">
        <f>Sales_Fact[[#This Row],[Quantity2]]*Sales_Fact[[#This Row],[Unit_Price3]]</f>
        <v>1315.9499999999998</v>
      </c>
      <c r="P744" s="1">
        <f>Sales_Fact[[#This Row],[Gross Amount]]*Sales_Fact[[#This Row],[Discount4]]</f>
        <v>381.62549999999993</v>
      </c>
      <c r="Q744" s="1" t="str">
        <f>IF(Sales_Fact[[#This Row],[Total_Amount5]]&gt;1000,"High Value","Standard")</f>
        <v>Standard</v>
      </c>
    </row>
    <row r="745" spans="1:17" x14ac:dyDescent="0.25">
      <c r="A745" t="s">
        <v>2631</v>
      </c>
      <c r="B745" s="3">
        <v>45384</v>
      </c>
      <c r="C745" t="s">
        <v>577</v>
      </c>
      <c r="D745" t="s">
        <v>1788</v>
      </c>
      <c r="E745" t="s">
        <v>1860</v>
      </c>
      <c r="F745">
        <v>3</v>
      </c>
      <c r="G745">
        <v>339.41</v>
      </c>
      <c r="H745">
        <v>0.26</v>
      </c>
      <c r="I745" t="s">
        <v>1861</v>
      </c>
      <c r="J745">
        <v>753.49019999999996</v>
      </c>
      <c r="K745" s="4">
        <f>IF(ISBLANK(Sales_Fact[[#This Row],[Quantity]]),MEDIAN(Sales_Fact[Quantity]),Sales_Fact[[#This Row],[Quantity]])</f>
        <v>3</v>
      </c>
      <c r="L745" s="1">
        <f>IF(ISBLANK(Sales_Fact[[#This Row],[Unit_Price]]),MEDIAN(Sales_Fact[Unit_Price]),Sales_Fact[[#This Row],[Unit_Price]])</f>
        <v>339.41</v>
      </c>
      <c r="M745" s="2">
        <f>IF(ISBLANK(Sales_Fact[[#This Row],[Discount]]),MEDIAN(Sales_Fact[Discount]),Sales_Fact[[#This Row],[Discount]])</f>
        <v>0.26</v>
      </c>
      <c r="N745" s="1">
        <f>Sales_Fact[[#This Row],[Quantity2]]*Sales_Fact[[#This Row],[Unit_Price3]]*(1-Sales_Fact[[#This Row],[Discount4]])</f>
        <v>753.49019999999996</v>
      </c>
      <c r="O745" s="1">
        <f>Sales_Fact[[#This Row],[Quantity2]]*Sales_Fact[[#This Row],[Unit_Price3]]</f>
        <v>1018.23</v>
      </c>
      <c r="P745" s="1">
        <f>Sales_Fact[[#This Row],[Gross Amount]]*Sales_Fact[[#This Row],[Discount4]]</f>
        <v>264.7398</v>
      </c>
      <c r="Q745" s="1" t="str">
        <f>IF(Sales_Fact[[#This Row],[Total_Amount5]]&gt;1000,"High Value","Standard")</f>
        <v>Standard</v>
      </c>
    </row>
    <row r="746" spans="1:17" x14ac:dyDescent="0.25">
      <c r="A746" t="s">
        <v>2632</v>
      </c>
      <c r="B746" s="3">
        <v>45687</v>
      </c>
      <c r="C746" t="s">
        <v>1458</v>
      </c>
      <c r="D746" t="s">
        <v>1788</v>
      </c>
      <c r="E746" t="s">
        <v>1890</v>
      </c>
      <c r="F746">
        <v>4</v>
      </c>
      <c r="G746">
        <v>848.47</v>
      </c>
      <c r="H746">
        <v>0.21</v>
      </c>
      <c r="I746" t="s">
        <v>1868</v>
      </c>
      <c r="J746">
        <v>2681.1651999999999</v>
      </c>
      <c r="K746" s="4">
        <f>IF(ISBLANK(Sales_Fact[[#This Row],[Quantity]]),MEDIAN(Sales_Fact[Quantity]),Sales_Fact[[#This Row],[Quantity]])</f>
        <v>4</v>
      </c>
      <c r="L746" s="1">
        <f>IF(ISBLANK(Sales_Fact[[#This Row],[Unit_Price]]),MEDIAN(Sales_Fact[Unit_Price]),Sales_Fact[[#This Row],[Unit_Price]])</f>
        <v>848.47</v>
      </c>
      <c r="M746" s="2">
        <f>IF(ISBLANK(Sales_Fact[[#This Row],[Discount]]),MEDIAN(Sales_Fact[Discount]),Sales_Fact[[#This Row],[Discount]])</f>
        <v>0.21</v>
      </c>
      <c r="N746" s="1">
        <f>Sales_Fact[[#This Row],[Quantity2]]*Sales_Fact[[#This Row],[Unit_Price3]]*(1-Sales_Fact[[#This Row],[Discount4]])</f>
        <v>2681.1652000000004</v>
      </c>
      <c r="O746" s="1">
        <f>Sales_Fact[[#This Row],[Quantity2]]*Sales_Fact[[#This Row],[Unit_Price3]]</f>
        <v>3393.88</v>
      </c>
      <c r="P746" s="1">
        <f>Sales_Fact[[#This Row],[Gross Amount]]*Sales_Fact[[#This Row],[Discount4]]</f>
        <v>712.71479999999997</v>
      </c>
      <c r="Q746" s="1" t="str">
        <f>IF(Sales_Fact[[#This Row],[Total_Amount5]]&gt;1000,"High Value","Standard")</f>
        <v>High Value</v>
      </c>
    </row>
    <row r="747" spans="1:17" x14ac:dyDescent="0.25">
      <c r="A747" t="s">
        <v>2633</v>
      </c>
      <c r="B747" s="3">
        <v>45747</v>
      </c>
      <c r="C747" t="s">
        <v>637</v>
      </c>
      <c r="D747" t="s">
        <v>1752</v>
      </c>
      <c r="E747" t="s">
        <v>1866</v>
      </c>
      <c r="F747">
        <v>1</v>
      </c>
      <c r="G747">
        <v>664.87</v>
      </c>
      <c r="H747">
        <v>0.08</v>
      </c>
      <c r="I747" t="s">
        <v>1864</v>
      </c>
      <c r="J747">
        <v>611.68040000000008</v>
      </c>
      <c r="K747" s="4">
        <f>IF(ISBLANK(Sales_Fact[[#This Row],[Quantity]]),MEDIAN(Sales_Fact[Quantity]),Sales_Fact[[#This Row],[Quantity]])</f>
        <v>1</v>
      </c>
      <c r="L747" s="1">
        <f>IF(ISBLANK(Sales_Fact[[#This Row],[Unit_Price]]),MEDIAN(Sales_Fact[Unit_Price]),Sales_Fact[[#This Row],[Unit_Price]])</f>
        <v>664.87</v>
      </c>
      <c r="M747" s="2">
        <f>IF(ISBLANK(Sales_Fact[[#This Row],[Discount]]),MEDIAN(Sales_Fact[Discount]),Sales_Fact[[#This Row],[Discount]])</f>
        <v>0.08</v>
      </c>
      <c r="N747" s="1">
        <f>Sales_Fact[[#This Row],[Quantity2]]*Sales_Fact[[#This Row],[Unit_Price3]]*(1-Sales_Fact[[#This Row],[Discount4]])</f>
        <v>611.68040000000008</v>
      </c>
      <c r="O747" s="1">
        <f>Sales_Fact[[#This Row],[Quantity2]]*Sales_Fact[[#This Row],[Unit_Price3]]</f>
        <v>664.87</v>
      </c>
      <c r="P747" s="1">
        <f>Sales_Fact[[#This Row],[Gross Amount]]*Sales_Fact[[#This Row],[Discount4]]</f>
        <v>53.189599999999999</v>
      </c>
      <c r="Q747" s="1" t="str">
        <f>IF(Sales_Fact[[#This Row],[Total_Amount5]]&gt;1000,"High Value","Standard")</f>
        <v>Standard</v>
      </c>
    </row>
    <row r="748" spans="1:17" x14ac:dyDescent="0.25">
      <c r="A748" t="s">
        <v>2634</v>
      </c>
      <c r="B748" s="3">
        <v>45687</v>
      </c>
      <c r="C748" t="s">
        <v>357</v>
      </c>
      <c r="D748" t="s">
        <v>1623</v>
      </c>
      <c r="E748" t="s">
        <v>1872</v>
      </c>
      <c r="F748">
        <v>1</v>
      </c>
      <c r="G748">
        <v>412.11</v>
      </c>
      <c r="H748">
        <v>0.23</v>
      </c>
      <c r="I748" t="s">
        <v>1864</v>
      </c>
      <c r="J748">
        <v>317.32470000000001</v>
      </c>
      <c r="K748" s="4">
        <f>IF(ISBLANK(Sales_Fact[[#This Row],[Quantity]]),MEDIAN(Sales_Fact[Quantity]),Sales_Fact[[#This Row],[Quantity]])</f>
        <v>1</v>
      </c>
      <c r="L748" s="1">
        <f>IF(ISBLANK(Sales_Fact[[#This Row],[Unit_Price]]),MEDIAN(Sales_Fact[Unit_Price]),Sales_Fact[[#This Row],[Unit_Price]])</f>
        <v>412.11</v>
      </c>
      <c r="M748" s="2">
        <f>IF(ISBLANK(Sales_Fact[[#This Row],[Discount]]),MEDIAN(Sales_Fact[Discount]),Sales_Fact[[#This Row],[Discount]])</f>
        <v>0.23</v>
      </c>
      <c r="N748" s="1">
        <f>Sales_Fact[[#This Row],[Quantity2]]*Sales_Fact[[#This Row],[Unit_Price3]]*(1-Sales_Fact[[#This Row],[Discount4]])</f>
        <v>317.32470000000001</v>
      </c>
      <c r="O748" s="1">
        <f>Sales_Fact[[#This Row],[Quantity2]]*Sales_Fact[[#This Row],[Unit_Price3]]</f>
        <v>412.11</v>
      </c>
      <c r="P748" s="1">
        <f>Sales_Fact[[#This Row],[Gross Amount]]*Sales_Fact[[#This Row],[Discount4]]</f>
        <v>94.785300000000007</v>
      </c>
      <c r="Q748" s="1" t="str">
        <f>IF(Sales_Fact[[#This Row],[Total_Amount5]]&gt;1000,"High Value","Standard")</f>
        <v>Standard</v>
      </c>
    </row>
    <row r="749" spans="1:17" x14ac:dyDescent="0.25">
      <c r="A749" t="s">
        <v>2635</v>
      </c>
      <c r="B749" s="3">
        <v>45916</v>
      </c>
      <c r="C749" t="s">
        <v>427</v>
      </c>
      <c r="D749" t="s">
        <v>1833</v>
      </c>
      <c r="E749" t="s">
        <v>1883</v>
      </c>
      <c r="F749">
        <v>1</v>
      </c>
      <c r="G749">
        <v>126.09</v>
      </c>
      <c r="H749">
        <v>0.05</v>
      </c>
      <c r="I749" t="s">
        <v>1868</v>
      </c>
      <c r="J749">
        <v>119.7855</v>
      </c>
      <c r="K749" s="4">
        <f>IF(ISBLANK(Sales_Fact[[#This Row],[Quantity]]),MEDIAN(Sales_Fact[Quantity]),Sales_Fact[[#This Row],[Quantity]])</f>
        <v>1</v>
      </c>
      <c r="L749" s="1">
        <f>IF(ISBLANK(Sales_Fact[[#This Row],[Unit_Price]]),MEDIAN(Sales_Fact[Unit_Price]),Sales_Fact[[#This Row],[Unit_Price]])</f>
        <v>126.09</v>
      </c>
      <c r="M749" s="2">
        <f>IF(ISBLANK(Sales_Fact[[#This Row],[Discount]]),MEDIAN(Sales_Fact[Discount]),Sales_Fact[[#This Row],[Discount]])</f>
        <v>0.05</v>
      </c>
      <c r="N749" s="1">
        <f>Sales_Fact[[#This Row],[Quantity2]]*Sales_Fact[[#This Row],[Unit_Price3]]*(1-Sales_Fact[[#This Row],[Discount4]])</f>
        <v>119.7855</v>
      </c>
      <c r="O749" s="1">
        <f>Sales_Fact[[#This Row],[Quantity2]]*Sales_Fact[[#This Row],[Unit_Price3]]</f>
        <v>126.09</v>
      </c>
      <c r="P749" s="1">
        <f>Sales_Fact[[#This Row],[Gross Amount]]*Sales_Fact[[#This Row],[Discount4]]</f>
        <v>6.3045000000000009</v>
      </c>
      <c r="Q749" s="1" t="str">
        <f>IF(Sales_Fact[[#This Row],[Total_Amount5]]&gt;1000,"High Value","Standard")</f>
        <v>Standard</v>
      </c>
    </row>
    <row r="750" spans="1:17" x14ac:dyDescent="0.25">
      <c r="A750" t="s">
        <v>2636</v>
      </c>
      <c r="B750" s="3">
        <v>45917</v>
      </c>
      <c r="C750" t="s">
        <v>654</v>
      </c>
      <c r="D750" t="s">
        <v>1752</v>
      </c>
      <c r="E750" t="s">
        <v>1901</v>
      </c>
      <c r="F750">
        <v>4</v>
      </c>
      <c r="G750">
        <v>602.39</v>
      </c>
      <c r="H750">
        <v>0.19</v>
      </c>
      <c r="I750" t="s">
        <v>1868</v>
      </c>
      <c r="J750">
        <v>1951.7436</v>
      </c>
      <c r="K750" s="4">
        <f>IF(ISBLANK(Sales_Fact[[#This Row],[Quantity]]),MEDIAN(Sales_Fact[Quantity]),Sales_Fact[[#This Row],[Quantity]])</f>
        <v>4</v>
      </c>
      <c r="L750" s="1">
        <f>IF(ISBLANK(Sales_Fact[[#This Row],[Unit_Price]]),MEDIAN(Sales_Fact[Unit_Price]),Sales_Fact[[#This Row],[Unit_Price]])</f>
        <v>602.39</v>
      </c>
      <c r="M750" s="2">
        <f>IF(ISBLANK(Sales_Fact[[#This Row],[Discount]]),MEDIAN(Sales_Fact[Discount]),Sales_Fact[[#This Row],[Discount]])</f>
        <v>0.19</v>
      </c>
      <c r="N750" s="1">
        <f>Sales_Fact[[#This Row],[Quantity2]]*Sales_Fact[[#This Row],[Unit_Price3]]*(1-Sales_Fact[[#This Row],[Discount4]])</f>
        <v>1951.7436</v>
      </c>
      <c r="O750" s="1">
        <f>Sales_Fact[[#This Row],[Quantity2]]*Sales_Fact[[#This Row],[Unit_Price3]]</f>
        <v>2409.56</v>
      </c>
      <c r="P750" s="1">
        <f>Sales_Fact[[#This Row],[Gross Amount]]*Sales_Fact[[#This Row],[Discount4]]</f>
        <v>457.81639999999999</v>
      </c>
      <c r="Q750" s="1" t="str">
        <f>IF(Sales_Fact[[#This Row],[Total_Amount5]]&gt;1000,"High Value","Standard")</f>
        <v>High Value</v>
      </c>
    </row>
    <row r="751" spans="1:17" x14ac:dyDescent="0.25">
      <c r="A751" t="s">
        <v>2637</v>
      </c>
      <c r="B751" s="3">
        <v>45941</v>
      </c>
      <c r="C751" t="s">
        <v>1032</v>
      </c>
      <c r="D751" t="s">
        <v>1797</v>
      </c>
      <c r="E751" t="s">
        <v>1860</v>
      </c>
      <c r="F751">
        <v>3</v>
      </c>
      <c r="G751">
        <v>447.69</v>
      </c>
      <c r="H751">
        <v>0.02</v>
      </c>
      <c r="I751" t="s">
        <v>1868</v>
      </c>
      <c r="J751">
        <v>1316.2085999999999</v>
      </c>
      <c r="K751" s="4">
        <f>IF(ISBLANK(Sales_Fact[[#This Row],[Quantity]]),MEDIAN(Sales_Fact[Quantity]),Sales_Fact[[#This Row],[Quantity]])</f>
        <v>3</v>
      </c>
      <c r="L751" s="1">
        <f>IF(ISBLANK(Sales_Fact[[#This Row],[Unit_Price]]),MEDIAN(Sales_Fact[Unit_Price]),Sales_Fact[[#This Row],[Unit_Price]])</f>
        <v>447.69</v>
      </c>
      <c r="M751" s="2">
        <f>IF(ISBLANK(Sales_Fact[[#This Row],[Discount]]),MEDIAN(Sales_Fact[Discount]),Sales_Fact[[#This Row],[Discount]])</f>
        <v>0.02</v>
      </c>
      <c r="N751" s="1">
        <f>Sales_Fact[[#This Row],[Quantity2]]*Sales_Fact[[#This Row],[Unit_Price3]]*(1-Sales_Fact[[#This Row],[Discount4]])</f>
        <v>1316.2085999999999</v>
      </c>
      <c r="O751" s="1">
        <f>Sales_Fact[[#This Row],[Quantity2]]*Sales_Fact[[#This Row],[Unit_Price3]]</f>
        <v>1343.07</v>
      </c>
      <c r="P751" s="1">
        <f>Sales_Fact[[#This Row],[Gross Amount]]*Sales_Fact[[#This Row],[Discount4]]</f>
        <v>26.8614</v>
      </c>
      <c r="Q751" s="1" t="str">
        <f>IF(Sales_Fact[[#This Row],[Total_Amount5]]&gt;1000,"High Value","Standard")</f>
        <v>High Value</v>
      </c>
    </row>
    <row r="752" spans="1:17" x14ac:dyDescent="0.25">
      <c r="A752" t="s">
        <v>2638</v>
      </c>
      <c r="B752" s="3">
        <v>45778</v>
      </c>
      <c r="C752" t="s">
        <v>803</v>
      </c>
      <c r="D752" t="s">
        <v>1653</v>
      </c>
      <c r="E752" t="s">
        <v>1860</v>
      </c>
      <c r="F752">
        <v>3</v>
      </c>
      <c r="G752">
        <v>35.159999999999997</v>
      </c>
      <c r="H752">
        <v>0.04</v>
      </c>
      <c r="I752" t="s">
        <v>1868</v>
      </c>
      <c r="J752">
        <v>101.2608</v>
      </c>
      <c r="K752" s="4">
        <f>IF(ISBLANK(Sales_Fact[[#This Row],[Quantity]]),MEDIAN(Sales_Fact[Quantity]),Sales_Fact[[#This Row],[Quantity]])</f>
        <v>3</v>
      </c>
      <c r="L752" s="1">
        <f>IF(ISBLANK(Sales_Fact[[#This Row],[Unit_Price]]),MEDIAN(Sales_Fact[Unit_Price]),Sales_Fact[[#This Row],[Unit_Price]])</f>
        <v>35.159999999999997</v>
      </c>
      <c r="M752" s="2">
        <f>IF(ISBLANK(Sales_Fact[[#This Row],[Discount]]),MEDIAN(Sales_Fact[Discount]),Sales_Fact[[#This Row],[Discount]])</f>
        <v>0.04</v>
      </c>
      <c r="N752" s="1">
        <f>Sales_Fact[[#This Row],[Quantity2]]*Sales_Fact[[#This Row],[Unit_Price3]]*(1-Sales_Fact[[#This Row],[Discount4]])</f>
        <v>101.26079999999999</v>
      </c>
      <c r="O752" s="1">
        <f>Sales_Fact[[#This Row],[Quantity2]]*Sales_Fact[[#This Row],[Unit_Price3]]</f>
        <v>105.47999999999999</v>
      </c>
      <c r="P752" s="1">
        <f>Sales_Fact[[#This Row],[Gross Amount]]*Sales_Fact[[#This Row],[Discount4]]</f>
        <v>4.2191999999999998</v>
      </c>
      <c r="Q752" s="1" t="str">
        <f>IF(Sales_Fact[[#This Row],[Total_Amount5]]&gt;1000,"High Value","Standard")</f>
        <v>Standard</v>
      </c>
    </row>
    <row r="753" spans="1:17" x14ac:dyDescent="0.25">
      <c r="A753" t="s">
        <v>2639</v>
      </c>
      <c r="B753" s="3">
        <v>45740</v>
      </c>
      <c r="C753" t="s">
        <v>1047</v>
      </c>
      <c r="D753" t="s">
        <v>1767</v>
      </c>
      <c r="E753" t="s">
        <v>1931</v>
      </c>
      <c r="F753">
        <v>2</v>
      </c>
      <c r="G753">
        <v>838.59</v>
      </c>
      <c r="H753">
        <v>0.18</v>
      </c>
      <c r="I753" t="s">
        <v>1868</v>
      </c>
      <c r="J753">
        <v>1375.2876000000001</v>
      </c>
      <c r="K753" s="4">
        <f>IF(ISBLANK(Sales_Fact[[#This Row],[Quantity]]),MEDIAN(Sales_Fact[Quantity]),Sales_Fact[[#This Row],[Quantity]])</f>
        <v>2</v>
      </c>
      <c r="L753" s="1">
        <f>IF(ISBLANK(Sales_Fact[[#This Row],[Unit_Price]]),MEDIAN(Sales_Fact[Unit_Price]),Sales_Fact[[#This Row],[Unit_Price]])</f>
        <v>838.59</v>
      </c>
      <c r="M753" s="2">
        <f>IF(ISBLANK(Sales_Fact[[#This Row],[Discount]]),MEDIAN(Sales_Fact[Discount]),Sales_Fact[[#This Row],[Discount]])</f>
        <v>0.18</v>
      </c>
      <c r="N753" s="1">
        <f>Sales_Fact[[#This Row],[Quantity2]]*Sales_Fact[[#This Row],[Unit_Price3]]*(1-Sales_Fact[[#This Row],[Discount4]])</f>
        <v>1375.2876000000001</v>
      </c>
      <c r="O753" s="1">
        <f>Sales_Fact[[#This Row],[Quantity2]]*Sales_Fact[[#This Row],[Unit_Price3]]</f>
        <v>1677.18</v>
      </c>
      <c r="P753" s="1">
        <f>Sales_Fact[[#This Row],[Gross Amount]]*Sales_Fact[[#This Row],[Discount4]]</f>
        <v>301.89240000000001</v>
      </c>
      <c r="Q753" s="1" t="str">
        <f>IF(Sales_Fact[[#This Row],[Total_Amount5]]&gt;1000,"High Value","Standard")</f>
        <v>High Value</v>
      </c>
    </row>
    <row r="754" spans="1:17" x14ac:dyDescent="0.25">
      <c r="A754" t="s">
        <v>2640</v>
      </c>
      <c r="B754" s="3">
        <v>45598</v>
      </c>
      <c r="C754" t="s">
        <v>325</v>
      </c>
      <c r="D754" t="s">
        <v>1728</v>
      </c>
      <c r="E754" t="s">
        <v>1904</v>
      </c>
      <c r="F754">
        <v>4</v>
      </c>
      <c r="G754">
        <v>867.94</v>
      </c>
      <c r="H754">
        <v>0.26</v>
      </c>
      <c r="I754" t="s">
        <v>1864</v>
      </c>
      <c r="J754">
        <v>2569.1024000000002</v>
      </c>
      <c r="K754" s="4">
        <f>IF(ISBLANK(Sales_Fact[[#This Row],[Quantity]]),MEDIAN(Sales_Fact[Quantity]),Sales_Fact[[#This Row],[Quantity]])</f>
        <v>4</v>
      </c>
      <c r="L754" s="1">
        <f>IF(ISBLANK(Sales_Fact[[#This Row],[Unit_Price]]),MEDIAN(Sales_Fact[Unit_Price]),Sales_Fact[[#This Row],[Unit_Price]])</f>
        <v>867.94</v>
      </c>
      <c r="M754" s="2">
        <f>IF(ISBLANK(Sales_Fact[[#This Row],[Discount]]),MEDIAN(Sales_Fact[Discount]),Sales_Fact[[#This Row],[Discount]])</f>
        <v>0.26</v>
      </c>
      <c r="N754" s="1">
        <f>Sales_Fact[[#This Row],[Quantity2]]*Sales_Fact[[#This Row],[Unit_Price3]]*(1-Sales_Fact[[#This Row],[Discount4]])</f>
        <v>2569.1024000000002</v>
      </c>
      <c r="O754" s="1">
        <f>Sales_Fact[[#This Row],[Quantity2]]*Sales_Fact[[#This Row],[Unit_Price3]]</f>
        <v>3471.76</v>
      </c>
      <c r="P754" s="1">
        <f>Sales_Fact[[#This Row],[Gross Amount]]*Sales_Fact[[#This Row],[Discount4]]</f>
        <v>902.65760000000012</v>
      </c>
      <c r="Q754" s="1" t="str">
        <f>IF(Sales_Fact[[#This Row],[Total_Amount5]]&gt;1000,"High Value","Standard")</f>
        <v>High Value</v>
      </c>
    </row>
    <row r="755" spans="1:17" x14ac:dyDescent="0.25">
      <c r="A755" t="s">
        <v>2641</v>
      </c>
      <c r="B755" s="3">
        <v>45591</v>
      </c>
      <c r="C755" t="s">
        <v>649</v>
      </c>
      <c r="D755" t="s">
        <v>1668</v>
      </c>
      <c r="E755" t="s">
        <v>1863</v>
      </c>
      <c r="F755">
        <v>1</v>
      </c>
      <c r="G755">
        <v>623.88</v>
      </c>
      <c r="H755">
        <v>0.25</v>
      </c>
      <c r="I755" t="s">
        <v>1861</v>
      </c>
      <c r="J755">
        <v>467.91</v>
      </c>
      <c r="K755" s="4">
        <f>IF(ISBLANK(Sales_Fact[[#This Row],[Quantity]]),MEDIAN(Sales_Fact[Quantity]),Sales_Fact[[#This Row],[Quantity]])</f>
        <v>1</v>
      </c>
      <c r="L755" s="1">
        <f>IF(ISBLANK(Sales_Fact[[#This Row],[Unit_Price]]),MEDIAN(Sales_Fact[Unit_Price]),Sales_Fact[[#This Row],[Unit_Price]])</f>
        <v>623.88</v>
      </c>
      <c r="M755" s="2">
        <f>IF(ISBLANK(Sales_Fact[[#This Row],[Discount]]),MEDIAN(Sales_Fact[Discount]),Sales_Fact[[#This Row],[Discount]])</f>
        <v>0.25</v>
      </c>
      <c r="N755" s="1">
        <f>Sales_Fact[[#This Row],[Quantity2]]*Sales_Fact[[#This Row],[Unit_Price3]]*(1-Sales_Fact[[#This Row],[Discount4]])</f>
        <v>467.90999999999997</v>
      </c>
      <c r="O755" s="1">
        <f>Sales_Fact[[#This Row],[Quantity2]]*Sales_Fact[[#This Row],[Unit_Price3]]</f>
        <v>623.88</v>
      </c>
      <c r="P755" s="1">
        <f>Sales_Fact[[#This Row],[Gross Amount]]*Sales_Fact[[#This Row],[Discount4]]</f>
        <v>155.97</v>
      </c>
      <c r="Q755" s="1" t="str">
        <f>IF(Sales_Fact[[#This Row],[Total_Amount5]]&gt;1000,"High Value","Standard")</f>
        <v>Standard</v>
      </c>
    </row>
    <row r="756" spans="1:17" x14ac:dyDescent="0.25">
      <c r="A756" t="s">
        <v>2642</v>
      </c>
      <c r="B756" s="3">
        <v>45546</v>
      </c>
      <c r="C756" t="s">
        <v>591</v>
      </c>
      <c r="D756" t="s">
        <v>1677</v>
      </c>
      <c r="E756" t="s">
        <v>1881</v>
      </c>
      <c r="F756">
        <v>2</v>
      </c>
      <c r="G756">
        <v>567.95000000000005</v>
      </c>
      <c r="H756">
        <v>0.12</v>
      </c>
      <c r="I756" t="s">
        <v>1864</v>
      </c>
      <c r="J756">
        <v>999.5920000000001</v>
      </c>
      <c r="K756" s="4">
        <f>IF(ISBLANK(Sales_Fact[[#This Row],[Quantity]]),MEDIAN(Sales_Fact[Quantity]),Sales_Fact[[#This Row],[Quantity]])</f>
        <v>2</v>
      </c>
      <c r="L756" s="1">
        <f>IF(ISBLANK(Sales_Fact[[#This Row],[Unit_Price]]),MEDIAN(Sales_Fact[Unit_Price]),Sales_Fact[[#This Row],[Unit_Price]])</f>
        <v>567.95000000000005</v>
      </c>
      <c r="M756" s="2">
        <f>IF(ISBLANK(Sales_Fact[[#This Row],[Discount]]),MEDIAN(Sales_Fact[Discount]),Sales_Fact[[#This Row],[Discount]])</f>
        <v>0.12</v>
      </c>
      <c r="N756" s="1">
        <f>Sales_Fact[[#This Row],[Quantity2]]*Sales_Fact[[#This Row],[Unit_Price3]]*(1-Sales_Fact[[#This Row],[Discount4]])</f>
        <v>999.5920000000001</v>
      </c>
      <c r="O756" s="1">
        <f>Sales_Fact[[#This Row],[Quantity2]]*Sales_Fact[[#This Row],[Unit_Price3]]</f>
        <v>1135.9000000000001</v>
      </c>
      <c r="P756" s="1">
        <f>Sales_Fact[[#This Row],[Gross Amount]]*Sales_Fact[[#This Row],[Discount4]]</f>
        <v>136.30799999999999</v>
      </c>
      <c r="Q756" s="1" t="str">
        <f>IF(Sales_Fact[[#This Row],[Total_Amount5]]&gt;1000,"High Value","Standard")</f>
        <v>Standard</v>
      </c>
    </row>
    <row r="757" spans="1:17" x14ac:dyDescent="0.25">
      <c r="A757" t="s">
        <v>2643</v>
      </c>
      <c r="B757" s="3">
        <v>45483</v>
      </c>
      <c r="C757" t="s">
        <v>1026</v>
      </c>
      <c r="D757" t="s">
        <v>1644</v>
      </c>
      <c r="E757" t="s">
        <v>1899</v>
      </c>
      <c r="F757">
        <v>2</v>
      </c>
      <c r="G757">
        <v>671.69</v>
      </c>
      <c r="H757">
        <v>0.19</v>
      </c>
      <c r="I757" t="s">
        <v>1861</v>
      </c>
      <c r="J757">
        <v>1088.1378</v>
      </c>
      <c r="K757" s="4">
        <f>IF(ISBLANK(Sales_Fact[[#This Row],[Quantity]]),MEDIAN(Sales_Fact[Quantity]),Sales_Fact[[#This Row],[Quantity]])</f>
        <v>2</v>
      </c>
      <c r="L757" s="1">
        <f>IF(ISBLANK(Sales_Fact[[#This Row],[Unit_Price]]),MEDIAN(Sales_Fact[Unit_Price]),Sales_Fact[[#This Row],[Unit_Price]])</f>
        <v>671.69</v>
      </c>
      <c r="M757" s="2">
        <f>IF(ISBLANK(Sales_Fact[[#This Row],[Discount]]),MEDIAN(Sales_Fact[Discount]),Sales_Fact[[#This Row],[Discount]])</f>
        <v>0.19</v>
      </c>
      <c r="N757" s="1">
        <f>Sales_Fact[[#This Row],[Quantity2]]*Sales_Fact[[#This Row],[Unit_Price3]]*(1-Sales_Fact[[#This Row],[Discount4]])</f>
        <v>1088.1378000000002</v>
      </c>
      <c r="O757" s="1">
        <f>Sales_Fact[[#This Row],[Quantity2]]*Sales_Fact[[#This Row],[Unit_Price3]]</f>
        <v>1343.38</v>
      </c>
      <c r="P757" s="1">
        <f>Sales_Fact[[#This Row],[Gross Amount]]*Sales_Fact[[#This Row],[Discount4]]</f>
        <v>255.24220000000003</v>
      </c>
      <c r="Q757" s="1" t="str">
        <f>IF(Sales_Fact[[#This Row],[Total_Amount5]]&gt;1000,"High Value","Standard")</f>
        <v>High Value</v>
      </c>
    </row>
    <row r="758" spans="1:17" x14ac:dyDescent="0.25">
      <c r="A758" t="s">
        <v>2644</v>
      </c>
      <c r="B758" s="3">
        <v>45786</v>
      </c>
      <c r="C758" t="s">
        <v>678</v>
      </c>
      <c r="D758" t="s">
        <v>1567</v>
      </c>
      <c r="E758" t="s">
        <v>1872</v>
      </c>
      <c r="F758">
        <v>2</v>
      </c>
      <c r="G758">
        <v>257.95999999999998</v>
      </c>
      <c r="H758">
        <v>0.21</v>
      </c>
      <c r="I758" t="s">
        <v>1864</v>
      </c>
      <c r="J758">
        <v>407.57679999999999</v>
      </c>
      <c r="K758" s="4">
        <f>IF(ISBLANK(Sales_Fact[[#This Row],[Quantity]]),MEDIAN(Sales_Fact[Quantity]),Sales_Fact[[#This Row],[Quantity]])</f>
        <v>2</v>
      </c>
      <c r="L758" s="1">
        <f>IF(ISBLANK(Sales_Fact[[#This Row],[Unit_Price]]),MEDIAN(Sales_Fact[Unit_Price]),Sales_Fact[[#This Row],[Unit_Price]])</f>
        <v>257.95999999999998</v>
      </c>
      <c r="M758" s="2">
        <f>IF(ISBLANK(Sales_Fact[[#This Row],[Discount]]),MEDIAN(Sales_Fact[Discount]),Sales_Fact[[#This Row],[Discount]])</f>
        <v>0.21</v>
      </c>
      <c r="N758" s="1">
        <f>Sales_Fact[[#This Row],[Quantity2]]*Sales_Fact[[#This Row],[Unit_Price3]]*(1-Sales_Fact[[#This Row],[Discount4]])</f>
        <v>407.57679999999999</v>
      </c>
      <c r="O758" s="1">
        <f>Sales_Fact[[#This Row],[Quantity2]]*Sales_Fact[[#This Row],[Unit_Price3]]</f>
        <v>515.91999999999996</v>
      </c>
      <c r="P758" s="1">
        <f>Sales_Fact[[#This Row],[Gross Amount]]*Sales_Fact[[#This Row],[Discount4]]</f>
        <v>108.34319999999998</v>
      </c>
      <c r="Q758" s="1" t="str">
        <f>IF(Sales_Fact[[#This Row],[Total_Amount5]]&gt;1000,"High Value","Standard")</f>
        <v>Standard</v>
      </c>
    </row>
    <row r="759" spans="1:17" x14ac:dyDescent="0.25">
      <c r="A759" t="s">
        <v>2645</v>
      </c>
      <c r="B759" s="3">
        <v>45475</v>
      </c>
      <c r="C759" t="s">
        <v>672</v>
      </c>
      <c r="D759" t="s">
        <v>1845</v>
      </c>
      <c r="E759" t="s">
        <v>1892</v>
      </c>
      <c r="F759">
        <v>4</v>
      </c>
      <c r="G759">
        <v>281.48</v>
      </c>
      <c r="H759">
        <v>0.27</v>
      </c>
      <c r="I759" t="s">
        <v>1864</v>
      </c>
      <c r="J759">
        <v>821.92160000000001</v>
      </c>
      <c r="K759" s="4">
        <f>IF(ISBLANK(Sales_Fact[[#This Row],[Quantity]]),MEDIAN(Sales_Fact[Quantity]),Sales_Fact[[#This Row],[Quantity]])</f>
        <v>4</v>
      </c>
      <c r="L759" s="1">
        <f>IF(ISBLANK(Sales_Fact[[#This Row],[Unit_Price]]),MEDIAN(Sales_Fact[Unit_Price]),Sales_Fact[[#This Row],[Unit_Price]])</f>
        <v>281.48</v>
      </c>
      <c r="M759" s="2">
        <f>IF(ISBLANK(Sales_Fact[[#This Row],[Discount]]),MEDIAN(Sales_Fact[Discount]),Sales_Fact[[#This Row],[Discount]])</f>
        <v>0.27</v>
      </c>
      <c r="N759" s="1">
        <f>Sales_Fact[[#This Row],[Quantity2]]*Sales_Fact[[#This Row],[Unit_Price3]]*(1-Sales_Fact[[#This Row],[Discount4]])</f>
        <v>821.92160000000001</v>
      </c>
      <c r="O759" s="1">
        <f>Sales_Fact[[#This Row],[Quantity2]]*Sales_Fact[[#This Row],[Unit_Price3]]</f>
        <v>1125.92</v>
      </c>
      <c r="P759" s="1">
        <f>Sales_Fact[[#This Row],[Gross Amount]]*Sales_Fact[[#This Row],[Discount4]]</f>
        <v>303.99840000000006</v>
      </c>
      <c r="Q759" s="1" t="str">
        <f>IF(Sales_Fact[[#This Row],[Total_Amount5]]&gt;1000,"High Value","Standard")</f>
        <v>Standard</v>
      </c>
    </row>
    <row r="760" spans="1:17" x14ac:dyDescent="0.25">
      <c r="A760" t="s">
        <v>2646</v>
      </c>
      <c r="B760" s="3">
        <v>45470</v>
      </c>
      <c r="C760" t="s">
        <v>1005</v>
      </c>
      <c r="D760" t="s">
        <v>1611</v>
      </c>
      <c r="E760" t="s">
        <v>1931</v>
      </c>
      <c r="F760">
        <v>1</v>
      </c>
      <c r="G760">
        <v>202.13</v>
      </c>
      <c r="H760">
        <v>0.13</v>
      </c>
      <c r="I760" t="s">
        <v>1868</v>
      </c>
      <c r="J760">
        <v>175.85310000000001</v>
      </c>
      <c r="K760" s="4">
        <f>IF(ISBLANK(Sales_Fact[[#This Row],[Quantity]]),MEDIAN(Sales_Fact[Quantity]),Sales_Fact[[#This Row],[Quantity]])</f>
        <v>1</v>
      </c>
      <c r="L760" s="1">
        <f>IF(ISBLANK(Sales_Fact[[#This Row],[Unit_Price]]),MEDIAN(Sales_Fact[Unit_Price]),Sales_Fact[[#This Row],[Unit_Price]])</f>
        <v>202.13</v>
      </c>
      <c r="M760" s="2">
        <f>IF(ISBLANK(Sales_Fact[[#This Row],[Discount]]),MEDIAN(Sales_Fact[Discount]),Sales_Fact[[#This Row],[Discount]])</f>
        <v>0.13</v>
      </c>
      <c r="N760" s="1">
        <f>Sales_Fact[[#This Row],[Quantity2]]*Sales_Fact[[#This Row],[Unit_Price3]]*(1-Sales_Fact[[#This Row],[Discount4]])</f>
        <v>175.85309999999998</v>
      </c>
      <c r="O760" s="1">
        <f>Sales_Fact[[#This Row],[Quantity2]]*Sales_Fact[[#This Row],[Unit_Price3]]</f>
        <v>202.13</v>
      </c>
      <c r="P760" s="1">
        <f>Sales_Fact[[#This Row],[Gross Amount]]*Sales_Fact[[#This Row],[Discount4]]</f>
        <v>26.276900000000001</v>
      </c>
      <c r="Q760" s="1" t="str">
        <f>IF(Sales_Fact[[#This Row],[Total_Amount5]]&gt;1000,"High Value","Standard")</f>
        <v>Standard</v>
      </c>
    </row>
    <row r="761" spans="1:17" x14ac:dyDescent="0.25">
      <c r="A761" t="s">
        <v>2647</v>
      </c>
      <c r="B761" s="3">
        <v>45243</v>
      </c>
      <c r="C761" t="s">
        <v>872</v>
      </c>
      <c r="D761" t="s">
        <v>1773</v>
      </c>
      <c r="E761" t="s">
        <v>1870</v>
      </c>
      <c r="F761">
        <v>1</v>
      </c>
      <c r="G761">
        <v>370.66</v>
      </c>
      <c r="H761">
        <v>0.01</v>
      </c>
      <c r="I761" t="s">
        <v>1864</v>
      </c>
      <c r="J761">
        <v>366.95339999999999</v>
      </c>
      <c r="K761" s="4">
        <f>IF(ISBLANK(Sales_Fact[[#This Row],[Quantity]]),MEDIAN(Sales_Fact[Quantity]),Sales_Fact[[#This Row],[Quantity]])</f>
        <v>1</v>
      </c>
      <c r="L761" s="1">
        <f>IF(ISBLANK(Sales_Fact[[#This Row],[Unit_Price]]),MEDIAN(Sales_Fact[Unit_Price]),Sales_Fact[[#This Row],[Unit_Price]])</f>
        <v>370.66</v>
      </c>
      <c r="M761" s="2">
        <f>IF(ISBLANK(Sales_Fact[[#This Row],[Discount]]),MEDIAN(Sales_Fact[Discount]),Sales_Fact[[#This Row],[Discount]])</f>
        <v>0.01</v>
      </c>
      <c r="N761" s="1">
        <f>Sales_Fact[[#This Row],[Quantity2]]*Sales_Fact[[#This Row],[Unit_Price3]]*(1-Sales_Fact[[#This Row],[Discount4]])</f>
        <v>366.95340000000004</v>
      </c>
      <c r="O761" s="1">
        <f>Sales_Fact[[#This Row],[Quantity2]]*Sales_Fact[[#This Row],[Unit_Price3]]</f>
        <v>370.66</v>
      </c>
      <c r="P761" s="1">
        <f>Sales_Fact[[#This Row],[Gross Amount]]*Sales_Fact[[#This Row],[Discount4]]</f>
        <v>3.7066000000000003</v>
      </c>
      <c r="Q761" s="1" t="str">
        <f>IF(Sales_Fact[[#This Row],[Total_Amount5]]&gt;1000,"High Value","Standard")</f>
        <v>Standard</v>
      </c>
    </row>
    <row r="762" spans="1:17" x14ac:dyDescent="0.25">
      <c r="A762" t="s">
        <v>2648</v>
      </c>
      <c r="B762" s="3">
        <v>45341</v>
      </c>
      <c r="C762" t="s">
        <v>34</v>
      </c>
      <c r="D762" t="s">
        <v>1734</v>
      </c>
      <c r="E762" t="s">
        <v>1913</v>
      </c>
      <c r="F762">
        <v>4</v>
      </c>
      <c r="G762">
        <v>731.53</v>
      </c>
      <c r="H762">
        <v>0.12</v>
      </c>
      <c r="I762" t="s">
        <v>1861</v>
      </c>
      <c r="J762">
        <v>2574.9856</v>
      </c>
      <c r="K762" s="4">
        <f>IF(ISBLANK(Sales_Fact[[#This Row],[Quantity]]),MEDIAN(Sales_Fact[Quantity]),Sales_Fact[[#This Row],[Quantity]])</f>
        <v>4</v>
      </c>
      <c r="L762" s="1">
        <f>IF(ISBLANK(Sales_Fact[[#This Row],[Unit_Price]]),MEDIAN(Sales_Fact[Unit_Price]),Sales_Fact[[#This Row],[Unit_Price]])</f>
        <v>731.53</v>
      </c>
      <c r="M762" s="2">
        <f>IF(ISBLANK(Sales_Fact[[#This Row],[Discount]]),MEDIAN(Sales_Fact[Discount]),Sales_Fact[[#This Row],[Discount]])</f>
        <v>0.12</v>
      </c>
      <c r="N762" s="1">
        <f>Sales_Fact[[#This Row],[Quantity2]]*Sales_Fact[[#This Row],[Unit_Price3]]*(1-Sales_Fact[[#This Row],[Discount4]])</f>
        <v>2574.9856</v>
      </c>
      <c r="O762" s="1">
        <f>Sales_Fact[[#This Row],[Quantity2]]*Sales_Fact[[#This Row],[Unit_Price3]]</f>
        <v>2926.12</v>
      </c>
      <c r="P762" s="1">
        <f>Sales_Fact[[#This Row],[Gross Amount]]*Sales_Fact[[#This Row],[Discount4]]</f>
        <v>351.13439999999997</v>
      </c>
      <c r="Q762" s="1" t="str">
        <f>IF(Sales_Fact[[#This Row],[Total_Amount5]]&gt;1000,"High Value","Standard")</f>
        <v>High Value</v>
      </c>
    </row>
    <row r="763" spans="1:17" x14ac:dyDescent="0.25">
      <c r="A763" t="s">
        <v>2649</v>
      </c>
      <c r="B763" s="3">
        <v>45371</v>
      </c>
      <c r="C763" t="s">
        <v>556</v>
      </c>
      <c r="D763" t="s">
        <v>1785</v>
      </c>
      <c r="E763" t="s">
        <v>1883</v>
      </c>
      <c r="F763">
        <v>3</v>
      </c>
      <c r="G763">
        <v>468.25</v>
      </c>
      <c r="H763">
        <v>7.0000000000000007E-2</v>
      </c>
      <c r="I763" t="s">
        <v>1864</v>
      </c>
      <c r="J763">
        <v>1306.4175</v>
      </c>
      <c r="K763" s="4">
        <f>IF(ISBLANK(Sales_Fact[[#This Row],[Quantity]]),MEDIAN(Sales_Fact[Quantity]),Sales_Fact[[#This Row],[Quantity]])</f>
        <v>3</v>
      </c>
      <c r="L763" s="1">
        <f>IF(ISBLANK(Sales_Fact[[#This Row],[Unit_Price]]),MEDIAN(Sales_Fact[Unit_Price]),Sales_Fact[[#This Row],[Unit_Price]])</f>
        <v>468.25</v>
      </c>
      <c r="M763" s="2">
        <f>IF(ISBLANK(Sales_Fact[[#This Row],[Discount]]),MEDIAN(Sales_Fact[Discount]),Sales_Fact[[#This Row],[Discount]])</f>
        <v>7.0000000000000007E-2</v>
      </c>
      <c r="N763" s="1">
        <f>Sales_Fact[[#This Row],[Quantity2]]*Sales_Fact[[#This Row],[Unit_Price3]]*(1-Sales_Fact[[#This Row],[Discount4]])</f>
        <v>1306.4175</v>
      </c>
      <c r="O763" s="1">
        <f>Sales_Fact[[#This Row],[Quantity2]]*Sales_Fact[[#This Row],[Unit_Price3]]</f>
        <v>1404.75</v>
      </c>
      <c r="P763" s="1">
        <f>Sales_Fact[[#This Row],[Gross Amount]]*Sales_Fact[[#This Row],[Discount4]]</f>
        <v>98.33250000000001</v>
      </c>
      <c r="Q763" s="1" t="str">
        <f>IF(Sales_Fact[[#This Row],[Total_Amount5]]&gt;1000,"High Value","Standard")</f>
        <v>High Value</v>
      </c>
    </row>
    <row r="764" spans="1:17" x14ac:dyDescent="0.25">
      <c r="A764" t="s">
        <v>2650</v>
      </c>
      <c r="B764" s="3">
        <v>45360</v>
      </c>
      <c r="C764" t="s">
        <v>14</v>
      </c>
      <c r="D764" t="s">
        <v>1752</v>
      </c>
      <c r="E764" t="s">
        <v>1879</v>
      </c>
      <c r="F764">
        <v>1</v>
      </c>
      <c r="G764">
        <v>928.72</v>
      </c>
      <c r="H764">
        <v>0.1</v>
      </c>
      <c r="I764" t="s">
        <v>1868</v>
      </c>
      <c r="J764">
        <v>835.84800000000007</v>
      </c>
      <c r="K764" s="4">
        <f>IF(ISBLANK(Sales_Fact[[#This Row],[Quantity]]),MEDIAN(Sales_Fact[Quantity]),Sales_Fact[[#This Row],[Quantity]])</f>
        <v>1</v>
      </c>
      <c r="L764" s="1">
        <f>IF(ISBLANK(Sales_Fact[[#This Row],[Unit_Price]]),MEDIAN(Sales_Fact[Unit_Price]),Sales_Fact[[#This Row],[Unit_Price]])</f>
        <v>928.72</v>
      </c>
      <c r="M764" s="2">
        <f>IF(ISBLANK(Sales_Fact[[#This Row],[Discount]]),MEDIAN(Sales_Fact[Discount]),Sales_Fact[[#This Row],[Discount]])</f>
        <v>0.1</v>
      </c>
      <c r="N764" s="1">
        <f>Sales_Fact[[#This Row],[Quantity2]]*Sales_Fact[[#This Row],[Unit_Price3]]*(1-Sales_Fact[[#This Row],[Discount4]])</f>
        <v>835.84800000000007</v>
      </c>
      <c r="O764" s="1">
        <f>Sales_Fact[[#This Row],[Quantity2]]*Sales_Fact[[#This Row],[Unit_Price3]]</f>
        <v>928.72</v>
      </c>
      <c r="P764" s="1">
        <f>Sales_Fact[[#This Row],[Gross Amount]]*Sales_Fact[[#This Row],[Discount4]]</f>
        <v>92.872000000000014</v>
      </c>
      <c r="Q764" s="1" t="str">
        <f>IF(Sales_Fact[[#This Row],[Total_Amount5]]&gt;1000,"High Value","Standard")</f>
        <v>Standard</v>
      </c>
    </row>
    <row r="765" spans="1:17" x14ac:dyDescent="0.25">
      <c r="A765" t="s">
        <v>2651</v>
      </c>
      <c r="B765" s="3">
        <v>45499</v>
      </c>
      <c r="C765" t="s">
        <v>364</v>
      </c>
      <c r="D765" t="s">
        <v>1561</v>
      </c>
      <c r="E765" t="s">
        <v>1899</v>
      </c>
      <c r="F765">
        <v>3</v>
      </c>
      <c r="G765">
        <v>217.22</v>
      </c>
      <c r="H765">
        <v>0.06</v>
      </c>
      <c r="I765" t="s">
        <v>1864</v>
      </c>
      <c r="J765">
        <v>612.56039999999996</v>
      </c>
      <c r="K765" s="4">
        <f>IF(ISBLANK(Sales_Fact[[#This Row],[Quantity]]),MEDIAN(Sales_Fact[Quantity]),Sales_Fact[[#This Row],[Quantity]])</f>
        <v>3</v>
      </c>
      <c r="L765" s="1">
        <f>IF(ISBLANK(Sales_Fact[[#This Row],[Unit_Price]]),MEDIAN(Sales_Fact[Unit_Price]),Sales_Fact[[#This Row],[Unit_Price]])</f>
        <v>217.22</v>
      </c>
      <c r="M765" s="2">
        <f>IF(ISBLANK(Sales_Fact[[#This Row],[Discount]]),MEDIAN(Sales_Fact[Discount]),Sales_Fact[[#This Row],[Discount]])</f>
        <v>0.06</v>
      </c>
      <c r="N765" s="1">
        <f>Sales_Fact[[#This Row],[Quantity2]]*Sales_Fact[[#This Row],[Unit_Price3]]*(1-Sales_Fact[[#This Row],[Discount4]])</f>
        <v>612.56039999999996</v>
      </c>
      <c r="O765" s="1">
        <f>Sales_Fact[[#This Row],[Quantity2]]*Sales_Fact[[#This Row],[Unit_Price3]]</f>
        <v>651.66</v>
      </c>
      <c r="P765" s="1">
        <f>Sales_Fact[[#This Row],[Gross Amount]]*Sales_Fact[[#This Row],[Discount4]]</f>
        <v>39.099599999999995</v>
      </c>
      <c r="Q765" s="1" t="str">
        <f>IF(Sales_Fact[[#This Row],[Total_Amount5]]&gt;1000,"High Value","Standard")</f>
        <v>Standard</v>
      </c>
    </row>
    <row r="766" spans="1:17" x14ac:dyDescent="0.25">
      <c r="A766" t="s">
        <v>2652</v>
      </c>
      <c r="B766" s="3">
        <v>45745</v>
      </c>
      <c r="C766" t="s">
        <v>1270</v>
      </c>
      <c r="D766" t="s">
        <v>1623</v>
      </c>
      <c r="E766" t="s">
        <v>1860</v>
      </c>
      <c r="F766">
        <v>1</v>
      </c>
      <c r="G766">
        <v>387.99</v>
      </c>
      <c r="H766">
        <v>0.3</v>
      </c>
      <c r="I766" t="s">
        <v>1861</v>
      </c>
      <c r="J766">
        <v>271.59300000000002</v>
      </c>
      <c r="K766" s="4">
        <f>IF(ISBLANK(Sales_Fact[[#This Row],[Quantity]]),MEDIAN(Sales_Fact[Quantity]),Sales_Fact[[#This Row],[Quantity]])</f>
        <v>1</v>
      </c>
      <c r="L766" s="1">
        <f>IF(ISBLANK(Sales_Fact[[#This Row],[Unit_Price]]),MEDIAN(Sales_Fact[Unit_Price]),Sales_Fact[[#This Row],[Unit_Price]])</f>
        <v>387.99</v>
      </c>
      <c r="M766" s="2">
        <f>IF(ISBLANK(Sales_Fact[[#This Row],[Discount]]),MEDIAN(Sales_Fact[Discount]),Sales_Fact[[#This Row],[Discount]])</f>
        <v>0.3</v>
      </c>
      <c r="N766" s="1">
        <f>Sales_Fact[[#This Row],[Quantity2]]*Sales_Fact[[#This Row],[Unit_Price3]]*(1-Sales_Fact[[#This Row],[Discount4]])</f>
        <v>271.59299999999996</v>
      </c>
      <c r="O766" s="1">
        <f>Sales_Fact[[#This Row],[Quantity2]]*Sales_Fact[[#This Row],[Unit_Price3]]</f>
        <v>387.99</v>
      </c>
      <c r="P766" s="1">
        <f>Sales_Fact[[#This Row],[Gross Amount]]*Sales_Fact[[#This Row],[Discount4]]</f>
        <v>116.39699999999999</v>
      </c>
      <c r="Q766" s="1" t="str">
        <f>IF(Sales_Fact[[#This Row],[Total_Amount5]]&gt;1000,"High Value","Standard")</f>
        <v>Standard</v>
      </c>
    </row>
    <row r="767" spans="1:17" x14ac:dyDescent="0.25">
      <c r="A767" t="s">
        <v>2653</v>
      </c>
      <c r="B767" s="3">
        <v>45718</v>
      </c>
      <c r="C767" t="s">
        <v>1475</v>
      </c>
      <c r="D767" t="s">
        <v>1605</v>
      </c>
      <c r="E767" t="s">
        <v>1904</v>
      </c>
      <c r="F767">
        <v>4</v>
      </c>
      <c r="G767">
        <v>186.24</v>
      </c>
      <c r="H767">
        <v>0.23</v>
      </c>
      <c r="I767" t="s">
        <v>1861</v>
      </c>
      <c r="J767">
        <v>573.61920000000009</v>
      </c>
      <c r="K767" s="4">
        <f>IF(ISBLANK(Sales_Fact[[#This Row],[Quantity]]),MEDIAN(Sales_Fact[Quantity]),Sales_Fact[[#This Row],[Quantity]])</f>
        <v>4</v>
      </c>
      <c r="L767" s="1">
        <f>IF(ISBLANK(Sales_Fact[[#This Row],[Unit_Price]]),MEDIAN(Sales_Fact[Unit_Price]),Sales_Fact[[#This Row],[Unit_Price]])</f>
        <v>186.24</v>
      </c>
      <c r="M767" s="2">
        <f>IF(ISBLANK(Sales_Fact[[#This Row],[Discount]]),MEDIAN(Sales_Fact[Discount]),Sales_Fact[[#This Row],[Discount]])</f>
        <v>0.23</v>
      </c>
      <c r="N767" s="1">
        <f>Sales_Fact[[#This Row],[Quantity2]]*Sales_Fact[[#This Row],[Unit_Price3]]*(1-Sales_Fact[[#This Row],[Discount4]])</f>
        <v>573.61920000000009</v>
      </c>
      <c r="O767" s="1">
        <f>Sales_Fact[[#This Row],[Quantity2]]*Sales_Fact[[#This Row],[Unit_Price3]]</f>
        <v>744.96</v>
      </c>
      <c r="P767" s="1">
        <f>Sales_Fact[[#This Row],[Gross Amount]]*Sales_Fact[[#This Row],[Discount4]]</f>
        <v>171.34080000000003</v>
      </c>
      <c r="Q767" s="1" t="str">
        <f>IF(Sales_Fact[[#This Row],[Total_Amount5]]&gt;1000,"High Value","Standard")</f>
        <v>Standard</v>
      </c>
    </row>
    <row r="768" spans="1:17" x14ac:dyDescent="0.25">
      <c r="A768" t="s">
        <v>2654</v>
      </c>
      <c r="B768" s="3">
        <v>45454</v>
      </c>
      <c r="C768" t="s">
        <v>946</v>
      </c>
      <c r="D768" t="s">
        <v>1671</v>
      </c>
      <c r="E768" t="s">
        <v>1866</v>
      </c>
      <c r="F768">
        <v>4</v>
      </c>
      <c r="G768">
        <v>609.05999999999995</v>
      </c>
      <c r="H768">
        <v>0.22</v>
      </c>
      <c r="I768" t="s">
        <v>1868</v>
      </c>
      <c r="J768">
        <v>1900.2672</v>
      </c>
      <c r="K768" s="4">
        <f>IF(ISBLANK(Sales_Fact[[#This Row],[Quantity]]),MEDIAN(Sales_Fact[Quantity]),Sales_Fact[[#This Row],[Quantity]])</f>
        <v>4</v>
      </c>
      <c r="L768" s="1">
        <f>IF(ISBLANK(Sales_Fact[[#This Row],[Unit_Price]]),MEDIAN(Sales_Fact[Unit_Price]),Sales_Fact[[#This Row],[Unit_Price]])</f>
        <v>609.05999999999995</v>
      </c>
      <c r="M768" s="2">
        <f>IF(ISBLANK(Sales_Fact[[#This Row],[Discount]]),MEDIAN(Sales_Fact[Discount]),Sales_Fact[[#This Row],[Discount]])</f>
        <v>0.22</v>
      </c>
      <c r="N768" s="1">
        <f>Sales_Fact[[#This Row],[Quantity2]]*Sales_Fact[[#This Row],[Unit_Price3]]*(1-Sales_Fact[[#This Row],[Discount4]])</f>
        <v>1900.2672</v>
      </c>
      <c r="O768" s="1">
        <f>Sales_Fact[[#This Row],[Quantity2]]*Sales_Fact[[#This Row],[Unit_Price3]]</f>
        <v>2436.2399999999998</v>
      </c>
      <c r="P768" s="1">
        <f>Sales_Fact[[#This Row],[Gross Amount]]*Sales_Fact[[#This Row],[Discount4]]</f>
        <v>535.97280000000001</v>
      </c>
      <c r="Q768" s="1" t="str">
        <f>IF(Sales_Fact[[#This Row],[Total_Amount5]]&gt;1000,"High Value","Standard")</f>
        <v>High Value</v>
      </c>
    </row>
    <row r="769" spans="1:17" x14ac:dyDescent="0.25">
      <c r="A769" t="s">
        <v>2655</v>
      </c>
      <c r="B769" s="3">
        <v>45434</v>
      </c>
      <c r="C769" t="s">
        <v>1365</v>
      </c>
      <c r="D769" t="s">
        <v>1650</v>
      </c>
      <c r="E769" t="s">
        <v>1931</v>
      </c>
      <c r="F769">
        <v>1</v>
      </c>
      <c r="G769">
        <v>827.91</v>
      </c>
      <c r="H769">
        <v>0.21</v>
      </c>
      <c r="I769" t="s">
        <v>1864</v>
      </c>
      <c r="J769">
        <v>654.0489</v>
      </c>
      <c r="K769" s="4">
        <f>IF(ISBLANK(Sales_Fact[[#This Row],[Quantity]]),MEDIAN(Sales_Fact[Quantity]),Sales_Fact[[#This Row],[Quantity]])</f>
        <v>1</v>
      </c>
      <c r="L769" s="1">
        <f>IF(ISBLANK(Sales_Fact[[#This Row],[Unit_Price]]),MEDIAN(Sales_Fact[Unit_Price]),Sales_Fact[[#This Row],[Unit_Price]])</f>
        <v>827.91</v>
      </c>
      <c r="M769" s="2">
        <f>IF(ISBLANK(Sales_Fact[[#This Row],[Discount]]),MEDIAN(Sales_Fact[Discount]),Sales_Fact[[#This Row],[Discount]])</f>
        <v>0.21</v>
      </c>
      <c r="N769" s="1">
        <f>Sales_Fact[[#This Row],[Quantity2]]*Sales_Fact[[#This Row],[Unit_Price3]]*(1-Sales_Fact[[#This Row],[Discount4]])</f>
        <v>654.0489</v>
      </c>
      <c r="O769" s="1">
        <f>Sales_Fact[[#This Row],[Quantity2]]*Sales_Fact[[#This Row],[Unit_Price3]]</f>
        <v>827.91</v>
      </c>
      <c r="P769" s="1">
        <f>Sales_Fact[[#This Row],[Gross Amount]]*Sales_Fact[[#This Row],[Discount4]]</f>
        <v>173.86109999999999</v>
      </c>
      <c r="Q769" s="1" t="str">
        <f>IF(Sales_Fact[[#This Row],[Total_Amount5]]&gt;1000,"High Value","Standard")</f>
        <v>Standard</v>
      </c>
    </row>
    <row r="770" spans="1:17" x14ac:dyDescent="0.25">
      <c r="A770" t="s">
        <v>2656</v>
      </c>
      <c r="B770" s="3">
        <v>45486</v>
      </c>
      <c r="C770" t="s">
        <v>588</v>
      </c>
      <c r="D770" t="s">
        <v>1800</v>
      </c>
      <c r="E770" t="s">
        <v>1879</v>
      </c>
      <c r="F770">
        <v>1</v>
      </c>
      <c r="G770">
        <v>303.79000000000002</v>
      </c>
      <c r="H770">
        <v>0.24</v>
      </c>
      <c r="I770" t="s">
        <v>1864</v>
      </c>
      <c r="J770">
        <v>230.88040000000001</v>
      </c>
      <c r="K770" s="4">
        <f>IF(ISBLANK(Sales_Fact[[#This Row],[Quantity]]),MEDIAN(Sales_Fact[Quantity]),Sales_Fact[[#This Row],[Quantity]])</f>
        <v>1</v>
      </c>
      <c r="L770" s="1">
        <f>IF(ISBLANK(Sales_Fact[[#This Row],[Unit_Price]]),MEDIAN(Sales_Fact[Unit_Price]),Sales_Fact[[#This Row],[Unit_Price]])</f>
        <v>303.79000000000002</v>
      </c>
      <c r="M770" s="2">
        <f>IF(ISBLANK(Sales_Fact[[#This Row],[Discount]]),MEDIAN(Sales_Fact[Discount]),Sales_Fact[[#This Row],[Discount]])</f>
        <v>0.24</v>
      </c>
      <c r="N770" s="1">
        <f>Sales_Fact[[#This Row],[Quantity2]]*Sales_Fact[[#This Row],[Unit_Price3]]*(1-Sales_Fact[[#This Row],[Discount4]])</f>
        <v>230.88040000000001</v>
      </c>
      <c r="O770" s="1">
        <f>Sales_Fact[[#This Row],[Quantity2]]*Sales_Fact[[#This Row],[Unit_Price3]]</f>
        <v>303.79000000000002</v>
      </c>
      <c r="P770" s="1">
        <f>Sales_Fact[[#This Row],[Gross Amount]]*Sales_Fact[[#This Row],[Discount4]]</f>
        <v>72.909599999999998</v>
      </c>
      <c r="Q770" s="1" t="str">
        <f>IF(Sales_Fact[[#This Row],[Total_Amount5]]&gt;1000,"High Value","Standard")</f>
        <v>Standard</v>
      </c>
    </row>
    <row r="771" spans="1:17" x14ac:dyDescent="0.25">
      <c r="A771" t="s">
        <v>2657</v>
      </c>
      <c r="B771" s="3">
        <v>45902</v>
      </c>
      <c r="C771" t="s">
        <v>373</v>
      </c>
      <c r="D771" t="s">
        <v>1662</v>
      </c>
      <c r="E771" t="s">
        <v>1904</v>
      </c>
      <c r="F771">
        <v>2</v>
      </c>
      <c r="G771">
        <v>365.91</v>
      </c>
      <c r="H771">
        <v>0.14000000000000001</v>
      </c>
      <c r="I771" t="s">
        <v>1868</v>
      </c>
      <c r="J771">
        <v>629.36520000000007</v>
      </c>
      <c r="K771" s="4">
        <f>IF(ISBLANK(Sales_Fact[[#This Row],[Quantity]]),MEDIAN(Sales_Fact[Quantity]),Sales_Fact[[#This Row],[Quantity]])</f>
        <v>2</v>
      </c>
      <c r="L771" s="1">
        <f>IF(ISBLANK(Sales_Fact[[#This Row],[Unit_Price]]),MEDIAN(Sales_Fact[Unit_Price]),Sales_Fact[[#This Row],[Unit_Price]])</f>
        <v>365.91</v>
      </c>
      <c r="M771" s="2">
        <f>IF(ISBLANK(Sales_Fact[[#This Row],[Discount]]),MEDIAN(Sales_Fact[Discount]),Sales_Fact[[#This Row],[Discount]])</f>
        <v>0.14000000000000001</v>
      </c>
      <c r="N771" s="1">
        <f>Sales_Fact[[#This Row],[Quantity2]]*Sales_Fact[[#This Row],[Unit_Price3]]*(1-Sales_Fact[[#This Row],[Discount4]])</f>
        <v>629.36520000000007</v>
      </c>
      <c r="O771" s="1">
        <f>Sales_Fact[[#This Row],[Quantity2]]*Sales_Fact[[#This Row],[Unit_Price3]]</f>
        <v>731.82</v>
      </c>
      <c r="P771" s="1">
        <f>Sales_Fact[[#This Row],[Gross Amount]]*Sales_Fact[[#This Row],[Discount4]]</f>
        <v>102.45480000000002</v>
      </c>
      <c r="Q771" s="1" t="str">
        <f>IF(Sales_Fact[[#This Row],[Total_Amount5]]&gt;1000,"High Value","Standard")</f>
        <v>Standard</v>
      </c>
    </row>
    <row r="772" spans="1:17" x14ac:dyDescent="0.25">
      <c r="A772" t="s">
        <v>2658</v>
      </c>
      <c r="B772" s="3">
        <v>45762</v>
      </c>
      <c r="C772" t="s">
        <v>259</v>
      </c>
      <c r="D772" t="s">
        <v>1626</v>
      </c>
      <c r="E772" t="s">
        <v>1863</v>
      </c>
      <c r="F772">
        <v>3</v>
      </c>
      <c r="G772">
        <v>852.72</v>
      </c>
      <c r="H772">
        <v>0.16</v>
      </c>
      <c r="I772" t="s">
        <v>1861</v>
      </c>
      <c r="J772">
        <v>2148.8544000000002</v>
      </c>
      <c r="K772" s="4">
        <f>IF(ISBLANK(Sales_Fact[[#This Row],[Quantity]]),MEDIAN(Sales_Fact[Quantity]),Sales_Fact[[#This Row],[Quantity]])</f>
        <v>3</v>
      </c>
      <c r="L772" s="1">
        <f>IF(ISBLANK(Sales_Fact[[#This Row],[Unit_Price]]),MEDIAN(Sales_Fact[Unit_Price]),Sales_Fact[[#This Row],[Unit_Price]])</f>
        <v>852.72</v>
      </c>
      <c r="M772" s="2">
        <f>IF(ISBLANK(Sales_Fact[[#This Row],[Discount]]),MEDIAN(Sales_Fact[Discount]),Sales_Fact[[#This Row],[Discount]])</f>
        <v>0.16</v>
      </c>
      <c r="N772" s="1">
        <f>Sales_Fact[[#This Row],[Quantity2]]*Sales_Fact[[#This Row],[Unit_Price3]]*(1-Sales_Fact[[#This Row],[Discount4]])</f>
        <v>2148.8543999999997</v>
      </c>
      <c r="O772" s="1">
        <f>Sales_Fact[[#This Row],[Quantity2]]*Sales_Fact[[#This Row],[Unit_Price3]]</f>
        <v>2558.16</v>
      </c>
      <c r="P772" s="1">
        <f>Sales_Fact[[#This Row],[Gross Amount]]*Sales_Fact[[#This Row],[Discount4]]</f>
        <v>409.30559999999997</v>
      </c>
      <c r="Q772" s="1" t="str">
        <f>IF(Sales_Fact[[#This Row],[Total_Amount5]]&gt;1000,"High Value","Standard")</f>
        <v>High Value</v>
      </c>
    </row>
    <row r="773" spans="1:17" x14ac:dyDescent="0.25">
      <c r="A773" t="s">
        <v>2659</v>
      </c>
      <c r="B773" s="3">
        <v>45752</v>
      </c>
      <c r="C773" t="s">
        <v>800</v>
      </c>
      <c r="D773" t="s">
        <v>1582</v>
      </c>
      <c r="E773" t="s">
        <v>1874</v>
      </c>
      <c r="F773">
        <v>1</v>
      </c>
      <c r="G773">
        <v>768.25</v>
      </c>
      <c r="H773">
        <v>0.18</v>
      </c>
      <c r="I773" t="s">
        <v>1861</v>
      </c>
      <c r="J773">
        <v>629.96500000000003</v>
      </c>
      <c r="K773" s="4">
        <f>IF(ISBLANK(Sales_Fact[[#This Row],[Quantity]]),MEDIAN(Sales_Fact[Quantity]),Sales_Fact[[#This Row],[Quantity]])</f>
        <v>1</v>
      </c>
      <c r="L773" s="1">
        <f>IF(ISBLANK(Sales_Fact[[#This Row],[Unit_Price]]),MEDIAN(Sales_Fact[Unit_Price]),Sales_Fact[[#This Row],[Unit_Price]])</f>
        <v>768.25</v>
      </c>
      <c r="M773" s="2">
        <f>IF(ISBLANK(Sales_Fact[[#This Row],[Discount]]),MEDIAN(Sales_Fact[Discount]),Sales_Fact[[#This Row],[Discount]])</f>
        <v>0.18</v>
      </c>
      <c r="N773" s="1">
        <f>Sales_Fact[[#This Row],[Quantity2]]*Sales_Fact[[#This Row],[Unit_Price3]]*(1-Sales_Fact[[#This Row],[Discount4]])</f>
        <v>629.96500000000003</v>
      </c>
      <c r="O773" s="1">
        <f>Sales_Fact[[#This Row],[Quantity2]]*Sales_Fact[[#This Row],[Unit_Price3]]</f>
        <v>768.25</v>
      </c>
      <c r="P773" s="1">
        <f>Sales_Fact[[#This Row],[Gross Amount]]*Sales_Fact[[#This Row],[Discount4]]</f>
        <v>138.285</v>
      </c>
      <c r="Q773" s="1" t="str">
        <f>IF(Sales_Fact[[#This Row],[Total_Amount5]]&gt;1000,"High Value","Standard")</f>
        <v>Standard</v>
      </c>
    </row>
    <row r="774" spans="1:17" x14ac:dyDescent="0.25">
      <c r="A774" t="s">
        <v>2660</v>
      </c>
      <c r="B774" s="3">
        <v>45254</v>
      </c>
      <c r="C774" t="s">
        <v>1107</v>
      </c>
      <c r="D774" t="s">
        <v>1827</v>
      </c>
      <c r="E774" t="s">
        <v>1892</v>
      </c>
      <c r="F774">
        <v>2</v>
      </c>
      <c r="G774">
        <v>318.62</v>
      </c>
      <c r="H774">
        <v>0.02</v>
      </c>
      <c r="I774" t="s">
        <v>1868</v>
      </c>
      <c r="J774">
        <v>624.49519999999995</v>
      </c>
      <c r="K774" s="4">
        <f>IF(ISBLANK(Sales_Fact[[#This Row],[Quantity]]),MEDIAN(Sales_Fact[Quantity]),Sales_Fact[[#This Row],[Quantity]])</f>
        <v>2</v>
      </c>
      <c r="L774" s="1">
        <f>IF(ISBLANK(Sales_Fact[[#This Row],[Unit_Price]]),MEDIAN(Sales_Fact[Unit_Price]),Sales_Fact[[#This Row],[Unit_Price]])</f>
        <v>318.62</v>
      </c>
      <c r="M774" s="2">
        <f>IF(ISBLANK(Sales_Fact[[#This Row],[Discount]]),MEDIAN(Sales_Fact[Discount]),Sales_Fact[[#This Row],[Discount]])</f>
        <v>0.02</v>
      </c>
      <c r="N774" s="1">
        <f>Sales_Fact[[#This Row],[Quantity2]]*Sales_Fact[[#This Row],[Unit_Price3]]*(1-Sales_Fact[[#This Row],[Discount4]])</f>
        <v>624.49519999999995</v>
      </c>
      <c r="O774" s="1">
        <f>Sales_Fact[[#This Row],[Quantity2]]*Sales_Fact[[#This Row],[Unit_Price3]]</f>
        <v>637.24</v>
      </c>
      <c r="P774" s="1">
        <f>Sales_Fact[[#This Row],[Gross Amount]]*Sales_Fact[[#This Row],[Discount4]]</f>
        <v>12.7448</v>
      </c>
      <c r="Q774" s="1" t="str">
        <f>IF(Sales_Fact[[#This Row],[Total_Amount5]]&gt;1000,"High Value","Standard")</f>
        <v>Standard</v>
      </c>
    </row>
    <row r="775" spans="1:17" x14ac:dyDescent="0.25">
      <c r="A775" t="s">
        <v>2661</v>
      </c>
      <c r="B775" s="3">
        <v>45683</v>
      </c>
      <c r="C775" t="s">
        <v>192</v>
      </c>
      <c r="D775" t="s">
        <v>1779</v>
      </c>
      <c r="E775" t="s">
        <v>1909</v>
      </c>
      <c r="F775">
        <v>4</v>
      </c>
      <c r="G775">
        <v>402.11</v>
      </c>
      <c r="H775">
        <v>0.14000000000000001</v>
      </c>
      <c r="I775" t="s">
        <v>1864</v>
      </c>
      <c r="J775">
        <v>1383.2583999999999</v>
      </c>
      <c r="K775" s="4">
        <f>IF(ISBLANK(Sales_Fact[[#This Row],[Quantity]]),MEDIAN(Sales_Fact[Quantity]),Sales_Fact[[#This Row],[Quantity]])</f>
        <v>4</v>
      </c>
      <c r="L775" s="1">
        <f>IF(ISBLANK(Sales_Fact[[#This Row],[Unit_Price]]),MEDIAN(Sales_Fact[Unit_Price]),Sales_Fact[[#This Row],[Unit_Price]])</f>
        <v>402.11</v>
      </c>
      <c r="M775" s="2">
        <f>IF(ISBLANK(Sales_Fact[[#This Row],[Discount]]),MEDIAN(Sales_Fact[Discount]),Sales_Fact[[#This Row],[Discount]])</f>
        <v>0.14000000000000001</v>
      </c>
      <c r="N775" s="1">
        <f>Sales_Fact[[#This Row],[Quantity2]]*Sales_Fact[[#This Row],[Unit_Price3]]*(1-Sales_Fact[[#This Row],[Discount4]])</f>
        <v>1383.2583999999999</v>
      </c>
      <c r="O775" s="1">
        <f>Sales_Fact[[#This Row],[Quantity2]]*Sales_Fact[[#This Row],[Unit_Price3]]</f>
        <v>1608.44</v>
      </c>
      <c r="P775" s="1">
        <f>Sales_Fact[[#This Row],[Gross Amount]]*Sales_Fact[[#This Row],[Discount4]]</f>
        <v>225.18160000000003</v>
      </c>
      <c r="Q775" s="1" t="str">
        <f>IF(Sales_Fact[[#This Row],[Total_Amount5]]&gt;1000,"High Value","Standard")</f>
        <v>High Value</v>
      </c>
    </row>
    <row r="776" spans="1:17" x14ac:dyDescent="0.25">
      <c r="A776" t="s">
        <v>2662</v>
      </c>
      <c r="B776" s="3">
        <v>45804</v>
      </c>
      <c r="C776" t="s">
        <v>1279</v>
      </c>
      <c r="D776" t="s">
        <v>1803</v>
      </c>
      <c r="E776" t="s">
        <v>1863</v>
      </c>
      <c r="F776">
        <v>3</v>
      </c>
      <c r="G776">
        <v>846.31</v>
      </c>
      <c r="H776">
        <v>0.18</v>
      </c>
      <c r="I776" t="s">
        <v>1868</v>
      </c>
      <c r="J776">
        <v>2081.9225999999999</v>
      </c>
      <c r="K776" s="4">
        <f>IF(ISBLANK(Sales_Fact[[#This Row],[Quantity]]),MEDIAN(Sales_Fact[Quantity]),Sales_Fact[[#This Row],[Quantity]])</f>
        <v>3</v>
      </c>
      <c r="L776" s="1">
        <f>IF(ISBLANK(Sales_Fact[[#This Row],[Unit_Price]]),MEDIAN(Sales_Fact[Unit_Price]),Sales_Fact[[#This Row],[Unit_Price]])</f>
        <v>846.31</v>
      </c>
      <c r="M776" s="2">
        <f>IF(ISBLANK(Sales_Fact[[#This Row],[Discount]]),MEDIAN(Sales_Fact[Discount]),Sales_Fact[[#This Row],[Discount]])</f>
        <v>0.18</v>
      </c>
      <c r="N776" s="1">
        <f>Sales_Fact[[#This Row],[Quantity2]]*Sales_Fact[[#This Row],[Unit_Price3]]*(1-Sales_Fact[[#This Row],[Discount4]])</f>
        <v>2081.9225999999999</v>
      </c>
      <c r="O776" s="1">
        <f>Sales_Fact[[#This Row],[Quantity2]]*Sales_Fact[[#This Row],[Unit_Price3]]</f>
        <v>2538.9299999999998</v>
      </c>
      <c r="P776" s="1">
        <f>Sales_Fact[[#This Row],[Gross Amount]]*Sales_Fact[[#This Row],[Discount4]]</f>
        <v>457.00739999999996</v>
      </c>
      <c r="Q776" s="1" t="str">
        <f>IF(Sales_Fact[[#This Row],[Total_Amount5]]&gt;1000,"High Value","Standard")</f>
        <v>High Value</v>
      </c>
    </row>
    <row r="777" spans="1:17" x14ac:dyDescent="0.25">
      <c r="A777" t="s">
        <v>2663</v>
      </c>
      <c r="B777" s="3">
        <v>45821</v>
      </c>
      <c r="C777" t="s">
        <v>565</v>
      </c>
      <c r="D777" t="s">
        <v>1833</v>
      </c>
      <c r="E777" t="s">
        <v>1881</v>
      </c>
      <c r="F777">
        <v>1</v>
      </c>
      <c r="G777">
        <v>269.94</v>
      </c>
      <c r="H777">
        <v>7.0000000000000007E-2</v>
      </c>
      <c r="I777" t="s">
        <v>1868</v>
      </c>
      <c r="J777">
        <v>251.04419999999999</v>
      </c>
      <c r="K777" s="4">
        <f>IF(ISBLANK(Sales_Fact[[#This Row],[Quantity]]),MEDIAN(Sales_Fact[Quantity]),Sales_Fact[[#This Row],[Quantity]])</f>
        <v>1</v>
      </c>
      <c r="L777" s="1">
        <f>IF(ISBLANK(Sales_Fact[[#This Row],[Unit_Price]]),MEDIAN(Sales_Fact[Unit_Price]),Sales_Fact[[#This Row],[Unit_Price]])</f>
        <v>269.94</v>
      </c>
      <c r="M777" s="2">
        <f>IF(ISBLANK(Sales_Fact[[#This Row],[Discount]]),MEDIAN(Sales_Fact[Discount]),Sales_Fact[[#This Row],[Discount]])</f>
        <v>7.0000000000000007E-2</v>
      </c>
      <c r="N777" s="1">
        <f>Sales_Fact[[#This Row],[Quantity2]]*Sales_Fact[[#This Row],[Unit_Price3]]*(1-Sales_Fact[[#This Row],[Discount4]])</f>
        <v>251.04419999999999</v>
      </c>
      <c r="O777" s="1">
        <f>Sales_Fact[[#This Row],[Quantity2]]*Sales_Fact[[#This Row],[Unit_Price3]]</f>
        <v>269.94</v>
      </c>
      <c r="P777" s="1">
        <f>Sales_Fact[[#This Row],[Gross Amount]]*Sales_Fact[[#This Row],[Discount4]]</f>
        <v>18.895800000000001</v>
      </c>
      <c r="Q777" s="1" t="str">
        <f>IF(Sales_Fact[[#This Row],[Total_Amount5]]&gt;1000,"High Value","Standard")</f>
        <v>Standard</v>
      </c>
    </row>
    <row r="778" spans="1:17" x14ac:dyDescent="0.25">
      <c r="A778" t="s">
        <v>2664</v>
      </c>
      <c r="B778" s="3">
        <v>45472</v>
      </c>
      <c r="C778" t="s">
        <v>782</v>
      </c>
      <c r="D778" t="s">
        <v>1611</v>
      </c>
      <c r="E778" t="s">
        <v>1874</v>
      </c>
      <c r="F778">
        <v>3</v>
      </c>
      <c r="G778">
        <v>909.25</v>
      </c>
      <c r="H778">
        <v>0.28999999999999998</v>
      </c>
      <c r="I778" t="s">
        <v>1868</v>
      </c>
      <c r="J778">
        <v>1936.7025000000001</v>
      </c>
      <c r="K778" s="4">
        <f>IF(ISBLANK(Sales_Fact[[#This Row],[Quantity]]),MEDIAN(Sales_Fact[Quantity]),Sales_Fact[[#This Row],[Quantity]])</f>
        <v>3</v>
      </c>
      <c r="L778" s="1">
        <f>IF(ISBLANK(Sales_Fact[[#This Row],[Unit_Price]]),MEDIAN(Sales_Fact[Unit_Price]),Sales_Fact[[#This Row],[Unit_Price]])</f>
        <v>909.25</v>
      </c>
      <c r="M778" s="2">
        <f>IF(ISBLANK(Sales_Fact[[#This Row],[Discount]]),MEDIAN(Sales_Fact[Discount]),Sales_Fact[[#This Row],[Discount]])</f>
        <v>0.28999999999999998</v>
      </c>
      <c r="N778" s="1">
        <f>Sales_Fact[[#This Row],[Quantity2]]*Sales_Fact[[#This Row],[Unit_Price3]]*(1-Sales_Fact[[#This Row],[Discount4]])</f>
        <v>1936.7024999999999</v>
      </c>
      <c r="O778" s="1">
        <f>Sales_Fact[[#This Row],[Quantity2]]*Sales_Fact[[#This Row],[Unit_Price3]]</f>
        <v>2727.75</v>
      </c>
      <c r="P778" s="1">
        <f>Sales_Fact[[#This Row],[Gross Amount]]*Sales_Fact[[#This Row],[Discount4]]</f>
        <v>791.0474999999999</v>
      </c>
      <c r="Q778" s="1" t="str">
        <f>IF(Sales_Fact[[#This Row],[Total_Amount5]]&gt;1000,"High Value","Standard")</f>
        <v>High Value</v>
      </c>
    </row>
    <row r="779" spans="1:17" x14ac:dyDescent="0.25">
      <c r="A779" t="s">
        <v>2665</v>
      </c>
      <c r="B779" s="3">
        <v>45331</v>
      </c>
      <c r="C779" t="s">
        <v>1146</v>
      </c>
      <c r="D779" t="s">
        <v>1824</v>
      </c>
      <c r="E779" t="s">
        <v>1913</v>
      </c>
      <c r="F779">
        <v>2</v>
      </c>
      <c r="G779">
        <v>229.81</v>
      </c>
      <c r="H779">
        <v>0.21</v>
      </c>
      <c r="I779" t="s">
        <v>1868</v>
      </c>
      <c r="J779">
        <v>363.09980000000002</v>
      </c>
      <c r="K779" s="4">
        <f>IF(ISBLANK(Sales_Fact[[#This Row],[Quantity]]),MEDIAN(Sales_Fact[Quantity]),Sales_Fact[[#This Row],[Quantity]])</f>
        <v>2</v>
      </c>
      <c r="L779" s="1">
        <f>IF(ISBLANK(Sales_Fact[[#This Row],[Unit_Price]]),MEDIAN(Sales_Fact[Unit_Price]),Sales_Fact[[#This Row],[Unit_Price]])</f>
        <v>229.81</v>
      </c>
      <c r="M779" s="2">
        <f>IF(ISBLANK(Sales_Fact[[#This Row],[Discount]]),MEDIAN(Sales_Fact[Discount]),Sales_Fact[[#This Row],[Discount]])</f>
        <v>0.21</v>
      </c>
      <c r="N779" s="1">
        <f>Sales_Fact[[#This Row],[Quantity2]]*Sales_Fact[[#This Row],[Unit_Price3]]*(1-Sales_Fact[[#This Row],[Discount4]])</f>
        <v>363.09980000000002</v>
      </c>
      <c r="O779" s="1">
        <f>Sales_Fact[[#This Row],[Quantity2]]*Sales_Fact[[#This Row],[Unit_Price3]]</f>
        <v>459.62</v>
      </c>
      <c r="P779" s="1">
        <f>Sales_Fact[[#This Row],[Gross Amount]]*Sales_Fact[[#This Row],[Discount4]]</f>
        <v>96.520200000000003</v>
      </c>
      <c r="Q779" s="1" t="str">
        <f>IF(Sales_Fact[[#This Row],[Total_Amount5]]&gt;1000,"High Value","Standard")</f>
        <v>Standard</v>
      </c>
    </row>
    <row r="780" spans="1:17" x14ac:dyDescent="0.25">
      <c r="A780" t="s">
        <v>2666</v>
      </c>
      <c r="B780" s="3">
        <v>45451</v>
      </c>
      <c r="C780" t="s">
        <v>151</v>
      </c>
      <c r="D780" t="s">
        <v>1785</v>
      </c>
      <c r="E780" t="s">
        <v>1888</v>
      </c>
      <c r="F780">
        <v>3</v>
      </c>
      <c r="G780">
        <v>442.36</v>
      </c>
      <c r="H780">
        <v>0.06</v>
      </c>
      <c r="I780" t="s">
        <v>1864</v>
      </c>
      <c r="J780">
        <v>1247.4552000000001</v>
      </c>
      <c r="K780" s="4">
        <f>IF(ISBLANK(Sales_Fact[[#This Row],[Quantity]]),MEDIAN(Sales_Fact[Quantity]),Sales_Fact[[#This Row],[Quantity]])</f>
        <v>3</v>
      </c>
      <c r="L780" s="1">
        <f>IF(ISBLANK(Sales_Fact[[#This Row],[Unit_Price]]),MEDIAN(Sales_Fact[Unit_Price]),Sales_Fact[[#This Row],[Unit_Price]])</f>
        <v>442.36</v>
      </c>
      <c r="M780" s="2">
        <f>IF(ISBLANK(Sales_Fact[[#This Row],[Discount]]),MEDIAN(Sales_Fact[Discount]),Sales_Fact[[#This Row],[Discount]])</f>
        <v>0.06</v>
      </c>
      <c r="N780" s="1">
        <f>Sales_Fact[[#This Row],[Quantity2]]*Sales_Fact[[#This Row],[Unit_Price3]]*(1-Sales_Fact[[#This Row],[Discount4]])</f>
        <v>1247.4551999999999</v>
      </c>
      <c r="O780" s="1">
        <f>Sales_Fact[[#This Row],[Quantity2]]*Sales_Fact[[#This Row],[Unit_Price3]]</f>
        <v>1327.08</v>
      </c>
      <c r="P780" s="1">
        <f>Sales_Fact[[#This Row],[Gross Amount]]*Sales_Fact[[#This Row],[Discount4]]</f>
        <v>79.624799999999993</v>
      </c>
      <c r="Q780" s="1" t="str">
        <f>IF(Sales_Fact[[#This Row],[Total_Amount5]]&gt;1000,"High Value","Standard")</f>
        <v>High Value</v>
      </c>
    </row>
    <row r="781" spans="1:17" x14ac:dyDescent="0.25">
      <c r="A781" t="s">
        <v>2667</v>
      </c>
      <c r="B781" s="3">
        <v>45386</v>
      </c>
      <c r="C781" t="s">
        <v>776</v>
      </c>
      <c r="D781" t="s">
        <v>1809</v>
      </c>
      <c r="E781" t="s">
        <v>1860</v>
      </c>
      <c r="F781">
        <v>3</v>
      </c>
      <c r="G781">
        <v>413.74</v>
      </c>
      <c r="H781">
        <v>0.01</v>
      </c>
      <c r="I781" t="s">
        <v>1861</v>
      </c>
      <c r="J781">
        <v>1228.8078</v>
      </c>
      <c r="K781" s="4">
        <f>IF(ISBLANK(Sales_Fact[[#This Row],[Quantity]]),MEDIAN(Sales_Fact[Quantity]),Sales_Fact[[#This Row],[Quantity]])</f>
        <v>3</v>
      </c>
      <c r="L781" s="1">
        <f>IF(ISBLANK(Sales_Fact[[#This Row],[Unit_Price]]),MEDIAN(Sales_Fact[Unit_Price]),Sales_Fact[[#This Row],[Unit_Price]])</f>
        <v>413.74</v>
      </c>
      <c r="M781" s="2">
        <f>IF(ISBLANK(Sales_Fact[[#This Row],[Discount]]),MEDIAN(Sales_Fact[Discount]),Sales_Fact[[#This Row],[Discount]])</f>
        <v>0.01</v>
      </c>
      <c r="N781" s="1">
        <f>Sales_Fact[[#This Row],[Quantity2]]*Sales_Fact[[#This Row],[Unit_Price3]]*(1-Sales_Fact[[#This Row],[Discount4]])</f>
        <v>1228.8078</v>
      </c>
      <c r="O781" s="1">
        <f>Sales_Fact[[#This Row],[Quantity2]]*Sales_Fact[[#This Row],[Unit_Price3]]</f>
        <v>1241.22</v>
      </c>
      <c r="P781" s="1">
        <f>Sales_Fact[[#This Row],[Gross Amount]]*Sales_Fact[[#This Row],[Discount4]]</f>
        <v>12.4122</v>
      </c>
      <c r="Q781" s="1" t="str">
        <f>IF(Sales_Fact[[#This Row],[Total_Amount5]]&gt;1000,"High Value","Standard")</f>
        <v>High Value</v>
      </c>
    </row>
    <row r="782" spans="1:17" x14ac:dyDescent="0.25">
      <c r="A782" t="s">
        <v>2668</v>
      </c>
      <c r="B782" s="3">
        <v>45477</v>
      </c>
      <c r="C782" t="s">
        <v>1531</v>
      </c>
      <c r="D782" t="s">
        <v>1818</v>
      </c>
      <c r="E782" t="s">
        <v>1881</v>
      </c>
      <c r="F782">
        <v>4</v>
      </c>
      <c r="G782">
        <v>79.75</v>
      </c>
      <c r="H782">
        <v>0.18</v>
      </c>
      <c r="I782" t="s">
        <v>1864</v>
      </c>
      <c r="J782">
        <v>261.58</v>
      </c>
      <c r="K782" s="4">
        <f>IF(ISBLANK(Sales_Fact[[#This Row],[Quantity]]),MEDIAN(Sales_Fact[Quantity]),Sales_Fact[[#This Row],[Quantity]])</f>
        <v>4</v>
      </c>
      <c r="L782" s="1">
        <f>IF(ISBLANK(Sales_Fact[[#This Row],[Unit_Price]]),MEDIAN(Sales_Fact[Unit_Price]),Sales_Fact[[#This Row],[Unit_Price]])</f>
        <v>79.75</v>
      </c>
      <c r="M782" s="2">
        <f>IF(ISBLANK(Sales_Fact[[#This Row],[Discount]]),MEDIAN(Sales_Fact[Discount]),Sales_Fact[[#This Row],[Discount]])</f>
        <v>0.18</v>
      </c>
      <c r="N782" s="1">
        <f>Sales_Fact[[#This Row],[Quantity2]]*Sales_Fact[[#This Row],[Unit_Price3]]*(1-Sales_Fact[[#This Row],[Discount4]])</f>
        <v>261.58000000000004</v>
      </c>
      <c r="O782" s="1">
        <f>Sales_Fact[[#This Row],[Quantity2]]*Sales_Fact[[#This Row],[Unit_Price3]]</f>
        <v>319</v>
      </c>
      <c r="P782" s="1">
        <f>Sales_Fact[[#This Row],[Gross Amount]]*Sales_Fact[[#This Row],[Discount4]]</f>
        <v>57.419999999999995</v>
      </c>
      <c r="Q782" s="1" t="str">
        <f>IF(Sales_Fact[[#This Row],[Total_Amount5]]&gt;1000,"High Value","Standard")</f>
        <v>Standard</v>
      </c>
    </row>
    <row r="783" spans="1:17" x14ac:dyDescent="0.25">
      <c r="A783" t="s">
        <v>2669</v>
      </c>
      <c r="B783" s="3">
        <v>45433</v>
      </c>
      <c r="C783" t="s">
        <v>1528</v>
      </c>
      <c r="D783" t="s">
        <v>1671</v>
      </c>
      <c r="E783" t="s">
        <v>1913</v>
      </c>
      <c r="F783">
        <v>4</v>
      </c>
      <c r="G783">
        <v>95.06</v>
      </c>
      <c r="H783">
        <v>0.03</v>
      </c>
      <c r="I783" t="s">
        <v>1861</v>
      </c>
      <c r="J783">
        <v>368.83280000000002</v>
      </c>
      <c r="K783" s="4">
        <f>IF(ISBLANK(Sales_Fact[[#This Row],[Quantity]]),MEDIAN(Sales_Fact[Quantity]),Sales_Fact[[#This Row],[Quantity]])</f>
        <v>4</v>
      </c>
      <c r="L783" s="1">
        <f>IF(ISBLANK(Sales_Fact[[#This Row],[Unit_Price]]),MEDIAN(Sales_Fact[Unit_Price]),Sales_Fact[[#This Row],[Unit_Price]])</f>
        <v>95.06</v>
      </c>
      <c r="M783" s="2">
        <f>IF(ISBLANK(Sales_Fact[[#This Row],[Discount]]),MEDIAN(Sales_Fact[Discount]),Sales_Fact[[#This Row],[Discount]])</f>
        <v>0.03</v>
      </c>
      <c r="N783" s="1">
        <f>Sales_Fact[[#This Row],[Quantity2]]*Sales_Fact[[#This Row],[Unit_Price3]]*(1-Sales_Fact[[#This Row],[Discount4]])</f>
        <v>368.83280000000002</v>
      </c>
      <c r="O783" s="1">
        <f>Sales_Fact[[#This Row],[Quantity2]]*Sales_Fact[[#This Row],[Unit_Price3]]</f>
        <v>380.24</v>
      </c>
      <c r="P783" s="1">
        <f>Sales_Fact[[#This Row],[Gross Amount]]*Sales_Fact[[#This Row],[Discount4]]</f>
        <v>11.4072</v>
      </c>
      <c r="Q783" s="1" t="str">
        <f>IF(Sales_Fact[[#This Row],[Total_Amount5]]&gt;1000,"High Value","Standard")</f>
        <v>Standard</v>
      </c>
    </row>
    <row r="784" spans="1:17" x14ac:dyDescent="0.25">
      <c r="A784" t="s">
        <v>2670</v>
      </c>
      <c r="B784" s="3">
        <v>45759</v>
      </c>
      <c r="C784" t="s">
        <v>1302</v>
      </c>
      <c r="D784" t="s">
        <v>1845</v>
      </c>
      <c r="E784" t="s">
        <v>1872</v>
      </c>
      <c r="F784">
        <v>4</v>
      </c>
      <c r="G784">
        <v>107.08</v>
      </c>
      <c r="H784">
        <v>0.27</v>
      </c>
      <c r="I784" t="s">
        <v>1868</v>
      </c>
      <c r="J784">
        <v>312.67360000000002</v>
      </c>
      <c r="K784" s="4">
        <f>IF(ISBLANK(Sales_Fact[[#This Row],[Quantity]]),MEDIAN(Sales_Fact[Quantity]),Sales_Fact[[#This Row],[Quantity]])</f>
        <v>4</v>
      </c>
      <c r="L784" s="1">
        <f>IF(ISBLANK(Sales_Fact[[#This Row],[Unit_Price]]),MEDIAN(Sales_Fact[Unit_Price]),Sales_Fact[[#This Row],[Unit_Price]])</f>
        <v>107.08</v>
      </c>
      <c r="M784" s="2">
        <f>IF(ISBLANK(Sales_Fact[[#This Row],[Discount]]),MEDIAN(Sales_Fact[Discount]),Sales_Fact[[#This Row],[Discount]])</f>
        <v>0.27</v>
      </c>
      <c r="N784" s="1">
        <f>Sales_Fact[[#This Row],[Quantity2]]*Sales_Fact[[#This Row],[Unit_Price3]]*(1-Sales_Fact[[#This Row],[Discount4]])</f>
        <v>312.67359999999996</v>
      </c>
      <c r="O784" s="1">
        <f>Sales_Fact[[#This Row],[Quantity2]]*Sales_Fact[[#This Row],[Unit_Price3]]</f>
        <v>428.32</v>
      </c>
      <c r="P784" s="1">
        <f>Sales_Fact[[#This Row],[Gross Amount]]*Sales_Fact[[#This Row],[Discount4]]</f>
        <v>115.6464</v>
      </c>
      <c r="Q784" s="1" t="str">
        <f>IF(Sales_Fact[[#This Row],[Total_Amount5]]&gt;1000,"High Value","Standard")</f>
        <v>Standard</v>
      </c>
    </row>
    <row r="785" spans="1:17" x14ac:dyDescent="0.25">
      <c r="A785" t="s">
        <v>2671</v>
      </c>
      <c r="B785" s="3">
        <v>45794</v>
      </c>
      <c r="C785" t="s">
        <v>1470</v>
      </c>
      <c r="D785" t="s">
        <v>1848</v>
      </c>
      <c r="E785" t="s">
        <v>1899</v>
      </c>
      <c r="F785">
        <v>1</v>
      </c>
      <c r="G785">
        <v>873.18</v>
      </c>
      <c r="H785">
        <v>0.03</v>
      </c>
      <c r="I785" t="s">
        <v>1868</v>
      </c>
      <c r="J785">
        <v>846.98459999999989</v>
      </c>
      <c r="K785" s="4">
        <f>IF(ISBLANK(Sales_Fact[[#This Row],[Quantity]]),MEDIAN(Sales_Fact[Quantity]),Sales_Fact[[#This Row],[Quantity]])</f>
        <v>1</v>
      </c>
      <c r="L785" s="1">
        <f>IF(ISBLANK(Sales_Fact[[#This Row],[Unit_Price]]),MEDIAN(Sales_Fact[Unit_Price]),Sales_Fact[[#This Row],[Unit_Price]])</f>
        <v>873.18</v>
      </c>
      <c r="M785" s="2">
        <f>IF(ISBLANK(Sales_Fact[[#This Row],[Discount]]),MEDIAN(Sales_Fact[Discount]),Sales_Fact[[#This Row],[Discount]])</f>
        <v>0.03</v>
      </c>
      <c r="N785" s="1">
        <f>Sales_Fact[[#This Row],[Quantity2]]*Sales_Fact[[#This Row],[Unit_Price3]]*(1-Sales_Fact[[#This Row],[Discount4]])</f>
        <v>846.98459999999989</v>
      </c>
      <c r="O785" s="1">
        <f>Sales_Fact[[#This Row],[Quantity2]]*Sales_Fact[[#This Row],[Unit_Price3]]</f>
        <v>873.18</v>
      </c>
      <c r="P785" s="1">
        <f>Sales_Fact[[#This Row],[Gross Amount]]*Sales_Fact[[#This Row],[Discount4]]</f>
        <v>26.195399999999996</v>
      </c>
      <c r="Q785" s="1" t="str">
        <f>IF(Sales_Fact[[#This Row],[Total_Amount5]]&gt;1000,"High Value","Standard")</f>
        <v>Standard</v>
      </c>
    </row>
    <row r="786" spans="1:17" x14ac:dyDescent="0.25">
      <c r="A786" t="s">
        <v>2672</v>
      </c>
      <c r="B786" s="3">
        <v>45764</v>
      </c>
      <c r="C786" t="s">
        <v>1188</v>
      </c>
      <c r="D786" t="s">
        <v>1761</v>
      </c>
      <c r="E786" t="s">
        <v>1899</v>
      </c>
      <c r="F786">
        <v>1</v>
      </c>
      <c r="G786">
        <v>914.75</v>
      </c>
      <c r="H786">
        <v>0.1</v>
      </c>
      <c r="I786" t="s">
        <v>1868</v>
      </c>
      <c r="J786">
        <v>823.27499999999998</v>
      </c>
      <c r="K786" s="4">
        <f>IF(ISBLANK(Sales_Fact[[#This Row],[Quantity]]),MEDIAN(Sales_Fact[Quantity]),Sales_Fact[[#This Row],[Quantity]])</f>
        <v>1</v>
      </c>
      <c r="L786" s="1">
        <f>IF(ISBLANK(Sales_Fact[[#This Row],[Unit_Price]]),MEDIAN(Sales_Fact[Unit_Price]),Sales_Fact[[#This Row],[Unit_Price]])</f>
        <v>914.75</v>
      </c>
      <c r="M786" s="2">
        <f>IF(ISBLANK(Sales_Fact[[#This Row],[Discount]]),MEDIAN(Sales_Fact[Discount]),Sales_Fact[[#This Row],[Discount]])</f>
        <v>0.1</v>
      </c>
      <c r="N786" s="1">
        <f>Sales_Fact[[#This Row],[Quantity2]]*Sales_Fact[[#This Row],[Unit_Price3]]*(1-Sales_Fact[[#This Row],[Discount4]])</f>
        <v>823.27499999999998</v>
      </c>
      <c r="O786" s="1">
        <f>Sales_Fact[[#This Row],[Quantity2]]*Sales_Fact[[#This Row],[Unit_Price3]]</f>
        <v>914.75</v>
      </c>
      <c r="P786" s="1">
        <f>Sales_Fact[[#This Row],[Gross Amount]]*Sales_Fact[[#This Row],[Discount4]]</f>
        <v>91.475000000000009</v>
      </c>
      <c r="Q786" s="1" t="str">
        <f>IF(Sales_Fact[[#This Row],[Total_Amount5]]&gt;1000,"High Value","Standard")</f>
        <v>Standard</v>
      </c>
    </row>
    <row r="787" spans="1:17" x14ac:dyDescent="0.25">
      <c r="A787" t="s">
        <v>2673</v>
      </c>
      <c r="B787" s="3">
        <v>45279</v>
      </c>
      <c r="C787" t="s">
        <v>192</v>
      </c>
      <c r="D787" t="s">
        <v>1770</v>
      </c>
      <c r="E787" t="s">
        <v>1896</v>
      </c>
      <c r="F787">
        <v>4</v>
      </c>
      <c r="G787">
        <v>457.33</v>
      </c>
      <c r="H787">
        <v>0.1</v>
      </c>
      <c r="I787" t="s">
        <v>1861</v>
      </c>
      <c r="J787">
        <v>1646.3879999999999</v>
      </c>
      <c r="K787" s="4">
        <f>IF(ISBLANK(Sales_Fact[[#This Row],[Quantity]]),MEDIAN(Sales_Fact[Quantity]),Sales_Fact[[#This Row],[Quantity]])</f>
        <v>4</v>
      </c>
      <c r="L787" s="1">
        <f>IF(ISBLANK(Sales_Fact[[#This Row],[Unit_Price]]),MEDIAN(Sales_Fact[Unit_Price]),Sales_Fact[[#This Row],[Unit_Price]])</f>
        <v>457.33</v>
      </c>
      <c r="M787" s="2">
        <f>IF(ISBLANK(Sales_Fact[[#This Row],[Discount]]),MEDIAN(Sales_Fact[Discount]),Sales_Fact[[#This Row],[Discount]])</f>
        <v>0.1</v>
      </c>
      <c r="N787" s="1">
        <f>Sales_Fact[[#This Row],[Quantity2]]*Sales_Fact[[#This Row],[Unit_Price3]]*(1-Sales_Fact[[#This Row],[Discount4]])</f>
        <v>1646.3879999999999</v>
      </c>
      <c r="O787" s="1">
        <f>Sales_Fact[[#This Row],[Quantity2]]*Sales_Fact[[#This Row],[Unit_Price3]]</f>
        <v>1829.32</v>
      </c>
      <c r="P787" s="1">
        <f>Sales_Fact[[#This Row],[Gross Amount]]*Sales_Fact[[#This Row],[Discount4]]</f>
        <v>182.93200000000002</v>
      </c>
      <c r="Q787" s="1" t="str">
        <f>IF(Sales_Fact[[#This Row],[Total_Amount5]]&gt;1000,"High Value","Standard")</f>
        <v>High Value</v>
      </c>
    </row>
    <row r="788" spans="1:17" x14ac:dyDescent="0.25">
      <c r="A788" t="s">
        <v>2674</v>
      </c>
      <c r="B788" s="3">
        <v>45602</v>
      </c>
      <c r="C788" t="s">
        <v>935</v>
      </c>
      <c r="D788" t="s">
        <v>1848</v>
      </c>
      <c r="E788" t="s">
        <v>1860</v>
      </c>
      <c r="F788">
        <v>3</v>
      </c>
      <c r="G788">
        <v>761.88</v>
      </c>
      <c r="H788">
        <v>0.23</v>
      </c>
      <c r="I788" t="s">
        <v>1864</v>
      </c>
      <c r="J788">
        <v>1759.9428</v>
      </c>
      <c r="K788" s="4">
        <f>IF(ISBLANK(Sales_Fact[[#This Row],[Quantity]]),MEDIAN(Sales_Fact[Quantity]),Sales_Fact[[#This Row],[Quantity]])</f>
        <v>3</v>
      </c>
      <c r="L788" s="1">
        <f>IF(ISBLANK(Sales_Fact[[#This Row],[Unit_Price]]),MEDIAN(Sales_Fact[Unit_Price]),Sales_Fact[[#This Row],[Unit_Price]])</f>
        <v>761.88</v>
      </c>
      <c r="M788" s="2">
        <f>IF(ISBLANK(Sales_Fact[[#This Row],[Discount]]),MEDIAN(Sales_Fact[Discount]),Sales_Fact[[#This Row],[Discount]])</f>
        <v>0.23</v>
      </c>
      <c r="N788" s="1">
        <f>Sales_Fact[[#This Row],[Quantity2]]*Sales_Fact[[#This Row],[Unit_Price3]]*(1-Sales_Fact[[#This Row],[Discount4]])</f>
        <v>1759.9428</v>
      </c>
      <c r="O788" s="1">
        <f>Sales_Fact[[#This Row],[Quantity2]]*Sales_Fact[[#This Row],[Unit_Price3]]</f>
        <v>2285.64</v>
      </c>
      <c r="P788" s="1">
        <f>Sales_Fact[[#This Row],[Gross Amount]]*Sales_Fact[[#This Row],[Discount4]]</f>
        <v>525.69719999999995</v>
      </c>
      <c r="Q788" s="1" t="str">
        <f>IF(Sales_Fact[[#This Row],[Total_Amount5]]&gt;1000,"High Value","Standard")</f>
        <v>High Value</v>
      </c>
    </row>
    <row r="789" spans="1:17" x14ac:dyDescent="0.25">
      <c r="A789" t="s">
        <v>2675</v>
      </c>
      <c r="B789" s="3">
        <v>45793</v>
      </c>
      <c r="C789" t="s">
        <v>591</v>
      </c>
      <c r="D789" t="s">
        <v>1662</v>
      </c>
      <c r="E789" t="s">
        <v>1892</v>
      </c>
      <c r="F789">
        <v>4</v>
      </c>
      <c r="G789">
        <v>122.87</v>
      </c>
      <c r="H789">
        <v>0.13</v>
      </c>
      <c r="I789" t="s">
        <v>1861</v>
      </c>
      <c r="J789">
        <v>427.58760000000001</v>
      </c>
      <c r="K789" s="4">
        <f>IF(ISBLANK(Sales_Fact[[#This Row],[Quantity]]),MEDIAN(Sales_Fact[Quantity]),Sales_Fact[[#This Row],[Quantity]])</f>
        <v>4</v>
      </c>
      <c r="L789" s="1">
        <f>IF(ISBLANK(Sales_Fact[[#This Row],[Unit_Price]]),MEDIAN(Sales_Fact[Unit_Price]),Sales_Fact[[#This Row],[Unit_Price]])</f>
        <v>122.87</v>
      </c>
      <c r="M789" s="2">
        <f>IF(ISBLANK(Sales_Fact[[#This Row],[Discount]]),MEDIAN(Sales_Fact[Discount]),Sales_Fact[[#This Row],[Discount]])</f>
        <v>0.13</v>
      </c>
      <c r="N789" s="1">
        <f>Sales_Fact[[#This Row],[Quantity2]]*Sales_Fact[[#This Row],[Unit_Price3]]*(1-Sales_Fact[[#This Row],[Discount4]])</f>
        <v>427.58760000000001</v>
      </c>
      <c r="O789" s="1">
        <f>Sales_Fact[[#This Row],[Quantity2]]*Sales_Fact[[#This Row],[Unit_Price3]]</f>
        <v>491.48</v>
      </c>
      <c r="P789" s="1">
        <f>Sales_Fact[[#This Row],[Gross Amount]]*Sales_Fact[[#This Row],[Discount4]]</f>
        <v>63.892400000000002</v>
      </c>
      <c r="Q789" s="1" t="str">
        <f>IF(Sales_Fact[[#This Row],[Total_Amount5]]&gt;1000,"High Value","Standard")</f>
        <v>Standard</v>
      </c>
    </row>
    <row r="790" spans="1:17" x14ac:dyDescent="0.25">
      <c r="A790" t="s">
        <v>2676</v>
      </c>
      <c r="B790" s="3">
        <v>45778</v>
      </c>
      <c r="C790" t="s">
        <v>1473</v>
      </c>
      <c r="D790" t="s">
        <v>1770</v>
      </c>
      <c r="E790" t="s">
        <v>1874</v>
      </c>
      <c r="F790">
        <v>4</v>
      </c>
      <c r="G790">
        <v>753</v>
      </c>
      <c r="H790">
        <v>0.28000000000000003</v>
      </c>
      <c r="I790" t="s">
        <v>1868</v>
      </c>
      <c r="J790">
        <v>2168.64</v>
      </c>
      <c r="K790" s="4">
        <f>IF(ISBLANK(Sales_Fact[[#This Row],[Quantity]]),MEDIAN(Sales_Fact[Quantity]),Sales_Fact[[#This Row],[Quantity]])</f>
        <v>4</v>
      </c>
      <c r="L790" s="1">
        <f>IF(ISBLANK(Sales_Fact[[#This Row],[Unit_Price]]),MEDIAN(Sales_Fact[Unit_Price]),Sales_Fact[[#This Row],[Unit_Price]])</f>
        <v>753</v>
      </c>
      <c r="M790" s="2">
        <f>IF(ISBLANK(Sales_Fact[[#This Row],[Discount]]),MEDIAN(Sales_Fact[Discount]),Sales_Fact[[#This Row],[Discount]])</f>
        <v>0.28000000000000003</v>
      </c>
      <c r="N790" s="1">
        <f>Sales_Fact[[#This Row],[Quantity2]]*Sales_Fact[[#This Row],[Unit_Price3]]*(1-Sales_Fact[[#This Row],[Discount4]])</f>
        <v>2168.64</v>
      </c>
      <c r="O790" s="1">
        <f>Sales_Fact[[#This Row],[Quantity2]]*Sales_Fact[[#This Row],[Unit_Price3]]</f>
        <v>3012</v>
      </c>
      <c r="P790" s="1">
        <f>Sales_Fact[[#This Row],[Gross Amount]]*Sales_Fact[[#This Row],[Discount4]]</f>
        <v>843.36000000000013</v>
      </c>
      <c r="Q790" s="1" t="str">
        <f>IF(Sales_Fact[[#This Row],[Total_Amount5]]&gt;1000,"High Value","Standard")</f>
        <v>High Value</v>
      </c>
    </row>
    <row r="791" spans="1:17" x14ac:dyDescent="0.25">
      <c r="A791" t="s">
        <v>2677</v>
      </c>
      <c r="B791" s="3">
        <v>45325</v>
      </c>
      <c r="C791" t="s">
        <v>1167</v>
      </c>
      <c r="D791" t="s">
        <v>1564</v>
      </c>
      <c r="E791" t="s">
        <v>1870</v>
      </c>
      <c r="F791">
        <v>2</v>
      </c>
      <c r="G791">
        <v>788.05</v>
      </c>
      <c r="H791">
        <v>0.21</v>
      </c>
      <c r="I791" t="s">
        <v>1861</v>
      </c>
      <c r="J791">
        <v>1245.1189999999999</v>
      </c>
      <c r="K791" s="4">
        <f>IF(ISBLANK(Sales_Fact[[#This Row],[Quantity]]),MEDIAN(Sales_Fact[Quantity]),Sales_Fact[[#This Row],[Quantity]])</f>
        <v>2</v>
      </c>
      <c r="L791" s="1">
        <f>IF(ISBLANK(Sales_Fact[[#This Row],[Unit_Price]]),MEDIAN(Sales_Fact[Unit_Price]),Sales_Fact[[#This Row],[Unit_Price]])</f>
        <v>788.05</v>
      </c>
      <c r="M791" s="2">
        <f>IF(ISBLANK(Sales_Fact[[#This Row],[Discount]]),MEDIAN(Sales_Fact[Discount]),Sales_Fact[[#This Row],[Discount]])</f>
        <v>0.21</v>
      </c>
      <c r="N791" s="1">
        <f>Sales_Fact[[#This Row],[Quantity2]]*Sales_Fact[[#This Row],[Unit_Price3]]*(1-Sales_Fact[[#This Row],[Discount4]])</f>
        <v>1245.1189999999999</v>
      </c>
      <c r="O791" s="1">
        <f>Sales_Fact[[#This Row],[Quantity2]]*Sales_Fact[[#This Row],[Unit_Price3]]</f>
        <v>1576.1</v>
      </c>
      <c r="P791" s="1">
        <f>Sales_Fact[[#This Row],[Gross Amount]]*Sales_Fact[[#This Row],[Discount4]]</f>
        <v>330.98099999999999</v>
      </c>
      <c r="Q791" s="1" t="str">
        <f>IF(Sales_Fact[[#This Row],[Total_Amount5]]&gt;1000,"High Value","Standard")</f>
        <v>High Value</v>
      </c>
    </row>
    <row r="792" spans="1:17" x14ac:dyDescent="0.25">
      <c r="A792" t="s">
        <v>2678</v>
      </c>
      <c r="B792" s="3">
        <v>45875</v>
      </c>
      <c r="C792" t="s">
        <v>1435</v>
      </c>
      <c r="D792" t="s">
        <v>1797</v>
      </c>
      <c r="E792" t="s">
        <v>1901</v>
      </c>
      <c r="F792">
        <v>2</v>
      </c>
      <c r="G792">
        <v>807.1</v>
      </c>
      <c r="H792">
        <v>0.28999999999999998</v>
      </c>
      <c r="I792" t="s">
        <v>1861</v>
      </c>
      <c r="J792">
        <v>1146.0820000000001</v>
      </c>
      <c r="K792" s="4">
        <f>IF(ISBLANK(Sales_Fact[[#This Row],[Quantity]]),MEDIAN(Sales_Fact[Quantity]),Sales_Fact[[#This Row],[Quantity]])</f>
        <v>2</v>
      </c>
      <c r="L792" s="1">
        <f>IF(ISBLANK(Sales_Fact[[#This Row],[Unit_Price]]),MEDIAN(Sales_Fact[Unit_Price]),Sales_Fact[[#This Row],[Unit_Price]])</f>
        <v>807.1</v>
      </c>
      <c r="M792" s="2">
        <f>IF(ISBLANK(Sales_Fact[[#This Row],[Discount]]),MEDIAN(Sales_Fact[Discount]),Sales_Fact[[#This Row],[Discount]])</f>
        <v>0.28999999999999998</v>
      </c>
      <c r="N792" s="1">
        <f>Sales_Fact[[#This Row],[Quantity2]]*Sales_Fact[[#This Row],[Unit_Price3]]*(1-Sales_Fact[[#This Row],[Discount4]])</f>
        <v>1146.0819999999999</v>
      </c>
      <c r="O792" s="1">
        <f>Sales_Fact[[#This Row],[Quantity2]]*Sales_Fact[[#This Row],[Unit_Price3]]</f>
        <v>1614.2</v>
      </c>
      <c r="P792" s="1">
        <f>Sales_Fact[[#This Row],[Gross Amount]]*Sales_Fact[[#This Row],[Discount4]]</f>
        <v>468.11799999999999</v>
      </c>
      <c r="Q792" s="1" t="str">
        <f>IF(Sales_Fact[[#This Row],[Total_Amount5]]&gt;1000,"High Value","Standard")</f>
        <v>High Value</v>
      </c>
    </row>
    <row r="793" spans="1:17" x14ac:dyDescent="0.25">
      <c r="A793" t="s">
        <v>2679</v>
      </c>
      <c r="B793" s="3">
        <v>45320</v>
      </c>
      <c r="C793" t="s">
        <v>464</v>
      </c>
      <c r="D793" t="s">
        <v>1575</v>
      </c>
      <c r="E793" t="s">
        <v>1883</v>
      </c>
      <c r="F793">
        <v>2</v>
      </c>
      <c r="G793">
        <v>443.09</v>
      </c>
      <c r="H793">
        <v>0.02</v>
      </c>
      <c r="I793" t="s">
        <v>1864</v>
      </c>
      <c r="J793">
        <v>868.45639999999992</v>
      </c>
      <c r="K793" s="4">
        <f>IF(ISBLANK(Sales_Fact[[#This Row],[Quantity]]),MEDIAN(Sales_Fact[Quantity]),Sales_Fact[[#This Row],[Quantity]])</f>
        <v>2</v>
      </c>
      <c r="L793" s="1">
        <f>IF(ISBLANK(Sales_Fact[[#This Row],[Unit_Price]]),MEDIAN(Sales_Fact[Unit_Price]),Sales_Fact[[#This Row],[Unit_Price]])</f>
        <v>443.09</v>
      </c>
      <c r="M793" s="2">
        <f>IF(ISBLANK(Sales_Fact[[#This Row],[Discount]]),MEDIAN(Sales_Fact[Discount]),Sales_Fact[[#This Row],[Discount]])</f>
        <v>0.02</v>
      </c>
      <c r="N793" s="1">
        <f>Sales_Fact[[#This Row],[Quantity2]]*Sales_Fact[[#This Row],[Unit_Price3]]*(1-Sales_Fact[[#This Row],[Discount4]])</f>
        <v>868.45639999999992</v>
      </c>
      <c r="O793" s="1">
        <f>Sales_Fact[[#This Row],[Quantity2]]*Sales_Fact[[#This Row],[Unit_Price3]]</f>
        <v>886.18</v>
      </c>
      <c r="P793" s="1">
        <f>Sales_Fact[[#This Row],[Gross Amount]]*Sales_Fact[[#This Row],[Discount4]]</f>
        <v>17.723600000000001</v>
      </c>
      <c r="Q793" s="1" t="str">
        <f>IF(Sales_Fact[[#This Row],[Total_Amount5]]&gt;1000,"High Value","Standard")</f>
        <v>Standard</v>
      </c>
    </row>
    <row r="794" spans="1:17" x14ac:dyDescent="0.25">
      <c r="A794" t="s">
        <v>2680</v>
      </c>
      <c r="B794" s="3">
        <v>45870</v>
      </c>
      <c r="C794" t="s">
        <v>1452</v>
      </c>
      <c r="D794" t="s">
        <v>1608</v>
      </c>
      <c r="E794" t="s">
        <v>1888</v>
      </c>
      <c r="F794">
        <v>1</v>
      </c>
      <c r="G794">
        <v>512.16</v>
      </c>
      <c r="H794">
        <v>0.02</v>
      </c>
      <c r="I794" t="s">
        <v>1868</v>
      </c>
      <c r="J794">
        <v>501.91680000000002</v>
      </c>
      <c r="K794" s="4">
        <f>IF(ISBLANK(Sales_Fact[[#This Row],[Quantity]]),MEDIAN(Sales_Fact[Quantity]),Sales_Fact[[#This Row],[Quantity]])</f>
        <v>1</v>
      </c>
      <c r="L794" s="1">
        <f>IF(ISBLANK(Sales_Fact[[#This Row],[Unit_Price]]),MEDIAN(Sales_Fact[Unit_Price]),Sales_Fact[[#This Row],[Unit_Price]])</f>
        <v>512.16</v>
      </c>
      <c r="M794" s="2">
        <f>IF(ISBLANK(Sales_Fact[[#This Row],[Discount]]),MEDIAN(Sales_Fact[Discount]),Sales_Fact[[#This Row],[Discount]])</f>
        <v>0.02</v>
      </c>
      <c r="N794" s="1">
        <f>Sales_Fact[[#This Row],[Quantity2]]*Sales_Fact[[#This Row],[Unit_Price3]]*(1-Sales_Fact[[#This Row],[Discount4]])</f>
        <v>501.91679999999997</v>
      </c>
      <c r="O794" s="1">
        <f>Sales_Fact[[#This Row],[Quantity2]]*Sales_Fact[[#This Row],[Unit_Price3]]</f>
        <v>512.16</v>
      </c>
      <c r="P794" s="1">
        <f>Sales_Fact[[#This Row],[Gross Amount]]*Sales_Fact[[#This Row],[Discount4]]</f>
        <v>10.2432</v>
      </c>
      <c r="Q794" s="1" t="str">
        <f>IF(Sales_Fact[[#This Row],[Total_Amount5]]&gt;1000,"High Value","Standard")</f>
        <v>Standard</v>
      </c>
    </row>
    <row r="795" spans="1:17" x14ac:dyDescent="0.25">
      <c r="A795" t="s">
        <v>2681</v>
      </c>
      <c r="B795" s="3">
        <v>45577</v>
      </c>
      <c r="C795" t="s">
        <v>684</v>
      </c>
      <c r="D795" t="s">
        <v>1674</v>
      </c>
      <c r="E795" t="s">
        <v>1899</v>
      </c>
      <c r="F795">
        <v>2</v>
      </c>
      <c r="G795">
        <v>602.54999999999995</v>
      </c>
      <c r="H795">
        <v>0.23</v>
      </c>
      <c r="I795" t="s">
        <v>1868</v>
      </c>
      <c r="J795">
        <v>927.92699999999991</v>
      </c>
      <c r="K795" s="4">
        <f>IF(ISBLANK(Sales_Fact[[#This Row],[Quantity]]),MEDIAN(Sales_Fact[Quantity]),Sales_Fact[[#This Row],[Quantity]])</f>
        <v>2</v>
      </c>
      <c r="L795" s="1">
        <f>IF(ISBLANK(Sales_Fact[[#This Row],[Unit_Price]]),MEDIAN(Sales_Fact[Unit_Price]),Sales_Fact[[#This Row],[Unit_Price]])</f>
        <v>602.54999999999995</v>
      </c>
      <c r="M795" s="2">
        <f>IF(ISBLANK(Sales_Fact[[#This Row],[Discount]]),MEDIAN(Sales_Fact[Discount]),Sales_Fact[[#This Row],[Discount]])</f>
        <v>0.23</v>
      </c>
      <c r="N795" s="1">
        <f>Sales_Fact[[#This Row],[Quantity2]]*Sales_Fact[[#This Row],[Unit_Price3]]*(1-Sales_Fact[[#This Row],[Discount4]])</f>
        <v>927.92699999999991</v>
      </c>
      <c r="O795" s="1">
        <f>Sales_Fact[[#This Row],[Quantity2]]*Sales_Fact[[#This Row],[Unit_Price3]]</f>
        <v>1205.0999999999999</v>
      </c>
      <c r="P795" s="1">
        <f>Sales_Fact[[#This Row],[Gross Amount]]*Sales_Fact[[#This Row],[Discount4]]</f>
        <v>277.173</v>
      </c>
      <c r="Q795" s="1" t="str">
        <f>IF(Sales_Fact[[#This Row],[Total_Amount5]]&gt;1000,"High Value","Standard")</f>
        <v>Standard</v>
      </c>
    </row>
    <row r="796" spans="1:17" x14ac:dyDescent="0.25">
      <c r="A796" t="s">
        <v>2682</v>
      </c>
      <c r="B796" s="3">
        <v>45745</v>
      </c>
      <c r="C796" t="s">
        <v>553</v>
      </c>
      <c r="D796" t="s">
        <v>1677</v>
      </c>
      <c r="E796" t="s">
        <v>1879</v>
      </c>
      <c r="F796">
        <v>3</v>
      </c>
      <c r="G796">
        <v>846.19</v>
      </c>
      <c r="H796">
        <v>0.09</v>
      </c>
      <c r="I796" t="s">
        <v>1868</v>
      </c>
      <c r="J796">
        <v>2310.0987</v>
      </c>
      <c r="K796" s="4">
        <f>IF(ISBLANK(Sales_Fact[[#This Row],[Quantity]]),MEDIAN(Sales_Fact[Quantity]),Sales_Fact[[#This Row],[Quantity]])</f>
        <v>3</v>
      </c>
      <c r="L796" s="1">
        <f>IF(ISBLANK(Sales_Fact[[#This Row],[Unit_Price]]),MEDIAN(Sales_Fact[Unit_Price]),Sales_Fact[[#This Row],[Unit_Price]])</f>
        <v>846.19</v>
      </c>
      <c r="M796" s="2">
        <f>IF(ISBLANK(Sales_Fact[[#This Row],[Discount]]),MEDIAN(Sales_Fact[Discount]),Sales_Fact[[#This Row],[Discount]])</f>
        <v>0.09</v>
      </c>
      <c r="N796" s="1">
        <f>Sales_Fact[[#This Row],[Quantity2]]*Sales_Fact[[#This Row],[Unit_Price3]]*(1-Sales_Fact[[#This Row],[Discount4]])</f>
        <v>2310.0987</v>
      </c>
      <c r="O796" s="1">
        <f>Sales_Fact[[#This Row],[Quantity2]]*Sales_Fact[[#This Row],[Unit_Price3]]</f>
        <v>2538.5700000000002</v>
      </c>
      <c r="P796" s="1">
        <f>Sales_Fact[[#This Row],[Gross Amount]]*Sales_Fact[[#This Row],[Discount4]]</f>
        <v>228.47130000000001</v>
      </c>
      <c r="Q796" s="1" t="str">
        <f>IF(Sales_Fact[[#This Row],[Total_Amount5]]&gt;1000,"High Value","Standard")</f>
        <v>High Value</v>
      </c>
    </row>
    <row r="797" spans="1:17" x14ac:dyDescent="0.25">
      <c r="A797" t="s">
        <v>2683</v>
      </c>
      <c r="B797" s="3">
        <v>45772</v>
      </c>
      <c r="C797" t="s">
        <v>1035</v>
      </c>
      <c r="D797" t="s">
        <v>1758</v>
      </c>
      <c r="E797" t="s">
        <v>1866</v>
      </c>
      <c r="F797">
        <v>1</v>
      </c>
      <c r="G797">
        <v>506.73</v>
      </c>
      <c r="H797">
        <v>0.28999999999999998</v>
      </c>
      <c r="I797" t="s">
        <v>1861</v>
      </c>
      <c r="J797">
        <v>359.7783</v>
      </c>
      <c r="K797" s="4">
        <f>IF(ISBLANK(Sales_Fact[[#This Row],[Quantity]]),MEDIAN(Sales_Fact[Quantity]),Sales_Fact[[#This Row],[Quantity]])</f>
        <v>1</v>
      </c>
      <c r="L797" s="1">
        <f>IF(ISBLANK(Sales_Fact[[#This Row],[Unit_Price]]),MEDIAN(Sales_Fact[Unit_Price]),Sales_Fact[[#This Row],[Unit_Price]])</f>
        <v>506.73</v>
      </c>
      <c r="M797" s="2">
        <f>IF(ISBLANK(Sales_Fact[[#This Row],[Discount]]),MEDIAN(Sales_Fact[Discount]),Sales_Fact[[#This Row],[Discount]])</f>
        <v>0.28999999999999998</v>
      </c>
      <c r="N797" s="1">
        <f>Sales_Fact[[#This Row],[Quantity2]]*Sales_Fact[[#This Row],[Unit_Price3]]*(1-Sales_Fact[[#This Row],[Discount4]])</f>
        <v>359.7783</v>
      </c>
      <c r="O797" s="1">
        <f>Sales_Fact[[#This Row],[Quantity2]]*Sales_Fact[[#This Row],[Unit_Price3]]</f>
        <v>506.73</v>
      </c>
      <c r="P797" s="1">
        <f>Sales_Fact[[#This Row],[Gross Amount]]*Sales_Fact[[#This Row],[Discount4]]</f>
        <v>146.95169999999999</v>
      </c>
      <c r="Q797" s="1" t="str">
        <f>IF(Sales_Fact[[#This Row],[Total_Amount5]]&gt;1000,"High Value","Standard")</f>
        <v>Standard</v>
      </c>
    </row>
    <row r="798" spans="1:17" x14ac:dyDescent="0.25">
      <c r="A798" t="s">
        <v>2684</v>
      </c>
      <c r="B798" s="3">
        <v>45299</v>
      </c>
      <c r="C798" t="s">
        <v>202</v>
      </c>
      <c r="D798" t="s">
        <v>1704</v>
      </c>
      <c r="E798" t="s">
        <v>1886</v>
      </c>
      <c r="F798">
        <v>1</v>
      </c>
      <c r="G798">
        <v>408.66</v>
      </c>
      <c r="H798">
        <v>0.13</v>
      </c>
      <c r="I798" t="s">
        <v>1868</v>
      </c>
      <c r="J798">
        <v>355.5342</v>
      </c>
      <c r="K798" s="4">
        <f>IF(ISBLANK(Sales_Fact[[#This Row],[Quantity]]),MEDIAN(Sales_Fact[Quantity]),Sales_Fact[[#This Row],[Quantity]])</f>
        <v>1</v>
      </c>
      <c r="L798" s="1">
        <f>IF(ISBLANK(Sales_Fact[[#This Row],[Unit_Price]]),MEDIAN(Sales_Fact[Unit_Price]),Sales_Fact[[#This Row],[Unit_Price]])</f>
        <v>408.66</v>
      </c>
      <c r="M798" s="2">
        <f>IF(ISBLANK(Sales_Fact[[#This Row],[Discount]]),MEDIAN(Sales_Fact[Discount]),Sales_Fact[[#This Row],[Discount]])</f>
        <v>0.13</v>
      </c>
      <c r="N798" s="1">
        <f>Sales_Fact[[#This Row],[Quantity2]]*Sales_Fact[[#This Row],[Unit_Price3]]*(1-Sales_Fact[[#This Row],[Discount4]])</f>
        <v>355.5342</v>
      </c>
      <c r="O798" s="1">
        <f>Sales_Fact[[#This Row],[Quantity2]]*Sales_Fact[[#This Row],[Unit_Price3]]</f>
        <v>408.66</v>
      </c>
      <c r="P798" s="1">
        <f>Sales_Fact[[#This Row],[Gross Amount]]*Sales_Fact[[#This Row],[Discount4]]</f>
        <v>53.125800000000005</v>
      </c>
      <c r="Q798" s="1" t="str">
        <f>IF(Sales_Fact[[#This Row],[Total_Amount5]]&gt;1000,"High Value","Standard")</f>
        <v>Standard</v>
      </c>
    </row>
    <row r="799" spans="1:17" x14ac:dyDescent="0.25">
      <c r="A799" t="s">
        <v>2685</v>
      </c>
      <c r="B799" s="3">
        <v>45447</v>
      </c>
      <c r="C799" t="s">
        <v>391</v>
      </c>
      <c r="D799" t="s">
        <v>1575</v>
      </c>
      <c r="E799" t="s">
        <v>1863</v>
      </c>
      <c r="F799">
        <v>3</v>
      </c>
      <c r="G799">
        <v>170.48</v>
      </c>
      <c r="H799">
        <v>0.06</v>
      </c>
      <c r="I799" t="s">
        <v>1868</v>
      </c>
      <c r="J799">
        <v>480.75359999999989</v>
      </c>
      <c r="K799" s="4">
        <f>IF(ISBLANK(Sales_Fact[[#This Row],[Quantity]]),MEDIAN(Sales_Fact[Quantity]),Sales_Fact[[#This Row],[Quantity]])</f>
        <v>3</v>
      </c>
      <c r="L799" s="1">
        <f>IF(ISBLANK(Sales_Fact[[#This Row],[Unit_Price]]),MEDIAN(Sales_Fact[Unit_Price]),Sales_Fact[[#This Row],[Unit_Price]])</f>
        <v>170.48</v>
      </c>
      <c r="M799" s="2">
        <f>IF(ISBLANK(Sales_Fact[[#This Row],[Discount]]),MEDIAN(Sales_Fact[Discount]),Sales_Fact[[#This Row],[Discount]])</f>
        <v>0.06</v>
      </c>
      <c r="N799" s="1">
        <f>Sales_Fact[[#This Row],[Quantity2]]*Sales_Fact[[#This Row],[Unit_Price3]]*(1-Sales_Fact[[#This Row],[Discount4]])</f>
        <v>480.75359999999989</v>
      </c>
      <c r="O799" s="1">
        <f>Sales_Fact[[#This Row],[Quantity2]]*Sales_Fact[[#This Row],[Unit_Price3]]</f>
        <v>511.43999999999994</v>
      </c>
      <c r="P799" s="1">
        <f>Sales_Fact[[#This Row],[Gross Amount]]*Sales_Fact[[#This Row],[Discount4]]</f>
        <v>30.686399999999995</v>
      </c>
      <c r="Q799" s="1" t="str">
        <f>IF(Sales_Fact[[#This Row],[Total_Amount5]]&gt;1000,"High Value","Standard")</f>
        <v>Standard</v>
      </c>
    </row>
    <row r="800" spans="1:17" x14ac:dyDescent="0.25">
      <c r="A800" t="s">
        <v>2686</v>
      </c>
      <c r="B800" s="3">
        <v>45717</v>
      </c>
      <c r="C800" t="s">
        <v>351</v>
      </c>
      <c r="D800" t="s">
        <v>1605</v>
      </c>
      <c r="E800" t="s">
        <v>1890</v>
      </c>
      <c r="F800">
        <v>1</v>
      </c>
      <c r="G800">
        <v>423.48</v>
      </c>
      <c r="H800">
        <v>0.18</v>
      </c>
      <c r="I800" t="s">
        <v>1864</v>
      </c>
      <c r="J800">
        <v>347.25360000000012</v>
      </c>
      <c r="K800" s="4">
        <f>IF(ISBLANK(Sales_Fact[[#This Row],[Quantity]]),MEDIAN(Sales_Fact[Quantity]),Sales_Fact[[#This Row],[Quantity]])</f>
        <v>1</v>
      </c>
      <c r="L800" s="1">
        <f>IF(ISBLANK(Sales_Fact[[#This Row],[Unit_Price]]),MEDIAN(Sales_Fact[Unit_Price]),Sales_Fact[[#This Row],[Unit_Price]])</f>
        <v>423.48</v>
      </c>
      <c r="M800" s="2">
        <f>IF(ISBLANK(Sales_Fact[[#This Row],[Discount]]),MEDIAN(Sales_Fact[Discount]),Sales_Fact[[#This Row],[Discount]])</f>
        <v>0.18</v>
      </c>
      <c r="N800" s="1">
        <f>Sales_Fact[[#This Row],[Quantity2]]*Sales_Fact[[#This Row],[Unit_Price3]]*(1-Sales_Fact[[#This Row],[Discount4]])</f>
        <v>347.25360000000006</v>
      </c>
      <c r="O800" s="1">
        <f>Sales_Fact[[#This Row],[Quantity2]]*Sales_Fact[[#This Row],[Unit_Price3]]</f>
        <v>423.48</v>
      </c>
      <c r="P800" s="1">
        <f>Sales_Fact[[#This Row],[Gross Amount]]*Sales_Fact[[#This Row],[Discount4]]</f>
        <v>76.226399999999998</v>
      </c>
      <c r="Q800" s="1" t="str">
        <f>IF(Sales_Fact[[#This Row],[Total_Amount5]]&gt;1000,"High Value","Standard")</f>
        <v>Standard</v>
      </c>
    </row>
    <row r="801" spans="1:17" x14ac:dyDescent="0.25">
      <c r="A801" t="s">
        <v>2687</v>
      </c>
      <c r="B801" s="3">
        <v>45213</v>
      </c>
      <c r="C801" t="s">
        <v>764</v>
      </c>
      <c r="D801" t="s">
        <v>1827</v>
      </c>
      <c r="E801" t="s">
        <v>1931</v>
      </c>
      <c r="F801">
        <v>4</v>
      </c>
      <c r="G801">
        <v>23.57</v>
      </c>
      <c r="H801">
        <v>0.1</v>
      </c>
      <c r="I801" t="s">
        <v>1861</v>
      </c>
      <c r="J801">
        <v>84.852000000000004</v>
      </c>
      <c r="K801" s="4">
        <f>IF(ISBLANK(Sales_Fact[[#This Row],[Quantity]]),MEDIAN(Sales_Fact[Quantity]),Sales_Fact[[#This Row],[Quantity]])</f>
        <v>4</v>
      </c>
      <c r="L801" s="1">
        <f>IF(ISBLANK(Sales_Fact[[#This Row],[Unit_Price]]),MEDIAN(Sales_Fact[Unit_Price]),Sales_Fact[[#This Row],[Unit_Price]])</f>
        <v>23.57</v>
      </c>
      <c r="M801" s="2">
        <f>IF(ISBLANK(Sales_Fact[[#This Row],[Discount]]),MEDIAN(Sales_Fact[Discount]),Sales_Fact[[#This Row],[Discount]])</f>
        <v>0.1</v>
      </c>
      <c r="N801" s="1">
        <f>Sales_Fact[[#This Row],[Quantity2]]*Sales_Fact[[#This Row],[Unit_Price3]]*(1-Sales_Fact[[#This Row],[Discount4]])</f>
        <v>84.852000000000004</v>
      </c>
      <c r="O801" s="1">
        <f>Sales_Fact[[#This Row],[Quantity2]]*Sales_Fact[[#This Row],[Unit_Price3]]</f>
        <v>94.28</v>
      </c>
      <c r="P801" s="1">
        <f>Sales_Fact[[#This Row],[Gross Amount]]*Sales_Fact[[#This Row],[Discount4]]</f>
        <v>9.4280000000000008</v>
      </c>
      <c r="Q801" s="1" t="str">
        <f>IF(Sales_Fact[[#This Row],[Total_Amount5]]&gt;1000,"High Value","Standard")</f>
        <v>Standard</v>
      </c>
    </row>
    <row r="802" spans="1:17" x14ac:dyDescent="0.25">
      <c r="A802" t="s">
        <v>2688</v>
      </c>
      <c r="B802" s="3">
        <v>45837</v>
      </c>
      <c r="C802" t="s">
        <v>1200</v>
      </c>
      <c r="D802" t="s">
        <v>1677</v>
      </c>
      <c r="E802" t="s">
        <v>1899</v>
      </c>
      <c r="F802">
        <v>2</v>
      </c>
      <c r="G802">
        <v>953.26</v>
      </c>
      <c r="H802">
        <v>0.1</v>
      </c>
      <c r="I802" t="s">
        <v>1868</v>
      </c>
      <c r="J802">
        <v>1715.8679999999999</v>
      </c>
      <c r="K802" s="4">
        <f>IF(ISBLANK(Sales_Fact[[#This Row],[Quantity]]),MEDIAN(Sales_Fact[Quantity]),Sales_Fact[[#This Row],[Quantity]])</f>
        <v>2</v>
      </c>
      <c r="L802" s="1">
        <f>IF(ISBLANK(Sales_Fact[[#This Row],[Unit_Price]]),MEDIAN(Sales_Fact[Unit_Price]),Sales_Fact[[#This Row],[Unit_Price]])</f>
        <v>953.26</v>
      </c>
      <c r="M802" s="2">
        <f>IF(ISBLANK(Sales_Fact[[#This Row],[Discount]]),MEDIAN(Sales_Fact[Discount]),Sales_Fact[[#This Row],[Discount]])</f>
        <v>0.1</v>
      </c>
      <c r="N802" s="1">
        <f>Sales_Fact[[#This Row],[Quantity2]]*Sales_Fact[[#This Row],[Unit_Price3]]*(1-Sales_Fact[[#This Row],[Discount4]])</f>
        <v>1715.8679999999999</v>
      </c>
      <c r="O802" s="1">
        <f>Sales_Fact[[#This Row],[Quantity2]]*Sales_Fact[[#This Row],[Unit_Price3]]</f>
        <v>1906.52</v>
      </c>
      <c r="P802" s="1">
        <f>Sales_Fact[[#This Row],[Gross Amount]]*Sales_Fact[[#This Row],[Discount4]]</f>
        <v>190.65200000000002</v>
      </c>
      <c r="Q802" s="1" t="str">
        <f>IF(Sales_Fact[[#This Row],[Total_Amount5]]&gt;1000,"High Value","Standard")</f>
        <v>High Value</v>
      </c>
    </row>
    <row r="803" spans="1:17" x14ac:dyDescent="0.25">
      <c r="A803" t="s">
        <v>2689</v>
      </c>
      <c r="B803" s="3">
        <v>45277</v>
      </c>
      <c r="C803" t="s">
        <v>1098</v>
      </c>
      <c r="D803" t="s">
        <v>1770</v>
      </c>
      <c r="E803" t="s">
        <v>1872</v>
      </c>
      <c r="F803">
        <v>3</v>
      </c>
      <c r="G803">
        <v>405.13</v>
      </c>
      <c r="H803">
        <v>0.14000000000000001</v>
      </c>
      <c r="I803" t="s">
        <v>1868</v>
      </c>
      <c r="J803">
        <v>1045.2354</v>
      </c>
      <c r="K803" s="4">
        <f>IF(ISBLANK(Sales_Fact[[#This Row],[Quantity]]),MEDIAN(Sales_Fact[Quantity]),Sales_Fact[[#This Row],[Quantity]])</f>
        <v>3</v>
      </c>
      <c r="L803" s="1">
        <f>IF(ISBLANK(Sales_Fact[[#This Row],[Unit_Price]]),MEDIAN(Sales_Fact[Unit_Price]),Sales_Fact[[#This Row],[Unit_Price]])</f>
        <v>405.13</v>
      </c>
      <c r="M803" s="2">
        <f>IF(ISBLANK(Sales_Fact[[#This Row],[Discount]]),MEDIAN(Sales_Fact[Discount]),Sales_Fact[[#This Row],[Discount]])</f>
        <v>0.14000000000000001</v>
      </c>
      <c r="N803" s="1">
        <f>Sales_Fact[[#This Row],[Quantity2]]*Sales_Fact[[#This Row],[Unit_Price3]]*(1-Sales_Fact[[#This Row],[Discount4]])</f>
        <v>1045.2353999999998</v>
      </c>
      <c r="O803" s="1">
        <f>Sales_Fact[[#This Row],[Quantity2]]*Sales_Fact[[#This Row],[Unit_Price3]]</f>
        <v>1215.3899999999999</v>
      </c>
      <c r="P803" s="1">
        <f>Sales_Fact[[#This Row],[Gross Amount]]*Sales_Fact[[#This Row],[Discount4]]</f>
        <v>170.15459999999999</v>
      </c>
      <c r="Q803" s="1" t="str">
        <f>IF(Sales_Fact[[#This Row],[Total_Amount5]]&gt;1000,"High Value","Standard")</f>
        <v>High Value</v>
      </c>
    </row>
    <row r="804" spans="1:17" x14ac:dyDescent="0.25">
      <c r="A804" t="s">
        <v>2690</v>
      </c>
      <c r="B804" s="3">
        <v>45248</v>
      </c>
      <c r="C804" t="s">
        <v>1074</v>
      </c>
      <c r="D804" t="s">
        <v>1556</v>
      </c>
      <c r="E804" t="s">
        <v>1874</v>
      </c>
      <c r="F804">
        <v>2</v>
      </c>
      <c r="G804">
        <v>333.83</v>
      </c>
      <c r="H804">
        <v>0.26</v>
      </c>
      <c r="I804" t="s">
        <v>1864</v>
      </c>
      <c r="J804">
        <v>494.0684</v>
      </c>
      <c r="K804" s="4">
        <f>IF(ISBLANK(Sales_Fact[[#This Row],[Quantity]]),MEDIAN(Sales_Fact[Quantity]),Sales_Fact[[#This Row],[Quantity]])</f>
        <v>2</v>
      </c>
      <c r="L804" s="1">
        <f>IF(ISBLANK(Sales_Fact[[#This Row],[Unit_Price]]),MEDIAN(Sales_Fact[Unit_Price]),Sales_Fact[[#This Row],[Unit_Price]])</f>
        <v>333.83</v>
      </c>
      <c r="M804" s="2">
        <f>IF(ISBLANK(Sales_Fact[[#This Row],[Discount]]),MEDIAN(Sales_Fact[Discount]),Sales_Fact[[#This Row],[Discount]])</f>
        <v>0.26</v>
      </c>
      <c r="N804" s="1">
        <f>Sales_Fact[[#This Row],[Quantity2]]*Sales_Fact[[#This Row],[Unit_Price3]]*(1-Sales_Fact[[#This Row],[Discount4]])</f>
        <v>494.0684</v>
      </c>
      <c r="O804" s="1">
        <f>Sales_Fact[[#This Row],[Quantity2]]*Sales_Fact[[#This Row],[Unit_Price3]]</f>
        <v>667.66</v>
      </c>
      <c r="P804" s="1">
        <f>Sales_Fact[[#This Row],[Gross Amount]]*Sales_Fact[[#This Row],[Discount4]]</f>
        <v>173.5916</v>
      </c>
      <c r="Q804" s="1" t="str">
        <f>IF(Sales_Fact[[#This Row],[Total_Amount5]]&gt;1000,"High Value","Standard")</f>
        <v>Standard</v>
      </c>
    </row>
    <row r="805" spans="1:17" x14ac:dyDescent="0.25">
      <c r="A805" t="s">
        <v>2691</v>
      </c>
      <c r="B805" s="3">
        <v>45741</v>
      </c>
      <c r="C805" t="s">
        <v>1056</v>
      </c>
      <c r="D805" t="s">
        <v>1824</v>
      </c>
      <c r="E805" t="s">
        <v>1860</v>
      </c>
      <c r="F805">
        <v>2</v>
      </c>
      <c r="G805">
        <v>727.18</v>
      </c>
      <c r="H805">
        <v>0.22</v>
      </c>
      <c r="I805" t="s">
        <v>1864</v>
      </c>
      <c r="J805">
        <v>1134.4007999999999</v>
      </c>
      <c r="K805" s="4">
        <f>IF(ISBLANK(Sales_Fact[[#This Row],[Quantity]]),MEDIAN(Sales_Fact[Quantity]),Sales_Fact[[#This Row],[Quantity]])</f>
        <v>2</v>
      </c>
      <c r="L805" s="1">
        <f>IF(ISBLANK(Sales_Fact[[#This Row],[Unit_Price]]),MEDIAN(Sales_Fact[Unit_Price]),Sales_Fact[[#This Row],[Unit_Price]])</f>
        <v>727.18</v>
      </c>
      <c r="M805" s="2">
        <f>IF(ISBLANK(Sales_Fact[[#This Row],[Discount]]),MEDIAN(Sales_Fact[Discount]),Sales_Fact[[#This Row],[Discount]])</f>
        <v>0.22</v>
      </c>
      <c r="N805" s="1">
        <f>Sales_Fact[[#This Row],[Quantity2]]*Sales_Fact[[#This Row],[Unit_Price3]]*(1-Sales_Fact[[#This Row],[Discount4]])</f>
        <v>1134.4007999999999</v>
      </c>
      <c r="O805" s="1">
        <f>Sales_Fact[[#This Row],[Quantity2]]*Sales_Fact[[#This Row],[Unit_Price3]]</f>
        <v>1454.36</v>
      </c>
      <c r="P805" s="1">
        <f>Sales_Fact[[#This Row],[Gross Amount]]*Sales_Fact[[#This Row],[Discount4]]</f>
        <v>319.95919999999995</v>
      </c>
      <c r="Q805" s="1" t="str">
        <f>IF(Sales_Fact[[#This Row],[Total_Amount5]]&gt;1000,"High Value","Standard")</f>
        <v>High Value</v>
      </c>
    </row>
    <row r="806" spans="1:17" x14ac:dyDescent="0.25">
      <c r="A806" t="s">
        <v>2692</v>
      </c>
      <c r="B806" s="3">
        <v>45778</v>
      </c>
      <c r="C806" t="s">
        <v>975</v>
      </c>
      <c r="D806" t="s">
        <v>1564</v>
      </c>
      <c r="E806" t="s">
        <v>1901</v>
      </c>
      <c r="F806">
        <v>2</v>
      </c>
      <c r="G806">
        <v>516.02</v>
      </c>
      <c r="H806">
        <v>0.19</v>
      </c>
      <c r="I806" t="s">
        <v>1868</v>
      </c>
      <c r="J806">
        <v>835.95240000000001</v>
      </c>
      <c r="K806" s="4">
        <f>IF(ISBLANK(Sales_Fact[[#This Row],[Quantity]]),MEDIAN(Sales_Fact[Quantity]),Sales_Fact[[#This Row],[Quantity]])</f>
        <v>2</v>
      </c>
      <c r="L806" s="1">
        <f>IF(ISBLANK(Sales_Fact[[#This Row],[Unit_Price]]),MEDIAN(Sales_Fact[Unit_Price]),Sales_Fact[[#This Row],[Unit_Price]])</f>
        <v>516.02</v>
      </c>
      <c r="M806" s="2">
        <f>IF(ISBLANK(Sales_Fact[[#This Row],[Discount]]),MEDIAN(Sales_Fact[Discount]),Sales_Fact[[#This Row],[Discount]])</f>
        <v>0.19</v>
      </c>
      <c r="N806" s="1">
        <f>Sales_Fact[[#This Row],[Quantity2]]*Sales_Fact[[#This Row],[Unit_Price3]]*(1-Sales_Fact[[#This Row],[Discount4]])</f>
        <v>835.95240000000001</v>
      </c>
      <c r="O806" s="1">
        <f>Sales_Fact[[#This Row],[Quantity2]]*Sales_Fact[[#This Row],[Unit_Price3]]</f>
        <v>1032.04</v>
      </c>
      <c r="P806" s="1">
        <f>Sales_Fact[[#This Row],[Gross Amount]]*Sales_Fact[[#This Row],[Discount4]]</f>
        <v>196.08760000000001</v>
      </c>
      <c r="Q806" s="1" t="str">
        <f>IF(Sales_Fact[[#This Row],[Total_Amount5]]&gt;1000,"High Value","Standard")</f>
        <v>Standard</v>
      </c>
    </row>
    <row r="807" spans="1:17" x14ac:dyDescent="0.25">
      <c r="A807" t="s">
        <v>2693</v>
      </c>
      <c r="B807" s="3">
        <v>45361</v>
      </c>
      <c r="C807" t="s">
        <v>941</v>
      </c>
      <c r="D807" t="s">
        <v>1677</v>
      </c>
      <c r="E807" t="s">
        <v>1931</v>
      </c>
      <c r="F807">
        <v>2</v>
      </c>
      <c r="G807">
        <v>705.61</v>
      </c>
      <c r="H807">
        <v>0.28000000000000003</v>
      </c>
      <c r="I807" t="s">
        <v>1861</v>
      </c>
      <c r="J807">
        <v>1016.0784</v>
      </c>
      <c r="K807" s="4">
        <f>IF(ISBLANK(Sales_Fact[[#This Row],[Quantity]]),MEDIAN(Sales_Fact[Quantity]),Sales_Fact[[#This Row],[Quantity]])</f>
        <v>2</v>
      </c>
      <c r="L807" s="1">
        <f>IF(ISBLANK(Sales_Fact[[#This Row],[Unit_Price]]),MEDIAN(Sales_Fact[Unit_Price]),Sales_Fact[[#This Row],[Unit_Price]])</f>
        <v>705.61</v>
      </c>
      <c r="M807" s="2">
        <f>IF(ISBLANK(Sales_Fact[[#This Row],[Discount]]),MEDIAN(Sales_Fact[Discount]),Sales_Fact[[#This Row],[Discount]])</f>
        <v>0.28000000000000003</v>
      </c>
      <c r="N807" s="1">
        <f>Sales_Fact[[#This Row],[Quantity2]]*Sales_Fact[[#This Row],[Unit_Price3]]*(1-Sales_Fact[[#This Row],[Discount4]])</f>
        <v>1016.0784</v>
      </c>
      <c r="O807" s="1">
        <f>Sales_Fact[[#This Row],[Quantity2]]*Sales_Fact[[#This Row],[Unit_Price3]]</f>
        <v>1411.22</v>
      </c>
      <c r="P807" s="1">
        <f>Sales_Fact[[#This Row],[Gross Amount]]*Sales_Fact[[#This Row],[Discount4]]</f>
        <v>395.14160000000004</v>
      </c>
      <c r="Q807" s="1" t="str">
        <f>IF(Sales_Fact[[#This Row],[Total_Amount5]]&gt;1000,"High Value","Standard")</f>
        <v>High Value</v>
      </c>
    </row>
    <row r="808" spans="1:17" x14ac:dyDescent="0.25">
      <c r="A808" t="s">
        <v>2694</v>
      </c>
      <c r="B808" s="3">
        <v>45414</v>
      </c>
      <c r="C808" t="s">
        <v>884</v>
      </c>
      <c r="D808" t="s">
        <v>1803</v>
      </c>
      <c r="E808" t="s">
        <v>1866</v>
      </c>
      <c r="F808">
        <v>3</v>
      </c>
      <c r="G808">
        <v>654.47</v>
      </c>
      <c r="H808">
        <v>0.18</v>
      </c>
      <c r="I808" t="s">
        <v>1868</v>
      </c>
      <c r="J808">
        <v>1609.9962</v>
      </c>
      <c r="K808" s="4">
        <f>IF(ISBLANK(Sales_Fact[[#This Row],[Quantity]]),MEDIAN(Sales_Fact[Quantity]),Sales_Fact[[#This Row],[Quantity]])</f>
        <v>3</v>
      </c>
      <c r="L808" s="1">
        <f>IF(ISBLANK(Sales_Fact[[#This Row],[Unit_Price]]),MEDIAN(Sales_Fact[Unit_Price]),Sales_Fact[[#This Row],[Unit_Price]])</f>
        <v>654.47</v>
      </c>
      <c r="M808" s="2">
        <f>IF(ISBLANK(Sales_Fact[[#This Row],[Discount]]),MEDIAN(Sales_Fact[Discount]),Sales_Fact[[#This Row],[Discount]])</f>
        <v>0.18</v>
      </c>
      <c r="N808" s="1">
        <f>Sales_Fact[[#This Row],[Quantity2]]*Sales_Fact[[#This Row],[Unit_Price3]]*(1-Sales_Fact[[#This Row],[Discount4]])</f>
        <v>1609.9962000000003</v>
      </c>
      <c r="O808" s="1">
        <f>Sales_Fact[[#This Row],[Quantity2]]*Sales_Fact[[#This Row],[Unit_Price3]]</f>
        <v>1963.41</v>
      </c>
      <c r="P808" s="1">
        <f>Sales_Fact[[#This Row],[Gross Amount]]*Sales_Fact[[#This Row],[Discount4]]</f>
        <v>353.41379999999998</v>
      </c>
      <c r="Q808" s="1" t="str">
        <f>IF(Sales_Fact[[#This Row],[Total_Amount5]]&gt;1000,"High Value","Standard")</f>
        <v>High Value</v>
      </c>
    </row>
    <row r="809" spans="1:17" x14ac:dyDescent="0.25">
      <c r="A809" t="s">
        <v>2695</v>
      </c>
      <c r="B809" s="3">
        <v>45734</v>
      </c>
      <c r="C809" t="s">
        <v>574</v>
      </c>
      <c r="D809" t="s">
        <v>1815</v>
      </c>
      <c r="E809" t="s">
        <v>1888</v>
      </c>
      <c r="F809">
        <v>2</v>
      </c>
      <c r="G809">
        <v>315.27</v>
      </c>
      <c r="H809">
        <v>0.23</v>
      </c>
      <c r="I809" t="s">
        <v>1861</v>
      </c>
      <c r="J809">
        <v>485.51580000000001</v>
      </c>
      <c r="K809" s="4">
        <f>IF(ISBLANK(Sales_Fact[[#This Row],[Quantity]]),MEDIAN(Sales_Fact[Quantity]),Sales_Fact[[#This Row],[Quantity]])</f>
        <v>2</v>
      </c>
      <c r="L809" s="1">
        <f>IF(ISBLANK(Sales_Fact[[#This Row],[Unit_Price]]),MEDIAN(Sales_Fact[Unit_Price]),Sales_Fact[[#This Row],[Unit_Price]])</f>
        <v>315.27</v>
      </c>
      <c r="M809" s="2">
        <f>IF(ISBLANK(Sales_Fact[[#This Row],[Discount]]),MEDIAN(Sales_Fact[Discount]),Sales_Fact[[#This Row],[Discount]])</f>
        <v>0.23</v>
      </c>
      <c r="N809" s="1">
        <f>Sales_Fact[[#This Row],[Quantity2]]*Sales_Fact[[#This Row],[Unit_Price3]]*(1-Sales_Fact[[#This Row],[Discount4]])</f>
        <v>485.51579999999996</v>
      </c>
      <c r="O809" s="1">
        <f>Sales_Fact[[#This Row],[Quantity2]]*Sales_Fact[[#This Row],[Unit_Price3]]</f>
        <v>630.54</v>
      </c>
      <c r="P809" s="1">
        <f>Sales_Fact[[#This Row],[Gross Amount]]*Sales_Fact[[#This Row],[Discount4]]</f>
        <v>145.02420000000001</v>
      </c>
      <c r="Q809" s="1" t="str">
        <f>IF(Sales_Fact[[#This Row],[Total_Amount5]]&gt;1000,"High Value","Standard")</f>
        <v>Standard</v>
      </c>
    </row>
    <row r="810" spans="1:17" x14ac:dyDescent="0.25">
      <c r="A810" t="s">
        <v>2696</v>
      </c>
      <c r="B810" s="3">
        <v>45623</v>
      </c>
      <c r="C810" t="s">
        <v>727</v>
      </c>
      <c r="D810" t="s">
        <v>1635</v>
      </c>
      <c r="E810" t="s">
        <v>1909</v>
      </c>
      <c r="F810">
        <v>1</v>
      </c>
      <c r="G810">
        <v>974.47</v>
      </c>
      <c r="H810">
        <v>0.05</v>
      </c>
      <c r="I810" t="s">
        <v>1861</v>
      </c>
      <c r="J810">
        <v>925.74649999999997</v>
      </c>
      <c r="K810" s="4">
        <f>IF(ISBLANK(Sales_Fact[[#This Row],[Quantity]]),MEDIAN(Sales_Fact[Quantity]),Sales_Fact[[#This Row],[Quantity]])</f>
        <v>1</v>
      </c>
      <c r="L810" s="1">
        <f>IF(ISBLANK(Sales_Fact[[#This Row],[Unit_Price]]),MEDIAN(Sales_Fact[Unit_Price]),Sales_Fact[[#This Row],[Unit_Price]])</f>
        <v>974.47</v>
      </c>
      <c r="M810" s="2">
        <f>IF(ISBLANK(Sales_Fact[[#This Row],[Discount]]),MEDIAN(Sales_Fact[Discount]),Sales_Fact[[#This Row],[Discount]])</f>
        <v>0.05</v>
      </c>
      <c r="N810" s="1">
        <f>Sales_Fact[[#This Row],[Quantity2]]*Sales_Fact[[#This Row],[Unit_Price3]]*(1-Sales_Fact[[#This Row],[Discount4]])</f>
        <v>925.74649999999997</v>
      </c>
      <c r="O810" s="1">
        <f>Sales_Fact[[#This Row],[Quantity2]]*Sales_Fact[[#This Row],[Unit_Price3]]</f>
        <v>974.47</v>
      </c>
      <c r="P810" s="1">
        <f>Sales_Fact[[#This Row],[Gross Amount]]*Sales_Fact[[#This Row],[Discount4]]</f>
        <v>48.723500000000001</v>
      </c>
      <c r="Q810" s="1" t="str">
        <f>IF(Sales_Fact[[#This Row],[Total_Amount5]]&gt;1000,"High Value","Standard")</f>
        <v>Standard</v>
      </c>
    </row>
    <row r="811" spans="1:17" x14ac:dyDescent="0.25">
      <c r="A811" t="s">
        <v>2697</v>
      </c>
      <c r="B811" s="3">
        <v>45340</v>
      </c>
      <c r="C811" t="s">
        <v>251</v>
      </c>
      <c r="D811" t="s">
        <v>1556</v>
      </c>
      <c r="E811" t="s">
        <v>1874</v>
      </c>
      <c r="F811">
        <v>2</v>
      </c>
      <c r="G811">
        <v>803.3</v>
      </c>
      <c r="H811">
        <v>0.17</v>
      </c>
      <c r="I811" t="s">
        <v>1861</v>
      </c>
      <c r="J811">
        <v>1333.4780000000001</v>
      </c>
      <c r="K811" s="4">
        <f>IF(ISBLANK(Sales_Fact[[#This Row],[Quantity]]),MEDIAN(Sales_Fact[Quantity]),Sales_Fact[[#This Row],[Quantity]])</f>
        <v>2</v>
      </c>
      <c r="L811" s="1">
        <f>IF(ISBLANK(Sales_Fact[[#This Row],[Unit_Price]]),MEDIAN(Sales_Fact[Unit_Price]),Sales_Fact[[#This Row],[Unit_Price]])</f>
        <v>803.3</v>
      </c>
      <c r="M811" s="2">
        <f>IF(ISBLANK(Sales_Fact[[#This Row],[Discount]]),MEDIAN(Sales_Fact[Discount]),Sales_Fact[[#This Row],[Discount]])</f>
        <v>0.17</v>
      </c>
      <c r="N811" s="1">
        <f>Sales_Fact[[#This Row],[Quantity2]]*Sales_Fact[[#This Row],[Unit_Price3]]*(1-Sales_Fact[[#This Row],[Discount4]])</f>
        <v>1333.4779999999998</v>
      </c>
      <c r="O811" s="1">
        <f>Sales_Fact[[#This Row],[Quantity2]]*Sales_Fact[[#This Row],[Unit_Price3]]</f>
        <v>1606.6</v>
      </c>
      <c r="P811" s="1">
        <f>Sales_Fact[[#This Row],[Gross Amount]]*Sales_Fact[[#This Row],[Discount4]]</f>
        <v>273.12200000000001</v>
      </c>
      <c r="Q811" s="1" t="str">
        <f>IF(Sales_Fact[[#This Row],[Total_Amount5]]&gt;1000,"High Value","Standard")</f>
        <v>High Value</v>
      </c>
    </row>
    <row r="812" spans="1:17" x14ac:dyDescent="0.25">
      <c r="A812" t="s">
        <v>2698</v>
      </c>
      <c r="B812" s="3">
        <v>45447</v>
      </c>
      <c r="C812" t="s">
        <v>66</v>
      </c>
      <c r="D812" t="s">
        <v>1556</v>
      </c>
      <c r="E812" t="s">
        <v>1901</v>
      </c>
      <c r="F812">
        <v>4</v>
      </c>
      <c r="G812">
        <v>863.87</v>
      </c>
      <c r="H812">
        <v>0.21</v>
      </c>
      <c r="I812" t="s">
        <v>1868</v>
      </c>
      <c r="J812">
        <v>2729.8292000000001</v>
      </c>
      <c r="K812" s="4">
        <f>IF(ISBLANK(Sales_Fact[[#This Row],[Quantity]]),MEDIAN(Sales_Fact[Quantity]),Sales_Fact[[#This Row],[Quantity]])</f>
        <v>4</v>
      </c>
      <c r="L812" s="1">
        <f>IF(ISBLANK(Sales_Fact[[#This Row],[Unit_Price]]),MEDIAN(Sales_Fact[Unit_Price]),Sales_Fact[[#This Row],[Unit_Price]])</f>
        <v>863.87</v>
      </c>
      <c r="M812" s="2">
        <f>IF(ISBLANK(Sales_Fact[[#This Row],[Discount]]),MEDIAN(Sales_Fact[Discount]),Sales_Fact[[#This Row],[Discount]])</f>
        <v>0.21</v>
      </c>
      <c r="N812" s="1">
        <f>Sales_Fact[[#This Row],[Quantity2]]*Sales_Fact[[#This Row],[Unit_Price3]]*(1-Sales_Fact[[#This Row],[Discount4]])</f>
        <v>2729.8292000000001</v>
      </c>
      <c r="O812" s="1">
        <f>Sales_Fact[[#This Row],[Quantity2]]*Sales_Fact[[#This Row],[Unit_Price3]]</f>
        <v>3455.48</v>
      </c>
      <c r="P812" s="1">
        <f>Sales_Fact[[#This Row],[Gross Amount]]*Sales_Fact[[#This Row],[Discount4]]</f>
        <v>725.6508</v>
      </c>
      <c r="Q812" s="1" t="str">
        <f>IF(Sales_Fact[[#This Row],[Total_Amount5]]&gt;1000,"High Value","Standard")</f>
        <v>High Value</v>
      </c>
    </row>
    <row r="813" spans="1:17" x14ac:dyDescent="0.25">
      <c r="A813" t="s">
        <v>2699</v>
      </c>
      <c r="B813" s="3">
        <v>45513</v>
      </c>
      <c r="C813" t="s">
        <v>1455</v>
      </c>
      <c r="D813" t="s">
        <v>1791</v>
      </c>
      <c r="E813" t="s">
        <v>1899</v>
      </c>
      <c r="F813">
        <v>1</v>
      </c>
      <c r="G813">
        <v>450.11</v>
      </c>
      <c r="H813">
        <v>0.17</v>
      </c>
      <c r="I813" t="s">
        <v>1861</v>
      </c>
      <c r="J813">
        <v>373.59129999999999</v>
      </c>
      <c r="K813" s="4">
        <f>IF(ISBLANK(Sales_Fact[[#This Row],[Quantity]]),MEDIAN(Sales_Fact[Quantity]),Sales_Fact[[#This Row],[Quantity]])</f>
        <v>1</v>
      </c>
      <c r="L813" s="1">
        <f>IF(ISBLANK(Sales_Fact[[#This Row],[Unit_Price]]),MEDIAN(Sales_Fact[Unit_Price]),Sales_Fact[[#This Row],[Unit_Price]])</f>
        <v>450.11</v>
      </c>
      <c r="M813" s="2">
        <f>IF(ISBLANK(Sales_Fact[[#This Row],[Discount]]),MEDIAN(Sales_Fact[Discount]),Sales_Fact[[#This Row],[Discount]])</f>
        <v>0.17</v>
      </c>
      <c r="N813" s="1">
        <f>Sales_Fact[[#This Row],[Quantity2]]*Sales_Fact[[#This Row],[Unit_Price3]]*(1-Sales_Fact[[#This Row],[Discount4]])</f>
        <v>373.59129999999999</v>
      </c>
      <c r="O813" s="1">
        <f>Sales_Fact[[#This Row],[Quantity2]]*Sales_Fact[[#This Row],[Unit_Price3]]</f>
        <v>450.11</v>
      </c>
      <c r="P813" s="1">
        <f>Sales_Fact[[#This Row],[Gross Amount]]*Sales_Fact[[#This Row],[Discount4]]</f>
        <v>76.51870000000001</v>
      </c>
      <c r="Q813" s="1" t="str">
        <f>IF(Sales_Fact[[#This Row],[Total_Amount5]]&gt;1000,"High Value","Standard")</f>
        <v>Standard</v>
      </c>
    </row>
    <row r="814" spans="1:17" x14ac:dyDescent="0.25">
      <c r="A814" t="s">
        <v>2700</v>
      </c>
      <c r="B814" s="3">
        <v>45486</v>
      </c>
      <c r="C814" t="s">
        <v>749</v>
      </c>
      <c r="D814" t="s">
        <v>1755</v>
      </c>
      <c r="E814" t="s">
        <v>1896</v>
      </c>
      <c r="F814">
        <v>1</v>
      </c>
      <c r="G814">
        <v>289.82</v>
      </c>
      <c r="H814">
        <v>0.18</v>
      </c>
      <c r="I814" t="s">
        <v>1868</v>
      </c>
      <c r="J814">
        <v>237.6524</v>
      </c>
      <c r="K814" s="4">
        <f>IF(ISBLANK(Sales_Fact[[#This Row],[Quantity]]),MEDIAN(Sales_Fact[Quantity]),Sales_Fact[[#This Row],[Quantity]])</f>
        <v>1</v>
      </c>
      <c r="L814" s="1">
        <f>IF(ISBLANK(Sales_Fact[[#This Row],[Unit_Price]]),MEDIAN(Sales_Fact[Unit_Price]),Sales_Fact[[#This Row],[Unit_Price]])</f>
        <v>289.82</v>
      </c>
      <c r="M814" s="2">
        <f>IF(ISBLANK(Sales_Fact[[#This Row],[Discount]]),MEDIAN(Sales_Fact[Discount]),Sales_Fact[[#This Row],[Discount]])</f>
        <v>0.18</v>
      </c>
      <c r="N814" s="1">
        <f>Sales_Fact[[#This Row],[Quantity2]]*Sales_Fact[[#This Row],[Unit_Price3]]*(1-Sales_Fact[[#This Row],[Discount4]])</f>
        <v>237.6524</v>
      </c>
      <c r="O814" s="1">
        <f>Sales_Fact[[#This Row],[Quantity2]]*Sales_Fact[[#This Row],[Unit_Price3]]</f>
        <v>289.82</v>
      </c>
      <c r="P814" s="1">
        <f>Sales_Fact[[#This Row],[Gross Amount]]*Sales_Fact[[#This Row],[Discount4]]</f>
        <v>52.1676</v>
      </c>
      <c r="Q814" s="1" t="str">
        <f>IF(Sales_Fact[[#This Row],[Total_Amount5]]&gt;1000,"High Value","Standard")</f>
        <v>Standard</v>
      </c>
    </row>
    <row r="815" spans="1:17" x14ac:dyDescent="0.25">
      <c r="A815" t="s">
        <v>2701</v>
      </c>
      <c r="B815" s="3">
        <v>45890</v>
      </c>
      <c r="C815" t="s">
        <v>1059</v>
      </c>
      <c r="D815" t="s">
        <v>1713</v>
      </c>
      <c r="E815" t="s">
        <v>1901</v>
      </c>
      <c r="F815">
        <v>4</v>
      </c>
      <c r="G815">
        <v>250.64</v>
      </c>
      <c r="H815">
        <v>0.1</v>
      </c>
      <c r="I815" t="s">
        <v>1864</v>
      </c>
      <c r="J815">
        <v>902.30399999999997</v>
      </c>
      <c r="K815" s="4">
        <f>IF(ISBLANK(Sales_Fact[[#This Row],[Quantity]]),MEDIAN(Sales_Fact[Quantity]),Sales_Fact[[#This Row],[Quantity]])</f>
        <v>4</v>
      </c>
      <c r="L815" s="1">
        <f>IF(ISBLANK(Sales_Fact[[#This Row],[Unit_Price]]),MEDIAN(Sales_Fact[Unit_Price]),Sales_Fact[[#This Row],[Unit_Price]])</f>
        <v>250.64</v>
      </c>
      <c r="M815" s="2">
        <f>IF(ISBLANK(Sales_Fact[[#This Row],[Discount]]),MEDIAN(Sales_Fact[Discount]),Sales_Fact[[#This Row],[Discount]])</f>
        <v>0.1</v>
      </c>
      <c r="N815" s="1">
        <f>Sales_Fact[[#This Row],[Quantity2]]*Sales_Fact[[#This Row],[Unit_Price3]]*(1-Sales_Fact[[#This Row],[Discount4]])</f>
        <v>902.30399999999997</v>
      </c>
      <c r="O815" s="1">
        <f>Sales_Fact[[#This Row],[Quantity2]]*Sales_Fact[[#This Row],[Unit_Price3]]</f>
        <v>1002.56</v>
      </c>
      <c r="P815" s="1">
        <f>Sales_Fact[[#This Row],[Gross Amount]]*Sales_Fact[[#This Row],[Discount4]]</f>
        <v>100.256</v>
      </c>
      <c r="Q815" s="1" t="str">
        <f>IF(Sales_Fact[[#This Row],[Total_Amount5]]&gt;1000,"High Value","Standard")</f>
        <v>Standard</v>
      </c>
    </row>
    <row r="816" spans="1:17" x14ac:dyDescent="0.25">
      <c r="A816" t="s">
        <v>2702</v>
      </c>
      <c r="B816" s="3">
        <v>45876</v>
      </c>
      <c r="C816" t="s">
        <v>920</v>
      </c>
      <c r="D816" t="s">
        <v>1758</v>
      </c>
      <c r="E816" t="s">
        <v>1892</v>
      </c>
      <c r="F816">
        <v>4</v>
      </c>
      <c r="G816">
        <v>373.49</v>
      </c>
      <c r="H816">
        <v>0.16</v>
      </c>
      <c r="I816" t="s">
        <v>1868</v>
      </c>
      <c r="J816">
        <v>1254.9264000000001</v>
      </c>
      <c r="K816" s="4">
        <f>IF(ISBLANK(Sales_Fact[[#This Row],[Quantity]]),MEDIAN(Sales_Fact[Quantity]),Sales_Fact[[#This Row],[Quantity]])</f>
        <v>4</v>
      </c>
      <c r="L816" s="1">
        <f>IF(ISBLANK(Sales_Fact[[#This Row],[Unit_Price]]),MEDIAN(Sales_Fact[Unit_Price]),Sales_Fact[[#This Row],[Unit_Price]])</f>
        <v>373.49</v>
      </c>
      <c r="M816" s="2">
        <f>IF(ISBLANK(Sales_Fact[[#This Row],[Discount]]),MEDIAN(Sales_Fact[Discount]),Sales_Fact[[#This Row],[Discount]])</f>
        <v>0.16</v>
      </c>
      <c r="N816" s="1">
        <f>Sales_Fact[[#This Row],[Quantity2]]*Sales_Fact[[#This Row],[Unit_Price3]]*(1-Sales_Fact[[#This Row],[Discount4]])</f>
        <v>1254.9264000000001</v>
      </c>
      <c r="O816" s="1">
        <f>Sales_Fact[[#This Row],[Quantity2]]*Sales_Fact[[#This Row],[Unit_Price3]]</f>
        <v>1493.96</v>
      </c>
      <c r="P816" s="1">
        <f>Sales_Fact[[#This Row],[Gross Amount]]*Sales_Fact[[#This Row],[Discount4]]</f>
        <v>239.03360000000001</v>
      </c>
      <c r="Q816" s="1" t="str">
        <f>IF(Sales_Fact[[#This Row],[Total_Amount5]]&gt;1000,"High Value","Standard")</f>
        <v>High Value</v>
      </c>
    </row>
    <row r="817" spans="1:17" x14ac:dyDescent="0.25">
      <c r="A817" t="s">
        <v>2703</v>
      </c>
      <c r="B817" s="3">
        <v>45398</v>
      </c>
      <c r="C817" t="s">
        <v>248</v>
      </c>
      <c r="D817" t="s">
        <v>1982</v>
      </c>
      <c r="E817" t="s">
        <v>1890</v>
      </c>
      <c r="F817">
        <v>4</v>
      </c>
      <c r="G817">
        <v>348.91</v>
      </c>
      <c r="H817">
        <v>0.18</v>
      </c>
      <c r="I817" t="s">
        <v>1864</v>
      </c>
      <c r="J817">
        <v>1144.4248</v>
      </c>
      <c r="K817" s="4">
        <f>IF(ISBLANK(Sales_Fact[[#This Row],[Quantity]]),MEDIAN(Sales_Fact[Quantity]),Sales_Fact[[#This Row],[Quantity]])</f>
        <v>4</v>
      </c>
      <c r="L817" s="1">
        <f>IF(ISBLANK(Sales_Fact[[#This Row],[Unit_Price]]),MEDIAN(Sales_Fact[Unit_Price]),Sales_Fact[[#This Row],[Unit_Price]])</f>
        <v>348.91</v>
      </c>
      <c r="M817" s="2">
        <f>IF(ISBLANK(Sales_Fact[[#This Row],[Discount]]),MEDIAN(Sales_Fact[Discount]),Sales_Fact[[#This Row],[Discount]])</f>
        <v>0.18</v>
      </c>
      <c r="N817" s="1">
        <f>Sales_Fact[[#This Row],[Quantity2]]*Sales_Fact[[#This Row],[Unit_Price3]]*(1-Sales_Fact[[#This Row],[Discount4]])</f>
        <v>1144.4248000000002</v>
      </c>
      <c r="O817" s="1">
        <f>Sales_Fact[[#This Row],[Quantity2]]*Sales_Fact[[#This Row],[Unit_Price3]]</f>
        <v>1395.64</v>
      </c>
      <c r="P817" s="1">
        <f>Sales_Fact[[#This Row],[Gross Amount]]*Sales_Fact[[#This Row],[Discount4]]</f>
        <v>251.21520000000001</v>
      </c>
      <c r="Q817" s="1" t="str">
        <f>IF(Sales_Fact[[#This Row],[Total_Amount5]]&gt;1000,"High Value","Standard")</f>
        <v>High Value</v>
      </c>
    </row>
    <row r="818" spans="1:17" x14ac:dyDescent="0.25">
      <c r="A818" t="s">
        <v>2704</v>
      </c>
      <c r="B818" s="3">
        <v>45390</v>
      </c>
      <c r="C818" t="s">
        <v>391</v>
      </c>
      <c r="D818" t="s">
        <v>1833</v>
      </c>
      <c r="E818" t="s">
        <v>1863</v>
      </c>
      <c r="F818">
        <v>4</v>
      </c>
      <c r="G818">
        <v>212.96</v>
      </c>
      <c r="H818">
        <v>0.17</v>
      </c>
      <c r="I818" t="s">
        <v>1861</v>
      </c>
      <c r="J818">
        <v>707.02719999999999</v>
      </c>
      <c r="K818" s="4">
        <f>IF(ISBLANK(Sales_Fact[[#This Row],[Quantity]]),MEDIAN(Sales_Fact[Quantity]),Sales_Fact[[#This Row],[Quantity]])</f>
        <v>4</v>
      </c>
      <c r="L818" s="1">
        <f>IF(ISBLANK(Sales_Fact[[#This Row],[Unit_Price]]),MEDIAN(Sales_Fact[Unit_Price]),Sales_Fact[[#This Row],[Unit_Price]])</f>
        <v>212.96</v>
      </c>
      <c r="M818" s="2">
        <f>IF(ISBLANK(Sales_Fact[[#This Row],[Discount]]),MEDIAN(Sales_Fact[Discount]),Sales_Fact[[#This Row],[Discount]])</f>
        <v>0.17</v>
      </c>
      <c r="N818" s="1">
        <f>Sales_Fact[[#This Row],[Quantity2]]*Sales_Fact[[#This Row],[Unit_Price3]]*(1-Sales_Fact[[#This Row],[Discount4]])</f>
        <v>707.02719999999999</v>
      </c>
      <c r="O818" s="1">
        <f>Sales_Fact[[#This Row],[Quantity2]]*Sales_Fact[[#This Row],[Unit_Price3]]</f>
        <v>851.84</v>
      </c>
      <c r="P818" s="1">
        <f>Sales_Fact[[#This Row],[Gross Amount]]*Sales_Fact[[#This Row],[Discount4]]</f>
        <v>144.81280000000001</v>
      </c>
      <c r="Q818" s="1" t="str">
        <f>IF(Sales_Fact[[#This Row],[Total_Amount5]]&gt;1000,"High Value","Standard")</f>
        <v>Standard</v>
      </c>
    </row>
    <row r="819" spans="1:17" x14ac:dyDescent="0.25">
      <c r="A819" t="s">
        <v>2705</v>
      </c>
      <c r="B819" s="3">
        <v>45406</v>
      </c>
      <c r="C819" t="s">
        <v>631</v>
      </c>
      <c r="D819" t="s">
        <v>1632</v>
      </c>
      <c r="E819" t="s">
        <v>1892</v>
      </c>
      <c r="F819">
        <v>3</v>
      </c>
      <c r="G819">
        <v>871.34</v>
      </c>
      <c r="H819">
        <v>0.11</v>
      </c>
      <c r="I819" t="s">
        <v>1868</v>
      </c>
      <c r="J819">
        <v>2326.4778000000001</v>
      </c>
      <c r="K819" s="4">
        <f>IF(ISBLANK(Sales_Fact[[#This Row],[Quantity]]),MEDIAN(Sales_Fact[Quantity]),Sales_Fact[[#This Row],[Quantity]])</f>
        <v>3</v>
      </c>
      <c r="L819" s="1">
        <f>IF(ISBLANK(Sales_Fact[[#This Row],[Unit_Price]]),MEDIAN(Sales_Fact[Unit_Price]),Sales_Fact[[#This Row],[Unit_Price]])</f>
        <v>871.34</v>
      </c>
      <c r="M819" s="2">
        <f>IF(ISBLANK(Sales_Fact[[#This Row],[Discount]]),MEDIAN(Sales_Fact[Discount]),Sales_Fact[[#This Row],[Discount]])</f>
        <v>0.11</v>
      </c>
      <c r="N819" s="1">
        <f>Sales_Fact[[#This Row],[Quantity2]]*Sales_Fact[[#This Row],[Unit_Price3]]*(1-Sales_Fact[[#This Row],[Discount4]])</f>
        <v>2326.4778000000001</v>
      </c>
      <c r="O819" s="1">
        <f>Sales_Fact[[#This Row],[Quantity2]]*Sales_Fact[[#This Row],[Unit_Price3]]</f>
        <v>2614.02</v>
      </c>
      <c r="P819" s="1">
        <f>Sales_Fact[[#This Row],[Gross Amount]]*Sales_Fact[[#This Row],[Discount4]]</f>
        <v>287.54219999999998</v>
      </c>
      <c r="Q819" s="1" t="str">
        <f>IF(Sales_Fact[[#This Row],[Total_Amount5]]&gt;1000,"High Value","Standard")</f>
        <v>High Value</v>
      </c>
    </row>
    <row r="820" spans="1:17" x14ac:dyDescent="0.25">
      <c r="A820" t="s">
        <v>2706</v>
      </c>
      <c r="B820" s="3">
        <v>45844</v>
      </c>
      <c r="C820" t="s">
        <v>360</v>
      </c>
      <c r="D820" t="s">
        <v>1833</v>
      </c>
      <c r="E820" t="s">
        <v>1879</v>
      </c>
      <c r="F820">
        <v>2</v>
      </c>
      <c r="G820">
        <v>698.94</v>
      </c>
      <c r="H820">
        <v>0.06</v>
      </c>
      <c r="I820" t="s">
        <v>1861</v>
      </c>
      <c r="J820">
        <v>1314.0072</v>
      </c>
      <c r="K820" s="4">
        <f>IF(ISBLANK(Sales_Fact[[#This Row],[Quantity]]),MEDIAN(Sales_Fact[Quantity]),Sales_Fact[[#This Row],[Quantity]])</f>
        <v>2</v>
      </c>
      <c r="L820" s="1">
        <f>IF(ISBLANK(Sales_Fact[[#This Row],[Unit_Price]]),MEDIAN(Sales_Fact[Unit_Price]),Sales_Fact[[#This Row],[Unit_Price]])</f>
        <v>698.94</v>
      </c>
      <c r="M820" s="2">
        <f>IF(ISBLANK(Sales_Fact[[#This Row],[Discount]]),MEDIAN(Sales_Fact[Discount]),Sales_Fact[[#This Row],[Discount]])</f>
        <v>0.06</v>
      </c>
      <c r="N820" s="1">
        <f>Sales_Fact[[#This Row],[Quantity2]]*Sales_Fact[[#This Row],[Unit_Price3]]*(1-Sales_Fact[[#This Row],[Discount4]])</f>
        <v>1314.0072</v>
      </c>
      <c r="O820" s="1">
        <f>Sales_Fact[[#This Row],[Quantity2]]*Sales_Fact[[#This Row],[Unit_Price3]]</f>
        <v>1397.88</v>
      </c>
      <c r="P820" s="1">
        <f>Sales_Fact[[#This Row],[Gross Amount]]*Sales_Fact[[#This Row],[Discount4]]</f>
        <v>83.872799999999998</v>
      </c>
      <c r="Q820" s="1" t="str">
        <f>IF(Sales_Fact[[#This Row],[Total_Amount5]]&gt;1000,"High Value","Standard")</f>
        <v>High Value</v>
      </c>
    </row>
    <row r="821" spans="1:17" x14ac:dyDescent="0.25">
      <c r="A821" t="s">
        <v>2707</v>
      </c>
      <c r="B821" s="3">
        <v>45697</v>
      </c>
      <c r="C821" t="s">
        <v>1005</v>
      </c>
      <c r="D821" t="s">
        <v>1773</v>
      </c>
      <c r="E821" t="s">
        <v>1879</v>
      </c>
      <c r="F821">
        <v>1</v>
      </c>
      <c r="G821">
        <v>719.94</v>
      </c>
      <c r="H821">
        <v>0.23</v>
      </c>
      <c r="I821" t="s">
        <v>1868</v>
      </c>
      <c r="J821">
        <v>554.35380000000009</v>
      </c>
      <c r="K821" s="4">
        <f>IF(ISBLANK(Sales_Fact[[#This Row],[Quantity]]),MEDIAN(Sales_Fact[Quantity]),Sales_Fact[[#This Row],[Quantity]])</f>
        <v>1</v>
      </c>
      <c r="L821" s="1">
        <f>IF(ISBLANK(Sales_Fact[[#This Row],[Unit_Price]]),MEDIAN(Sales_Fact[Unit_Price]),Sales_Fact[[#This Row],[Unit_Price]])</f>
        <v>719.94</v>
      </c>
      <c r="M821" s="2">
        <f>IF(ISBLANK(Sales_Fact[[#This Row],[Discount]]),MEDIAN(Sales_Fact[Discount]),Sales_Fact[[#This Row],[Discount]])</f>
        <v>0.23</v>
      </c>
      <c r="N821" s="1">
        <f>Sales_Fact[[#This Row],[Quantity2]]*Sales_Fact[[#This Row],[Unit_Price3]]*(1-Sales_Fact[[#This Row],[Discount4]])</f>
        <v>554.35380000000009</v>
      </c>
      <c r="O821" s="1">
        <f>Sales_Fact[[#This Row],[Quantity2]]*Sales_Fact[[#This Row],[Unit_Price3]]</f>
        <v>719.94</v>
      </c>
      <c r="P821" s="1">
        <f>Sales_Fact[[#This Row],[Gross Amount]]*Sales_Fact[[#This Row],[Discount4]]</f>
        <v>165.58620000000002</v>
      </c>
      <c r="Q821" s="1" t="str">
        <f>IF(Sales_Fact[[#This Row],[Total_Amount5]]&gt;1000,"High Value","Standard")</f>
        <v>Standard</v>
      </c>
    </row>
    <row r="822" spans="1:17" x14ac:dyDescent="0.25">
      <c r="A822" t="s">
        <v>2708</v>
      </c>
      <c r="B822" s="3">
        <v>45607</v>
      </c>
      <c r="C822" t="s">
        <v>38</v>
      </c>
      <c r="D822" t="s">
        <v>1635</v>
      </c>
      <c r="E822" t="s">
        <v>1874</v>
      </c>
      <c r="F822">
        <v>2</v>
      </c>
      <c r="G822">
        <v>278.16000000000003</v>
      </c>
      <c r="H822">
        <v>0.22</v>
      </c>
      <c r="I822" t="s">
        <v>1864</v>
      </c>
      <c r="J822">
        <v>433.92960000000011</v>
      </c>
      <c r="K822" s="4">
        <f>IF(ISBLANK(Sales_Fact[[#This Row],[Quantity]]),MEDIAN(Sales_Fact[Quantity]),Sales_Fact[[#This Row],[Quantity]])</f>
        <v>2</v>
      </c>
      <c r="L822" s="1">
        <f>IF(ISBLANK(Sales_Fact[[#This Row],[Unit_Price]]),MEDIAN(Sales_Fact[Unit_Price]),Sales_Fact[[#This Row],[Unit_Price]])</f>
        <v>278.16000000000003</v>
      </c>
      <c r="M822" s="2">
        <f>IF(ISBLANK(Sales_Fact[[#This Row],[Discount]]),MEDIAN(Sales_Fact[Discount]),Sales_Fact[[#This Row],[Discount]])</f>
        <v>0.22</v>
      </c>
      <c r="N822" s="1">
        <f>Sales_Fact[[#This Row],[Quantity2]]*Sales_Fact[[#This Row],[Unit_Price3]]*(1-Sales_Fact[[#This Row],[Discount4]])</f>
        <v>433.92960000000005</v>
      </c>
      <c r="O822" s="1">
        <f>Sales_Fact[[#This Row],[Quantity2]]*Sales_Fact[[#This Row],[Unit_Price3]]</f>
        <v>556.32000000000005</v>
      </c>
      <c r="P822" s="1">
        <f>Sales_Fact[[#This Row],[Gross Amount]]*Sales_Fact[[#This Row],[Discount4]]</f>
        <v>122.39040000000001</v>
      </c>
      <c r="Q822" s="1" t="str">
        <f>IF(Sales_Fact[[#This Row],[Total_Amount5]]&gt;1000,"High Value","Standard")</f>
        <v>Standard</v>
      </c>
    </row>
    <row r="823" spans="1:17" x14ac:dyDescent="0.25">
      <c r="A823" t="s">
        <v>2709</v>
      </c>
      <c r="B823" s="3">
        <v>45307</v>
      </c>
      <c r="C823" t="s">
        <v>206</v>
      </c>
      <c r="D823" t="s">
        <v>1698</v>
      </c>
      <c r="E823" t="s">
        <v>1870</v>
      </c>
      <c r="F823">
        <v>1</v>
      </c>
      <c r="G823">
        <v>678.9</v>
      </c>
      <c r="H823">
        <v>0.17</v>
      </c>
      <c r="I823" t="s">
        <v>1861</v>
      </c>
      <c r="J823">
        <v>563.48699999999997</v>
      </c>
      <c r="K823" s="4">
        <f>IF(ISBLANK(Sales_Fact[[#This Row],[Quantity]]),MEDIAN(Sales_Fact[Quantity]),Sales_Fact[[#This Row],[Quantity]])</f>
        <v>1</v>
      </c>
      <c r="L823" s="1">
        <f>IF(ISBLANK(Sales_Fact[[#This Row],[Unit_Price]]),MEDIAN(Sales_Fact[Unit_Price]),Sales_Fact[[#This Row],[Unit_Price]])</f>
        <v>678.9</v>
      </c>
      <c r="M823" s="2">
        <f>IF(ISBLANK(Sales_Fact[[#This Row],[Discount]]),MEDIAN(Sales_Fact[Discount]),Sales_Fact[[#This Row],[Discount]])</f>
        <v>0.17</v>
      </c>
      <c r="N823" s="1">
        <f>Sales_Fact[[#This Row],[Quantity2]]*Sales_Fact[[#This Row],[Unit_Price3]]*(1-Sales_Fact[[#This Row],[Discount4]])</f>
        <v>563.48699999999997</v>
      </c>
      <c r="O823" s="1">
        <f>Sales_Fact[[#This Row],[Quantity2]]*Sales_Fact[[#This Row],[Unit_Price3]]</f>
        <v>678.9</v>
      </c>
      <c r="P823" s="1">
        <f>Sales_Fact[[#This Row],[Gross Amount]]*Sales_Fact[[#This Row],[Discount4]]</f>
        <v>115.41300000000001</v>
      </c>
      <c r="Q823" s="1" t="str">
        <f>IF(Sales_Fact[[#This Row],[Total_Amount5]]&gt;1000,"High Value","Standard")</f>
        <v>Standard</v>
      </c>
    </row>
    <row r="824" spans="1:17" x14ac:dyDescent="0.25">
      <c r="A824" t="s">
        <v>2710</v>
      </c>
      <c r="B824" s="3">
        <v>45520</v>
      </c>
      <c r="C824" t="s">
        <v>74</v>
      </c>
      <c r="D824" t="s">
        <v>1626</v>
      </c>
      <c r="E824" t="s">
        <v>1888</v>
      </c>
      <c r="F824">
        <v>4</v>
      </c>
      <c r="G824">
        <v>94.13</v>
      </c>
      <c r="H824">
        <v>0.15</v>
      </c>
      <c r="I824" t="s">
        <v>1861</v>
      </c>
      <c r="J824">
        <v>320.04199999999997</v>
      </c>
      <c r="K824" s="4">
        <f>IF(ISBLANK(Sales_Fact[[#This Row],[Quantity]]),MEDIAN(Sales_Fact[Quantity]),Sales_Fact[[#This Row],[Quantity]])</f>
        <v>4</v>
      </c>
      <c r="L824" s="1">
        <f>IF(ISBLANK(Sales_Fact[[#This Row],[Unit_Price]]),MEDIAN(Sales_Fact[Unit_Price]),Sales_Fact[[#This Row],[Unit_Price]])</f>
        <v>94.13</v>
      </c>
      <c r="M824" s="2">
        <f>IF(ISBLANK(Sales_Fact[[#This Row],[Discount]]),MEDIAN(Sales_Fact[Discount]),Sales_Fact[[#This Row],[Discount]])</f>
        <v>0.15</v>
      </c>
      <c r="N824" s="1">
        <f>Sales_Fact[[#This Row],[Quantity2]]*Sales_Fact[[#This Row],[Unit_Price3]]*(1-Sales_Fact[[#This Row],[Discount4]])</f>
        <v>320.04199999999997</v>
      </c>
      <c r="O824" s="1">
        <f>Sales_Fact[[#This Row],[Quantity2]]*Sales_Fact[[#This Row],[Unit_Price3]]</f>
        <v>376.52</v>
      </c>
      <c r="P824" s="1">
        <f>Sales_Fact[[#This Row],[Gross Amount]]*Sales_Fact[[#This Row],[Discount4]]</f>
        <v>56.477999999999994</v>
      </c>
      <c r="Q824" s="1" t="str">
        <f>IF(Sales_Fact[[#This Row],[Total_Amount5]]&gt;1000,"High Value","Standard")</f>
        <v>Standard</v>
      </c>
    </row>
    <row r="825" spans="1:17" x14ac:dyDescent="0.25">
      <c r="A825" t="s">
        <v>2711</v>
      </c>
      <c r="B825" s="3">
        <v>45933</v>
      </c>
      <c r="C825" t="s">
        <v>1375</v>
      </c>
      <c r="D825" t="s">
        <v>1683</v>
      </c>
      <c r="E825" t="s">
        <v>1883</v>
      </c>
      <c r="F825">
        <v>4</v>
      </c>
      <c r="G825">
        <v>415.02</v>
      </c>
      <c r="H825">
        <v>0.01</v>
      </c>
      <c r="I825" t="s">
        <v>1864</v>
      </c>
      <c r="J825">
        <v>1643.4792</v>
      </c>
      <c r="K825" s="4">
        <f>IF(ISBLANK(Sales_Fact[[#This Row],[Quantity]]),MEDIAN(Sales_Fact[Quantity]),Sales_Fact[[#This Row],[Quantity]])</f>
        <v>4</v>
      </c>
      <c r="L825" s="1">
        <f>IF(ISBLANK(Sales_Fact[[#This Row],[Unit_Price]]),MEDIAN(Sales_Fact[Unit_Price]),Sales_Fact[[#This Row],[Unit_Price]])</f>
        <v>415.02</v>
      </c>
      <c r="M825" s="2">
        <f>IF(ISBLANK(Sales_Fact[[#This Row],[Discount]]),MEDIAN(Sales_Fact[Discount]),Sales_Fact[[#This Row],[Discount]])</f>
        <v>0.01</v>
      </c>
      <c r="N825" s="1">
        <f>Sales_Fact[[#This Row],[Quantity2]]*Sales_Fact[[#This Row],[Unit_Price3]]*(1-Sales_Fact[[#This Row],[Discount4]])</f>
        <v>1643.4792</v>
      </c>
      <c r="O825" s="1">
        <f>Sales_Fact[[#This Row],[Quantity2]]*Sales_Fact[[#This Row],[Unit_Price3]]</f>
        <v>1660.08</v>
      </c>
      <c r="P825" s="1">
        <f>Sales_Fact[[#This Row],[Gross Amount]]*Sales_Fact[[#This Row],[Discount4]]</f>
        <v>16.6008</v>
      </c>
      <c r="Q825" s="1" t="str">
        <f>IF(Sales_Fact[[#This Row],[Total_Amount5]]&gt;1000,"High Value","Standard")</f>
        <v>High Value</v>
      </c>
    </row>
    <row r="826" spans="1:17" x14ac:dyDescent="0.25">
      <c r="A826" t="s">
        <v>2712</v>
      </c>
      <c r="B826" s="3">
        <v>45841</v>
      </c>
      <c r="C826" t="s">
        <v>199</v>
      </c>
      <c r="D826" t="s">
        <v>1585</v>
      </c>
      <c r="E826" t="s">
        <v>1874</v>
      </c>
      <c r="F826">
        <v>4</v>
      </c>
      <c r="G826">
        <v>780.07</v>
      </c>
      <c r="H826">
        <v>0.03</v>
      </c>
      <c r="I826" t="s">
        <v>1861</v>
      </c>
      <c r="J826">
        <v>3026.6716000000001</v>
      </c>
      <c r="K826" s="4">
        <f>IF(ISBLANK(Sales_Fact[[#This Row],[Quantity]]),MEDIAN(Sales_Fact[Quantity]),Sales_Fact[[#This Row],[Quantity]])</f>
        <v>4</v>
      </c>
      <c r="L826" s="1">
        <f>IF(ISBLANK(Sales_Fact[[#This Row],[Unit_Price]]),MEDIAN(Sales_Fact[Unit_Price]),Sales_Fact[[#This Row],[Unit_Price]])</f>
        <v>780.07</v>
      </c>
      <c r="M826" s="2">
        <f>IF(ISBLANK(Sales_Fact[[#This Row],[Discount]]),MEDIAN(Sales_Fact[Discount]),Sales_Fact[[#This Row],[Discount]])</f>
        <v>0.03</v>
      </c>
      <c r="N826" s="1">
        <f>Sales_Fact[[#This Row],[Quantity2]]*Sales_Fact[[#This Row],[Unit_Price3]]*(1-Sales_Fact[[#This Row],[Discount4]])</f>
        <v>3026.6716000000001</v>
      </c>
      <c r="O826" s="1">
        <f>Sales_Fact[[#This Row],[Quantity2]]*Sales_Fact[[#This Row],[Unit_Price3]]</f>
        <v>3120.28</v>
      </c>
      <c r="P826" s="1">
        <f>Sales_Fact[[#This Row],[Gross Amount]]*Sales_Fact[[#This Row],[Discount4]]</f>
        <v>93.608400000000003</v>
      </c>
      <c r="Q826" s="1" t="str">
        <f>IF(Sales_Fact[[#This Row],[Total_Amount5]]&gt;1000,"High Value","Standard")</f>
        <v>High Value</v>
      </c>
    </row>
    <row r="827" spans="1:17" x14ac:dyDescent="0.25">
      <c r="A827" t="s">
        <v>2713</v>
      </c>
      <c r="B827" s="3">
        <v>45877</v>
      </c>
      <c r="C827" t="s">
        <v>1338</v>
      </c>
      <c r="D827" t="s">
        <v>1662</v>
      </c>
      <c r="E827" t="s">
        <v>1888</v>
      </c>
      <c r="F827">
        <v>4</v>
      </c>
      <c r="G827">
        <v>184.57</v>
      </c>
      <c r="H827">
        <v>0.28000000000000003</v>
      </c>
      <c r="I827" t="s">
        <v>1861</v>
      </c>
      <c r="J827">
        <v>531.5616</v>
      </c>
      <c r="K827" s="4">
        <f>IF(ISBLANK(Sales_Fact[[#This Row],[Quantity]]),MEDIAN(Sales_Fact[Quantity]),Sales_Fact[[#This Row],[Quantity]])</f>
        <v>4</v>
      </c>
      <c r="L827" s="1">
        <f>IF(ISBLANK(Sales_Fact[[#This Row],[Unit_Price]]),MEDIAN(Sales_Fact[Unit_Price]),Sales_Fact[[#This Row],[Unit_Price]])</f>
        <v>184.57</v>
      </c>
      <c r="M827" s="2">
        <f>IF(ISBLANK(Sales_Fact[[#This Row],[Discount]]),MEDIAN(Sales_Fact[Discount]),Sales_Fact[[#This Row],[Discount]])</f>
        <v>0.28000000000000003</v>
      </c>
      <c r="N827" s="1">
        <f>Sales_Fact[[#This Row],[Quantity2]]*Sales_Fact[[#This Row],[Unit_Price3]]*(1-Sales_Fact[[#This Row],[Discount4]])</f>
        <v>531.5616</v>
      </c>
      <c r="O827" s="1">
        <f>Sales_Fact[[#This Row],[Quantity2]]*Sales_Fact[[#This Row],[Unit_Price3]]</f>
        <v>738.28</v>
      </c>
      <c r="P827" s="1">
        <f>Sales_Fact[[#This Row],[Gross Amount]]*Sales_Fact[[#This Row],[Discount4]]</f>
        <v>206.7184</v>
      </c>
      <c r="Q827" s="1" t="str">
        <f>IF(Sales_Fact[[#This Row],[Total_Amount5]]&gt;1000,"High Value","Standard")</f>
        <v>Standard</v>
      </c>
    </row>
    <row r="828" spans="1:17" x14ac:dyDescent="0.25">
      <c r="A828" t="s">
        <v>2714</v>
      </c>
      <c r="B828" s="3">
        <v>45532</v>
      </c>
      <c r="C828" t="s">
        <v>920</v>
      </c>
      <c r="D828" t="s">
        <v>1746</v>
      </c>
      <c r="E828" t="s">
        <v>1874</v>
      </c>
      <c r="F828">
        <v>4</v>
      </c>
      <c r="G828">
        <v>277.58</v>
      </c>
      <c r="H828">
        <v>0.22</v>
      </c>
      <c r="I828" t="s">
        <v>1864</v>
      </c>
      <c r="J828">
        <v>866.04959999999994</v>
      </c>
      <c r="K828" s="4">
        <f>IF(ISBLANK(Sales_Fact[[#This Row],[Quantity]]),MEDIAN(Sales_Fact[Quantity]),Sales_Fact[[#This Row],[Quantity]])</f>
        <v>4</v>
      </c>
      <c r="L828" s="1">
        <f>IF(ISBLANK(Sales_Fact[[#This Row],[Unit_Price]]),MEDIAN(Sales_Fact[Unit_Price]),Sales_Fact[[#This Row],[Unit_Price]])</f>
        <v>277.58</v>
      </c>
      <c r="M828" s="2">
        <f>IF(ISBLANK(Sales_Fact[[#This Row],[Discount]]),MEDIAN(Sales_Fact[Discount]),Sales_Fact[[#This Row],[Discount]])</f>
        <v>0.22</v>
      </c>
      <c r="N828" s="1">
        <f>Sales_Fact[[#This Row],[Quantity2]]*Sales_Fact[[#This Row],[Unit_Price3]]*(1-Sales_Fact[[#This Row],[Discount4]])</f>
        <v>866.04959999999994</v>
      </c>
      <c r="O828" s="1">
        <f>Sales_Fact[[#This Row],[Quantity2]]*Sales_Fact[[#This Row],[Unit_Price3]]</f>
        <v>1110.32</v>
      </c>
      <c r="P828" s="1">
        <f>Sales_Fact[[#This Row],[Gross Amount]]*Sales_Fact[[#This Row],[Discount4]]</f>
        <v>244.2704</v>
      </c>
      <c r="Q828" s="1" t="str">
        <f>IF(Sales_Fact[[#This Row],[Total_Amount5]]&gt;1000,"High Value","Standard")</f>
        <v>Standard</v>
      </c>
    </row>
    <row r="829" spans="1:17" x14ac:dyDescent="0.25">
      <c r="A829" t="s">
        <v>2715</v>
      </c>
      <c r="B829" s="3">
        <v>45734</v>
      </c>
      <c r="C829" t="s">
        <v>373</v>
      </c>
      <c r="D829" t="s">
        <v>1644</v>
      </c>
      <c r="E829" t="s">
        <v>1860</v>
      </c>
      <c r="F829">
        <v>1</v>
      </c>
      <c r="G829">
        <v>36.799999999999997</v>
      </c>
      <c r="H829">
        <v>0.18</v>
      </c>
      <c r="I829" t="s">
        <v>1861</v>
      </c>
      <c r="J829">
        <v>30.175999999999998</v>
      </c>
      <c r="K829" s="4">
        <f>IF(ISBLANK(Sales_Fact[[#This Row],[Quantity]]),MEDIAN(Sales_Fact[Quantity]),Sales_Fact[[#This Row],[Quantity]])</f>
        <v>1</v>
      </c>
      <c r="L829" s="1">
        <f>IF(ISBLANK(Sales_Fact[[#This Row],[Unit_Price]]),MEDIAN(Sales_Fact[Unit_Price]),Sales_Fact[[#This Row],[Unit_Price]])</f>
        <v>36.799999999999997</v>
      </c>
      <c r="M829" s="2">
        <f>IF(ISBLANK(Sales_Fact[[#This Row],[Discount]]),MEDIAN(Sales_Fact[Discount]),Sales_Fact[[#This Row],[Discount]])</f>
        <v>0.18</v>
      </c>
      <c r="N829" s="1">
        <f>Sales_Fact[[#This Row],[Quantity2]]*Sales_Fact[[#This Row],[Unit_Price3]]*(1-Sales_Fact[[#This Row],[Discount4]])</f>
        <v>30.175999999999998</v>
      </c>
      <c r="O829" s="1">
        <f>Sales_Fact[[#This Row],[Quantity2]]*Sales_Fact[[#This Row],[Unit_Price3]]</f>
        <v>36.799999999999997</v>
      </c>
      <c r="P829" s="1">
        <f>Sales_Fact[[#This Row],[Gross Amount]]*Sales_Fact[[#This Row],[Discount4]]</f>
        <v>6.6239999999999997</v>
      </c>
      <c r="Q829" s="1" t="str">
        <f>IF(Sales_Fact[[#This Row],[Total_Amount5]]&gt;1000,"High Value","Standard")</f>
        <v>Standard</v>
      </c>
    </row>
    <row r="830" spans="1:17" x14ac:dyDescent="0.25">
      <c r="A830" t="s">
        <v>2716</v>
      </c>
      <c r="B830" s="3">
        <v>45809</v>
      </c>
      <c r="C830" t="s">
        <v>1125</v>
      </c>
      <c r="D830" t="s">
        <v>1815</v>
      </c>
      <c r="E830" t="s">
        <v>1904</v>
      </c>
      <c r="F830">
        <v>1</v>
      </c>
      <c r="G830">
        <v>539.37</v>
      </c>
      <c r="H830">
        <v>0.14000000000000001</v>
      </c>
      <c r="I830" t="s">
        <v>1861</v>
      </c>
      <c r="J830">
        <v>463.85820000000001</v>
      </c>
      <c r="K830" s="4">
        <f>IF(ISBLANK(Sales_Fact[[#This Row],[Quantity]]),MEDIAN(Sales_Fact[Quantity]),Sales_Fact[[#This Row],[Quantity]])</f>
        <v>1</v>
      </c>
      <c r="L830" s="1">
        <f>IF(ISBLANK(Sales_Fact[[#This Row],[Unit_Price]]),MEDIAN(Sales_Fact[Unit_Price]),Sales_Fact[[#This Row],[Unit_Price]])</f>
        <v>539.37</v>
      </c>
      <c r="M830" s="2">
        <f>IF(ISBLANK(Sales_Fact[[#This Row],[Discount]]),MEDIAN(Sales_Fact[Discount]),Sales_Fact[[#This Row],[Discount]])</f>
        <v>0.14000000000000001</v>
      </c>
      <c r="N830" s="1">
        <f>Sales_Fact[[#This Row],[Quantity2]]*Sales_Fact[[#This Row],[Unit_Price3]]*(1-Sales_Fact[[#This Row],[Discount4]])</f>
        <v>463.85820000000001</v>
      </c>
      <c r="O830" s="1">
        <f>Sales_Fact[[#This Row],[Quantity2]]*Sales_Fact[[#This Row],[Unit_Price3]]</f>
        <v>539.37</v>
      </c>
      <c r="P830" s="1">
        <f>Sales_Fact[[#This Row],[Gross Amount]]*Sales_Fact[[#This Row],[Discount4]]</f>
        <v>75.511800000000008</v>
      </c>
      <c r="Q830" s="1" t="str">
        <f>IF(Sales_Fact[[#This Row],[Total_Amount5]]&gt;1000,"High Value","Standard")</f>
        <v>Standard</v>
      </c>
    </row>
    <row r="831" spans="1:17" x14ac:dyDescent="0.25">
      <c r="A831" t="s">
        <v>2717</v>
      </c>
      <c r="B831" s="3">
        <v>45760</v>
      </c>
      <c r="C831" t="s">
        <v>325</v>
      </c>
      <c r="D831" t="s">
        <v>1611</v>
      </c>
      <c r="E831" t="s">
        <v>1899</v>
      </c>
      <c r="F831">
        <v>1</v>
      </c>
      <c r="G831">
        <v>27.83</v>
      </c>
      <c r="H831">
        <v>0.3</v>
      </c>
      <c r="I831" t="s">
        <v>1864</v>
      </c>
      <c r="J831">
        <v>19.481000000000002</v>
      </c>
      <c r="K831" s="4">
        <f>IF(ISBLANK(Sales_Fact[[#This Row],[Quantity]]),MEDIAN(Sales_Fact[Quantity]),Sales_Fact[[#This Row],[Quantity]])</f>
        <v>1</v>
      </c>
      <c r="L831" s="1">
        <f>IF(ISBLANK(Sales_Fact[[#This Row],[Unit_Price]]),MEDIAN(Sales_Fact[Unit_Price]),Sales_Fact[[#This Row],[Unit_Price]])</f>
        <v>27.83</v>
      </c>
      <c r="M831" s="2">
        <f>IF(ISBLANK(Sales_Fact[[#This Row],[Discount]]),MEDIAN(Sales_Fact[Discount]),Sales_Fact[[#This Row],[Discount]])</f>
        <v>0.3</v>
      </c>
      <c r="N831" s="1">
        <f>Sales_Fact[[#This Row],[Quantity2]]*Sales_Fact[[#This Row],[Unit_Price3]]*(1-Sales_Fact[[#This Row],[Discount4]])</f>
        <v>19.480999999999998</v>
      </c>
      <c r="O831" s="1">
        <f>Sales_Fact[[#This Row],[Quantity2]]*Sales_Fact[[#This Row],[Unit_Price3]]</f>
        <v>27.83</v>
      </c>
      <c r="P831" s="1">
        <f>Sales_Fact[[#This Row],[Gross Amount]]*Sales_Fact[[#This Row],[Discount4]]</f>
        <v>8.3489999999999984</v>
      </c>
      <c r="Q831" s="1" t="str">
        <f>IF(Sales_Fact[[#This Row],[Total_Amount5]]&gt;1000,"High Value","Standard")</f>
        <v>Standard</v>
      </c>
    </row>
    <row r="832" spans="1:17" x14ac:dyDescent="0.25">
      <c r="A832" t="s">
        <v>2718</v>
      </c>
      <c r="B832" s="3">
        <v>45456</v>
      </c>
      <c r="C832" t="s">
        <v>908</v>
      </c>
      <c r="D832" t="s">
        <v>1761</v>
      </c>
      <c r="E832" t="s">
        <v>1874</v>
      </c>
      <c r="F832">
        <v>3</v>
      </c>
      <c r="G832">
        <v>698.72</v>
      </c>
      <c r="H832">
        <v>0.28000000000000003</v>
      </c>
      <c r="I832" t="s">
        <v>1868</v>
      </c>
      <c r="J832">
        <v>1509.2352000000001</v>
      </c>
      <c r="K832" s="4">
        <f>IF(ISBLANK(Sales_Fact[[#This Row],[Quantity]]),MEDIAN(Sales_Fact[Quantity]),Sales_Fact[[#This Row],[Quantity]])</f>
        <v>3</v>
      </c>
      <c r="L832" s="1">
        <f>IF(ISBLANK(Sales_Fact[[#This Row],[Unit_Price]]),MEDIAN(Sales_Fact[Unit_Price]),Sales_Fact[[#This Row],[Unit_Price]])</f>
        <v>698.72</v>
      </c>
      <c r="M832" s="2">
        <f>IF(ISBLANK(Sales_Fact[[#This Row],[Discount]]),MEDIAN(Sales_Fact[Discount]),Sales_Fact[[#This Row],[Discount]])</f>
        <v>0.28000000000000003</v>
      </c>
      <c r="N832" s="1">
        <f>Sales_Fact[[#This Row],[Quantity2]]*Sales_Fact[[#This Row],[Unit_Price3]]*(1-Sales_Fact[[#This Row],[Discount4]])</f>
        <v>1509.2351999999998</v>
      </c>
      <c r="O832" s="1">
        <f>Sales_Fact[[#This Row],[Quantity2]]*Sales_Fact[[#This Row],[Unit_Price3]]</f>
        <v>2096.16</v>
      </c>
      <c r="P832" s="1">
        <f>Sales_Fact[[#This Row],[Gross Amount]]*Sales_Fact[[#This Row],[Discount4]]</f>
        <v>586.9248</v>
      </c>
      <c r="Q832" s="1" t="str">
        <f>IF(Sales_Fact[[#This Row],[Total_Amount5]]&gt;1000,"High Value","Standard")</f>
        <v>High Value</v>
      </c>
    </row>
    <row r="833" spans="1:17" x14ac:dyDescent="0.25">
      <c r="A833" t="s">
        <v>2719</v>
      </c>
      <c r="B833" s="3">
        <v>45698</v>
      </c>
      <c r="C833" t="s">
        <v>62</v>
      </c>
      <c r="D833" t="s">
        <v>1779</v>
      </c>
      <c r="E833" t="s">
        <v>1896</v>
      </c>
      <c r="F833">
        <v>4</v>
      </c>
      <c r="G833">
        <v>528.23</v>
      </c>
      <c r="H833">
        <v>0.15</v>
      </c>
      <c r="I833" t="s">
        <v>1868</v>
      </c>
      <c r="J833">
        <v>1795.982</v>
      </c>
      <c r="K833" s="4">
        <f>IF(ISBLANK(Sales_Fact[[#This Row],[Quantity]]),MEDIAN(Sales_Fact[Quantity]),Sales_Fact[[#This Row],[Quantity]])</f>
        <v>4</v>
      </c>
      <c r="L833" s="1">
        <f>IF(ISBLANK(Sales_Fact[[#This Row],[Unit_Price]]),MEDIAN(Sales_Fact[Unit_Price]),Sales_Fact[[#This Row],[Unit_Price]])</f>
        <v>528.23</v>
      </c>
      <c r="M833" s="2">
        <f>IF(ISBLANK(Sales_Fact[[#This Row],[Discount]]),MEDIAN(Sales_Fact[Discount]),Sales_Fact[[#This Row],[Discount]])</f>
        <v>0.15</v>
      </c>
      <c r="N833" s="1">
        <f>Sales_Fact[[#This Row],[Quantity2]]*Sales_Fact[[#This Row],[Unit_Price3]]*(1-Sales_Fact[[#This Row],[Discount4]])</f>
        <v>1795.982</v>
      </c>
      <c r="O833" s="1">
        <f>Sales_Fact[[#This Row],[Quantity2]]*Sales_Fact[[#This Row],[Unit_Price3]]</f>
        <v>2112.92</v>
      </c>
      <c r="P833" s="1">
        <f>Sales_Fact[[#This Row],[Gross Amount]]*Sales_Fact[[#This Row],[Discount4]]</f>
        <v>316.93799999999999</v>
      </c>
      <c r="Q833" s="1" t="str">
        <f>IF(Sales_Fact[[#This Row],[Total_Amount5]]&gt;1000,"High Value","Standard")</f>
        <v>High Value</v>
      </c>
    </row>
    <row r="834" spans="1:17" x14ac:dyDescent="0.25">
      <c r="A834" t="s">
        <v>2720</v>
      </c>
      <c r="B834" s="3">
        <v>45548</v>
      </c>
      <c r="C834" t="s">
        <v>1520</v>
      </c>
      <c r="D834" t="s">
        <v>1689</v>
      </c>
      <c r="E834" t="s">
        <v>1886</v>
      </c>
      <c r="F834">
        <v>2</v>
      </c>
      <c r="G834">
        <v>780.9</v>
      </c>
      <c r="H834">
        <v>0.24</v>
      </c>
      <c r="I834" t="s">
        <v>1864</v>
      </c>
      <c r="J834">
        <v>1186.9680000000001</v>
      </c>
      <c r="K834" s="4">
        <f>IF(ISBLANK(Sales_Fact[[#This Row],[Quantity]]),MEDIAN(Sales_Fact[Quantity]),Sales_Fact[[#This Row],[Quantity]])</f>
        <v>2</v>
      </c>
      <c r="L834" s="1">
        <f>IF(ISBLANK(Sales_Fact[[#This Row],[Unit_Price]]),MEDIAN(Sales_Fact[Unit_Price]),Sales_Fact[[#This Row],[Unit_Price]])</f>
        <v>780.9</v>
      </c>
      <c r="M834" s="2">
        <f>IF(ISBLANK(Sales_Fact[[#This Row],[Discount]]),MEDIAN(Sales_Fact[Discount]),Sales_Fact[[#This Row],[Discount]])</f>
        <v>0.24</v>
      </c>
      <c r="N834" s="1">
        <f>Sales_Fact[[#This Row],[Quantity2]]*Sales_Fact[[#This Row],[Unit_Price3]]*(1-Sales_Fact[[#This Row],[Discount4]])</f>
        <v>1186.9680000000001</v>
      </c>
      <c r="O834" s="1">
        <f>Sales_Fact[[#This Row],[Quantity2]]*Sales_Fact[[#This Row],[Unit_Price3]]</f>
        <v>1561.8</v>
      </c>
      <c r="P834" s="1">
        <f>Sales_Fact[[#This Row],[Gross Amount]]*Sales_Fact[[#This Row],[Discount4]]</f>
        <v>374.83199999999999</v>
      </c>
      <c r="Q834" s="1" t="str">
        <f>IF(Sales_Fact[[#This Row],[Total_Amount5]]&gt;1000,"High Value","Standard")</f>
        <v>High Value</v>
      </c>
    </row>
    <row r="835" spans="1:17" x14ac:dyDescent="0.25">
      <c r="A835" t="s">
        <v>2721</v>
      </c>
      <c r="B835" s="3">
        <v>45236</v>
      </c>
      <c r="C835" t="s">
        <v>601</v>
      </c>
      <c r="D835" t="s">
        <v>1614</v>
      </c>
      <c r="E835" t="s">
        <v>1881</v>
      </c>
      <c r="F835">
        <v>1</v>
      </c>
      <c r="G835">
        <v>977.97</v>
      </c>
      <c r="H835">
        <v>0.06</v>
      </c>
      <c r="I835" t="s">
        <v>1868</v>
      </c>
      <c r="J835">
        <v>919.29179999999997</v>
      </c>
      <c r="K835" s="4">
        <f>IF(ISBLANK(Sales_Fact[[#This Row],[Quantity]]),MEDIAN(Sales_Fact[Quantity]),Sales_Fact[[#This Row],[Quantity]])</f>
        <v>1</v>
      </c>
      <c r="L835" s="1">
        <f>IF(ISBLANK(Sales_Fact[[#This Row],[Unit_Price]]),MEDIAN(Sales_Fact[Unit_Price]),Sales_Fact[[#This Row],[Unit_Price]])</f>
        <v>977.97</v>
      </c>
      <c r="M835" s="2">
        <f>IF(ISBLANK(Sales_Fact[[#This Row],[Discount]]),MEDIAN(Sales_Fact[Discount]),Sales_Fact[[#This Row],[Discount]])</f>
        <v>0.06</v>
      </c>
      <c r="N835" s="1">
        <f>Sales_Fact[[#This Row],[Quantity2]]*Sales_Fact[[#This Row],[Unit_Price3]]*(1-Sales_Fact[[#This Row],[Discount4]])</f>
        <v>919.29179999999997</v>
      </c>
      <c r="O835" s="1">
        <f>Sales_Fact[[#This Row],[Quantity2]]*Sales_Fact[[#This Row],[Unit_Price3]]</f>
        <v>977.97</v>
      </c>
      <c r="P835" s="1">
        <f>Sales_Fact[[#This Row],[Gross Amount]]*Sales_Fact[[#This Row],[Discount4]]</f>
        <v>58.678199999999997</v>
      </c>
      <c r="Q835" s="1" t="str">
        <f>IF(Sales_Fact[[#This Row],[Total_Amount5]]&gt;1000,"High Value","Standard")</f>
        <v>Standard</v>
      </c>
    </row>
    <row r="836" spans="1:17" x14ac:dyDescent="0.25">
      <c r="A836" t="s">
        <v>2722</v>
      </c>
      <c r="B836" s="3">
        <v>45310</v>
      </c>
      <c r="C836" t="s">
        <v>1164</v>
      </c>
      <c r="D836" t="s">
        <v>1800</v>
      </c>
      <c r="E836" t="s">
        <v>1913</v>
      </c>
      <c r="F836">
        <v>4</v>
      </c>
      <c r="G836">
        <v>354.65</v>
      </c>
      <c r="H836">
        <v>0.19</v>
      </c>
      <c r="I836" t="s">
        <v>1861</v>
      </c>
      <c r="J836">
        <v>1149.066</v>
      </c>
      <c r="K836" s="4">
        <f>IF(ISBLANK(Sales_Fact[[#This Row],[Quantity]]),MEDIAN(Sales_Fact[Quantity]),Sales_Fact[[#This Row],[Quantity]])</f>
        <v>4</v>
      </c>
      <c r="L836" s="1">
        <f>IF(ISBLANK(Sales_Fact[[#This Row],[Unit_Price]]),MEDIAN(Sales_Fact[Unit_Price]),Sales_Fact[[#This Row],[Unit_Price]])</f>
        <v>354.65</v>
      </c>
      <c r="M836" s="2">
        <f>IF(ISBLANK(Sales_Fact[[#This Row],[Discount]]),MEDIAN(Sales_Fact[Discount]),Sales_Fact[[#This Row],[Discount]])</f>
        <v>0.19</v>
      </c>
      <c r="N836" s="1">
        <f>Sales_Fact[[#This Row],[Quantity2]]*Sales_Fact[[#This Row],[Unit_Price3]]*(1-Sales_Fact[[#This Row],[Discount4]])</f>
        <v>1149.066</v>
      </c>
      <c r="O836" s="1">
        <f>Sales_Fact[[#This Row],[Quantity2]]*Sales_Fact[[#This Row],[Unit_Price3]]</f>
        <v>1418.6</v>
      </c>
      <c r="P836" s="1">
        <f>Sales_Fact[[#This Row],[Gross Amount]]*Sales_Fact[[#This Row],[Discount4]]</f>
        <v>269.53399999999999</v>
      </c>
      <c r="Q836" s="1" t="str">
        <f>IF(Sales_Fact[[#This Row],[Total_Amount5]]&gt;1000,"High Value","Standard")</f>
        <v>High Value</v>
      </c>
    </row>
    <row r="837" spans="1:17" x14ac:dyDescent="0.25">
      <c r="A837" t="s">
        <v>2723</v>
      </c>
      <c r="B837" s="3">
        <v>45376</v>
      </c>
      <c r="C837" t="s">
        <v>908</v>
      </c>
      <c r="D837" t="s">
        <v>1755</v>
      </c>
      <c r="E837" t="s">
        <v>1892</v>
      </c>
      <c r="F837">
        <v>1</v>
      </c>
      <c r="G837">
        <v>671.62</v>
      </c>
      <c r="H837">
        <v>0.09</v>
      </c>
      <c r="I837" t="s">
        <v>1868</v>
      </c>
      <c r="J837">
        <v>611.17420000000004</v>
      </c>
      <c r="K837" s="4">
        <f>IF(ISBLANK(Sales_Fact[[#This Row],[Quantity]]),MEDIAN(Sales_Fact[Quantity]),Sales_Fact[[#This Row],[Quantity]])</f>
        <v>1</v>
      </c>
      <c r="L837" s="1">
        <f>IF(ISBLANK(Sales_Fact[[#This Row],[Unit_Price]]),MEDIAN(Sales_Fact[Unit_Price]),Sales_Fact[[#This Row],[Unit_Price]])</f>
        <v>671.62</v>
      </c>
      <c r="M837" s="2">
        <f>IF(ISBLANK(Sales_Fact[[#This Row],[Discount]]),MEDIAN(Sales_Fact[Discount]),Sales_Fact[[#This Row],[Discount]])</f>
        <v>0.09</v>
      </c>
      <c r="N837" s="1">
        <f>Sales_Fact[[#This Row],[Quantity2]]*Sales_Fact[[#This Row],[Unit_Price3]]*(1-Sales_Fact[[#This Row],[Discount4]])</f>
        <v>611.17420000000004</v>
      </c>
      <c r="O837" s="1">
        <f>Sales_Fact[[#This Row],[Quantity2]]*Sales_Fact[[#This Row],[Unit_Price3]]</f>
        <v>671.62</v>
      </c>
      <c r="P837" s="1">
        <f>Sales_Fact[[#This Row],[Gross Amount]]*Sales_Fact[[#This Row],[Discount4]]</f>
        <v>60.445799999999998</v>
      </c>
      <c r="Q837" s="1" t="str">
        <f>IF(Sales_Fact[[#This Row],[Total_Amount5]]&gt;1000,"High Value","Standard")</f>
        <v>Standard</v>
      </c>
    </row>
    <row r="838" spans="1:17" x14ac:dyDescent="0.25">
      <c r="A838" t="s">
        <v>2724</v>
      </c>
      <c r="B838" s="3">
        <v>45914</v>
      </c>
      <c r="C838" t="s">
        <v>1008</v>
      </c>
      <c r="D838" t="s">
        <v>1797</v>
      </c>
      <c r="E838" t="s">
        <v>1860</v>
      </c>
      <c r="F838">
        <v>1</v>
      </c>
      <c r="G838">
        <v>867.32</v>
      </c>
      <c r="H838">
        <v>0.28999999999999998</v>
      </c>
      <c r="I838" t="s">
        <v>1864</v>
      </c>
      <c r="J838">
        <v>615.79719999999998</v>
      </c>
      <c r="K838" s="4">
        <f>IF(ISBLANK(Sales_Fact[[#This Row],[Quantity]]),MEDIAN(Sales_Fact[Quantity]),Sales_Fact[[#This Row],[Quantity]])</f>
        <v>1</v>
      </c>
      <c r="L838" s="1">
        <f>IF(ISBLANK(Sales_Fact[[#This Row],[Unit_Price]]),MEDIAN(Sales_Fact[Unit_Price]),Sales_Fact[[#This Row],[Unit_Price]])</f>
        <v>867.32</v>
      </c>
      <c r="M838" s="2">
        <f>IF(ISBLANK(Sales_Fact[[#This Row],[Discount]]),MEDIAN(Sales_Fact[Discount]),Sales_Fact[[#This Row],[Discount]])</f>
        <v>0.28999999999999998</v>
      </c>
      <c r="N838" s="1">
        <f>Sales_Fact[[#This Row],[Quantity2]]*Sales_Fact[[#This Row],[Unit_Price3]]*(1-Sales_Fact[[#This Row],[Discount4]])</f>
        <v>615.79719999999998</v>
      </c>
      <c r="O838" s="1">
        <f>Sales_Fact[[#This Row],[Quantity2]]*Sales_Fact[[#This Row],[Unit_Price3]]</f>
        <v>867.32</v>
      </c>
      <c r="P838" s="1">
        <f>Sales_Fact[[#This Row],[Gross Amount]]*Sales_Fact[[#This Row],[Discount4]]</f>
        <v>251.52279999999999</v>
      </c>
      <c r="Q838" s="1" t="str">
        <f>IF(Sales_Fact[[#This Row],[Total_Amount5]]&gt;1000,"High Value","Standard")</f>
        <v>Standard</v>
      </c>
    </row>
    <row r="839" spans="1:17" x14ac:dyDescent="0.25">
      <c r="A839" t="s">
        <v>2725</v>
      </c>
      <c r="B839" s="3">
        <v>45336</v>
      </c>
      <c r="C839" t="s">
        <v>299</v>
      </c>
      <c r="D839" t="s">
        <v>1582</v>
      </c>
      <c r="E839" t="s">
        <v>1913</v>
      </c>
      <c r="F839">
        <v>3</v>
      </c>
      <c r="G839">
        <v>240.27</v>
      </c>
      <c r="H839">
        <v>0.15</v>
      </c>
      <c r="I839" t="s">
        <v>1864</v>
      </c>
      <c r="J839">
        <v>612.68850000000009</v>
      </c>
      <c r="K839" s="4">
        <f>IF(ISBLANK(Sales_Fact[[#This Row],[Quantity]]),MEDIAN(Sales_Fact[Quantity]),Sales_Fact[[#This Row],[Quantity]])</f>
        <v>3</v>
      </c>
      <c r="L839" s="1">
        <f>IF(ISBLANK(Sales_Fact[[#This Row],[Unit_Price]]),MEDIAN(Sales_Fact[Unit_Price]),Sales_Fact[[#This Row],[Unit_Price]])</f>
        <v>240.27</v>
      </c>
      <c r="M839" s="2">
        <f>IF(ISBLANK(Sales_Fact[[#This Row],[Discount]]),MEDIAN(Sales_Fact[Discount]),Sales_Fact[[#This Row],[Discount]])</f>
        <v>0.15</v>
      </c>
      <c r="N839" s="1">
        <f>Sales_Fact[[#This Row],[Quantity2]]*Sales_Fact[[#This Row],[Unit_Price3]]*(1-Sales_Fact[[#This Row],[Discount4]])</f>
        <v>612.68850000000009</v>
      </c>
      <c r="O839" s="1">
        <f>Sales_Fact[[#This Row],[Quantity2]]*Sales_Fact[[#This Row],[Unit_Price3]]</f>
        <v>720.81000000000006</v>
      </c>
      <c r="P839" s="1">
        <f>Sales_Fact[[#This Row],[Gross Amount]]*Sales_Fact[[#This Row],[Discount4]]</f>
        <v>108.12150000000001</v>
      </c>
      <c r="Q839" s="1" t="str">
        <f>IF(Sales_Fact[[#This Row],[Total_Amount5]]&gt;1000,"High Value","Standard")</f>
        <v>Standard</v>
      </c>
    </row>
    <row r="840" spans="1:17" x14ac:dyDescent="0.25">
      <c r="A840" t="s">
        <v>2726</v>
      </c>
      <c r="B840" s="3">
        <v>45728</v>
      </c>
      <c r="C840" t="s">
        <v>279</v>
      </c>
      <c r="D840" t="s">
        <v>1635</v>
      </c>
      <c r="E840" t="s">
        <v>1886</v>
      </c>
      <c r="F840">
        <v>2</v>
      </c>
      <c r="G840">
        <v>619.12</v>
      </c>
      <c r="H840">
        <v>0.28000000000000003</v>
      </c>
      <c r="I840" t="s">
        <v>1868</v>
      </c>
      <c r="J840">
        <v>891.53279999999995</v>
      </c>
      <c r="K840" s="4">
        <f>IF(ISBLANK(Sales_Fact[[#This Row],[Quantity]]),MEDIAN(Sales_Fact[Quantity]),Sales_Fact[[#This Row],[Quantity]])</f>
        <v>2</v>
      </c>
      <c r="L840" s="1">
        <f>IF(ISBLANK(Sales_Fact[[#This Row],[Unit_Price]]),MEDIAN(Sales_Fact[Unit_Price]),Sales_Fact[[#This Row],[Unit_Price]])</f>
        <v>619.12</v>
      </c>
      <c r="M840" s="2">
        <f>IF(ISBLANK(Sales_Fact[[#This Row],[Discount]]),MEDIAN(Sales_Fact[Discount]),Sales_Fact[[#This Row],[Discount]])</f>
        <v>0.28000000000000003</v>
      </c>
      <c r="N840" s="1">
        <f>Sales_Fact[[#This Row],[Quantity2]]*Sales_Fact[[#This Row],[Unit_Price3]]*(1-Sales_Fact[[#This Row],[Discount4]])</f>
        <v>891.53279999999995</v>
      </c>
      <c r="O840" s="1">
        <f>Sales_Fact[[#This Row],[Quantity2]]*Sales_Fact[[#This Row],[Unit_Price3]]</f>
        <v>1238.24</v>
      </c>
      <c r="P840" s="1">
        <f>Sales_Fact[[#This Row],[Gross Amount]]*Sales_Fact[[#This Row],[Discount4]]</f>
        <v>346.70720000000006</v>
      </c>
      <c r="Q840" s="1" t="str">
        <f>IF(Sales_Fact[[#This Row],[Total_Amount5]]&gt;1000,"High Value","Standard")</f>
        <v>Standard</v>
      </c>
    </row>
    <row r="841" spans="1:17" x14ac:dyDescent="0.25">
      <c r="A841" t="s">
        <v>2727</v>
      </c>
      <c r="B841" s="3">
        <v>45755</v>
      </c>
      <c r="C841" t="s">
        <v>699</v>
      </c>
      <c r="D841" t="s">
        <v>1812</v>
      </c>
      <c r="E841" t="s">
        <v>1879</v>
      </c>
      <c r="F841">
        <v>3</v>
      </c>
      <c r="G841">
        <v>693.42</v>
      </c>
      <c r="H841">
        <v>0.08</v>
      </c>
      <c r="I841" t="s">
        <v>1864</v>
      </c>
      <c r="J841">
        <v>1913.8391999999999</v>
      </c>
      <c r="K841" s="4">
        <f>IF(ISBLANK(Sales_Fact[[#This Row],[Quantity]]),MEDIAN(Sales_Fact[Quantity]),Sales_Fact[[#This Row],[Quantity]])</f>
        <v>3</v>
      </c>
      <c r="L841" s="1">
        <f>IF(ISBLANK(Sales_Fact[[#This Row],[Unit_Price]]),MEDIAN(Sales_Fact[Unit_Price]),Sales_Fact[[#This Row],[Unit_Price]])</f>
        <v>693.42</v>
      </c>
      <c r="M841" s="2">
        <f>IF(ISBLANK(Sales_Fact[[#This Row],[Discount]]),MEDIAN(Sales_Fact[Discount]),Sales_Fact[[#This Row],[Discount]])</f>
        <v>0.08</v>
      </c>
      <c r="N841" s="1">
        <f>Sales_Fact[[#This Row],[Quantity2]]*Sales_Fact[[#This Row],[Unit_Price3]]*(1-Sales_Fact[[#This Row],[Discount4]])</f>
        <v>1913.8391999999999</v>
      </c>
      <c r="O841" s="1">
        <f>Sales_Fact[[#This Row],[Quantity2]]*Sales_Fact[[#This Row],[Unit_Price3]]</f>
        <v>2080.2599999999998</v>
      </c>
      <c r="P841" s="1">
        <f>Sales_Fact[[#This Row],[Gross Amount]]*Sales_Fact[[#This Row],[Discount4]]</f>
        <v>166.42079999999999</v>
      </c>
      <c r="Q841" s="1" t="str">
        <f>IF(Sales_Fact[[#This Row],[Total_Amount5]]&gt;1000,"High Value","Standard")</f>
        <v>High Value</v>
      </c>
    </row>
    <row r="842" spans="1:17" x14ac:dyDescent="0.25">
      <c r="A842" t="s">
        <v>2728</v>
      </c>
      <c r="B842" s="3">
        <v>45695</v>
      </c>
      <c r="C842" t="s">
        <v>385</v>
      </c>
      <c r="D842" t="s">
        <v>1695</v>
      </c>
      <c r="E842" t="s">
        <v>1901</v>
      </c>
      <c r="F842">
        <v>4</v>
      </c>
      <c r="G842">
        <v>751.63</v>
      </c>
      <c r="H842">
        <v>0.28000000000000003</v>
      </c>
      <c r="I842" t="s">
        <v>1868</v>
      </c>
      <c r="J842">
        <v>2164.6943999999999</v>
      </c>
      <c r="K842" s="4">
        <f>IF(ISBLANK(Sales_Fact[[#This Row],[Quantity]]),MEDIAN(Sales_Fact[Quantity]),Sales_Fact[[#This Row],[Quantity]])</f>
        <v>4</v>
      </c>
      <c r="L842" s="1">
        <f>IF(ISBLANK(Sales_Fact[[#This Row],[Unit_Price]]),MEDIAN(Sales_Fact[Unit_Price]),Sales_Fact[[#This Row],[Unit_Price]])</f>
        <v>751.63</v>
      </c>
      <c r="M842" s="2">
        <f>IF(ISBLANK(Sales_Fact[[#This Row],[Discount]]),MEDIAN(Sales_Fact[Discount]),Sales_Fact[[#This Row],[Discount]])</f>
        <v>0.28000000000000003</v>
      </c>
      <c r="N842" s="1">
        <f>Sales_Fact[[#This Row],[Quantity2]]*Sales_Fact[[#This Row],[Unit_Price3]]*(1-Sales_Fact[[#This Row],[Discount4]])</f>
        <v>2164.6943999999999</v>
      </c>
      <c r="O842" s="1">
        <f>Sales_Fact[[#This Row],[Quantity2]]*Sales_Fact[[#This Row],[Unit_Price3]]</f>
        <v>3006.52</v>
      </c>
      <c r="P842" s="1">
        <f>Sales_Fact[[#This Row],[Gross Amount]]*Sales_Fact[[#This Row],[Discount4]]</f>
        <v>841.82560000000012</v>
      </c>
      <c r="Q842" s="1" t="str">
        <f>IF(Sales_Fact[[#This Row],[Total_Amount5]]&gt;1000,"High Value","Standard")</f>
        <v>High Value</v>
      </c>
    </row>
    <row r="843" spans="1:17" x14ac:dyDescent="0.25">
      <c r="A843" t="s">
        <v>2729</v>
      </c>
      <c r="B843" s="3">
        <v>45380</v>
      </c>
      <c r="C843" t="s">
        <v>391</v>
      </c>
      <c r="D843" t="s">
        <v>1644</v>
      </c>
      <c r="E843" t="s">
        <v>1888</v>
      </c>
      <c r="F843">
        <v>3</v>
      </c>
      <c r="G843">
        <v>108.14</v>
      </c>
      <c r="H843">
        <v>0.19</v>
      </c>
      <c r="I843" t="s">
        <v>1868</v>
      </c>
      <c r="J843">
        <v>262.78019999999998</v>
      </c>
      <c r="K843" s="4">
        <f>IF(ISBLANK(Sales_Fact[[#This Row],[Quantity]]),MEDIAN(Sales_Fact[Quantity]),Sales_Fact[[#This Row],[Quantity]])</f>
        <v>3</v>
      </c>
      <c r="L843" s="1">
        <f>IF(ISBLANK(Sales_Fact[[#This Row],[Unit_Price]]),MEDIAN(Sales_Fact[Unit_Price]),Sales_Fact[[#This Row],[Unit_Price]])</f>
        <v>108.14</v>
      </c>
      <c r="M843" s="2">
        <f>IF(ISBLANK(Sales_Fact[[#This Row],[Discount]]),MEDIAN(Sales_Fact[Discount]),Sales_Fact[[#This Row],[Discount]])</f>
        <v>0.19</v>
      </c>
      <c r="N843" s="1">
        <f>Sales_Fact[[#This Row],[Quantity2]]*Sales_Fact[[#This Row],[Unit_Price3]]*(1-Sales_Fact[[#This Row],[Discount4]])</f>
        <v>262.78020000000004</v>
      </c>
      <c r="O843" s="1">
        <f>Sales_Fact[[#This Row],[Quantity2]]*Sales_Fact[[#This Row],[Unit_Price3]]</f>
        <v>324.42</v>
      </c>
      <c r="P843" s="1">
        <f>Sales_Fact[[#This Row],[Gross Amount]]*Sales_Fact[[#This Row],[Discount4]]</f>
        <v>61.639800000000001</v>
      </c>
      <c r="Q843" s="1" t="str">
        <f>IF(Sales_Fact[[#This Row],[Total_Amount5]]&gt;1000,"High Value","Standard")</f>
        <v>Standard</v>
      </c>
    </row>
    <row r="844" spans="1:17" x14ac:dyDescent="0.25">
      <c r="A844" t="s">
        <v>2730</v>
      </c>
      <c r="B844" s="3">
        <v>45446</v>
      </c>
      <c r="C844" t="s">
        <v>827</v>
      </c>
      <c r="D844" t="s">
        <v>1632</v>
      </c>
      <c r="E844" t="s">
        <v>1874</v>
      </c>
      <c r="F844">
        <v>1</v>
      </c>
      <c r="G844">
        <v>964.11</v>
      </c>
      <c r="H844">
        <v>0.17</v>
      </c>
      <c r="I844" t="s">
        <v>1868</v>
      </c>
      <c r="J844">
        <v>800.21129999999994</v>
      </c>
      <c r="K844" s="4">
        <f>IF(ISBLANK(Sales_Fact[[#This Row],[Quantity]]),MEDIAN(Sales_Fact[Quantity]),Sales_Fact[[#This Row],[Quantity]])</f>
        <v>1</v>
      </c>
      <c r="L844" s="1">
        <f>IF(ISBLANK(Sales_Fact[[#This Row],[Unit_Price]]),MEDIAN(Sales_Fact[Unit_Price]),Sales_Fact[[#This Row],[Unit_Price]])</f>
        <v>964.11</v>
      </c>
      <c r="M844" s="2">
        <f>IF(ISBLANK(Sales_Fact[[#This Row],[Discount]]),MEDIAN(Sales_Fact[Discount]),Sales_Fact[[#This Row],[Discount]])</f>
        <v>0.17</v>
      </c>
      <c r="N844" s="1">
        <f>Sales_Fact[[#This Row],[Quantity2]]*Sales_Fact[[#This Row],[Unit_Price3]]*(1-Sales_Fact[[#This Row],[Discount4]])</f>
        <v>800.21129999999994</v>
      </c>
      <c r="O844" s="1">
        <f>Sales_Fact[[#This Row],[Quantity2]]*Sales_Fact[[#This Row],[Unit_Price3]]</f>
        <v>964.11</v>
      </c>
      <c r="P844" s="1">
        <f>Sales_Fact[[#This Row],[Gross Amount]]*Sales_Fact[[#This Row],[Discount4]]</f>
        <v>163.89870000000002</v>
      </c>
      <c r="Q844" s="1" t="str">
        <f>IF(Sales_Fact[[#This Row],[Total_Amount5]]&gt;1000,"High Value","Standard")</f>
        <v>Standard</v>
      </c>
    </row>
    <row r="845" spans="1:17" x14ac:dyDescent="0.25">
      <c r="A845" t="s">
        <v>2731</v>
      </c>
      <c r="B845" s="3">
        <v>45525</v>
      </c>
      <c r="C845" t="s">
        <v>455</v>
      </c>
      <c r="D845" t="s">
        <v>1608</v>
      </c>
      <c r="E845" t="s">
        <v>1879</v>
      </c>
      <c r="F845">
        <v>1</v>
      </c>
      <c r="G845">
        <v>346.2</v>
      </c>
      <c r="H845">
        <v>0.28999999999999998</v>
      </c>
      <c r="I845" t="s">
        <v>1861</v>
      </c>
      <c r="J845">
        <v>245.80199999999999</v>
      </c>
      <c r="K845" s="4">
        <f>IF(ISBLANK(Sales_Fact[[#This Row],[Quantity]]),MEDIAN(Sales_Fact[Quantity]),Sales_Fact[[#This Row],[Quantity]])</f>
        <v>1</v>
      </c>
      <c r="L845" s="1">
        <f>IF(ISBLANK(Sales_Fact[[#This Row],[Unit_Price]]),MEDIAN(Sales_Fact[Unit_Price]),Sales_Fact[[#This Row],[Unit_Price]])</f>
        <v>346.2</v>
      </c>
      <c r="M845" s="2">
        <f>IF(ISBLANK(Sales_Fact[[#This Row],[Discount]]),MEDIAN(Sales_Fact[Discount]),Sales_Fact[[#This Row],[Discount]])</f>
        <v>0.28999999999999998</v>
      </c>
      <c r="N845" s="1">
        <f>Sales_Fact[[#This Row],[Quantity2]]*Sales_Fact[[#This Row],[Unit_Price3]]*(1-Sales_Fact[[#This Row],[Discount4]])</f>
        <v>245.80199999999999</v>
      </c>
      <c r="O845" s="1">
        <f>Sales_Fact[[#This Row],[Quantity2]]*Sales_Fact[[#This Row],[Unit_Price3]]</f>
        <v>346.2</v>
      </c>
      <c r="P845" s="1">
        <f>Sales_Fact[[#This Row],[Gross Amount]]*Sales_Fact[[#This Row],[Discount4]]</f>
        <v>100.398</v>
      </c>
      <c r="Q845" s="1" t="str">
        <f>IF(Sales_Fact[[#This Row],[Total_Amount5]]&gt;1000,"High Value","Standard")</f>
        <v>Standard</v>
      </c>
    </row>
    <row r="846" spans="1:17" x14ac:dyDescent="0.25">
      <c r="A846" t="s">
        <v>2732</v>
      </c>
      <c r="B846" s="3">
        <v>45527</v>
      </c>
      <c r="C846" t="s">
        <v>1421</v>
      </c>
      <c r="D846" t="s">
        <v>1680</v>
      </c>
      <c r="E846" t="s">
        <v>1888</v>
      </c>
      <c r="F846">
        <v>3</v>
      </c>
      <c r="G846">
        <v>791.75</v>
      </c>
      <c r="H846">
        <v>0.28999999999999998</v>
      </c>
      <c r="I846" t="s">
        <v>1861</v>
      </c>
      <c r="J846">
        <v>1686.4275</v>
      </c>
      <c r="K846" s="4">
        <f>IF(ISBLANK(Sales_Fact[[#This Row],[Quantity]]),MEDIAN(Sales_Fact[Quantity]),Sales_Fact[[#This Row],[Quantity]])</f>
        <v>3</v>
      </c>
      <c r="L846" s="1">
        <f>IF(ISBLANK(Sales_Fact[[#This Row],[Unit_Price]]),MEDIAN(Sales_Fact[Unit_Price]),Sales_Fact[[#This Row],[Unit_Price]])</f>
        <v>791.75</v>
      </c>
      <c r="M846" s="2">
        <f>IF(ISBLANK(Sales_Fact[[#This Row],[Discount]]),MEDIAN(Sales_Fact[Discount]),Sales_Fact[[#This Row],[Discount]])</f>
        <v>0.28999999999999998</v>
      </c>
      <c r="N846" s="1">
        <f>Sales_Fact[[#This Row],[Quantity2]]*Sales_Fact[[#This Row],[Unit_Price3]]*(1-Sales_Fact[[#This Row],[Discount4]])</f>
        <v>1686.4275</v>
      </c>
      <c r="O846" s="1">
        <f>Sales_Fact[[#This Row],[Quantity2]]*Sales_Fact[[#This Row],[Unit_Price3]]</f>
        <v>2375.25</v>
      </c>
      <c r="P846" s="1">
        <f>Sales_Fact[[#This Row],[Gross Amount]]*Sales_Fact[[#This Row],[Discount4]]</f>
        <v>688.82249999999999</v>
      </c>
      <c r="Q846" s="1" t="str">
        <f>IF(Sales_Fact[[#This Row],[Total_Amount5]]&gt;1000,"High Value","Standard")</f>
        <v>High Value</v>
      </c>
    </row>
    <row r="847" spans="1:17" x14ac:dyDescent="0.25">
      <c r="A847" t="s">
        <v>2733</v>
      </c>
      <c r="B847" s="3">
        <v>45265</v>
      </c>
      <c r="C847" t="s">
        <v>1014</v>
      </c>
      <c r="D847" t="s">
        <v>1668</v>
      </c>
      <c r="E847" t="s">
        <v>1896</v>
      </c>
      <c r="F847">
        <v>1</v>
      </c>
      <c r="G847">
        <v>529.84</v>
      </c>
      <c r="H847">
        <v>0.13</v>
      </c>
      <c r="I847" t="s">
        <v>1864</v>
      </c>
      <c r="J847">
        <v>460.96080000000001</v>
      </c>
      <c r="K847" s="4">
        <f>IF(ISBLANK(Sales_Fact[[#This Row],[Quantity]]),MEDIAN(Sales_Fact[Quantity]),Sales_Fact[[#This Row],[Quantity]])</f>
        <v>1</v>
      </c>
      <c r="L847" s="1">
        <f>IF(ISBLANK(Sales_Fact[[#This Row],[Unit_Price]]),MEDIAN(Sales_Fact[Unit_Price]),Sales_Fact[[#This Row],[Unit_Price]])</f>
        <v>529.84</v>
      </c>
      <c r="M847" s="2">
        <f>IF(ISBLANK(Sales_Fact[[#This Row],[Discount]]),MEDIAN(Sales_Fact[Discount]),Sales_Fact[[#This Row],[Discount]])</f>
        <v>0.13</v>
      </c>
      <c r="N847" s="1">
        <f>Sales_Fact[[#This Row],[Quantity2]]*Sales_Fact[[#This Row],[Unit_Price3]]*(1-Sales_Fact[[#This Row],[Discount4]])</f>
        <v>460.96080000000001</v>
      </c>
      <c r="O847" s="1">
        <f>Sales_Fact[[#This Row],[Quantity2]]*Sales_Fact[[#This Row],[Unit_Price3]]</f>
        <v>529.84</v>
      </c>
      <c r="P847" s="1">
        <f>Sales_Fact[[#This Row],[Gross Amount]]*Sales_Fact[[#This Row],[Discount4]]</f>
        <v>68.879200000000012</v>
      </c>
      <c r="Q847" s="1" t="str">
        <f>IF(Sales_Fact[[#This Row],[Total_Amount5]]&gt;1000,"High Value","Standard")</f>
        <v>Standard</v>
      </c>
    </row>
    <row r="848" spans="1:17" x14ac:dyDescent="0.25">
      <c r="A848" t="s">
        <v>2734</v>
      </c>
      <c r="B848" s="3">
        <v>45936</v>
      </c>
      <c r="C848" t="s">
        <v>1461</v>
      </c>
      <c r="D848" t="s">
        <v>1713</v>
      </c>
      <c r="E848" t="s">
        <v>1860</v>
      </c>
      <c r="F848">
        <v>3</v>
      </c>
      <c r="G848">
        <v>582.57000000000005</v>
      </c>
      <c r="H848">
        <v>0.11</v>
      </c>
      <c r="I848" t="s">
        <v>1864</v>
      </c>
      <c r="J848">
        <v>1555.4619</v>
      </c>
      <c r="K848" s="4">
        <f>IF(ISBLANK(Sales_Fact[[#This Row],[Quantity]]),MEDIAN(Sales_Fact[Quantity]),Sales_Fact[[#This Row],[Quantity]])</f>
        <v>3</v>
      </c>
      <c r="L848" s="1">
        <f>IF(ISBLANK(Sales_Fact[[#This Row],[Unit_Price]]),MEDIAN(Sales_Fact[Unit_Price]),Sales_Fact[[#This Row],[Unit_Price]])</f>
        <v>582.57000000000005</v>
      </c>
      <c r="M848" s="2">
        <f>IF(ISBLANK(Sales_Fact[[#This Row],[Discount]]),MEDIAN(Sales_Fact[Discount]),Sales_Fact[[#This Row],[Discount]])</f>
        <v>0.11</v>
      </c>
      <c r="N848" s="1">
        <f>Sales_Fact[[#This Row],[Quantity2]]*Sales_Fact[[#This Row],[Unit_Price3]]*(1-Sales_Fact[[#This Row],[Discount4]])</f>
        <v>1555.4619</v>
      </c>
      <c r="O848" s="1">
        <f>Sales_Fact[[#This Row],[Quantity2]]*Sales_Fact[[#This Row],[Unit_Price3]]</f>
        <v>1747.71</v>
      </c>
      <c r="P848" s="1">
        <f>Sales_Fact[[#This Row],[Gross Amount]]*Sales_Fact[[#This Row],[Discount4]]</f>
        <v>192.24809999999999</v>
      </c>
      <c r="Q848" s="1" t="str">
        <f>IF(Sales_Fact[[#This Row],[Total_Amount5]]&gt;1000,"High Value","Standard")</f>
        <v>High Value</v>
      </c>
    </row>
    <row r="849" spans="1:17" x14ac:dyDescent="0.25">
      <c r="A849" t="s">
        <v>2735</v>
      </c>
      <c r="B849" s="3">
        <v>45242</v>
      </c>
      <c r="C849" t="s">
        <v>693</v>
      </c>
      <c r="D849" t="s">
        <v>1836</v>
      </c>
      <c r="E849" t="s">
        <v>1863</v>
      </c>
      <c r="F849">
        <v>1</v>
      </c>
      <c r="G849">
        <v>219.81</v>
      </c>
      <c r="H849">
        <v>0.22</v>
      </c>
      <c r="I849" t="s">
        <v>1868</v>
      </c>
      <c r="J849">
        <v>171.45179999999999</v>
      </c>
      <c r="K849" s="4">
        <f>IF(ISBLANK(Sales_Fact[[#This Row],[Quantity]]),MEDIAN(Sales_Fact[Quantity]),Sales_Fact[[#This Row],[Quantity]])</f>
        <v>1</v>
      </c>
      <c r="L849" s="1">
        <f>IF(ISBLANK(Sales_Fact[[#This Row],[Unit_Price]]),MEDIAN(Sales_Fact[Unit_Price]),Sales_Fact[[#This Row],[Unit_Price]])</f>
        <v>219.81</v>
      </c>
      <c r="M849" s="2">
        <f>IF(ISBLANK(Sales_Fact[[#This Row],[Discount]]),MEDIAN(Sales_Fact[Discount]),Sales_Fact[[#This Row],[Discount]])</f>
        <v>0.22</v>
      </c>
      <c r="N849" s="1">
        <f>Sales_Fact[[#This Row],[Quantity2]]*Sales_Fact[[#This Row],[Unit_Price3]]*(1-Sales_Fact[[#This Row],[Discount4]])</f>
        <v>171.45180000000002</v>
      </c>
      <c r="O849" s="1">
        <f>Sales_Fact[[#This Row],[Quantity2]]*Sales_Fact[[#This Row],[Unit_Price3]]</f>
        <v>219.81</v>
      </c>
      <c r="P849" s="1">
        <f>Sales_Fact[[#This Row],[Gross Amount]]*Sales_Fact[[#This Row],[Discount4]]</f>
        <v>48.358200000000004</v>
      </c>
      <c r="Q849" s="1" t="str">
        <f>IF(Sales_Fact[[#This Row],[Total_Amount5]]&gt;1000,"High Value","Standard")</f>
        <v>Standard</v>
      </c>
    </row>
    <row r="850" spans="1:17" x14ac:dyDescent="0.25">
      <c r="A850" t="s">
        <v>2736</v>
      </c>
      <c r="B850" s="3">
        <v>45437</v>
      </c>
      <c r="C850" t="s">
        <v>1534</v>
      </c>
      <c r="D850" t="s">
        <v>1761</v>
      </c>
      <c r="E850" t="s">
        <v>1899</v>
      </c>
      <c r="F850">
        <v>4</v>
      </c>
      <c r="G850">
        <v>883.31</v>
      </c>
      <c r="H850">
        <v>0.27</v>
      </c>
      <c r="I850" t="s">
        <v>1861</v>
      </c>
      <c r="J850">
        <v>2579.2651999999998</v>
      </c>
      <c r="K850" s="4">
        <f>IF(ISBLANK(Sales_Fact[[#This Row],[Quantity]]),MEDIAN(Sales_Fact[Quantity]),Sales_Fact[[#This Row],[Quantity]])</f>
        <v>4</v>
      </c>
      <c r="L850" s="1">
        <f>IF(ISBLANK(Sales_Fact[[#This Row],[Unit_Price]]),MEDIAN(Sales_Fact[Unit_Price]),Sales_Fact[[#This Row],[Unit_Price]])</f>
        <v>883.31</v>
      </c>
      <c r="M850" s="2">
        <f>IF(ISBLANK(Sales_Fact[[#This Row],[Discount]]),MEDIAN(Sales_Fact[Discount]),Sales_Fact[[#This Row],[Discount]])</f>
        <v>0.27</v>
      </c>
      <c r="N850" s="1">
        <f>Sales_Fact[[#This Row],[Quantity2]]*Sales_Fact[[#This Row],[Unit_Price3]]*(1-Sales_Fact[[#This Row],[Discount4]])</f>
        <v>2579.2651999999998</v>
      </c>
      <c r="O850" s="1">
        <f>Sales_Fact[[#This Row],[Quantity2]]*Sales_Fact[[#This Row],[Unit_Price3]]</f>
        <v>3533.24</v>
      </c>
      <c r="P850" s="1">
        <f>Sales_Fact[[#This Row],[Gross Amount]]*Sales_Fact[[#This Row],[Discount4]]</f>
        <v>953.97479999999996</v>
      </c>
      <c r="Q850" s="1" t="str">
        <f>IF(Sales_Fact[[#This Row],[Total_Amount5]]&gt;1000,"High Value","Standard")</f>
        <v>High Value</v>
      </c>
    </row>
    <row r="851" spans="1:17" x14ac:dyDescent="0.25">
      <c r="A851" t="s">
        <v>2737</v>
      </c>
      <c r="B851" s="3">
        <v>45627</v>
      </c>
      <c r="C851" t="s">
        <v>761</v>
      </c>
      <c r="D851" t="s">
        <v>1602</v>
      </c>
      <c r="E851" t="s">
        <v>1881</v>
      </c>
      <c r="F851">
        <v>4</v>
      </c>
      <c r="G851">
        <v>329.06</v>
      </c>
      <c r="H851">
        <v>0.04</v>
      </c>
      <c r="I851" t="s">
        <v>1868</v>
      </c>
      <c r="J851">
        <v>1263.5904</v>
      </c>
      <c r="K851" s="4">
        <f>IF(ISBLANK(Sales_Fact[[#This Row],[Quantity]]),MEDIAN(Sales_Fact[Quantity]),Sales_Fact[[#This Row],[Quantity]])</f>
        <v>4</v>
      </c>
      <c r="L851" s="1">
        <f>IF(ISBLANK(Sales_Fact[[#This Row],[Unit_Price]]),MEDIAN(Sales_Fact[Unit_Price]),Sales_Fact[[#This Row],[Unit_Price]])</f>
        <v>329.06</v>
      </c>
      <c r="M851" s="2">
        <f>IF(ISBLANK(Sales_Fact[[#This Row],[Discount]]),MEDIAN(Sales_Fact[Discount]),Sales_Fact[[#This Row],[Discount]])</f>
        <v>0.04</v>
      </c>
      <c r="N851" s="1">
        <f>Sales_Fact[[#This Row],[Quantity2]]*Sales_Fact[[#This Row],[Unit_Price3]]*(1-Sales_Fact[[#This Row],[Discount4]])</f>
        <v>1263.5904</v>
      </c>
      <c r="O851" s="1">
        <f>Sales_Fact[[#This Row],[Quantity2]]*Sales_Fact[[#This Row],[Unit_Price3]]</f>
        <v>1316.24</v>
      </c>
      <c r="P851" s="1">
        <f>Sales_Fact[[#This Row],[Gross Amount]]*Sales_Fact[[#This Row],[Discount4]]</f>
        <v>52.6496</v>
      </c>
      <c r="Q851" s="1" t="str">
        <f>IF(Sales_Fact[[#This Row],[Total_Amount5]]&gt;1000,"High Value","Standard")</f>
        <v>High Value</v>
      </c>
    </row>
    <row r="852" spans="1:17" x14ac:dyDescent="0.25">
      <c r="A852" t="s">
        <v>2738</v>
      </c>
      <c r="B852" s="3">
        <v>45678</v>
      </c>
      <c r="C852" t="s">
        <v>376</v>
      </c>
      <c r="D852" t="s">
        <v>1755</v>
      </c>
      <c r="E852" t="s">
        <v>1931</v>
      </c>
      <c r="F852">
        <v>1</v>
      </c>
      <c r="G852">
        <v>935.78</v>
      </c>
      <c r="H852">
        <v>0.03</v>
      </c>
      <c r="I852" t="s">
        <v>1864</v>
      </c>
      <c r="J852">
        <v>907.70659999999998</v>
      </c>
      <c r="K852" s="4">
        <f>IF(ISBLANK(Sales_Fact[[#This Row],[Quantity]]),MEDIAN(Sales_Fact[Quantity]),Sales_Fact[[#This Row],[Quantity]])</f>
        <v>1</v>
      </c>
      <c r="L852" s="1">
        <f>IF(ISBLANK(Sales_Fact[[#This Row],[Unit_Price]]),MEDIAN(Sales_Fact[Unit_Price]),Sales_Fact[[#This Row],[Unit_Price]])</f>
        <v>935.78</v>
      </c>
      <c r="M852" s="2">
        <f>IF(ISBLANK(Sales_Fact[[#This Row],[Discount]]),MEDIAN(Sales_Fact[Discount]),Sales_Fact[[#This Row],[Discount]])</f>
        <v>0.03</v>
      </c>
      <c r="N852" s="1">
        <f>Sales_Fact[[#This Row],[Quantity2]]*Sales_Fact[[#This Row],[Unit_Price3]]*(1-Sales_Fact[[#This Row],[Discount4]])</f>
        <v>907.70659999999998</v>
      </c>
      <c r="O852" s="1">
        <f>Sales_Fact[[#This Row],[Quantity2]]*Sales_Fact[[#This Row],[Unit_Price3]]</f>
        <v>935.78</v>
      </c>
      <c r="P852" s="1">
        <f>Sales_Fact[[#This Row],[Gross Amount]]*Sales_Fact[[#This Row],[Discount4]]</f>
        <v>28.073399999999999</v>
      </c>
      <c r="Q852" s="1" t="str">
        <f>IF(Sales_Fact[[#This Row],[Total_Amount5]]&gt;1000,"High Value","Standard")</f>
        <v>Standard</v>
      </c>
    </row>
    <row r="853" spans="1:17" x14ac:dyDescent="0.25">
      <c r="A853" t="s">
        <v>2739</v>
      </c>
      <c r="B853" s="3">
        <v>45484</v>
      </c>
      <c r="C853" t="s">
        <v>1017</v>
      </c>
      <c r="D853" t="s">
        <v>1731</v>
      </c>
      <c r="E853" t="s">
        <v>1901</v>
      </c>
      <c r="F853">
        <v>4</v>
      </c>
      <c r="G853">
        <v>597.79999999999995</v>
      </c>
      <c r="H853">
        <v>0.2</v>
      </c>
      <c r="I853" t="s">
        <v>1861</v>
      </c>
      <c r="J853">
        <v>1912.96</v>
      </c>
      <c r="K853" s="4">
        <f>IF(ISBLANK(Sales_Fact[[#This Row],[Quantity]]),MEDIAN(Sales_Fact[Quantity]),Sales_Fact[[#This Row],[Quantity]])</f>
        <v>4</v>
      </c>
      <c r="L853" s="1">
        <f>IF(ISBLANK(Sales_Fact[[#This Row],[Unit_Price]]),MEDIAN(Sales_Fact[Unit_Price]),Sales_Fact[[#This Row],[Unit_Price]])</f>
        <v>597.79999999999995</v>
      </c>
      <c r="M853" s="2">
        <f>IF(ISBLANK(Sales_Fact[[#This Row],[Discount]]),MEDIAN(Sales_Fact[Discount]),Sales_Fact[[#This Row],[Discount]])</f>
        <v>0.2</v>
      </c>
      <c r="N853" s="1">
        <f>Sales_Fact[[#This Row],[Quantity2]]*Sales_Fact[[#This Row],[Unit_Price3]]*(1-Sales_Fact[[#This Row],[Discount4]])</f>
        <v>1912.96</v>
      </c>
      <c r="O853" s="1">
        <f>Sales_Fact[[#This Row],[Quantity2]]*Sales_Fact[[#This Row],[Unit_Price3]]</f>
        <v>2391.1999999999998</v>
      </c>
      <c r="P853" s="1">
        <f>Sales_Fact[[#This Row],[Gross Amount]]*Sales_Fact[[#This Row],[Discount4]]</f>
        <v>478.24</v>
      </c>
      <c r="Q853" s="1" t="str">
        <f>IF(Sales_Fact[[#This Row],[Total_Amount5]]&gt;1000,"High Value","Standard")</f>
        <v>High Value</v>
      </c>
    </row>
    <row r="854" spans="1:17" x14ac:dyDescent="0.25">
      <c r="A854" t="s">
        <v>2740</v>
      </c>
      <c r="B854" s="3">
        <v>45700</v>
      </c>
      <c r="C854" t="s">
        <v>836</v>
      </c>
      <c r="D854" t="s">
        <v>1591</v>
      </c>
      <c r="E854" t="s">
        <v>1899</v>
      </c>
      <c r="F854">
        <v>4</v>
      </c>
      <c r="G854">
        <v>266.98</v>
      </c>
      <c r="H854">
        <v>0.16</v>
      </c>
      <c r="I854" t="s">
        <v>1861</v>
      </c>
      <c r="J854">
        <v>897.05280000000005</v>
      </c>
      <c r="K854" s="4">
        <f>IF(ISBLANK(Sales_Fact[[#This Row],[Quantity]]),MEDIAN(Sales_Fact[Quantity]),Sales_Fact[[#This Row],[Quantity]])</f>
        <v>4</v>
      </c>
      <c r="L854" s="1">
        <f>IF(ISBLANK(Sales_Fact[[#This Row],[Unit_Price]]),MEDIAN(Sales_Fact[Unit_Price]),Sales_Fact[[#This Row],[Unit_Price]])</f>
        <v>266.98</v>
      </c>
      <c r="M854" s="2">
        <f>IF(ISBLANK(Sales_Fact[[#This Row],[Discount]]),MEDIAN(Sales_Fact[Discount]),Sales_Fact[[#This Row],[Discount]])</f>
        <v>0.16</v>
      </c>
      <c r="N854" s="1">
        <f>Sales_Fact[[#This Row],[Quantity2]]*Sales_Fact[[#This Row],[Unit_Price3]]*(1-Sales_Fact[[#This Row],[Discount4]])</f>
        <v>897.05280000000005</v>
      </c>
      <c r="O854" s="1">
        <f>Sales_Fact[[#This Row],[Quantity2]]*Sales_Fact[[#This Row],[Unit_Price3]]</f>
        <v>1067.92</v>
      </c>
      <c r="P854" s="1">
        <f>Sales_Fact[[#This Row],[Gross Amount]]*Sales_Fact[[#This Row],[Discount4]]</f>
        <v>170.86720000000003</v>
      </c>
      <c r="Q854" s="1" t="str">
        <f>IF(Sales_Fact[[#This Row],[Total_Amount5]]&gt;1000,"High Value","Standard")</f>
        <v>Standard</v>
      </c>
    </row>
    <row r="855" spans="1:17" x14ac:dyDescent="0.25">
      <c r="A855" t="s">
        <v>2741</v>
      </c>
      <c r="B855" s="3">
        <v>45873</v>
      </c>
      <c r="C855" t="s">
        <v>1276</v>
      </c>
      <c r="D855" t="s">
        <v>1761</v>
      </c>
      <c r="E855" t="s">
        <v>1888</v>
      </c>
      <c r="F855">
        <v>3</v>
      </c>
      <c r="G855">
        <v>360.18</v>
      </c>
      <c r="H855">
        <v>0.03</v>
      </c>
      <c r="I855" t="s">
        <v>1861</v>
      </c>
      <c r="J855">
        <v>1048.1238000000001</v>
      </c>
      <c r="K855" s="4">
        <f>IF(ISBLANK(Sales_Fact[[#This Row],[Quantity]]),MEDIAN(Sales_Fact[Quantity]),Sales_Fact[[#This Row],[Quantity]])</f>
        <v>3</v>
      </c>
      <c r="L855" s="1">
        <f>IF(ISBLANK(Sales_Fact[[#This Row],[Unit_Price]]),MEDIAN(Sales_Fact[Unit_Price]),Sales_Fact[[#This Row],[Unit_Price]])</f>
        <v>360.18</v>
      </c>
      <c r="M855" s="2">
        <f>IF(ISBLANK(Sales_Fact[[#This Row],[Discount]]),MEDIAN(Sales_Fact[Discount]),Sales_Fact[[#This Row],[Discount]])</f>
        <v>0.03</v>
      </c>
      <c r="N855" s="1">
        <f>Sales_Fact[[#This Row],[Quantity2]]*Sales_Fact[[#This Row],[Unit_Price3]]*(1-Sales_Fact[[#This Row],[Discount4]])</f>
        <v>1048.1237999999998</v>
      </c>
      <c r="O855" s="1">
        <f>Sales_Fact[[#This Row],[Quantity2]]*Sales_Fact[[#This Row],[Unit_Price3]]</f>
        <v>1080.54</v>
      </c>
      <c r="P855" s="1">
        <f>Sales_Fact[[#This Row],[Gross Amount]]*Sales_Fact[[#This Row],[Discount4]]</f>
        <v>32.416199999999996</v>
      </c>
      <c r="Q855" s="1" t="str">
        <f>IF(Sales_Fact[[#This Row],[Total_Amount5]]&gt;1000,"High Value","Standard")</f>
        <v>High Value</v>
      </c>
    </row>
    <row r="856" spans="1:17" x14ac:dyDescent="0.25">
      <c r="A856" t="s">
        <v>2742</v>
      </c>
      <c r="B856" s="3">
        <v>45860</v>
      </c>
      <c r="C856" t="s">
        <v>1146</v>
      </c>
      <c r="D856" t="s">
        <v>1719</v>
      </c>
      <c r="E856" t="s">
        <v>1879</v>
      </c>
      <c r="F856">
        <v>3</v>
      </c>
      <c r="G856">
        <v>247.41</v>
      </c>
      <c r="H856">
        <v>0.05</v>
      </c>
      <c r="I856" t="s">
        <v>1868</v>
      </c>
      <c r="J856">
        <v>705.11850000000004</v>
      </c>
      <c r="K856" s="4">
        <f>IF(ISBLANK(Sales_Fact[[#This Row],[Quantity]]),MEDIAN(Sales_Fact[Quantity]),Sales_Fact[[#This Row],[Quantity]])</f>
        <v>3</v>
      </c>
      <c r="L856" s="1">
        <f>IF(ISBLANK(Sales_Fact[[#This Row],[Unit_Price]]),MEDIAN(Sales_Fact[Unit_Price]),Sales_Fact[[#This Row],[Unit_Price]])</f>
        <v>247.41</v>
      </c>
      <c r="M856" s="2">
        <f>IF(ISBLANK(Sales_Fact[[#This Row],[Discount]]),MEDIAN(Sales_Fact[Discount]),Sales_Fact[[#This Row],[Discount]])</f>
        <v>0.05</v>
      </c>
      <c r="N856" s="1">
        <f>Sales_Fact[[#This Row],[Quantity2]]*Sales_Fact[[#This Row],[Unit_Price3]]*(1-Sales_Fact[[#This Row],[Discount4]])</f>
        <v>705.11850000000004</v>
      </c>
      <c r="O856" s="1">
        <f>Sales_Fact[[#This Row],[Quantity2]]*Sales_Fact[[#This Row],[Unit_Price3]]</f>
        <v>742.23</v>
      </c>
      <c r="P856" s="1">
        <f>Sales_Fact[[#This Row],[Gross Amount]]*Sales_Fact[[#This Row],[Discount4]]</f>
        <v>37.111499999999999</v>
      </c>
      <c r="Q856" s="1" t="str">
        <f>IF(Sales_Fact[[#This Row],[Total_Amount5]]&gt;1000,"High Value","Standard")</f>
        <v>Standard</v>
      </c>
    </row>
    <row r="857" spans="1:17" x14ac:dyDescent="0.25">
      <c r="A857" t="s">
        <v>2743</v>
      </c>
      <c r="B857" s="3">
        <v>45235</v>
      </c>
      <c r="C857" t="s">
        <v>288</v>
      </c>
      <c r="D857" t="s">
        <v>1686</v>
      </c>
      <c r="E857" t="s">
        <v>1888</v>
      </c>
      <c r="F857">
        <v>3</v>
      </c>
      <c r="G857">
        <v>674.66</v>
      </c>
      <c r="H857">
        <v>0.23</v>
      </c>
      <c r="I857" t="s">
        <v>1861</v>
      </c>
      <c r="J857">
        <v>1558.4646</v>
      </c>
      <c r="K857" s="4">
        <f>IF(ISBLANK(Sales_Fact[[#This Row],[Quantity]]),MEDIAN(Sales_Fact[Quantity]),Sales_Fact[[#This Row],[Quantity]])</f>
        <v>3</v>
      </c>
      <c r="L857" s="1">
        <f>IF(ISBLANK(Sales_Fact[[#This Row],[Unit_Price]]),MEDIAN(Sales_Fact[Unit_Price]),Sales_Fact[[#This Row],[Unit_Price]])</f>
        <v>674.66</v>
      </c>
      <c r="M857" s="2">
        <f>IF(ISBLANK(Sales_Fact[[#This Row],[Discount]]),MEDIAN(Sales_Fact[Discount]),Sales_Fact[[#This Row],[Discount]])</f>
        <v>0.23</v>
      </c>
      <c r="N857" s="1">
        <f>Sales_Fact[[#This Row],[Quantity2]]*Sales_Fact[[#This Row],[Unit_Price3]]*(1-Sales_Fact[[#This Row],[Discount4]])</f>
        <v>1558.4646</v>
      </c>
      <c r="O857" s="1">
        <f>Sales_Fact[[#This Row],[Quantity2]]*Sales_Fact[[#This Row],[Unit_Price3]]</f>
        <v>2023.98</v>
      </c>
      <c r="P857" s="1">
        <f>Sales_Fact[[#This Row],[Gross Amount]]*Sales_Fact[[#This Row],[Discount4]]</f>
        <v>465.5154</v>
      </c>
      <c r="Q857" s="1" t="str">
        <f>IF(Sales_Fact[[#This Row],[Total_Amount5]]&gt;1000,"High Value","Standard")</f>
        <v>High Value</v>
      </c>
    </row>
    <row r="858" spans="1:17" x14ac:dyDescent="0.25">
      <c r="A858" t="s">
        <v>2744</v>
      </c>
      <c r="B858" s="3">
        <v>45874</v>
      </c>
      <c r="C858" t="s">
        <v>1299</v>
      </c>
      <c r="D858" t="s">
        <v>1677</v>
      </c>
      <c r="E858" t="s">
        <v>1874</v>
      </c>
      <c r="F858">
        <v>1</v>
      </c>
      <c r="G858">
        <v>913.98</v>
      </c>
      <c r="H858">
        <v>0.27</v>
      </c>
      <c r="I858" t="s">
        <v>1864</v>
      </c>
      <c r="J858">
        <v>667.20539999999994</v>
      </c>
      <c r="K858" s="4">
        <f>IF(ISBLANK(Sales_Fact[[#This Row],[Quantity]]),MEDIAN(Sales_Fact[Quantity]),Sales_Fact[[#This Row],[Quantity]])</f>
        <v>1</v>
      </c>
      <c r="L858" s="1">
        <f>IF(ISBLANK(Sales_Fact[[#This Row],[Unit_Price]]),MEDIAN(Sales_Fact[Unit_Price]),Sales_Fact[[#This Row],[Unit_Price]])</f>
        <v>913.98</v>
      </c>
      <c r="M858" s="2">
        <f>IF(ISBLANK(Sales_Fact[[#This Row],[Discount]]),MEDIAN(Sales_Fact[Discount]),Sales_Fact[[#This Row],[Discount]])</f>
        <v>0.27</v>
      </c>
      <c r="N858" s="1">
        <f>Sales_Fact[[#This Row],[Quantity2]]*Sales_Fact[[#This Row],[Unit_Price3]]*(1-Sales_Fact[[#This Row],[Discount4]])</f>
        <v>667.20539999999994</v>
      </c>
      <c r="O858" s="1">
        <f>Sales_Fact[[#This Row],[Quantity2]]*Sales_Fact[[#This Row],[Unit_Price3]]</f>
        <v>913.98</v>
      </c>
      <c r="P858" s="1">
        <f>Sales_Fact[[#This Row],[Gross Amount]]*Sales_Fact[[#This Row],[Discount4]]</f>
        <v>246.77460000000002</v>
      </c>
      <c r="Q858" s="1" t="str">
        <f>IF(Sales_Fact[[#This Row],[Total_Amount5]]&gt;1000,"High Value","Standard")</f>
        <v>Standard</v>
      </c>
    </row>
    <row r="859" spans="1:17" x14ac:dyDescent="0.25">
      <c r="A859" t="s">
        <v>2745</v>
      </c>
      <c r="B859" s="3">
        <v>45769</v>
      </c>
      <c r="C859" t="s">
        <v>999</v>
      </c>
      <c r="D859" t="s">
        <v>1830</v>
      </c>
      <c r="E859" t="s">
        <v>1901</v>
      </c>
      <c r="F859">
        <v>4</v>
      </c>
      <c r="G859">
        <v>370.5</v>
      </c>
      <c r="H859">
        <v>0.13</v>
      </c>
      <c r="I859" t="s">
        <v>1864</v>
      </c>
      <c r="J859">
        <v>1289.3399999999999</v>
      </c>
      <c r="K859" s="4">
        <f>IF(ISBLANK(Sales_Fact[[#This Row],[Quantity]]),MEDIAN(Sales_Fact[Quantity]),Sales_Fact[[#This Row],[Quantity]])</f>
        <v>4</v>
      </c>
      <c r="L859" s="1">
        <f>IF(ISBLANK(Sales_Fact[[#This Row],[Unit_Price]]),MEDIAN(Sales_Fact[Unit_Price]),Sales_Fact[[#This Row],[Unit_Price]])</f>
        <v>370.5</v>
      </c>
      <c r="M859" s="2">
        <f>IF(ISBLANK(Sales_Fact[[#This Row],[Discount]]),MEDIAN(Sales_Fact[Discount]),Sales_Fact[[#This Row],[Discount]])</f>
        <v>0.13</v>
      </c>
      <c r="N859" s="1">
        <f>Sales_Fact[[#This Row],[Quantity2]]*Sales_Fact[[#This Row],[Unit_Price3]]*(1-Sales_Fact[[#This Row],[Discount4]])</f>
        <v>1289.3399999999999</v>
      </c>
      <c r="O859" s="1">
        <f>Sales_Fact[[#This Row],[Quantity2]]*Sales_Fact[[#This Row],[Unit_Price3]]</f>
        <v>1482</v>
      </c>
      <c r="P859" s="1">
        <f>Sales_Fact[[#This Row],[Gross Amount]]*Sales_Fact[[#This Row],[Discount4]]</f>
        <v>192.66</v>
      </c>
      <c r="Q859" s="1" t="str">
        <f>IF(Sales_Fact[[#This Row],[Total_Amount5]]&gt;1000,"High Value","Standard")</f>
        <v>High Value</v>
      </c>
    </row>
    <row r="860" spans="1:17" x14ac:dyDescent="0.25">
      <c r="A860" t="s">
        <v>2746</v>
      </c>
      <c r="B860" s="3">
        <v>45619</v>
      </c>
      <c r="C860" t="s">
        <v>1131</v>
      </c>
      <c r="D860" t="s">
        <v>1767</v>
      </c>
      <c r="E860" t="s">
        <v>1896</v>
      </c>
      <c r="F860">
        <v>1</v>
      </c>
      <c r="G860">
        <v>735.1</v>
      </c>
      <c r="H860">
        <v>0.1</v>
      </c>
      <c r="I860" t="s">
        <v>1864</v>
      </c>
      <c r="J860">
        <v>661.59</v>
      </c>
      <c r="K860" s="4">
        <f>IF(ISBLANK(Sales_Fact[[#This Row],[Quantity]]),MEDIAN(Sales_Fact[Quantity]),Sales_Fact[[#This Row],[Quantity]])</f>
        <v>1</v>
      </c>
      <c r="L860" s="1">
        <f>IF(ISBLANK(Sales_Fact[[#This Row],[Unit_Price]]),MEDIAN(Sales_Fact[Unit_Price]),Sales_Fact[[#This Row],[Unit_Price]])</f>
        <v>735.1</v>
      </c>
      <c r="M860" s="2">
        <f>IF(ISBLANK(Sales_Fact[[#This Row],[Discount]]),MEDIAN(Sales_Fact[Discount]),Sales_Fact[[#This Row],[Discount]])</f>
        <v>0.1</v>
      </c>
      <c r="N860" s="1">
        <f>Sales_Fact[[#This Row],[Quantity2]]*Sales_Fact[[#This Row],[Unit_Price3]]*(1-Sales_Fact[[#This Row],[Discount4]])</f>
        <v>661.59</v>
      </c>
      <c r="O860" s="1">
        <f>Sales_Fact[[#This Row],[Quantity2]]*Sales_Fact[[#This Row],[Unit_Price3]]</f>
        <v>735.1</v>
      </c>
      <c r="P860" s="1">
        <f>Sales_Fact[[#This Row],[Gross Amount]]*Sales_Fact[[#This Row],[Discount4]]</f>
        <v>73.510000000000005</v>
      </c>
      <c r="Q860" s="1" t="str">
        <f>IF(Sales_Fact[[#This Row],[Total_Amount5]]&gt;1000,"High Value","Standard")</f>
        <v>Standard</v>
      </c>
    </row>
    <row r="861" spans="1:17" x14ac:dyDescent="0.25">
      <c r="A861" t="s">
        <v>2747</v>
      </c>
      <c r="B861" s="3">
        <v>45614</v>
      </c>
      <c r="C861" t="s">
        <v>467</v>
      </c>
      <c r="D861" t="s">
        <v>1788</v>
      </c>
      <c r="E861" t="s">
        <v>1909</v>
      </c>
      <c r="F861">
        <v>3</v>
      </c>
      <c r="G861">
        <v>448.55</v>
      </c>
      <c r="H861">
        <v>0.05</v>
      </c>
      <c r="I861" t="s">
        <v>1861</v>
      </c>
      <c r="J861">
        <v>1278.3675000000001</v>
      </c>
      <c r="K861" s="4">
        <f>IF(ISBLANK(Sales_Fact[[#This Row],[Quantity]]),MEDIAN(Sales_Fact[Quantity]),Sales_Fact[[#This Row],[Quantity]])</f>
        <v>3</v>
      </c>
      <c r="L861" s="1">
        <f>IF(ISBLANK(Sales_Fact[[#This Row],[Unit_Price]]),MEDIAN(Sales_Fact[Unit_Price]),Sales_Fact[[#This Row],[Unit_Price]])</f>
        <v>448.55</v>
      </c>
      <c r="M861" s="2">
        <f>IF(ISBLANK(Sales_Fact[[#This Row],[Discount]]),MEDIAN(Sales_Fact[Discount]),Sales_Fact[[#This Row],[Discount]])</f>
        <v>0.05</v>
      </c>
      <c r="N861" s="1">
        <f>Sales_Fact[[#This Row],[Quantity2]]*Sales_Fact[[#This Row],[Unit_Price3]]*(1-Sales_Fact[[#This Row],[Discount4]])</f>
        <v>1278.3675000000001</v>
      </c>
      <c r="O861" s="1">
        <f>Sales_Fact[[#This Row],[Quantity2]]*Sales_Fact[[#This Row],[Unit_Price3]]</f>
        <v>1345.65</v>
      </c>
      <c r="P861" s="1">
        <f>Sales_Fact[[#This Row],[Gross Amount]]*Sales_Fact[[#This Row],[Discount4]]</f>
        <v>67.282500000000013</v>
      </c>
      <c r="Q861" s="1" t="str">
        <f>IF(Sales_Fact[[#This Row],[Total_Amount5]]&gt;1000,"High Value","Standard")</f>
        <v>High Value</v>
      </c>
    </row>
    <row r="862" spans="1:17" x14ac:dyDescent="0.25">
      <c r="A862" t="s">
        <v>2748</v>
      </c>
      <c r="B862" s="3">
        <v>45691</v>
      </c>
      <c r="C862" t="s">
        <v>225</v>
      </c>
      <c r="D862" t="s">
        <v>1803</v>
      </c>
      <c r="E862" t="s">
        <v>1896</v>
      </c>
      <c r="F862">
        <v>3</v>
      </c>
      <c r="G862">
        <v>904.96</v>
      </c>
      <c r="H862">
        <v>7.0000000000000007E-2</v>
      </c>
      <c r="I862" t="s">
        <v>1868</v>
      </c>
      <c r="J862">
        <v>2524.8384000000001</v>
      </c>
      <c r="K862" s="4">
        <f>IF(ISBLANK(Sales_Fact[[#This Row],[Quantity]]),MEDIAN(Sales_Fact[Quantity]),Sales_Fact[[#This Row],[Quantity]])</f>
        <v>3</v>
      </c>
      <c r="L862" s="1">
        <f>IF(ISBLANK(Sales_Fact[[#This Row],[Unit_Price]]),MEDIAN(Sales_Fact[Unit_Price]),Sales_Fact[[#This Row],[Unit_Price]])</f>
        <v>904.96</v>
      </c>
      <c r="M862" s="2">
        <f>IF(ISBLANK(Sales_Fact[[#This Row],[Discount]]),MEDIAN(Sales_Fact[Discount]),Sales_Fact[[#This Row],[Discount]])</f>
        <v>7.0000000000000007E-2</v>
      </c>
      <c r="N862" s="1">
        <f>Sales_Fact[[#This Row],[Quantity2]]*Sales_Fact[[#This Row],[Unit_Price3]]*(1-Sales_Fact[[#This Row],[Discount4]])</f>
        <v>2524.8384000000001</v>
      </c>
      <c r="O862" s="1">
        <f>Sales_Fact[[#This Row],[Quantity2]]*Sales_Fact[[#This Row],[Unit_Price3]]</f>
        <v>2714.88</v>
      </c>
      <c r="P862" s="1">
        <f>Sales_Fact[[#This Row],[Gross Amount]]*Sales_Fact[[#This Row],[Discount4]]</f>
        <v>190.04160000000002</v>
      </c>
      <c r="Q862" s="1" t="str">
        <f>IF(Sales_Fact[[#This Row],[Total_Amount5]]&gt;1000,"High Value","Standard")</f>
        <v>High Value</v>
      </c>
    </row>
    <row r="863" spans="1:17" x14ac:dyDescent="0.25">
      <c r="A863" t="s">
        <v>2749</v>
      </c>
      <c r="B863" s="3">
        <v>45608</v>
      </c>
      <c r="C863" t="s">
        <v>1197</v>
      </c>
      <c r="D863" t="s">
        <v>1755</v>
      </c>
      <c r="E863" t="s">
        <v>1896</v>
      </c>
      <c r="F863">
        <v>4</v>
      </c>
      <c r="G863">
        <v>408.72</v>
      </c>
      <c r="H863">
        <v>0.16</v>
      </c>
      <c r="I863" t="s">
        <v>1868</v>
      </c>
      <c r="J863">
        <v>1373.2991999999999</v>
      </c>
      <c r="K863" s="4">
        <f>IF(ISBLANK(Sales_Fact[[#This Row],[Quantity]]),MEDIAN(Sales_Fact[Quantity]),Sales_Fact[[#This Row],[Quantity]])</f>
        <v>4</v>
      </c>
      <c r="L863" s="1">
        <f>IF(ISBLANK(Sales_Fact[[#This Row],[Unit_Price]]),MEDIAN(Sales_Fact[Unit_Price]),Sales_Fact[[#This Row],[Unit_Price]])</f>
        <v>408.72</v>
      </c>
      <c r="M863" s="2">
        <f>IF(ISBLANK(Sales_Fact[[#This Row],[Discount]]),MEDIAN(Sales_Fact[Discount]),Sales_Fact[[#This Row],[Discount]])</f>
        <v>0.16</v>
      </c>
      <c r="N863" s="1">
        <f>Sales_Fact[[#This Row],[Quantity2]]*Sales_Fact[[#This Row],[Unit_Price3]]*(1-Sales_Fact[[#This Row],[Discount4]])</f>
        <v>1373.2991999999999</v>
      </c>
      <c r="O863" s="1">
        <f>Sales_Fact[[#This Row],[Quantity2]]*Sales_Fact[[#This Row],[Unit_Price3]]</f>
        <v>1634.88</v>
      </c>
      <c r="P863" s="1">
        <f>Sales_Fact[[#This Row],[Gross Amount]]*Sales_Fact[[#This Row],[Discount4]]</f>
        <v>261.58080000000001</v>
      </c>
      <c r="Q863" s="1" t="str">
        <f>IF(Sales_Fact[[#This Row],[Total_Amount5]]&gt;1000,"High Value","Standard")</f>
        <v>High Value</v>
      </c>
    </row>
    <row r="864" spans="1:17" x14ac:dyDescent="0.25">
      <c r="A864" t="s">
        <v>2750</v>
      </c>
      <c r="B864" s="3">
        <v>45412</v>
      </c>
      <c r="C864" t="s">
        <v>905</v>
      </c>
      <c r="D864" t="s">
        <v>1764</v>
      </c>
      <c r="E864" t="s">
        <v>1860</v>
      </c>
      <c r="F864">
        <v>4</v>
      </c>
      <c r="G864">
        <v>770.65</v>
      </c>
      <c r="H864">
        <v>0.27</v>
      </c>
      <c r="I864" t="s">
        <v>1861</v>
      </c>
      <c r="J864">
        <v>2250.2979999999998</v>
      </c>
      <c r="K864" s="4">
        <f>IF(ISBLANK(Sales_Fact[[#This Row],[Quantity]]),MEDIAN(Sales_Fact[Quantity]),Sales_Fact[[#This Row],[Quantity]])</f>
        <v>4</v>
      </c>
      <c r="L864" s="1">
        <f>IF(ISBLANK(Sales_Fact[[#This Row],[Unit_Price]]),MEDIAN(Sales_Fact[Unit_Price]),Sales_Fact[[#This Row],[Unit_Price]])</f>
        <v>770.65</v>
      </c>
      <c r="M864" s="2">
        <f>IF(ISBLANK(Sales_Fact[[#This Row],[Discount]]),MEDIAN(Sales_Fact[Discount]),Sales_Fact[[#This Row],[Discount]])</f>
        <v>0.27</v>
      </c>
      <c r="N864" s="1">
        <f>Sales_Fact[[#This Row],[Quantity2]]*Sales_Fact[[#This Row],[Unit_Price3]]*(1-Sales_Fact[[#This Row],[Discount4]])</f>
        <v>2250.2979999999998</v>
      </c>
      <c r="O864" s="1">
        <f>Sales_Fact[[#This Row],[Quantity2]]*Sales_Fact[[#This Row],[Unit_Price3]]</f>
        <v>3082.6</v>
      </c>
      <c r="P864" s="1">
        <f>Sales_Fact[[#This Row],[Gross Amount]]*Sales_Fact[[#This Row],[Discount4]]</f>
        <v>832.30200000000002</v>
      </c>
      <c r="Q864" s="1" t="str">
        <f>IF(Sales_Fact[[#This Row],[Total_Amount5]]&gt;1000,"High Value","Standard")</f>
        <v>High Value</v>
      </c>
    </row>
    <row r="865" spans="1:17" x14ac:dyDescent="0.25">
      <c r="A865" t="s">
        <v>2751</v>
      </c>
      <c r="B865" s="3">
        <v>45767</v>
      </c>
      <c r="C865" t="s">
        <v>669</v>
      </c>
      <c r="D865" t="s">
        <v>1641</v>
      </c>
      <c r="E865" t="s">
        <v>1904</v>
      </c>
      <c r="F865">
        <v>1</v>
      </c>
      <c r="G865">
        <v>649.22</v>
      </c>
      <c r="H865">
        <v>0.03</v>
      </c>
      <c r="I865" t="s">
        <v>1868</v>
      </c>
      <c r="J865">
        <v>629.74340000000007</v>
      </c>
      <c r="K865" s="4">
        <f>IF(ISBLANK(Sales_Fact[[#This Row],[Quantity]]),MEDIAN(Sales_Fact[Quantity]),Sales_Fact[[#This Row],[Quantity]])</f>
        <v>1</v>
      </c>
      <c r="L865" s="1">
        <f>IF(ISBLANK(Sales_Fact[[#This Row],[Unit_Price]]),MEDIAN(Sales_Fact[Unit_Price]),Sales_Fact[[#This Row],[Unit_Price]])</f>
        <v>649.22</v>
      </c>
      <c r="M865" s="2">
        <f>IF(ISBLANK(Sales_Fact[[#This Row],[Discount]]),MEDIAN(Sales_Fact[Discount]),Sales_Fact[[#This Row],[Discount]])</f>
        <v>0.03</v>
      </c>
      <c r="N865" s="1">
        <f>Sales_Fact[[#This Row],[Quantity2]]*Sales_Fact[[#This Row],[Unit_Price3]]*(1-Sales_Fact[[#This Row],[Discount4]])</f>
        <v>629.74340000000007</v>
      </c>
      <c r="O865" s="1">
        <f>Sales_Fact[[#This Row],[Quantity2]]*Sales_Fact[[#This Row],[Unit_Price3]]</f>
        <v>649.22</v>
      </c>
      <c r="P865" s="1">
        <f>Sales_Fact[[#This Row],[Gross Amount]]*Sales_Fact[[#This Row],[Discount4]]</f>
        <v>19.476600000000001</v>
      </c>
      <c r="Q865" s="1" t="str">
        <f>IF(Sales_Fact[[#This Row],[Total_Amount5]]&gt;1000,"High Value","Standard")</f>
        <v>Standard</v>
      </c>
    </row>
    <row r="866" spans="1:17" x14ac:dyDescent="0.25">
      <c r="A866" t="s">
        <v>2752</v>
      </c>
      <c r="B866" s="3">
        <v>45428</v>
      </c>
      <c r="C866" t="s">
        <v>1101</v>
      </c>
      <c r="D866" t="s">
        <v>1650</v>
      </c>
      <c r="E866" t="s">
        <v>1901</v>
      </c>
      <c r="F866">
        <v>2</v>
      </c>
      <c r="G866">
        <v>379.78</v>
      </c>
      <c r="H866">
        <v>0.2</v>
      </c>
      <c r="I866" t="s">
        <v>1861</v>
      </c>
      <c r="J866">
        <v>607.64800000000002</v>
      </c>
      <c r="K866" s="4">
        <f>IF(ISBLANK(Sales_Fact[[#This Row],[Quantity]]),MEDIAN(Sales_Fact[Quantity]),Sales_Fact[[#This Row],[Quantity]])</f>
        <v>2</v>
      </c>
      <c r="L866" s="1">
        <f>IF(ISBLANK(Sales_Fact[[#This Row],[Unit_Price]]),MEDIAN(Sales_Fact[Unit_Price]),Sales_Fact[[#This Row],[Unit_Price]])</f>
        <v>379.78</v>
      </c>
      <c r="M866" s="2">
        <f>IF(ISBLANK(Sales_Fact[[#This Row],[Discount]]),MEDIAN(Sales_Fact[Discount]),Sales_Fact[[#This Row],[Discount]])</f>
        <v>0.2</v>
      </c>
      <c r="N866" s="1">
        <f>Sales_Fact[[#This Row],[Quantity2]]*Sales_Fact[[#This Row],[Unit_Price3]]*(1-Sales_Fact[[#This Row],[Discount4]])</f>
        <v>607.64800000000002</v>
      </c>
      <c r="O866" s="1">
        <f>Sales_Fact[[#This Row],[Quantity2]]*Sales_Fact[[#This Row],[Unit_Price3]]</f>
        <v>759.56</v>
      </c>
      <c r="P866" s="1">
        <f>Sales_Fact[[#This Row],[Gross Amount]]*Sales_Fact[[#This Row],[Discount4]]</f>
        <v>151.91200000000001</v>
      </c>
      <c r="Q866" s="1" t="str">
        <f>IF(Sales_Fact[[#This Row],[Total_Amount5]]&gt;1000,"High Value","Standard")</f>
        <v>Standard</v>
      </c>
    </row>
    <row r="867" spans="1:17" x14ac:dyDescent="0.25">
      <c r="A867" t="s">
        <v>2753</v>
      </c>
      <c r="B867" s="3">
        <v>45770</v>
      </c>
      <c r="C867" t="s">
        <v>803</v>
      </c>
      <c r="D867" t="s">
        <v>1680</v>
      </c>
      <c r="E867" t="s">
        <v>1866</v>
      </c>
      <c r="F867">
        <v>3</v>
      </c>
      <c r="G867">
        <v>924.15</v>
      </c>
      <c r="H867">
        <v>0.1</v>
      </c>
      <c r="I867" t="s">
        <v>1864</v>
      </c>
      <c r="J867">
        <v>2495.2049999999999</v>
      </c>
      <c r="K867" s="4">
        <f>IF(ISBLANK(Sales_Fact[[#This Row],[Quantity]]),MEDIAN(Sales_Fact[Quantity]),Sales_Fact[[#This Row],[Quantity]])</f>
        <v>3</v>
      </c>
      <c r="L867" s="1">
        <f>IF(ISBLANK(Sales_Fact[[#This Row],[Unit_Price]]),MEDIAN(Sales_Fact[Unit_Price]),Sales_Fact[[#This Row],[Unit_Price]])</f>
        <v>924.15</v>
      </c>
      <c r="M867" s="2">
        <f>IF(ISBLANK(Sales_Fact[[#This Row],[Discount]]),MEDIAN(Sales_Fact[Discount]),Sales_Fact[[#This Row],[Discount]])</f>
        <v>0.1</v>
      </c>
      <c r="N867" s="1">
        <f>Sales_Fact[[#This Row],[Quantity2]]*Sales_Fact[[#This Row],[Unit_Price3]]*(1-Sales_Fact[[#This Row],[Discount4]])</f>
        <v>2495.2049999999999</v>
      </c>
      <c r="O867" s="1">
        <f>Sales_Fact[[#This Row],[Quantity2]]*Sales_Fact[[#This Row],[Unit_Price3]]</f>
        <v>2772.45</v>
      </c>
      <c r="P867" s="1">
        <f>Sales_Fact[[#This Row],[Gross Amount]]*Sales_Fact[[#This Row],[Discount4]]</f>
        <v>277.245</v>
      </c>
      <c r="Q867" s="1" t="str">
        <f>IF(Sales_Fact[[#This Row],[Total_Amount5]]&gt;1000,"High Value","Standard")</f>
        <v>High Value</v>
      </c>
    </row>
    <row r="868" spans="1:17" x14ac:dyDescent="0.25">
      <c r="A868" t="s">
        <v>2754</v>
      </c>
      <c r="B868" s="3">
        <v>45571</v>
      </c>
      <c r="C868" t="s">
        <v>1455</v>
      </c>
      <c r="D868" t="s">
        <v>1686</v>
      </c>
      <c r="E868" t="s">
        <v>1863</v>
      </c>
      <c r="F868">
        <v>3</v>
      </c>
      <c r="G868">
        <v>144.66999999999999</v>
      </c>
      <c r="H868">
        <v>0.28999999999999998</v>
      </c>
      <c r="I868" t="s">
        <v>1868</v>
      </c>
      <c r="J868">
        <v>308.14710000000002</v>
      </c>
      <c r="K868" s="4">
        <f>IF(ISBLANK(Sales_Fact[[#This Row],[Quantity]]),MEDIAN(Sales_Fact[Quantity]),Sales_Fact[[#This Row],[Quantity]])</f>
        <v>3</v>
      </c>
      <c r="L868" s="1">
        <f>IF(ISBLANK(Sales_Fact[[#This Row],[Unit_Price]]),MEDIAN(Sales_Fact[Unit_Price]),Sales_Fact[[#This Row],[Unit_Price]])</f>
        <v>144.66999999999999</v>
      </c>
      <c r="M868" s="2">
        <f>IF(ISBLANK(Sales_Fact[[#This Row],[Discount]]),MEDIAN(Sales_Fact[Discount]),Sales_Fact[[#This Row],[Discount]])</f>
        <v>0.28999999999999998</v>
      </c>
      <c r="N868" s="1">
        <f>Sales_Fact[[#This Row],[Quantity2]]*Sales_Fact[[#This Row],[Unit_Price3]]*(1-Sales_Fact[[#This Row],[Discount4]])</f>
        <v>308.14709999999997</v>
      </c>
      <c r="O868" s="1">
        <f>Sales_Fact[[#This Row],[Quantity2]]*Sales_Fact[[#This Row],[Unit_Price3]]</f>
        <v>434.01</v>
      </c>
      <c r="P868" s="1">
        <f>Sales_Fact[[#This Row],[Gross Amount]]*Sales_Fact[[#This Row],[Discount4]]</f>
        <v>125.86289999999998</v>
      </c>
      <c r="Q868" s="1" t="str">
        <f>IF(Sales_Fact[[#This Row],[Total_Amount5]]&gt;1000,"High Value","Standard")</f>
        <v>Standard</v>
      </c>
    </row>
    <row r="869" spans="1:17" x14ac:dyDescent="0.25">
      <c r="A869" t="s">
        <v>2755</v>
      </c>
      <c r="B869" s="3">
        <v>45700</v>
      </c>
      <c r="C869" t="s">
        <v>424</v>
      </c>
      <c r="D869" t="s">
        <v>1650</v>
      </c>
      <c r="E869" t="s">
        <v>1888</v>
      </c>
      <c r="F869">
        <v>2</v>
      </c>
      <c r="G869">
        <v>667.17</v>
      </c>
      <c r="H869">
        <v>0.1</v>
      </c>
      <c r="I869" t="s">
        <v>1864</v>
      </c>
      <c r="J869">
        <v>1200.9059999999999</v>
      </c>
      <c r="K869" s="4">
        <f>IF(ISBLANK(Sales_Fact[[#This Row],[Quantity]]),MEDIAN(Sales_Fact[Quantity]),Sales_Fact[[#This Row],[Quantity]])</f>
        <v>2</v>
      </c>
      <c r="L869" s="1">
        <f>IF(ISBLANK(Sales_Fact[[#This Row],[Unit_Price]]),MEDIAN(Sales_Fact[Unit_Price]),Sales_Fact[[#This Row],[Unit_Price]])</f>
        <v>667.17</v>
      </c>
      <c r="M869" s="2">
        <f>IF(ISBLANK(Sales_Fact[[#This Row],[Discount]]),MEDIAN(Sales_Fact[Discount]),Sales_Fact[[#This Row],[Discount]])</f>
        <v>0.1</v>
      </c>
      <c r="N869" s="1">
        <f>Sales_Fact[[#This Row],[Quantity2]]*Sales_Fact[[#This Row],[Unit_Price3]]*(1-Sales_Fact[[#This Row],[Discount4]])</f>
        <v>1200.9059999999999</v>
      </c>
      <c r="O869" s="1">
        <f>Sales_Fact[[#This Row],[Quantity2]]*Sales_Fact[[#This Row],[Unit_Price3]]</f>
        <v>1334.34</v>
      </c>
      <c r="P869" s="1">
        <f>Sales_Fact[[#This Row],[Gross Amount]]*Sales_Fact[[#This Row],[Discount4]]</f>
        <v>133.434</v>
      </c>
      <c r="Q869" s="1" t="str">
        <f>IF(Sales_Fact[[#This Row],[Total_Amount5]]&gt;1000,"High Value","Standard")</f>
        <v>High Value</v>
      </c>
    </row>
    <row r="870" spans="1:17" x14ac:dyDescent="0.25">
      <c r="A870" t="s">
        <v>2756</v>
      </c>
      <c r="B870" s="3">
        <v>45382</v>
      </c>
      <c r="C870" t="s">
        <v>1262</v>
      </c>
      <c r="D870" t="s">
        <v>1749</v>
      </c>
      <c r="E870" t="s">
        <v>1860</v>
      </c>
      <c r="F870">
        <v>1</v>
      </c>
      <c r="G870">
        <v>984.6</v>
      </c>
      <c r="H870">
        <v>0.22</v>
      </c>
      <c r="I870" t="s">
        <v>1861</v>
      </c>
      <c r="J870">
        <v>767.98800000000006</v>
      </c>
      <c r="K870" s="4">
        <f>IF(ISBLANK(Sales_Fact[[#This Row],[Quantity]]),MEDIAN(Sales_Fact[Quantity]),Sales_Fact[[#This Row],[Quantity]])</f>
        <v>1</v>
      </c>
      <c r="L870" s="1">
        <f>IF(ISBLANK(Sales_Fact[[#This Row],[Unit_Price]]),MEDIAN(Sales_Fact[Unit_Price]),Sales_Fact[[#This Row],[Unit_Price]])</f>
        <v>984.6</v>
      </c>
      <c r="M870" s="2">
        <f>IF(ISBLANK(Sales_Fact[[#This Row],[Discount]]),MEDIAN(Sales_Fact[Discount]),Sales_Fact[[#This Row],[Discount]])</f>
        <v>0.22</v>
      </c>
      <c r="N870" s="1">
        <f>Sales_Fact[[#This Row],[Quantity2]]*Sales_Fact[[#This Row],[Unit_Price3]]*(1-Sales_Fact[[#This Row],[Discount4]])</f>
        <v>767.98800000000006</v>
      </c>
      <c r="O870" s="1">
        <f>Sales_Fact[[#This Row],[Quantity2]]*Sales_Fact[[#This Row],[Unit_Price3]]</f>
        <v>984.6</v>
      </c>
      <c r="P870" s="1">
        <f>Sales_Fact[[#This Row],[Gross Amount]]*Sales_Fact[[#This Row],[Discount4]]</f>
        <v>216.61199999999999</v>
      </c>
      <c r="Q870" s="1" t="str">
        <f>IF(Sales_Fact[[#This Row],[Total_Amount5]]&gt;1000,"High Value","Standard")</f>
        <v>Standard</v>
      </c>
    </row>
    <row r="871" spans="1:17" x14ac:dyDescent="0.25">
      <c r="A871" t="s">
        <v>2757</v>
      </c>
      <c r="B871" s="3">
        <v>45260</v>
      </c>
      <c r="C871" t="s">
        <v>896</v>
      </c>
      <c r="D871" t="s">
        <v>1591</v>
      </c>
      <c r="E871" t="s">
        <v>1866</v>
      </c>
      <c r="F871">
        <v>1</v>
      </c>
      <c r="G871">
        <v>139.29</v>
      </c>
      <c r="H871">
        <v>0</v>
      </c>
      <c r="I871" t="s">
        <v>1861</v>
      </c>
      <c r="J871">
        <v>139.29</v>
      </c>
      <c r="K871" s="4">
        <f>IF(ISBLANK(Sales_Fact[[#This Row],[Quantity]]),MEDIAN(Sales_Fact[Quantity]),Sales_Fact[[#This Row],[Quantity]])</f>
        <v>1</v>
      </c>
      <c r="L871" s="1">
        <f>IF(ISBLANK(Sales_Fact[[#This Row],[Unit_Price]]),MEDIAN(Sales_Fact[Unit_Price]),Sales_Fact[[#This Row],[Unit_Price]])</f>
        <v>139.29</v>
      </c>
      <c r="M871" s="2">
        <f>IF(ISBLANK(Sales_Fact[[#This Row],[Discount]]),MEDIAN(Sales_Fact[Discount]),Sales_Fact[[#This Row],[Discount]])</f>
        <v>0</v>
      </c>
      <c r="N871" s="1">
        <f>Sales_Fact[[#This Row],[Quantity2]]*Sales_Fact[[#This Row],[Unit_Price3]]*(1-Sales_Fact[[#This Row],[Discount4]])</f>
        <v>139.29</v>
      </c>
      <c r="O871" s="1">
        <f>Sales_Fact[[#This Row],[Quantity2]]*Sales_Fact[[#This Row],[Unit_Price3]]</f>
        <v>139.29</v>
      </c>
      <c r="P871" s="1">
        <f>Sales_Fact[[#This Row],[Gross Amount]]*Sales_Fact[[#This Row],[Discount4]]</f>
        <v>0</v>
      </c>
      <c r="Q871" s="1" t="str">
        <f>IF(Sales_Fact[[#This Row],[Total_Amount5]]&gt;1000,"High Value","Standard")</f>
        <v>Standard</v>
      </c>
    </row>
    <row r="872" spans="1:17" x14ac:dyDescent="0.25">
      <c r="A872" t="s">
        <v>2758</v>
      </c>
      <c r="B872" s="3">
        <v>45702</v>
      </c>
      <c r="C872" t="s">
        <v>138</v>
      </c>
      <c r="D872" t="s">
        <v>1918</v>
      </c>
      <c r="E872" t="s">
        <v>1866</v>
      </c>
      <c r="F872">
        <v>3</v>
      </c>
      <c r="G872">
        <v>459.57</v>
      </c>
      <c r="H872">
        <v>0.1</v>
      </c>
      <c r="I872" t="s">
        <v>1868</v>
      </c>
      <c r="J872">
        <v>1240.8389999999999</v>
      </c>
      <c r="K872" s="4">
        <f>IF(ISBLANK(Sales_Fact[[#This Row],[Quantity]]),MEDIAN(Sales_Fact[Quantity]),Sales_Fact[[#This Row],[Quantity]])</f>
        <v>3</v>
      </c>
      <c r="L872" s="1">
        <f>IF(ISBLANK(Sales_Fact[[#This Row],[Unit_Price]]),MEDIAN(Sales_Fact[Unit_Price]),Sales_Fact[[#This Row],[Unit_Price]])</f>
        <v>459.57</v>
      </c>
      <c r="M872" s="2">
        <f>IF(ISBLANK(Sales_Fact[[#This Row],[Discount]]),MEDIAN(Sales_Fact[Discount]),Sales_Fact[[#This Row],[Discount]])</f>
        <v>0.1</v>
      </c>
      <c r="N872" s="1">
        <f>Sales_Fact[[#This Row],[Quantity2]]*Sales_Fact[[#This Row],[Unit_Price3]]*(1-Sales_Fact[[#This Row],[Discount4]])</f>
        <v>1240.8390000000002</v>
      </c>
      <c r="O872" s="1">
        <f>Sales_Fact[[#This Row],[Quantity2]]*Sales_Fact[[#This Row],[Unit_Price3]]</f>
        <v>1378.71</v>
      </c>
      <c r="P872" s="1">
        <f>Sales_Fact[[#This Row],[Gross Amount]]*Sales_Fact[[#This Row],[Discount4]]</f>
        <v>137.87100000000001</v>
      </c>
      <c r="Q872" s="1" t="str">
        <f>IF(Sales_Fact[[#This Row],[Total_Amount5]]&gt;1000,"High Value","Standard")</f>
        <v>High Value</v>
      </c>
    </row>
    <row r="873" spans="1:17" x14ac:dyDescent="0.25">
      <c r="A873" t="s">
        <v>2759</v>
      </c>
      <c r="B873" s="3">
        <v>45302</v>
      </c>
      <c r="C873" t="s">
        <v>248</v>
      </c>
      <c r="D873" t="s">
        <v>1671</v>
      </c>
      <c r="E873" t="s">
        <v>1888</v>
      </c>
      <c r="F873">
        <v>1</v>
      </c>
      <c r="G873">
        <v>517.82000000000005</v>
      </c>
      <c r="H873">
        <v>0.28999999999999998</v>
      </c>
      <c r="I873" t="s">
        <v>1861</v>
      </c>
      <c r="J873">
        <v>367.65219999999999</v>
      </c>
      <c r="K873" s="4">
        <f>IF(ISBLANK(Sales_Fact[[#This Row],[Quantity]]),MEDIAN(Sales_Fact[Quantity]),Sales_Fact[[#This Row],[Quantity]])</f>
        <v>1</v>
      </c>
      <c r="L873" s="1">
        <f>IF(ISBLANK(Sales_Fact[[#This Row],[Unit_Price]]),MEDIAN(Sales_Fact[Unit_Price]),Sales_Fact[[#This Row],[Unit_Price]])</f>
        <v>517.82000000000005</v>
      </c>
      <c r="M873" s="2">
        <f>IF(ISBLANK(Sales_Fact[[#This Row],[Discount]]),MEDIAN(Sales_Fact[Discount]),Sales_Fact[[#This Row],[Discount]])</f>
        <v>0.28999999999999998</v>
      </c>
      <c r="N873" s="1">
        <f>Sales_Fact[[#This Row],[Quantity2]]*Sales_Fact[[#This Row],[Unit_Price3]]*(1-Sales_Fact[[#This Row],[Discount4]])</f>
        <v>367.65219999999999</v>
      </c>
      <c r="O873" s="1">
        <f>Sales_Fact[[#This Row],[Quantity2]]*Sales_Fact[[#This Row],[Unit_Price3]]</f>
        <v>517.82000000000005</v>
      </c>
      <c r="P873" s="1">
        <f>Sales_Fact[[#This Row],[Gross Amount]]*Sales_Fact[[#This Row],[Discount4]]</f>
        <v>150.1678</v>
      </c>
      <c r="Q873" s="1" t="str">
        <f>IF(Sales_Fact[[#This Row],[Total_Amount5]]&gt;1000,"High Value","Standard")</f>
        <v>Standard</v>
      </c>
    </row>
    <row r="874" spans="1:17" x14ac:dyDescent="0.25">
      <c r="A874" t="s">
        <v>2760</v>
      </c>
      <c r="B874" s="3">
        <v>45653</v>
      </c>
      <c r="C874" t="s">
        <v>1194</v>
      </c>
      <c r="D874" t="s">
        <v>1779</v>
      </c>
      <c r="E874" t="s">
        <v>1904</v>
      </c>
      <c r="F874">
        <v>4</v>
      </c>
      <c r="G874">
        <v>282.45</v>
      </c>
      <c r="H874">
        <v>0.28999999999999998</v>
      </c>
      <c r="I874" t="s">
        <v>1868</v>
      </c>
      <c r="J874">
        <v>802.1579999999999</v>
      </c>
      <c r="K874" s="4">
        <f>IF(ISBLANK(Sales_Fact[[#This Row],[Quantity]]),MEDIAN(Sales_Fact[Quantity]),Sales_Fact[[#This Row],[Quantity]])</f>
        <v>4</v>
      </c>
      <c r="L874" s="1">
        <f>IF(ISBLANK(Sales_Fact[[#This Row],[Unit_Price]]),MEDIAN(Sales_Fact[Unit_Price]),Sales_Fact[[#This Row],[Unit_Price]])</f>
        <v>282.45</v>
      </c>
      <c r="M874" s="2">
        <f>IF(ISBLANK(Sales_Fact[[#This Row],[Discount]]),MEDIAN(Sales_Fact[Discount]),Sales_Fact[[#This Row],[Discount]])</f>
        <v>0.28999999999999998</v>
      </c>
      <c r="N874" s="1">
        <f>Sales_Fact[[#This Row],[Quantity2]]*Sales_Fact[[#This Row],[Unit_Price3]]*(1-Sales_Fact[[#This Row],[Discount4]])</f>
        <v>802.1579999999999</v>
      </c>
      <c r="O874" s="1">
        <f>Sales_Fact[[#This Row],[Quantity2]]*Sales_Fact[[#This Row],[Unit_Price3]]</f>
        <v>1129.8</v>
      </c>
      <c r="P874" s="1">
        <f>Sales_Fact[[#This Row],[Gross Amount]]*Sales_Fact[[#This Row],[Discount4]]</f>
        <v>327.64199999999994</v>
      </c>
      <c r="Q874" s="1" t="str">
        <f>IF(Sales_Fact[[#This Row],[Total_Amount5]]&gt;1000,"High Value","Standard")</f>
        <v>Standard</v>
      </c>
    </row>
    <row r="875" spans="1:17" x14ac:dyDescent="0.25">
      <c r="A875" t="s">
        <v>2761</v>
      </c>
      <c r="B875" s="3">
        <v>45250</v>
      </c>
      <c r="C875" t="s">
        <v>1415</v>
      </c>
      <c r="D875" t="s">
        <v>1812</v>
      </c>
      <c r="E875" t="s">
        <v>1872</v>
      </c>
      <c r="F875">
        <v>2</v>
      </c>
      <c r="G875">
        <v>386.46</v>
      </c>
      <c r="H875">
        <v>0.23</v>
      </c>
      <c r="I875" t="s">
        <v>1868</v>
      </c>
      <c r="J875">
        <v>595.14840000000004</v>
      </c>
      <c r="K875" s="4">
        <f>IF(ISBLANK(Sales_Fact[[#This Row],[Quantity]]),MEDIAN(Sales_Fact[Quantity]),Sales_Fact[[#This Row],[Quantity]])</f>
        <v>2</v>
      </c>
      <c r="L875" s="1">
        <f>IF(ISBLANK(Sales_Fact[[#This Row],[Unit_Price]]),MEDIAN(Sales_Fact[Unit_Price]),Sales_Fact[[#This Row],[Unit_Price]])</f>
        <v>386.46</v>
      </c>
      <c r="M875" s="2">
        <f>IF(ISBLANK(Sales_Fact[[#This Row],[Discount]]),MEDIAN(Sales_Fact[Discount]),Sales_Fact[[#This Row],[Discount]])</f>
        <v>0.23</v>
      </c>
      <c r="N875" s="1">
        <f>Sales_Fact[[#This Row],[Quantity2]]*Sales_Fact[[#This Row],[Unit_Price3]]*(1-Sales_Fact[[#This Row],[Discount4]])</f>
        <v>595.14840000000004</v>
      </c>
      <c r="O875" s="1">
        <f>Sales_Fact[[#This Row],[Quantity2]]*Sales_Fact[[#This Row],[Unit_Price3]]</f>
        <v>772.92</v>
      </c>
      <c r="P875" s="1">
        <f>Sales_Fact[[#This Row],[Gross Amount]]*Sales_Fact[[#This Row],[Discount4]]</f>
        <v>177.77160000000001</v>
      </c>
      <c r="Q875" s="1" t="str">
        <f>IF(Sales_Fact[[#This Row],[Total_Amount5]]&gt;1000,"High Value","Standard")</f>
        <v>Standard</v>
      </c>
    </row>
    <row r="876" spans="1:17" x14ac:dyDescent="0.25">
      <c r="A876" t="s">
        <v>2762</v>
      </c>
      <c r="B876" s="3">
        <v>45661</v>
      </c>
      <c r="C876" t="s">
        <v>646</v>
      </c>
      <c r="D876" t="s">
        <v>1608</v>
      </c>
      <c r="E876" t="s">
        <v>1860</v>
      </c>
      <c r="F876">
        <v>1</v>
      </c>
      <c r="G876">
        <v>270.45</v>
      </c>
      <c r="H876">
        <v>0.15</v>
      </c>
      <c r="I876" t="s">
        <v>1868</v>
      </c>
      <c r="J876">
        <v>229.88249999999999</v>
      </c>
      <c r="K876" s="4">
        <f>IF(ISBLANK(Sales_Fact[[#This Row],[Quantity]]),MEDIAN(Sales_Fact[Quantity]),Sales_Fact[[#This Row],[Quantity]])</f>
        <v>1</v>
      </c>
      <c r="L876" s="1">
        <f>IF(ISBLANK(Sales_Fact[[#This Row],[Unit_Price]]),MEDIAN(Sales_Fact[Unit_Price]),Sales_Fact[[#This Row],[Unit_Price]])</f>
        <v>270.45</v>
      </c>
      <c r="M876" s="2">
        <f>IF(ISBLANK(Sales_Fact[[#This Row],[Discount]]),MEDIAN(Sales_Fact[Discount]),Sales_Fact[[#This Row],[Discount]])</f>
        <v>0.15</v>
      </c>
      <c r="N876" s="1">
        <f>Sales_Fact[[#This Row],[Quantity2]]*Sales_Fact[[#This Row],[Unit_Price3]]*(1-Sales_Fact[[#This Row],[Discount4]])</f>
        <v>229.88249999999999</v>
      </c>
      <c r="O876" s="1">
        <f>Sales_Fact[[#This Row],[Quantity2]]*Sales_Fact[[#This Row],[Unit_Price3]]</f>
        <v>270.45</v>
      </c>
      <c r="P876" s="1">
        <f>Sales_Fact[[#This Row],[Gross Amount]]*Sales_Fact[[#This Row],[Discount4]]</f>
        <v>40.567499999999995</v>
      </c>
      <c r="Q876" s="1" t="str">
        <f>IF(Sales_Fact[[#This Row],[Total_Amount5]]&gt;1000,"High Value","Standard")</f>
        <v>Standard</v>
      </c>
    </row>
    <row r="877" spans="1:17" x14ac:dyDescent="0.25">
      <c r="A877" t="s">
        <v>2763</v>
      </c>
      <c r="B877" s="3">
        <v>45493</v>
      </c>
      <c r="C877" t="s">
        <v>164</v>
      </c>
      <c r="D877" t="s">
        <v>1779</v>
      </c>
      <c r="E877" t="s">
        <v>1901</v>
      </c>
      <c r="F877">
        <v>4</v>
      </c>
      <c r="G877">
        <v>762.94</v>
      </c>
      <c r="H877">
        <v>0.09</v>
      </c>
      <c r="I877" t="s">
        <v>1868</v>
      </c>
      <c r="J877">
        <v>2777.1016</v>
      </c>
      <c r="K877" s="4">
        <f>IF(ISBLANK(Sales_Fact[[#This Row],[Quantity]]),MEDIAN(Sales_Fact[Quantity]),Sales_Fact[[#This Row],[Quantity]])</f>
        <v>4</v>
      </c>
      <c r="L877" s="1">
        <f>IF(ISBLANK(Sales_Fact[[#This Row],[Unit_Price]]),MEDIAN(Sales_Fact[Unit_Price]),Sales_Fact[[#This Row],[Unit_Price]])</f>
        <v>762.94</v>
      </c>
      <c r="M877" s="2">
        <f>IF(ISBLANK(Sales_Fact[[#This Row],[Discount]]),MEDIAN(Sales_Fact[Discount]),Sales_Fact[[#This Row],[Discount]])</f>
        <v>0.09</v>
      </c>
      <c r="N877" s="1">
        <f>Sales_Fact[[#This Row],[Quantity2]]*Sales_Fact[[#This Row],[Unit_Price3]]*(1-Sales_Fact[[#This Row],[Discount4]])</f>
        <v>2777.1016000000004</v>
      </c>
      <c r="O877" s="1">
        <f>Sales_Fact[[#This Row],[Quantity2]]*Sales_Fact[[#This Row],[Unit_Price3]]</f>
        <v>3051.76</v>
      </c>
      <c r="P877" s="1">
        <f>Sales_Fact[[#This Row],[Gross Amount]]*Sales_Fact[[#This Row],[Discount4]]</f>
        <v>274.65840000000003</v>
      </c>
      <c r="Q877" s="1" t="str">
        <f>IF(Sales_Fact[[#This Row],[Total_Amount5]]&gt;1000,"High Value","Standard")</f>
        <v>High Value</v>
      </c>
    </row>
    <row r="878" spans="1:17" x14ac:dyDescent="0.25">
      <c r="A878" t="s">
        <v>2764</v>
      </c>
      <c r="B878" s="3">
        <v>45242</v>
      </c>
      <c r="C878" t="s">
        <v>1525</v>
      </c>
      <c r="D878" t="s">
        <v>1674</v>
      </c>
      <c r="E878" t="s">
        <v>1896</v>
      </c>
      <c r="F878">
        <v>1</v>
      </c>
      <c r="G878">
        <v>409.03</v>
      </c>
      <c r="H878">
        <v>0.25</v>
      </c>
      <c r="I878" t="s">
        <v>1868</v>
      </c>
      <c r="J878">
        <v>306.77249999999998</v>
      </c>
      <c r="K878" s="4">
        <f>IF(ISBLANK(Sales_Fact[[#This Row],[Quantity]]),MEDIAN(Sales_Fact[Quantity]),Sales_Fact[[#This Row],[Quantity]])</f>
        <v>1</v>
      </c>
      <c r="L878" s="1">
        <f>IF(ISBLANK(Sales_Fact[[#This Row],[Unit_Price]]),MEDIAN(Sales_Fact[Unit_Price]),Sales_Fact[[#This Row],[Unit_Price]])</f>
        <v>409.03</v>
      </c>
      <c r="M878" s="2">
        <f>IF(ISBLANK(Sales_Fact[[#This Row],[Discount]]),MEDIAN(Sales_Fact[Discount]),Sales_Fact[[#This Row],[Discount]])</f>
        <v>0.25</v>
      </c>
      <c r="N878" s="1">
        <f>Sales_Fact[[#This Row],[Quantity2]]*Sales_Fact[[#This Row],[Unit_Price3]]*(1-Sales_Fact[[#This Row],[Discount4]])</f>
        <v>306.77249999999998</v>
      </c>
      <c r="O878" s="1">
        <f>Sales_Fact[[#This Row],[Quantity2]]*Sales_Fact[[#This Row],[Unit_Price3]]</f>
        <v>409.03</v>
      </c>
      <c r="P878" s="1">
        <f>Sales_Fact[[#This Row],[Gross Amount]]*Sales_Fact[[#This Row],[Discount4]]</f>
        <v>102.25749999999999</v>
      </c>
      <c r="Q878" s="1" t="str">
        <f>IF(Sales_Fact[[#This Row],[Total_Amount5]]&gt;1000,"High Value","Standard")</f>
        <v>Standard</v>
      </c>
    </row>
    <row r="879" spans="1:17" x14ac:dyDescent="0.25">
      <c r="A879" t="s">
        <v>2765</v>
      </c>
      <c r="B879" s="3">
        <v>45411</v>
      </c>
      <c r="C879" t="s">
        <v>717</v>
      </c>
      <c r="D879" t="s">
        <v>1839</v>
      </c>
      <c r="E879" t="s">
        <v>1899</v>
      </c>
      <c r="F879">
        <v>2</v>
      </c>
      <c r="G879">
        <v>891.13</v>
      </c>
      <c r="H879">
        <v>0.13</v>
      </c>
      <c r="I879" t="s">
        <v>1861</v>
      </c>
      <c r="J879">
        <v>1550.5662</v>
      </c>
      <c r="K879" s="4">
        <f>IF(ISBLANK(Sales_Fact[[#This Row],[Quantity]]),MEDIAN(Sales_Fact[Quantity]),Sales_Fact[[#This Row],[Quantity]])</f>
        <v>2</v>
      </c>
      <c r="L879" s="1">
        <f>IF(ISBLANK(Sales_Fact[[#This Row],[Unit_Price]]),MEDIAN(Sales_Fact[Unit_Price]),Sales_Fact[[#This Row],[Unit_Price]])</f>
        <v>891.13</v>
      </c>
      <c r="M879" s="2">
        <f>IF(ISBLANK(Sales_Fact[[#This Row],[Discount]]),MEDIAN(Sales_Fact[Discount]),Sales_Fact[[#This Row],[Discount]])</f>
        <v>0.13</v>
      </c>
      <c r="N879" s="1">
        <f>Sales_Fact[[#This Row],[Quantity2]]*Sales_Fact[[#This Row],[Unit_Price3]]*(1-Sales_Fact[[#This Row],[Discount4]])</f>
        <v>1550.5662</v>
      </c>
      <c r="O879" s="1">
        <f>Sales_Fact[[#This Row],[Quantity2]]*Sales_Fact[[#This Row],[Unit_Price3]]</f>
        <v>1782.26</v>
      </c>
      <c r="P879" s="1">
        <f>Sales_Fact[[#This Row],[Gross Amount]]*Sales_Fact[[#This Row],[Discount4]]</f>
        <v>231.69380000000001</v>
      </c>
      <c r="Q879" s="1" t="str">
        <f>IF(Sales_Fact[[#This Row],[Total_Amount5]]&gt;1000,"High Value","Standard")</f>
        <v>High Value</v>
      </c>
    </row>
    <row r="880" spans="1:17" x14ac:dyDescent="0.25">
      <c r="A880" t="s">
        <v>2766</v>
      </c>
      <c r="B880" s="3">
        <v>45593</v>
      </c>
      <c r="C880" t="s">
        <v>134</v>
      </c>
      <c r="D880" t="s">
        <v>1827</v>
      </c>
      <c r="E880" t="s">
        <v>1886</v>
      </c>
      <c r="F880">
        <v>1</v>
      </c>
      <c r="G880">
        <v>553.38</v>
      </c>
      <c r="H880">
        <v>0.21</v>
      </c>
      <c r="I880" t="s">
        <v>1864</v>
      </c>
      <c r="J880">
        <v>437.17020000000002</v>
      </c>
      <c r="K880" s="4">
        <f>IF(ISBLANK(Sales_Fact[[#This Row],[Quantity]]),MEDIAN(Sales_Fact[Quantity]),Sales_Fact[[#This Row],[Quantity]])</f>
        <v>1</v>
      </c>
      <c r="L880" s="1">
        <f>IF(ISBLANK(Sales_Fact[[#This Row],[Unit_Price]]),MEDIAN(Sales_Fact[Unit_Price]),Sales_Fact[[#This Row],[Unit_Price]])</f>
        <v>553.38</v>
      </c>
      <c r="M880" s="2">
        <f>IF(ISBLANK(Sales_Fact[[#This Row],[Discount]]),MEDIAN(Sales_Fact[Discount]),Sales_Fact[[#This Row],[Discount]])</f>
        <v>0.21</v>
      </c>
      <c r="N880" s="1">
        <f>Sales_Fact[[#This Row],[Quantity2]]*Sales_Fact[[#This Row],[Unit_Price3]]*(1-Sales_Fact[[#This Row],[Discount4]])</f>
        <v>437.17020000000002</v>
      </c>
      <c r="O880" s="1">
        <f>Sales_Fact[[#This Row],[Quantity2]]*Sales_Fact[[#This Row],[Unit_Price3]]</f>
        <v>553.38</v>
      </c>
      <c r="P880" s="1">
        <f>Sales_Fact[[#This Row],[Gross Amount]]*Sales_Fact[[#This Row],[Discount4]]</f>
        <v>116.2098</v>
      </c>
      <c r="Q880" s="1" t="str">
        <f>IF(Sales_Fact[[#This Row],[Total_Amount5]]&gt;1000,"High Value","Standard")</f>
        <v>Standard</v>
      </c>
    </row>
    <row r="881" spans="1:17" x14ac:dyDescent="0.25">
      <c r="A881" t="s">
        <v>2767</v>
      </c>
      <c r="B881" s="3">
        <v>45281</v>
      </c>
      <c r="C881" t="s">
        <v>541</v>
      </c>
      <c r="D881" t="s">
        <v>1806</v>
      </c>
      <c r="E881" t="s">
        <v>1896</v>
      </c>
      <c r="F881">
        <v>2</v>
      </c>
      <c r="G881">
        <v>652.29999999999995</v>
      </c>
      <c r="H881">
        <v>0.16</v>
      </c>
      <c r="I881" t="s">
        <v>1868</v>
      </c>
      <c r="J881">
        <v>1095.864</v>
      </c>
      <c r="K881" s="4">
        <f>IF(ISBLANK(Sales_Fact[[#This Row],[Quantity]]),MEDIAN(Sales_Fact[Quantity]),Sales_Fact[[#This Row],[Quantity]])</f>
        <v>2</v>
      </c>
      <c r="L881" s="1">
        <f>IF(ISBLANK(Sales_Fact[[#This Row],[Unit_Price]]),MEDIAN(Sales_Fact[Unit_Price]),Sales_Fact[[#This Row],[Unit_Price]])</f>
        <v>652.29999999999995</v>
      </c>
      <c r="M881" s="2">
        <f>IF(ISBLANK(Sales_Fact[[#This Row],[Discount]]),MEDIAN(Sales_Fact[Discount]),Sales_Fact[[#This Row],[Discount]])</f>
        <v>0.16</v>
      </c>
      <c r="N881" s="1">
        <f>Sales_Fact[[#This Row],[Quantity2]]*Sales_Fact[[#This Row],[Unit_Price3]]*(1-Sales_Fact[[#This Row],[Discount4]])</f>
        <v>1095.8639999999998</v>
      </c>
      <c r="O881" s="1">
        <f>Sales_Fact[[#This Row],[Quantity2]]*Sales_Fact[[#This Row],[Unit_Price3]]</f>
        <v>1304.5999999999999</v>
      </c>
      <c r="P881" s="1">
        <f>Sales_Fact[[#This Row],[Gross Amount]]*Sales_Fact[[#This Row],[Discount4]]</f>
        <v>208.73599999999999</v>
      </c>
      <c r="Q881" s="1" t="str">
        <f>IF(Sales_Fact[[#This Row],[Total_Amount5]]&gt;1000,"High Value","Standard")</f>
        <v>High Value</v>
      </c>
    </row>
    <row r="882" spans="1:17" x14ac:dyDescent="0.25">
      <c r="A882" t="s">
        <v>2768</v>
      </c>
      <c r="B882" s="3">
        <v>45575</v>
      </c>
      <c r="C882" t="s">
        <v>427</v>
      </c>
      <c r="D882" t="s">
        <v>1677</v>
      </c>
      <c r="E882" t="s">
        <v>1890</v>
      </c>
      <c r="F882">
        <v>4</v>
      </c>
      <c r="G882">
        <v>194.36</v>
      </c>
      <c r="H882">
        <v>0.18</v>
      </c>
      <c r="I882" t="s">
        <v>1868</v>
      </c>
      <c r="J882">
        <v>637.50080000000014</v>
      </c>
      <c r="K882" s="4">
        <f>IF(ISBLANK(Sales_Fact[[#This Row],[Quantity]]),MEDIAN(Sales_Fact[Quantity]),Sales_Fact[[#This Row],[Quantity]])</f>
        <v>4</v>
      </c>
      <c r="L882" s="1">
        <f>IF(ISBLANK(Sales_Fact[[#This Row],[Unit_Price]]),MEDIAN(Sales_Fact[Unit_Price]),Sales_Fact[[#This Row],[Unit_Price]])</f>
        <v>194.36</v>
      </c>
      <c r="M882" s="2">
        <f>IF(ISBLANK(Sales_Fact[[#This Row],[Discount]]),MEDIAN(Sales_Fact[Discount]),Sales_Fact[[#This Row],[Discount]])</f>
        <v>0.18</v>
      </c>
      <c r="N882" s="1">
        <f>Sales_Fact[[#This Row],[Quantity2]]*Sales_Fact[[#This Row],[Unit_Price3]]*(1-Sales_Fact[[#This Row],[Discount4]])</f>
        <v>637.50080000000014</v>
      </c>
      <c r="O882" s="1">
        <f>Sales_Fact[[#This Row],[Quantity2]]*Sales_Fact[[#This Row],[Unit_Price3]]</f>
        <v>777.44</v>
      </c>
      <c r="P882" s="1">
        <f>Sales_Fact[[#This Row],[Gross Amount]]*Sales_Fact[[#This Row],[Discount4]]</f>
        <v>139.9392</v>
      </c>
      <c r="Q882" s="1" t="str">
        <f>IF(Sales_Fact[[#This Row],[Total_Amount5]]&gt;1000,"High Value","Standard")</f>
        <v>Standard</v>
      </c>
    </row>
    <row r="883" spans="1:17" x14ac:dyDescent="0.25">
      <c r="A883" t="s">
        <v>2769</v>
      </c>
      <c r="B883" s="3">
        <v>45660</v>
      </c>
      <c r="C883" t="s">
        <v>520</v>
      </c>
      <c r="D883" t="s">
        <v>1827</v>
      </c>
      <c r="E883" t="s">
        <v>1883</v>
      </c>
      <c r="F883">
        <v>3</v>
      </c>
      <c r="G883">
        <v>476.37</v>
      </c>
      <c r="H883">
        <v>0.21</v>
      </c>
      <c r="I883" t="s">
        <v>1868</v>
      </c>
      <c r="J883">
        <v>1128.9969000000001</v>
      </c>
      <c r="K883" s="4">
        <f>IF(ISBLANK(Sales_Fact[[#This Row],[Quantity]]),MEDIAN(Sales_Fact[Quantity]),Sales_Fact[[#This Row],[Quantity]])</f>
        <v>3</v>
      </c>
      <c r="L883" s="1">
        <f>IF(ISBLANK(Sales_Fact[[#This Row],[Unit_Price]]),MEDIAN(Sales_Fact[Unit_Price]),Sales_Fact[[#This Row],[Unit_Price]])</f>
        <v>476.37</v>
      </c>
      <c r="M883" s="2">
        <f>IF(ISBLANK(Sales_Fact[[#This Row],[Discount]]),MEDIAN(Sales_Fact[Discount]),Sales_Fact[[#This Row],[Discount]])</f>
        <v>0.21</v>
      </c>
      <c r="N883" s="1">
        <f>Sales_Fact[[#This Row],[Quantity2]]*Sales_Fact[[#This Row],[Unit_Price3]]*(1-Sales_Fact[[#This Row],[Discount4]])</f>
        <v>1128.9969000000001</v>
      </c>
      <c r="O883" s="1">
        <f>Sales_Fact[[#This Row],[Quantity2]]*Sales_Fact[[#This Row],[Unit_Price3]]</f>
        <v>1429.1100000000001</v>
      </c>
      <c r="P883" s="1">
        <f>Sales_Fact[[#This Row],[Gross Amount]]*Sales_Fact[[#This Row],[Discount4]]</f>
        <v>300.11310000000003</v>
      </c>
      <c r="Q883" s="1" t="str">
        <f>IF(Sales_Fact[[#This Row],[Total_Amount5]]&gt;1000,"High Value","Standard")</f>
        <v>High Value</v>
      </c>
    </row>
    <row r="884" spans="1:17" x14ac:dyDescent="0.25">
      <c r="A884" t="s">
        <v>2770</v>
      </c>
      <c r="B884" s="3">
        <v>45360</v>
      </c>
      <c r="C884" t="s">
        <v>1152</v>
      </c>
      <c r="D884" t="s">
        <v>1671</v>
      </c>
      <c r="E884" t="s">
        <v>1870</v>
      </c>
      <c r="F884">
        <v>3</v>
      </c>
      <c r="G884">
        <v>174.57</v>
      </c>
      <c r="H884">
        <v>0</v>
      </c>
      <c r="I884" t="s">
        <v>1864</v>
      </c>
      <c r="J884">
        <v>523.71</v>
      </c>
      <c r="K884" s="4">
        <f>IF(ISBLANK(Sales_Fact[[#This Row],[Quantity]]),MEDIAN(Sales_Fact[Quantity]),Sales_Fact[[#This Row],[Quantity]])</f>
        <v>3</v>
      </c>
      <c r="L884" s="1">
        <f>IF(ISBLANK(Sales_Fact[[#This Row],[Unit_Price]]),MEDIAN(Sales_Fact[Unit_Price]),Sales_Fact[[#This Row],[Unit_Price]])</f>
        <v>174.57</v>
      </c>
      <c r="M884" s="2">
        <f>IF(ISBLANK(Sales_Fact[[#This Row],[Discount]]),MEDIAN(Sales_Fact[Discount]),Sales_Fact[[#This Row],[Discount]])</f>
        <v>0</v>
      </c>
      <c r="N884" s="1">
        <f>Sales_Fact[[#This Row],[Quantity2]]*Sales_Fact[[#This Row],[Unit_Price3]]*(1-Sales_Fact[[#This Row],[Discount4]])</f>
        <v>523.71</v>
      </c>
      <c r="O884" s="1">
        <f>Sales_Fact[[#This Row],[Quantity2]]*Sales_Fact[[#This Row],[Unit_Price3]]</f>
        <v>523.71</v>
      </c>
      <c r="P884" s="1">
        <f>Sales_Fact[[#This Row],[Gross Amount]]*Sales_Fact[[#This Row],[Discount4]]</f>
        <v>0</v>
      </c>
      <c r="Q884" s="1" t="str">
        <f>IF(Sales_Fact[[#This Row],[Total_Amount5]]&gt;1000,"High Value","Standard")</f>
        <v>Standard</v>
      </c>
    </row>
    <row r="885" spans="1:17" x14ac:dyDescent="0.25">
      <c r="A885" t="s">
        <v>2771</v>
      </c>
      <c r="B885" s="3">
        <v>45526</v>
      </c>
      <c r="C885" t="s">
        <v>418</v>
      </c>
      <c r="D885" t="s">
        <v>1806</v>
      </c>
      <c r="E885" t="s">
        <v>1879</v>
      </c>
      <c r="F885">
        <v>3</v>
      </c>
      <c r="G885">
        <v>762</v>
      </c>
      <c r="H885">
        <v>0.02</v>
      </c>
      <c r="I885" t="s">
        <v>1864</v>
      </c>
      <c r="J885">
        <v>2240.2800000000002</v>
      </c>
      <c r="K885" s="4">
        <f>IF(ISBLANK(Sales_Fact[[#This Row],[Quantity]]),MEDIAN(Sales_Fact[Quantity]),Sales_Fact[[#This Row],[Quantity]])</f>
        <v>3</v>
      </c>
      <c r="L885" s="1">
        <f>IF(ISBLANK(Sales_Fact[[#This Row],[Unit_Price]]),MEDIAN(Sales_Fact[Unit_Price]),Sales_Fact[[#This Row],[Unit_Price]])</f>
        <v>762</v>
      </c>
      <c r="M885" s="2">
        <f>IF(ISBLANK(Sales_Fact[[#This Row],[Discount]]),MEDIAN(Sales_Fact[Discount]),Sales_Fact[[#This Row],[Discount]])</f>
        <v>0.02</v>
      </c>
      <c r="N885" s="1">
        <f>Sales_Fact[[#This Row],[Quantity2]]*Sales_Fact[[#This Row],[Unit_Price3]]*(1-Sales_Fact[[#This Row],[Discount4]])</f>
        <v>2240.2799999999997</v>
      </c>
      <c r="O885" s="1">
        <f>Sales_Fact[[#This Row],[Quantity2]]*Sales_Fact[[#This Row],[Unit_Price3]]</f>
        <v>2286</v>
      </c>
      <c r="P885" s="1">
        <f>Sales_Fact[[#This Row],[Gross Amount]]*Sales_Fact[[#This Row],[Discount4]]</f>
        <v>45.72</v>
      </c>
      <c r="Q885" s="1" t="str">
        <f>IF(Sales_Fact[[#This Row],[Total_Amount5]]&gt;1000,"High Value","Standard")</f>
        <v>High Value</v>
      </c>
    </row>
    <row r="886" spans="1:17" x14ac:dyDescent="0.25">
      <c r="A886" t="s">
        <v>2772</v>
      </c>
      <c r="B886" s="3">
        <v>45395</v>
      </c>
      <c r="C886" t="s">
        <v>1329</v>
      </c>
      <c r="D886" t="s">
        <v>1767</v>
      </c>
      <c r="E886" t="s">
        <v>1892</v>
      </c>
      <c r="F886">
        <v>1</v>
      </c>
      <c r="G886">
        <v>44.08</v>
      </c>
      <c r="H886">
        <v>0.05</v>
      </c>
      <c r="I886" t="s">
        <v>1861</v>
      </c>
      <c r="J886">
        <v>41.875999999999998</v>
      </c>
      <c r="K886" s="4">
        <f>IF(ISBLANK(Sales_Fact[[#This Row],[Quantity]]),MEDIAN(Sales_Fact[Quantity]),Sales_Fact[[#This Row],[Quantity]])</f>
        <v>1</v>
      </c>
      <c r="L886" s="1">
        <f>IF(ISBLANK(Sales_Fact[[#This Row],[Unit_Price]]),MEDIAN(Sales_Fact[Unit_Price]),Sales_Fact[[#This Row],[Unit_Price]])</f>
        <v>44.08</v>
      </c>
      <c r="M886" s="2">
        <f>IF(ISBLANK(Sales_Fact[[#This Row],[Discount]]),MEDIAN(Sales_Fact[Discount]),Sales_Fact[[#This Row],[Discount]])</f>
        <v>0.05</v>
      </c>
      <c r="N886" s="1">
        <f>Sales_Fact[[#This Row],[Quantity2]]*Sales_Fact[[#This Row],[Unit_Price3]]*(1-Sales_Fact[[#This Row],[Discount4]])</f>
        <v>41.875999999999998</v>
      </c>
      <c r="O886" s="1">
        <f>Sales_Fact[[#This Row],[Quantity2]]*Sales_Fact[[#This Row],[Unit_Price3]]</f>
        <v>44.08</v>
      </c>
      <c r="P886" s="1">
        <f>Sales_Fact[[#This Row],[Gross Amount]]*Sales_Fact[[#This Row],[Discount4]]</f>
        <v>2.2040000000000002</v>
      </c>
      <c r="Q886" s="1" t="str">
        <f>IF(Sales_Fact[[#This Row],[Total_Amount5]]&gt;1000,"High Value","Standard")</f>
        <v>Standard</v>
      </c>
    </row>
    <row r="887" spans="1:17" x14ac:dyDescent="0.25">
      <c r="A887" t="s">
        <v>2773</v>
      </c>
      <c r="B887" s="3">
        <v>45466</v>
      </c>
      <c r="C887" t="s">
        <v>1528</v>
      </c>
      <c r="D887" t="s">
        <v>1728</v>
      </c>
      <c r="E887" t="s">
        <v>1896</v>
      </c>
      <c r="F887">
        <v>1</v>
      </c>
      <c r="G887">
        <v>992.37</v>
      </c>
      <c r="H887">
        <v>0.24</v>
      </c>
      <c r="I887" t="s">
        <v>1868</v>
      </c>
      <c r="J887">
        <v>754.20119999999997</v>
      </c>
      <c r="K887" s="4">
        <f>IF(ISBLANK(Sales_Fact[[#This Row],[Quantity]]),MEDIAN(Sales_Fact[Quantity]),Sales_Fact[[#This Row],[Quantity]])</f>
        <v>1</v>
      </c>
      <c r="L887" s="1">
        <f>IF(ISBLANK(Sales_Fact[[#This Row],[Unit_Price]]),MEDIAN(Sales_Fact[Unit_Price]),Sales_Fact[[#This Row],[Unit_Price]])</f>
        <v>992.37</v>
      </c>
      <c r="M887" s="2">
        <f>IF(ISBLANK(Sales_Fact[[#This Row],[Discount]]),MEDIAN(Sales_Fact[Discount]),Sales_Fact[[#This Row],[Discount]])</f>
        <v>0.24</v>
      </c>
      <c r="N887" s="1">
        <f>Sales_Fact[[#This Row],[Quantity2]]*Sales_Fact[[#This Row],[Unit_Price3]]*(1-Sales_Fact[[#This Row],[Discount4]])</f>
        <v>754.20119999999997</v>
      </c>
      <c r="O887" s="1">
        <f>Sales_Fact[[#This Row],[Quantity2]]*Sales_Fact[[#This Row],[Unit_Price3]]</f>
        <v>992.37</v>
      </c>
      <c r="P887" s="1">
        <f>Sales_Fact[[#This Row],[Gross Amount]]*Sales_Fact[[#This Row],[Discount4]]</f>
        <v>238.1688</v>
      </c>
      <c r="Q887" s="1" t="str">
        <f>IF(Sales_Fact[[#This Row],[Total_Amount5]]&gt;1000,"High Value","Standard")</f>
        <v>Standard</v>
      </c>
    </row>
    <row r="888" spans="1:17" x14ac:dyDescent="0.25">
      <c r="A888" t="s">
        <v>2774</v>
      </c>
      <c r="B888" s="3">
        <v>45876</v>
      </c>
      <c r="C888" t="s">
        <v>663</v>
      </c>
      <c r="D888" t="s">
        <v>1644</v>
      </c>
      <c r="E888" t="s">
        <v>1901</v>
      </c>
      <c r="F888">
        <v>3</v>
      </c>
      <c r="G888">
        <v>465.4</v>
      </c>
      <c r="H888">
        <v>0.28999999999999998</v>
      </c>
      <c r="I888" t="s">
        <v>1868</v>
      </c>
      <c r="J888">
        <v>991.30199999999979</v>
      </c>
      <c r="K888" s="4">
        <f>IF(ISBLANK(Sales_Fact[[#This Row],[Quantity]]),MEDIAN(Sales_Fact[Quantity]),Sales_Fact[[#This Row],[Quantity]])</f>
        <v>3</v>
      </c>
      <c r="L888" s="1">
        <f>IF(ISBLANK(Sales_Fact[[#This Row],[Unit_Price]]),MEDIAN(Sales_Fact[Unit_Price]),Sales_Fact[[#This Row],[Unit_Price]])</f>
        <v>465.4</v>
      </c>
      <c r="M888" s="2">
        <f>IF(ISBLANK(Sales_Fact[[#This Row],[Discount]]),MEDIAN(Sales_Fact[Discount]),Sales_Fact[[#This Row],[Discount]])</f>
        <v>0.28999999999999998</v>
      </c>
      <c r="N888" s="1">
        <f>Sales_Fact[[#This Row],[Quantity2]]*Sales_Fact[[#This Row],[Unit_Price3]]*(1-Sales_Fact[[#This Row],[Discount4]])</f>
        <v>991.30199999999979</v>
      </c>
      <c r="O888" s="1">
        <f>Sales_Fact[[#This Row],[Quantity2]]*Sales_Fact[[#This Row],[Unit_Price3]]</f>
        <v>1396.1999999999998</v>
      </c>
      <c r="P888" s="1">
        <f>Sales_Fact[[#This Row],[Gross Amount]]*Sales_Fact[[#This Row],[Discount4]]</f>
        <v>404.89799999999991</v>
      </c>
      <c r="Q888" s="1" t="str">
        <f>IF(Sales_Fact[[#This Row],[Total_Amount5]]&gt;1000,"High Value","Standard")</f>
        <v>Standard</v>
      </c>
    </row>
    <row r="889" spans="1:17" x14ac:dyDescent="0.25">
      <c r="A889" t="s">
        <v>2775</v>
      </c>
      <c r="B889" s="3">
        <v>45724</v>
      </c>
      <c r="C889" t="s">
        <v>1068</v>
      </c>
      <c r="D889" t="s">
        <v>1918</v>
      </c>
      <c r="E889" t="s">
        <v>1901</v>
      </c>
      <c r="F889">
        <v>2</v>
      </c>
      <c r="G889">
        <v>693.61</v>
      </c>
      <c r="H889">
        <v>0.15</v>
      </c>
      <c r="I889" t="s">
        <v>1864</v>
      </c>
      <c r="J889">
        <v>1179.1369999999999</v>
      </c>
      <c r="K889" s="4">
        <f>IF(ISBLANK(Sales_Fact[[#This Row],[Quantity]]),MEDIAN(Sales_Fact[Quantity]),Sales_Fact[[#This Row],[Quantity]])</f>
        <v>2</v>
      </c>
      <c r="L889" s="1">
        <f>IF(ISBLANK(Sales_Fact[[#This Row],[Unit_Price]]),MEDIAN(Sales_Fact[Unit_Price]),Sales_Fact[[#This Row],[Unit_Price]])</f>
        <v>693.61</v>
      </c>
      <c r="M889" s="2">
        <f>IF(ISBLANK(Sales_Fact[[#This Row],[Discount]]),MEDIAN(Sales_Fact[Discount]),Sales_Fact[[#This Row],[Discount]])</f>
        <v>0.15</v>
      </c>
      <c r="N889" s="1">
        <f>Sales_Fact[[#This Row],[Quantity2]]*Sales_Fact[[#This Row],[Unit_Price3]]*(1-Sales_Fact[[#This Row],[Discount4]])</f>
        <v>1179.1369999999999</v>
      </c>
      <c r="O889" s="1">
        <f>Sales_Fact[[#This Row],[Quantity2]]*Sales_Fact[[#This Row],[Unit_Price3]]</f>
        <v>1387.22</v>
      </c>
      <c r="P889" s="1">
        <f>Sales_Fact[[#This Row],[Gross Amount]]*Sales_Fact[[#This Row],[Discount4]]</f>
        <v>208.083</v>
      </c>
      <c r="Q889" s="1" t="str">
        <f>IF(Sales_Fact[[#This Row],[Total_Amount5]]&gt;1000,"High Value","Standard")</f>
        <v>High Value</v>
      </c>
    </row>
    <row r="890" spans="1:17" x14ac:dyDescent="0.25">
      <c r="A890" t="s">
        <v>2776</v>
      </c>
      <c r="B890" s="3">
        <v>45801</v>
      </c>
      <c r="C890" t="s">
        <v>1443</v>
      </c>
      <c r="D890" t="s">
        <v>1752</v>
      </c>
      <c r="E890" t="s">
        <v>1866</v>
      </c>
      <c r="F890">
        <v>2</v>
      </c>
      <c r="G890">
        <v>995.11</v>
      </c>
      <c r="H890">
        <v>0.13</v>
      </c>
      <c r="I890" t="s">
        <v>1864</v>
      </c>
      <c r="J890">
        <v>1731.4914000000001</v>
      </c>
      <c r="K890" s="4">
        <f>IF(ISBLANK(Sales_Fact[[#This Row],[Quantity]]),MEDIAN(Sales_Fact[Quantity]),Sales_Fact[[#This Row],[Quantity]])</f>
        <v>2</v>
      </c>
      <c r="L890" s="1">
        <f>IF(ISBLANK(Sales_Fact[[#This Row],[Unit_Price]]),MEDIAN(Sales_Fact[Unit_Price]),Sales_Fact[[#This Row],[Unit_Price]])</f>
        <v>995.11</v>
      </c>
      <c r="M890" s="2">
        <f>IF(ISBLANK(Sales_Fact[[#This Row],[Discount]]),MEDIAN(Sales_Fact[Discount]),Sales_Fact[[#This Row],[Discount]])</f>
        <v>0.13</v>
      </c>
      <c r="N890" s="1">
        <f>Sales_Fact[[#This Row],[Quantity2]]*Sales_Fact[[#This Row],[Unit_Price3]]*(1-Sales_Fact[[#This Row],[Discount4]])</f>
        <v>1731.4914000000001</v>
      </c>
      <c r="O890" s="1">
        <f>Sales_Fact[[#This Row],[Quantity2]]*Sales_Fact[[#This Row],[Unit_Price3]]</f>
        <v>1990.22</v>
      </c>
      <c r="P890" s="1">
        <f>Sales_Fact[[#This Row],[Gross Amount]]*Sales_Fact[[#This Row],[Discount4]]</f>
        <v>258.72860000000003</v>
      </c>
      <c r="Q890" s="1" t="str">
        <f>IF(Sales_Fact[[#This Row],[Total_Amount5]]&gt;1000,"High Value","Standard")</f>
        <v>High Value</v>
      </c>
    </row>
    <row r="891" spans="1:17" x14ac:dyDescent="0.25">
      <c r="A891" t="s">
        <v>2777</v>
      </c>
      <c r="B891" s="3">
        <v>45749</v>
      </c>
      <c r="C891" t="s">
        <v>1200</v>
      </c>
      <c r="D891" t="s">
        <v>1620</v>
      </c>
      <c r="E891" t="s">
        <v>1874</v>
      </c>
      <c r="F891">
        <v>3</v>
      </c>
      <c r="G891">
        <v>70.97</v>
      </c>
      <c r="H891">
        <v>0.06</v>
      </c>
      <c r="I891" t="s">
        <v>1868</v>
      </c>
      <c r="J891">
        <v>200.1354</v>
      </c>
      <c r="K891" s="4">
        <f>IF(ISBLANK(Sales_Fact[[#This Row],[Quantity]]),MEDIAN(Sales_Fact[Quantity]),Sales_Fact[[#This Row],[Quantity]])</f>
        <v>3</v>
      </c>
      <c r="L891" s="1">
        <f>IF(ISBLANK(Sales_Fact[[#This Row],[Unit_Price]]),MEDIAN(Sales_Fact[Unit_Price]),Sales_Fact[[#This Row],[Unit_Price]])</f>
        <v>70.97</v>
      </c>
      <c r="M891" s="2">
        <f>IF(ISBLANK(Sales_Fact[[#This Row],[Discount]]),MEDIAN(Sales_Fact[Discount]),Sales_Fact[[#This Row],[Discount]])</f>
        <v>0.06</v>
      </c>
      <c r="N891" s="1">
        <f>Sales_Fact[[#This Row],[Quantity2]]*Sales_Fact[[#This Row],[Unit_Price3]]*(1-Sales_Fact[[#This Row],[Discount4]])</f>
        <v>200.13539999999998</v>
      </c>
      <c r="O891" s="1">
        <f>Sales_Fact[[#This Row],[Quantity2]]*Sales_Fact[[#This Row],[Unit_Price3]]</f>
        <v>212.91</v>
      </c>
      <c r="P891" s="1">
        <f>Sales_Fact[[#This Row],[Gross Amount]]*Sales_Fact[[#This Row],[Discount4]]</f>
        <v>12.7746</v>
      </c>
      <c r="Q891" s="1" t="str">
        <f>IF(Sales_Fact[[#This Row],[Total_Amount5]]&gt;1000,"High Value","Standard")</f>
        <v>Standard</v>
      </c>
    </row>
    <row r="892" spans="1:17" x14ac:dyDescent="0.25">
      <c r="A892" t="s">
        <v>2778</v>
      </c>
      <c r="B892" s="3">
        <v>45325</v>
      </c>
      <c r="C892" t="s">
        <v>400</v>
      </c>
      <c r="D892" t="s">
        <v>1800</v>
      </c>
      <c r="E892" t="s">
        <v>1890</v>
      </c>
      <c r="F892">
        <v>3</v>
      </c>
      <c r="G892">
        <v>470.42</v>
      </c>
      <c r="H892">
        <v>0.16</v>
      </c>
      <c r="I892" t="s">
        <v>1861</v>
      </c>
      <c r="J892">
        <v>1185.4584</v>
      </c>
      <c r="K892" s="4">
        <f>IF(ISBLANK(Sales_Fact[[#This Row],[Quantity]]),MEDIAN(Sales_Fact[Quantity]),Sales_Fact[[#This Row],[Quantity]])</f>
        <v>3</v>
      </c>
      <c r="L892" s="1">
        <f>IF(ISBLANK(Sales_Fact[[#This Row],[Unit_Price]]),MEDIAN(Sales_Fact[Unit_Price]),Sales_Fact[[#This Row],[Unit_Price]])</f>
        <v>470.42</v>
      </c>
      <c r="M892" s="2">
        <f>IF(ISBLANK(Sales_Fact[[#This Row],[Discount]]),MEDIAN(Sales_Fact[Discount]),Sales_Fact[[#This Row],[Discount]])</f>
        <v>0.16</v>
      </c>
      <c r="N892" s="1">
        <f>Sales_Fact[[#This Row],[Quantity2]]*Sales_Fact[[#This Row],[Unit_Price3]]*(1-Sales_Fact[[#This Row],[Discount4]])</f>
        <v>1185.4584</v>
      </c>
      <c r="O892" s="1">
        <f>Sales_Fact[[#This Row],[Quantity2]]*Sales_Fact[[#This Row],[Unit_Price3]]</f>
        <v>1411.26</v>
      </c>
      <c r="P892" s="1">
        <f>Sales_Fact[[#This Row],[Gross Amount]]*Sales_Fact[[#This Row],[Discount4]]</f>
        <v>225.80160000000001</v>
      </c>
      <c r="Q892" s="1" t="str">
        <f>IF(Sales_Fact[[#This Row],[Total_Amount5]]&gt;1000,"High Value","Standard")</f>
        <v>High Value</v>
      </c>
    </row>
    <row r="893" spans="1:17" x14ac:dyDescent="0.25">
      <c r="A893" t="s">
        <v>2779</v>
      </c>
      <c r="B893" s="3">
        <v>45932</v>
      </c>
      <c r="C893" t="s">
        <v>999</v>
      </c>
      <c r="D893" t="s">
        <v>1809</v>
      </c>
      <c r="E893" t="s">
        <v>1886</v>
      </c>
      <c r="F893">
        <v>2</v>
      </c>
      <c r="G893">
        <v>215.59</v>
      </c>
      <c r="H893">
        <v>0.18</v>
      </c>
      <c r="I893" t="s">
        <v>1861</v>
      </c>
      <c r="J893">
        <v>353.56760000000003</v>
      </c>
      <c r="K893" s="4">
        <f>IF(ISBLANK(Sales_Fact[[#This Row],[Quantity]]),MEDIAN(Sales_Fact[Quantity]),Sales_Fact[[#This Row],[Quantity]])</f>
        <v>2</v>
      </c>
      <c r="L893" s="1">
        <f>IF(ISBLANK(Sales_Fact[[#This Row],[Unit_Price]]),MEDIAN(Sales_Fact[Unit_Price]),Sales_Fact[[#This Row],[Unit_Price]])</f>
        <v>215.59</v>
      </c>
      <c r="M893" s="2">
        <f>IF(ISBLANK(Sales_Fact[[#This Row],[Discount]]),MEDIAN(Sales_Fact[Discount]),Sales_Fact[[#This Row],[Discount]])</f>
        <v>0.18</v>
      </c>
      <c r="N893" s="1">
        <f>Sales_Fact[[#This Row],[Quantity2]]*Sales_Fact[[#This Row],[Unit_Price3]]*(1-Sales_Fact[[#This Row],[Discount4]])</f>
        <v>353.56760000000003</v>
      </c>
      <c r="O893" s="1">
        <f>Sales_Fact[[#This Row],[Quantity2]]*Sales_Fact[[#This Row],[Unit_Price3]]</f>
        <v>431.18</v>
      </c>
      <c r="P893" s="1">
        <f>Sales_Fact[[#This Row],[Gross Amount]]*Sales_Fact[[#This Row],[Discount4]]</f>
        <v>77.612399999999994</v>
      </c>
      <c r="Q893" s="1" t="str">
        <f>IF(Sales_Fact[[#This Row],[Total_Amount5]]&gt;1000,"High Value","Standard")</f>
        <v>Standard</v>
      </c>
    </row>
    <row r="894" spans="1:17" x14ac:dyDescent="0.25">
      <c r="A894" t="s">
        <v>2780</v>
      </c>
      <c r="B894" s="3">
        <v>45895</v>
      </c>
      <c r="C894" t="s">
        <v>776</v>
      </c>
      <c r="D894" t="s">
        <v>1827</v>
      </c>
      <c r="E894" t="s">
        <v>1879</v>
      </c>
      <c r="F894">
        <v>1</v>
      </c>
      <c r="G894">
        <v>533.79999999999995</v>
      </c>
      <c r="H894">
        <v>0.27</v>
      </c>
      <c r="I894" t="s">
        <v>1868</v>
      </c>
      <c r="J894">
        <v>389.67399999999998</v>
      </c>
      <c r="K894" s="4">
        <f>IF(ISBLANK(Sales_Fact[[#This Row],[Quantity]]),MEDIAN(Sales_Fact[Quantity]),Sales_Fact[[#This Row],[Quantity]])</f>
        <v>1</v>
      </c>
      <c r="L894" s="1">
        <f>IF(ISBLANK(Sales_Fact[[#This Row],[Unit_Price]]),MEDIAN(Sales_Fact[Unit_Price]),Sales_Fact[[#This Row],[Unit_Price]])</f>
        <v>533.79999999999995</v>
      </c>
      <c r="M894" s="2">
        <f>IF(ISBLANK(Sales_Fact[[#This Row],[Discount]]),MEDIAN(Sales_Fact[Discount]),Sales_Fact[[#This Row],[Discount]])</f>
        <v>0.27</v>
      </c>
      <c r="N894" s="1">
        <f>Sales_Fact[[#This Row],[Quantity2]]*Sales_Fact[[#This Row],[Unit_Price3]]*(1-Sales_Fact[[#This Row],[Discount4]])</f>
        <v>389.67399999999998</v>
      </c>
      <c r="O894" s="1">
        <f>Sales_Fact[[#This Row],[Quantity2]]*Sales_Fact[[#This Row],[Unit_Price3]]</f>
        <v>533.79999999999995</v>
      </c>
      <c r="P894" s="1">
        <f>Sales_Fact[[#This Row],[Gross Amount]]*Sales_Fact[[#This Row],[Discount4]]</f>
        <v>144.126</v>
      </c>
      <c r="Q894" s="1" t="str">
        <f>IF(Sales_Fact[[#This Row],[Total_Amount5]]&gt;1000,"High Value","Standard")</f>
        <v>Standard</v>
      </c>
    </row>
    <row r="895" spans="1:17" x14ac:dyDescent="0.25">
      <c r="A895" t="s">
        <v>2781</v>
      </c>
      <c r="B895" s="3">
        <v>45614</v>
      </c>
      <c r="C895" t="s">
        <v>339</v>
      </c>
      <c r="D895" t="s">
        <v>1647</v>
      </c>
      <c r="E895" t="s">
        <v>1860</v>
      </c>
      <c r="F895">
        <v>2</v>
      </c>
      <c r="G895">
        <v>732.67</v>
      </c>
      <c r="H895">
        <v>0.24</v>
      </c>
      <c r="I895" t="s">
        <v>1864</v>
      </c>
      <c r="J895">
        <v>1113.6584</v>
      </c>
      <c r="K895" s="4">
        <f>IF(ISBLANK(Sales_Fact[[#This Row],[Quantity]]),MEDIAN(Sales_Fact[Quantity]),Sales_Fact[[#This Row],[Quantity]])</f>
        <v>2</v>
      </c>
      <c r="L895" s="1">
        <f>IF(ISBLANK(Sales_Fact[[#This Row],[Unit_Price]]),MEDIAN(Sales_Fact[Unit_Price]),Sales_Fact[[#This Row],[Unit_Price]])</f>
        <v>732.67</v>
      </c>
      <c r="M895" s="2">
        <f>IF(ISBLANK(Sales_Fact[[#This Row],[Discount]]),MEDIAN(Sales_Fact[Discount]),Sales_Fact[[#This Row],[Discount]])</f>
        <v>0.24</v>
      </c>
      <c r="N895" s="1">
        <f>Sales_Fact[[#This Row],[Quantity2]]*Sales_Fact[[#This Row],[Unit_Price3]]*(1-Sales_Fact[[#This Row],[Discount4]])</f>
        <v>1113.6584</v>
      </c>
      <c r="O895" s="1">
        <f>Sales_Fact[[#This Row],[Quantity2]]*Sales_Fact[[#This Row],[Unit_Price3]]</f>
        <v>1465.34</v>
      </c>
      <c r="P895" s="1">
        <f>Sales_Fact[[#This Row],[Gross Amount]]*Sales_Fact[[#This Row],[Discount4]]</f>
        <v>351.68159999999995</v>
      </c>
      <c r="Q895" s="1" t="str">
        <f>IF(Sales_Fact[[#This Row],[Total_Amount5]]&gt;1000,"High Value","Standard")</f>
        <v>High Value</v>
      </c>
    </row>
    <row r="896" spans="1:17" x14ac:dyDescent="0.25">
      <c r="A896" t="s">
        <v>2782</v>
      </c>
      <c r="B896" s="3">
        <v>45247</v>
      </c>
      <c r="C896" t="s">
        <v>1512</v>
      </c>
      <c r="D896" t="s">
        <v>1731</v>
      </c>
      <c r="E896" t="s">
        <v>1896</v>
      </c>
      <c r="F896">
        <v>4</v>
      </c>
      <c r="G896">
        <v>106.48</v>
      </c>
      <c r="H896">
        <v>0.1</v>
      </c>
      <c r="I896" t="s">
        <v>1868</v>
      </c>
      <c r="J896">
        <v>383.32799999999997</v>
      </c>
      <c r="K896" s="4">
        <f>IF(ISBLANK(Sales_Fact[[#This Row],[Quantity]]),MEDIAN(Sales_Fact[Quantity]),Sales_Fact[[#This Row],[Quantity]])</f>
        <v>4</v>
      </c>
      <c r="L896" s="1">
        <f>IF(ISBLANK(Sales_Fact[[#This Row],[Unit_Price]]),MEDIAN(Sales_Fact[Unit_Price]),Sales_Fact[[#This Row],[Unit_Price]])</f>
        <v>106.48</v>
      </c>
      <c r="M896" s="2">
        <f>IF(ISBLANK(Sales_Fact[[#This Row],[Discount]]),MEDIAN(Sales_Fact[Discount]),Sales_Fact[[#This Row],[Discount]])</f>
        <v>0.1</v>
      </c>
      <c r="N896" s="1">
        <f>Sales_Fact[[#This Row],[Quantity2]]*Sales_Fact[[#This Row],[Unit_Price3]]*(1-Sales_Fact[[#This Row],[Discount4]])</f>
        <v>383.32800000000003</v>
      </c>
      <c r="O896" s="1">
        <f>Sales_Fact[[#This Row],[Quantity2]]*Sales_Fact[[#This Row],[Unit_Price3]]</f>
        <v>425.92</v>
      </c>
      <c r="P896" s="1">
        <f>Sales_Fact[[#This Row],[Gross Amount]]*Sales_Fact[[#This Row],[Discount4]]</f>
        <v>42.592000000000006</v>
      </c>
      <c r="Q896" s="1" t="str">
        <f>IF(Sales_Fact[[#This Row],[Total_Amount5]]&gt;1000,"High Value","Standard")</f>
        <v>Standard</v>
      </c>
    </row>
    <row r="897" spans="1:17" x14ac:dyDescent="0.25">
      <c r="A897" t="s">
        <v>2783</v>
      </c>
      <c r="B897" s="3">
        <v>45696</v>
      </c>
      <c r="C897" t="s">
        <v>376</v>
      </c>
      <c r="D897" t="s">
        <v>1722</v>
      </c>
      <c r="E897" t="s">
        <v>1860</v>
      </c>
      <c r="F897">
        <v>1</v>
      </c>
      <c r="G897">
        <v>38.950000000000003</v>
      </c>
      <c r="H897">
        <v>0.28000000000000003</v>
      </c>
      <c r="I897" t="s">
        <v>1861</v>
      </c>
      <c r="J897">
        <v>28.044</v>
      </c>
      <c r="K897" s="4">
        <f>IF(ISBLANK(Sales_Fact[[#This Row],[Quantity]]),MEDIAN(Sales_Fact[Quantity]),Sales_Fact[[#This Row],[Quantity]])</f>
        <v>1</v>
      </c>
      <c r="L897" s="1">
        <f>IF(ISBLANK(Sales_Fact[[#This Row],[Unit_Price]]),MEDIAN(Sales_Fact[Unit_Price]),Sales_Fact[[#This Row],[Unit_Price]])</f>
        <v>38.950000000000003</v>
      </c>
      <c r="M897" s="2">
        <f>IF(ISBLANK(Sales_Fact[[#This Row],[Discount]]),MEDIAN(Sales_Fact[Discount]),Sales_Fact[[#This Row],[Discount]])</f>
        <v>0.28000000000000003</v>
      </c>
      <c r="N897" s="1">
        <f>Sales_Fact[[#This Row],[Quantity2]]*Sales_Fact[[#This Row],[Unit_Price3]]*(1-Sales_Fact[[#This Row],[Discount4]])</f>
        <v>28.044</v>
      </c>
      <c r="O897" s="1">
        <f>Sales_Fact[[#This Row],[Quantity2]]*Sales_Fact[[#This Row],[Unit_Price3]]</f>
        <v>38.950000000000003</v>
      </c>
      <c r="P897" s="1">
        <f>Sales_Fact[[#This Row],[Gross Amount]]*Sales_Fact[[#This Row],[Discount4]]</f>
        <v>10.906000000000002</v>
      </c>
      <c r="Q897" s="1" t="str">
        <f>IF(Sales_Fact[[#This Row],[Total_Amount5]]&gt;1000,"High Value","Standard")</f>
        <v>Standard</v>
      </c>
    </row>
    <row r="898" spans="1:17" x14ac:dyDescent="0.25">
      <c r="A898" t="s">
        <v>2784</v>
      </c>
      <c r="B898" s="3">
        <v>45294</v>
      </c>
      <c r="C898" t="s">
        <v>1347</v>
      </c>
      <c r="D898" t="s">
        <v>1839</v>
      </c>
      <c r="E898" t="s">
        <v>1886</v>
      </c>
      <c r="F898">
        <v>1</v>
      </c>
      <c r="G898">
        <v>835.17</v>
      </c>
      <c r="H898">
        <v>0.02</v>
      </c>
      <c r="I898" t="s">
        <v>1868</v>
      </c>
      <c r="J898">
        <v>818.46659999999997</v>
      </c>
      <c r="K898" s="4">
        <f>IF(ISBLANK(Sales_Fact[[#This Row],[Quantity]]),MEDIAN(Sales_Fact[Quantity]),Sales_Fact[[#This Row],[Quantity]])</f>
        <v>1</v>
      </c>
      <c r="L898" s="1">
        <f>IF(ISBLANK(Sales_Fact[[#This Row],[Unit_Price]]),MEDIAN(Sales_Fact[Unit_Price]),Sales_Fact[[#This Row],[Unit_Price]])</f>
        <v>835.17</v>
      </c>
      <c r="M898" s="2">
        <f>IF(ISBLANK(Sales_Fact[[#This Row],[Discount]]),MEDIAN(Sales_Fact[Discount]),Sales_Fact[[#This Row],[Discount]])</f>
        <v>0.02</v>
      </c>
      <c r="N898" s="1">
        <f>Sales_Fact[[#This Row],[Quantity2]]*Sales_Fact[[#This Row],[Unit_Price3]]*(1-Sales_Fact[[#This Row],[Discount4]])</f>
        <v>818.46659999999997</v>
      </c>
      <c r="O898" s="1">
        <f>Sales_Fact[[#This Row],[Quantity2]]*Sales_Fact[[#This Row],[Unit_Price3]]</f>
        <v>835.17</v>
      </c>
      <c r="P898" s="1">
        <f>Sales_Fact[[#This Row],[Gross Amount]]*Sales_Fact[[#This Row],[Discount4]]</f>
        <v>16.703399999999998</v>
      </c>
      <c r="Q898" s="1" t="str">
        <f>IF(Sales_Fact[[#This Row],[Total_Amount5]]&gt;1000,"High Value","Standard")</f>
        <v>Standard</v>
      </c>
    </row>
    <row r="899" spans="1:17" x14ac:dyDescent="0.25">
      <c r="A899" t="s">
        <v>2785</v>
      </c>
      <c r="B899" s="3">
        <v>45389</v>
      </c>
      <c r="C899" t="s">
        <v>464</v>
      </c>
      <c r="D899" t="s">
        <v>1800</v>
      </c>
      <c r="E899" t="s">
        <v>1860</v>
      </c>
      <c r="F899">
        <v>1</v>
      </c>
      <c r="G899">
        <v>113.07</v>
      </c>
      <c r="H899">
        <v>0.24</v>
      </c>
      <c r="I899" t="s">
        <v>1861</v>
      </c>
      <c r="J899">
        <v>85.933199999999999</v>
      </c>
      <c r="K899" s="4">
        <f>IF(ISBLANK(Sales_Fact[[#This Row],[Quantity]]),MEDIAN(Sales_Fact[Quantity]),Sales_Fact[[#This Row],[Quantity]])</f>
        <v>1</v>
      </c>
      <c r="L899" s="1">
        <f>IF(ISBLANK(Sales_Fact[[#This Row],[Unit_Price]]),MEDIAN(Sales_Fact[Unit_Price]),Sales_Fact[[#This Row],[Unit_Price]])</f>
        <v>113.07</v>
      </c>
      <c r="M899" s="2">
        <f>IF(ISBLANK(Sales_Fact[[#This Row],[Discount]]),MEDIAN(Sales_Fact[Discount]),Sales_Fact[[#This Row],[Discount]])</f>
        <v>0.24</v>
      </c>
      <c r="N899" s="1">
        <f>Sales_Fact[[#This Row],[Quantity2]]*Sales_Fact[[#This Row],[Unit_Price3]]*(1-Sales_Fact[[#This Row],[Discount4]])</f>
        <v>85.933199999999999</v>
      </c>
      <c r="O899" s="1">
        <f>Sales_Fact[[#This Row],[Quantity2]]*Sales_Fact[[#This Row],[Unit_Price3]]</f>
        <v>113.07</v>
      </c>
      <c r="P899" s="1">
        <f>Sales_Fact[[#This Row],[Gross Amount]]*Sales_Fact[[#This Row],[Discount4]]</f>
        <v>27.136799999999997</v>
      </c>
      <c r="Q899" s="1" t="str">
        <f>IF(Sales_Fact[[#This Row],[Total_Amount5]]&gt;1000,"High Value","Standard")</f>
        <v>Standard</v>
      </c>
    </row>
    <row r="900" spans="1:17" x14ac:dyDescent="0.25">
      <c r="A900" t="s">
        <v>2786</v>
      </c>
      <c r="B900" s="3">
        <v>45930</v>
      </c>
      <c r="C900" t="s">
        <v>1446</v>
      </c>
      <c r="D900" t="s">
        <v>1833</v>
      </c>
      <c r="E900" t="s">
        <v>1913</v>
      </c>
      <c r="F900">
        <v>2</v>
      </c>
      <c r="G900">
        <v>451.33</v>
      </c>
      <c r="H900">
        <v>0.23</v>
      </c>
      <c r="I900" t="s">
        <v>1868</v>
      </c>
      <c r="J900">
        <v>695.04819999999995</v>
      </c>
      <c r="K900" s="4">
        <f>IF(ISBLANK(Sales_Fact[[#This Row],[Quantity]]),MEDIAN(Sales_Fact[Quantity]),Sales_Fact[[#This Row],[Quantity]])</f>
        <v>2</v>
      </c>
      <c r="L900" s="1">
        <f>IF(ISBLANK(Sales_Fact[[#This Row],[Unit_Price]]),MEDIAN(Sales_Fact[Unit_Price]),Sales_Fact[[#This Row],[Unit_Price]])</f>
        <v>451.33</v>
      </c>
      <c r="M900" s="2">
        <f>IF(ISBLANK(Sales_Fact[[#This Row],[Discount]]),MEDIAN(Sales_Fact[Discount]),Sales_Fact[[#This Row],[Discount]])</f>
        <v>0.23</v>
      </c>
      <c r="N900" s="1">
        <f>Sales_Fact[[#This Row],[Quantity2]]*Sales_Fact[[#This Row],[Unit_Price3]]*(1-Sales_Fact[[#This Row],[Discount4]])</f>
        <v>695.04819999999995</v>
      </c>
      <c r="O900" s="1">
        <f>Sales_Fact[[#This Row],[Quantity2]]*Sales_Fact[[#This Row],[Unit_Price3]]</f>
        <v>902.66</v>
      </c>
      <c r="P900" s="1">
        <f>Sales_Fact[[#This Row],[Gross Amount]]*Sales_Fact[[#This Row],[Discount4]]</f>
        <v>207.61179999999999</v>
      </c>
      <c r="Q900" s="1" t="str">
        <f>IF(Sales_Fact[[#This Row],[Total_Amount5]]&gt;1000,"High Value","Standard")</f>
        <v>Standard</v>
      </c>
    </row>
    <row r="901" spans="1:17" x14ac:dyDescent="0.25">
      <c r="A901" t="s">
        <v>2787</v>
      </c>
      <c r="B901" s="3">
        <v>45456</v>
      </c>
      <c r="C901" t="s">
        <v>1173</v>
      </c>
      <c r="D901" t="s">
        <v>1809</v>
      </c>
      <c r="E901" t="s">
        <v>1904</v>
      </c>
      <c r="F901">
        <v>3</v>
      </c>
      <c r="G901">
        <v>619.80999999999995</v>
      </c>
      <c r="H901">
        <v>0.16</v>
      </c>
      <c r="I901" t="s">
        <v>1868</v>
      </c>
      <c r="J901">
        <v>1561.9212</v>
      </c>
      <c r="K901" s="4">
        <f>IF(ISBLANK(Sales_Fact[[#This Row],[Quantity]]),MEDIAN(Sales_Fact[Quantity]),Sales_Fact[[#This Row],[Quantity]])</f>
        <v>3</v>
      </c>
      <c r="L901" s="1">
        <f>IF(ISBLANK(Sales_Fact[[#This Row],[Unit_Price]]),MEDIAN(Sales_Fact[Unit_Price]),Sales_Fact[[#This Row],[Unit_Price]])</f>
        <v>619.80999999999995</v>
      </c>
      <c r="M901" s="2">
        <f>IF(ISBLANK(Sales_Fact[[#This Row],[Discount]]),MEDIAN(Sales_Fact[Discount]),Sales_Fact[[#This Row],[Discount]])</f>
        <v>0.16</v>
      </c>
      <c r="N901" s="1">
        <f>Sales_Fact[[#This Row],[Quantity2]]*Sales_Fact[[#This Row],[Unit_Price3]]*(1-Sales_Fact[[#This Row],[Discount4]])</f>
        <v>1561.9211999999998</v>
      </c>
      <c r="O901" s="1">
        <f>Sales_Fact[[#This Row],[Quantity2]]*Sales_Fact[[#This Row],[Unit_Price3]]</f>
        <v>1859.4299999999998</v>
      </c>
      <c r="P901" s="1">
        <f>Sales_Fact[[#This Row],[Gross Amount]]*Sales_Fact[[#This Row],[Discount4]]</f>
        <v>297.50880000000001</v>
      </c>
      <c r="Q901" s="1" t="str">
        <f>IF(Sales_Fact[[#This Row],[Total_Amount5]]&gt;1000,"High Value","Standard")</f>
        <v>High Value</v>
      </c>
    </row>
    <row r="902" spans="1:17" x14ac:dyDescent="0.25">
      <c r="A902" t="s">
        <v>2788</v>
      </c>
      <c r="B902" s="3">
        <v>45713</v>
      </c>
      <c r="C902" t="s">
        <v>385</v>
      </c>
      <c r="D902" t="s">
        <v>1737</v>
      </c>
      <c r="E902" t="s">
        <v>1872</v>
      </c>
      <c r="F902">
        <v>4</v>
      </c>
      <c r="G902">
        <v>46.97</v>
      </c>
      <c r="H902">
        <v>0.26</v>
      </c>
      <c r="I902" t="s">
        <v>1864</v>
      </c>
      <c r="J902">
        <v>139.03120000000001</v>
      </c>
      <c r="K902" s="4">
        <f>IF(ISBLANK(Sales_Fact[[#This Row],[Quantity]]),MEDIAN(Sales_Fact[Quantity]),Sales_Fact[[#This Row],[Quantity]])</f>
        <v>4</v>
      </c>
      <c r="L902" s="1">
        <f>IF(ISBLANK(Sales_Fact[[#This Row],[Unit_Price]]),MEDIAN(Sales_Fact[Unit_Price]),Sales_Fact[[#This Row],[Unit_Price]])</f>
        <v>46.97</v>
      </c>
      <c r="M902" s="2">
        <f>IF(ISBLANK(Sales_Fact[[#This Row],[Discount]]),MEDIAN(Sales_Fact[Discount]),Sales_Fact[[#This Row],[Discount]])</f>
        <v>0.26</v>
      </c>
      <c r="N902" s="1">
        <f>Sales_Fact[[#This Row],[Quantity2]]*Sales_Fact[[#This Row],[Unit_Price3]]*(1-Sales_Fact[[#This Row],[Discount4]])</f>
        <v>139.03119999999998</v>
      </c>
      <c r="O902" s="1">
        <f>Sales_Fact[[#This Row],[Quantity2]]*Sales_Fact[[#This Row],[Unit_Price3]]</f>
        <v>187.88</v>
      </c>
      <c r="P902" s="1">
        <f>Sales_Fact[[#This Row],[Gross Amount]]*Sales_Fact[[#This Row],[Discount4]]</f>
        <v>48.848799999999997</v>
      </c>
      <c r="Q902" s="1" t="str">
        <f>IF(Sales_Fact[[#This Row],[Total_Amount5]]&gt;1000,"High Value","Standard")</f>
        <v>Standard</v>
      </c>
    </row>
    <row r="903" spans="1:17" x14ac:dyDescent="0.25">
      <c r="A903" t="s">
        <v>2789</v>
      </c>
      <c r="B903" s="3">
        <v>45784</v>
      </c>
      <c r="C903" t="s">
        <v>613</v>
      </c>
      <c r="D903" t="s">
        <v>1689</v>
      </c>
      <c r="E903" t="s">
        <v>1909</v>
      </c>
      <c r="F903">
        <v>2</v>
      </c>
      <c r="G903">
        <v>71.48</v>
      </c>
      <c r="H903">
        <v>0.14000000000000001</v>
      </c>
      <c r="I903" t="s">
        <v>1868</v>
      </c>
      <c r="J903">
        <v>122.9456</v>
      </c>
      <c r="K903" s="4">
        <f>IF(ISBLANK(Sales_Fact[[#This Row],[Quantity]]),MEDIAN(Sales_Fact[Quantity]),Sales_Fact[[#This Row],[Quantity]])</f>
        <v>2</v>
      </c>
      <c r="L903" s="1">
        <f>IF(ISBLANK(Sales_Fact[[#This Row],[Unit_Price]]),MEDIAN(Sales_Fact[Unit_Price]),Sales_Fact[[#This Row],[Unit_Price]])</f>
        <v>71.48</v>
      </c>
      <c r="M903" s="2">
        <f>IF(ISBLANK(Sales_Fact[[#This Row],[Discount]]),MEDIAN(Sales_Fact[Discount]),Sales_Fact[[#This Row],[Discount]])</f>
        <v>0.14000000000000001</v>
      </c>
      <c r="N903" s="1">
        <f>Sales_Fact[[#This Row],[Quantity2]]*Sales_Fact[[#This Row],[Unit_Price3]]*(1-Sales_Fact[[#This Row],[Discount4]])</f>
        <v>122.9456</v>
      </c>
      <c r="O903" s="1">
        <f>Sales_Fact[[#This Row],[Quantity2]]*Sales_Fact[[#This Row],[Unit_Price3]]</f>
        <v>142.96</v>
      </c>
      <c r="P903" s="1">
        <f>Sales_Fact[[#This Row],[Gross Amount]]*Sales_Fact[[#This Row],[Discount4]]</f>
        <v>20.014400000000002</v>
      </c>
      <c r="Q903" s="1" t="str">
        <f>IF(Sales_Fact[[#This Row],[Total_Amount5]]&gt;1000,"High Value","Standard")</f>
        <v>Standard</v>
      </c>
    </row>
    <row r="904" spans="1:17" x14ac:dyDescent="0.25">
      <c r="A904" t="s">
        <v>2790</v>
      </c>
      <c r="B904" s="3">
        <v>45812</v>
      </c>
      <c r="C904" t="s">
        <v>8</v>
      </c>
      <c r="D904" t="s">
        <v>1719</v>
      </c>
      <c r="E904" t="s">
        <v>1892</v>
      </c>
      <c r="F904">
        <v>2</v>
      </c>
      <c r="G904">
        <v>404.08</v>
      </c>
      <c r="H904">
        <v>7.0000000000000007E-2</v>
      </c>
      <c r="I904" t="s">
        <v>1861</v>
      </c>
      <c r="J904">
        <v>751.58879999999988</v>
      </c>
      <c r="K904" s="4">
        <f>IF(ISBLANK(Sales_Fact[[#This Row],[Quantity]]),MEDIAN(Sales_Fact[Quantity]),Sales_Fact[[#This Row],[Quantity]])</f>
        <v>2</v>
      </c>
      <c r="L904" s="1">
        <f>IF(ISBLANK(Sales_Fact[[#This Row],[Unit_Price]]),MEDIAN(Sales_Fact[Unit_Price]),Sales_Fact[[#This Row],[Unit_Price]])</f>
        <v>404.08</v>
      </c>
      <c r="M904" s="2">
        <f>IF(ISBLANK(Sales_Fact[[#This Row],[Discount]]),MEDIAN(Sales_Fact[Discount]),Sales_Fact[[#This Row],[Discount]])</f>
        <v>7.0000000000000007E-2</v>
      </c>
      <c r="N904" s="1">
        <f>Sales_Fact[[#This Row],[Quantity2]]*Sales_Fact[[#This Row],[Unit_Price3]]*(1-Sales_Fact[[#This Row],[Discount4]])</f>
        <v>751.58879999999988</v>
      </c>
      <c r="O904" s="1">
        <f>Sales_Fact[[#This Row],[Quantity2]]*Sales_Fact[[#This Row],[Unit_Price3]]</f>
        <v>808.16</v>
      </c>
      <c r="P904" s="1">
        <f>Sales_Fact[[#This Row],[Gross Amount]]*Sales_Fact[[#This Row],[Discount4]]</f>
        <v>56.571200000000005</v>
      </c>
      <c r="Q904" s="1" t="str">
        <f>IF(Sales_Fact[[#This Row],[Total_Amount5]]&gt;1000,"High Value","Standard")</f>
        <v>Standard</v>
      </c>
    </row>
    <row r="905" spans="1:17" x14ac:dyDescent="0.25">
      <c r="A905" t="s">
        <v>2791</v>
      </c>
      <c r="B905" s="3">
        <v>45653</v>
      </c>
      <c r="C905" t="s">
        <v>851</v>
      </c>
      <c r="D905" t="s">
        <v>1602</v>
      </c>
      <c r="E905" t="s">
        <v>1886</v>
      </c>
      <c r="F905">
        <v>1</v>
      </c>
      <c r="G905">
        <v>519.91</v>
      </c>
      <c r="H905">
        <v>0.05</v>
      </c>
      <c r="I905" t="s">
        <v>1868</v>
      </c>
      <c r="J905">
        <v>493.91449999999992</v>
      </c>
      <c r="K905" s="4">
        <f>IF(ISBLANK(Sales_Fact[[#This Row],[Quantity]]),MEDIAN(Sales_Fact[Quantity]),Sales_Fact[[#This Row],[Quantity]])</f>
        <v>1</v>
      </c>
      <c r="L905" s="1">
        <f>IF(ISBLANK(Sales_Fact[[#This Row],[Unit_Price]]),MEDIAN(Sales_Fact[Unit_Price]),Sales_Fact[[#This Row],[Unit_Price]])</f>
        <v>519.91</v>
      </c>
      <c r="M905" s="2">
        <f>IF(ISBLANK(Sales_Fact[[#This Row],[Discount]]),MEDIAN(Sales_Fact[Discount]),Sales_Fact[[#This Row],[Discount]])</f>
        <v>0.05</v>
      </c>
      <c r="N905" s="1">
        <f>Sales_Fact[[#This Row],[Quantity2]]*Sales_Fact[[#This Row],[Unit_Price3]]*(1-Sales_Fact[[#This Row],[Discount4]])</f>
        <v>493.91449999999992</v>
      </c>
      <c r="O905" s="1">
        <f>Sales_Fact[[#This Row],[Quantity2]]*Sales_Fact[[#This Row],[Unit_Price3]]</f>
        <v>519.91</v>
      </c>
      <c r="P905" s="1">
        <f>Sales_Fact[[#This Row],[Gross Amount]]*Sales_Fact[[#This Row],[Discount4]]</f>
        <v>25.9955</v>
      </c>
      <c r="Q905" s="1" t="str">
        <f>IF(Sales_Fact[[#This Row],[Total_Amount5]]&gt;1000,"High Value","Standard")</f>
        <v>Standard</v>
      </c>
    </row>
    <row r="906" spans="1:17" x14ac:dyDescent="0.25">
      <c r="A906" t="s">
        <v>2792</v>
      </c>
      <c r="B906" s="3">
        <v>45672</v>
      </c>
      <c r="C906" t="s">
        <v>496</v>
      </c>
      <c r="D906" t="s">
        <v>1695</v>
      </c>
      <c r="E906" t="s">
        <v>1896</v>
      </c>
      <c r="F906">
        <v>3</v>
      </c>
      <c r="G906">
        <v>566.16</v>
      </c>
      <c r="H906">
        <v>0.05</v>
      </c>
      <c r="I906" t="s">
        <v>1864</v>
      </c>
      <c r="J906">
        <v>1613.556</v>
      </c>
      <c r="K906" s="4">
        <f>IF(ISBLANK(Sales_Fact[[#This Row],[Quantity]]),MEDIAN(Sales_Fact[Quantity]),Sales_Fact[[#This Row],[Quantity]])</f>
        <v>3</v>
      </c>
      <c r="L906" s="1">
        <f>IF(ISBLANK(Sales_Fact[[#This Row],[Unit_Price]]),MEDIAN(Sales_Fact[Unit_Price]),Sales_Fact[[#This Row],[Unit_Price]])</f>
        <v>566.16</v>
      </c>
      <c r="M906" s="2">
        <f>IF(ISBLANK(Sales_Fact[[#This Row],[Discount]]),MEDIAN(Sales_Fact[Discount]),Sales_Fact[[#This Row],[Discount]])</f>
        <v>0.05</v>
      </c>
      <c r="N906" s="1">
        <f>Sales_Fact[[#This Row],[Quantity2]]*Sales_Fact[[#This Row],[Unit_Price3]]*(1-Sales_Fact[[#This Row],[Discount4]])</f>
        <v>1613.556</v>
      </c>
      <c r="O906" s="1">
        <f>Sales_Fact[[#This Row],[Quantity2]]*Sales_Fact[[#This Row],[Unit_Price3]]</f>
        <v>1698.48</v>
      </c>
      <c r="P906" s="1">
        <f>Sales_Fact[[#This Row],[Gross Amount]]*Sales_Fact[[#This Row],[Discount4]]</f>
        <v>84.924000000000007</v>
      </c>
      <c r="Q906" s="1" t="str">
        <f>IF(Sales_Fact[[#This Row],[Total_Amount5]]&gt;1000,"High Value","Standard")</f>
        <v>High Value</v>
      </c>
    </row>
    <row r="907" spans="1:17" x14ac:dyDescent="0.25">
      <c r="A907" t="s">
        <v>2793</v>
      </c>
      <c r="B907" s="3">
        <v>45799</v>
      </c>
      <c r="C907" t="s">
        <v>1233</v>
      </c>
      <c r="D907" t="s">
        <v>1707</v>
      </c>
      <c r="E907" t="s">
        <v>1901</v>
      </c>
      <c r="F907">
        <v>2</v>
      </c>
      <c r="G907">
        <v>295.12</v>
      </c>
      <c r="H907">
        <v>0.09</v>
      </c>
      <c r="I907" t="s">
        <v>1868</v>
      </c>
      <c r="J907">
        <v>537.11840000000007</v>
      </c>
      <c r="K907" s="4">
        <f>IF(ISBLANK(Sales_Fact[[#This Row],[Quantity]]),MEDIAN(Sales_Fact[Quantity]),Sales_Fact[[#This Row],[Quantity]])</f>
        <v>2</v>
      </c>
      <c r="L907" s="1">
        <f>IF(ISBLANK(Sales_Fact[[#This Row],[Unit_Price]]),MEDIAN(Sales_Fact[Unit_Price]),Sales_Fact[[#This Row],[Unit_Price]])</f>
        <v>295.12</v>
      </c>
      <c r="M907" s="2">
        <f>IF(ISBLANK(Sales_Fact[[#This Row],[Discount]]),MEDIAN(Sales_Fact[Discount]),Sales_Fact[[#This Row],[Discount]])</f>
        <v>0.09</v>
      </c>
      <c r="N907" s="1">
        <f>Sales_Fact[[#This Row],[Quantity2]]*Sales_Fact[[#This Row],[Unit_Price3]]*(1-Sales_Fact[[#This Row],[Discount4]])</f>
        <v>537.11840000000007</v>
      </c>
      <c r="O907" s="1">
        <f>Sales_Fact[[#This Row],[Quantity2]]*Sales_Fact[[#This Row],[Unit_Price3]]</f>
        <v>590.24</v>
      </c>
      <c r="P907" s="1">
        <f>Sales_Fact[[#This Row],[Gross Amount]]*Sales_Fact[[#This Row],[Discount4]]</f>
        <v>53.121600000000001</v>
      </c>
      <c r="Q907" s="1" t="str">
        <f>IF(Sales_Fact[[#This Row],[Total_Amount5]]&gt;1000,"High Value","Standard")</f>
        <v>Standard</v>
      </c>
    </row>
    <row r="908" spans="1:17" x14ac:dyDescent="0.25">
      <c r="A908" t="s">
        <v>2794</v>
      </c>
      <c r="B908" s="3">
        <v>45848</v>
      </c>
      <c r="C908" t="s">
        <v>388</v>
      </c>
      <c r="D908" t="s">
        <v>1653</v>
      </c>
      <c r="E908" t="s">
        <v>1931</v>
      </c>
      <c r="F908">
        <v>2</v>
      </c>
      <c r="G908">
        <v>414.18</v>
      </c>
      <c r="H908">
        <v>0.25</v>
      </c>
      <c r="I908" t="s">
        <v>1864</v>
      </c>
      <c r="J908">
        <v>621.27</v>
      </c>
      <c r="K908" s="4">
        <f>IF(ISBLANK(Sales_Fact[[#This Row],[Quantity]]),MEDIAN(Sales_Fact[Quantity]),Sales_Fact[[#This Row],[Quantity]])</f>
        <v>2</v>
      </c>
      <c r="L908" s="1">
        <f>IF(ISBLANK(Sales_Fact[[#This Row],[Unit_Price]]),MEDIAN(Sales_Fact[Unit_Price]),Sales_Fact[[#This Row],[Unit_Price]])</f>
        <v>414.18</v>
      </c>
      <c r="M908" s="2">
        <f>IF(ISBLANK(Sales_Fact[[#This Row],[Discount]]),MEDIAN(Sales_Fact[Discount]),Sales_Fact[[#This Row],[Discount]])</f>
        <v>0.25</v>
      </c>
      <c r="N908" s="1">
        <f>Sales_Fact[[#This Row],[Quantity2]]*Sales_Fact[[#This Row],[Unit_Price3]]*(1-Sales_Fact[[#This Row],[Discount4]])</f>
        <v>621.27</v>
      </c>
      <c r="O908" s="1">
        <f>Sales_Fact[[#This Row],[Quantity2]]*Sales_Fact[[#This Row],[Unit_Price3]]</f>
        <v>828.36</v>
      </c>
      <c r="P908" s="1">
        <f>Sales_Fact[[#This Row],[Gross Amount]]*Sales_Fact[[#This Row],[Discount4]]</f>
        <v>207.09</v>
      </c>
      <c r="Q908" s="1" t="str">
        <f>IF(Sales_Fact[[#This Row],[Total_Amount5]]&gt;1000,"High Value","Standard")</f>
        <v>Standard</v>
      </c>
    </row>
    <row r="909" spans="1:17" x14ac:dyDescent="0.25">
      <c r="A909" t="s">
        <v>2795</v>
      </c>
      <c r="B909" s="3">
        <v>45918</v>
      </c>
      <c r="C909" t="s">
        <v>863</v>
      </c>
      <c r="D909" t="s">
        <v>1725</v>
      </c>
      <c r="E909" t="s">
        <v>1866</v>
      </c>
      <c r="F909">
        <v>2</v>
      </c>
      <c r="G909">
        <v>433.75</v>
      </c>
      <c r="H909">
        <v>0</v>
      </c>
      <c r="I909" t="s">
        <v>1861</v>
      </c>
      <c r="J909">
        <v>867.5</v>
      </c>
      <c r="K909" s="4">
        <f>IF(ISBLANK(Sales_Fact[[#This Row],[Quantity]]),MEDIAN(Sales_Fact[Quantity]),Sales_Fact[[#This Row],[Quantity]])</f>
        <v>2</v>
      </c>
      <c r="L909" s="1">
        <f>IF(ISBLANK(Sales_Fact[[#This Row],[Unit_Price]]),MEDIAN(Sales_Fact[Unit_Price]),Sales_Fact[[#This Row],[Unit_Price]])</f>
        <v>433.75</v>
      </c>
      <c r="M909" s="2">
        <f>IF(ISBLANK(Sales_Fact[[#This Row],[Discount]]),MEDIAN(Sales_Fact[Discount]),Sales_Fact[[#This Row],[Discount]])</f>
        <v>0</v>
      </c>
      <c r="N909" s="1">
        <f>Sales_Fact[[#This Row],[Quantity2]]*Sales_Fact[[#This Row],[Unit_Price3]]*(1-Sales_Fact[[#This Row],[Discount4]])</f>
        <v>867.5</v>
      </c>
      <c r="O909" s="1">
        <f>Sales_Fact[[#This Row],[Quantity2]]*Sales_Fact[[#This Row],[Unit_Price3]]</f>
        <v>867.5</v>
      </c>
      <c r="P909" s="1">
        <f>Sales_Fact[[#This Row],[Gross Amount]]*Sales_Fact[[#This Row],[Discount4]]</f>
        <v>0</v>
      </c>
      <c r="Q909" s="1" t="str">
        <f>IF(Sales_Fact[[#This Row],[Total_Amount5]]&gt;1000,"High Value","Standard")</f>
        <v>Standard</v>
      </c>
    </row>
    <row r="910" spans="1:17" x14ac:dyDescent="0.25">
      <c r="A910" t="s">
        <v>2796</v>
      </c>
      <c r="B910" s="3">
        <v>45288</v>
      </c>
      <c r="C910" t="s">
        <v>902</v>
      </c>
      <c r="D910" t="s">
        <v>1806</v>
      </c>
      <c r="E910" t="s">
        <v>1892</v>
      </c>
      <c r="F910">
        <v>3</v>
      </c>
      <c r="G910">
        <v>104.33</v>
      </c>
      <c r="H910">
        <v>0.13</v>
      </c>
      <c r="I910" t="s">
        <v>1868</v>
      </c>
      <c r="J910">
        <v>272.30130000000003</v>
      </c>
      <c r="K910" s="4">
        <f>IF(ISBLANK(Sales_Fact[[#This Row],[Quantity]]),MEDIAN(Sales_Fact[Quantity]),Sales_Fact[[#This Row],[Quantity]])</f>
        <v>3</v>
      </c>
      <c r="L910" s="1">
        <f>IF(ISBLANK(Sales_Fact[[#This Row],[Unit_Price]]),MEDIAN(Sales_Fact[Unit_Price]),Sales_Fact[[#This Row],[Unit_Price]])</f>
        <v>104.33</v>
      </c>
      <c r="M910" s="2">
        <f>IF(ISBLANK(Sales_Fact[[#This Row],[Discount]]),MEDIAN(Sales_Fact[Discount]),Sales_Fact[[#This Row],[Discount]])</f>
        <v>0.13</v>
      </c>
      <c r="N910" s="1">
        <f>Sales_Fact[[#This Row],[Quantity2]]*Sales_Fact[[#This Row],[Unit_Price3]]*(1-Sales_Fact[[#This Row],[Discount4]])</f>
        <v>272.30130000000003</v>
      </c>
      <c r="O910" s="1">
        <f>Sales_Fact[[#This Row],[Quantity2]]*Sales_Fact[[#This Row],[Unit_Price3]]</f>
        <v>312.99</v>
      </c>
      <c r="P910" s="1">
        <f>Sales_Fact[[#This Row],[Gross Amount]]*Sales_Fact[[#This Row],[Discount4]]</f>
        <v>40.688700000000004</v>
      </c>
      <c r="Q910" s="1" t="str">
        <f>IF(Sales_Fact[[#This Row],[Total_Amount5]]&gt;1000,"High Value","Standard")</f>
        <v>Standard</v>
      </c>
    </row>
    <row r="911" spans="1:17" x14ac:dyDescent="0.25">
      <c r="A911" t="s">
        <v>2797</v>
      </c>
      <c r="B911" s="3">
        <v>45477</v>
      </c>
      <c r="C911" t="s">
        <v>1878</v>
      </c>
      <c r="D911" t="s">
        <v>1561</v>
      </c>
      <c r="E911" t="s">
        <v>1913</v>
      </c>
      <c r="F911">
        <v>1</v>
      </c>
      <c r="G911">
        <v>221.7</v>
      </c>
      <c r="H911">
        <v>0.04</v>
      </c>
      <c r="I911" t="s">
        <v>1861</v>
      </c>
      <c r="J911">
        <v>212.83199999999999</v>
      </c>
      <c r="K911" s="4">
        <f>IF(ISBLANK(Sales_Fact[[#This Row],[Quantity]]),MEDIAN(Sales_Fact[Quantity]),Sales_Fact[[#This Row],[Quantity]])</f>
        <v>1</v>
      </c>
      <c r="L911" s="1">
        <f>IF(ISBLANK(Sales_Fact[[#This Row],[Unit_Price]]),MEDIAN(Sales_Fact[Unit_Price]),Sales_Fact[[#This Row],[Unit_Price]])</f>
        <v>221.7</v>
      </c>
      <c r="M911" s="2">
        <f>IF(ISBLANK(Sales_Fact[[#This Row],[Discount]]),MEDIAN(Sales_Fact[Discount]),Sales_Fact[[#This Row],[Discount]])</f>
        <v>0.04</v>
      </c>
      <c r="N911" s="1">
        <f>Sales_Fact[[#This Row],[Quantity2]]*Sales_Fact[[#This Row],[Unit_Price3]]*(1-Sales_Fact[[#This Row],[Discount4]])</f>
        <v>212.83199999999999</v>
      </c>
      <c r="O911" s="1">
        <f>Sales_Fact[[#This Row],[Quantity2]]*Sales_Fact[[#This Row],[Unit_Price3]]</f>
        <v>221.7</v>
      </c>
      <c r="P911" s="1">
        <f>Sales_Fact[[#This Row],[Gross Amount]]*Sales_Fact[[#This Row],[Discount4]]</f>
        <v>8.8680000000000003</v>
      </c>
      <c r="Q911" s="1" t="str">
        <f>IF(Sales_Fact[[#This Row],[Total_Amount5]]&gt;1000,"High Value","Standard")</f>
        <v>Standard</v>
      </c>
    </row>
    <row r="912" spans="1:17" x14ac:dyDescent="0.25">
      <c r="A912" t="s">
        <v>2798</v>
      </c>
      <c r="B912" s="3">
        <v>45796</v>
      </c>
      <c r="C912" t="s">
        <v>693</v>
      </c>
      <c r="D912" t="s">
        <v>1752</v>
      </c>
      <c r="E912" t="s">
        <v>1870</v>
      </c>
      <c r="F912">
        <v>2</v>
      </c>
      <c r="G912">
        <v>491.26</v>
      </c>
      <c r="H912">
        <v>0.14000000000000001</v>
      </c>
      <c r="I912" t="s">
        <v>1868</v>
      </c>
      <c r="J912">
        <v>844.96719999999993</v>
      </c>
      <c r="K912" s="4">
        <f>IF(ISBLANK(Sales_Fact[[#This Row],[Quantity]]),MEDIAN(Sales_Fact[Quantity]),Sales_Fact[[#This Row],[Quantity]])</f>
        <v>2</v>
      </c>
      <c r="L912" s="1">
        <f>IF(ISBLANK(Sales_Fact[[#This Row],[Unit_Price]]),MEDIAN(Sales_Fact[Unit_Price]),Sales_Fact[[#This Row],[Unit_Price]])</f>
        <v>491.26</v>
      </c>
      <c r="M912" s="2">
        <f>IF(ISBLANK(Sales_Fact[[#This Row],[Discount]]),MEDIAN(Sales_Fact[Discount]),Sales_Fact[[#This Row],[Discount]])</f>
        <v>0.14000000000000001</v>
      </c>
      <c r="N912" s="1">
        <f>Sales_Fact[[#This Row],[Quantity2]]*Sales_Fact[[#This Row],[Unit_Price3]]*(1-Sales_Fact[[#This Row],[Discount4]])</f>
        <v>844.96719999999993</v>
      </c>
      <c r="O912" s="1">
        <f>Sales_Fact[[#This Row],[Quantity2]]*Sales_Fact[[#This Row],[Unit_Price3]]</f>
        <v>982.52</v>
      </c>
      <c r="P912" s="1">
        <f>Sales_Fact[[#This Row],[Gross Amount]]*Sales_Fact[[#This Row],[Discount4]]</f>
        <v>137.55280000000002</v>
      </c>
      <c r="Q912" s="1" t="str">
        <f>IF(Sales_Fact[[#This Row],[Total_Amount5]]&gt;1000,"High Value","Standard")</f>
        <v>Standard</v>
      </c>
    </row>
    <row r="913" spans="1:17" x14ac:dyDescent="0.25">
      <c r="A913" t="s">
        <v>2799</v>
      </c>
      <c r="B913" s="3">
        <v>45630</v>
      </c>
      <c r="C913" t="s">
        <v>604</v>
      </c>
      <c r="D913" t="s">
        <v>1662</v>
      </c>
      <c r="E913" t="s">
        <v>1866</v>
      </c>
      <c r="F913">
        <v>4</v>
      </c>
      <c r="G913">
        <v>923.14</v>
      </c>
      <c r="H913">
        <v>0.15</v>
      </c>
      <c r="I913" t="s">
        <v>1861</v>
      </c>
      <c r="J913">
        <v>3138.6759999999999</v>
      </c>
      <c r="K913" s="4">
        <f>IF(ISBLANK(Sales_Fact[[#This Row],[Quantity]]),MEDIAN(Sales_Fact[Quantity]),Sales_Fact[[#This Row],[Quantity]])</f>
        <v>4</v>
      </c>
      <c r="L913" s="1">
        <f>IF(ISBLANK(Sales_Fact[[#This Row],[Unit_Price]]),MEDIAN(Sales_Fact[Unit_Price]),Sales_Fact[[#This Row],[Unit_Price]])</f>
        <v>923.14</v>
      </c>
      <c r="M913" s="2">
        <f>IF(ISBLANK(Sales_Fact[[#This Row],[Discount]]),MEDIAN(Sales_Fact[Discount]),Sales_Fact[[#This Row],[Discount]])</f>
        <v>0.15</v>
      </c>
      <c r="N913" s="1">
        <f>Sales_Fact[[#This Row],[Quantity2]]*Sales_Fact[[#This Row],[Unit_Price3]]*(1-Sales_Fact[[#This Row],[Discount4]])</f>
        <v>3138.6759999999999</v>
      </c>
      <c r="O913" s="1">
        <f>Sales_Fact[[#This Row],[Quantity2]]*Sales_Fact[[#This Row],[Unit_Price3]]</f>
        <v>3692.56</v>
      </c>
      <c r="P913" s="1">
        <f>Sales_Fact[[#This Row],[Gross Amount]]*Sales_Fact[[#This Row],[Discount4]]</f>
        <v>553.88400000000001</v>
      </c>
      <c r="Q913" s="1" t="str">
        <f>IF(Sales_Fact[[#This Row],[Total_Amount5]]&gt;1000,"High Value","Standard")</f>
        <v>High Value</v>
      </c>
    </row>
    <row r="914" spans="1:17" x14ac:dyDescent="0.25">
      <c r="A914" t="s">
        <v>2800</v>
      </c>
      <c r="B914" s="3">
        <v>45625</v>
      </c>
      <c r="C914" t="s">
        <v>640</v>
      </c>
      <c r="D914" t="s">
        <v>1743</v>
      </c>
      <c r="E914" t="s">
        <v>1872</v>
      </c>
      <c r="F914">
        <v>2</v>
      </c>
      <c r="G914">
        <v>747.65</v>
      </c>
      <c r="H914">
        <v>0.08</v>
      </c>
      <c r="I914" t="s">
        <v>1861</v>
      </c>
      <c r="J914">
        <v>1375.6759999999999</v>
      </c>
      <c r="K914" s="4">
        <f>IF(ISBLANK(Sales_Fact[[#This Row],[Quantity]]),MEDIAN(Sales_Fact[Quantity]),Sales_Fact[[#This Row],[Quantity]])</f>
        <v>2</v>
      </c>
      <c r="L914" s="1">
        <f>IF(ISBLANK(Sales_Fact[[#This Row],[Unit_Price]]),MEDIAN(Sales_Fact[Unit_Price]),Sales_Fact[[#This Row],[Unit_Price]])</f>
        <v>747.65</v>
      </c>
      <c r="M914" s="2">
        <f>IF(ISBLANK(Sales_Fact[[#This Row],[Discount]]),MEDIAN(Sales_Fact[Discount]),Sales_Fact[[#This Row],[Discount]])</f>
        <v>0.08</v>
      </c>
      <c r="N914" s="1">
        <f>Sales_Fact[[#This Row],[Quantity2]]*Sales_Fact[[#This Row],[Unit_Price3]]*(1-Sales_Fact[[#This Row],[Discount4]])</f>
        <v>1375.6759999999999</v>
      </c>
      <c r="O914" s="1">
        <f>Sales_Fact[[#This Row],[Quantity2]]*Sales_Fact[[#This Row],[Unit_Price3]]</f>
        <v>1495.3</v>
      </c>
      <c r="P914" s="1">
        <f>Sales_Fact[[#This Row],[Gross Amount]]*Sales_Fact[[#This Row],[Discount4]]</f>
        <v>119.624</v>
      </c>
      <c r="Q914" s="1" t="str">
        <f>IF(Sales_Fact[[#This Row],[Total_Amount5]]&gt;1000,"High Value","Standard")</f>
        <v>High Value</v>
      </c>
    </row>
    <row r="915" spans="1:17" x14ac:dyDescent="0.25">
      <c r="A915" t="s">
        <v>2801</v>
      </c>
      <c r="B915" s="3">
        <v>45773</v>
      </c>
      <c r="C915" t="s">
        <v>388</v>
      </c>
      <c r="D915" t="s">
        <v>1677</v>
      </c>
      <c r="E915" t="s">
        <v>1872</v>
      </c>
      <c r="F915">
        <v>3</v>
      </c>
      <c r="G915">
        <v>94.55</v>
      </c>
      <c r="H915">
        <v>0.13</v>
      </c>
      <c r="I915" t="s">
        <v>1868</v>
      </c>
      <c r="J915">
        <v>246.77549999999999</v>
      </c>
      <c r="K915" s="4">
        <f>IF(ISBLANK(Sales_Fact[[#This Row],[Quantity]]),MEDIAN(Sales_Fact[Quantity]),Sales_Fact[[#This Row],[Quantity]])</f>
        <v>3</v>
      </c>
      <c r="L915" s="1">
        <f>IF(ISBLANK(Sales_Fact[[#This Row],[Unit_Price]]),MEDIAN(Sales_Fact[Unit_Price]),Sales_Fact[[#This Row],[Unit_Price]])</f>
        <v>94.55</v>
      </c>
      <c r="M915" s="2">
        <f>IF(ISBLANK(Sales_Fact[[#This Row],[Discount]]),MEDIAN(Sales_Fact[Discount]),Sales_Fact[[#This Row],[Discount]])</f>
        <v>0.13</v>
      </c>
      <c r="N915" s="1">
        <f>Sales_Fact[[#This Row],[Quantity2]]*Sales_Fact[[#This Row],[Unit_Price3]]*(1-Sales_Fact[[#This Row],[Discount4]])</f>
        <v>246.77549999999997</v>
      </c>
      <c r="O915" s="1">
        <f>Sales_Fact[[#This Row],[Quantity2]]*Sales_Fact[[#This Row],[Unit_Price3]]</f>
        <v>283.64999999999998</v>
      </c>
      <c r="P915" s="1">
        <f>Sales_Fact[[#This Row],[Gross Amount]]*Sales_Fact[[#This Row],[Discount4]]</f>
        <v>36.874499999999998</v>
      </c>
      <c r="Q915" s="1" t="str">
        <f>IF(Sales_Fact[[#This Row],[Total_Amount5]]&gt;1000,"High Value","Standard")</f>
        <v>Standard</v>
      </c>
    </row>
    <row r="916" spans="1:17" x14ac:dyDescent="0.25">
      <c r="A916" t="s">
        <v>2802</v>
      </c>
      <c r="B916" s="3">
        <v>45308</v>
      </c>
      <c r="C916" t="s">
        <v>157</v>
      </c>
      <c r="D916" t="s">
        <v>1597</v>
      </c>
      <c r="E916" t="s">
        <v>1892</v>
      </c>
      <c r="F916">
        <v>3</v>
      </c>
      <c r="G916">
        <v>620.12</v>
      </c>
      <c r="H916">
        <v>0.06</v>
      </c>
      <c r="I916" t="s">
        <v>1861</v>
      </c>
      <c r="J916">
        <v>1748.7384</v>
      </c>
      <c r="K916" s="4">
        <f>IF(ISBLANK(Sales_Fact[[#This Row],[Quantity]]),MEDIAN(Sales_Fact[Quantity]),Sales_Fact[[#This Row],[Quantity]])</f>
        <v>3</v>
      </c>
      <c r="L916" s="1">
        <f>IF(ISBLANK(Sales_Fact[[#This Row],[Unit_Price]]),MEDIAN(Sales_Fact[Unit_Price]),Sales_Fact[[#This Row],[Unit_Price]])</f>
        <v>620.12</v>
      </c>
      <c r="M916" s="2">
        <f>IF(ISBLANK(Sales_Fact[[#This Row],[Discount]]),MEDIAN(Sales_Fact[Discount]),Sales_Fact[[#This Row],[Discount]])</f>
        <v>0.06</v>
      </c>
      <c r="N916" s="1">
        <f>Sales_Fact[[#This Row],[Quantity2]]*Sales_Fact[[#This Row],[Unit_Price3]]*(1-Sales_Fact[[#This Row],[Discount4]])</f>
        <v>1748.7384</v>
      </c>
      <c r="O916" s="1">
        <f>Sales_Fact[[#This Row],[Quantity2]]*Sales_Fact[[#This Row],[Unit_Price3]]</f>
        <v>1860.3600000000001</v>
      </c>
      <c r="P916" s="1">
        <f>Sales_Fact[[#This Row],[Gross Amount]]*Sales_Fact[[#This Row],[Discount4]]</f>
        <v>111.6216</v>
      </c>
      <c r="Q916" s="1" t="str">
        <f>IF(Sales_Fact[[#This Row],[Total_Amount5]]&gt;1000,"High Value","Standard")</f>
        <v>High Value</v>
      </c>
    </row>
    <row r="917" spans="1:17" x14ac:dyDescent="0.25">
      <c r="A917" t="s">
        <v>2803</v>
      </c>
      <c r="B917" s="3">
        <v>45869</v>
      </c>
      <c r="C917" t="s">
        <v>2560</v>
      </c>
      <c r="D917" t="s">
        <v>1758</v>
      </c>
      <c r="E917" t="s">
        <v>1904</v>
      </c>
      <c r="F917">
        <v>2</v>
      </c>
      <c r="G917">
        <v>354.09</v>
      </c>
      <c r="H917">
        <v>0.12</v>
      </c>
      <c r="I917" t="s">
        <v>1868</v>
      </c>
      <c r="J917">
        <v>623.19839999999999</v>
      </c>
      <c r="K917" s="4">
        <f>IF(ISBLANK(Sales_Fact[[#This Row],[Quantity]]),MEDIAN(Sales_Fact[Quantity]),Sales_Fact[[#This Row],[Quantity]])</f>
        <v>2</v>
      </c>
      <c r="L917" s="1">
        <f>IF(ISBLANK(Sales_Fact[[#This Row],[Unit_Price]]),MEDIAN(Sales_Fact[Unit_Price]),Sales_Fact[[#This Row],[Unit_Price]])</f>
        <v>354.09</v>
      </c>
      <c r="M917" s="2">
        <f>IF(ISBLANK(Sales_Fact[[#This Row],[Discount]]),MEDIAN(Sales_Fact[Discount]),Sales_Fact[[#This Row],[Discount]])</f>
        <v>0.12</v>
      </c>
      <c r="N917" s="1">
        <f>Sales_Fact[[#This Row],[Quantity2]]*Sales_Fact[[#This Row],[Unit_Price3]]*(1-Sales_Fact[[#This Row],[Discount4]])</f>
        <v>623.19839999999999</v>
      </c>
      <c r="O917" s="1">
        <f>Sales_Fact[[#This Row],[Quantity2]]*Sales_Fact[[#This Row],[Unit_Price3]]</f>
        <v>708.18</v>
      </c>
      <c r="P917" s="1">
        <f>Sales_Fact[[#This Row],[Gross Amount]]*Sales_Fact[[#This Row],[Discount4]]</f>
        <v>84.981599999999986</v>
      </c>
      <c r="Q917" s="1" t="str">
        <f>IF(Sales_Fact[[#This Row],[Total_Amount5]]&gt;1000,"High Value","Standard")</f>
        <v>Standard</v>
      </c>
    </row>
    <row r="918" spans="1:17" x14ac:dyDescent="0.25">
      <c r="A918" t="s">
        <v>2804</v>
      </c>
      <c r="B918" s="3">
        <v>45621</v>
      </c>
      <c r="C918" t="s">
        <v>452</v>
      </c>
      <c r="D918" t="s">
        <v>1710</v>
      </c>
      <c r="E918" t="s">
        <v>1870</v>
      </c>
      <c r="F918">
        <v>3</v>
      </c>
      <c r="G918">
        <v>214.94</v>
      </c>
      <c r="H918">
        <v>0.22</v>
      </c>
      <c r="I918" t="s">
        <v>1868</v>
      </c>
      <c r="J918">
        <v>502.95960000000002</v>
      </c>
      <c r="K918" s="4">
        <f>IF(ISBLANK(Sales_Fact[[#This Row],[Quantity]]),MEDIAN(Sales_Fact[Quantity]),Sales_Fact[[#This Row],[Quantity]])</f>
        <v>3</v>
      </c>
      <c r="L918" s="1">
        <f>IF(ISBLANK(Sales_Fact[[#This Row],[Unit_Price]]),MEDIAN(Sales_Fact[Unit_Price]),Sales_Fact[[#This Row],[Unit_Price]])</f>
        <v>214.94</v>
      </c>
      <c r="M918" s="2">
        <f>IF(ISBLANK(Sales_Fact[[#This Row],[Discount]]),MEDIAN(Sales_Fact[Discount]),Sales_Fact[[#This Row],[Discount]])</f>
        <v>0.22</v>
      </c>
      <c r="N918" s="1">
        <f>Sales_Fact[[#This Row],[Quantity2]]*Sales_Fact[[#This Row],[Unit_Price3]]*(1-Sales_Fact[[#This Row],[Discount4]])</f>
        <v>502.95959999999997</v>
      </c>
      <c r="O918" s="1">
        <f>Sales_Fact[[#This Row],[Quantity2]]*Sales_Fact[[#This Row],[Unit_Price3]]</f>
        <v>644.81999999999994</v>
      </c>
      <c r="P918" s="1">
        <f>Sales_Fact[[#This Row],[Gross Amount]]*Sales_Fact[[#This Row],[Discount4]]</f>
        <v>141.8604</v>
      </c>
      <c r="Q918" s="1" t="str">
        <f>IF(Sales_Fact[[#This Row],[Total_Amount5]]&gt;1000,"High Value","Standard")</f>
        <v>Standard</v>
      </c>
    </row>
    <row r="919" spans="1:17" x14ac:dyDescent="0.25">
      <c r="A919" t="s">
        <v>2805</v>
      </c>
      <c r="B919" s="3">
        <v>45428</v>
      </c>
      <c r="C919" t="s">
        <v>657</v>
      </c>
      <c r="D919" t="s">
        <v>1578</v>
      </c>
      <c r="E919" t="s">
        <v>1913</v>
      </c>
      <c r="F919">
        <v>2</v>
      </c>
      <c r="G919">
        <v>309.77999999999997</v>
      </c>
      <c r="H919">
        <v>0.16</v>
      </c>
      <c r="I919" t="s">
        <v>1861</v>
      </c>
      <c r="J919">
        <v>520.43039999999996</v>
      </c>
      <c r="K919" s="4">
        <f>IF(ISBLANK(Sales_Fact[[#This Row],[Quantity]]),MEDIAN(Sales_Fact[Quantity]),Sales_Fact[[#This Row],[Quantity]])</f>
        <v>2</v>
      </c>
      <c r="L919" s="1">
        <f>IF(ISBLANK(Sales_Fact[[#This Row],[Unit_Price]]),MEDIAN(Sales_Fact[Unit_Price]),Sales_Fact[[#This Row],[Unit_Price]])</f>
        <v>309.77999999999997</v>
      </c>
      <c r="M919" s="2">
        <f>IF(ISBLANK(Sales_Fact[[#This Row],[Discount]]),MEDIAN(Sales_Fact[Discount]),Sales_Fact[[#This Row],[Discount]])</f>
        <v>0.16</v>
      </c>
      <c r="N919" s="1">
        <f>Sales_Fact[[#This Row],[Quantity2]]*Sales_Fact[[#This Row],[Unit_Price3]]*(1-Sales_Fact[[#This Row],[Discount4]])</f>
        <v>520.43039999999996</v>
      </c>
      <c r="O919" s="1">
        <f>Sales_Fact[[#This Row],[Quantity2]]*Sales_Fact[[#This Row],[Unit_Price3]]</f>
        <v>619.55999999999995</v>
      </c>
      <c r="P919" s="1">
        <f>Sales_Fact[[#This Row],[Gross Amount]]*Sales_Fact[[#This Row],[Discount4]]</f>
        <v>99.129599999999996</v>
      </c>
      <c r="Q919" s="1" t="str">
        <f>IF(Sales_Fact[[#This Row],[Total_Amount5]]&gt;1000,"High Value","Standard")</f>
        <v>Standard</v>
      </c>
    </row>
    <row r="920" spans="1:17" x14ac:dyDescent="0.25">
      <c r="A920" t="s">
        <v>2806</v>
      </c>
      <c r="B920" s="3">
        <v>45807</v>
      </c>
      <c r="C920" t="s">
        <v>259</v>
      </c>
      <c r="D920" t="s">
        <v>1591</v>
      </c>
      <c r="E920" t="s">
        <v>1860</v>
      </c>
      <c r="F920">
        <v>2</v>
      </c>
      <c r="G920">
        <v>183.85</v>
      </c>
      <c r="H920">
        <v>0.14000000000000001</v>
      </c>
      <c r="I920" t="s">
        <v>1864</v>
      </c>
      <c r="J920">
        <v>316.22199999999998</v>
      </c>
      <c r="K920" s="4">
        <f>IF(ISBLANK(Sales_Fact[[#This Row],[Quantity]]),MEDIAN(Sales_Fact[Quantity]),Sales_Fact[[#This Row],[Quantity]])</f>
        <v>2</v>
      </c>
      <c r="L920" s="1">
        <f>IF(ISBLANK(Sales_Fact[[#This Row],[Unit_Price]]),MEDIAN(Sales_Fact[Unit_Price]),Sales_Fact[[#This Row],[Unit_Price]])</f>
        <v>183.85</v>
      </c>
      <c r="M920" s="2">
        <f>IF(ISBLANK(Sales_Fact[[#This Row],[Discount]]),MEDIAN(Sales_Fact[Discount]),Sales_Fact[[#This Row],[Discount]])</f>
        <v>0.14000000000000001</v>
      </c>
      <c r="N920" s="1">
        <f>Sales_Fact[[#This Row],[Quantity2]]*Sales_Fact[[#This Row],[Unit_Price3]]*(1-Sales_Fact[[#This Row],[Discount4]])</f>
        <v>316.22199999999998</v>
      </c>
      <c r="O920" s="1">
        <f>Sales_Fact[[#This Row],[Quantity2]]*Sales_Fact[[#This Row],[Unit_Price3]]</f>
        <v>367.7</v>
      </c>
      <c r="P920" s="1">
        <f>Sales_Fact[[#This Row],[Gross Amount]]*Sales_Fact[[#This Row],[Discount4]]</f>
        <v>51.478000000000002</v>
      </c>
      <c r="Q920" s="1" t="str">
        <f>IF(Sales_Fact[[#This Row],[Total_Amount5]]&gt;1000,"High Value","Standard")</f>
        <v>Standard</v>
      </c>
    </row>
    <row r="921" spans="1:17" x14ac:dyDescent="0.25">
      <c r="A921" t="s">
        <v>2807</v>
      </c>
      <c r="B921" s="3">
        <v>45238</v>
      </c>
      <c r="C921" t="s">
        <v>1282</v>
      </c>
      <c r="D921" t="s">
        <v>1761</v>
      </c>
      <c r="E921" t="s">
        <v>1879</v>
      </c>
      <c r="F921">
        <v>1</v>
      </c>
      <c r="G921">
        <v>550.05999999999995</v>
      </c>
      <c r="H921">
        <v>0.01</v>
      </c>
      <c r="I921" t="s">
        <v>1861</v>
      </c>
      <c r="J921">
        <v>544.55939999999998</v>
      </c>
      <c r="K921" s="4">
        <f>IF(ISBLANK(Sales_Fact[[#This Row],[Quantity]]),MEDIAN(Sales_Fact[Quantity]),Sales_Fact[[#This Row],[Quantity]])</f>
        <v>1</v>
      </c>
      <c r="L921" s="1">
        <f>IF(ISBLANK(Sales_Fact[[#This Row],[Unit_Price]]),MEDIAN(Sales_Fact[Unit_Price]),Sales_Fact[[#This Row],[Unit_Price]])</f>
        <v>550.05999999999995</v>
      </c>
      <c r="M921" s="2">
        <f>IF(ISBLANK(Sales_Fact[[#This Row],[Discount]]),MEDIAN(Sales_Fact[Discount]),Sales_Fact[[#This Row],[Discount]])</f>
        <v>0.01</v>
      </c>
      <c r="N921" s="1">
        <f>Sales_Fact[[#This Row],[Quantity2]]*Sales_Fact[[#This Row],[Unit_Price3]]*(1-Sales_Fact[[#This Row],[Discount4]])</f>
        <v>544.55939999999998</v>
      </c>
      <c r="O921" s="1">
        <f>Sales_Fact[[#This Row],[Quantity2]]*Sales_Fact[[#This Row],[Unit_Price3]]</f>
        <v>550.05999999999995</v>
      </c>
      <c r="P921" s="1">
        <f>Sales_Fact[[#This Row],[Gross Amount]]*Sales_Fact[[#This Row],[Discount4]]</f>
        <v>5.5005999999999995</v>
      </c>
      <c r="Q921" s="1" t="str">
        <f>IF(Sales_Fact[[#This Row],[Total_Amount5]]&gt;1000,"High Value","Standard")</f>
        <v>Standard</v>
      </c>
    </row>
    <row r="922" spans="1:17" x14ac:dyDescent="0.25">
      <c r="A922" t="s">
        <v>2808</v>
      </c>
      <c r="B922" s="3">
        <v>45253</v>
      </c>
      <c r="C922" t="s">
        <v>125</v>
      </c>
      <c r="D922" t="s">
        <v>1788</v>
      </c>
      <c r="E922" t="s">
        <v>1874</v>
      </c>
      <c r="F922">
        <v>2</v>
      </c>
      <c r="G922">
        <v>32.19</v>
      </c>
      <c r="H922">
        <v>0.13</v>
      </c>
      <c r="I922" t="s">
        <v>1868</v>
      </c>
      <c r="J922">
        <v>56.010599999999997</v>
      </c>
      <c r="K922" s="4">
        <f>IF(ISBLANK(Sales_Fact[[#This Row],[Quantity]]),MEDIAN(Sales_Fact[Quantity]),Sales_Fact[[#This Row],[Quantity]])</f>
        <v>2</v>
      </c>
      <c r="L922" s="1">
        <f>IF(ISBLANK(Sales_Fact[[#This Row],[Unit_Price]]),MEDIAN(Sales_Fact[Unit_Price]),Sales_Fact[[#This Row],[Unit_Price]])</f>
        <v>32.19</v>
      </c>
      <c r="M922" s="2">
        <f>IF(ISBLANK(Sales_Fact[[#This Row],[Discount]]),MEDIAN(Sales_Fact[Discount]),Sales_Fact[[#This Row],[Discount]])</f>
        <v>0.13</v>
      </c>
      <c r="N922" s="1">
        <f>Sales_Fact[[#This Row],[Quantity2]]*Sales_Fact[[#This Row],[Unit_Price3]]*(1-Sales_Fact[[#This Row],[Discount4]])</f>
        <v>56.010599999999997</v>
      </c>
      <c r="O922" s="1">
        <f>Sales_Fact[[#This Row],[Quantity2]]*Sales_Fact[[#This Row],[Unit_Price3]]</f>
        <v>64.38</v>
      </c>
      <c r="P922" s="1">
        <f>Sales_Fact[[#This Row],[Gross Amount]]*Sales_Fact[[#This Row],[Discount4]]</f>
        <v>8.3693999999999988</v>
      </c>
      <c r="Q922" s="1" t="str">
        <f>IF(Sales_Fact[[#This Row],[Total_Amount5]]&gt;1000,"High Value","Standard")</f>
        <v>Standard</v>
      </c>
    </row>
    <row r="923" spans="1:17" x14ac:dyDescent="0.25">
      <c r="A923" t="s">
        <v>2809</v>
      </c>
      <c r="B923" s="3">
        <v>45460</v>
      </c>
      <c r="C923" t="s">
        <v>476</v>
      </c>
      <c r="D923" t="s">
        <v>1650</v>
      </c>
      <c r="E923" t="s">
        <v>1892</v>
      </c>
      <c r="F923">
        <v>2</v>
      </c>
      <c r="G923">
        <v>892.06</v>
      </c>
      <c r="H923">
        <v>0.08</v>
      </c>
      <c r="I923" t="s">
        <v>1861</v>
      </c>
      <c r="J923">
        <v>1641.3904</v>
      </c>
      <c r="K923" s="4">
        <f>IF(ISBLANK(Sales_Fact[[#This Row],[Quantity]]),MEDIAN(Sales_Fact[Quantity]),Sales_Fact[[#This Row],[Quantity]])</f>
        <v>2</v>
      </c>
      <c r="L923" s="1">
        <f>IF(ISBLANK(Sales_Fact[[#This Row],[Unit_Price]]),MEDIAN(Sales_Fact[Unit_Price]),Sales_Fact[[#This Row],[Unit_Price]])</f>
        <v>892.06</v>
      </c>
      <c r="M923" s="2">
        <f>IF(ISBLANK(Sales_Fact[[#This Row],[Discount]]),MEDIAN(Sales_Fact[Discount]),Sales_Fact[[#This Row],[Discount]])</f>
        <v>0.08</v>
      </c>
      <c r="N923" s="1">
        <f>Sales_Fact[[#This Row],[Quantity2]]*Sales_Fact[[#This Row],[Unit_Price3]]*(1-Sales_Fact[[#This Row],[Discount4]])</f>
        <v>1641.3904</v>
      </c>
      <c r="O923" s="1">
        <f>Sales_Fact[[#This Row],[Quantity2]]*Sales_Fact[[#This Row],[Unit_Price3]]</f>
        <v>1784.12</v>
      </c>
      <c r="P923" s="1">
        <f>Sales_Fact[[#This Row],[Gross Amount]]*Sales_Fact[[#This Row],[Discount4]]</f>
        <v>142.7296</v>
      </c>
      <c r="Q923" s="1" t="str">
        <f>IF(Sales_Fact[[#This Row],[Total_Amount5]]&gt;1000,"High Value","Standard")</f>
        <v>High Value</v>
      </c>
    </row>
    <row r="924" spans="1:17" x14ac:dyDescent="0.25">
      <c r="A924" t="s">
        <v>2810</v>
      </c>
      <c r="B924" s="3">
        <v>45628</v>
      </c>
      <c r="C924" t="s">
        <v>1464</v>
      </c>
      <c r="D924" t="s">
        <v>1725</v>
      </c>
      <c r="E924" t="s">
        <v>1904</v>
      </c>
      <c r="F924">
        <v>1</v>
      </c>
      <c r="G924">
        <v>127.47</v>
      </c>
      <c r="H924">
        <v>0.16</v>
      </c>
      <c r="I924" t="s">
        <v>1868</v>
      </c>
      <c r="J924">
        <v>107.0748</v>
      </c>
      <c r="K924" s="4">
        <f>IF(ISBLANK(Sales_Fact[[#This Row],[Quantity]]),MEDIAN(Sales_Fact[Quantity]),Sales_Fact[[#This Row],[Quantity]])</f>
        <v>1</v>
      </c>
      <c r="L924" s="1">
        <f>IF(ISBLANK(Sales_Fact[[#This Row],[Unit_Price]]),MEDIAN(Sales_Fact[Unit_Price]),Sales_Fact[[#This Row],[Unit_Price]])</f>
        <v>127.47</v>
      </c>
      <c r="M924" s="2">
        <f>IF(ISBLANK(Sales_Fact[[#This Row],[Discount]]),MEDIAN(Sales_Fact[Discount]),Sales_Fact[[#This Row],[Discount]])</f>
        <v>0.16</v>
      </c>
      <c r="N924" s="1">
        <f>Sales_Fact[[#This Row],[Quantity2]]*Sales_Fact[[#This Row],[Unit_Price3]]*(1-Sales_Fact[[#This Row],[Discount4]])</f>
        <v>107.0748</v>
      </c>
      <c r="O924" s="1">
        <f>Sales_Fact[[#This Row],[Quantity2]]*Sales_Fact[[#This Row],[Unit_Price3]]</f>
        <v>127.47</v>
      </c>
      <c r="P924" s="1">
        <f>Sales_Fact[[#This Row],[Gross Amount]]*Sales_Fact[[#This Row],[Discount4]]</f>
        <v>20.395199999999999</v>
      </c>
      <c r="Q924" s="1" t="str">
        <f>IF(Sales_Fact[[#This Row],[Total_Amount5]]&gt;1000,"High Value","Standard")</f>
        <v>Standard</v>
      </c>
    </row>
    <row r="925" spans="1:17" x14ac:dyDescent="0.25">
      <c r="A925" t="s">
        <v>2811</v>
      </c>
      <c r="B925" s="3">
        <v>45778</v>
      </c>
      <c r="C925" t="s">
        <v>1221</v>
      </c>
      <c r="D925" t="s">
        <v>1782</v>
      </c>
      <c r="E925" t="s">
        <v>1881</v>
      </c>
      <c r="F925">
        <v>3</v>
      </c>
      <c r="G925">
        <v>212.87</v>
      </c>
      <c r="H925">
        <v>0.18</v>
      </c>
      <c r="I925" t="s">
        <v>1861</v>
      </c>
      <c r="J925">
        <v>523.66020000000003</v>
      </c>
      <c r="K925" s="4">
        <f>IF(ISBLANK(Sales_Fact[[#This Row],[Quantity]]),MEDIAN(Sales_Fact[Quantity]),Sales_Fact[[#This Row],[Quantity]])</f>
        <v>3</v>
      </c>
      <c r="L925" s="1">
        <f>IF(ISBLANK(Sales_Fact[[#This Row],[Unit_Price]]),MEDIAN(Sales_Fact[Unit_Price]),Sales_Fact[[#This Row],[Unit_Price]])</f>
        <v>212.87</v>
      </c>
      <c r="M925" s="2">
        <f>IF(ISBLANK(Sales_Fact[[#This Row],[Discount]]),MEDIAN(Sales_Fact[Discount]),Sales_Fact[[#This Row],[Discount]])</f>
        <v>0.18</v>
      </c>
      <c r="N925" s="1">
        <f>Sales_Fact[[#This Row],[Quantity2]]*Sales_Fact[[#This Row],[Unit_Price3]]*(1-Sales_Fact[[#This Row],[Discount4]])</f>
        <v>523.66020000000003</v>
      </c>
      <c r="O925" s="1">
        <f>Sales_Fact[[#This Row],[Quantity2]]*Sales_Fact[[#This Row],[Unit_Price3]]</f>
        <v>638.61</v>
      </c>
      <c r="P925" s="1">
        <f>Sales_Fact[[#This Row],[Gross Amount]]*Sales_Fact[[#This Row],[Discount4]]</f>
        <v>114.9498</v>
      </c>
      <c r="Q925" s="1" t="str">
        <f>IF(Sales_Fact[[#This Row],[Total_Amount5]]&gt;1000,"High Value","Standard")</f>
        <v>Standard</v>
      </c>
    </row>
    <row r="926" spans="1:17" x14ac:dyDescent="0.25">
      <c r="A926" t="s">
        <v>2812</v>
      </c>
      <c r="B926" s="3">
        <v>45471</v>
      </c>
      <c r="C926" t="s">
        <v>604</v>
      </c>
      <c r="D926" t="s">
        <v>1794</v>
      </c>
      <c r="E926" t="s">
        <v>1872</v>
      </c>
      <c r="F926">
        <v>1</v>
      </c>
      <c r="G926">
        <v>26.37</v>
      </c>
      <c r="H926">
        <v>0.3</v>
      </c>
      <c r="I926" t="s">
        <v>1868</v>
      </c>
      <c r="J926">
        <v>18.459</v>
      </c>
      <c r="K926" s="4">
        <f>IF(ISBLANK(Sales_Fact[[#This Row],[Quantity]]),MEDIAN(Sales_Fact[Quantity]),Sales_Fact[[#This Row],[Quantity]])</f>
        <v>1</v>
      </c>
      <c r="L926" s="1">
        <f>IF(ISBLANK(Sales_Fact[[#This Row],[Unit_Price]]),MEDIAN(Sales_Fact[Unit_Price]),Sales_Fact[[#This Row],[Unit_Price]])</f>
        <v>26.37</v>
      </c>
      <c r="M926" s="2">
        <f>IF(ISBLANK(Sales_Fact[[#This Row],[Discount]]),MEDIAN(Sales_Fact[Discount]),Sales_Fact[[#This Row],[Discount]])</f>
        <v>0.3</v>
      </c>
      <c r="N926" s="1">
        <f>Sales_Fact[[#This Row],[Quantity2]]*Sales_Fact[[#This Row],[Unit_Price3]]*(1-Sales_Fact[[#This Row],[Discount4]])</f>
        <v>18.459</v>
      </c>
      <c r="O926" s="1">
        <f>Sales_Fact[[#This Row],[Quantity2]]*Sales_Fact[[#This Row],[Unit_Price3]]</f>
        <v>26.37</v>
      </c>
      <c r="P926" s="1">
        <f>Sales_Fact[[#This Row],[Gross Amount]]*Sales_Fact[[#This Row],[Discount4]]</f>
        <v>7.9109999999999996</v>
      </c>
      <c r="Q926" s="1" t="str">
        <f>IF(Sales_Fact[[#This Row],[Total_Amount5]]&gt;1000,"High Value","Standard")</f>
        <v>Standard</v>
      </c>
    </row>
    <row r="927" spans="1:17" x14ac:dyDescent="0.25">
      <c r="A927" t="s">
        <v>2813</v>
      </c>
      <c r="B927" s="3">
        <v>45770</v>
      </c>
      <c r="C927" t="s">
        <v>1446</v>
      </c>
      <c r="D927" t="s">
        <v>1653</v>
      </c>
      <c r="E927" t="s">
        <v>1899</v>
      </c>
      <c r="F927">
        <v>4</v>
      </c>
      <c r="G927">
        <v>953.98</v>
      </c>
      <c r="H927">
        <v>0.16</v>
      </c>
      <c r="I927" t="s">
        <v>1861</v>
      </c>
      <c r="J927">
        <v>3205.3728000000001</v>
      </c>
      <c r="K927" s="4">
        <f>IF(ISBLANK(Sales_Fact[[#This Row],[Quantity]]),MEDIAN(Sales_Fact[Quantity]),Sales_Fact[[#This Row],[Quantity]])</f>
        <v>4</v>
      </c>
      <c r="L927" s="1">
        <f>IF(ISBLANK(Sales_Fact[[#This Row],[Unit_Price]]),MEDIAN(Sales_Fact[Unit_Price]),Sales_Fact[[#This Row],[Unit_Price]])</f>
        <v>953.98</v>
      </c>
      <c r="M927" s="2">
        <f>IF(ISBLANK(Sales_Fact[[#This Row],[Discount]]),MEDIAN(Sales_Fact[Discount]),Sales_Fact[[#This Row],[Discount]])</f>
        <v>0.16</v>
      </c>
      <c r="N927" s="1">
        <f>Sales_Fact[[#This Row],[Quantity2]]*Sales_Fact[[#This Row],[Unit_Price3]]*(1-Sales_Fact[[#This Row],[Discount4]])</f>
        <v>3205.3728000000001</v>
      </c>
      <c r="O927" s="1">
        <f>Sales_Fact[[#This Row],[Quantity2]]*Sales_Fact[[#This Row],[Unit_Price3]]</f>
        <v>3815.92</v>
      </c>
      <c r="P927" s="1">
        <f>Sales_Fact[[#This Row],[Gross Amount]]*Sales_Fact[[#This Row],[Discount4]]</f>
        <v>610.54719999999998</v>
      </c>
      <c r="Q927" s="1" t="str">
        <f>IF(Sales_Fact[[#This Row],[Total_Amount5]]&gt;1000,"High Value","Standard")</f>
        <v>High Value</v>
      </c>
    </row>
    <row r="928" spans="1:17" x14ac:dyDescent="0.25">
      <c r="A928" t="s">
        <v>2814</v>
      </c>
      <c r="B928" s="3">
        <v>45369</v>
      </c>
      <c r="C928" t="s">
        <v>705</v>
      </c>
      <c r="D928" t="s">
        <v>1752</v>
      </c>
      <c r="E928" t="s">
        <v>1892</v>
      </c>
      <c r="F928">
        <v>3</v>
      </c>
      <c r="G928">
        <v>968.88</v>
      </c>
      <c r="H928">
        <v>0.15</v>
      </c>
      <c r="I928" t="s">
        <v>1861</v>
      </c>
      <c r="J928">
        <v>2470.6439999999998</v>
      </c>
      <c r="K928" s="4">
        <f>IF(ISBLANK(Sales_Fact[[#This Row],[Quantity]]),MEDIAN(Sales_Fact[Quantity]),Sales_Fact[[#This Row],[Quantity]])</f>
        <v>3</v>
      </c>
      <c r="L928" s="1">
        <f>IF(ISBLANK(Sales_Fact[[#This Row],[Unit_Price]]),MEDIAN(Sales_Fact[Unit_Price]),Sales_Fact[[#This Row],[Unit_Price]])</f>
        <v>968.88</v>
      </c>
      <c r="M928" s="2">
        <f>IF(ISBLANK(Sales_Fact[[#This Row],[Discount]]),MEDIAN(Sales_Fact[Discount]),Sales_Fact[[#This Row],[Discount]])</f>
        <v>0.15</v>
      </c>
      <c r="N928" s="1">
        <f>Sales_Fact[[#This Row],[Quantity2]]*Sales_Fact[[#This Row],[Unit_Price3]]*(1-Sales_Fact[[#This Row],[Discount4]])</f>
        <v>2470.6439999999998</v>
      </c>
      <c r="O928" s="1">
        <f>Sales_Fact[[#This Row],[Quantity2]]*Sales_Fact[[#This Row],[Unit_Price3]]</f>
        <v>2906.64</v>
      </c>
      <c r="P928" s="1">
        <f>Sales_Fact[[#This Row],[Gross Amount]]*Sales_Fact[[#This Row],[Discount4]]</f>
        <v>435.99599999999998</v>
      </c>
      <c r="Q928" s="1" t="str">
        <f>IF(Sales_Fact[[#This Row],[Total_Amount5]]&gt;1000,"High Value","Standard")</f>
        <v>High Value</v>
      </c>
    </row>
    <row r="929" spans="1:17" x14ac:dyDescent="0.25">
      <c r="A929" t="s">
        <v>2815</v>
      </c>
      <c r="B929" s="3">
        <v>45910</v>
      </c>
      <c r="C929" t="s">
        <v>622</v>
      </c>
      <c r="D929" t="s">
        <v>1779</v>
      </c>
      <c r="E929" t="s">
        <v>1899</v>
      </c>
      <c r="F929">
        <v>1</v>
      </c>
      <c r="G929">
        <v>533.04999999999995</v>
      </c>
      <c r="H929">
        <v>0.11</v>
      </c>
      <c r="I929" t="s">
        <v>1864</v>
      </c>
      <c r="J929">
        <v>474.41449999999998</v>
      </c>
      <c r="K929" s="4">
        <f>IF(ISBLANK(Sales_Fact[[#This Row],[Quantity]]),MEDIAN(Sales_Fact[Quantity]),Sales_Fact[[#This Row],[Quantity]])</f>
        <v>1</v>
      </c>
      <c r="L929" s="1">
        <f>IF(ISBLANK(Sales_Fact[[#This Row],[Unit_Price]]),MEDIAN(Sales_Fact[Unit_Price]),Sales_Fact[[#This Row],[Unit_Price]])</f>
        <v>533.04999999999995</v>
      </c>
      <c r="M929" s="2">
        <f>IF(ISBLANK(Sales_Fact[[#This Row],[Discount]]),MEDIAN(Sales_Fact[Discount]),Sales_Fact[[#This Row],[Discount]])</f>
        <v>0.11</v>
      </c>
      <c r="N929" s="1">
        <f>Sales_Fact[[#This Row],[Quantity2]]*Sales_Fact[[#This Row],[Unit_Price3]]*(1-Sales_Fact[[#This Row],[Discount4]])</f>
        <v>474.41449999999998</v>
      </c>
      <c r="O929" s="1">
        <f>Sales_Fact[[#This Row],[Quantity2]]*Sales_Fact[[#This Row],[Unit_Price3]]</f>
        <v>533.04999999999995</v>
      </c>
      <c r="P929" s="1">
        <f>Sales_Fact[[#This Row],[Gross Amount]]*Sales_Fact[[#This Row],[Discount4]]</f>
        <v>58.635499999999993</v>
      </c>
      <c r="Q929" s="1" t="str">
        <f>IF(Sales_Fact[[#This Row],[Total_Amount5]]&gt;1000,"High Value","Standard")</f>
        <v>Standard</v>
      </c>
    </row>
    <row r="930" spans="1:17" x14ac:dyDescent="0.25">
      <c r="A930" t="s">
        <v>2816</v>
      </c>
      <c r="B930" s="3">
        <v>45637</v>
      </c>
      <c r="C930" t="s">
        <v>1200</v>
      </c>
      <c r="D930" t="s">
        <v>1794</v>
      </c>
      <c r="E930" t="s">
        <v>1883</v>
      </c>
      <c r="F930">
        <v>3</v>
      </c>
      <c r="G930">
        <v>138.86000000000001</v>
      </c>
      <c r="H930">
        <v>0.11</v>
      </c>
      <c r="I930" t="s">
        <v>1864</v>
      </c>
      <c r="J930">
        <v>370.75619999999998</v>
      </c>
      <c r="K930" s="4">
        <f>IF(ISBLANK(Sales_Fact[[#This Row],[Quantity]]),MEDIAN(Sales_Fact[Quantity]),Sales_Fact[[#This Row],[Quantity]])</f>
        <v>3</v>
      </c>
      <c r="L930" s="1">
        <f>IF(ISBLANK(Sales_Fact[[#This Row],[Unit_Price]]),MEDIAN(Sales_Fact[Unit_Price]),Sales_Fact[[#This Row],[Unit_Price]])</f>
        <v>138.86000000000001</v>
      </c>
      <c r="M930" s="2">
        <f>IF(ISBLANK(Sales_Fact[[#This Row],[Discount]]),MEDIAN(Sales_Fact[Discount]),Sales_Fact[[#This Row],[Discount]])</f>
        <v>0.11</v>
      </c>
      <c r="N930" s="1">
        <f>Sales_Fact[[#This Row],[Quantity2]]*Sales_Fact[[#This Row],[Unit_Price3]]*(1-Sales_Fact[[#This Row],[Discount4]])</f>
        <v>370.75620000000004</v>
      </c>
      <c r="O930" s="1">
        <f>Sales_Fact[[#This Row],[Quantity2]]*Sales_Fact[[#This Row],[Unit_Price3]]</f>
        <v>416.58000000000004</v>
      </c>
      <c r="P930" s="1">
        <f>Sales_Fact[[#This Row],[Gross Amount]]*Sales_Fact[[#This Row],[Discount4]]</f>
        <v>45.823800000000006</v>
      </c>
      <c r="Q930" s="1" t="str">
        <f>IF(Sales_Fact[[#This Row],[Total_Amount5]]&gt;1000,"High Value","Standard")</f>
        <v>Standard</v>
      </c>
    </row>
    <row r="931" spans="1:17" x14ac:dyDescent="0.25">
      <c r="A931" t="s">
        <v>2817</v>
      </c>
      <c r="B931" s="3">
        <v>45706</v>
      </c>
      <c r="C931" t="s">
        <v>538</v>
      </c>
      <c r="D931" t="s">
        <v>1617</v>
      </c>
      <c r="E931" t="s">
        <v>1879</v>
      </c>
      <c r="F931">
        <v>1</v>
      </c>
      <c r="G931">
        <v>588.92999999999995</v>
      </c>
      <c r="H931">
        <v>0.03</v>
      </c>
      <c r="I931" t="s">
        <v>1868</v>
      </c>
      <c r="J931">
        <v>571.26209999999992</v>
      </c>
      <c r="K931" s="4">
        <f>IF(ISBLANK(Sales_Fact[[#This Row],[Quantity]]),MEDIAN(Sales_Fact[Quantity]),Sales_Fact[[#This Row],[Quantity]])</f>
        <v>1</v>
      </c>
      <c r="L931" s="1">
        <f>IF(ISBLANK(Sales_Fact[[#This Row],[Unit_Price]]),MEDIAN(Sales_Fact[Unit_Price]),Sales_Fact[[#This Row],[Unit_Price]])</f>
        <v>588.92999999999995</v>
      </c>
      <c r="M931" s="2">
        <f>IF(ISBLANK(Sales_Fact[[#This Row],[Discount]]),MEDIAN(Sales_Fact[Discount]),Sales_Fact[[#This Row],[Discount]])</f>
        <v>0.03</v>
      </c>
      <c r="N931" s="1">
        <f>Sales_Fact[[#This Row],[Quantity2]]*Sales_Fact[[#This Row],[Unit_Price3]]*(1-Sales_Fact[[#This Row],[Discount4]])</f>
        <v>571.26209999999992</v>
      </c>
      <c r="O931" s="1">
        <f>Sales_Fact[[#This Row],[Quantity2]]*Sales_Fact[[#This Row],[Unit_Price3]]</f>
        <v>588.92999999999995</v>
      </c>
      <c r="P931" s="1">
        <f>Sales_Fact[[#This Row],[Gross Amount]]*Sales_Fact[[#This Row],[Discount4]]</f>
        <v>17.667899999999999</v>
      </c>
      <c r="Q931" s="1" t="str">
        <f>IF(Sales_Fact[[#This Row],[Total_Amount5]]&gt;1000,"High Value","Standard")</f>
        <v>Standard</v>
      </c>
    </row>
    <row r="932" spans="1:17" x14ac:dyDescent="0.25">
      <c r="A932" t="s">
        <v>2818</v>
      </c>
      <c r="B932" s="3">
        <v>45557</v>
      </c>
      <c r="C932" t="s">
        <v>1264</v>
      </c>
      <c r="D932" t="s">
        <v>1707</v>
      </c>
      <c r="E932" t="s">
        <v>1870</v>
      </c>
      <c r="F932">
        <v>2</v>
      </c>
      <c r="G932">
        <v>576.83000000000004</v>
      </c>
      <c r="H932">
        <v>0.19</v>
      </c>
      <c r="I932" t="s">
        <v>1864</v>
      </c>
      <c r="J932">
        <v>934.46460000000013</v>
      </c>
      <c r="K932" s="4">
        <f>IF(ISBLANK(Sales_Fact[[#This Row],[Quantity]]),MEDIAN(Sales_Fact[Quantity]),Sales_Fact[[#This Row],[Quantity]])</f>
        <v>2</v>
      </c>
      <c r="L932" s="1">
        <f>IF(ISBLANK(Sales_Fact[[#This Row],[Unit_Price]]),MEDIAN(Sales_Fact[Unit_Price]),Sales_Fact[[#This Row],[Unit_Price]])</f>
        <v>576.83000000000004</v>
      </c>
      <c r="M932" s="2">
        <f>IF(ISBLANK(Sales_Fact[[#This Row],[Discount]]),MEDIAN(Sales_Fact[Discount]),Sales_Fact[[#This Row],[Discount]])</f>
        <v>0.19</v>
      </c>
      <c r="N932" s="1">
        <f>Sales_Fact[[#This Row],[Quantity2]]*Sales_Fact[[#This Row],[Unit_Price3]]*(1-Sales_Fact[[#This Row],[Discount4]])</f>
        <v>934.46460000000013</v>
      </c>
      <c r="O932" s="1">
        <f>Sales_Fact[[#This Row],[Quantity2]]*Sales_Fact[[#This Row],[Unit_Price3]]</f>
        <v>1153.6600000000001</v>
      </c>
      <c r="P932" s="1">
        <f>Sales_Fact[[#This Row],[Gross Amount]]*Sales_Fact[[#This Row],[Discount4]]</f>
        <v>219.19540000000001</v>
      </c>
      <c r="Q932" s="1" t="str">
        <f>IF(Sales_Fact[[#This Row],[Total_Amount5]]&gt;1000,"High Value","Standard")</f>
        <v>Standard</v>
      </c>
    </row>
    <row r="933" spans="1:17" x14ac:dyDescent="0.25">
      <c r="A933" t="s">
        <v>2819</v>
      </c>
      <c r="B933" s="3">
        <v>45338</v>
      </c>
      <c r="C933" t="s">
        <v>1026</v>
      </c>
      <c r="D933" t="s">
        <v>1746</v>
      </c>
      <c r="E933" t="s">
        <v>1913</v>
      </c>
      <c r="F933">
        <v>1</v>
      </c>
      <c r="G933">
        <v>681.3</v>
      </c>
      <c r="H933">
        <v>0.05</v>
      </c>
      <c r="I933" t="s">
        <v>1861</v>
      </c>
      <c r="J933">
        <v>647.2349999999999</v>
      </c>
      <c r="K933" s="4">
        <f>IF(ISBLANK(Sales_Fact[[#This Row],[Quantity]]),MEDIAN(Sales_Fact[Quantity]),Sales_Fact[[#This Row],[Quantity]])</f>
        <v>1</v>
      </c>
      <c r="L933" s="1">
        <f>IF(ISBLANK(Sales_Fact[[#This Row],[Unit_Price]]),MEDIAN(Sales_Fact[Unit_Price]),Sales_Fact[[#This Row],[Unit_Price]])</f>
        <v>681.3</v>
      </c>
      <c r="M933" s="2">
        <f>IF(ISBLANK(Sales_Fact[[#This Row],[Discount]]),MEDIAN(Sales_Fact[Discount]),Sales_Fact[[#This Row],[Discount]])</f>
        <v>0.05</v>
      </c>
      <c r="N933" s="1">
        <f>Sales_Fact[[#This Row],[Quantity2]]*Sales_Fact[[#This Row],[Unit_Price3]]*(1-Sales_Fact[[#This Row],[Discount4]])</f>
        <v>647.2349999999999</v>
      </c>
      <c r="O933" s="1">
        <f>Sales_Fact[[#This Row],[Quantity2]]*Sales_Fact[[#This Row],[Unit_Price3]]</f>
        <v>681.3</v>
      </c>
      <c r="P933" s="1">
        <f>Sales_Fact[[#This Row],[Gross Amount]]*Sales_Fact[[#This Row],[Discount4]]</f>
        <v>34.064999999999998</v>
      </c>
      <c r="Q933" s="1" t="str">
        <f>IF(Sales_Fact[[#This Row],[Total_Amount5]]&gt;1000,"High Value","Standard")</f>
        <v>Standard</v>
      </c>
    </row>
    <row r="934" spans="1:17" x14ac:dyDescent="0.25">
      <c r="A934" t="s">
        <v>2820</v>
      </c>
      <c r="B934" s="3">
        <v>45441</v>
      </c>
      <c r="C934" t="s">
        <v>1421</v>
      </c>
      <c r="D934" t="s">
        <v>1626</v>
      </c>
      <c r="E934" t="s">
        <v>1888</v>
      </c>
      <c r="F934">
        <v>3</v>
      </c>
      <c r="G934">
        <v>504.97</v>
      </c>
      <c r="H934">
        <v>0.3</v>
      </c>
      <c r="I934" t="s">
        <v>1861</v>
      </c>
      <c r="J934">
        <v>1060.4369999999999</v>
      </c>
      <c r="K934" s="4">
        <f>IF(ISBLANK(Sales_Fact[[#This Row],[Quantity]]),MEDIAN(Sales_Fact[Quantity]),Sales_Fact[[#This Row],[Quantity]])</f>
        <v>3</v>
      </c>
      <c r="L934" s="1">
        <f>IF(ISBLANK(Sales_Fact[[#This Row],[Unit_Price]]),MEDIAN(Sales_Fact[Unit_Price]),Sales_Fact[[#This Row],[Unit_Price]])</f>
        <v>504.97</v>
      </c>
      <c r="M934" s="2">
        <f>IF(ISBLANK(Sales_Fact[[#This Row],[Discount]]),MEDIAN(Sales_Fact[Discount]),Sales_Fact[[#This Row],[Discount]])</f>
        <v>0.3</v>
      </c>
      <c r="N934" s="1">
        <f>Sales_Fact[[#This Row],[Quantity2]]*Sales_Fact[[#This Row],[Unit_Price3]]*(1-Sales_Fact[[#This Row],[Discount4]])</f>
        <v>1060.4369999999999</v>
      </c>
      <c r="O934" s="1">
        <f>Sales_Fact[[#This Row],[Quantity2]]*Sales_Fact[[#This Row],[Unit_Price3]]</f>
        <v>1514.91</v>
      </c>
      <c r="P934" s="1">
        <f>Sales_Fact[[#This Row],[Gross Amount]]*Sales_Fact[[#This Row],[Discount4]]</f>
        <v>454.47300000000001</v>
      </c>
      <c r="Q934" s="1" t="str">
        <f>IF(Sales_Fact[[#This Row],[Total_Amount5]]&gt;1000,"High Value","Standard")</f>
        <v>High Value</v>
      </c>
    </row>
    <row r="935" spans="1:17" x14ac:dyDescent="0.25">
      <c r="A935" t="s">
        <v>2821</v>
      </c>
      <c r="B935" s="3">
        <v>45396</v>
      </c>
      <c r="C935" t="s">
        <v>228</v>
      </c>
      <c r="D935" t="s">
        <v>1665</v>
      </c>
      <c r="E935" t="s">
        <v>1931</v>
      </c>
      <c r="F935">
        <v>3</v>
      </c>
      <c r="G935">
        <v>649.78</v>
      </c>
      <c r="H935">
        <v>0.1</v>
      </c>
      <c r="I935" t="s">
        <v>1864</v>
      </c>
      <c r="J935">
        <v>1754.4059999999999</v>
      </c>
      <c r="K935" s="4">
        <f>IF(ISBLANK(Sales_Fact[[#This Row],[Quantity]]),MEDIAN(Sales_Fact[Quantity]),Sales_Fact[[#This Row],[Quantity]])</f>
        <v>3</v>
      </c>
      <c r="L935" s="1">
        <f>IF(ISBLANK(Sales_Fact[[#This Row],[Unit_Price]]),MEDIAN(Sales_Fact[Unit_Price]),Sales_Fact[[#This Row],[Unit_Price]])</f>
        <v>649.78</v>
      </c>
      <c r="M935" s="2">
        <f>IF(ISBLANK(Sales_Fact[[#This Row],[Discount]]),MEDIAN(Sales_Fact[Discount]),Sales_Fact[[#This Row],[Discount]])</f>
        <v>0.1</v>
      </c>
      <c r="N935" s="1">
        <f>Sales_Fact[[#This Row],[Quantity2]]*Sales_Fact[[#This Row],[Unit_Price3]]*(1-Sales_Fact[[#This Row],[Discount4]])</f>
        <v>1754.4059999999999</v>
      </c>
      <c r="O935" s="1">
        <f>Sales_Fact[[#This Row],[Quantity2]]*Sales_Fact[[#This Row],[Unit_Price3]]</f>
        <v>1949.34</v>
      </c>
      <c r="P935" s="1">
        <f>Sales_Fact[[#This Row],[Gross Amount]]*Sales_Fact[[#This Row],[Discount4]]</f>
        <v>194.934</v>
      </c>
      <c r="Q935" s="1" t="str">
        <f>IF(Sales_Fact[[#This Row],[Total_Amount5]]&gt;1000,"High Value","Standard")</f>
        <v>High Value</v>
      </c>
    </row>
    <row r="936" spans="1:17" x14ac:dyDescent="0.25">
      <c r="A936" t="s">
        <v>2822</v>
      </c>
      <c r="B936" s="3">
        <v>45317</v>
      </c>
      <c r="C936" t="s">
        <v>794</v>
      </c>
      <c r="D936" t="s">
        <v>1668</v>
      </c>
      <c r="E936" t="s">
        <v>1890</v>
      </c>
      <c r="F936">
        <v>2</v>
      </c>
      <c r="G936">
        <v>986.73</v>
      </c>
      <c r="H936">
        <v>0.05</v>
      </c>
      <c r="I936" t="s">
        <v>1864</v>
      </c>
      <c r="J936">
        <v>1874.787</v>
      </c>
      <c r="K936" s="4">
        <f>IF(ISBLANK(Sales_Fact[[#This Row],[Quantity]]),MEDIAN(Sales_Fact[Quantity]),Sales_Fact[[#This Row],[Quantity]])</f>
        <v>2</v>
      </c>
      <c r="L936" s="1">
        <f>IF(ISBLANK(Sales_Fact[[#This Row],[Unit_Price]]),MEDIAN(Sales_Fact[Unit_Price]),Sales_Fact[[#This Row],[Unit_Price]])</f>
        <v>986.73</v>
      </c>
      <c r="M936" s="2">
        <f>IF(ISBLANK(Sales_Fact[[#This Row],[Discount]]),MEDIAN(Sales_Fact[Discount]),Sales_Fact[[#This Row],[Discount]])</f>
        <v>0.05</v>
      </c>
      <c r="N936" s="1">
        <f>Sales_Fact[[#This Row],[Quantity2]]*Sales_Fact[[#This Row],[Unit_Price3]]*(1-Sales_Fact[[#This Row],[Discount4]])</f>
        <v>1874.787</v>
      </c>
      <c r="O936" s="1">
        <f>Sales_Fact[[#This Row],[Quantity2]]*Sales_Fact[[#This Row],[Unit_Price3]]</f>
        <v>1973.46</v>
      </c>
      <c r="P936" s="1">
        <f>Sales_Fact[[#This Row],[Gross Amount]]*Sales_Fact[[#This Row],[Discount4]]</f>
        <v>98.673000000000002</v>
      </c>
      <c r="Q936" s="1" t="str">
        <f>IF(Sales_Fact[[#This Row],[Total_Amount5]]&gt;1000,"High Value","Standard")</f>
        <v>High Value</v>
      </c>
    </row>
    <row r="937" spans="1:17" x14ac:dyDescent="0.25">
      <c r="A937" t="s">
        <v>2823</v>
      </c>
      <c r="B937" s="3">
        <v>45235</v>
      </c>
      <c r="C937" t="s">
        <v>418</v>
      </c>
      <c r="D937" t="s">
        <v>1591</v>
      </c>
      <c r="E937" t="s">
        <v>1888</v>
      </c>
      <c r="F937">
        <v>2</v>
      </c>
      <c r="G937">
        <v>65.44</v>
      </c>
      <c r="H937">
        <v>0.05</v>
      </c>
      <c r="I937" t="s">
        <v>1864</v>
      </c>
      <c r="J937">
        <v>124.336</v>
      </c>
      <c r="K937" s="4">
        <f>IF(ISBLANK(Sales_Fact[[#This Row],[Quantity]]),MEDIAN(Sales_Fact[Quantity]),Sales_Fact[[#This Row],[Quantity]])</f>
        <v>2</v>
      </c>
      <c r="L937" s="1">
        <f>IF(ISBLANK(Sales_Fact[[#This Row],[Unit_Price]]),MEDIAN(Sales_Fact[Unit_Price]),Sales_Fact[[#This Row],[Unit_Price]])</f>
        <v>65.44</v>
      </c>
      <c r="M937" s="2">
        <f>IF(ISBLANK(Sales_Fact[[#This Row],[Discount]]),MEDIAN(Sales_Fact[Discount]),Sales_Fact[[#This Row],[Discount]])</f>
        <v>0.05</v>
      </c>
      <c r="N937" s="1">
        <f>Sales_Fact[[#This Row],[Quantity2]]*Sales_Fact[[#This Row],[Unit_Price3]]*(1-Sales_Fact[[#This Row],[Discount4]])</f>
        <v>124.33599999999998</v>
      </c>
      <c r="O937" s="1">
        <f>Sales_Fact[[#This Row],[Quantity2]]*Sales_Fact[[#This Row],[Unit_Price3]]</f>
        <v>130.88</v>
      </c>
      <c r="P937" s="1">
        <f>Sales_Fact[[#This Row],[Gross Amount]]*Sales_Fact[[#This Row],[Discount4]]</f>
        <v>6.5440000000000005</v>
      </c>
      <c r="Q937" s="1" t="str">
        <f>IF(Sales_Fact[[#This Row],[Total_Amount5]]&gt;1000,"High Value","Standard")</f>
        <v>Standard</v>
      </c>
    </row>
    <row r="938" spans="1:17" x14ac:dyDescent="0.25">
      <c r="A938" t="s">
        <v>2824</v>
      </c>
      <c r="B938" s="3">
        <v>45824</v>
      </c>
      <c r="C938" t="s">
        <v>1206</v>
      </c>
      <c r="D938" t="s">
        <v>1740</v>
      </c>
      <c r="E938" t="s">
        <v>1896</v>
      </c>
      <c r="F938">
        <v>3</v>
      </c>
      <c r="G938">
        <v>953.74</v>
      </c>
      <c r="H938">
        <v>0.04</v>
      </c>
      <c r="I938" t="s">
        <v>1861</v>
      </c>
      <c r="J938">
        <v>2746.7712000000001</v>
      </c>
      <c r="K938" s="4">
        <f>IF(ISBLANK(Sales_Fact[[#This Row],[Quantity]]),MEDIAN(Sales_Fact[Quantity]),Sales_Fact[[#This Row],[Quantity]])</f>
        <v>3</v>
      </c>
      <c r="L938" s="1">
        <f>IF(ISBLANK(Sales_Fact[[#This Row],[Unit_Price]]),MEDIAN(Sales_Fact[Unit_Price]),Sales_Fact[[#This Row],[Unit_Price]])</f>
        <v>953.74</v>
      </c>
      <c r="M938" s="2">
        <f>IF(ISBLANK(Sales_Fact[[#This Row],[Discount]]),MEDIAN(Sales_Fact[Discount]),Sales_Fact[[#This Row],[Discount]])</f>
        <v>0.04</v>
      </c>
      <c r="N938" s="1">
        <f>Sales_Fact[[#This Row],[Quantity2]]*Sales_Fact[[#This Row],[Unit_Price3]]*(1-Sales_Fact[[#This Row],[Discount4]])</f>
        <v>2746.7712000000001</v>
      </c>
      <c r="O938" s="1">
        <f>Sales_Fact[[#This Row],[Quantity2]]*Sales_Fact[[#This Row],[Unit_Price3]]</f>
        <v>2861.2200000000003</v>
      </c>
      <c r="P938" s="1">
        <f>Sales_Fact[[#This Row],[Gross Amount]]*Sales_Fact[[#This Row],[Discount4]]</f>
        <v>114.44880000000001</v>
      </c>
      <c r="Q938" s="1" t="str">
        <f>IF(Sales_Fact[[#This Row],[Total_Amount5]]&gt;1000,"High Value","Standard")</f>
        <v>High Value</v>
      </c>
    </row>
    <row r="939" spans="1:17" x14ac:dyDescent="0.25">
      <c r="A939" t="s">
        <v>2825</v>
      </c>
      <c r="B939" s="3">
        <v>45543</v>
      </c>
      <c r="C939" t="s">
        <v>251</v>
      </c>
      <c r="D939" t="s">
        <v>1779</v>
      </c>
      <c r="E939" t="s">
        <v>1901</v>
      </c>
      <c r="F939">
        <v>3</v>
      </c>
      <c r="G939">
        <v>904.48</v>
      </c>
      <c r="H939">
        <v>0.21</v>
      </c>
      <c r="I939" t="s">
        <v>1864</v>
      </c>
      <c r="J939">
        <v>2143.6176</v>
      </c>
      <c r="K939" s="4">
        <f>IF(ISBLANK(Sales_Fact[[#This Row],[Quantity]]),MEDIAN(Sales_Fact[Quantity]),Sales_Fact[[#This Row],[Quantity]])</f>
        <v>3</v>
      </c>
      <c r="L939" s="1">
        <f>IF(ISBLANK(Sales_Fact[[#This Row],[Unit_Price]]),MEDIAN(Sales_Fact[Unit_Price]),Sales_Fact[[#This Row],[Unit_Price]])</f>
        <v>904.48</v>
      </c>
      <c r="M939" s="2">
        <f>IF(ISBLANK(Sales_Fact[[#This Row],[Discount]]),MEDIAN(Sales_Fact[Discount]),Sales_Fact[[#This Row],[Discount]])</f>
        <v>0.21</v>
      </c>
      <c r="N939" s="1">
        <f>Sales_Fact[[#This Row],[Quantity2]]*Sales_Fact[[#This Row],[Unit_Price3]]*(1-Sales_Fact[[#This Row],[Discount4]])</f>
        <v>2143.6176</v>
      </c>
      <c r="O939" s="1">
        <f>Sales_Fact[[#This Row],[Quantity2]]*Sales_Fact[[#This Row],[Unit_Price3]]</f>
        <v>2713.44</v>
      </c>
      <c r="P939" s="1">
        <f>Sales_Fact[[#This Row],[Gross Amount]]*Sales_Fact[[#This Row],[Discount4]]</f>
        <v>569.82240000000002</v>
      </c>
      <c r="Q939" s="1" t="str">
        <f>IF(Sales_Fact[[#This Row],[Total_Amount5]]&gt;1000,"High Value","Standard")</f>
        <v>High Value</v>
      </c>
    </row>
    <row r="940" spans="1:17" x14ac:dyDescent="0.25">
      <c r="A940" t="s">
        <v>2826</v>
      </c>
      <c r="B940" s="3">
        <v>45595</v>
      </c>
      <c r="C940" t="s">
        <v>1520</v>
      </c>
      <c r="D940" t="s">
        <v>1737</v>
      </c>
      <c r="E940" t="s">
        <v>1888</v>
      </c>
      <c r="F940">
        <v>3</v>
      </c>
      <c r="G940">
        <v>920.82</v>
      </c>
      <c r="H940">
        <v>0.1</v>
      </c>
      <c r="I940" t="s">
        <v>1864</v>
      </c>
      <c r="J940">
        <v>2486.2139999999999</v>
      </c>
      <c r="K940" s="4">
        <f>IF(ISBLANK(Sales_Fact[[#This Row],[Quantity]]),MEDIAN(Sales_Fact[Quantity]),Sales_Fact[[#This Row],[Quantity]])</f>
        <v>3</v>
      </c>
      <c r="L940" s="1">
        <f>IF(ISBLANK(Sales_Fact[[#This Row],[Unit_Price]]),MEDIAN(Sales_Fact[Unit_Price]),Sales_Fact[[#This Row],[Unit_Price]])</f>
        <v>920.82</v>
      </c>
      <c r="M940" s="2">
        <f>IF(ISBLANK(Sales_Fact[[#This Row],[Discount]]),MEDIAN(Sales_Fact[Discount]),Sales_Fact[[#This Row],[Discount]])</f>
        <v>0.1</v>
      </c>
      <c r="N940" s="1">
        <f>Sales_Fact[[#This Row],[Quantity2]]*Sales_Fact[[#This Row],[Unit_Price3]]*(1-Sales_Fact[[#This Row],[Discount4]])</f>
        <v>2486.2139999999999</v>
      </c>
      <c r="O940" s="1">
        <f>Sales_Fact[[#This Row],[Quantity2]]*Sales_Fact[[#This Row],[Unit_Price3]]</f>
        <v>2762.46</v>
      </c>
      <c r="P940" s="1">
        <f>Sales_Fact[[#This Row],[Gross Amount]]*Sales_Fact[[#This Row],[Discount4]]</f>
        <v>276.24600000000004</v>
      </c>
      <c r="Q940" s="1" t="str">
        <f>IF(Sales_Fact[[#This Row],[Total_Amount5]]&gt;1000,"High Value","Standard")</f>
        <v>High Value</v>
      </c>
    </row>
    <row r="941" spans="1:17" x14ac:dyDescent="0.25">
      <c r="A941" t="s">
        <v>2827</v>
      </c>
      <c r="B941" s="3">
        <v>45803</v>
      </c>
      <c r="C941" t="s">
        <v>972</v>
      </c>
      <c r="D941" t="s">
        <v>1635</v>
      </c>
      <c r="E941" t="s">
        <v>1883</v>
      </c>
      <c r="F941">
        <v>1</v>
      </c>
      <c r="G941">
        <v>182.28</v>
      </c>
      <c r="H941">
        <v>0.15</v>
      </c>
      <c r="I941" t="s">
        <v>1868</v>
      </c>
      <c r="J941">
        <v>154.93799999999999</v>
      </c>
      <c r="K941" s="4">
        <f>IF(ISBLANK(Sales_Fact[[#This Row],[Quantity]]),MEDIAN(Sales_Fact[Quantity]),Sales_Fact[[#This Row],[Quantity]])</f>
        <v>1</v>
      </c>
      <c r="L941" s="1">
        <f>IF(ISBLANK(Sales_Fact[[#This Row],[Unit_Price]]),MEDIAN(Sales_Fact[Unit_Price]),Sales_Fact[[#This Row],[Unit_Price]])</f>
        <v>182.28</v>
      </c>
      <c r="M941" s="2">
        <f>IF(ISBLANK(Sales_Fact[[#This Row],[Discount]]),MEDIAN(Sales_Fact[Discount]),Sales_Fact[[#This Row],[Discount]])</f>
        <v>0.15</v>
      </c>
      <c r="N941" s="1">
        <f>Sales_Fact[[#This Row],[Quantity2]]*Sales_Fact[[#This Row],[Unit_Price3]]*(1-Sales_Fact[[#This Row],[Discount4]])</f>
        <v>154.93799999999999</v>
      </c>
      <c r="O941" s="1">
        <f>Sales_Fact[[#This Row],[Quantity2]]*Sales_Fact[[#This Row],[Unit_Price3]]</f>
        <v>182.28</v>
      </c>
      <c r="P941" s="1">
        <f>Sales_Fact[[#This Row],[Gross Amount]]*Sales_Fact[[#This Row],[Discount4]]</f>
        <v>27.341999999999999</v>
      </c>
      <c r="Q941" s="1" t="str">
        <f>IF(Sales_Fact[[#This Row],[Total_Amount5]]&gt;1000,"High Value","Standard")</f>
        <v>Standard</v>
      </c>
    </row>
    <row r="942" spans="1:17" x14ac:dyDescent="0.25">
      <c r="A942" t="s">
        <v>2828</v>
      </c>
      <c r="B942" s="3">
        <v>45880</v>
      </c>
      <c r="C942" t="s">
        <v>1387</v>
      </c>
      <c r="D942" t="s">
        <v>1644</v>
      </c>
      <c r="E942" t="s">
        <v>1886</v>
      </c>
      <c r="F942">
        <v>3</v>
      </c>
      <c r="G942">
        <v>938.68</v>
      </c>
      <c r="H942">
        <v>0.14000000000000001</v>
      </c>
      <c r="I942" t="s">
        <v>1861</v>
      </c>
      <c r="J942">
        <v>2421.7944000000002</v>
      </c>
      <c r="K942" s="4">
        <f>IF(ISBLANK(Sales_Fact[[#This Row],[Quantity]]),MEDIAN(Sales_Fact[Quantity]),Sales_Fact[[#This Row],[Quantity]])</f>
        <v>3</v>
      </c>
      <c r="L942" s="1">
        <f>IF(ISBLANK(Sales_Fact[[#This Row],[Unit_Price]]),MEDIAN(Sales_Fact[Unit_Price]),Sales_Fact[[#This Row],[Unit_Price]])</f>
        <v>938.68</v>
      </c>
      <c r="M942" s="2">
        <f>IF(ISBLANK(Sales_Fact[[#This Row],[Discount]]),MEDIAN(Sales_Fact[Discount]),Sales_Fact[[#This Row],[Discount]])</f>
        <v>0.14000000000000001</v>
      </c>
      <c r="N942" s="1">
        <f>Sales_Fact[[#This Row],[Quantity2]]*Sales_Fact[[#This Row],[Unit_Price3]]*(1-Sales_Fact[[#This Row],[Discount4]])</f>
        <v>2421.7943999999998</v>
      </c>
      <c r="O942" s="1">
        <f>Sales_Fact[[#This Row],[Quantity2]]*Sales_Fact[[#This Row],[Unit_Price3]]</f>
        <v>2816.04</v>
      </c>
      <c r="P942" s="1">
        <f>Sales_Fact[[#This Row],[Gross Amount]]*Sales_Fact[[#This Row],[Discount4]]</f>
        <v>394.24560000000002</v>
      </c>
      <c r="Q942" s="1" t="str">
        <f>IF(Sales_Fact[[#This Row],[Total_Amount5]]&gt;1000,"High Value","Standard")</f>
        <v>High Value</v>
      </c>
    </row>
    <row r="943" spans="1:17" x14ac:dyDescent="0.25">
      <c r="A943" t="s">
        <v>2829</v>
      </c>
      <c r="B943" s="3">
        <v>45690</v>
      </c>
      <c r="C943" t="s">
        <v>299</v>
      </c>
      <c r="D943" t="s">
        <v>1824</v>
      </c>
      <c r="E943" t="s">
        <v>1870</v>
      </c>
      <c r="F943">
        <v>3</v>
      </c>
      <c r="G943">
        <v>219.96</v>
      </c>
      <c r="H943">
        <v>0.18</v>
      </c>
      <c r="I943" t="s">
        <v>1864</v>
      </c>
      <c r="J943">
        <v>541.10160000000008</v>
      </c>
      <c r="K943" s="4">
        <f>IF(ISBLANK(Sales_Fact[[#This Row],[Quantity]]),MEDIAN(Sales_Fact[Quantity]),Sales_Fact[[#This Row],[Quantity]])</f>
        <v>3</v>
      </c>
      <c r="L943" s="1">
        <f>IF(ISBLANK(Sales_Fact[[#This Row],[Unit_Price]]),MEDIAN(Sales_Fact[Unit_Price]),Sales_Fact[[#This Row],[Unit_Price]])</f>
        <v>219.96</v>
      </c>
      <c r="M943" s="2">
        <f>IF(ISBLANK(Sales_Fact[[#This Row],[Discount]]),MEDIAN(Sales_Fact[Discount]),Sales_Fact[[#This Row],[Discount]])</f>
        <v>0.18</v>
      </c>
      <c r="N943" s="1">
        <f>Sales_Fact[[#This Row],[Quantity2]]*Sales_Fact[[#This Row],[Unit_Price3]]*(1-Sales_Fact[[#This Row],[Discount4]])</f>
        <v>541.10160000000008</v>
      </c>
      <c r="O943" s="1">
        <f>Sales_Fact[[#This Row],[Quantity2]]*Sales_Fact[[#This Row],[Unit_Price3]]</f>
        <v>659.88</v>
      </c>
      <c r="P943" s="1">
        <f>Sales_Fact[[#This Row],[Gross Amount]]*Sales_Fact[[#This Row],[Discount4]]</f>
        <v>118.77839999999999</v>
      </c>
      <c r="Q943" s="1" t="str">
        <f>IF(Sales_Fact[[#This Row],[Total_Amount5]]&gt;1000,"High Value","Standard")</f>
        <v>Standard</v>
      </c>
    </row>
    <row r="944" spans="1:17" x14ac:dyDescent="0.25">
      <c r="A944" t="s">
        <v>2830</v>
      </c>
      <c r="B944" s="3">
        <v>45841</v>
      </c>
      <c r="C944" t="s">
        <v>1467</v>
      </c>
      <c r="D944" t="s">
        <v>1764</v>
      </c>
      <c r="E944" t="s">
        <v>1899</v>
      </c>
      <c r="F944">
        <v>3</v>
      </c>
      <c r="G944">
        <v>385.74</v>
      </c>
      <c r="H944">
        <v>0.27</v>
      </c>
      <c r="I944" t="s">
        <v>1861</v>
      </c>
      <c r="J944">
        <v>844.77059999999994</v>
      </c>
      <c r="K944" s="4">
        <f>IF(ISBLANK(Sales_Fact[[#This Row],[Quantity]]),MEDIAN(Sales_Fact[Quantity]),Sales_Fact[[#This Row],[Quantity]])</f>
        <v>3</v>
      </c>
      <c r="L944" s="1">
        <f>IF(ISBLANK(Sales_Fact[[#This Row],[Unit_Price]]),MEDIAN(Sales_Fact[Unit_Price]),Sales_Fact[[#This Row],[Unit_Price]])</f>
        <v>385.74</v>
      </c>
      <c r="M944" s="2">
        <f>IF(ISBLANK(Sales_Fact[[#This Row],[Discount]]),MEDIAN(Sales_Fact[Discount]),Sales_Fact[[#This Row],[Discount]])</f>
        <v>0.27</v>
      </c>
      <c r="N944" s="1">
        <f>Sales_Fact[[#This Row],[Quantity2]]*Sales_Fact[[#This Row],[Unit_Price3]]*(1-Sales_Fact[[#This Row],[Discount4]])</f>
        <v>844.77059999999994</v>
      </c>
      <c r="O944" s="1">
        <f>Sales_Fact[[#This Row],[Quantity2]]*Sales_Fact[[#This Row],[Unit_Price3]]</f>
        <v>1157.22</v>
      </c>
      <c r="P944" s="1">
        <f>Sales_Fact[[#This Row],[Gross Amount]]*Sales_Fact[[#This Row],[Discount4]]</f>
        <v>312.44940000000003</v>
      </c>
      <c r="Q944" s="1" t="str">
        <f>IF(Sales_Fact[[#This Row],[Total_Amount5]]&gt;1000,"High Value","Standard")</f>
        <v>Standard</v>
      </c>
    </row>
    <row r="945" spans="1:17" x14ac:dyDescent="0.25">
      <c r="A945" t="s">
        <v>2831</v>
      </c>
      <c r="B945" s="3">
        <v>45380</v>
      </c>
      <c r="C945" t="s">
        <v>1410</v>
      </c>
      <c r="D945" t="s">
        <v>1794</v>
      </c>
      <c r="E945" t="s">
        <v>1899</v>
      </c>
      <c r="F945">
        <v>2</v>
      </c>
      <c r="G945">
        <v>830.94</v>
      </c>
      <c r="H945">
        <v>0.28000000000000003</v>
      </c>
      <c r="I945" t="s">
        <v>1864</v>
      </c>
      <c r="J945">
        <v>1196.5536</v>
      </c>
      <c r="K945" s="4">
        <f>IF(ISBLANK(Sales_Fact[[#This Row],[Quantity]]),MEDIAN(Sales_Fact[Quantity]),Sales_Fact[[#This Row],[Quantity]])</f>
        <v>2</v>
      </c>
      <c r="L945" s="1">
        <f>IF(ISBLANK(Sales_Fact[[#This Row],[Unit_Price]]),MEDIAN(Sales_Fact[Unit_Price]),Sales_Fact[[#This Row],[Unit_Price]])</f>
        <v>830.94</v>
      </c>
      <c r="M945" s="2">
        <f>IF(ISBLANK(Sales_Fact[[#This Row],[Discount]]),MEDIAN(Sales_Fact[Discount]),Sales_Fact[[#This Row],[Discount]])</f>
        <v>0.28000000000000003</v>
      </c>
      <c r="N945" s="1">
        <f>Sales_Fact[[#This Row],[Quantity2]]*Sales_Fact[[#This Row],[Unit_Price3]]*(1-Sales_Fact[[#This Row],[Discount4]])</f>
        <v>1196.5536</v>
      </c>
      <c r="O945" s="1">
        <f>Sales_Fact[[#This Row],[Quantity2]]*Sales_Fact[[#This Row],[Unit_Price3]]</f>
        <v>1661.88</v>
      </c>
      <c r="P945" s="1">
        <f>Sales_Fact[[#This Row],[Gross Amount]]*Sales_Fact[[#This Row],[Discount4]]</f>
        <v>465.32640000000009</v>
      </c>
      <c r="Q945" s="1" t="str">
        <f>IF(Sales_Fact[[#This Row],[Total_Amount5]]&gt;1000,"High Value","Standard")</f>
        <v>High Value</v>
      </c>
    </row>
    <row r="946" spans="1:17" x14ac:dyDescent="0.25">
      <c r="A946" t="s">
        <v>2832</v>
      </c>
      <c r="B946" s="3">
        <v>45503</v>
      </c>
      <c r="C946" t="s">
        <v>1206</v>
      </c>
      <c r="D946" t="s">
        <v>1982</v>
      </c>
      <c r="E946" t="s">
        <v>1890</v>
      </c>
      <c r="F946">
        <v>3</v>
      </c>
      <c r="G946">
        <v>462.75</v>
      </c>
      <c r="H946">
        <v>0.22</v>
      </c>
      <c r="I946" t="s">
        <v>1864</v>
      </c>
      <c r="J946">
        <v>1082.835</v>
      </c>
      <c r="K946" s="4">
        <f>IF(ISBLANK(Sales_Fact[[#This Row],[Quantity]]),MEDIAN(Sales_Fact[Quantity]),Sales_Fact[[#This Row],[Quantity]])</f>
        <v>3</v>
      </c>
      <c r="L946" s="1">
        <f>IF(ISBLANK(Sales_Fact[[#This Row],[Unit_Price]]),MEDIAN(Sales_Fact[Unit_Price]),Sales_Fact[[#This Row],[Unit_Price]])</f>
        <v>462.75</v>
      </c>
      <c r="M946" s="2">
        <f>IF(ISBLANK(Sales_Fact[[#This Row],[Discount]]),MEDIAN(Sales_Fact[Discount]),Sales_Fact[[#This Row],[Discount]])</f>
        <v>0.22</v>
      </c>
      <c r="N946" s="1">
        <f>Sales_Fact[[#This Row],[Quantity2]]*Sales_Fact[[#This Row],[Unit_Price3]]*(1-Sales_Fact[[#This Row],[Discount4]])</f>
        <v>1082.835</v>
      </c>
      <c r="O946" s="1">
        <f>Sales_Fact[[#This Row],[Quantity2]]*Sales_Fact[[#This Row],[Unit_Price3]]</f>
        <v>1388.25</v>
      </c>
      <c r="P946" s="1">
        <f>Sales_Fact[[#This Row],[Gross Amount]]*Sales_Fact[[#This Row],[Discount4]]</f>
        <v>305.41500000000002</v>
      </c>
      <c r="Q946" s="1" t="str">
        <f>IF(Sales_Fact[[#This Row],[Total_Amount5]]&gt;1000,"High Value","Standard")</f>
        <v>High Value</v>
      </c>
    </row>
    <row r="947" spans="1:17" x14ac:dyDescent="0.25">
      <c r="A947" t="s">
        <v>2833</v>
      </c>
      <c r="B947" s="3">
        <v>45567</v>
      </c>
      <c r="C947" t="s">
        <v>251</v>
      </c>
      <c r="D947" t="s">
        <v>1594</v>
      </c>
      <c r="E947" t="s">
        <v>1888</v>
      </c>
      <c r="F947">
        <v>4</v>
      </c>
      <c r="G947">
        <v>973.9</v>
      </c>
      <c r="H947">
        <v>0.02</v>
      </c>
      <c r="I947" t="s">
        <v>1868</v>
      </c>
      <c r="J947">
        <v>3817.6880000000001</v>
      </c>
      <c r="K947" s="4">
        <f>IF(ISBLANK(Sales_Fact[[#This Row],[Quantity]]),MEDIAN(Sales_Fact[Quantity]),Sales_Fact[[#This Row],[Quantity]])</f>
        <v>4</v>
      </c>
      <c r="L947" s="1">
        <f>IF(ISBLANK(Sales_Fact[[#This Row],[Unit_Price]]),MEDIAN(Sales_Fact[Unit_Price]),Sales_Fact[[#This Row],[Unit_Price]])</f>
        <v>973.9</v>
      </c>
      <c r="M947" s="2">
        <f>IF(ISBLANK(Sales_Fact[[#This Row],[Discount]]),MEDIAN(Sales_Fact[Discount]),Sales_Fact[[#This Row],[Discount]])</f>
        <v>0.02</v>
      </c>
      <c r="N947" s="1">
        <f>Sales_Fact[[#This Row],[Quantity2]]*Sales_Fact[[#This Row],[Unit_Price3]]*(1-Sales_Fact[[#This Row],[Discount4]])</f>
        <v>3817.6879999999996</v>
      </c>
      <c r="O947" s="1">
        <f>Sales_Fact[[#This Row],[Quantity2]]*Sales_Fact[[#This Row],[Unit_Price3]]</f>
        <v>3895.6</v>
      </c>
      <c r="P947" s="1">
        <f>Sales_Fact[[#This Row],[Gross Amount]]*Sales_Fact[[#This Row],[Discount4]]</f>
        <v>77.912000000000006</v>
      </c>
      <c r="Q947" s="1" t="str">
        <f>IF(Sales_Fact[[#This Row],[Total_Amount5]]&gt;1000,"High Value","Standard")</f>
        <v>High Value</v>
      </c>
    </row>
    <row r="948" spans="1:17" x14ac:dyDescent="0.25">
      <c r="A948" t="s">
        <v>2834</v>
      </c>
      <c r="B948" s="3">
        <v>45600</v>
      </c>
      <c r="C948" t="s">
        <v>481</v>
      </c>
      <c r="D948" t="s">
        <v>1656</v>
      </c>
      <c r="E948" t="s">
        <v>1883</v>
      </c>
      <c r="F948">
        <v>2</v>
      </c>
      <c r="G948">
        <v>157.18</v>
      </c>
      <c r="H948">
        <v>0.15</v>
      </c>
      <c r="I948" t="s">
        <v>1861</v>
      </c>
      <c r="J948">
        <v>267.20600000000002</v>
      </c>
      <c r="K948" s="4">
        <f>IF(ISBLANK(Sales_Fact[[#This Row],[Quantity]]),MEDIAN(Sales_Fact[Quantity]),Sales_Fact[[#This Row],[Quantity]])</f>
        <v>2</v>
      </c>
      <c r="L948" s="1">
        <f>IF(ISBLANK(Sales_Fact[[#This Row],[Unit_Price]]),MEDIAN(Sales_Fact[Unit_Price]),Sales_Fact[[#This Row],[Unit_Price]])</f>
        <v>157.18</v>
      </c>
      <c r="M948" s="2">
        <f>IF(ISBLANK(Sales_Fact[[#This Row],[Discount]]),MEDIAN(Sales_Fact[Discount]),Sales_Fact[[#This Row],[Discount]])</f>
        <v>0.15</v>
      </c>
      <c r="N948" s="1">
        <f>Sales_Fact[[#This Row],[Quantity2]]*Sales_Fact[[#This Row],[Unit_Price3]]*(1-Sales_Fact[[#This Row],[Discount4]])</f>
        <v>267.20600000000002</v>
      </c>
      <c r="O948" s="1">
        <f>Sales_Fact[[#This Row],[Quantity2]]*Sales_Fact[[#This Row],[Unit_Price3]]</f>
        <v>314.36</v>
      </c>
      <c r="P948" s="1">
        <f>Sales_Fact[[#This Row],[Gross Amount]]*Sales_Fact[[#This Row],[Discount4]]</f>
        <v>47.154000000000003</v>
      </c>
      <c r="Q948" s="1" t="str">
        <f>IF(Sales_Fact[[#This Row],[Total_Amount5]]&gt;1000,"High Value","Standard")</f>
        <v>Standard</v>
      </c>
    </row>
    <row r="949" spans="1:17" x14ac:dyDescent="0.25">
      <c r="A949" t="s">
        <v>2835</v>
      </c>
      <c r="B949" s="3">
        <v>45415</v>
      </c>
      <c r="C949" t="s">
        <v>66</v>
      </c>
      <c r="D949" t="s">
        <v>1770</v>
      </c>
      <c r="E949" t="s">
        <v>1896</v>
      </c>
      <c r="F949">
        <v>3</v>
      </c>
      <c r="G949">
        <v>239.57</v>
      </c>
      <c r="H949">
        <v>0.16</v>
      </c>
      <c r="I949" t="s">
        <v>1861</v>
      </c>
      <c r="J949">
        <v>603.71640000000002</v>
      </c>
      <c r="K949" s="4">
        <f>IF(ISBLANK(Sales_Fact[[#This Row],[Quantity]]),MEDIAN(Sales_Fact[Quantity]),Sales_Fact[[#This Row],[Quantity]])</f>
        <v>3</v>
      </c>
      <c r="L949" s="1">
        <f>IF(ISBLANK(Sales_Fact[[#This Row],[Unit_Price]]),MEDIAN(Sales_Fact[Unit_Price]),Sales_Fact[[#This Row],[Unit_Price]])</f>
        <v>239.57</v>
      </c>
      <c r="M949" s="2">
        <f>IF(ISBLANK(Sales_Fact[[#This Row],[Discount]]),MEDIAN(Sales_Fact[Discount]),Sales_Fact[[#This Row],[Discount]])</f>
        <v>0.16</v>
      </c>
      <c r="N949" s="1">
        <f>Sales_Fact[[#This Row],[Quantity2]]*Sales_Fact[[#This Row],[Unit_Price3]]*(1-Sales_Fact[[#This Row],[Discount4]])</f>
        <v>603.71640000000002</v>
      </c>
      <c r="O949" s="1">
        <f>Sales_Fact[[#This Row],[Quantity2]]*Sales_Fact[[#This Row],[Unit_Price3]]</f>
        <v>718.71</v>
      </c>
      <c r="P949" s="1">
        <f>Sales_Fact[[#This Row],[Gross Amount]]*Sales_Fact[[#This Row],[Discount4]]</f>
        <v>114.99360000000001</v>
      </c>
      <c r="Q949" s="1" t="str">
        <f>IF(Sales_Fact[[#This Row],[Total_Amount5]]&gt;1000,"High Value","Standard")</f>
        <v>Standard</v>
      </c>
    </row>
    <row r="950" spans="1:17" x14ac:dyDescent="0.25">
      <c r="A950" t="s">
        <v>2836</v>
      </c>
      <c r="B950" s="3">
        <v>45343</v>
      </c>
      <c r="C950" t="s">
        <v>1038</v>
      </c>
      <c r="D950" t="s">
        <v>1578</v>
      </c>
      <c r="E950" t="s">
        <v>1886</v>
      </c>
      <c r="F950">
        <v>4</v>
      </c>
      <c r="G950">
        <v>583.21</v>
      </c>
      <c r="H950">
        <v>0.2</v>
      </c>
      <c r="I950" t="s">
        <v>1861</v>
      </c>
      <c r="J950">
        <v>1866.2719999999999</v>
      </c>
      <c r="K950" s="4">
        <f>IF(ISBLANK(Sales_Fact[[#This Row],[Quantity]]),MEDIAN(Sales_Fact[Quantity]),Sales_Fact[[#This Row],[Quantity]])</f>
        <v>4</v>
      </c>
      <c r="L950" s="1">
        <f>IF(ISBLANK(Sales_Fact[[#This Row],[Unit_Price]]),MEDIAN(Sales_Fact[Unit_Price]),Sales_Fact[[#This Row],[Unit_Price]])</f>
        <v>583.21</v>
      </c>
      <c r="M950" s="2">
        <f>IF(ISBLANK(Sales_Fact[[#This Row],[Discount]]),MEDIAN(Sales_Fact[Discount]),Sales_Fact[[#This Row],[Discount]])</f>
        <v>0.2</v>
      </c>
      <c r="N950" s="1">
        <f>Sales_Fact[[#This Row],[Quantity2]]*Sales_Fact[[#This Row],[Unit_Price3]]*(1-Sales_Fact[[#This Row],[Discount4]])</f>
        <v>1866.2720000000002</v>
      </c>
      <c r="O950" s="1">
        <f>Sales_Fact[[#This Row],[Quantity2]]*Sales_Fact[[#This Row],[Unit_Price3]]</f>
        <v>2332.84</v>
      </c>
      <c r="P950" s="1">
        <f>Sales_Fact[[#This Row],[Gross Amount]]*Sales_Fact[[#This Row],[Discount4]]</f>
        <v>466.56800000000004</v>
      </c>
      <c r="Q950" s="1" t="str">
        <f>IF(Sales_Fact[[#This Row],[Total_Amount5]]&gt;1000,"High Value","Standard")</f>
        <v>High Value</v>
      </c>
    </row>
    <row r="951" spans="1:17" x14ac:dyDescent="0.25">
      <c r="A951" t="s">
        <v>2837</v>
      </c>
      <c r="B951" s="3">
        <v>45399</v>
      </c>
      <c r="C951" t="s">
        <v>1293</v>
      </c>
      <c r="D951" t="s">
        <v>1794</v>
      </c>
      <c r="E951" t="s">
        <v>1866</v>
      </c>
      <c r="F951">
        <v>3</v>
      </c>
      <c r="G951">
        <v>758.75</v>
      </c>
      <c r="H951">
        <v>0.27</v>
      </c>
      <c r="I951" t="s">
        <v>1864</v>
      </c>
      <c r="J951">
        <v>1661.6624999999999</v>
      </c>
      <c r="K951" s="4">
        <f>IF(ISBLANK(Sales_Fact[[#This Row],[Quantity]]),MEDIAN(Sales_Fact[Quantity]),Sales_Fact[[#This Row],[Quantity]])</f>
        <v>3</v>
      </c>
      <c r="L951" s="1">
        <f>IF(ISBLANK(Sales_Fact[[#This Row],[Unit_Price]]),MEDIAN(Sales_Fact[Unit_Price]),Sales_Fact[[#This Row],[Unit_Price]])</f>
        <v>758.75</v>
      </c>
      <c r="M951" s="2">
        <f>IF(ISBLANK(Sales_Fact[[#This Row],[Discount]]),MEDIAN(Sales_Fact[Discount]),Sales_Fact[[#This Row],[Discount]])</f>
        <v>0.27</v>
      </c>
      <c r="N951" s="1">
        <f>Sales_Fact[[#This Row],[Quantity2]]*Sales_Fact[[#This Row],[Unit_Price3]]*(1-Sales_Fact[[#This Row],[Discount4]])</f>
        <v>1661.6624999999999</v>
      </c>
      <c r="O951" s="1">
        <f>Sales_Fact[[#This Row],[Quantity2]]*Sales_Fact[[#This Row],[Unit_Price3]]</f>
        <v>2276.25</v>
      </c>
      <c r="P951" s="1">
        <f>Sales_Fact[[#This Row],[Gross Amount]]*Sales_Fact[[#This Row],[Discount4]]</f>
        <v>614.58750000000009</v>
      </c>
      <c r="Q951" s="1" t="str">
        <f>IF(Sales_Fact[[#This Row],[Total_Amount5]]&gt;1000,"High Value","Standard")</f>
        <v>High Value</v>
      </c>
    </row>
    <row r="952" spans="1:17" x14ac:dyDescent="0.25">
      <c r="A952" t="s">
        <v>2838</v>
      </c>
      <c r="B952" s="3">
        <v>45689</v>
      </c>
      <c r="C952" t="s">
        <v>984</v>
      </c>
      <c r="D952" t="s">
        <v>1734</v>
      </c>
      <c r="E952" t="s">
        <v>1870</v>
      </c>
      <c r="F952">
        <v>4</v>
      </c>
      <c r="G952">
        <v>372.42</v>
      </c>
      <c r="H952">
        <v>0.19</v>
      </c>
      <c r="I952" t="s">
        <v>1861</v>
      </c>
      <c r="J952">
        <v>1206.6407999999999</v>
      </c>
      <c r="K952" s="4">
        <f>IF(ISBLANK(Sales_Fact[[#This Row],[Quantity]]),MEDIAN(Sales_Fact[Quantity]),Sales_Fact[[#This Row],[Quantity]])</f>
        <v>4</v>
      </c>
      <c r="L952" s="1">
        <f>IF(ISBLANK(Sales_Fact[[#This Row],[Unit_Price]]),MEDIAN(Sales_Fact[Unit_Price]),Sales_Fact[[#This Row],[Unit_Price]])</f>
        <v>372.42</v>
      </c>
      <c r="M952" s="2">
        <f>IF(ISBLANK(Sales_Fact[[#This Row],[Discount]]),MEDIAN(Sales_Fact[Discount]),Sales_Fact[[#This Row],[Discount]])</f>
        <v>0.19</v>
      </c>
      <c r="N952" s="1">
        <f>Sales_Fact[[#This Row],[Quantity2]]*Sales_Fact[[#This Row],[Unit_Price3]]*(1-Sales_Fact[[#This Row],[Discount4]])</f>
        <v>1206.6408000000001</v>
      </c>
      <c r="O952" s="1">
        <f>Sales_Fact[[#This Row],[Quantity2]]*Sales_Fact[[#This Row],[Unit_Price3]]</f>
        <v>1489.68</v>
      </c>
      <c r="P952" s="1">
        <f>Sales_Fact[[#This Row],[Gross Amount]]*Sales_Fact[[#This Row],[Discount4]]</f>
        <v>283.03919999999999</v>
      </c>
      <c r="Q952" s="1" t="str">
        <f>IF(Sales_Fact[[#This Row],[Total_Amount5]]&gt;1000,"High Value","Standard")</f>
        <v>High Value</v>
      </c>
    </row>
    <row r="953" spans="1:17" x14ac:dyDescent="0.25">
      <c r="A953" t="s">
        <v>2839</v>
      </c>
      <c r="B953" s="3">
        <v>45699</v>
      </c>
      <c r="C953" t="s">
        <v>523</v>
      </c>
      <c r="D953" t="s">
        <v>1740</v>
      </c>
      <c r="E953" t="s">
        <v>1892</v>
      </c>
      <c r="F953">
        <v>4</v>
      </c>
      <c r="G953">
        <v>286.27999999999997</v>
      </c>
      <c r="H953">
        <v>0.28000000000000003</v>
      </c>
      <c r="I953" t="s">
        <v>1864</v>
      </c>
      <c r="J953">
        <v>824.48639999999989</v>
      </c>
      <c r="K953" s="4">
        <f>IF(ISBLANK(Sales_Fact[[#This Row],[Quantity]]),MEDIAN(Sales_Fact[Quantity]),Sales_Fact[[#This Row],[Quantity]])</f>
        <v>4</v>
      </c>
      <c r="L953" s="1">
        <f>IF(ISBLANK(Sales_Fact[[#This Row],[Unit_Price]]),MEDIAN(Sales_Fact[Unit_Price]),Sales_Fact[[#This Row],[Unit_Price]])</f>
        <v>286.27999999999997</v>
      </c>
      <c r="M953" s="2">
        <f>IF(ISBLANK(Sales_Fact[[#This Row],[Discount]]),MEDIAN(Sales_Fact[Discount]),Sales_Fact[[#This Row],[Discount]])</f>
        <v>0.28000000000000003</v>
      </c>
      <c r="N953" s="1">
        <f>Sales_Fact[[#This Row],[Quantity2]]*Sales_Fact[[#This Row],[Unit_Price3]]*(1-Sales_Fact[[#This Row],[Discount4]])</f>
        <v>824.48639999999989</v>
      </c>
      <c r="O953" s="1">
        <f>Sales_Fact[[#This Row],[Quantity2]]*Sales_Fact[[#This Row],[Unit_Price3]]</f>
        <v>1145.1199999999999</v>
      </c>
      <c r="P953" s="1">
        <f>Sales_Fact[[#This Row],[Gross Amount]]*Sales_Fact[[#This Row],[Discount4]]</f>
        <v>320.6336</v>
      </c>
      <c r="Q953" s="1" t="str">
        <f>IF(Sales_Fact[[#This Row],[Total_Amount5]]&gt;1000,"High Value","Standard")</f>
        <v>Standard</v>
      </c>
    </row>
    <row r="954" spans="1:17" x14ac:dyDescent="0.25">
      <c r="A954" t="s">
        <v>2840</v>
      </c>
      <c r="B954" s="3">
        <v>45663</v>
      </c>
      <c r="C954" t="s">
        <v>896</v>
      </c>
      <c r="D954" t="s">
        <v>1770</v>
      </c>
      <c r="E954" t="s">
        <v>1931</v>
      </c>
      <c r="F954">
        <v>3</v>
      </c>
      <c r="G954">
        <v>488.37</v>
      </c>
      <c r="H954">
        <v>0.27</v>
      </c>
      <c r="I954" t="s">
        <v>1868</v>
      </c>
      <c r="J954">
        <v>1069.5302999999999</v>
      </c>
      <c r="K954" s="4">
        <f>IF(ISBLANK(Sales_Fact[[#This Row],[Quantity]]),MEDIAN(Sales_Fact[Quantity]),Sales_Fact[[#This Row],[Quantity]])</f>
        <v>3</v>
      </c>
      <c r="L954" s="1">
        <f>IF(ISBLANK(Sales_Fact[[#This Row],[Unit_Price]]),MEDIAN(Sales_Fact[Unit_Price]),Sales_Fact[[#This Row],[Unit_Price]])</f>
        <v>488.37</v>
      </c>
      <c r="M954" s="2">
        <f>IF(ISBLANK(Sales_Fact[[#This Row],[Discount]]),MEDIAN(Sales_Fact[Discount]),Sales_Fact[[#This Row],[Discount]])</f>
        <v>0.27</v>
      </c>
      <c r="N954" s="1">
        <f>Sales_Fact[[#This Row],[Quantity2]]*Sales_Fact[[#This Row],[Unit_Price3]]*(1-Sales_Fact[[#This Row],[Discount4]])</f>
        <v>1069.5303000000001</v>
      </c>
      <c r="O954" s="1">
        <f>Sales_Fact[[#This Row],[Quantity2]]*Sales_Fact[[#This Row],[Unit_Price3]]</f>
        <v>1465.1100000000001</v>
      </c>
      <c r="P954" s="1">
        <f>Sales_Fact[[#This Row],[Gross Amount]]*Sales_Fact[[#This Row],[Discount4]]</f>
        <v>395.57970000000006</v>
      </c>
      <c r="Q954" s="1" t="str">
        <f>IF(Sales_Fact[[#This Row],[Total_Amount5]]&gt;1000,"High Value","Standard")</f>
        <v>High Value</v>
      </c>
    </row>
    <row r="955" spans="1:17" x14ac:dyDescent="0.25">
      <c r="A955" t="s">
        <v>2841</v>
      </c>
      <c r="B955" s="3">
        <v>45377</v>
      </c>
      <c r="C955" t="s">
        <v>1455</v>
      </c>
      <c r="D955" t="s">
        <v>1812</v>
      </c>
      <c r="E955" t="s">
        <v>1866</v>
      </c>
      <c r="F955">
        <v>3</v>
      </c>
      <c r="G955">
        <v>662.82</v>
      </c>
      <c r="H955">
        <v>0.01</v>
      </c>
      <c r="I955" t="s">
        <v>1868</v>
      </c>
      <c r="J955">
        <v>1968.5753999999999</v>
      </c>
      <c r="K955" s="4">
        <f>IF(ISBLANK(Sales_Fact[[#This Row],[Quantity]]),MEDIAN(Sales_Fact[Quantity]),Sales_Fact[[#This Row],[Quantity]])</f>
        <v>3</v>
      </c>
      <c r="L955" s="1">
        <f>IF(ISBLANK(Sales_Fact[[#This Row],[Unit_Price]]),MEDIAN(Sales_Fact[Unit_Price]),Sales_Fact[[#This Row],[Unit_Price]])</f>
        <v>662.82</v>
      </c>
      <c r="M955" s="2">
        <f>IF(ISBLANK(Sales_Fact[[#This Row],[Discount]]),MEDIAN(Sales_Fact[Discount]),Sales_Fact[[#This Row],[Discount]])</f>
        <v>0.01</v>
      </c>
      <c r="N955" s="1">
        <f>Sales_Fact[[#This Row],[Quantity2]]*Sales_Fact[[#This Row],[Unit_Price3]]*(1-Sales_Fact[[#This Row],[Discount4]])</f>
        <v>1968.5753999999999</v>
      </c>
      <c r="O955" s="1">
        <f>Sales_Fact[[#This Row],[Quantity2]]*Sales_Fact[[#This Row],[Unit_Price3]]</f>
        <v>1988.46</v>
      </c>
      <c r="P955" s="1">
        <f>Sales_Fact[[#This Row],[Gross Amount]]*Sales_Fact[[#This Row],[Discount4]]</f>
        <v>19.884600000000002</v>
      </c>
      <c r="Q955" s="1" t="str">
        <f>IF(Sales_Fact[[#This Row],[Total_Amount5]]&gt;1000,"High Value","Standard")</f>
        <v>High Value</v>
      </c>
    </row>
    <row r="956" spans="1:17" x14ac:dyDescent="0.25">
      <c r="A956" t="s">
        <v>2842</v>
      </c>
      <c r="B956" s="3">
        <v>45412</v>
      </c>
      <c r="C956" t="s">
        <v>1534</v>
      </c>
      <c r="D956" t="s">
        <v>1567</v>
      </c>
      <c r="E956" t="s">
        <v>1886</v>
      </c>
      <c r="F956">
        <v>2</v>
      </c>
      <c r="G956">
        <v>824.34</v>
      </c>
      <c r="H956">
        <v>0.1</v>
      </c>
      <c r="I956" t="s">
        <v>1868</v>
      </c>
      <c r="J956">
        <v>1483.8119999999999</v>
      </c>
      <c r="K956" s="4">
        <f>IF(ISBLANK(Sales_Fact[[#This Row],[Quantity]]),MEDIAN(Sales_Fact[Quantity]),Sales_Fact[[#This Row],[Quantity]])</f>
        <v>2</v>
      </c>
      <c r="L956" s="1">
        <f>IF(ISBLANK(Sales_Fact[[#This Row],[Unit_Price]]),MEDIAN(Sales_Fact[Unit_Price]),Sales_Fact[[#This Row],[Unit_Price]])</f>
        <v>824.34</v>
      </c>
      <c r="M956" s="2">
        <f>IF(ISBLANK(Sales_Fact[[#This Row],[Discount]]),MEDIAN(Sales_Fact[Discount]),Sales_Fact[[#This Row],[Discount]])</f>
        <v>0.1</v>
      </c>
      <c r="N956" s="1">
        <f>Sales_Fact[[#This Row],[Quantity2]]*Sales_Fact[[#This Row],[Unit_Price3]]*(1-Sales_Fact[[#This Row],[Discount4]])</f>
        <v>1483.8120000000001</v>
      </c>
      <c r="O956" s="1">
        <f>Sales_Fact[[#This Row],[Quantity2]]*Sales_Fact[[#This Row],[Unit_Price3]]</f>
        <v>1648.68</v>
      </c>
      <c r="P956" s="1">
        <f>Sales_Fact[[#This Row],[Gross Amount]]*Sales_Fact[[#This Row],[Discount4]]</f>
        <v>164.86800000000002</v>
      </c>
      <c r="Q956" s="1" t="str">
        <f>IF(Sales_Fact[[#This Row],[Total_Amount5]]&gt;1000,"High Value","Standard")</f>
        <v>High Value</v>
      </c>
    </row>
    <row r="957" spans="1:17" x14ac:dyDescent="0.25">
      <c r="A957" t="s">
        <v>2843</v>
      </c>
      <c r="B957" s="3">
        <v>45349</v>
      </c>
      <c r="C957" t="s">
        <v>400</v>
      </c>
      <c r="D957" t="s">
        <v>1728</v>
      </c>
      <c r="E957" t="s">
        <v>1866</v>
      </c>
      <c r="F957">
        <v>1</v>
      </c>
      <c r="G957">
        <v>437.12</v>
      </c>
      <c r="H957">
        <v>0.21</v>
      </c>
      <c r="I957" t="s">
        <v>1861</v>
      </c>
      <c r="J957">
        <v>345.32479999999998</v>
      </c>
      <c r="K957" s="4">
        <f>IF(ISBLANK(Sales_Fact[[#This Row],[Quantity]]),MEDIAN(Sales_Fact[Quantity]),Sales_Fact[[#This Row],[Quantity]])</f>
        <v>1</v>
      </c>
      <c r="L957" s="1">
        <f>IF(ISBLANK(Sales_Fact[[#This Row],[Unit_Price]]),MEDIAN(Sales_Fact[Unit_Price]),Sales_Fact[[#This Row],[Unit_Price]])</f>
        <v>437.12</v>
      </c>
      <c r="M957" s="2">
        <f>IF(ISBLANK(Sales_Fact[[#This Row],[Discount]]),MEDIAN(Sales_Fact[Discount]),Sales_Fact[[#This Row],[Discount]])</f>
        <v>0.21</v>
      </c>
      <c r="N957" s="1">
        <f>Sales_Fact[[#This Row],[Quantity2]]*Sales_Fact[[#This Row],[Unit_Price3]]*(1-Sales_Fact[[#This Row],[Discount4]])</f>
        <v>345.32480000000004</v>
      </c>
      <c r="O957" s="1">
        <f>Sales_Fact[[#This Row],[Quantity2]]*Sales_Fact[[#This Row],[Unit_Price3]]</f>
        <v>437.12</v>
      </c>
      <c r="P957" s="1">
        <f>Sales_Fact[[#This Row],[Gross Amount]]*Sales_Fact[[#This Row],[Discount4]]</f>
        <v>91.795199999999994</v>
      </c>
      <c r="Q957" s="1" t="str">
        <f>IF(Sales_Fact[[#This Row],[Total_Amount5]]&gt;1000,"High Value","Standard")</f>
        <v>Standard</v>
      </c>
    </row>
    <row r="958" spans="1:17" x14ac:dyDescent="0.25">
      <c r="A958" t="s">
        <v>2844</v>
      </c>
      <c r="B958" s="3">
        <v>45486</v>
      </c>
      <c r="C958" t="s">
        <v>1128</v>
      </c>
      <c r="D958" t="s">
        <v>1815</v>
      </c>
      <c r="E958" t="s">
        <v>1904</v>
      </c>
      <c r="F958">
        <v>3</v>
      </c>
      <c r="G958">
        <v>23.37</v>
      </c>
      <c r="H958">
        <v>0.15</v>
      </c>
      <c r="I958" t="s">
        <v>1864</v>
      </c>
      <c r="J958">
        <v>59.593499999999999</v>
      </c>
      <c r="K958" s="4">
        <f>IF(ISBLANK(Sales_Fact[[#This Row],[Quantity]]),MEDIAN(Sales_Fact[Quantity]),Sales_Fact[[#This Row],[Quantity]])</f>
        <v>3</v>
      </c>
      <c r="L958" s="1">
        <f>IF(ISBLANK(Sales_Fact[[#This Row],[Unit_Price]]),MEDIAN(Sales_Fact[Unit_Price]),Sales_Fact[[#This Row],[Unit_Price]])</f>
        <v>23.37</v>
      </c>
      <c r="M958" s="2">
        <f>IF(ISBLANK(Sales_Fact[[#This Row],[Discount]]),MEDIAN(Sales_Fact[Discount]),Sales_Fact[[#This Row],[Discount]])</f>
        <v>0.15</v>
      </c>
      <c r="N958" s="1">
        <f>Sales_Fact[[#This Row],[Quantity2]]*Sales_Fact[[#This Row],[Unit_Price3]]*(1-Sales_Fact[[#This Row],[Discount4]])</f>
        <v>59.593499999999999</v>
      </c>
      <c r="O958" s="1">
        <f>Sales_Fact[[#This Row],[Quantity2]]*Sales_Fact[[#This Row],[Unit_Price3]]</f>
        <v>70.11</v>
      </c>
      <c r="P958" s="1">
        <f>Sales_Fact[[#This Row],[Gross Amount]]*Sales_Fact[[#This Row],[Discount4]]</f>
        <v>10.516499999999999</v>
      </c>
      <c r="Q958" s="1" t="str">
        <f>IF(Sales_Fact[[#This Row],[Total_Amount5]]&gt;1000,"High Value","Standard")</f>
        <v>Standard</v>
      </c>
    </row>
    <row r="959" spans="1:17" x14ac:dyDescent="0.25">
      <c r="A959" t="s">
        <v>2845</v>
      </c>
      <c r="B959" s="3">
        <v>45761</v>
      </c>
      <c r="C959" t="s">
        <v>622</v>
      </c>
      <c r="D959" t="s">
        <v>1659</v>
      </c>
      <c r="E959" t="s">
        <v>1866</v>
      </c>
      <c r="F959">
        <v>1</v>
      </c>
      <c r="G959">
        <v>579.69000000000005</v>
      </c>
      <c r="H959">
        <v>0.02</v>
      </c>
      <c r="I959" t="s">
        <v>1861</v>
      </c>
      <c r="J959">
        <v>568.09620000000007</v>
      </c>
      <c r="K959" s="4">
        <f>IF(ISBLANK(Sales_Fact[[#This Row],[Quantity]]),MEDIAN(Sales_Fact[Quantity]),Sales_Fact[[#This Row],[Quantity]])</f>
        <v>1</v>
      </c>
      <c r="L959" s="1">
        <f>IF(ISBLANK(Sales_Fact[[#This Row],[Unit_Price]]),MEDIAN(Sales_Fact[Unit_Price]),Sales_Fact[[#This Row],[Unit_Price]])</f>
        <v>579.69000000000005</v>
      </c>
      <c r="M959" s="2">
        <f>IF(ISBLANK(Sales_Fact[[#This Row],[Discount]]),MEDIAN(Sales_Fact[Discount]),Sales_Fact[[#This Row],[Discount]])</f>
        <v>0.02</v>
      </c>
      <c r="N959" s="1">
        <f>Sales_Fact[[#This Row],[Quantity2]]*Sales_Fact[[#This Row],[Unit_Price3]]*(1-Sales_Fact[[#This Row],[Discount4]])</f>
        <v>568.09620000000007</v>
      </c>
      <c r="O959" s="1">
        <f>Sales_Fact[[#This Row],[Quantity2]]*Sales_Fact[[#This Row],[Unit_Price3]]</f>
        <v>579.69000000000005</v>
      </c>
      <c r="P959" s="1">
        <f>Sales_Fact[[#This Row],[Gross Amount]]*Sales_Fact[[#This Row],[Discount4]]</f>
        <v>11.593800000000002</v>
      </c>
      <c r="Q959" s="1" t="str">
        <f>IF(Sales_Fact[[#This Row],[Total_Amount5]]&gt;1000,"High Value","Standard")</f>
        <v>Standard</v>
      </c>
    </row>
    <row r="960" spans="1:17" x14ac:dyDescent="0.25">
      <c r="A960" t="s">
        <v>2846</v>
      </c>
      <c r="B960" s="3">
        <v>45639</v>
      </c>
      <c r="C960" t="s">
        <v>1344</v>
      </c>
      <c r="D960" t="s">
        <v>1785</v>
      </c>
      <c r="E960" t="s">
        <v>1881</v>
      </c>
      <c r="F960">
        <v>3</v>
      </c>
      <c r="G960">
        <v>240.51</v>
      </c>
      <c r="H960">
        <v>7.0000000000000007E-2</v>
      </c>
      <c r="I960" t="s">
        <v>1861</v>
      </c>
      <c r="J960">
        <v>671.02289999999994</v>
      </c>
      <c r="K960" s="4">
        <f>IF(ISBLANK(Sales_Fact[[#This Row],[Quantity]]),MEDIAN(Sales_Fact[Quantity]),Sales_Fact[[#This Row],[Quantity]])</f>
        <v>3</v>
      </c>
      <c r="L960" s="1">
        <f>IF(ISBLANK(Sales_Fact[[#This Row],[Unit_Price]]),MEDIAN(Sales_Fact[Unit_Price]),Sales_Fact[[#This Row],[Unit_Price]])</f>
        <v>240.51</v>
      </c>
      <c r="M960" s="2">
        <f>IF(ISBLANK(Sales_Fact[[#This Row],[Discount]]),MEDIAN(Sales_Fact[Discount]),Sales_Fact[[#This Row],[Discount]])</f>
        <v>7.0000000000000007E-2</v>
      </c>
      <c r="N960" s="1">
        <f>Sales_Fact[[#This Row],[Quantity2]]*Sales_Fact[[#This Row],[Unit_Price3]]*(1-Sales_Fact[[#This Row],[Discount4]])</f>
        <v>671.02289999999994</v>
      </c>
      <c r="O960" s="1">
        <f>Sales_Fact[[#This Row],[Quantity2]]*Sales_Fact[[#This Row],[Unit_Price3]]</f>
        <v>721.53</v>
      </c>
      <c r="P960" s="1">
        <f>Sales_Fact[[#This Row],[Gross Amount]]*Sales_Fact[[#This Row],[Discount4]]</f>
        <v>50.507100000000001</v>
      </c>
      <c r="Q960" s="1" t="str">
        <f>IF(Sales_Fact[[#This Row],[Total_Amount5]]&gt;1000,"High Value","Standard")</f>
        <v>Standard</v>
      </c>
    </row>
    <row r="961" spans="1:17" x14ac:dyDescent="0.25">
      <c r="A961" t="s">
        <v>2847</v>
      </c>
      <c r="B961" s="3">
        <v>45893</v>
      </c>
      <c r="C961" t="s">
        <v>1203</v>
      </c>
      <c r="D961" t="s">
        <v>1626</v>
      </c>
      <c r="E961" t="s">
        <v>1881</v>
      </c>
      <c r="F961">
        <v>2</v>
      </c>
      <c r="G961">
        <v>855.4</v>
      </c>
      <c r="H961">
        <v>0.08</v>
      </c>
      <c r="I961" t="s">
        <v>1868</v>
      </c>
      <c r="J961">
        <v>1573.9359999999999</v>
      </c>
      <c r="K961" s="4">
        <f>IF(ISBLANK(Sales_Fact[[#This Row],[Quantity]]),MEDIAN(Sales_Fact[Quantity]),Sales_Fact[[#This Row],[Quantity]])</f>
        <v>2</v>
      </c>
      <c r="L961" s="1">
        <f>IF(ISBLANK(Sales_Fact[[#This Row],[Unit_Price]]),MEDIAN(Sales_Fact[Unit_Price]),Sales_Fact[[#This Row],[Unit_Price]])</f>
        <v>855.4</v>
      </c>
      <c r="M961" s="2">
        <f>IF(ISBLANK(Sales_Fact[[#This Row],[Discount]]),MEDIAN(Sales_Fact[Discount]),Sales_Fact[[#This Row],[Discount]])</f>
        <v>0.08</v>
      </c>
      <c r="N961" s="1">
        <f>Sales_Fact[[#This Row],[Quantity2]]*Sales_Fact[[#This Row],[Unit_Price3]]*(1-Sales_Fact[[#This Row],[Discount4]])</f>
        <v>1573.9359999999999</v>
      </c>
      <c r="O961" s="1">
        <f>Sales_Fact[[#This Row],[Quantity2]]*Sales_Fact[[#This Row],[Unit_Price3]]</f>
        <v>1710.8</v>
      </c>
      <c r="P961" s="1">
        <f>Sales_Fact[[#This Row],[Gross Amount]]*Sales_Fact[[#This Row],[Discount4]]</f>
        <v>136.864</v>
      </c>
      <c r="Q961" s="1" t="str">
        <f>IF(Sales_Fact[[#This Row],[Total_Amount5]]&gt;1000,"High Value","Standard")</f>
        <v>High Value</v>
      </c>
    </row>
    <row r="962" spans="1:17" x14ac:dyDescent="0.25">
      <c r="A962" t="s">
        <v>2848</v>
      </c>
      <c r="B962" s="3">
        <v>45227</v>
      </c>
      <c r="C962" t="s">
        <v>42</v>
      </c>
      <c r="D962" t="s">
        <v>1821</v>
      </c>
      <c r="E962" t="s">
        <v>1872</v>
      </c>
      <c r="F962">
        <v>1</v>
      </c>
      <c r="G962">
        <v>537.26</v>
      </c>
      <c r="H962">
        <v>0.09</v>
      </c>
      <c r="I962" t="s">
        <v>1861</v>
      </c>
      <c r="J962">
        <v>488.90660000000003</v>
      </c>
      <c r="K962" s="4">
        <f>IF(ISBLANK(Sales_Fact[[#This Row],[Quantity]]),MEDIAN(Sales_Fact[Quantity]),Sales_Fact[[#This Row],[Quantity]])</f>
        <v>1</v>
      </c>
      <c r="L962" s="1">
        <f>IF(ISBLANK(Sales_Fact[[#This Row],[Unit_Price]]),MEDIAN(Sales_Fact[Unit_Price]),Sales_Fact[[#This Row],[Unit_Price]])</f>
        <v>537.26</v>
      </c>
      <c r="M962" s="2">
        <f>IF(ISBLANK(Sales_Fact[[#This Row],[Discount]]),MEDIAN(Sales_Fact[Discount]),Sales_Fact[[#This Row],[Discount]])</f>
        <v>0.09</v>
      </c>
      <c r="N962" s="1">
        <f>Sales_Fact[[#This Row],[Quantity2]]*Sales_Fact[[#This Row],[Unit_Price3]]*(1-Sales_Fact[[#This Row],[Discount4]])</f>
        <v>488.90660000000003</v>
      </c>
      <c r="O962" s="1">
        <f>Sales_Fact[[#This Row],[Quantity2]]*Sales_Fact[[#This Row],[Unit_Price3]]</f>
        <v>537.26</v>
      </c>
      <c r="P962" s="1">
        <f>Sales_Fact[[#This Row],[Gross Amount]]*Sales_Fact[[#This Row],[Discount4]]</f>
        <v>48.353400000000001</v>
      </c>
      <c r="Q962" s="1" t="str">
        <f>IF(Sales_Fact[[#This Row],[Total_Amount5]]&gt;1000,"High Value","Standard")</f>
        <v>Standard</v>
      </c>
    </row>
    <row r="963" spans="1:17" x14ac:dyDescent="0.25">
      <c r="A963" t="s">
        <v>2849</v>
      </c>
      <c r="B963" s="3">
        <v>45637</v>
      </c>
      <c r="C963" t="s">
        <v>1209</v>
      </c>
      <c r="D963" t="s">
        <v>1704</v>
      </c>
      <c r="E963" t="s">
        <v>1901</v>
      </c>
      <c r="F963">
        <v>3</v>
      </c>
      <c r="G963">
        <v>918.26</v>
      </c>
      <c r="H963">
        <v>0.17</v>
      </c>
      <c r="I963" t="s">
        <v>1868</v>
      </c>
      <c r="J963">
        <v>2286.4674</v>
      </c>
      <c r="K963" s="4">
        <f>IF(ISBLANK(Sales_Fact[[#This Row],[Quantity]]),MEDIAN(Sales_Fact[Quantity]),Sales_Fact[[#This Row],[Quantity]])</f>
        <v>3</v>
      </c>
      <c r="L963" s="1">
        <f>IF(ISBLANK(Sales_Fact[[#This Row],[Unit_Price]]),MEDIAN(Sales_Fact[Unit_Price]),Sales_Fact[[#This Row],[Unit_Price]])</f>
        <v>918.26</v>
      </c>
      <c r="M963" s="2">
        <f>IF(ISBLANK(Sales_Fact[[#This Row],[Discount]]),MEDIAN(Sales_Fact[Discount]),Sales_Fact[[#This Row],[Discount]])</f>
        <v>0.17</v>
      </c>
      <c r="N963" s="1">
        <f>Sales_Fact[[#This Row],[Quantity2]]*Sales_Fact[[#This Row],[Unit_Price3]]*(1-Sales_Fact[[#This Row],[Discount4]])</f>
        <v>2286.4673999999995</v>
      </c>
      <c r="O963" s="1">
        <f>Sales_Fact[[#This Row],[Quantity2]]*Sales_Fact[[#This Row],[Unit_Price3]]</f>
        <v>2754.7799999999997</v>
      </c>
      <c r="P963" s="1">
        <f>Sales_Fact[[#This Row],[Gross Amount]]*Sales_Fact[[#This Row],[Discount4]]</f>
        <v>468.31259999999997</v>
      </c>
      <c r="Q963" s="1" t="str">
        <f>IF(Sales_Fact[[#This Row],[Total_Amount5]]&gt;1000,"High Value","Standard")</f>
        <v>High Value</v>
      </c>
    </row>
    <row r="964" spans="1:17" x14ac:dyDescent="0.25">
      <c r="A964" t="s">
        <v>2850</v>
      </c>
      <c r="B964" s="3">
        <v>45472</v>
      </c>
      <c r="C964" t="s">
        <v>345</v>
      </c>
      <c r="D964" t="s">
        <v>1567</v>
      </c>
      <c r="E964" t="s">
        <v>1890</v>
      </c>
      <c r="F964">
        <v>4</v>
      </c>
      <c r="G964">
        <v>579.70000000000005</v>
      </c>
      <c r="H964">
        <v>0.18</v>
      </c>
      <c r="I964" t="s">
        <v>1864</v>
      </c>
      <c r="J964">
        <v>1901.4159999999999</v>
      </c>
      <c r="K964" s="4">
        <f>IF(ISBLANK(Sales_Fact[[#This Row],[Quantity]]),MEDIAN(Sales_Fact[Quantity]),Sales_Fact[[#This Row],[Quantity]])</f>
        <v>4</v>
      </c>
      <c r="L964" s="1">
        <f>IF(ISBLANK(Sales_Fact[[#This Row],[Unit_Price]]),MEDIAN(Sales_Fact[Unit_Price]),Sales_Fact[[#This Row],[Unit_Price]])</f>
        <v>579.70000000000005</v>
      </c>
      <c r="M964" s="2">
        <f>IF(ISBLANK(Sales_Fact[[#This Row],[Discount]]),MEDIAN(Sales_Fact[Discount]),Sales_Fact[[#This Row],[Discount]])</f>
        <v>0.18</v>
      </c>
      <c r="N964" s="1">
        <f>Sales_Fact[[#This Row],[Quantity2]]*Sales_Fact[[#This Row],[Unit_Price3]]*(1-Sales_Fact[[#This Row],[Discount4]])</f>
        <v>1901.4160000000004</v>
      </c>
      <c r="O964" s="1">
        <f>Sales_Fact[[#This Row],[Quantity2]]*Sales_Fact[[#This Row],[Unit_Price3]]</f>
        <v>2318.8000000000002</v>
      </c>
      <c r="P964" s="1">
        <f>Sales_Fact[[#This Row],[Gross Amount]]*Sales_Fact[[#This Row],[Discount4]]</f>
        <v>417.38400000000001</v>
      </c>
      <c r="Q964" s="1" t="str">
        <f>IF(Sales_Fact[[#This Row],[Total_Amount5]]&gt;1000,"High Value","Standard")</f>
        <v>High Value</v>
      </c>
    </row>
    <row r="965" spans="1:17" x14ac:dyDescent="0.25">
      <c r="A965" t="s">
        <v>2851</v>
      </c>
      <c r="B965" s="3">
        <v>45710</v>
      </c>
      <c r="C965" t="s">
        <v>496</v>
      </c>
      <c r="D965" t="s">
        <v>1680</v>
      </c>
      <c r="E965" t="s">
        <v>1904</v>
      </c>
      <c r="F965">
        <v>1</v>
      </c>
      <c r="G965">
        <v>824.32</v>
      </c>
      <c r="H965">
        <v>0.18</v>
      </c>
      <c r="I965" t="s">
        <v>1861</v>
      </c>
      <c r="J965">
        <v>675.94240000000013</v>
      </c>
      <c r="K965" s="4">
        <f>IF(ISBLANK(Sales_Fact[[#This Row],[Quantity]]),MEDIAN(Sales_Fact[Quantity]),Sales_Fact[[#This Row],[Quantity]])</f>
        <v>1</v>
      </c>
      <c r="L965" s="1">
        <f>IF(ISBLANK(Sales_Fact[[#This Row],[Unit_Price]]),MEDIAN(Sales_Fact[Unit_Price]),Sales_Fact[[#This Row],[Unit_Price]])</f>
        <v>824.32</v>
      </c>
      <c r="M965" s="2">
        <f>IF(ISBLANK(Sales_Fact[[#This Row],[Discount]]),MEDIAN(Sales_Fact[Discount]),Sales_Fact[[#This Row],[Discount]])</f>
        <v>0.18</v>
      </c>
      <c r="N965" s="1">
        <f>Sales_Fact[[#This Row],[Quantity2]]*Sales_Fact[[#This Row],[Unit_Price3]]*(1-Sales_Fact[[#This Row],[Discount4]])</f>
        <v>675.94240000000013</v>
      </c>
      <c r="O965" s="1">
        <f>Sales_Fact[[#This Row],[Quantity2]]*Sales_Fact[[#This Row],[Unit_Price3]]</f>
        <v>824.32</v>
      </c>
      <c r="P965" s="1">
        <f>Sales_Fact[[#This Row],[Gross Amount]]*Sales_Fact[[#This Row],[Discount4]]</f>
        <v>148.3776</v>
      </c>
      <c r="Q965" s="1" t="str">
        <f>IF(Sales_Fact[[#This Row],[Total_Amount5]]&gt;1000,"High Value","Standard")</f>
        <v>Standard</v>
      </c>
    </row>
    <row r="966" spans="1:17" x14ac:dyDescent="0.25">
      <c r="A966" t="s">
        <v>2852</v>
      </c>
      <c r="B966" s="3">
        <v>45682</v>
      </c>
      <c r="C966" t="s">
        <v>388</v>
      </c>
      <c r="D966" t="s">
        <v>1689</v>
      </c>
      <c r="E966" t="s">
        <v>1888</v>
      </c>
      <c r="F966">
        <v>4</v>
      </c>
      <c r="G966">
        <v>614.99</v>
      </c>
      <c r="H966">
        <v>0.16</v>
      </c>
      <c r="I966" t="s">
        <v>1864</v>
      </c>
      <c r="J966">
        <v>2066.3663999999999</v>
      </c>
      <c r="K966" s="4">
        <f>IF(ISBLANK(Sales_Fact[[#This Row],[Quantity]]),MEDIAN(Sales_Fact[Quantity]),Sales_Fact[[#This Row],[Quantity]])</f>
        <v>4</v>
      </c>
      <c r="L966" s="1">
        <f>IF(ISBLANK(Sales_Fact[[#This Row],[Unit_Price]]),MEDIAN(Sales_Fact[Unit_Price]),Sales_Fact[[#This Row],[Unit_Price]])</f>
        <v>614.99</v>
      </c>
      <c r="M966" s="2">
        <f>IF(ISBLANK(Sales_Fact[[#This Row],[Discount]]),MEDIAN(Sales_Fact[Discount]),Sales_Fact[[#This Row],[Discount]])</f>
        <v>0.16</v>
      </c>
      <c r="N966" s="1">
        <f>Sales_Fact[[#This Row],[Quantity2]]*Sales_Fact[[#This Row],[Unit_Price3]]*(1-Sales_Fact[[#This Row],[Discount4]])</f>
        <v>2066.3663999999999</v>
      </c>
      <c r="O966" s="1">
        <f>Sales_Fact[[#This Row],[Quantity2]]*Sales_Fact[[#This Row],[Unit_Price3]]</f>
        <v>2459.96</v>
      </c>
      <c r="P966" s="1">
        <f>Sales_Fact[[#This Row],[Gross Amount]]*Sales_Fact[[#This Row],[Discount4]]</f>
        <v>393.59360000000004</v>
      </c>
      <c r="Q966" s="1" t="str">
        <f>IF(Sales_Fact[[#This Row],[Total_Amount5]]&gt;1000,"High Value","Standard")</f>
        <v>High Value</v>
      </c>
    </row>
    <row r="967" spans="1:17" x14ac:dyDescent="0.25">
      <c r="A967" t="s">
        <v>2853</v>
      </c>
      <c r="B967" s="3">
        <v>45730</v>
      </c>
      <c r="C967" t="s">
        <v>446</v>
      </c>
      <c r="D967" t="s">
        <v>1737</v>
      </c>
      <c r="E967" t="s">
        <v>1879</v>
      </c>
      <c r="F967">
        <v>4</v>
      </c>
      <c r="G967">
        <v>189.21</v>
      </c>
      <c r="H967">
        <v>0.06</v>
      </c>
      <c r="I967" t="s">
        <v>1868</v>
      </c>
      <c r="J967">
        <v>711.42959999999994</v>
      </c>
      <c r="K967" s="4">
        <f>IF(ISBLANK(Sales_Fact[[#This Row],[Quantity]]),MEDIAN(Sales_Fact[Quantity]),Sales_Fact[[#This Row],[Quantity]])</f>
        <v>4</v>
      </c>
      <c r="L967" s="1">
        <f>IF(ISBLANK(Sales_Fact[[#This Row],[Unit_Price]]),MEDIAN(Sales_Fact[Unit_Price]),Sales_Fact[[#This Row],[Unit_Price]])</f>
        <v>189.21</v>
      </c>
      <c r="M967" s="2">
        <f>IF(ISBLANK(Sales_Fact[[#This Row],[Discount]]),MEDIAN(Sales_Fact[Discount]),Sales_Fact[[#This Row],[Discount]])</f>
        <v>0.06</v>
      </c>
      <c r="N967" s="1">
        <f>Sales_Fact[[#This Row],[Quantity2]]*Sales_Fact[[#This Row],[Unit_Price3]]*(1-Sales_Fact[[#This Row],[Discount4]])</f>
        <v>711.42959999999994</v>
      </c>
      <c r="O967" s="1">
        <f>Sales_Fact[[#This Row],[Quantity2]]*Sales_Fact[[#This Row],[Unit_Price3]]</f>
        <v>756.84</v>
      </c>
      <c r="P967" s="1">
        <f>Sales_Fact[[#This Row],[Gross Amount]]*Sales_Fact[[#This Row],[Discount4]]</f>
        <v>45.410400000000003</v>
      </c>
      <c r="Q967" s="1" t="str">
        <f>IF(Sales_Fact[[#This Row],[Total_Amount5]]&gt;1000,"High Value","Standard")</f>
        <v>Standard</v>
      </c>
    </row>
    <row r="968" spans="1:17" x14ac:dyDescent="0.25">
      <c r="A968" t="s">
        <v>2854</v>
      </c>
      <c r="B968" s="3">
        <v>45629</v>
      </c>
      <c r="C968" t="s">
        <v>523</v>
      </c>
      <c r="D968" t="s">
        <v>1737</v>
      </c>
      <c r="E968" t="s">
        <v>1881</v>
      </c>
      <c r="F968">
        <v>2</v>
      </c>
      <c r="G968">
        <v>233.33</v>
      </c>
      <c r="H968">
        <v>0.05</v>
      </c>
      <c r="I968" t="s">
        <v>1861</v>
      </c>
      <c r="J968">
        <v>443.327</v>
      </c>
      <c r="K968" s="4">
        <f>IF(ISBLANK(Sales_Fact[[#This Row],[Quantity]]),MEDIAN(Sales_Fact[Quantity]),Sales_Fact[[#This Row],[Quantity]])</f>
        <v>2</v>
      </c>
      <c r="L968" s="1">
        <f>IF(ISBLANK(Sales_Fact[[#This Row],[Unit_Price]]),MEDIAN(Sales_Fact[Unit_Price]),Sales_Fact[[#This Row],[Unit_Price]])</f>
        <v>233.33</v>
      </c>
      <c r="M968" s="2">
        <f>IF(ISBLANK(Sales_Fact[[#This Row],[Discount]]),MEDIAN(Sales_Fact[Discount]),Sales_Fact[[#This Row],[Discount]])</f>
        <v>0.05</v>
      </c>
      <c r="N968" s="1">
        <f>Sales_Fact[[#This Row],[Quantity2]]*Sales_Fact[[#This Row],[Unit_Price3]]*(1-Sales_Fact[[#This Row],[Discount4]])</f>
        <v>443.327</v>
      </c>
      <c r="O968" s="1">
        <f>Sales_Fact[[#This Row],[Quantity2]]*Sales_Fact[[#This Row],[Unit_Price3]]</f>
        <v>466.66</v>
      </c>
      <c r="P968" s="1">
        <f>Sales_Fact[[#This Row],[Gross Amount]]*Sales_Fact[[#This Row],[Discount4]]</f>
        <v>23.333000000000002</v>
      </c>
      <c r="Q968" s="1" t="str">
        <f>IF(Sales_Fact[[#This Row],[Total_Amount5]]&gt;1000,"High Value","Standard")</f>
        <v>Standard</v>
      </c>
    </row>
    <row r="969" spans="1:17" x14ac:dyDescent="0.25">
      <c r="A969" t="s">
        <v>2855</v>
      </c>
      <c r="B969" s="3">
        <v>45783</v>
      </c>
      <c r="C969" t="s">
        <v>803</v>
      </c>
      <c r="D969" t="s">
        <v>1668</v>
      </c>
      <c r="E969" t="s">
        <v>1899</v>
      </c>
      <c r="F969">
        <v>3</v>
      </c>
      <c r="G969">
        <v>529.89</v>
      </c>
      <c r="H969">
        <v>0.21</v>
      </c>
      <c r="I969" t="s">
        <v>1861</v>
      </c>
      <c r="J969">
        <v>1255.8393000000001</v>
      </c>
      <c r="K969" s="4">
        <f>IF(ISBLANK(Sales_Fact[[#This Row],[Quantity]]),MEDIAN(Sales_Fact[Quantity]),Sales_Fact[[#This Row],[Quantity]])</f>
        <v>3</v>
      </c>
      <c r="L969" s="1">
        <f>IF(ISBLANK(Sales_Fact[[#This Row],[Unit_Price]]),MEDIAN(Sales_Fact[Unit_Price]),Sales_Fact[[#This Row],[Unit_Price]])</f>
        <v>529.89</v>
      </c>
      <c r="M969" s="2">
        <f>IF(ISBLANK(Sales_Fact[[#This Row],[Discount]]),MEDIAN(Sales_Fact[Discount]),Sales_Fact[[#This Row],[Discount]])</f>
        <v>0.21</v>
      </c>
      <c r="N969" s="1">
        <f>Sales_Fact[[#This Row],[Quantity2]]*Sales_Fact[[#This Row],[Unit_Price3]]*(1-Sales_Fact[[#This Row],[Discount4]])</f>
        <v>1255.8393000000001</v>
      </c>
      <c r="O969" s="1">
        <f>Sales_Fact[[#This Row],[Quantity2]]*Sales_Fact[[#This Row],[Unit_Price3]]</f>
        <v>1589.67</v>
      </c>
      <c r="P969" s="1">
        <f>Sales_Fact[[#This Row],[Gross Amount]]*Sales_Fact[[#This Row],[Discount4]]</f>
        <v>333.83069999999998</v>
      </c>
      <c r="Q969" s="1" t="str">
        <f>IF(Sales_Fact[[#This Row],[Total_Amount5]]&gt;1000,"High Value","Standard")</f>
        <v>High Value</v>
      </c>
    </row>
    <row r="970" spans="1:17" x14ac:dyDescent="0.25">
      <c r="A970" t="s">
        <v>2856</v>
      </c>
      <c r="B970" s="3">
        <v>45518</v>
      </c>
      <c r="C970" t="s">
        <v>1512</v>
      </c>
      <c r="D970" t="s">
        <v>1827</v>
      </c>
      <c r="E970" t="s">
        <v>1883</v>
      </c>
      <c r="F970">
        <v>2</v>
      </c>
      <c r="G970">
        <v>954.1</v>
      </c>
      <c r="H970">
        <v>0.17</v>
      </c>
      <c r="I970" t="s">
        <v>1864</v>
      </c>
      <c r="J970">
        <v>1583.806</v>
      </c>
      <c r="K970" s="4">
        <f>IF(ISBLANK(Sales_Fact[[#This Row],[Quantity]]),MEDIAN(Sales_Fact[Quantity]),Sales_Fact[[#This Row],[Quantity]])</f>
        <v>2</v>
      </c>
      <c r="L970" s="1">
        <f>IF(ISBLANK(Sales_Fact[[#This Row],[Unit_Price]]),MEDIAN(Sales_Fact[Unit_Price]),Sales_Fact[[#This Row],[Unit_Price]])</f>
        <v>954.1</v>
      </c>
      <c r="M970" s="2">
        <f>IF(ISBLANK(Sales_Fact[[#This Row],[Discount]]),MEDIAN(Sales_Fact[Discount]),Sales_Fact[[#This Row],[Discount]])</f>
        <v>0.17</v>
      </c>
      <c r="N970" s="1">
        <f>Sales_Fact[[#This Row],[Quantity2]]*Sales_Fact[[#This Row],[Unit_Price3]]*(1-Sales_Fact[[#This Row],[Discount4]])</f>
        <v>1583.806</v>
      </c>
      <c r="O970" s="1">
        <f>Sales_Fact[[#This Row],[Quantity2]]*Sales_Fact[[#This Row],[Unit_Price3]]</f>
        <v>1908.2</v>
      </c>
      <c r="P970" s="1">
        <f>Sales_Fact[[#This Row],[Gross Amount]]*Sales_Fact[[#This Row],[Discount4]]</f>
        <v>324.39400000000001</v>
      </c>
      <c r="Q970" s="1" t="str">
        <f>IF(Sales_Fact[[#This Row],[Total_Amount5]]&gt;1000,"High Value","Standard")</f>
        <v>High Value</v>
      </c>
    </row>
    <row r="971" spans="1:17" x14ac:dyDescent="0.25">
      <c r="A971" t="s">
        <v>2857</v>
      </c>
      <c r="B971" s="3">
        <v>45274</v>
      </c>
      <c r="C971" t="s">
        <v>1026</v>
      </c>
      <c r="D971" t="s">
        <v>1746</v>
      </c>
      <c r="E971" t="s">
        <v>1872</v>
      </c>
      <c r="F971">
        <v>1</v>
      </c>
      <c r="G971">
        <v>370.04</v>
      </c>
      <c r="H971">
        <v>0.04</v>
      </c>
      <c r="I971" t="s">
        <v>1868</v>
      </c>
      <c r="J971">
        <v>355.23840000000001</v>
      </c>
      <c r="K971" s="4">
        <f>IF(ISBLANK(Sales_Fact[[#This Row],[Quantity]]),MEDIAN(Sales_Fact[Quantity]),Sales_Fact[[#This Row],[Quantity]])</f>
        <v>1</v>
      </c>
      <c r="L971" s="1">
        <f>IF(ISBLANK(Sales_Fact[[#This Row],[Unit_Price]]),MEDIAN(Sales_Fact[Unit_Price]),Sales_Fact[[#This Row],[Unit_Price]])</f>
        <v>370.04</v>
      </c>
      <c r="M971" s="2">
        <f>IF(ISBLANK(Sales_Fact[[#This Row],[Discount]]),MEDIAN(Sales_Fact[Discount]),Sales_Fact[[#This Row],[Discount]])</f>
        <v>0.04</v>
      </c>
      <c r="N971" s="1">
        <f>Sales_Fact[[#This Row],[Quantity2]]*Sales_Fact[[#This Row],[Unit_Price3]]*(1-Sales_Fact[[#This Row],[Discount4]])</f>
        <v>355.23840000000001</v>
      </c>
      <c r="O971" s="1">
        <f>Sales_Fact[[#This Row],[Quantity2]]*Sales_Fact[[#This Row],[Unit_Price3]]</f>
        <v>370.04</v>
      </c>
      <c r="P971" s="1">
        <f>Sales_Fact[[#This Row],[Gross Amount]]*Sales_Fact[[#This Row],[Discount4]]</f>
        <v>14.801600000000001</v>
      </c>
      <c r="Q971" s="1" t="str">
        <f>IF(Sales_Fact[[#This Row],[Total_Amount5]]&gt;1000,"High Value","Standard")</f>
        <v>Standard</v>
      </c>
    </row>
    <row r="972" spans="1:17" x14ac:dyDescent="0.25">
      <c r="A972" t="s">
        <v>2858</v>
      </c>
      <c r="B972" s="3">
        <v>45297</v>
      </c>
      <c r="C972" t="s">
        <v>231</v>
      </c>
      <c r="D972" t="s">
        <v>1839</v>
      </c>
      <c r="E972" t="s">
        <v>1892</v>
      </c>
      <c r="F972">
        <v>4</v>
      </c>
      <c r="G972">
        <v>492.71</v>
      </c>
      <c r="H972">
        <v>0.08</v>
      </c>
      <c r="I972" t="s">
        <v>1861</v>
      </c>
      <c r="J972">
        <v>1813.1728000000001</v>
      </c>
      <c r="K972" s="4">
        <f>IF(ISBLANK(Sales_Fact[[#This Row],[Quantity]]),MEDIAN(Sales_Fact[Quantity]),Sales_Fact[[#This Row],[Quantity]])</f>
        <v>4</v>
      </c>
      <c r="L972" s="1">
        <f>IF(ISBLANK(Sales_Fact[[#This Row],[Unit_Price]]),MEDIAN(Sales_Fact[Unit_Price]),Sales_Fact[[#This Row],[Unit_Price]])</f>
        <v>492.71</v>
      </c>
      <c r="M972" s="2">
        <f>IF(ISBLANK(Sales_Fact[[#This Row],[Discount]]),MEDIAN(Sales_Fact[Discount]),Sales_Fact[[#This Row],[Discount]])</f>
        <v>0.08</v>
      </c>
      <c r="N972" s="1">
        <f>Sales_Fact[[#This Row],[Quantity2]]*Sales_Fact[[#This Row],[Unit_Price3]]*(1-Sales_Fact[[#This Row],[Discount4]])</f>
        <v>1813.1728000000001</v>
      </c>
      <c r="O972" s="1">
        <f>Sales_Fact[[#This Row],[Quantity2]]*Sales_Fact[[#This Row],[Unit_Price3]]</f>
        <v>1970.84</v>
      </c>
      <c r="P972" s="1">
        <f>Sales_Fact[[#This Row],[Gross Amount]]*Sales_Fact[[#This Row],[Discount4]]</f>
        <v>157.66720000000001</v>
      </c>
      <c r="Q972" s="1" t="str">
        <f>IF(Sales_Fact[[#This Row],[Total_Amount5]]&gt;1000,"High Value","Standard")</f>
        <v>High Value</v>
      </c>
    </row>
    <row r="973" spans="1:17" x14ac:dyDescent="0.25">
      <c r="A973" t="s">
        <v>2859</v>
      </c>
      <c r="B973" s="3">
        <v>45530</v>
      </c>
      <c r="C973" t="s">
        <v>899</v>
      </c>
      <c r="D973" t="s">
        <v>1824</v>
      </c>
      <c r="E973" t="s">
        <v>1896</v>
      </c>
      <c r="F973">
        <v>4</v>
      </c>
      <c r="G973">
        <v>853.26</v>
      </c>
      <c r="H973">
        <v>0.24</v>
      </c>
      <c r="I973" t="s">
        <v>1868</v>
      </c>
      <c r="J973">
        <v>2593.9104000000002</v>
      </c>
      <c r="K973" s="4">
        <f>IF(ISBLANK(Sales_Fact[[#This Row],[Quantity]]),MEDIAN(Sales_Fact[Quantity]),Sales_Fact[[#This Row],[Quantity]])</f>
        <v>4</v>
      </c>
      <c r="L973" s="1">
        <f>IF(ISBLANK(Sales_Fact[[#This Row],[Unit_Price]]),MEDIAN(Sales_Fact[Unit_Price]),Sales_Fact[[#This Row],[Unit_Price]])</f>
        <v>853.26</v>
      </c>
      <c r="M973" s="2">
        <f>IF(ISBLANK(Sales_Fact[[#This Row],[Discount]]),MEDIAN(Sales_Fact[Discount]),Sales_Fact[[#This Row],[Discount]])</f>
        <v>0.24</v>
      </c>
      <c r="N973" s="1">
        <f>Sales_Fact[[#This Row],[Quantity2]]*Sales_Fact[[#This Row],[Unit_Price3]]*(1-Sales_Fact[[#This Row],[Discount4]])</f>
        <v>2593.9104000000002</v>
      </c>
      <c r="O973" s="1">
        <f>Sales_Fact[[#This Row],[Quantity2]]*Sales_Fact[[#This Row],[Unit_Price3]]</f>
        <v>3413.04</v>
      </c>
      <c r="P973" s="1">
        <f>Sales_Fact[[#This Row],[Gross Amount]]*Sales_Fact[[#This Row],[Discount4]]</f>
        <v>819.12959999999998</v>
      </c>
      <c r="Q973" s="1" t="str">
        <f>IF(Sales_Fact[[#This Row],[Total_Amount5]]&gt;1000,"High Value","Standard")</f>
        <v>High Value</v>
      </c>
    </row>
    <row r="974" spans="1:17" x14ac:dyDescent="0.25">
      <c r="A974" t="s">
        <v>2860</v>
      </c>
      <c r="B974" s="3">
        <v>45740</v>
      </c>
      <c r="C974" t="s">
        <v>1273</v>
      </c>
      <c r="D974" t="s">
        <v>1982</v>
      </c>
      <c r="E974" t="s">
        <v>1886</v>
      </c>
      <c r="F974">
        <v>1</v>
      </c>
      <c r="G974">
        <v>402.47</v>
      </c>
      <c r="H974">
        <v>0.19</v>
      </c>
      <c r="I974" t="s">
        <v>1864</v>
      </c>
      <c r="J974">
        <v>326.00070000000011</v>
      </c>
      <c r="K974" s="4">
        <f>IF(ISBLANK(Sales_Fact[[#This Row],[Quantity]]),MEDIAN(Sales_Fact[Quantity]),Sales_Fact[[#This Row],[Quantity]])</f>
        <v>1</v>
      </c>
      <c r="L974" s="1">
        <f>IF(ISBLANK(Sales_Fact[[#This Row],[Unit_Price]]),MEDIAN(Sales_Fact[Unit_Price]),Sales_Fact[[#This Row],[Unit_Price]])</f>
        <v>402.47</v>
      </c>
      <c r="M974" s="2">
        <f>IF(ISBLANK(Sales_Fact[[#This Row],[Discount]]),MEDIAN(Sales_Fact[Discount]),Sales_Fact[[#This Row],[Discount]])</f>
        <v>0.19</v>
      </c>
      <c r="N974" s="1">
        <f>Sales_Fact[[#This Row],[Quantity2]]*Sales_Fact[[#This Row],[Unit_Price3]]*(1-Sales_Fact[[#This Row],[Discount4]])</f>
        <v>326.00070000000005</v>
      </c>
      <c r="O974" s="1">
        <f>Sales_Fact[[#This Row],[Quantity2]]*Sales_Fact[[#This Row],[Unit_Price3]]</f>
        <v>402.47</v>
      </c>
      <c r="P974" s="1">
        <f>Sales_Fact[[#This Row],[Gross Amount]]*Sales_Fact[[#This Row],[Discount4]]</f>
        <v>76.469300000000004</v>
      </c>
      <c r="Q974" s="1" t="str">
        <f>IF(Sales_Fact[[#This Row],[Total_Amount5]]&gt;1000,"High Value","Standard")</f>
        <v>Standard</v>
      </c>
    </row>
    <row r="975" spans="1:17" x14ac:dyDescent="0.25">
      <c r="A975" t="s">
        <v>2861</v>
      </c>
      <c r="B975" s="3">
        <v>45311</v>
      </c>
      <c r="C975" t="s">
        <v>1262</v>
      </c>
      <c r="D975" t="s">
        <v>1713</v>
      </c>
      <c r="E975" t="s">
        <v>1899</v>
      </c>
      <c r="F975">
        <v>2</v>
      </c>
      <c r="G975">
        <v>528.29999999999995</v>
      </c>
      <c r="H975">
        <v>0.24</v>
      </c>
      <c r="I975" t="s">
        <v>1861</v>
      </c>
      <c r="J975">
        <v>803.01599999999996</v>
      </c>
      <c r="K975" s="4">
        <f>IF(ISBLANK(Sales_Fact[[#This Row],[Quantity]]),MEDIAN(Sales_Fact[Quantity]),Sales_Fact[[#This Row],[Quantity]])</f>
        <v>2</v>
      </c>
      <c r="L975" s="1">
        <f>IF(ISBLANK(Sales_Fact[[#This Row],[Unit_Price]]),MEDIAN(Sales_Fact[Unit_Price]),Sales_Fact[[#This Row],[Unit_Price]])</f>
        <v>528.29999999999995</v>
      </c>
      <c r="M975" s="2">
        <f>IF(ISBLANK(Sales_Fact[[#This Row],[Discount]]),MEDIAN(Sales_Fact[Discount]),Sales_Fact[[#This Row],[Discount]])</f>
        <v>0.24</v>
      </c>
      <c r="N975" s="1">
        <f>Sales_Fact[[#This Row],[Quantity2]]*Sales_Fact[[#This Row],[Unit_Price3]]*(1-Sales_Fact[[#This Row],[Discount4]])</f>
        <v>803.01599999999996</v>
      </c>
      <c r="O975" s="1">
        <f>Sales_Fact[[#This Row],[Quantity2]]*Sales_Fact[[#This Row],[Unit_Price3]]</f>
        <v>1056.5999999999999</v>
      </c>
      <c r="P975" s="1">
        <f>Sales_Fact[[#This Row],[Gross Amount]]*Sales_Fact[[#This Row],[Discount4]]</f>
        <v>253.58399999999997</v>
      </c>
      <c r="Q975" s="1" t="str">
        <f>IF(Sales_Fact[[#This Row],[Total_Amount5]]&gt;1000,"High Value","Standard")</f>
        <v>Standard</v>
      </c>
    </row>
    <row r="976" spans="1:17" x14ac:dyDescent="0.25">
      <c r="A976" t="s">
        <v>2862</v>
      </c>
      <c r="B976" s="3">
        <v>45667</v>
      </c>
      <c r="C976" t="s">
        <v>1384</v>
      </c>
      <c r="D976" t="s">
        <v>1582</v>
      </c>
      <c r="E976" t="s">
        <v>1904</v>
      </c>
      <c r="F976">
        <v>4</v>
      </c>
      <c r="G976">
        <v>599.85</v>
      </c>
      <c r="H976">
        <v>0.25</v>
      </c>
      <c r="I976" t="s">
        <v>1861</v>
      </c>
      <c r="J976">
        <v>1799.55</v>
      </c>
      <c r="K976" s="4">
        <f>IF(ISBLANK(Sales_Fact[[#This Row],[Quantity]]),MEDIAN(Sales_Fact[Quantity]),Sales_Fact[[#This Row],[Quantity]])</f>
        <v>4</v>
      </c>
      <c r="L976" s="1">
        <f>IF(ISBLANK(Sales_Fact[[#This Row],[Unit_Price]]),MEDIAN(Sales_Fact[Unit_Price]),Sales_Fact[[#This Row],[Unit_Price]])</f>
        <v>599.85</v>
      </c>
      <c r="M976" s="2">
        <f>IF(ISBLANK(Sales_Fact[[#This Row],[Discount]]),MEDIAN(Sales_Fact[Discount]),Sales_Fact[[#This Row],[Discount]])</f>
        <v>0.25</v>
      </c>
      <c r="N976" s="1">
        <f>Sales_Fact[[#This Row],[Quantity2]]*Sales_Fact[[#This Row],[Unit_Price3]]*(1-Sales_Fact[[#This Row],[Discount4]])</f>
        <v>1799.5500000000002</v>
      </c>
      <c r="O976" s="1">
        <f>Sales_Fact[[#This Row],[Quantity2]]*Sales_Fact[[#This Row],[Unit_Price3]]</f>
        <v>2399.4</v>
      </c>
      <c r="P976" s="1">
        <f>Sales_Fact[[#This Row],[Gross Amount]]*Sales_Fact[[#This Row],[Discount4]]</f>
        <v>599.85</v>
      </c>
      <c r="Q976" s="1" t="str">
        <f>IF(Sales_Fact[[#This Row],[Total_Amount5]]&gt;1000,"High Value","Standard")</f>
        <v>High Value</v>
      </c>
    </row>
    <row r="977" spans="1:17" x14ac:dyDescent="0.25">
      <c r="A977" t="s">
        <v>2863</v>
      </c>
      <c r="B977" s="3">
        <v>45281</v>
      </c>
      <c r="C977" t="s">
        <v>966</v>
      </c>
      <c r="D977" t="s">
        <v>1918</v>
      </c>
      <c r="E977" t="s">
        <v>1890</v>
      </c>
      <c r="F977">
        <v>2</v>
      </c>
      <c r="G977">
        <v>61.42</v>
      </c>
      <c r="H977">
        <v>0.08</v>
      </c>
      <c r="I977" t="s">
        <v>1864</v>
      </c>
      <c r="J977">
        <v>113.0128</v>
      </c>
      <c r="K977" s="4">
        <f>IF(ISBLANK(Sales_Fact[[#This Row],[Quantity]]),MEDIAN(Sales_Fact[Quantity]),Sales_Fact[[#This Row],[Quantity]])</f>
        <v>2</v>
      </c>
      <c r="L977" s="1">
        <f>IF(ISBLANK(Sales_Fact[[#This Row],[Unit_Price]]),MEDIAN(Sales_Fact[Unit_Price]),Sales_Fact[[#This Row],[Unit_Price]])</f>
        <v>61.42</v>
      </c>
      <c r="M977" s="2">
        <f>IF(ISBLANK(Sales_Fact[[#This Row],[Discount]]),MEDIAN(Sales_Fact[Discount]),Sales_Fact[[#This Row],[Discount]])</f>
        <v>0.08</v>
      </c>
      <c r="N977" s="1">
        <f>Sales_Fact[[#This Row],[Quantity2]]*Sales_Fact[[#This Row],[Unit_Price3]]*(1-Sales_Fact[[#This Row],[Discount4]])</f>
        <v>113.01280000000001</v>
      </c>
      <c r="O977" s="1">
        <f>Sales_Fact[[#This Row],[Quantity2]]*Sales_Fact[[#This Row],[Unit_Price3]]</f>
        <v>122.84</v>
      </c>
      <c r="P977" s="1">
        <f>Sales_Fact[[#This Row],[Gross Amount]]*Sales_Fact[[#This Row],[Discount4]]</f>
        <v>9.8272000000000013</v>
      </c>
      <c r="Q977" s="1" t="str">
        <f>IF(Sales_Fact[[#This Row],[Total_Amount5]]&gt;1000,"High Value","Standard")</f>
        <v>Standard</v>
      </c>
    </row>
    <row r="978" spans="1:17" x14ac:dyDescent="0.25">
      <c r="A978" t="s">
        <v>2864</v>
      </c>
      <c r="B978" s="3">
        <v>45693</v>
      </c>
      <c r="C978" t="s">
        <v>806</v>
      </c>
      <c r="D978" t="s">
        <v>1608</v>
      </c>
      <c r="E978" t="s">
        <v>1901</v>
      </c>
      <c r="F978">
        <v>2</v>
      </c>
      <c r="G978">
        <v>466.42</v>
      </c>
      <c r="H978">
        <v>0.12</v>
      </c>
      <c r="I978" t="s">
        <v>1864</v>
      </c>
      <c r="J978">
        <v>820.89920000000006</v>
      </c>
      <c r="K978" s="4">
        <f>IF(ISBLANK(Sales_Fact[[#This Row],[Quantity]]),MEDIAN(Sales_Fact[Quantity]),Sales_Fact[[#This Row],[Quantity]])</f>
        <v>2</v>
      </c>
      <c r="L978" s="1">
        <f>IF(ISBLANK(Sales_Fact[[#This Row],[Unit_Price]]),MEDIAN(Sales_Fact[Unit_Price]),Sales_Fact[[#This Row],[Unit_Price]])</f>
        <v>466.42</v>
      </c>
      <c r="M978" s="2">
        <f>IF(ISBLANK(Sales_Fact[[#This Row],[Discount]]),MEDIAN(Sales_Fact[Discount]),Sales_Fact[[#This Row],[Discount]])</f>
        <v>0.12</v>
      </c>
      <c r="N978" s="1">
        <f>Sales_Fact[[#This Row],[Quantity2]]*Sales_Fact[[#This Row],[Unit_Price3]]*(1-Sales_Fact[[#This Row],[Discount4]])</f>
        <v>820.89920000000006</v>
      </c>
      <c r="O978" s="1">
        <f>Sales_Fact[[#This Row],[Quantity2]]*Sales_Fact[[#This Row],[Unit_Price3]]</f>
        <v>932.84</v>
      </c>
      <c r="P978" s="1">
        <f>Sales_Fact[[#This Row],[Gross Amount]]*Sales_Fact[[#This Row],[Discount4]]</f>
        <v>111.9408</v>
      </c>
      <c r="Q978" s="1" t="str">
        <f>IF(Sales_Fact[[#This Row],[Total_Amount5]]&gt;1000,"High Value","Standard")</f>
        <v>Standard</v>
      </c>
    </row>
    <row r="979" spans="1:17" x14ac:dyDescent="0.25">
      <c r="A979" t="s">
        <v>2865</v>
      </c>
      <c r="B979" s="3">
        <v>45857</v>
      </c>
      <c r="C979" t="s">
        <v>357</v>
      </c>
      <c r="D979" t="s">
        <v>1644</v>
      </c>
      <c r="E979" t="s">
        <v>1870</v>
      </c>
      <c r="F979">
        <v>4</v>
      </c>
      <c r="G979">
        <v>540.69000000000005</v>
      </c>
      <c r="H979">
        <v>0.09</v>
      </c>
      <c r="I979" t="s">
        <v>1868</v>
      </c>
      <c r="J979">
        <v>1968.1116</v>
      </c>
      <c r="K979" s="4">
        <f>IF(ISBLANK(Sales_Fact[[#This Row],[Quantity]]),MEDIAN(Sales_Fact[Quantity]),Sales_Fact[[#This Row],[Quantity]])</f>
        <v>4</v>
      </c>
      <c r="L979" s="1">
        <f>IF(ISBLANK(Sales_Fact[[#This Row],[Unit_Price]]),MEDIAN(Sales_Fact[Unit_Price]),Sales_Fact[[#This Row],[Unit_Price]])</f>
        <v>540.69000000000005</v>
      </c>
      <c r="M979" s="2">
        <f>IF(ISBLANK(Sales_Fact[[#This Row],[Discount]]),MEDIAN(Sales_Fact[Discount]),Sales_Fact[[#This Row],[Discount]])</f>
        <v>0.09</v>
      </c>
      <c r="N979" s="1">
        <f>Sales_Fact[[#This Row],[Quantity2]]*Sales_Fact[[#This Row],[Unit_Price3]]*(1-Sales_Fact[[#This Row],[Discount4]])</f>
        <v>1968.1116000000002</v>
      </c>
      <c r="O979" s="1">
        <f>Sales_Fact[[#This Row],[Quantity2]]*Sales_Fact[[#This Row],[Unit_Price3]]</f>
        <v>2162.7600000000002</v>
      </c>
      <c r="P979" s="1">
        <f>Sales_Fact[[#This Row],[Gross Amount]]*Sales_Fact[[#This Row],[Discount4]]</f>
        <v>194.64840000000001</v>
      </c>
      <c r="Q979" s="1" t="str">
        <f>IF(Sales_Fact[[#This Row],[Total_Amount5]]&gt;1000,"High Value","Standard")</f>
        <v>High Value</v>
      </c>
    </row>
    <row r="980" spans="1:17" x14ac:dyDescent="0.25">
      <c r="A980" t="s">
        <v>2866</v>
      </c>
      <c r="B980" s="3">
        <v>45737</v>
      </c>
      <c r="C980" t="s">
        <v>951</v>
      </c>
      <c r="D980" t="s">
        <v>1608</v>
      </c>
      <c r="E980" t="s">
        <v>1896</v>
      </c>
      <c r="F980">
        <v>3</v>
      </c>
      <c r="G980">
        <v>677.46</v>
      </c>
      <c r="H980">
        <v>0.05</v>
      </c>
      <c r="I980" t="s">
        <v>1861</v>
      </c>
      <c r="J980">
        <v>1930.761</v>
      </c>
      <c r="K980" s="4">
        <f>IF(ISBLANK(Sales_Fact[[#This Row],[Quantity]]),MEDIAN(Sales_Fact[Quantity]),Sales_Fact[[#This Row],[Quantity]])</f>
        <v>3</v>
      </c>
      <c r="L980" s="1">
        <f>IF(ISBLANK(Sales_Fact[[#This Row],[Unit_Price]]),MEDIAN(Sales_Fact[Unit_Price]),Sales_Fact[[#This Row],[Unit_Price]])</f>
        <v>677.46</v>
      </c>
      <c r="M980" s="2">
        <f>IF(ISBLANK(Sales_Fact[[#This Row],[Discount]]),MEDIAN(Sales_Fact[Discount]),Sales_Fact[[#This Row],[Discount]])</f>
        <v>0.05</v>
      </c>
      <c r="N980" s="1">
        <f>Sales_Fact[[#This Row],[Quantity2]]*Sales_Fact[[#This Row],[Unit_Price3]]*(1-Sales_Fact[[#This Row],[Discount4]])</f>
        <v>1930.761</v>
      </c>
      <c r="O980" s="1">
        <f>Sales_Fact[[#This Row],[Quantity2]]*Sales_Fact[[#This Row],[Unit_Price3]]</f>
        <v>2032.38</v>
      </c>
      <c r="P980" s="1">
        <f>Sales_Fact[[#This Row],[Gross Amount]]*Sales_Fact[[#This Row],[Discount4]]</f>
        <v>101.61900000000001</v>
      </c>
      <c r="Q980" s="1" t="str">
        <f>IF(Sales_Fact[[#This Row],[Total_Amount5]]&gt;1000,"High Value","Standard")</f>
        <v>High Value</v>
      </c>
    </row>
    <row r="981" spans="1:17" x14ac:dyDescent="0.25">
      <c r="A981" t="s">
        <v>2867</v>
      </c>
      <c r="B981" s="3">
        <v>45771</v>
      </c>
      <c r="C981" t="s">
        <v>1041</v>
      </c>
      <c r="D981" t="s">
        <v>1614</v>
      </c>
      <c r="E981" t="s">
        <v>1883</v>
      </c>
      <c r="F981">
        <v>3</v>
      </c>
      <c r="G981">
        <v>614.63</v>
      </c>
      <c r="H981">
        <v>0.06</v>
      </c>
      <c r="I981" t="s">
        <v>1864</v>
      </c>
      <c r="J981">
        <v>1733.2565999999999</v>
      </c>
      <c r="K981" s="4">
        <f>IF(ISBLANK(Sales_Fact[[#This Row],[Quantity]]),MEDIAN(Sales_Fact[Quantity]),Sales_Fact[[#This Row],[Quantity]])</f>
        <v>3</v>
      </c>
      <c r="L981" s="1">
        <f>IF(ISBLANK(Sales_Fact[[#This Row],[Unit_Price]]),MEDIAN(Sales_Fact[Unit_Price]),Sales_Fact[[#This Row],[Unit_Price]])</f>
        <v>614.63</v>
      </c>
      <c r="M981" s="2">
        <f>IF(ISBLANK(Sales_Fact[[#This Row],[Discount]]),MEDIAN(Sales_Fact[Discount]),Sales_Fact[[#This Row],[Discount]])</f>
        <v>0.06</v>
      </c>
      <c r="N981" s="1">
        <f>Sales_Fact[[#This Row],[Quantity2]]*Sales_Fact[[#This Row],[Unit_Price3]]*(1-Sales_Fact[[#This Row],[Discount4]])</f>
        <v>1733.2565999999997</v>
      </c>
      <c r="O981" s="1">
        <f>Sales_Fact[[#This Row],[Quantity2]]*Sales_Fact[[#This Row],[Unit_Price3]]</f>
        <v>1843.8899999999999</v>
      </c>
      <c r="P981" s="1">
        <f>Sales_Fact[[#This Row],[Gross Amount]]*Sales_Fact[[#This Row],[Discount4]]</f>
        <v>110.63339999999999</v>
      </c>
      <c r="Q981" s="1" t="str">
        <f>IF(Sales_Fact[[#This Row],[Total_Amount5]]&gt;1000,"High Value","Standard")</f>
        <v>High Value</v>
      </c>
    </row>
    <row r="982" spans="1:17" x14ac:dyDescent="0.25">
      <c r="A982" t="s">
        <v>2868</v>
      </c>
      <c r="B982" s="3">
        <v>45272</v>
      </c>
      <c r="C982" t="s">
        <v>755</v>
      </c>
      <c r="D982" t="s">
        <v>1749</v>
      </c>
      <c r="E982" t="s">
        <v>1866</v>
      </c>
      <c r="F982">
        <v>4</v>
      </c>
      <c r="G982">
        <v>649.52</v>
      </c>
      <c r="H982">
        <v>0.11</v>
      </c>
      <c r="I982" t="s">
        <v>1861</v>
      </c>
      <c r="J982">
        <v>2312.2912000000001</v>
      </c>
      <c r="K982" s="4">
        <f>IF(ISBLANK(Sales_Fact[[#This Row],[Quantity]]),MEDIAN(Sales_Fact[Quantity]),Sales_Fact[[#This Row],[Quantity]])</f>
        <v>4</v>
      </c>
      <c r="L982" s="1">
        <f>IF(ISBLANK(Sales_Fact[[#This Row],[Unit_Price]]),MEDIAN(Sales_Fact[Unit_Price]),Sales_Fact[[#This Row],[Unit_Price]])</f>
        <v>649.52</v>
      </c>
      <c r="M982" s="2">
        <f>IF(ISBLANK(Sales_Fact[[#This Row],[Discount]]),MEDIAN(Sales_Fact[Discount]),Sales_Fact[[#This Row],[Discount]])</f>
        <v>0.11</v>
      </c>
      <c r="N982" s="1">
        <f>Sales_Fact[[#This Row],[Quantity2]]*Sales_Fact[[#This Row],[Unit_Price3]]*(1-Sales_Fact[[#This Row],[Discount4]])</f>
        <v>2312.2912000000001</v>
      </c>
      <c r="O982" s="1">
        <f>Sales_Fact[[#This Row],[Quantity2]]*Sales_Fact[[#This Row],[Unit_Price3]]</f>
        <v>2598.08</v>
      </c>
      <c r="P982" s="1">
        <f>Sales_Fact[[#This Row],[Gross Amount]]*Sales_Fact[[#This Row],[Discount4]]</f>
        <v>285.78879999999998</v>
      </c>
      <c r="Q982" s="1" t="str">
        <f>IF(Sales_Fact[[#This Row],[Total_Amount5]]&gt;1000,"High Value","Standard")</f>
        <v>High Value</v>
      </c>
    </row>
    <row r="983" spans="1:17" x14ac:dyDescent="0.25">
      <c r="A983" t="s">
        <v>2869</v>
      </c>
      <c r="B983" s="3">
        <v>45481</v>
      </c>
      <c r="C983" t="s">
        <v>1387</v>
      </c>
      <c r="D983" t="s">
        <v>1806</v>
      </c>
      <c r="E983" t="s">
        <v>1866</v>
      </c>
      <c r="F983">
        <v>2</v>
      </c>
      <c r="G983">
        <v>943.93</v>
      </c>
      <c r="H983">
        <v>0.22</v>
      </c>
      <c r="I983" t="s">
        <v>1864</v>
      </c>
      <c r="J983">
        <v>1472.5308</v>
      </c>
      <c r="K983" s="4">
        <f>IF(ISBLANK(Sales_Fact[[#This Row],[Quantity]]),MEDIAN(Sales_Fact[Quantity]),Sales_Fact[[#This Row],[Quantity]])</f>
        <v>2</v>
      </c>
      <c r="L983" s="1">
        <f>IF(ISBLANK(Sales_Fact[[#This Row],[Unit_Price]]),MEDIAN(Sales_Fact[Unit_Price]),Sales_Fact[[#This Row],[Unit_Price]])</f>
        <v>943.93</v>
      </c>
      <c r="M983" s="2">
        <f>IF(ISBLANK(Sales_Fact[[#This Row],[Discount]]),MEDIAN(Sales_Fact[Discount]),Sales_Fact[[#This Row],[Discount]])</f>
        <v>0.22</v>
      </c>
      <c r="N983" s="1">
        <f>Sales_Fact[[#This Row],[Quantity2]]*Sales_Fact[[#This Row],[Unit_Price3]]*(1-Sales_Fact[[#This Row],[Discount4]])</f>
        <v>1472.5308</v>
      </c>
      <c r="O983" s="1">
        <f>Sales_Fact[[#This Row],[Quantity2]]*Sales_Fact[[#This Row],[Unit_Price3]]</f>
        <v>1887.86</v>
      </c>
      <c r="P983" s="1">
        <f>Sales_Fact[[#This Row],[Gross Amount]]*Sales_Fact[[#This Row],[Discount4]]</f>
        <v>415.32919999999996</v>
      </c>
      <c r="Q983" s="1" t="str">
        <f>IF(Sales_Fact[[#This Row],[Total_Amount5]]&gt;1000,"High Value","Standard")</f>
        <v>High Value</v>
      </c>
    </row>
    <row r="984" spans="1:17" x14ac:dyDescent="0.25">
      <c r="A984" t="s">
        <v>2870</v>
      </c>
      <c r="B984" s="3">
        <v>45228</v>
      </c>
      <c r="C984" t="s">
        <v>556</v>
      </c>
      <c r="D984" t="s">
        <v>1644</v>
      </c>
      <c r="E984" t="s">
        <v>1866</v>
      </c>
      <c r="F984">
        <v>4</v>
      </c>
      <c r="G984">
        <v>538.73</v>
      </c>
      <c r="H984">
        <v>0.03</v>
      </c>
      <c r="I984" t="s">
        <v>1861</v>
      </c>
      <c r="J984">
        <v>2090.2723999999998</v>
      </c>
      <c r="K984" s="4">
        <f>IF(ISBLANK(Sales_Fact[[#This Row],[Quantity]]),MEDIAN(Sales_Fact[Quantity]),Sales_Fact[[#This Row],[Quantity]])</f>
        <v>4</v>
      </c>
      <c r="L984" s="1">
        <f>IF(ISBLANK(Sales_Fact[[#This Row],[Unit_Price]]),MEDIAN(Sales_Fact[Unit_Price]),Sales_Fact[[#This Row],[Unit_Price]])</f>
        <v>538.73</v>
      </c>
      <c r="M984" s="2">
        <f>IF(ISBLANK(Sales_Fact[[#This Row],[Discount]]),MEDIAN(Sales_Fact[Discount]),Sales_Fact[[#This Row],[Discount]])</f>
        <v>0.03</v>
      </c>
      <c r="N984" s="1">
        <f>Sales_Fact[[#This Row],[Quantity2]]*Sales_Fact[[#This Row],[Unit_Price3]]*(1-Sales_Fact[[#This Row],[Discount4]])</f>
        <v>2090.2723999999998</v>
      </c>
      <c r="O984" s="1">
        <f>Sales_Fact[[#This Row],[Quantity2]]*Sales_Fact[[#This Row],[Unit_Price3]]</f>
        <v>2154.92</v>
      </c>
      <c r="P984" s="1">
        <f>Sales_Fact[[#This Row],[Gross Amount]]*Sales_Fact[[#This Row],[Discount4]]</f>
        <v>64.647599999999997</v>
      </c>
      <c r="Q984" s="1" t="str">
        <f>IF(Sales_Fact[[#This Row],[Total_Amount5]]&gt;1000,"High Value","Standard")</f>
        <v>High Value</v>
      </c>
    </row>
    <row r="985" spans="1:17" x14ac:dyDescent="0.25">
      <c r="A985" t="s">
        <v>2871</v>
      </c>
      <c r="B985" s="3">
        <v>45432</v>
      </c>
      <c r="C985" t="s">
        <v>322</v>
      </c>
      <c r="D985" t="s">
        <v>1749</v>
      </c>
      <c r="E985" t="s">
        <v>1866</v>
      </c>
      <c r="F985">
        <v>2</v>
      </c>
      <c r="G985">
        <v>853.93</v>
      </c>
      <c r="H985">
        <v>0.01</v>
      </c>
      <c r="I985" t="s">
        <v>1864</v>
      </c>
      <c r="J985">
        <v>1690.7814000000001</v>
      </c>
      <c r="K985" s="4">
        <f>IF(ISBLANK(Sales_Fact[[#This Row],[Quantity]]),MEDIAN(Sales_Fact[Quantity]),Sales_Fact[[#This Row],[Quantity]])</f>
        <v>2</v>
      </c>
      <c r="L985" s="1">
        <f>IF(ISBLANK(Sales_Fact[[#This Row],[Unit_Price]]),MEDIAN(Sales_Fact[Unit_Price]),Sales_Fact[[#This Row],[Unit_Price]])</f>
        <v>853.93</v>
      </c>
      <c r="M985" s="2">
        <f>IF(ISBLANK(Sales_Fact[[#This Row],[Discount]]),MEDIAN(Sales_Fact[Discount]),Sales_Fact[[#This Row],[Discount]])</f>
        <v>0.01</v>
      </c>
      <c r="N985" s="1">
        <f>Sales_Fact[[#This Row],[Quantity2]]*Sales_Fact[[#This Row],[Unit_Price3]]*(1-Sales_Fact[[#This Row],[Discount4]])</f>
        <v>1690.7813999999998</v>
      </c>
      <c r="O985" s="1">
        <f>Sales_Fact[[#This Row],[Quantity2]]*Sales_Fact[[#This Row],[Unit_Price3]]</f>
        <v>1707.86</v>
      </c>
      <c r="P985" s="1">
        <f>Sales_Fact[[#This Row],[Gross Amount]]*Sales_Fact[[#This Row],[Discount4]]</f>
        <v>17.078599999999998</v>
      </c>
      <c r="Q985" s="1" t="str">
        <f>IF(Sales_Fact[[#This Row],[Total_Amount5]]&gt;1000,"High Value","Standard")</f>
        <v>High Value</v>
      </c>
    </row>
    <row r="986" spans="1:17" x14ac:dyDescent="0.25">
      <c r="A986" t="s">
        <v>2872</v>
      </c>
      <c r="B986" s="3">
        <v>45914</v>
      </c>
      <c r="C986" t="s">
        <v>2501</v>
      </c>
      <c r="D986" t="s">
        <v>1638</v>
      </c>
      <c r="E986" t="s">
        <v>1874</v>
      </c>
      <c r="F986">
        <v>4</v>
      </c>
      <c r="G986">
        <v>465.42</v>
      </c>
      <c r="H986">
        <v>0.26</v>
      </c>
      <c r="I986" t="s">
        <v>1868</v>
      </c>
      <c r="J986">
        <v>1377.6432</v>
      </c>
      <c r="K986" s="4">
        <f>IF(ISBLANK(Sales_Fact[[#This Row],[Quantity]]),MEDIAN(Sales_Fact[Quantity]),Sales_Fact[[#This Row],[Quantity]])</f>
        <v>4</v>
      </c>
      <c r="L986" s="1">
        <f>IF(ISBLANK(Sales_Fact[[#This Row],[Unit_Price]]),MEDIAN(Sales_Fact[Unit_Price]),Sales_Fact[[#This Row],[Unit_Price]])</f>
        <v>465.42</v>
      </c>
      <c r="M986" s="2">
        <f>IF(ISBLANK(Sales_Fact[[#This Row],[Discount]]),MEDIAN(Sales_Fact[Discount]),Sales_Fact[[#This Row],[Discount]])</f>
        <v>0.26</v>
      </c>
      <c r="N986" s="1">
        <f>Sales_Fact[[#This Row],[Quantity2]]*Sales_Fact[[#This Row],[Unit_Price3]]*(1-Sales_Fact[[#This Row],[Discount4]])</f>
        <v>1377.6432</v>
      </c>
      <c r="O986" s="1">
        <f>Sales_Fact[[#This Row],[Quantity2]]*Sales_Fact[[#This Row],[Unit_Price3]]</f>
        <v>1861.68</v>
      </c>
      <c r="P986" s="1">
        <f>Sales_Fact[[#This Row],[Gross Amount]]*Sales_Fact[[#This Row],[Discount4]]</f>
        <v>484.03680000000003</v>
      </c>
      <c r="Q986" s="1" t="str">
        <f>IF(Sales_Fact[[#This Row],[Total_Amount5]]&gt;1000,"High Value","Standard")</f>
        <v>High Value</v>
      </c>
    </row>
    <row r="987" spans="1:17" x14ac:dyDescent="0.25">
      <c r="A987" t="s">
        <v>2873</v>
      </c>
      <c r="B987" s="3">
        <v>45758</v>
      </c>
      <c r="C987" t="s">
        <v>212</v>
      </c>
      <c r="D987" t="s">
        <v>1552</v>
      </c>
      <c r="E987" t="s">
        <v>1931</v>
      </c>
      <c r="F987">
        <v>4</v>
      </c>
      <c r="G987">
        <v>880.26</v>
      </c>
      <c r="H987">
        <v>0.11</v>
      </c>
      <c r="I987" t="s">
        <v>1868</v>
      </c>
      <c r="J987">
        <v>3133.7256000000002</v>
      </c>
      <c r="K987" s="4">
        <f>IF(ISBLANK(Sales_Fact[[#This Row],[Quantity]]),MEDIAN(Sales_Fact[Quantity]),Sales_Fact[[#This Row],[Quantity]])</f>
        <v>4</v>
      </c>
      <c r="L987" s="1">
        <f>IF(ISBLANK(Sales_Fact[[#This Row],[Unit_Price]]),MEDIAN(Sales_Fact[Unit_Price]),Sales_Fact[[#This Row],[Unit_Price]])</f>
        <v>880.26</v>
      </c>
      <c r="M987" s="2">
        <f>IF(ISBLANK(Sales_Fact[[#This Row],[Discount]]),MEDIAN(Sales_Fact[Discount]),Sales_Fact[[#This Row],[Discount]])</f>
        <v>0.11</v>
      </c>
      <c r="N987" s="1">
        <f>Sales_Fact[[#This Row],[Quantity2]]*Sales_Fact[[#This Row],[Unit_Price3]]*(1-Sales_Fact[[#This Row],[Discount4]])</f>
        <v>3133.7256000000002</v>
      </c>
      <c r="O987" s="1">
        <f>Sales_Fact[[#This Row],[Quantity2]]*Sales_Fact[[#This Row],[Unit_Price3]]</f>
        <v>3521.04</v>
      </c>
      <c r="P987" s="1">
        <f>Sales_Fact[[#This Row],[Gross Amount]]*Sales_Fact[[#This Row],[Discount4]]</f>
        <v>387.31439999999998</v>
      </c>
      <c r="Q987" s="1" t="str">
        <f>IF(Sales_Fact[[#This Row],[Total_Amount5]]&gt;1000,"High Value","Standard")</f>
        <v>High Value</v>
      </c>
    </row>
    <row r="988" spans="1:17" x14ac:dyDescent="0.25">
      <c r="A988" t="s">
        <v>2874</v>
      </c>
      <c r="B988" s="3">
        <v>45429</v>
      </c>
      <c r="C988" t="s">
        <v>1496</v>
      </c>
      <c r="D988" t="s">
        <v>1704</v>
      </c>
      <c r="E988" t="s">
        <v>1931</v>
      </c>
      <c r="F988">
        <v>3</v>
      </c>
      <c r="G988">
        <v>461.02</v>
      </c>
      <c r="H988">
        <v>0.28999999999999998</v>
      </c>
      <c r="I988" t="s">
        <v>1864</v>
      </c>
      <c r="J988">
        <v>981.97259999999994</v>
      </c>
      <c r="K988" s="4">
        <f>IF(ISBLANK(Sales_Fact[[#This Row],[Quantity]]),MEDIAN(Sales_Fact[Quantity]),Sales_Fact[[#This Row],[Quantity]])</f>
        <v>3</v>
      </c>
      <c r="L988" s="1">
        <f>IF(ISBLANK(Sales_Fact[[#This Row],[Unit_Price]]),MEDIAN(Sales_Fact[Unit_Price]),Sales_Fact[[#This Row],[Unit_Price]])</f>
        <v>461.02</v>
      </c>
      <c r="M988" s="2">
        <f>IF(ISBLANK(Sales_Fact[[#This Row],[Discount]]),MEDIAN(Sales_Fact[Discount]),Sales_Fact[[#This Row],[Discount]])</f>
        <v>0.28999999999999998</v>
      </c>
      <c r="N988" s="1">
        <f>Sales_Fact[[#This Row],[Quantity2]]*Sales_Fact[[#This Row],[Unit_Price3]]*(1-Sales_Fact[[#This Row],[Discount4]])</f>
        <v>981.97259999999994</v>
      </c>
      <c r="O988" s="1">
        <f>Sales_Fact[[#This Row],[Quantity2]]*Sales_Fact[[#This Row],[Unit_Price3]]</f>
        <v>1383.06</v>
      </c>
      <c r="P988" s="1">
        <f>Sales_Fact[[#This Row],[Gross Amount]]*Sales_Fact[[#This Row],[Discount4]]</f>
        <v>401.08739999999995</v>
      </c>
      <c r="Q988" s="1" t="str">
        <f>IF(Sales_Fact[[#This Row],[Total_Amount5]]&gt;1000,"High Value","Standard")</f>
        <v>Standard</v>
      </c>
    </row>
    <row r="989" spans="1:17" x14ac:dyDescent="0.25">
      <c r="A989" t="s">
        <v>2875</v>
      </c>
      <c r="B989" s="3">
        <v>45578</v>
      </c>
      <c r="C989" t="s">
        <v>114</v>
      </c>
      <c r="D989" t="s">
        <v>1626</v>
      </c>
      <c r="E989" t="s">
        <v>1896</v>
      </c>
      <c r="F989">
        <v>1</v>
      </c>
      <c r="G989">
        <v>531.99</v>
      </c>
      <c r="H989">
        <v>0.17</v>
      </c>
      <c r="I989" t="s">
        <v>1864</v>
      </c>
      <c r="J989">
        <v>441.55169999999998</v>
      </c>
      <c r="K989" s="4">
        <f>IF(ISBLANK(Sales_Fact[[#This Row],[Quantity]]),MEDIAN(Sales_Fact[Quantity]),Sales_Fact[[#This Row],[Quantity]])</f>
        <v>1</v>
      </c>
      <c r="L989" s="1">
        <f>IF(ISBLANK(Sales_Fact[[#This Row],[Unit_Price]]),MEDIAN(Sales_Fact[Unit_Price]),Sales_Fact[[#This Row],[Unit_Price]])</f>
        <v>531.99</v>
      </c>
      <c r="M989" s="2">
        <f>IF(ISBLANK(Sales_Fact[[#This Row],[Discount]]),MEDIAN(Sales_Fact[Discount]),Sales_Fact[[#This Row],[Discount]])</f>
        <v>0.17</v>
      </c>
      <c r="N989" s="1">
        <f>Sales_Fact[[#This Row],[Quantity2]]*Sales_Fact[[#This Row],[Unit_Price3]]*(1-Sales_Fact[[#This Row],[Discount4]])</f>
        <v>441.55169999999998</v>
      </c>
      <c r="O989" s="1">
        <f>Sales_Fact[[#This Row],[Quantity2]]*Sales_Fact[[#This Row],[Unit_Price3]]</f>
        <v>531.99</v>
      </c>
      <c r="P989" s="1">
        <f>Sales_Fact[[#This Row],[Gross Amount]]*Sales_Fact[[#This Row],[Discount4]]</f>
        <v>90.438300000000012</v>
      </c>
      <c r="Q989" s="1" t="str">
        <f>IF(Sales_Fact[[#This Row],[Total_Amount5]]&gt;1000,"High Value","Standard")</f>
        <v>Standard</v>
      </c>
    </row>
    <row r="990" spans="1:17" x14ac:dyDescent="0.25">
      <c r="A990" t="s">
        <v>2876</v>
      </c>
      <c r="B990" s="3">
        <v>45486</v>
      </c>
      <c r="C990" t="s">
        <v>29</v>
      </c>
      <c r="D990" t="s">
        <v>1692</v>
      </c>
      <c r="E990" t="s">
        <v>1863</v>
      </c>
      <c r="F990">
        <v>2</v>
      </c>
      <c r="G990">
        <v>274.08999999999997</v>
      </c>
      <c r="H990">
        <v>0.13</v>
      </c>
      <c r="I990" t="s">
        <v>1864</v>
      </c>
      <c r="J990">
        <v>476.91660000000002</v>
      </c>
      <c r="K990" s="4">
        <f>IF(ISBLANK(Sales_Fact[[#This Row],[Quantity]]),MEDIAN(Sales_Fact[Quantity]),Sales_Fact[[#This Row],[Quantity]])</f>
        <v>2</v>
      </c>
      <c r="L990" s="1">
        <f>IF(ISBLANK(Sales_Fact[[#This Row],[Unit_Price]]),MEDIAN(Sales_Fact[Unit_Price]),Sales_Fact[[#This Row],[Unit_Price]])</f>
        <v>274.08999999999997</v>
      </c>
      <c r="M990" s="2">
        <f>IF(ISBLANK(Sales_Fact[[#This Row],[Discount]]),MEDIAN(Sales_Fact[Discount]),Sales_Fact[[#This Row],[Discount]])</f>
        <v>0.13</v>
      </c>
      <c r="N990" s="1">
        <f>Sales_Fact[[#This Row],[Quantity2]]*Sales_Fact[[#This Row],[Unit_Price3]]*(1-Sales_Fact[[#This Row],[Discount4]])</f>
        <v>476.91659999999996</v>
      </c>
      <c r="O990" s="1">
        <f>Sales_Fact[[#This Row],[Quantity2]]*Sales_Fact[[#This Row],[Unit_Price3]]</f>
        <v>548.17999999999995</v>
      </c>
      <c r="P990" s="1">
        <f>Sales_Fact[[#This Row],[Gross Amount]]*Sales_Fact[[#This Row],[Discount4]]</f>
        <v>71.26339999999999</v>
      </c>
      <c r="Q990" s="1" t="str">
        <f>IF(Sales_Fact[[#This Row],[Total_Amount5]]&gt;1000,"High Value","Standard")</f>
        <v>Standard</v>
      </c>
    </row>
    <row r="991" spans="1:17" x14ac:dyDescent="0.25">
      <c r="A991" t="s">
        <v>2877</v>
      </c>
      <c r="B991" s="3">
        <v>45694</v>
      </c>
      <c r="C991" t="s">
        <v>1381</v>
      </c>
      <c r="D991" t="s">
        <v>1815</v>
      </c>
      <c r="E991" t="s">
        <v>1901</v>
      </c>
      <c r="F991">
        <v>1</v>
      </c>
      <c r="G991">
        <v>66.14</v>
      </c>
      <c r="H991">
        <v>0.14000000000000001</v>
      </c>
      <c r="I991" t="s">
        <v>1868</v>
      </c>
      <c r="J991">
        <v>56.880400000000002</v>
      </c>
      <c r="K991" s="4">
        <f>IF(ISBLANK(Sales_Fact[[#This Row],[Quantity]]),MEDIAN(Sales_Fact[Quantity]),Sales_Fact[[#This Row],[Quantity]])</f>
        <v>1</v>
      </c>
      <c r="L991" s="1">
        <f>IF(ISBLANK(Sales_Fact[[#This Row],[Unit_Price]]),MEDIAN(Sales_Fact[Unit_Price]),Sales_Fact[[#This Row],[Unit_Price]])</f>
        <v>66.14</v>
      </c>
      <c r="M991" s="2">
        <f>IF(ISBLANK(Sales_Fact[[#This Row],[Discount]]),MEDIAN(Sales_Fact[Discount]),Sales_Fact[[#This Row],[Discount]])</f>
        <v>0.14000000000000001</v>
      </c>
      <c r="N991" s="1">
        <f>Sales_Fact[[#This Row],[Quantity2]]*Sales_Fact[[#This Row],[Unit_Price3]]*(1-Sales_Fact[[#This Row],[Discount4]])</f>
        <v>56.880400000000002</v>
      </c>
      <c r="O991" s="1">
        <f>Sales_Fact[[#This Row],[Quantity2]]*Sales_Fact[[#This Row],[Unit_Price3]]</f>
        <v>66.14</v>
      </c>
      <c r="P991" s="1">
        <f>Sales_Fact[[#This Row],[Gross Amount]]*Sales_Fact[[#This Row],[Discount4]]</f>
        <v>9.2596000000000007</v>
      </c>
      <c r="Q991" s="1" t="str">
        <f>IF(Sales_Fact[[#This Row],[Total_Amount5]]&gt;1000,"High Value","Standard")</f>
        <v>Standard</v>
      </c>
    </row>
    <row r="992" spans="1:17" x14ac:dyDescent="0.25">
      <c r="A992" t="s">
        <v>2878</v>
      </c>
      <c r="B992" s="3">
        <v>45875</v>
      </c>
      <c r="C992" t="s">
        <v>285</v>
      </c>
      <c r="D992" t="s">
        <v>1611</v>
      </c>
      <c r="E992" t="s">
        <v>1890</v>
      </c>
      <c r="F992">
        <v>3</v>
      </c>
      <c r="G992">
        <v>955.82</v>
      </c>
      <c r="H992">
        <v>0.16</v>
      </c>
      <c r="I992" t="s">
        <v>1868</v>
      </c>
      <c r="J992">
        <v>2408.6664000000001</v>
      </c>
      <c r="K992" s="4">
        <f>IF(ISBLANK(Sales_Fact[[#This Row],[Quantity]]),MEDIAN(Sales_Fact[Quantity]),Sales_Fact[[#This Row],[Quantity]])</f>
        <v>3</v>
      </c>
      <c r="L992" s="1">
        <f>IF(ISBLANK(Sales_Fact[[#This Row],[Unit_Price]]),MEDIAN(Sales_Fact[Unit_Price]),Sales_Fact[[#This Row],[Unit_Price]])</f>
        <v>955.82</v>
      </c>
      <c r="M992" s="2">
        <f>IF(ISBLANK(Sales_Fact[[#This Row],[Discount]]),MEDIAN(Sales_Fact[Discount]),Sales_Fact[[#This Row],[Discount]])</f>
        <v>0.16</v>
      </c>
      <c r="N992" s="1">
        <f>Sales_Fact[[#This Row],[Quantity2]]*Sales_Fact[[#This Row],[Unit_Price3]]*(1-Sales_Fact[[#This Row],[Discount4]])</f>
        <v>2408.6664000000001</v>
      </c>
      <c r="O992" s="1">
        <f>Sales_Fact[[#This Row],[Quantity2]]*Sales_Fact[[#This Row],[Unit_Price3]]</f>
        <v>2867.46</v>
      </c>
      <c r="P992" s="1">
        <f>Sales_Fact[[#This Row],[Gross Amount]]*Sales_Fact[[#This Row],[Discount4]]</f>
        <v>458.79360000000003</v>
      </c>
      <c r="Q992" s="1" t="str">
        <f>IF(Sales_Fact[[#This Row],[Total_Amount5]]&gt;1000,"High Value","Standard")</f>
        <v>High Value</v>
      </c>
    </row>
    <row r="993" spans="1:17" x14ac:dyDescent="0.25">
      <c r="A993" t="s">
        <v>2879</v>
      </c>
      <c r="B993" s="3">
        <v>45432</v>
      </c>
      <c r="C993" t="s">
        <v>1014</v>
      </c>
      <c r="D993" t="s">
        <v>1617</v>
      </c>
      <c r="E993" t="s">
        <v>1913</v>
      </c>
      <c r="F993">
        <v>1</v>
      </c>
      <c r="G993">
        <v>904.92</v>
      </c>
      <c r="H993">
        <v>0.13</v>
      </c>
      <c r="I993" t="s">
        <v>1861</v>
      </c>
      <c r="J993">
        <v>787.28039999999999</v>
      </c>
      <c r="K993" s="4">
        <f>IF(ISBLANK(Sales_Fact[[#This Row],[Quantity]]),MEDIAN(Sales_Fact[Quantity]),Sales_Fact[[#This Row],[Quantity]])</f>
        <v>1</v>
      </c>
      <c r="L993" s="1">
        <f>IF(ISBLANK(Sales_Fact[[#This Row],[Unit_Price]]),MEDIAN(Sales_Fact[Unit_Price]),Sales_Fact[[#This Row],[Unit_Price]])</f>
        <v>904.92</v>
      </c>
      <c r="M993" s="2">
        <f>IF(ISBLANK(Sales_Fact[[#This Row],[Discount]]),MEDIAN(Sales_Fact[Discount]),Sales_Fact[[#This Row],[Discount]])</f>
        <v>0.13</v>
      </c>
      <c r="N993" s="1">
        <f>Sales_Fact[[#This Row],[Quantity2]]*Sales_Fact[[#This Row],[Unit_Price3]]*(1-Sales_Fact[[#This Row],[Discount4]])</f>
        <v>787.28039999999999</v>
      </c>
      <c r="O993" s="1">
        <f>Sales_Fact[[#This Row],[Quantity2]]*Sales_Fact[[#This Row],[Unit_Price3]]</f>
        <v>904.92</v>
      </c>
      <c r="P993" s="1">
        <f>Sales_Fact[[#This Row],[Gross Amount]]*Sales_Fact[[#This Row],[Discount4]]</f>
        <v>117.6396</v>
      </c>
      <c r="Q993" s="1" t="str">
        <f>IF(Sales_Fact[[#This Row],[Total_Amount5]]&gt;1000,"High Value","Standard")</f>
        <v>Standard</v>
      </c>
    </row>
    <row r="994" spans="1:17" x14ac:dyDescent="0.25">
      <c r="A994" t="s">
        <v>2880</v>
      </c>
      <c r="B994" s="3">
        <v>45575</v>
      </c>
      <c r="C994" t="s">
        <v>8</v>
      </c>
      <c r="D994" t="s">
        <v>1671</v>
      </c>
      <c r="E994" t="s">
        <v>1872</v>
      </c>
      <c r="F994">
        <v>3</v>
      </c>
      <c r="G994">
        <v>490.02</v>
      </c>
      <c r="H994">
        <v>0.26</v>
      </c>
      <c r="I994" t="s">
        <v>1861</v>
      </c>
      <c r="J994">
        <v>1087.8444</v>
      </c>
      <c r="K994" s="4">
        <f>IF(ISBLANK(Sales_Fact[[#This Row],[Quantity]]),MEDIAN(Sales_Fact[Quantity]),Sales_Fact[[#This Row],[Quantity]])</f>
        <v>3</v>
      </c>
      <c r="L994" s="1">
        <f>IF(ISBLANK(Sales_Fact[[#This Row],[Unit_Price]]),MEDIAN(Sales_Fact[Unit_Price]),Sales_Fact[[#This Row],[Unit_Price]])</f>
        <v>490.02</v>
      </c>
      <c r="M994" s="2">
        <f>IF(ISBLANK(Sales_Fact[[#This Row],[Discount]]),MEDIAN(Sales_Fact[Discount]),Sales_Fact[[#This Row],[Discount]])</f>
        <v>0.26</v>
      </c>
      <c r="N994" s="1">
        <f>Sales_Fact[[#This Row],[Quantity2]]*Sales_Fact[[#This Row],[Unit_Price3]]*(1-Sales_Fact[[#This Row],[Discount4]])</f>
        <v>1087.8444</v>
      </c>
      <c r="O994" s="1">
        <f>Sales_Fact[[#This Row],[Quantity2]]*Sales_Fact[[#This Row],[Unit_Price3]]</f>
        <v>1470.06</v>
      </c>
      <c r="P994" s="1">
        <f>Sales_Fact[[#This Row],[Gross Amount]]*Sales_Fact[[#This Row],[Discount4]]</f>
        <v>382.21559999999999</v>
      </c>
      <c r="Q994" s="1" t="str">
        <f>IF(Sales_Fact[[#This Row],[Total_Amount5]]&gt;1000,"High Value","Standard")</f>
        <v>High Value</v>
      </c>
    </row>
    <row r="995" spans="1:17" x14ac:dyDescent="0.25">
      <c r="A995" t="s">
        <v>2881</v>
      </c>
      <c r="B995" s="3">
        <v>45340</v>
      </c>
      <c r="C995" t="s">
        <v>1146</v>
      </c>
      <c r="D995" t="s">
        <v>1608</v>
      </c>
      <c r="E995" t="s">
        <v>1904</v>
      </c>
      <c r="F995">
        <v>2</v>
      </c>
      <c r="G995">
        <v>957.54</v>
      </c>
      <c r="H995">
        <v>0.1</v>
      </c>
      <c r="I995" t="s">
        <v>1868</v>
      </c>
      <c r="J995">
        <v>1723.5719999999999</v>
      </c>
      <c r="K995" s="4">
        <f>IF(ISBLANK(Sales_Fact[[#This Row],[Quantity]]),MEDIAN(Sales_Fact[Quantity]),Sales_Fact[[#This Row],[Quantity]])</f>
        <v>2</v>
      </c>
      <c r="L995" s="1">
        <f>IF(ISBLANK(Sales_Fact[[#This Row],[Unit_Price]]),MEDIAN(Sales_Fact[Unit_Price]),Sales_Fact[[#This Row],[Unit_Price]])</f>
        <v>957.54</v>
      </c>
      <c r="M995" s="2">
        <f>IF(ISBLANK(Sales_Fact[[#This Row],[Discount]]),MEDIAN(Sales_Fact[Discount]),Sales_Fact[[#This Row],[Discount]])</f>
        <v>0.1</v>
      </c>
      <c r="N995" s="1">
        <f>Sales_Fact[[#This Row],[Quantity2]]*Sales_Fact[[#This Row],[Unit_Price3]]*(1-Sales_Fact[[#This Row],[Discount4]])</f>
        <v>1723.5719999999999</v>
      </c>
      <c r="O995" s="1">
        <f>Sales_Fact[[#This Row],[Quantity2]]*Sales_Fact[[#This Row],[Unit_Price3]]</f>
        <v>1915.08</v>
      </c>
      <c r="P995" s="1">
        <f>Sales_Fact[[#This Row],[Gross Amount]]*Sales_Fact[[#This Row],[Discount4]]</f>
        <v>191.50800000000001</v>
      </c>
      <c r="Q995" s="1" t="str">
        <f>IF(Sales_Fact[[#This Row],[Total_Amount5]]&gt;1000,"High Value","Standard")</f>
        <v>High Value</v>
      </c>
    </row>
    <row r="996" spans="1:17" x14ac:dyDescent="0.25">
      <c r="A996" t="s">
        <v>2882</v>
      </c>
      <c r="B996" s="3">
        <v>45926</v>
      </c>
      <c r="C996" t="s">
        <v>1044</v>
      </c>
      <c r="D996" t="s">
        <v>1848</v>
      </c>
      <c r="E996" t="s">
        <v>1896</v>
      </c>
      <c r="F996">
        <v>2</v>
      </c>
      <c r="G996">
        <v>314.39999999999998</v>
      </c>
      <c r="H996">
        <v>7.0000000000000007E-2</v>
      </c>
      <c r="I996" t="s">
        <v>1864</v>
      </c>
      <c r="J996">
        <v>584.78399999999988</v>
      </c>
      <c r="K996" s="4">
        <f>IF(ISBLANK(Sales_Fact[[#This Row],[Quantity]]),MEDIAN(Sales_Fact[Quantity]),Sales_Fact[[#This Row],[Quantity]])</f>
        <v>2</v>
      </c>
      <c r="L996" s="1">
        <f>IF(ISBLANK(Sales_Fact[[#This Row],[Unit_Price]]),MEDIAN(Sales_Fact[Unit_Price]),Sales_Fact[[#This Row],[Unit_Price]])</f>
        <v>314.39999999999998</v>
      </c>
      <c r="M996" s="2">
        <f>IF(ISBLANK(Sales_Fact[[#This Row],[Discount]]),MEDIAN(Sales_Fact[Discount]),Sales_Fact[[#This Row],[Discount]])</f>
        <v>7.0000000000000007E-2</v>
      </c>
      <c r="N996" s="1">
        <f>Sales_Fact[[#This Row],[Quantity2]]*Sales_Fact[[#This Row],[Unit_Price3]]*(1-Sales_Fact[[#This Row],[Discount4]])</f>
        <v>584.78399999999988</v>
      </c>
      <c r="O996" s="1">
        <f>Sales_Fact[[#This Row],[Quantity2]]*Sales_Fact[[#This Row],[Unit_Price3]]</f>
        <v>628.79999999999995</v>
      </c>
      <c r="P996" s="1">
        <f>Sales_Fact[[#This Row],[Gross Amount]]*Sales_Fact[[#This Row],[Discount4]]</f>
        <v>44.015999999999998</v>
      </c>
      <c r="Q996" s="1" t="str">
        <f>IF(Sales_Fact[[#This Row],[Total_Amount5]]&gt;1000,"High Value","Standard")</f>
        <v>Standard</v>
      </c>
    </row>
    <row r="997" spans="1:17" x14ac:dyDescent="0.25">
      <c r="A997" t="s">
        <v>2883</v>
      </c>
      <c r="B997" s="3">
        <v>45373</v>
      </c>
      <c r="C997" t="s">
        <v>1239</v>
      </c>
      <c r="D997" t="s">
        <v>1623</v>
      </c>
      <c r="E997" t="s">
        <v>1904</v>
      </c>
      <c r="F997">
        <v>3</v>
      </c>
      <c r="G997">
        <v>480.11</v>
      </c>
      <c r="H997">
        <v>0.11</v>
      </c>
      <c r="I997" t="s">
        <v>1864</v>
      </c>
      <c r="J997">
        <v>1281.8937000000001</v>
      </c>
      <c r="K997" s="4">
        <f>IF(ISBLANK(Sales_Fact[[#This Row],[Quantity]]),MEDIAN(Sales_Fact[Quantity]),Sales_Fact[[#This Row],[Quantity]])</f>
        <v>3</v>
      </c>
      <c r="L997" s="1">
        <f>IF(ISBLANK(Sales_Fact[[#This Row],[Unit_Price]]),MEDIAN(Sales_Fact[Unit_Price]),Sales_Fact[[#This Row],[Unit_Price]])</f>
        <v>480.11</v>
      </c>
      <c r="M997" s="2">
        <f>IF(ISBLANK(Sales_Fact[[#This Row],[Discount]]),MEDIAN(Sales_Fact[Discount]),Sales_Fact[[#This Row],[Discount]])</f>
        <v>0.11</v>
      </c>
      <c r="N997" s="1">
        <f>Sales_Fact[[#This Row],[Quantity2]]*Sales_Fact[[#This Row],[Unit_Price3]]*(1-Sales_Fact[[#This Row],[Discount4]])</f>
        <v>1281.8936999999999</v>
      </c>
      <c r="O997" s="1">
        <f>Sales_Fact[[#This Row],[Quantity2]]*Sales_Fact[[#This Row],[Unit_Price3]]</f>
        <v>1440.33</v>
      </c>
      <c r="P997" s="1">
        <f>Sales_Fact[[#This Row],[Gross Amount]]*Sales_Fact[[#This Row],[Discount4]]</f>
        <v>158.43629999999999</v>
      </c>
      <c r="Q997" s="1" t="str">
        <f>IF(Sales_Fact[[#This Row],[Total_Amount5]]&gt;1000,"High Value","Standard")</f>
        <v>High Value</v>
      </c>
    </row>
    <row r="998" spans="1:17" x14ac:dyDescent="0.25">
      <c r="A998" t="s">
        <v>2884</v>
      </c>
      <c r="B998" s="3">
        <v>45579</v>
      </c>
      <c r="C998" t="s">
        <v>1221</v>
      </c>
      <c r="D998" t="s">
        <v>1695</v>
      </c>
      <c r="E998" t="s">
        <v>1904</v>
      </c>
      <c r="F998">
        <v>4</v>
      </c>
      <c r="G998">
        <v>826.55</v>
      </c>
      <c r="H998">
        <v>0.28000000000000003</v>
      </c>
      <c r="I998" t="s">
        <v>1861</v>
      </c>
      <c r="J998">
        <v>2380.4639999999999</v>
      </c>
      <c r="K998" s="4">
        <f>IF(ISBLANK(Sales_Fact[[#This Row],[Quantity]]),MEDIAN(Sales_Fact[Quantity]),Sales_Fact[[#This Row],[Quantity]])</f>
        <v>4</v>
      </c>
      <c r="L998" s="1">
        <f>IF(ISBLANK(Sales_Fact[[#This Row],[Unit_Price]]),MEDIAN(Sales_Fact[Unit_Price]),Sales_Fact[[#This Row],[Unit_Price]])</f>
        <v>826.55</v>
      </c>
      <c r="M998" s="2">
        <f>IF(ISBLANK(Sales_Fact[[#This Row],[Discount]]),MEDIAN(Sales_Fact[Discount]),Sales_Fact[[#This Row],[Discount]])</f>
        <v>0.28000000000000003</v>
      </c>
      <c r="N998" s="1">
        <f>Sales_Fact[[#This Row],[Quantity2]]*Sales_Fact[[#This Row],[Unit_Price3]]*(1-Sales_Fact[[#This Row],[Discount4]])</f>
        <v>2380.4639999999999</v>
      </c>
      <c r="O998" s="1">
        <f>Sales_Fact[[#This Row],[Quantity2]]*Sales_Fact[[#This Row],[Unit_Price3]]</f>
        <v>3306.2</v>
      </c>
      <c r="P998" s="1">
        <f>Sales_Fact[[#This Row],[Gross Amount]]*Sales_Fact[[#This Row],[Discount4]]</f>
        <v>925.73599999999999</v>
      </c>
      <c r="Q998" s="1" t="str">
        <f>IF(Sales_Fact[[#This Row],[Total_Amount5]]&gt;1000,"High Value","Standard")</f>
        <v>High Value</v>
      </c>
    </row>
    <row r="999" spans="1:17" x14ac:dyDescent="0.25">
      <c r="A999" t="s">
        <v>2885</v>
      </c>
      <c r="B999" s="3">
        <v>45805</v>
      </c>
      <c r="C999" t="s">
        <v>631</v>
      </c>
      <c r="D999" t="s">
        <v>1632</v>
      </c>
      <c r="E999" t="s">
        <v>1860</v>
      </c>
      <c r="F999">
        <v>3</v>
      </c>
      <c r="G999">
        <v>530.16999999999996</v>
      </c>
      <c r="H999">
        <v>0.18</v>
      </c>
      <c r="I999" t="s">
        <v>1864</v>
      </c>
      <c r="J999">
        <v>1304.2182</v>
      </c>
      <c r="K999" s="4">
        <f>IF(ISBLANK(Sales_Fact[[#This Row],[Quantity]]),MEDIAN(Sales_Fact[Quantity]),Sales_Fact[[#This Row],[Quantity]])</f>
        <v>3</v>
      </c>
      <c r="L999" s="1">
        <f>IF(ISBLANK(Sales_Fact[[#This Row],[Unit_Price]]),MEDIAN(Sales_Fact[Unit_Price]),Sales_Fact[[#This Row],[Unit_Price]])</f>
        <v>530.16999999999996</v>
      </c>
      <c r="M999" s="2">
        <f>IF(ISBLANK(Sales_Fact[[#This Row],[Discount]]),MEDIAN(Sales_Fact[Discount]),Sales_Fact[[#This Row],[Discount]])</f>
        <v>0.18</v>
      </c>
      <c r="N999" s="1">
        <f>Sales_Fact[[#This Row],[Quantity2]]*Sales_Fact[[#This Row],[Unit_Price3]]*(1-Sales_Fact[[#This Row],[Discount4]])</f>
        <v>1304.2181999999998</v>
      </c>
      <c r="O999" s="1">
        <f>Sales_Fact[[#This Row],[Quantity2]]*Sales_Fact[[#This Row],[Unit_Price3]]</f>
        <v>1590.5099999999998</v>
      </c>
      <c r="P999" s="1">
        <f>Sales_Fact[[#This Row],[Gross Amount]]*Sales_Fact[[#This Row],[Discount4]]</f>
        <v>286.29179999999997</v>
      </c>
      <c r="Q999" s="1" t="str">
        <f>IF(Sales_Fact[[#This Row],[Total_Amount5]]&gt;1000,"High Value","Standard")</f>
        <v>High Value</v>
      </c>
    </row>
    <row r="1000" spans="1:17" x14ac:dyDescent="0.25">
      <c r="A1000" t="s">
        <v>2886</v>
      </c>
      <c r="B1000" s="3">
        <v>45522</v>
      </c>
      <c r="C1000" t="s">
        <v>1276</v>
      </c>
      <c r="D1000" t="s">
        <v>1653</v>
      </c>
      <c r="E1000" t="s">
        <v>1863</v>
      </c>
      <c r="F1000">
        <v>3</v>
      </c>
      <c r="G1000">
        <v>336.17</v>
      </c>
      <c r="H1000">
        <v>0.04</v>
      </c>
      <c r="I1000" t="s">
        <v>1868</v>
      </c>
      <c r="J1000">
        <v>968.16959999999995</v>
      </c>
      <c r="K1000" s="4">
        <f>IF(ISBLANK(Sales_Fact[[#This Row],[Quantity]]),MEDIAN(Sales_Fact[Quantity]),Sales_Fact[[#This Row],[Quantity]])</f>
        <v>3</v>
      </c>
      <c r="L1000" s="1">
        <f>IF(ISBLANK(Sales_Fact[[#This Row],[Unit_Price]]),MEDIAN(Sales_Fact[Unit_Price]),Sales_Fact[[#This Row],[Unit_Price]])</f>
        <v>336.17</v>
      </c>
      <c r="M1000" s="2">
        <f>IF(ISBLANK(Sales_Fact[[#This Row],[Discount]]),MEDIAN(Sales_Fact[Discount]),Sales_Fact[[#This Row],[Discount]])</f>
        <v>0.04</v>
      </c>
      <c r="N1000" s="1">
        <f>Sales_Fact[[#This Row],[Quantity2]]*Sales_Fact[[#This Row],[Unit_Price3]]*(1-Sales_Fact[[#This Row],[Discount4]])</f>
        <v>968.16959999999995</v>
      </c>
      <c r="O1000" s="1">
        <f>Sales_Fact[[#This Row],[Quantity2]]*Sales_Fact[[#This Row],[Unit_Price3]]</f>
        <v>1008.51</v>
      </c>
      <c r="P1000" s="1">
        <f>Sales_Fact[[#This Row],[Gross Amount]]*Sales_Fact[[#This Row],[Discount4]]</f>
        <v>40.340400000000002</v>
      </c>
      <c r="Q1000" s="1" t="str">
        <f>IF(Sales_Fact[[#This Row],[Total_Amount5]]&gt;1000,"High Value","Standard")</f>
        <v>Standard</v>
      </c>
    </row>
    <row r="1001" spans="1:17" x14ac:dyDescent="0.25">
      <c r="A1001" t="s">
        <v>2887</v>
      </c>
      <c r="B1001" s="3">
        <v>45304</v>
      </c>
      <c r="C1001" t="s">
        <v>1317</v>
      </c>
      <c r="D1001" t="s">
        <v>1794</v>
      </c>
      <c r="E1001" t="s">
        <v>1866</v>
      </c>
      <c r="F1001">
        <v>4</v>
      </c>
      <c r="G1001">
        <v>22.51</v>
      </c>
      <c r="H1001">
        <v>0.27</v>
      </c>
      <c r="I1001" t="s">
        <v>1864</v>
      </c>
      <c r="J1001">
        <v>65.729200000000006</v>
      </c>
      <c r="K1001" s="4">
        <f>IF(ISBLANK(Sales_Fact[[#This Row],[Quantity]]),MEDIAN(Sales_Fact[Quantity]),Sales_Fact[[#This Row],[Quantity]])</f>
        <v>4</v>
      </c>
      <c r="L1001" s="1">
        <f>IF(ISBLANK(Sales_Fact[[#This Row],[Unit_Price]]),MEDIAN(Sales_Fact[Unit_Price]),Sales_Fact[[#This Row],[Unit_Price]])</f>
        <v>22.51</v>
      </c>
      <c r="M1001" s="2">
        <f>IF(ISBLANK(Sales_Fact[[#This Row],[Discount]]),MEDIAN(Sales_Fact[Discount]),Sales_Fact[[#This Row],[Discount]])</f>
        <v>0.27</v>
      </c>
      <c r="N1001" s="1">
        <f>Sales_Fact[[#This Row],[Quantity2]]*Sales_Fact[[#This Row],[Unit_Price3]]*(1-Sales_Fact[[#This Row],[Discount4]])</f>
        <v>65.729200000000006</v>
      </c>
      <c r="O1001" s="1">
        <f>Sales_Fact[[#This Row],[Quantity2]]*Sales_Fact[[#This Row],[Unit_Price3]]</f>
        <v>90.04</v>
      </c>
      <c r="P1001" s="1">
        <f>Sales_Fact[[#This Row],[Gross Amount]]*Sales_Fact[[#This Row],[Discount4]]</f>
        <v>24.310800000000004</v>
      </c>
      <c r="Q1001" s="1" t="str">
        <f>IF(Sales_Fact[[#This Row],[Total_Amount5]]&gt;1000,"High Value","Standard")</f>
        <v>Standard</v>
      </c>
    </row>
    <row r="1002" spans="1:17" x14ac:dyDescent="0.25">
      <c r="A1002" t="s">
        <v>2888</v>
      </c>
      <c r="B1002" s="3">
        <v>45456</v>
      </c>
      <c r="C1002" t="s">
        <v>631</v>
      </c>
      <c r="D1002" t="s">
        <v>1728</v>
      </c>
      <c r="E1002" t="s">
        <v>1909</v>
      </c>
      <c r="F1002">
        <v>2</v>
      </c>
      <c r="G1002">
        <v>909.51</v>
      </c>
      <c r="H1002">
        <v>0.27</v>
      </c>
      <c r="I1002" t="s">
        <v>1861</v>
      </c>
      <c r="J1002">
        <v>1327.8846000000001</v>
      </c>
      <c r="K1002" s="4">
        <f>IF(ISBLANK(Sales_Fact[[#This Row],[Quantity]]),MEDIAN(Sales_Fact[Quantity]),Sales_Fact[[#This Row],[Quantity]])</f>
        <v>2</v>
      </c>
      <c r="L1002" s="1">
        <f>IF(ISBLANK(Sales_Fact[[#This Row],[Unit_Price]]),MEDIAN(Sales_Fact[Unit_Price]),Sales_Fact[[#This Row],[Unit_Price]])</f>
        <v>909.51</v>
      </c>
      <c r="M1002" s="2">
        <f>IF(ISBLANK(Sales_Fact[[#This Row],[Discount]]),MEDIAN(Sales_Fact[Discount]),Sales_Fact[[#This Row],[Discount]])</f>
        <v>0.27</v>
      </c>
      <c r="N1002" s="1">
        <f>Sales_Fact[[#This Row],[Quantity2]]*Sales_Fact[[#This Row],[Unit_Price3]]*(1-Sales_Fact[[#This Row],[Discount4]])</f>
        <v>1327.8845999999999</v>
      </c>
      <c r="O1002" s="1">
        <f>Sales_Fact[[#This Row],[Quantity2]]*Sales_Fact[[#This Row],[Unit_Price3]]</f>
        <v>1819.02</v>
      </c>
      <c r="P1002" s="1">
        <f>Sales_Fact[[#This Row],[Gross Amount]]*Sales_Fact[[#This Row],[Discount4]]</f>
        <v>491.1354</v>
      </c>
      <c r="Q1002" s="1" t="str">
        <f>IF(Sales_Fact[[#This Row],[Total_Amount5]]&gt;1000,"High Value","Standard")</f>
        <v>High Value</v>
      </c>
    </row>
    <row r="1003" spans="1:17" x14ac:dyDescent="0.25">
      <c r="A1003" t="s">
        <v>2889</v>
      </c>
      <c r="B1003" s="3">
        <v>45776</v>
      </c>
      <c r="C1003" t="s">
        <v>202</v>
      </c>
      <c r="D1003" t="s">
        <v>1758</v>
      </c>
      <c r="E1003" t="s">
        <v>1881</v>
      </c>
      <c r="F1003">
        <v>4</v>
      </c>
      <c r="G1003">
        <v>593.84</v>
      </c>
      <c r="H1003">
        <v>0.24</v>
      </c>
      <c r="I1003" t="s">
        <v>1864</v>
      </c>
      <c r="J1003">
        <v>1805.2736</v>
      </c>
      <c r="K1003" s="4">
        <f>IF(ISBLANK(Sales_Fact[[#This Row],[Quantity]]),MEDIAN(Sales_Fact[Quantity]),Sales_Fact[[#This Row],[Quantity]])</f>
        <v>4</v>
      </c>
      <c r="L1003" s="1">
        <f>IF(ISBLANK(Sales_Fact[[#This Row],[Unit_Price]]),MEDIAN(Sales_Fact[Unit_Price]),Sales_Fact[[#This Row],[Unit_Price]])</f>
        <v>593.84</v>
      </c>
      <c r="M1003" s="2">
        <f>IF(ISBLANK(Sales_Fact[[#This Row],[Discount]]),MEDIAN(Sales_Fact[Discount]),Sales_Fact[[#This Row],[Discount]])</f>
        <v>0.24</v>
      </c>
      <c r="N1003" s="1">
        <f>Sales_Fact[[#This Row],[Quantity2]]*Sales_Fact[[#This Row],[Unit_Price3]]*(1-Sales_Fact[[#This Row],[Discount4]])</f>
        <v>1805.2736000000002</v>
      </c>
      <c r="O1003" s="1">
        <f>Sales_Fact[[#This Row],[Quantity2]]*Sales_Fact[[#This Row],[Unit_Price3]]</f>
        <v>2375.36</v>
      </c>
      <c r="P1003" s="1">
        <f>Sales_Fact[[#This Row],[Gross Amount]]*Sales_Fact[[#This Row],[Discount4]]</f>
        <v>570.08640000000003</v>
      </c>
      <c r="Q1003" s="1" t="str">
        <f>IF(Sales_Fact[[#This Row],[Total_Amount5]]&gt;1000,"High Value","Standard")</f>
        <v>High Value</v>
      </c>
    </row>
    <row r="1004" spans="1:17" x14ac:dyDescent="0.25">
      <c r="A1004" t="s">
        <v>2890</v>
      </c>
      <c r="B1004" s="3">
        <v>45566</v>
      </c>
      <c r="C1004" t="s">
        <v>388</v>
      </c>
      <c r="D1004" t="s">
        <v>1770</v>
      </c>
      <c r="E1004" t="s">
        <v>1901</v>
      </c>
      <c r="F1004">
        <v>3</v>
      </c>
      <c r="G1004">
        <v>909.11</v>
      </c>
      <c r="H1004">
        <v>0.23</v>
      </c>
      <c r="I1004" t="s">
        <v>1868</v>
      </c>
      <c r="J1004">
        <v>2100.0441000000001</v>
      </c>
      <c r="K1004" s="4">
        <f>IF(ISBLANK(Sales_Fact[[#This Row],[Quantity]]),MEDIAN(Sales_Fact[Quantity]),Sales_Fact[[#This Row],[Quantity]])</f>
        <v>3</v>
      </c>
      <c r="L1004" s="1">
        <f>IF(ISBLANK(Sales_Fact[[#This Row],[Unit_Price]]),MEDIAN(Sales_Fact[Unit_Price]),Sales_Fact[[#This Row],[Unit_Price]])</f>
        <v>909.11</v>
      </c>
      <c r="M1004" s="2">
        <f>IF(ISBLANK(Sales_Fact[[#This Row],[Discount]]),MEDIAN(Sales_Fact[Discount]),Sales_Fact[[#This Row],[Discount]])</f>
        <v>0.23</v>
      </c>
      <c r="N1004" s="1">
        <f>Sales_Fact[[#This Row],[Quantity2]]*Sales_Fact[[#This Row],[Unit_Price3]]*(1-Sales_Fact[[#This Row],[Discount4]])</f>
        <v>2100.0441000000001</v>
      </c>
      <c r="O1004" s="1">
        <f>Sales_Fact[[#This Row],[Quantity2]]*Sales_Fact[[#This Row],[Unit_Price3]]</f>
        <v>2727.33</v>
      </c>
      <c r="P1004" s="1">
        <f>Sales_Fact[[#This Row],[Gross Amount]]*Sales_Fact[[#This Row],[Discount4]]</f>
        <v>627.28589999999997</v>
      </c>
      <c r="Q1004" s="1" t="str">
        <f>IF(Sales_Fact[[#This Row],[Total_Amount5]]&gt;1000,"High Value","Standard")</f>
        <v>High Value</v>
      </c>
    </row>
    <row r="1005" spans="1:17" x14ac:dyDescent="0.25">
      <c r="A1005" t="s">
        <v>2891</v>
      </c>
      <c r="B1005" s="3">
        <v>45542</v>
      </c>
      <c r="C1005" t="s">
        <v>1253</v>
      </c>
      <c r="D1005" t="s">
        <v>1623</v>
      </c>
      <c r="E1005" t="s">
        <v>1883</v>
      </c>
      <c r="F1005">
        <v>4</v>
      </c>
      <c r="G1005">
        <v>996.85</v>
      </c>
      <c r="H1005">
        <v>0.24</v>
      </c>
      <c r="I1005" t="s">
        <v>1864</v>
      </c>
      <c r="J1005">
        <v>3030.424</v>
      </c>
      <c r="K1005" s="4">
        <f>IF(ISBLANK(Sales_Fact[[#This Row],[Quantity]]),MEDIAN(Sales_Fact[Quantity]),Sales_Fact[[#This Row],[Quantity]])</f>
        <v>4</v>
      </c>
      <c r="L1005" s="1">
        <f>IF(ISBLANK(Sales_Fact[[#This Row],[Unit_Price]]),MEDIAN(Sales_Fact[Unit_Price]),Sales_Fact[[#This Row],[Unit_Price]])</f>
        <v>996.85</v>
      </c>
      <c r="M1005" s="2">
        <f>IF(ISBLANK(Sales_Fact[[#This Row],[Discount]]),MEDIAN(Sales_Fact[Discount]),Sales_Fact[[#This Row],[Discount]])</f>
        <v>0.24</v>
      </c>
      <c r="N1005" s="1">
        <f>Sales_Fact[[#This Row],[Quantity2]]*Sales_Fact[[#This Row],[Unit_Price3]]*(1-Sales_Fact[[#This Row],[Discount4]])</f>
        <v>3030.424</v>
      </c>
      <c r="O1005" s="1">
        <f>Sales_Fact[[#This Row],[Quantity2]]*Sales_Fact[[#This Row],[Unit_Price3]]</f>
        <v>3987.4</v>
      </c>
      <c r="P1005" s="1">
        <f>Sales_Fact[[#This Row],[Gross Amount]]*Sales_Fact[[#This Row],[Discount4]]</f>
        <v>956.976</v>
      </c>
      <c r="Q1005" s="1" t="str">
        <f>IF(Sales_Fact[[#This Row],[Total_Amount5]]&gt;1000,"High Value","Standard")</f>
        <v>High Value</v>
      </c>
    </row>
    <row r="1006" spans="1:17" x14ac:dyDescent="0.25">
      <c r="A1006" t="s">
        <v>2892</v>
      </c>
      <c r="B1006" s="3">
        <v>45834</v>
      </c>
      <c r="C1006" t="s">
        <v>957</v>
      </c>
      <c r="D1006" t="s">
        <v>1548</v>
      </c>
      <c r="E1006" t="s">
        <v>1863</v>
      </c>
      <c r="F1006">
        <v>1</v>
      </c>
      <c r="G1006">
        <v>522.69000000000005</v>
      </c>
      <c r="H1006">
        <v>0.06</v>
      </c>
      <c r="I1006" t="s">
        <v>1868</v>
      </c>
      <c r="J1006">
        <v>491.32860000000011</v>
      </c>
      <c r="K1006" s="4">
        <f>IF(ISBLANK(Sales_Fact[[#This Row],[Quantity]]),MEDIAN(Sales_Fact[Quantity]),Sales_Fact[[#This Row],[Quantity]])</f>
        <v>1</v>
      </c>
      <c r="L1006" s="1">
        <f>IF(ISBLANK(Sales_Fact[[#This Row],[Unit_Price]]),MEDIAN(Sales_Fact[Unit_Price]),Sales_Fact[[#This Row],[Unit_Price]])</f>
        <v>522.69000000000005</v>
      </c>
      <c r="M1006" s="2">
        <f>IF(ISBLANK(Sales_Fact[[#This Row],[Discount]]),MEDIAN(Sales_Fact[Discount]),Sales_Fact[[#This Row],[Discount]])</f>
        <v>0.06</v>
      </c>
      <c r="N1006" s="1">
        <f>Sales_Fact[[#This Row],[Quantity2]]*Sales_Fact[[#This Row],[Unit_Price3]]*(1-Sales_Fact[[#This Row],[Discount4]])</f>
        <v>491.32860000000005</v>
      </c>
      <c r="O1006" s="1">
        <f>Sales_Fact[[#This Row],[Quantity2]]*Sales_Fact[[#This Row],[Unit_Price3]]</f>
        <v>522.69000000000005</v>
      </c>
      <c r="P1006" s="1">
        <f>Sales_Fact[[#This Row],[Gross Amount]]*Sales_Fact[[#This Row],[Discount4]]</f>
        <v>31.361400000000003</v>
      </c>
      <c r="Q1006" s="1" t="str">
        <f>IF(Sales_Fact[[#This Row],[Total_Amount5]]&gt;1000,"High Value","Standard")</f>
        <v>Standard</v>
      </c>
    </row>
    <row r="1007" spans="1:17" x14ac:dyDescent="0.25">
      <c r="A1007" t="s">
        <v>2893</v>
      </c>
      <c r="B1007" s="3">
        <v>45405</v>
      </c>
      <c r="C1007" t="s">
        <v>643</v>
      </c>
      <c r="D1007" t="s">
        <v>1713</v>
      </c>
      <c r="E1007" t="s">
        <v>1860</v>
      </c>
      <c r="F1007">
        <v>3</v>
      </c>
      <c r="G1007">
        <v>261.05</v>
      </c>
      <c r="H1007">
        <v>0.12</v>
      </c>
      <c r="I1007" t="s">
        <v>1864</v>
      </c>
      <c r="J1007">
        <v>689.17200000000014</v>
      </c>
      <c r="K1007" s="4">
        <f>IF(ISBLANK(Sales_Fact[[#This Row],[Quantity]]),MEDIAN(Sales_Fact[Quantity]),Sales_Fact[[#This Row],[Quantity]])</f>
        <v>3</v>
      </c>
      <c r="L1007" s="1">
        <f>IF(ISBLANK(Sales_Fact[[#This Row],[Unit_Price]]),MEDIAN(Sales_Fact[Unit_Price]),Sales_Fact[[#This Row],[Unit_Price]])</f>
        <v>261.05</v>
      </c>
      <c r="M1007" s="2">
        <f>IF(ISBLANK(Sales_Fact[[#This Row],[Discount]]),MEDIAN(Sales_Fact[Discount]),Sales_Fact[[#This Row],[Discount]])</f>
        <v>0.12</v>
      </c>
      <c r="N1007" s="1">
        <f>Sales_Fact[[#This Row],[Quantity2]]*Sales_Fact[[#This Row],[Unit_Price3]]*(1-Sales_Fact[[#This Row],[Discount4]])</f>
        <v>689.17200000000014</v>
      </c>
      <c r="O1007" s="1">
        <f>Sales_Fact[[#This Row],[Quantity2]]*Sales_Fact[[#This Row],[Unit_Price3]]</f>
        <v>783.15000000000009</v>
      </c>
      <c r="P1007" s="1">
        <f>Sales_Fact[[#This Row],[Gross Amount]]*Sales_Fact[[#This Row],[Discount4]]</f>
        <v>93.978000000000009</v>
      </c>
      <c r="Q1007" s="1" t="str">
        <f>IF(Sales_Fact[[#This Row],[Total_Amount5]]&gt;1000,"High Value","Standard")</f>
        <v>Standard</v>
      </c>
    </row>
    <row r="1008" spans="1:17" x14ac:dyDescent="0.25">
      <c r="A1008" t="s">
        <v>2894</v>
      </c>
      <c r="B1008" s="3">
        <v>45918</v>
      </c>
      <c r="C1008" t="s">
        <v>318</v>
      </c>
      <c r="D1008" t="s">
        <v>1620</v>
      </c>
      <c r="E1008" t="s">
        <v>1863</v>
      </c>
      <c r="F1008">
        <v>3</v>
      </c>
      <c r="G1008">
        <v>644.73</v>
      </c>
      <c r="H1008">
        <v>0.01</v>
      </c>
      <c r="I1008" t="s">
        <v>1868</v>
      </c>
      <c r="J1008">
        <v>1914.8480999999999</v>
      </c>
      <c r="K1008" s="4">
        <f>IF(ISBLANK(Sales_Fact[[#This Row],[Quantity]]),MEDIAN(Sales_Fact[Quantity]),Sales_Fact[[#This Row],[Quantity]])</f>
        <v>3</v>
      </c>
      <c r="L1008" s="1">
        <f>IF(ISBLANK(Sales_Fact[[#This Row],[Unit_Price]]),MEDIAN(Sales_Fact[Unit_Price]),Sales_Fact[[#This Row],[Unit_Price]])</f>
        <v>644.73</v>
      </c>
      <c r="M1008" s="2">
        <f>IF(ISBLANK(Sales_Fact[[#This Row],[Discount]]),MEDIAN(Sales_Fact[Discount]),Sales_Fact[[#This Row],[Discount]])</f>
        <v>0.01</v>
      </c>
      <c r="N1008" s="1">
        <f>Sales_Fact[[#This Row],[Quantity2]]*Sales_Fact[[#This Row],[Unit_Price3]]*(1-Sales_Fact[[#This Row],[Discount4]])</f>
        <v>1914.8480999999999</v>
      </c>
      <c r="O1008" s="1">
        <f>Sales_Fact[[#This Row],[Quantity2]]*Sales_Fact[[#This Row],[Unit_Price3]]</f>
        <v>1934.19</v>
      </c>
      <c r="P1008" s="1">
        <f>Sales_Fact[[#This Row],[Gross Amount]]*Sales_Fact[[#This Row],[Discount4]]</f>
        <v>19.341900000000003</v>
      </c>
      <c r="Q1008" s="1" t="str">
        <f>IF(Sales_Fact[[#This Row],[Total_Amount5]]&gt;1000,"High Value","Standard")</f>
        <v>High Value</v>
      </c>
    </row>
    <row r="1009" spans="1:17" x14ac:dyDescent="0.25">
      <c r="A1009" t="s">
        <v>2895</v>
      </c>
      <c r="B1009" s="3">
        <v>45217</v>
      </c>
      <c r="C1009" t="s">
        <v>654</v>
      </c>
      <c r="D1009" t="s">
        <v>1776</v>
      </c>
      <c r="E1009" t="s">
        <v>1909</v>
      </c>
      <c r="F1009">
        <v>2</v>
      </c>
      <c r="G1009">
        <v>541.52</v>
      </c>
      <c r="H1009">
        <v>0.26</v>
      </c>
      <c r="I1009" t="s">
        <v>1864</v>
      </c>
      <c r="J1009">
        <v>801.44959999999992</v>
      </c>
      <c r="K1009" s="4">
        <f>IF(ISBLANK(Sales_Fact[[#This Row],[Quantity]]),MEDIAN(Sales_Fact[Quantity]),Sales_Fact[[#This Row],[Quantity]])</f>
        <v>2</v>
      </c>
      <c r="L1009" s="1">
        <f>IF(ISBLANK(Sales_Fact[[#This Row],[Unit_Price]]),MEDIAN(Sales_Fact[Unit_Price]),Sales_Fact[[#This Row],[Unit_Price]])</f>
        <v>541.52</v>
      </c>
      <c r="M1009" s="2">
        <f>IF(ISBLANK(Sales_Fact[[#This Row],[Discount]]),MEDIAN(Sales_Fact[Discount]),Sales_Fact[[#This Row],[Discount]])</f>
        <v>0.26</v>
      </c>
      <c r="N1009" s="1">
        <f>Sales_Fact[[#This Row],[Quantity2]]*Sales_Fact[[#This Row],[Unit_Price3]]*(1-Sales_Fact[[#This Row],[Discount4]])</f>
        <v>801.44959999999992</v>
      </c>
      <c r="O1009" s="1">
        <f>Sales_Fact[[#This Row],[Quantity2]]*Sales_Fact[[#This Row],[Unit_Price3]]</f>
        <v>1083.04</v>
      </c>
      <c r="P1009" s="1">
        <f>Sales_Fact[[#This Row],[Gross Amount]]*Sales_Fact[[#This Row],[Discount4]]</f>
        <v>281.59039999999999</v>
      </c>
      <c r="Q1009" s="1" t="str">
        <f>IF(Sales_Fact[[#This Row],[Total_Amount5]]&gt;1000,"High Value","Standard")</f>
        <v>Standard</v>
      </c>
    </row>
    <row r="1010" spans="1:17" x14ac:dyDescent="0.25">
      <c r="A1010" t="s">
        <v>2896</v>
      </c>
      <c r="B1010" s="3">
        <v>45259</v>
      </c>
      <c r="C1010" t="s">
        <v>1332</v>
      </c>
      <c r="D1010" t="s">
        <v>1740</v>
      </c>
      <c r="E1010" t="s">
        <v>1901</v>
      </c>
      <c r="F1010">
        <v>1</v>
      </c>
      <c r="G1010">
        <v>395.18</v>
      </c>
      <c r="H1010">
        <v>0.09</v>
      </c>
      <c r="I1010" t="s">
        <v>1864</v>
      </c>
      <c r="J1010">
        <v>359.61380000000003</v>
      </c>
      <c r="K1010" s="4">
        <f>IF(ISBLANK(Sales_Fact[[#This Row],[Quantity]]),MEDIAN(Sales_Fact[Quantity]),Sales_Fact[[#This Row],[Quantity]])</f>
        <v>1</v>
      </c>
      <c r="L1010" s="1">
        <f>IF(ISBLANK(Sales_Fact[[#This Row],[Unit_Price]]),MEDIAN(Sales_Fact[Unit_Price]),Sales_Fact[[#This Row],[Unit_Price]])</f>
        <v>395.18</v>
      </c>
      <c r="M1010" s="2">
        <f>IF(ISBLANK(Sales_Fact[[#This Row],[Discount]]),MEDIAN(Sales_Fact[Discount]),Sales_Fact[[#This Row],[Discount]])</f>
        <v>0.09</v>
      </c>
      <c r="N1010" s="1">
        <f>Sales_Fact[[#This Row],[Quantity2]]*Sales_Fact[[#This Row],[Unit_Price3]]*(1-Sales_Fact[[#This Row],[Discount4]])</f>
        <v>359.61380000000003</v>
      </c>
      <c r="O1010" s="1">
        <f>Sales_Fact[[#This Row],[Quantity2]]*Sales_Fact[[#This Row],[Unit_Price3]]</f>
        <v>395.18</v>
      </c>
      <c r="P1010" s="1">
        <f>Sales_Fact[[#This Row],[Gross Amount]]*Sales_Fact[[#This Row],[Discount4]]</f>
        <v>35.566200000000002</v>
      </c>
      <c r="Q1010" s="1" t="str">
        <f>IF(Sales_Fact[[#This Row],[Total_Amount5]]&gt;1000,"High Value","Standard")</f>
        <v>Standard</v>
      </c>
    </row>
    <row r="1011" spans="1:17" x14ac:dyDescent="0.25">
      <c r="A1011" t="s">
        <v>2897</v>
      </c>
      <c r="B1011" s="3">
        <v>45740</v>
      </c>
      <c r="C1011" t="s">
        <v>360</v>
      </c>
      <c r="D1011" t="s">
        <v>1575</v>
      </c>
      <c r="E1011" t="s">
        <v>1866</v>
      </c>
      <c r="F1011">
        <v>4</v>
      </c>
      <c r="G1011">
        <v>56.37</v>
      </c>
      <c r="H1011">
        <v>0.17</v>
      </c>
      <c r="I1011" t="s">
        <v>1861</v>
      </c>
      <c r="J1011">
        <v>187.14840000000001</v>
      </c>
      <c r="K1011" s="4">
        <f>IF(ISBLANK(Sales_Fact[[#This Row],[Quantity]]),MEDIAN(Sales_Fact[Quantity]),Sales_Fact[[#This Row],[Quantity]])</f>
        <v>4</v>
      </c>
      <c r="L1011" s="1">
        <f>IF(ISBLANK(Sales_Fact[[#This Row],[Unit_Price]]),MEDIAN(Sales_Fact[Unit_Price]),Sales_Fact[[#This Row],[Unit_Price]])</f>
        <v>56.37</v>
      </c>
      <c r="M1011" s="2">
        <f>IF(ISBLANK(Sales_Fact[[#This Row],[Discount]]),MEDIAN(Sales_Fact[Discount]),Sales_Fact[[#This Row],[Discount]])</f>
        <v>0.17</v>
      </c>
      <c r="N1011" s="1">
        <f>Sales_Fact[[#This Row],[Quantity2]]*Sales_Fact[[#This Row],[Unit_Price3]]*(1-Sales_Fact[[#This Row],[Discount4]])</f>
        <v>187.14839999999998</v>
      </c>
      <c r="O1011" s="1">
        <f>Sales_Fact[[#This Row],[Quantity2]]*Sales_Fact[[#This Row],[Unit_Price3]]</f>
        <v>225.48</v>
      </c>
      <c r="P1011" s="1">
        <f>Sales_Fact[[#This Row],[Gross Amount]]*Sales_Fact[[#This Row],[Discount4]]</f>
        <v>38.331600000000002</v>
      </c>
      <c r="Q1011" s="1" t="str">
        <f>IF(Sales_Fact[[#This Row],[Total_Amount5]]&gt;1000,"High Value","Standard")</f>
        <v>Standard</v>
      </c>
    </row>
    <row r="1012" spans="1:17" x14ac:dyDescent="0.25">
      <c r="A1012" t="s">
        <v>2898</v>
      </c>
      <c r="B1012" s="3">
        <v>45908</v>
      </c>
      <c r="C1012" t="s">
        <v>687</v>
      </c>
      <c r="D1012" t="s">
        <v>1788</v>
      </c>
      <c r="E1012" t="s">
        <v>1890</v>
      </c>
      <c r="F1012">
        <v>4</v>
      </c>
      <c r="G1012">
        <v>202.59</v>
      </c>
      <c r="H1012">
        <v>0.06</v>
      </c>
      <c r="I1012" t="s">
        <v>1868</v>
      </c>
      <c r="J1012">
        <v>761.73839999999996</v>
      </c>
      <c r="K1012" s="4">
        <f>IF(ISBLANK(Sales_Fact[[#This Row],[Quantity]]),MEDIAN(Sales_Fact[Quantity]),Sales_Fact[[#This Row],[Quantity]])</f>
        <v>4</v>
      </c>
      <c r="L1012" s="1">
        <f>IF(ISBLANK(Sales_Fact[[#This Row],[Unit_Price]]),MEDIAN(Sales_Fact[Unit_Price]),Sales_Fact[[#This Row],[Unit_Price]])</f>
        <v>202.59</v>
      </c>
      <c r="M1012" s="2">
        <f>IF(ISBLANK(Sales_Fact[[#This Row],[Discount]]),MEDIAN(Sales_Fact[Discount]),Sales_Fact[[#This Row],[Discount]])</f>
        <v>0.06</v>
      </c>
      <c r="N1012" s="1">
        <f>Sales_Fact[[#This Row],[Quantity2]]*Sales_Fact[[#This Row],[Unit_Price3]]*(1-Sales_Fact[[#This Row],[Discount4]])</f>
        <v>761.73839999999996</v>
      </c>
      <c r="O1012" s="1">
        <f>Sales_Fact[[#This Row],[Quantity2]]*Sales_Fact[[#This Row],[Unit_Price3]]</f>
        <v>810.36</v>
      </c>
      <c r="P1012" s="1">
        <f>Sales_Fact[[#This Row],[Gross Amount]]*Sales_Fact[[#This Row],[Discount4]]</f>
        <v>48.621600000000001</v>
      </c>
      <c r="Q1012" s="1" t="str">
        <f>IF(Sales_Fact[[#This Row],[Total_Amount5]]&gt;1000,"High Value","Standard")</f>
        <v>Standard</v>
      </c>
    </row>
    <row r="1013" spans="1:17" x14ac:dyDescent="0.25">
      <c r="A1013" t="s">
        <v>2899</v>
      </c>
      <c r="B1013" s="3">
        <v>45601</v>
      </c>
      <c r="C1013" t="s">
        <v>29</v>
      </c>
      <c r="D1013" t="s">
        <v>1794</v>
      </c>
      <c r="E1013" t="s">
        <v>1870</v>
      </c>
      <c r="F1013">
        <v>2</v>
      </c>
      <c r="G1013">
        <v>358.36</v>
      </c>
      <c r="H1013">
        <v>0.05</v>
      </c>
      <c r="I1013" t="s">
        <v>1864</v>
      </c>
      <c r="J1013">
        <v>680.88400000000001</v>
      </c>
      <c r="K1013" s="4">
        <f>IF(ISBLANK(Sales_Fact[[#This Row],[Quantity]]),MEDIAN(Sales_Fact[Quantity]),Sales_Fact[[#This Row],[Quantity]])</f>
        <v>2</v>
      </c>
      <c r="L1013" s="1">
        <f>IF(ISBLANK(Sales_Fact[[#This Row],[Unit_Price]]),MEDIAN(Sales_Fact[Unit_Price]),Sales_Fact[[#This Row],[Unit_Price]])</f>
        <v>358.36</v>
      </c>
      <c r="M1013" s="2">
        <f>IF(ISBLANK(Sales_Fact[[#This Row],[Discount]]),MEDIAN(Sales_Fact[Discount]),Sales_Fact[[#This Row],[Discount]])</f>
        <v>0.05</v>
      </c>
      <c r="N1013" s="1">
        <f>Sales_Fact[[#This Row],[Quantity2]]*Sales_Fact[[#This Row],[Unit_Price3]]*(1-Sales_Fact[[#This Row],[Discount4]])</f>
        <v>680.88400000000001</v>
      </c>
      <c r="O1013" s="1">
        <f>Sales_Fact[[#This Row],[Quantity2]]*Sales_Fact[[#This Row],[Unit_Price3]]</f>
        <v>716.72</v>
      </c>
      <c r="P1013" s="1">
        <f>Sales_Fact[[#This Row],[Gross Amount]]*Sales_Fact[[#This Row],[Discount4]]</f>
        <v>35.836000000000006</v>
      </c>
      <c r="Q1013" s="1" t="str">
        <f>IF(Sales_Fact[[#This Row],[Total_Amount5]]&gt;1000,"High Value","Standard")</f>
        <v>Standard</v>
      </c>
    </row>
    <row r="1014" spans="1:17" x14ac:dyDescent="0.25">
      <c r="A1014" t="s">
        <v>2900</v>
      </c>
      <c r="B1014" s="3">
        <v>45535</v>
      </c>
      <c r="C1014" t="s">
        <v>268</v>
      </c>
      <c r="D1014" t="s">
        <v>1662</v>
      </c>
      <c r="E1014" t="s">
        <v>1899</v>
      </c>
      <c r="F1014">
        <v>4</v>
      </c>
      <c r="G1014">
        <v>85.62</v>
      </c>
      <c r="H1014">
        <v>0.28000000000000003</v>
      </c>
      <c r="I1014" t="s">
        <v>1868</v>
      </c>
      <c r="J1014">
        <v>246.5856</v>
      </c>
      <c r="K1014" s="4">
        <f>IF(ISBLANK(Sales_Fact[[#This Row],[Quantity]]),MEDIAN(Sales_Fact[Quantity]),Sales_Fact[[#This Row],[Quantity]])</f>
        <v>4</v>
      </c>
      <c r="L1014" s="1">
        <f>IF(ISBLANK(Sales_Fact[[#This Row],[Unit_Price]]),MEDIAN(Sales_Fact[Unit_Price]),Sales_Fact[[#This Row],[Unit_Price]])</f>
        <v>85.62</v>
      </c>
      <c r="M1014" s="2">
        <f>IF(ISBLANK(Sales_Fact[[#This Row],[Discount]]),MEDIAN(Sales_Fact[Discount]),Sales_Fact[[#This Row],[Discount]])</f>
        <v>0.28000000000000003</v>
      </c>
      <c r="N1014" s="1">
        <f>Sales_Fact[[#This Row],[Quantity2]]*Sales_Fact[[#This Row],[Unit_Price3]]*(1-Sales_Fact[[#This Row],[Discount4]])</f>
        <v>246.5856</v>
      </c>
      <c r="O1014" s="1">
        <f>Sales_Fact[[#This Row],[Quantity2]]*Sales_Fact[[#This Row],[Unit_Price3]]</f>
        <v>342.48</v>
      </c>
      <c r="P1014" s="1">
        <f>Sales_Fact[[#This Row],[Gross Amount]]*Sales_Fact[[#This Row],[Discount4]]</f>
        <v>95.894400000000019</v>
      </c>
      <c r="Q1014" s="1" t="str">
        <f>IF(Sales_Fact[[#This Row],[Total_Amount5]]&gt;1000,"High Value","Standard")</f>
        <v>Standard</v>
      </c>
    </row>
    <row r="1015" spans="1:17" x14ac:dyDescent="0.25">
      <c r="A1015" t="s">
        <v>2901</v>
      </c>
      <c r="B1015" s="3">
        <v>45459</v>
      </c>
      <c r="C1015" t="s">
        <v>616</v>
      </c>
      <c r="D1015" t="s">
        <v>1571</v>
      </c>
      <c r="E1015" t="s">
        <v>1863</v>
      </c>
      <c r="F1015">
        <v>4</v>
      </c>
      <c r="G1015">
        <v>929.26</v>
      </c>
      <c r="H1015">
        <v>0.23</v>
      </c>
      <c r="I1015" t="s">
        <v>1864</v>
      </c>
      <c r="J1015">
        <v>2862.1208000000001</v>
      </c>
      <c r="K1015" s="4">
        <f>IF(ISBLANK(Sales_Fact[[#This Row],[Quantity]]),MEDIAN(Sales_Fact[Quantity]),Sales_Fact[[#This Row],[Quantity]])</f>
        <v>4</v>
      </c>
      <c r="L1015" s="1">
        <f>IF(ISBLANK(Sales_Fact[[#This Row],[Unit_Price]]),MEDIAN(Sales_Fact[Unit_Price]),Sales_Fact[[#This Row],[Unit_Price]])</f>
        <v>929.26</v>
      </c>
      <c r="M1015" s="2">
        <f>IF(ISBLANK(Sales_Fact[[#This Row],[Discount]]),MEDIAN(Sales_Fact[Discount]),Sales_Fact[[#This Row],[Discount]])</f>
        <v>0.23</v>
      </c>
      <c r="N1015" s="1">
        <f>Sales_Fact[[#This Row],[Quantity2]]*Sales_Fact[[#This Row],[Unit_Price3]]*(1-Sales_Fact[[#This Row],[Discount4]])</f>
        <v>2862.1208000000001</v>
      </c>
      <c r="O1015" s="1">
        <f>Sales_Fact[[#This Row],[Quantity2]]*Sales_Fact[[#This Row],[Unit_Price3]]</f>
        <v>3717.04</v>
      </c>
      <c r="P1015" s="1">
        <f>Sales_Fact[[#This Row],[Gross Amount]]*Sales_Fact[[#This Row],[Discount4]]</f>
        <v>854.91920000000005</v>
      </c>
      <c r="Q1015" s="1" t="str">
        <f>IF(Sales_Fact[[#This Row],[Total_Amount5]]&gt;1000,"High Value","Standard")</f>
        <v>High Value</v>
      </c>
    </row>
    <row r="1016" spans="1:17" x14ac:dyDescent="0.25">
      <c r="A1016" t="s">
        <v>2902</v>
      </c>
      <c r="B1016" s="3">
        <v>45681</v>
      </c>
      <c r="C1016" t="s">
        <v>984</v>
      </c>
      <c r="D1016" t="s">
        <v>1731</v>
      </c>
      <c r="E1016" t="s">
        <v>1896</v>
      </c>
      <c r="F1016">
        <v>2</v>
      </c>
      <c r="G1016">
        <v>92.64</v>
      </c>
      <c r="H1016">
        <v>0.14000000000000001</v>
      </c>
      <c r="I1016" t="s">
        <v>1868</v>
      </c>
      <c r="J1016">
        <v>159.3408</v>
      </c>
      <c r="K1016" s="4">
        <f>IF(ISBLANK(Sales_Fact[[#This Row],[Quantity]]),MEDIAN(Sales_Fact[Quantity]),Sales_Fact[[#This Row],[Quantity]])</f>
        <v>2</v>
      </c>
      <c r="L1016" s="1">
        <f>IF(ISBLANK(Sales_Fact[[#This Row],[Unit_Price]]),MEDIAN(Sales_Fact[Unit_Price]),Sales_Fact[[#This Row],[Unit_Price]])</f>
        <v>92.64</v>
      </c>
      <c r="M1016" s="2">
        <f>IF(ISBLANK(Sales_Fact[[#This Row],[Discount]]),MEDIAN(Sales_Fact[Discount]),Sales_Fact[[#This Row],[Discount]])</f>
        <v>0.14000000000000001</v>
      </c>
      <c r="N1016" s="1">
        <f>Sales_Fact[[#This Row],[Quantity2]]*Sales_Fact[[#This Row],[Unit_Price3]]*(1-Sales_Fact[[#This Row],[Discount4]])</f>
        <v>159.3408</v>
      </c>
      <c r="O1016" s="1">
        <f>Sales_Fact[[#This Row],[Quantity2]]*Sales_Fact[[#This Row],[Unit_Price3]]</f>
        <v>185.28</v>
      </c>
      <c r="P1016" s="1">
        <f>Sales_Fact[[#This Row],[Gross Amount]]*Sales_Fact[[#This Row],[Discount4]]</f>
        <v>25.939200000000003</v>
      </c>
      <c r="Q1016" s="1" t="str">
        <f>IF(Sales_Fact[[#This Row],[Total_Amount5]]&gt;1000,"High Value","Standard")</f>
        <v>Standard</v>
      </c>
    </row>
    <row r="1017" spans="1:17" x14ac:dyDescent="0.25">
      <c r="A1017" t="s">
        <v>2903</v>
      </c>
      <c r="B1017" s="3">
        <v>45725</v>
      </c>
      <c r="C1017" t="s">
        <v>803</v>
      </c>
      <c r="D1017" t="s">
        <v>1737</v>
      </c>
      <c r="E1017" t="s">
        <v>1874</v>
      </c>
      <c r="F1017">
        <v>4</v>
      </c>
      <c r="G1017">
        <v>139.05000000000001</v>
      </c>
      <c r="H1017">
        <v>0.28999999999999998</v>
      </c>
      <c r="I1017" t="s">
        <v>1868</v>
      </c>
      <c r="J1017">
        <v>394.90199999999999</v>
      </c>
      <c r="K1017" s="4">
        <f>IF(ISBLANK(Sales_Fact[[#This Row],[Quantity]]),MEDIAN(Sales_Fact[Quantity]),Sales_Fact[[#This Row],[Quantity]])</f>
        <v>4</v>
      </c>
      <c r="L1017" s="1">
        <f>IF(ISBLANK(Sales_Fact[[#This Row],[Unit_Price]]),MEDIAN(Sales_Fact[Unit_Price]),Sales_Fact[[#This Row],[Unit_Price]])</f>
        <v>139.05000000000001</v>
      </c>
      <c r="M1017" s="2">
        <f>IF(ISBLANK(Sales_Fact[[#This Row],[Discount]]),MEDIAN(Sales_Fact[Discount]),Sales_Fact[[#This Row],[Discount]])</f>
        <v>0.28999999999999998</v>
      </c>
      <c r="N1017" s="1">
        <f>Sales_Fact[[#This Row],[Quantity2]]*Sales_Fact[[#This Row],[Unit_Price3]]*(1-Sales_Fact[[#This Row],[Discount4]])</f>
        <v>394.90199999999999</v>
      </c>
      <c r="O1017" s="1">
        <f>Sales_Fact[[#This Row],[Quantity2]]*Sales_Fact[[#This Row],[Unit_Price3]]</f>
        <v>556.20000000000005</v>
      </c>
      <c r="P1017" s="1">
        <f>Sales_Fact[[#This Row],[Gross Amount]]*Sales_Fact[[#This Row],[Discount4]]</f>
        <v>161.298</v>
      </c>
      <c r="Q1017" s="1" t="str">
        <f>IF(Sales_Fact[[#This Row],[Total_Amount5]]&gt;1000,"High Value","Standard")</f>
        <v>Standard</v>
      </c>
    </row>
    <row r="1018" spans="1:17" x14ac:dyDescent="0.25">
      <c r="A1018" t="s">
        <v>2904</v>
      </c>
      <c r="B1018" s="3">
        <v>45461</v>
      </c>
      <c r="C1018" t="s">
        <v>481</v>
      </c>
      <c r="D1018" t="s">
        <v>1710</v>
      </c>
      <c r="E1018" t="s">
        <v>1874</v>
      </c>
      <c r="F1018">
        <v>3</v>
      </c>
      <c r="G1018">
        <v>155.87</v>
      </c>
      <c r="H1018">
        <v>0.03</v>
      </c>
      <c r="I1018" t="s">
        <v>1868</v>
      </c>
      <c r="J1018">
        <v>453.58170000000001</v>
      </c>
      <c r="K1018" s="4">
        <f>IF(ISBLANK(Sales_Fact[[#This Row],[Quantity]]),MEDIAN(Sales_Fact[Quantity]),Sales_Fact[[#This Row],[Quantity]])</f>
        <v>3</v>
      </c>
      <c r="L1018" s="1">
        <f>IF(ISBLANK(Sales_Fact[[#This Row],[Unit_Price]]),MEDIAN(Sales_Fact[Unit_Price]),Sales_Fact[[#This Row],[Unit_Price]])</f>
        <v>155.87</v>
      </c>
      <c r="M1018" s="2">
        <f>IF(ISBLANK(Sales_Fact[[#This Row],[Discount]]),MEDIAN(Sales_Fact[Discount]),Sales_Fact[[#This Row],[Discount]])</f>
        <v>0.03</v>
      </c>
      <c r="N1018" s="1">
        <f>Sales_Fact[[#This Row],[Quantity2]]*Sales_Fact[[#This Row],[Unit_Price3]]*(1-Sales_Fact[[#This Row],[Discount4]])</f>
        <v>453.58170000000001</v>
      </c>
      <c r="O1018" s="1">
        <f>Sales_Fact[[#This Row],[Quantity2]]*Sales_Fact[[#This Row],[Unit_Price3]]</f>
        <v>467.61</v>
      </c>
      <c r="P1018" s="1">
        <f>Sales_Fact[[#This Row],[Gross Amount]]*Sales_Fact[[#This Row],[Discount4]]</f>
        <v>14.0283</v>
      </c>
      <c r="Q1018" s="1" t="str">
        <f>IF(Sales_Fact[[#This Row],[Total_Amount5]]&gt;1000,"High Value","Standard")</f>
        <v>Standard</v>
      </c>
    </row>
    <row r="1019" spans="1:17" x14ac:dyDescent="0.25">
      <c r="A1019" t="s">
        <v>2905</v>
      </c>
      <c r="B1019" s="3">
        <v>45837</v>
      </c>
      <c r="C1019" t="s">
        <v>1378</v>
      </c>
      <c r="D1019" t="s">
        <v>1653</v>
      </c>
      <c r="E1019" t="s">
        <v>1886</v>
      </c>
      <c r="F1019">
        <v>4</v>
      </c>
      <c r="G1019">
        <v>115.42</v>
      </c>
      <c r="H1019">
        <v>0.03</v>
      </c>
      <c r="I1019" t="s">
        <v>1868</v>
      </c>
      <c r="J1019">
        <v>447.82960000000003</v>
      </c>
      <c r="K1019" s="4">
        <f>IF(ISBLANK(Sales_Fact[[#This Row],[Quantity]]),MEDIAN(Sales_Fact[Quantity]),Sales_Fact[[#This Row],[Quantity]])</f>
        <v>4</v>
      </c>
      <c r="L1019" s="1">
        <f>IF(ISBLANK(Sales_Fact[[#This Row],[Unit_Price]]),MEDIAN(Sales_Fact[Unit_Price]),Sales_Fact[[#This Row],[Unit_Price]])</f>
        <v>115.42</v>
      </c>
      <c r="M1019" s="2">
        <f>IF(ISBLANK(Sales_Fact[[#This Row],[Discount]]),MEDIAN(Sales_Fact[Discount]),Sales_Fact[[#This Row],[Discount]])</f>
        <v>0.03</v>
      </c>
      <c r="N1019" s="1">
        <f>Sales_Fact[[#This Row],[Quantity2]]*Sales_Fact[[#This Row],[Unit_Price3]]*(1-Sales_Fact[[#This Row],[Discount4]])</f>
        <v>447.82959999999997</v>
      </c>
      <c r="O1019" s="1">
        <f>Sales_Fact[[#This Row],[Quantity2]]*Sales_Fact[[#This Row],[Unit_Price3]]</f>
        <v>461.68</v>
      </c>
      <c r="P1019" s="1">
        <f>Sales_Fact[[#This Row],[Gross Amount]]*Sales_Fact[[#This Row],[Discount4]]</f>
        <v>13.8504</v>
      </c>
      <c r="Q1019" s="1" t="str">
        <f>IF(Sales_Fact[[#This Row],[Total_Amount5]]&gt;1000,"High Value","Standard")</f>
        <v>Standard</v>
      </c>
    </row>
    <row r="1020" spans="1:17" x14ac:dyDescent="0.25">
      <c r="A1020" t="s">
        <v>2906</v>
      </c>
      <c r="B1020" s="3">
        <v>45823</v>
      </c>
      <c r="C1020" t="s">
        <v>427</v>
      </c>
      <c r="D1020" t="s">
        <v>1707</v>
      </c>
      <c r="E1020" t="s">
        <v>1904</v>
      </c>
      <c r="F1020">
        <v>3</v>
      </c>
      <c r="G1020">
        <v>593.62</v>
      </c>
      <c r="H1020">
        <v>0.08</v>
      </c>
      <c r="I1020" t="s">
        <v>1861</v>
      </c>
      <c r="J1020">
        <v>1638.3912</v>
      </c>
      <c r="K1020" s="4">
        <f>IF(ISBLANK(Sales_Fact[[#This Row],[Quantity]]),MEDIAN(Sales_Fact[Quantity]),Sales_Fact[[#This Row],[Quantity]])</f>
        <v>3</v>
      </c>
      <c r="L1020" s="1">
        <f>IF(ISBLANK(Sales_Fact[[#This Row],[Unit_Price]]),MEDIAN(Sales_Fact[Unit_Price]),Sales_Fact[[#This Row],[Unit_Price]])</f>
        <v>593.62</v>
      </c>
      <c r="M1020" s="2">
        <f>IF(ISBLANK(Sales_Fact[[#This Row],[Discount]]),MEDIAN(Sales_Fact[Discount]),Sales_Fact[[#This Row],[Discount]])</f>
        <v>0.08</v>
      </c>
      <c r="N1020" s="1">
        <f>Sales_Fact[[#This Row],[Quantity2]]*Sales_Fact[[#This Row],[Unit_Price3]]*(1-Sales_Fact[[#This Row],[Discount4]])</f>
        <v>1638.3912000000003</v>
      </c>
      <c r="O1020" s="1">
        <f>Sales_Fact[[#This Row],[Quantity2]]*Sales_Fact[[#This Row],[Unit_Price3]]</f>
        <v>1780.8600000000001</v>
      </c>
      <c r="P1020" s="1">
        <f>Sales_Fact[[#This Row],[Gross Amount]]*Sales_Fact[[#This Row],[Discount4]]</f>
        <v>142.46880000000002</v>
      </c>
      <c r="Q1020" s="1" t="str">
        <f>IF(Sales_Fact[[#This Row],[Total_Amount5]]&gt;1000,"High Value","Standard")</f>
        <v>High Value</v>
      </c>
    </row>
    <row r="1021" spans="1:17" x14ac:dyDescent="0.25">
      <c r="A1021" t="s">
        <v>2907</v>
      </c>
      <c r="B1021" s="3">
        <v>45733</v>
      </c>
      <c r="C1021" t="s">
        <v>1116</v>
      </c>
      <c r="D1021" t="s">
        <v>1686</v>
      </c>
      <c r="E1021" t="s">
        <v>1874</v>
      </c>
      <c r="F1021">
        <v>2</v>
      </c>
      <c r="G1021">
        <v>825.04</v>
      </c>
      <c r="H1021">
        <v>0.2</v>
      </c>
      <c r="I1021" t="s">
        <v>1861</v>
      </c>
      <c r="J1021">
        <v>1320.0640000000001</v>
      </c>
      <c r="K1021" s="4">
        <f>IF(ISBLANK(Sales_Fact[[#This Row],[Quantity]]),MEDIAN(Sales_Fact[Quantity]),Sales_Fact[[#This Row],[Quantity]])</f>
        <v>2</v>
      </c>
      <c r="L1021" s="1">
        <f>IF(ISBLANK(Sales_Fact[[#This Row],[Unit_Price]]),MEDIAN(Sales_Fact[Unit_Price]),Sales_Fact[[#This Row],[Unit_Price]])</f>
        <v>825.04</v>
      </c>
      <c r="M1021" s="2">
        <f>IF(ISBLANK(Sales_Fact[[#This Row],[Discount]]),MEDIAN(Sales_Fact[Discount]),Sales_Fact[[#This Row],[Discount]])</f>
        <v>0.2</v>
      </c>
      <c r="N1021" s="1">
        <f>Sales_Fact[[#This Row],[Quantity2]]*Sales_Fact[[#This Row],[Unit_Price3]]*(1-Sales_Fact[[#This Row],[Discount4]])</f>
        <v>1320.0640000000001</v>
      </c>
      <c r="O1021" s="1">
        <f>Sales_Fact[[#This Row],[Quantity2]]*Sales_Fact[[#This Row],[Unit_Price3]]</f>
        <v>1650.08</v>
      </c>
      <c r="P1021" s="1">
        <f>Sales_Fact[[#This Row],[Gross Amount]]*Sales_Fact[[#This Row],[Discount4]]</f>
        <v>330.01600000000002</v>
      </c>
      <c r="Q1021" s="1" t="str">
        <f>IF(Sales_Fact[[#This Row],[Total_Amount5]]&gt;1000,"High Value","Standard")</f>
        <v>High Value</v>
      </c>
    </row>
    <row r="1022" spans="1:17" x14ac:dyDescent="0.25">
      <c r="A1022" t="s">
        <v>2908</v>
      </c>
      <c r="B1022" s="3">
        <v>45322</v>
      </c>
      <c r="C1022" t="s">
        <v>1878</v>
      </c>
      <c r="D1022" t="s">
        <v>1626</v>
      </c>
      <c r="E1022" t="s">
        <v>1896</v>
      </c>
      <c r="F1022">
        <v>1</v>
      </c>
      <c r="G1022">
        <v>963.76</v>
      </c>
      <c r="H1022">
        <v>0.14000000000000001</v>
      </c>
      <c r="I1022" t="s">
        <v>1864</v>
      </c>
      <c r="J1022">
        <v>828.83359999999993</v>
      </c>
      <c r="K1022" s="4">
        <f>IF(ISBLANK(Sales_Fact[[#This Row],[Quantity]]),MEDIAN(Sales_Fact[Quantity]),Sales_Fact[[#This Row],[Quantity]])</f>
        <v>1</v>
      </c>
      <c r="L1022" s="1">
        <f>IF(ISBLANK(Sales_Fact[[#This Row],[Unit_Price]]),MEDIAN(Sales_Fact[Unit_Price]),Sales_Fact[[#This Row],[Unit_Price]])</f>
        <v>963.76</v>
      </c>
      <c r="M1022" s="2">
        <f>IF(ISBLANK(Sales_Fact[[#This Row],[Discount]]),MEDIAN(Sales_Fact[Discount]),Sales_Fact[[#This Row],[Discount]])</f>
        <v>0.14000000000000001</v>
      </c>
      <c r="N1022" s="1">
        <f>Sales_Fact[[#This Row],[Quantity2]]*Sales_Fact[[#This Row],[Unit_Price3]]*(1-Sales_Fact[[#This Row],[Discount4]])</f>
        <v>828.83359999999993</v>
      </c>
      <c r="O1022" s="1">
        <f>Sales_Fact[[#This Row],[Quantity2]]*Sales_Fact[[#This Row],[Unit_Price3]]</f>
        <v>963.76</v>
      </c>
      <c r="P1022" s="1">
        <f>Sales_Fact[[#This Row],[Gross Amount]]*Sales_Fact[[#This Row],[Discount4]]</f>
        <v>134.9264</v>
      </c>
      <c r="Q1022" s="1" t="str">
        <f>IF(Sales_Fact[[#This Row],[Total_Amount5]]&gt;1000,"High Value","Standard")</f>
        <v>Standard</v>
      </c>
    </row>
    <row r="1023" spans="1:17" x14ac:dyDescent="0.25">
      <c r="A1023" t="s">
        <v>2909</v>
      </c>
      <c r="B1023" s="3">
        <v>45415</v>
      </c>
      <c r="C1023" t="s">
        <v>935</v>
      </c>
      <c r="D1023" t="s">
        <v>1716</v>
      </c>
      <c r="E1023" t="s">
        <v>1904</v>
      </c>
      <c r="F1023">
        <v>1</v>
      </c>
      <c r="G1023">
        <v>238.24</v>
      </c>
      <c r="H1023">
        <v>0.12</v>
      </c>
      <c r="I1023" t="s">
        <v>1864</v>
      </c>
      <c r="J1023">
        <v>209.65119999999999</v>
      </c>
      <c r="K1023" s="4">
        <f>IF(ISBLANK(Sales_Fact[[#This Row],[Quantity]]),MEDIAN(Sales_Fact[Quantity]),Sales_Fact[[#This Row],[Quantity]])</f>
        <v>1</v>
      </c>
      <c r="L1023" s="1">
        <f>IF(ISBLANK(Sales_Fact[[#This Row],[Unit_Price]]),MEDIAN(Sales_Fact[Unit_Price]),Sales_Fact[[#This Row],[Unit_Price]])</f>
        <v>238.24</v>
      </c>
      <c r="M1023" s="2">
        <f>IF(ISBLANK(Sales_Fact[[#This Row],[Discount]]),MEDIAN(Sales_Fact[Discount]),Sales_Fact[[#This Row],[Discount]])</f>
        <v>0.12</v>
      </c>
      <c r="N1023" s="1">
        <f>Sales_Fact[[#This Row],[Quantity2]]*Sales_Fact[[#This Row],[Unit_Price3]]*(1-Sales_Fact[[#This Row],[Discount4]])</f>
        <v>209.65120000000002</v>
      </c>
      <c r="O1023" s="1">
        <f>Sales_Fact[[#This Row],[Quantity2]]*Sales_Fact[[#This Row],[Unit_Price3]]</f>
        <v>238.24</v>
      </c>
      <c r="P1023" s="1">
        <f>Sales_Fact[[#This Row],[Gross Amount]]*Sales_Fact[[#This Row],[Discount4]]</f>
        <v>28.588799999999999</v>
      </c>
      <c r="Q1023" s="1" t="str">
        <f>IF(Sales_Fact[[#This Row],[Total_Amount5]]&gt;1000,"High Value","Standard")</f>
        <v>Standard</v>
      </c>
    </row>
    <row r="1024" spans="1:17" x14ac:dyDescent="0.25">
      <c r="A1024" t="s">
        <v>2910</v>
      </c>
      <c r="B1024" s="3">
        <v>45644</v>
      </c>
      <c r="C1024" t="s">
        <v>1421</v>
      </c>
      <c r="D1024" t="s">
        <v>1797</v>
      </c>
      <c r="E1024" t="s">
        <v>1886</v>
      </c>
      <c r="F1024">
        <v>1</v>
      </c>
      <c r="G1024">
        <v>756.63</v>
      </c>
      <c r="H1024">
        <v>0.04</v>
      </c>
      <c r="I1024" t="s">
        <v>1864</v>
      </c>
      <c r="J1024">
        <v>726.36479999999995</v>
      </c>
      <c r="K1024" s="4">
        <f>IF(ISBLANK(Sales_Fact[[#This Row],[Quantity]]),MEDIAN(Sales_Fact[Quantity]),Sales_Fact[[#This Row],[Quantity]])</f>
        <v>1</v>
      </c>
      <c r="L1024" s="1">
        <f>IF(ISBLANK(Sales_Fact[[#This Row],[Unit_Price]]),MEDIAN(Sales_Fact[Unit_Price]),Sales_Fact[[#This Row],[Unit_Price]])</f>
        <v>756.63</v>
      </c>
      <c r="M1024" s="2">
        <f>IF(ISBLANK(Sales_Fact[[#This Row],[Discount]]),MEDIAN(Sales_Fact[Discount]),Sales_Fact[[#This Row],[Discount]])</f>
        <v>0.04</v>
      </c>
      <c r="N1024" s="1">
        <f>Sales_Fact[[#This Row],[Quantity2]]*Sales_Fact[[#This Row],[Unit_Price3]]*(1-Sales_Fact[[#This Row],[Discount4]])</f>
        <v>726.36479999999995</v>
      </c>
      <c r="O1024" s="1">
        <f>Sales_Fact[[#This Row],[Quantity2]]*Sales_Fact[[#This Row],[Unit_Price3]]</f>
        <v>756.63</v>
      </c>
      <c r="P1024" s="1">
        <f>Sales_Fact[[#This Row],[Gross Amount]]*Sales_Fact[[#This Row],[Discount4]]</f>
        <v>30.2652</v>
      </c>
      <c r="Q1024" s="1" t="str">
        <f>IF(Sales_Fact[[#This Row],[Total_Amount5]]&gt;1000,"High Value","Standard")</f>
        <v>Standard</v>
      </c>
    </row>
    <row r="1025" spans="1:17" x14ac:dyDescent="0.25">
      <c r="A1025" t="s">
        <v>2911</v>
      </c>
      <c r="B1025" s="3">
        <v>45845</v>
      </c>
      <c r="C1025" t="s">
        <v>88</v>
      </c>
      <c r="D1025" t="s">
        <v>1830</v>
      </c>
      <c r="E1025" t="s">
        <v>1872</v>
      </c>
      <c r="F1025">
        <v>3</v>
      </c>
      <c r="G1025">
        <v>159.76</v>
      </c>
      <c r="H1025">
        <v>0.22</v>
      </c>
      <c r="I1025" t="s">
        <v>1861</v>
      </c>
      <c r="J1025">
        <v>373.83839999999998</v>
      </c>
      <c r="K1025" s="4">
        <f>IF(ISBLANK(Sales_Fact[[#This Row],[Quantity]]),MEDIAN(Sales_Fact[Quantity]),Sales_Fact[[#This Row],[Quantity]])</f>
        <v>3</v>
      </c>
      <c r="L1025" s="1">
        <f>IF(ISBLANK(Sales_Fact[[#This Row],[Unit_Price]]),MEDIAN(Sales_Fact[Unit_Price]),Sales_Fact[[#This Row],[Unit_Price]])</f>
        <v>159.76</v>
      </c>
      <c r="M1025" s="2">
        <f>IF(ISBLANK(Sales_Fact[[#This Row],[Discount]]),MEDIAN(Sales_Fact[Discount]),Sales_Fact[[#This Row],[Discount]])</f>
        <v>0.22</v>
      </c>
      <c r="N1025" s="1">
        <f>Sales_Fact[[#This Row],[Quantity2]]*Sales_Fact[[#This Row],[Unit_Price3]]*(1-Sales_Fact[[#This Row],[Discount4]])</f>
        <v>373.83839999999998</v>
      </c>
      <c r="O1025" s="1">
        <f>Sales_Fact[[#This Row],[Quantity2]]*Sales_Fact[[#This Row],[Unit_Price3]]</f>
        <v>479.28</v>
      </c>
      <c r="P1025" s="1">
        <f>Sales_Fact[[#This Row],[Gross Amount]]*Sales_Fact[[#This Row],[Discount4]]</f>
        <v>105.44159999999999</v>
      </c>
      <c r="Q1025" s="1" t="str">
        <f>IF(Sales_Fact[[#This Row],[Total_Amount5]]&gt;1000,"High Value","Standard")</f>
        <v>Standard</v>
      </c>
    </row>
    <row r="1026" spans="1:17" x14ac:dyDescent="0.25">
      <c r="A1026" t="s">
        <v>2912</v>
      </c>
      <c r="B1026" s="3">
        <v>45354</v>
      </c>
      <c r="C1026" t="s">
        <v>1161</v>
      </c>
      <c r="D1026" t="s">
        <v>1836</v>
      </c>
      <c r="E1026" t="s">
        <v>1866</v>
      </c>
      <c r="F1026">
        <v>1</v>
      </c>
      <c r="G1026">
        <v>329.94</v>
      </c>
      <c r="H1026">
        <v>0.14000000000000001</v>
      </c>
      <c r="I1026" t="s">
        <v>1868</v>
      </c>
      <c r="J1026">
        <v>283.7484</v>
      </c>
      <c r="K1026" s="4">
        <f>IF(ISBLANK(Sales_Fact[[#This Row],[Quantity]]),MEDIAN(Sales_Fact[Quantity]),Sales_Fact[[#This Row],[Quantity]])</f>
        <v>1</v>
      </c>
      <c r="L1026" s="1">
        <f>IF(ISBLANK(Sales_Fact[[#This Row],[Unit_Price]]),MEDIAN(Sales_Fact[Unit_Price]),Sales_Fact[[#This Row],[Unit_Price]])</f>
        <v>329.94</v>
      </c>
      <c r="M1026" s="2">
        <f>IF(ISBLANK(Sales_Fact[[#This Row],[Discount]]),MEDIAN(Sales_Fact[Discount]),Sales_Fact[[#This Row],[Discount]])</f>
        <v>0.14000000000000001</v>
      </c>
      <c r="N1026" s="1">
        <f>Sales_Fact[[#This Row],[Quantity2]]*Sales_Fact[[#This Row],[Unit_Price3]]*(1-Sales_Fact[[#This Row],[Discount4]])</f>
        <v>283.7484</v>
      </c>
      <c r="O1026" s="1">
        <f>Sales_Fact[[#This Row],[Quantity2]]*Sales_Fact[[#This Row],[Unit_Price3]]</f>
        <v>329.94</v>
      </c>
      <c r="P1026" s="1">
        <f>Sales_Fact[[#This Row],[Gross Amount]]*Sales_Fact[[#This Row],[Discount4]]</f>
        <v>46.191600000000001</v>
      </c>
      <c r="Q1026" s="1" t="str">
        <f>IF(Sales_Fact[[#This Row],[Total_Amount5]]&gt;1000,"High Value","Standard")</f>
        <v>Standard</v>
      </c>
    </row>
    <row r="1027" spans="1:17" x14ac:dyDescent="0.25">
      <c r="A1027" t="s">
        <v>2913</v>
      </c>
      <c r="B1027" s="3">
        <v>45720</v>
      </c>
      <c r="C1027" t="s">
        <v>228</v>
      </c>
      <c r="D1027" t="s">
        <v>1602</v>
      </c>
      <c r="E1027" t="s">
        <v>1866</v>
      </c>
      <c r="F1027">
        <v>1</v>
      </c>
      <c r="G1027">
        <v>234.06</v>
      </c>
      <c r="H1027">
        <v>0.11</v>
      </c>
      <c r="I1027" t="s">
        <v>1864</v>
      </c>
      <c r="J1027">
        <v>208.3134</v>
      </c>
      <c r="K1027" s="4">
        <f>IF(ISBLANK(Sales_Fact[[#This Row],[Quantity]]),MEDIAN(Sales_Fact[Quantity]),Sales_Fact[[#This Row],[Quantity]])</f>
        <v>1</v>
      </c>
      <c r="L1027" s="1">
        <f>IF(ISBLANK(Sales_Fact[[#This Row],[Unit_Price]]),MEDIAN(Sales_Fact[Unit_Price]),Sales_Fact[[#This Row],[Unit_Price]])</f>
        <v>234.06</v>
      </c>
      <c r="M1027" s="2">
        <f>IF(ISBLANK(Sales_Fact[[#This Row],[Discount]]),MEDIAN(Sales_Fact[Discount]),Sales_Fact[[#This Row],[Discount]])</f>
        <v>0.11</v>
      </c>
      <c r="N1027" s="1">
        <f>Sales_Fact[[#This Row],[Quantity2]]*Sales_Fact[[#This Row],[Unit_Price3]]*(1-Sales_Fact[[#This Row],[Discount4]])</f>
        <v>208.3134</v>
      </c>
      <c r="O1027" s="1">
        <f>Sales_Fact[[#This Row],[Quantity2]]*Sales_Fact[[#This Row],[Unit_Price3]]</f>
        <v>234.06</v>
      </c>
      <c r="P1027" s="1">
        <f>Sales_Fact[[#This Row],[Gross Amount]]*Sales_Fact[[#This Row],[Discount4]]</f>
        <v>25.746600000000001</v>
      </c>
      <c r="Q1027" s="1" t="str">
        <f>IF(Sales_Fact[[#This Row],[Total_Amount5]]&gt;1000,"High Value","Standard")</f>
        <v>Standard</v>
      </c>
    </row>
    <row r="1028" spans="1:17" x14ac:dyDescent="0.25">
      <c r="A1028" t="s">
        <v>2914</v>
      </c>
      <c r="B1028" s="3">
        <v>45278</v>
      </c>
      <c r="C1028" t="s">
        <v>1008</v>
      </c>
      <c r="D1028" t="s">
        <v>1794</v>
      </c>
      <c r="E1028" t="s">
        <v>1879</v>
      </c>
      <c r="F1028">
        <v>2</v>
      </c>
      <c r="G1028">
        <v>773.75</v>
      </c>
      <c r="H1028">
        <v>0.16</v>
      </c>
      <c r="I1028" t="s">
        <v>1864</v>
      </c>
      <c r="J1028">
        <v>1299.9000000000001</v>
      </c>
      <c r="K1028" s="4">
        <f>IF(ISBLANK(Sales_Fact[[#This Row],[Quantity]]),MEDIAN(Sales_Fact[Quantity]),Sales_Fact[[#This Row],[Quantity]])</f>
        <v>2</v>
      </c>
      <c r="L1028" s="1">
        <f>IF(ISBLANK(Sales_Fact[[#This Row],[Unit_Price]]),MEDIAN(Sales_Fact[Unit_Price]),Sales_Fact[[#This Row],[Unit_Price]])</f>
        <v>773.75</v>
      </c>
      <c r="M1028" s="2">
        <f>IF(ISBLANK(Sales_Fact[[#This Row],[Discount]]),MEDIAN(Sales_Fact[Discount]),Sales_Fact[[#This Row],[Discount]])</f>
        <v>0.16</v>
      </c>
      <c r="N1028" s="1">
        <f>Sales_Fact[[#This Row],[Quantity2]]*Sales_Fact[[#This Row],[Unit_Price3]]*(1-Sales_Fact[[#This Row],[Discount4]])</f>
        <v>1299.8999999999999</v>
      </c>
      <c r="O1028" s="1">
        <f>Sales_Fact[[#This Row],[Quantity2]]*Sales_Fact[[#This Row],[Unit_Price3]]</f>
        <v>1547.5</v>
      </c>
      <c r="P1028" s="1">
        <f>Sales_Fact[[#This Row],[Gross Amount]]*Sales_Fact[[#This Row],[Discount4]]</f>
        <v>247.6</v>
      </c>
      <c r="Q1028" s="1" t="str">
        <f>IF(Sales_Fact[[#This Row],[Total_Amount5]]&gt;1000,"High Value","Standard")</f>
        <v>High Value</v>
      </c>
    </row>
    <row r="1029" spans="1:17" x14ac:dyDescent="0.25">
      <c r="A1029" t="s">
        <v>2915</v>
      </c>
      <c r="B1029" s="3">
        <v>45422</v>
      </c>
      <c r="C1029" t="s">
        <v>1362</v>
      </c>
      <c r="D1029" t="s">
        <v>1707</v>
      </c>
      <c r="E1029" t="s">
        <v>1899</v>
      </c>
      <c r="F1029">
        <v>1</v>
      </c>
      <c r="G1029">
        <v>73.88</v>
      </c>
      <c r="H1029">
        <v>0.04</v>
      </c>
      <c r="I1029" t="s">
        <v>1861</v>
      </c>
      <c r="J1029">
        <v>70.924799999999991</v>
      </c>
      <c r="K1029" s="4">
        <f>IF(ISBLANK(Sales_Fact[[#This Row],[Quantity]]),MEDIAN(Sales_Fact[Quantity]),Sales_Fact[[#This Row],[Quantity]])</f>
        <v>1</v>
      </c>
      <c r="L1029" s="1">
        <f>IF(ISBLANK(Sales_Fact[[#This Row],[Unit_Price]]),MEDIAN(Sales_Fact[Unit_Price]),Sales_Fact[[#This Row],[Unit_Price]])</f>
        <v>73.88</v>
      </c>
      <c r="M1029" s="2">
        <f>IF(ISBLANK(Sales_Fact[[#This Row],[Discount]]),MEDIAN(Sales_Fact[Discount]),Sales_Fact[[#This Row],[Discount]])</f>
        <v>0.04</v>
      </c>
      <c r="N1029" s="1">
        <f>Sales_Fact[[#This Row],[Quantity2]]*Sales_Fact[[#This Row],[Unit_Price3]]*(1-Sales_Fact[[#This Row],[Discount4]])</f>
        <v>70.924799999999991</v>
      </c>
      <c r="O1029" s="1">
        <f>Sales_Fact[[#This Row],[Quantity2]]*Sales_Fact[[#This Row],[Unit_Price3]]</f>
        <v>73.88</v>
      </c>
      <c r="P1029" s="1">
        <f>Sales_Fact[[#This Row],[Gross Amount]]*Sales_Fact[[#This Row],[Discount4]]</f>
        <v>2.9552</v>
      </c>
      <c r="Q1029" s="1" t="str">
        <f>IF(Sales_Fact[[#This Row],[Total_Amount5]]&gt;1000,"High Value","Standard")</f>
        <v>Standard</v>
      </c>
    </row>
    <row r="1030" spans="1:17" x14ac:dyDescent="0.25">
      <c r="A1030" t="s">
        <v>2916</v>
      </c>
      <c r="B1030" s="3">
        <v>45337</v>
      </c>
      <c r="C1030" t="s">
        <v>34</v>
      </c>
      <c r="D1030" t="s">
        <v>1809</v>
      </c>
      <c r="E1030" t="s">
        <v>1899</v>
      </c>
      <c r="F1030">
        <v>1</v>
      </c>
      <c r="G1030">
        <v>859.3</v>
      </c>
      <c r="H1030">
        <v>0.16</v>
      </c>
      <c r="I1030" t="s">
        <v>1864</v>
      </c>
      <c r="J1030">
        <v>721.8119999999999</v>
      </c>
      <c r="K1030" s="4">
        <f>IF(ISBLANK(Sales_Fact[[#This Row],[Quantity]]),MEDIAN(Sales_Fact[Quantity]),Sales_Fact[[#This Row],[Quantity]])</f>
        <v>1</v>
      </c>
      <c r="L1030" s="1">
        <f>IF(ISBLANK(Sales_Fact[[#This Row],[Unit_Price]]),MEDIAN(Sales_Fact[Unit_Price]),Sales_Fact[[#This Row],[Unit_Price]])</f>
        <v>859.3</v>
      </c>
      <c r="M1030" s="2">
        <f>IF(ISBLANK(Sales_Fact[[#This Row],[Discount]]),MEDIAN(Sales_Fact[Discount]),Sales_Fact[[#This Row],[Discount]])</f>
        <v>0.16</v>
      </c>
      <c r="N1030" s="1">
        <f>Sales_Fact[[#This Row],[Quantity2]]*Sales_Fact[[#This Row],[Unit_Price3]]*(1-Sales_Fact[[#This Row],[Discount4]])</f>
        <v>721.8119999999999</v>
      </c>
      <c r="O1030" s="1">
        <f>Sales_Fact[[#This Row],[Quantity2]]*Sales_Fact[[#This Row],[Unit_Price3]]</f>
        <v>859.3</v>
      </c>
      <c r="P1030" s="1">
        <f>Sales_Fact[[#This Row],[Gross Amount]]*Sales_Fact[[#This Row],[Discount4]]</f>
        <v>137.488</v>
      </c>
      <c r="Q1030" s="1" t="str">
        <f>IF(Sales_Fact[[#This Row],[Total_Amount5]]&gt;1000,"High Value","Standard")</f>
        <v>Standard</v>
      </c>
    </row>
    <row r="1031" spans="1:17" x14ac:dyDescent="0.25">
      <c r="A1031" t="s">
        <v>2917</v>
      </c>
      <c r="B1031" s="3">
        <v>45564</v>
      </c>
      <c r="C1031" t="s">
        <v>449</v>
      </c>
      <c r="D1031" t="s">
        <v>1794</v>
      </c>
      <c r="E1031" t="s">
        <v>1904</v>
      </c>
      <c r="F1031">
        <v>4</v>
      </c>
      <c r="G1031">
        <v>762.43</v>
      </c>
      <c r="H1031">
        <v>0.05</v>
      </c>
      <c r="I1031" t="s">
        <v>1861</v>
      </c>
      <c r="J1031">
        <v>2897.233999999999</v>
      </c>
      <c r="K1031" s="4">
        <f>IF(ISBLANK(Sales_Fact[[#This Row],[Quantity]]),MEDIAN(Sales_Fact[Quantity]),Sales_Fact[[#This Row],[Quantity]])</f>
        <v>4</v>
      </c>
      <c r="L1031" s="1">
        <f>IF(ISBLANK(Sales_Fact[[#This Row],[Unit_Price]]),MEDIAN(Sales_Fact[Unit_Price]),Sales_Fact[[#This Row],[Unit_Price]])</f>
        <v>762.43</v>
      </c>
      <c r="M1031" s="2">
        <f>IF(ISBLANK(Sales_Fact[[#This Row],[Discount]]),MEDIAN(Sales_Fact[Discount]),Sales_Fact[[#This Row],[Discount]])</f>
        <v>0.05</v>
      </c>
      <c r="N1031" s="1">
        <f>Sales_Fact[[#This Row],[Quantity2]]*Sales_Fact[[#This Row],[Unit_Price3]]*(1-Sales_Fact[[#This Row],[Discount4]])</f>
        <v>2897.2339999999995</v>
      </c>
      <c r="O1031" s="1">
        <f>Sales_Fact[[#This Row],[Quantity2]]*Sales_Fact[[#This Row],[Unit_Price3]]</f>
        <v>3049.72</v>
      </c>
      <c r="P1031" s="1">
        <f>Sales_Fact[[#This Row],[Gross Amount]]*Sales_Fact[[#This Row],[Discount4]]</f>
        <v>152.48599999999999</v>
      </c>
      <c r="Q1031" s="1" t="str">
        <f>IF(Sales_Fact[[#This Row],[Total_Amount5]]&gt;1000,"High Value","Standard")</f>
        <v>High Value</v>
      </c>
    </row>
    <row r="1032" spans="1:17" x14ac:dyDescent="0.25">
      <c r="A1032" t="s">
        <v>2918</v>
      </c>
      <c r="B1032" s="3">
        <v>45424</v>
      </c>
      <c r="C1032" t="s">
        <v>433</v>
      </c>
      <c r="D1032" t="s">
        <v>1770</v>
      </c>
      <c r="E1032" t="s">
        <v>1879</v>
      </c>
      <c r="F1032">
        <v>1</v>
      </c>
      <c r="G1032">
        <v>328.51</v>
      </c>
      <c r="H1032">
        <v>0.2</v>
      </c>
      <c r="I1032" t="s">
        <v>1868</v>
      </c>
      <c r="J1032">
        <v>262.80799999999999</v>
      </c>
      <c r="K1032" s="4">
        <f>IF(ISBLANK(Sales_Fact[[#This Row],[Quantity]]),MEDIAN(Sales_Fact[Quantity]),Sales_Fact[[#This Row],[Quantity]])</f>
        <v>1</v>
      </c>
      <c r="L1032" s="1">
        <f>IF(ISBLANK(Sales_Fact[[#This Row],[Unit_Price]]),MEDIAN(Sales_Fact[Unit_Price]),Sales_Fact[[#This Row],[Unit_Price]])</f>
        <v>328.51</v>
      </c>
      <c r="M1032" s="2">
        <f>IF(ISBLANK(Sales_Fact[[#This Row],[Discount]]),MEDIAN(Sales_Fact[Discount]),Sales_Fact[[#This Row],[Discount]])</f>
        <v>0.2</v>
      </c>
      <c r="N1032" s="1">
        <f>Sales_Fact[[#This Row],[Quantity2]]*Sales_Fact[[#This Row],[Unit_Price3]]*(1-Sales_Fact[[#This Row],[Discount4]])</f>
        <v>262.80799999999999</v>
      </c>
      <c r="O1032" s="1">
        <f>Sales_Fact[[#This Row],[Quantity2]]*Sales_Fact[[#This Row],[Unit_Price3]]</f>
        <v>328.51</v>
      </c>
      <c r="P1032" s="1">
        <f>Sales_Fact[[#This Row],[Gross Amount]]*Sales_Fact[[#This Row],[Discount4]]</f>
        <v>65.701999999999998</v>
      </c>
      <c r="Q1032" s="1" t="str">
        <f>IF(Sales_Fact[[#This Row],[Total_Amount5]]&gt;1000,"High Value","Standard")</f>
        <v>Standard</v>
      </c>
    </row>
    <row r="1033" spans="1:17" x14ac:dyDescent="0.25">
      <c r="A1033" t="s">
        <v>2919</v>
      </c>
      <c r="B1033" s="3">
        <v>45719</v>
      </c>
      <c r="C1033" t="s">
        <v>881</v>
      </c>
      <c r="D1033" t="s">
        <v>1683</v>
      </c>
      <c r="E1033" t="s">
        <v>1874</v>
      </c>
      <c r="F1033">
        <v>1</v>
      </c>
      <c r="G1033">
        <v>34.51</v>
      </c>
      <c r="H1033">
        <v>0.04</v>
      </c>
      <c r="I1033" t="s">
        <v>1868</v>
      </c>
      <c r="J1033">
        <v>33.129600000000003</v>
      </c>
      <c r="K1033" s="4">
        <f>IF(ISBLANK(Sales_Fact[[#This Row],[Quantity]]),MEDIAN(Sales_Fact[Quantity]),Sales_Fact[[#This Row],[Quantity]])</f>
        <v>1</v>
      </c>
      <c r="L1033" s="1">
        <f>IF(ISBLANK(Sales_Fact[[#This Row],[Unit_Price]]),MEDIAN(Sales_Fact[Unit_Price]),Sales_Fact[[#This Row],[Unit_Price]])</f>
        <v>34.51</v>
      </c>
      <c r="M1033" s="2">
        <f>IF(ISBLANK(Sales_Fact[[#This Row],[Discount]]),MEDIAN(Sales_Fact[Discount]),Sales_Fact[[#This Row],[Discount]])</f>
        <v>0.04</v>
      </c>
      <c r="N1033" s="1">
        <f>Sales_Fact[[#This Row],[Quantity2]]*Sales_Fact[[#This Row],[Unit_Price3]]*(1-Sales_Fact[[#This Row],[Discount4]])</f>
        <v>33.129599999999996</v>
      </c>
      <c r="O1033" s="1">
        <f>Sales_Fact[[#This Row],[Quantity2]]*Sales_Fact[[#This Row],[Unit_Price3]]</f>
        <v>34.51</v>
      </c>
      <c r="P1033" s="1">
        <f>Sales_Fact[[#This Row],[Gross Amount]]*Sales_Fact[[#This Row],[Discount4]]</f>
        <v>1.3803999999999998</v>
      </c>
      <c r="Q1033" s="1" t="str">
        <f>IF(Sales_Fact[[#This Row],[Total_Amount5]]&gt;1000,"High Value","Standard")</f>
        <v>Standard</v>
      </c>
    </row>
    <row r="1034" spans="1:17" x14ac:dyDescent="0.25">
      <c r="A1034" t="s">
        <v>2920</v>
      </c>
      <c r="B1034" s="3">
        <v>45250</v>
      </c>
      <c r="C1034" t="s">
        <v>376</v>
      </c>
      <c r="D1034" t="s">
        <v>1608</v>
      </c>
      <c r="E1034" t="s">
        <v>1931</v>
      </c>
      <c r="F1034">
        <v>3</v>
      </c>
      <c r="G1034">
        <v>663.73</v>
      </c>
      <c r="H1034">
        <v>0.06</v>
      </c>
      <c r="I1034" t="s">
        <v>1868</v>
      </c>
      <c r="J1034">
        <v>1871.7185999999999</v>
      </c>
      <c r="K1034" s="4">
        <f>IF(ISBLANK(Sales_Fact[[#This Row],[Quantity]]),MEDIAN(Sales_Fact[Quantity]),Sales_Fact[[#This Row],[Quantity]])</f>
        <v>3</v>
      </c>
      <c r="L1034" s="1">
        <f>IF(ISBLANK(Sales_Fact[[#This Row],[Unit_Price]]),MEDIAN(Sales_Fact[Unit_Price]),Sales_Fact[[#This Row],[Unit_Price]])</f>
        <v>663.73</v>
      </c>
      <c r="M1034" s="2">
        <f>IF(ISBLANK(Sales_Fact[[#This Row],[Discount]]),MEDIAN(Sales_Fact[Discount]),Sales_Fact[[#This Row],[Discount]])</f>
        <v>0.06</v>
      </c>
      <c r="N1034" s="1">
        <f>Sales_Fact[[#This Row],[Quantity2]]*Sales_Fact[[#This Row],[Unit_Price3]]*(1-Sales_Fact[[#This Row],[Discount4]])</f>
        <v>1871.7185999999999</v>
      </c>
      <c r="O1034" s="1">
        <f>Sales_Fact[[#This Row],[Quantity2]]*Sales_Fact[[#This Row],[Unit_Price3]]</f>
        <v>1991.19</v>
      </c>
      <c r="P1034" s="1">
        <f>Sales_Fact[[#This Row],[Gross Amount]]*Sales_Fact[[#This Row],[Discount4]]</f>
        <v>119.4714</v>
      </c>
      <c r="Q1034" s="1" t="str">
        <f>IF(Sales_Fact[[#This Row],[Total_Amount5]]&gt;1000,"High Value","Standard")</f>
        <v>High Value</v>
      </c>
    </row>
    <row r="1035" spans="1:17" x14ac:dyDescent="0.25">
      <c r="A1035" t="s">
        <v>2921</v>
      </c>
      <c r="B1035" s="3">
        <v>45479</v>
      </c>
      <c r="C1035" t="s">
        <v>797</v>
      </c>
      <c r="D1035" t="s">
        <v>1650</v>
      </c>
      <c r="E1035" t="s">
        <v>1890</v>
      </c>
      <c r="F1035">
        <v>1</v>
      </c>
      <c r="G1035">
        <v>409.41</v>
      </c>
      <c r="H1035">
        <v>0.13</v>
      </c>
      <c r="I1035" t="s">
        <v>1864</v>
      </c>
      <c r="J1035">
        <v>356.18669999999997</v>
      </c>
      <c r="K1035" s="4">
        <f>IF(ISBLANK(Sales_Fact[[#This Row],[Quantity]]),MEDIAN(Sales_Fact[Quantity]),Sales_Fact[[#This Row],[Quantity]])</f>
        <v>1</v>
      </c>
      <c r="L1035" s="1">
        <f>IF(ISBLANK(Sales_Fact[[#This Row],[Unit_Price]]),MEDIAN(Sales_Fact[Unit_Price]),Sales_Fact[[#This Row],[Unit_Price]])</f>
        <v>409.41</v>
      </c>
      <c r="M1035" s="2">
        <f>IF(ISBLANK(Sales_Fact[[#This Row],[Discount]]),MEDIAN(Sales_Fact[Discount]),Sales_Fact[[#This Row],[Discount]])</f>
        <v>0.13</v>
      </c>
      <c r="N1035" s="1">
        <f>Sales_Fact[[#This Row],[Quantity2]]*Sales_Fact[[#This Row],[Unit_Price3]]*(1-Sales_Fact[[#This Row],[Discount4]])</f>
        <v>356.18670000000003</v>
      </c>
      <c r="O1035" s="1">
        <f>Sales_Fact[[#This Row],[Quantity2]]*Sales_Fact[[#This Row],[Unit_Price3]]</f>
        <v>409.41</v>
      </c>
      <c r="P1035" s="1">
        <f>Sales_Fact[[#This Row],[Gross Amount]]*Sales_Fact[[#This Row],[Discount4]]</f>
        <v>53.223300000000002</v>
      </c>
      <c r="Q1035" s="1" t="str">
        <f>IF(Sales_Fact[[#This Row],[Total_Amount5]]&gt;1000,"High Value","Standard")</f>
        <v>Standard</v>
      </c>
    </row>
    <row r="1036" spans="1:17" x14ac:dyDescent="0.25">
      <c r="A1036" t="s">
        <v>2922</v>
      </c>
      <c r="B1036" s="3">
        <v>45727</v>
      </c>
      <c r="C1036" t="s">
        <v>336</v>
      </c>
      <c r="D1036" t="s">
        <v>1785</v>
      </c>
      <c r="E1036" t="s">
        <v>1860</v>
      </c>
      <c r="F1036">
        <v>3</v>
      </c>
      <c r="G1036">
        <v>461.03</v>
      </c>
      <c r="H1036">
        <v>0.11</v>
      </c>
      <c r="I1036" t="s">
        <v>1864</v>
      </c>
      <c r="J1036">
        <v>1230.9501</v>
      </c>
      <c r="K1036" s="4">
        <f>IF(ISBLANK(Sales_Fact[[#This Row],[Quantity]]),MEDIAN(Sales_Fact[Quantity]),Sales_Fact[[#This Row],[Quantity]])</f>
        <v>3</v>
      </c>
      <c r="L1036" s="1">
        <f>IF(ISBLANK(Sales_Fact[[#This Row],[Unit_Price]]),MEDIAN(Sales_Fact[Unit_Price]),Sales_Fact[[#This Row],[Unit_Price]])</f>
        <v>461.03</v>
      </c>
      <c r="M1036" s="2">
        <f>IF(ISBLANK(Sales_Fact[[#This Row],[Discount]]),MEDIAN(Sales_Fact[Discount]),Sales_Fact[[#This Row],[Discount]])</f>
        <v>0.11</v>
      </c>
      <c r="N1036" s="1">
        <f>Sales_Fact[[#This Row],[Quantity2]]*Sales_Fact[[#This Row],[Unit_Price3]]*(1-Sales_Fact[[#This Row],[Discount4]])</f>
        <v>1230.9501</v>
      </c>
      <c r="O1036" s="1">
        <f>Sales_Fact[[#This Row],[Quantity2]]*Sales_Fact[[#This Row],[Unit_Price3]]</f>
        <v>1383.09</v>
      </c>
      <c r="P1036" s="1">
        <f>Sales_Fact[[#This Row],[Gross Amount]]*Sales_Fact[[#This Row],[Discount4]]</f>
        <v>152.13989999999998</v>
      </c>
      <c r="Q1036" s="1" t="str">
        <f>IF(Sales_Fact[[#This Row],[Total_Amount5]]&gt;1000,"High Value","Standard")</f>
        <v>High Value</v>
      </c>
    </row>
    <row r="1037" spans="1:17" x14ac:dyDescent="0.25">
      <c r="A1037" t="s">
        <v>2923</v>
      </c>
      <c r="B1037" s="3">
        <v>45394</v>
      </c>
      <c r="C1037" t="s">
        <v>1161</v>
      </c>
      <c r="D1037" t="s">
        <v>1608</v>
      </c>
      <c r="E1037" t="s">
        <v>1881</v>
      </c>
      <c r="F1037">
        <v>2</v>
      </c>
      <c r="G1037">
        <v>760.14</v>
      </c>
      <c r="H1037">
        <v>0.02</v>
      </c>
      <c r="I1037" t="s">
        <v>1868</v>
      </c>
      <c r="J1037">
        <v>1489.8743999999999</v>
      </c>
      <c r="K1037" s="4">
        <f>IF(ISBLANK(Sales_Fact[[#This Row],[Quantity]]),MEDIAN(Sales_Fact[Quantity]),Sales_Fact[[#This Row],[Quantity]])</f>
        <v>2</v>
      </c>
      <c r="L1037" s="1">
        <f>IF(ISBLANK(Sales_Fact[[#This Row],[Unit_Price]]),MEDIAN(Sales_Fact[Unit_Price]),Sales_Fact[[#This Row],[Unit_Price]])</f>
        <v>760.14</v>
      </c>
      <c r="M1037" s="2">
        <f>IF(ISBLANK(Sales_Fact[[#This Row],[Discount]]),MEDIAN(Sales_Fact[Discount]),Sales_Fact[[#This Row],[Discount]])</f>
        <v>0.02</v>
      </c>
      <c r="N1037" s="1">
        <f>Sales_Fact[[#This Row],[Quantity2]]*Sales_Fact[[#This Row],[Unit_Price3]]*(1-Sales_Fact[[#This Row],[Discount4]])</f>
        <v>1489.8743999999999</v>
      </c>
      <c r="O1037" s="1">
        <f>Sales_Fact[[#This Row],[Quantity2]]*Sales_Fact[[#This Row],[Unit_Price3]]</f>
        <v>1520.28</v>
      </c>
      <c r="P1037" s="1">
        <f>Sales_Fact[[#This Row],[Gross Amount]]*Sales_Fact[[#This Row],[Discount4]]</f>
        <v>30.4056</v>
      </c>
      <c r="Q1037" s="1" t="str">
        <f>IF(Sales_Fact[[#This Row],[Total_Amount5]]&gt;1000,"High Value","Standard")</f>
        <v>High Value</v>
      </c>
    </row>
    <row r="1038" spans="1:17" x14ac:dyDescent="0.25">
      <c r="A1038" t="s">
        <v>2924</v>
      </c>
      <c r="B1038" s="3">
        <v>45773</v>
      </c>
      <c r="C1038" t="s">
        <v>893</v>
      </c>
      <c r="D1038" t="s">
        <v>1620</v>
      </c>
      <c r="E1038" t="s">
        <v>1883</v>
      </c>
      <c r="F1038">
        <v>3</v>
      </c>
      <c r="G1038">
        <v>688.76</v>
      </c>
      <c r="H1038">
        <v>0.12</v>
      </c>
      <c r="I1038" t="s">
        <v>1864</v>
      </c>
      <c r="J1038">
        <v>1818.3263999999999</v>
      </c>
      <c r="K1038" s="4">
        <f>IF(ISBLANK(Sales_Fact[[#This Row],[Quantity]]),MEDIAN(Sales_Fact[Quantity]),Sales_Fact[[#This Row],[Quantity]])</f>
        <v>3</v>
      </c>
      <c r="L1038" s="1">
        <f>IF(ISBLANK(Sales_Fact[[#This Row],[Unit_Price]]),MEDIAN(Sales_Fact[Unit_Price]),Sales_Fact[[#This Row],[Unit_Price]])</f>
        <v>688.76</v>
      </c>
      <c r="M1038" s="2">
        <f>IF(ISBLANK(Sales_Fact[[#This Row],[Discount]]),MEDIAN(Sales_Fact[Discount]),Sales_Fact[[#This Row],[Discount]])</f>
        <v>0.12</v>
      </c>
      <c r="N1038" s="1">
        <f>Sales_Fact[[#This Row],[Quantity2]]*Sales_Fact[[#This Row],[Unit_Price3]]*(1-Sales_Fact[[#This Row],[Discount4]])</f>
        <v>1818.3263999999997</v>
      </c>
      <c r="O1038" s="1">
        <f>Sales_Fact[[#This Row],[Quantity2]]*Sales_Fact[[#This Row],[Unit_Price3]]</f>
        <v>2066.2799999999997</v>
      </c>
      <c r="P1038" s="1">
        <f>Sales_Fact[[#This Row],[Gross Amount]]*Sales_Fact[[#This Row],[Discount4]]</f>
        <v>247.95359999999997</v>
      </c>
      <c r="Q1038" s="1" t="str">
        <f>IF(Sales_Fact[[#This Row],[Total_Amount5]]&gt;1000,"High Value","Standard")</f>
        <v>High Value</v>
      </c>
    </row>
    <row r="1039" spans="1:17" x14ac:dyDescent="0.25">
      <c r="A1039" t="s">
        <v>2925</v>
      </c>
      <c r="B1039" s="3">
        <v>45779</v>
      </c>
      <c r="C1039" t="s">
        <v>538</v>
      </c>
      <c r="D1039" t="s">
        <v>1680</v>
      </c>
      <c r="E1039" t="s">
        <v>1890</v>
      </c>
      <c r="F1039">
        <v>2</v>
      </c>
      <c r="G1039">
        <v>257.77999999999997</v>
      </c>
      <c r="H1039">
        <v>0.05</v>
      </c>
      <c r="I1039" t="s">
        <v>1861</v>
      </c>
      <c r="J1039">
        <v>489.78199999999993</v>
      </c>
      <c r="K1039" s="4">
        <f>IF(ISBLANK(Sales_Fact[[#This Row],[Quantity]]),MEDIAN(Sales_Fact[Quantity]),Sales_Fact[[#This Row],[Quantity]])</f>
        <v>2</v>
      </c>
      <c r="L1039" s="1">
        <f>IF(ISBLANK(Sales_Fact[[#This Row],[Unit_Price]]),MEDIAN(Sales_Fact[Unit_Price]),Sales_Fact[[#This Row],[Unit_Price]])</f>
        <v>257.77999999999997</v>
      </c>
      <c r="M1039" s="2">
        <f>IF(ISBLANK(Sales_Fact[[#This Row],[Discount]]),MEDIAN(Sales_Fact[Discount]),Sales_Fact[[#This Row],[Discount]])</f>
        <v>0.05</v>
      </c>
      <c r="N1039" s="1">
        <f>Sales_Fact[[#This Row],[Quantity2]]*Sales_Fact[[#This Row],[Unit_Price3]]*(1-Sales_Fact[[#This Row],[Discount4]])</f>
        <v>489.78199999999993</v>
      </c>
      <c r="O1039" s="1">
        <f>Sales_Fact[[#This Row],[Quantity2]]*Sales_Fact[[#This Row],[Unit_Price3]]</f>
        <v>515.55999999999995</v>
      </c>
      <c r="P1039" s="1">
        <f>Sales_Fact[[#This Row],[Gross Amount]]*Sales_Fact[[#This Row],[Discount4]]</f>
        <v>25.777999999999999</v>
      </c>
      <c r="Q1039" s="1" t="str">
        <f>IF(Sales_Fact[[#This Row],[Total_Amount5]]&gt;1000,"High Value","Standard")</f>
        <v>Standard</v>
      </c>
    </row>
    <row r="1040" spans="1:17" x14ac:dyDescent="0.25">
      <c r="A1040" t="s">
        <v>2926</v>
      </c>
      <c r="B1040" s="3">
        <v>45400</v>
      </c>
      <c r="C1040" t="s">
        <v>202</v>
      </c>
      <c r="D1040" t="s">
        <v>1710</v>
      </c>
      <c r="E1040" t="s">
        <v>1872</v>
      </c>
      <c r="F1040">
        <v>2</v>
      </c>
      <c r="G1040">
        <v>314.29000000000002</v>
      </c>
      <c r="H1040">
        <v>0.19</v>
      </c>
      <c r="I1040" t="s">
        <v>1868</v>
      </c>
      <c r="J1040">
        <v>509.14980000000008</v>
      </c>
      <c r="K1040" s="4">
        <f>IF(ISBLANK(Sales_Fact[[#This Row],[Quantity]]),MEDIAN(Sales_Fact[Quantity]),Sales_Fact[[#This Row],[Quantity]])</f>
        <v>2</v>
      </c>
      <c r="L1040" s="1">
        <f>IF(ISBLANK(Sales_Fact[[#This Row],[Unit_Price]]),MEDIAN(Sales_Fact[Unit_Price]),Sales_Fact[[#This Row],[Unit_Price]])</f>
        <v>314.29000000000002</v>
      </c>
      <c r="M1040" s="2">
        <f>IF(ISBLANK(Sales_Fact[[#This Row],[Discount]]),MEDIAN(Sales_Fact[Discount]),Sales_Fact[[#This Row],[Discount]])</f>
        <v>0.19</v>
      </c>
      <c r="N1040" s="1">
        <f>Sales_Fact[[#This Row],[Quantity2]]*Sales_Fact[[#This Row],[Unit_Price3]]*(1-Sales_Fact[[#This Row],[Discount4]])</f>
        <v>509.14980000000008</v>
      </c>
      <c r="O1040" s="1">
        <f>Sales_Fact[[#This Row],[Quantity2]]*Sales_Fact[[#This Row],[Unit_Price3]]</f>
        <v>628.58000000000004</v>
      </c>
      <c r="P1040" s="1">
        <f>Sales_Fact[[#This Row],[Gross Amount]]*Sales_Fact[[#This Row],[Discount4]]</f>
        <v>119.43020000000001</v>
      </c>
      <c r="Q1040" s="1" t="str">
        <f>IF(Sales_Fact[[#This Row],[Total_Amount5]]&gt;1000,"High Value","Standard")</f>
        <v>Standard</v>
      </c>
    </row>
    <row r="1041" spans="1:17" x14ac:dyDescent="0.25">
      <c r="A1041" t="s">
        <v>2927</v>
      </c>
      <c r="B1041" s="3">
        <v>45520</v>
      </c>
      <c r="C1041" t="s">
        <v>526</v>
      </c>
      <c r="D1041" t="s">
        <v>1767</v>
      </c>
      <c r="E1041" t="s">
        <v>1881</v>
      </c>
      <c r="F1041">
        <v>3</v>
      </c>
      <c r="G1041">
        <v>336.09</v>
      </c>
      <c r="H1041">
        <v>0.01</v>
      </c>
      <c r="I1041" t="s">
        <v>1864</v>
      </c>
      <c r="J1041">
        <v>998.18729999999994</v>
      </c>
      <c r="K1041" s="4">
        <f>IF(ISBLANK(Sales_Fact[[#This Row],[Quantity]]),MEDIAN(Sales_Fact[Quantity]),Sales_Fact[[#This Row],[Quantity]])</f>
        <v>3</v>
      </c>
      <c r="L1041" s="1">
        <f>IF(ISBLANK(Sales_Fact[[#This Row],[Unit_Price]]),MEDIAN(Sales_Fact[Unit_Price]),Sales_Fact[[#This Row],[Unit_Price]])</f>
        <v>336.09</v>
      </c>
      <c r="M1041" s="2">
        <f>IF(ISBLANK(Sales_Fact[[#This Row],[Discount]]),MEDIAN(Sales_Fact[Discount]),Sales_Fact[[#This Row],[Discount]])</f>
        <v>0.01</v>
      </c>
      <c r="N1041" s="1">
        <f>Sales_Fact[[#This Row],[Quantity2]]*Sales_Fact[[#This Row],[Unit_Price3]]*(1-Sales_Fact[[#This Row],[Discount4]])</f>
        <v>998.18729999999994</v>
      </c>
      <c r="O1041" s="1">
        <f>Sales_Fact[[#This Row],[Quantity2]]*Sales_Fact[[#This Row],[Unit_Price3]]</f>
        <v>1008.27</v>
      </c>
      <c r="P1041" s="1">
        <f>Sales_Fact[[#This Row],[Gross Amount]]*Sales_Fact[[#This Row],[Discount4]]</f>
        <v>10.082700000000001</v>
      </c>
      <c r="Q1041" s="1" t="str">
        <f>IF(Sales_Fact[[#This Row],[Total_Amount5]]&gt;1000,"High Value","Standard")</f>
        <v>Standard</v>
      </c>
    </row>
    <row r="1042" spans="1:17" x14ac:dyDescent="0.25">
      <c r="A1042" t="s">
        <v>2928</v>
      </c>
      <c r="B1042" s="3">
        <v>45861</v>
      </c>
      <c r="C1042" t="s">
        <v>20</v>
      </c>
      <c r="D1042" t="s">
        <v>1776</v>
      </c>
      <c r="E1042" t="s">
        <v>1863</v>
      </c>
      <c r="F1042">
        <v>3</v>
      </c>
      <c r="G1042">
        <v>202.07</v>
      </c>
      <c r="H1042">
        <v>0.23</v>
      </c>
      <c r="I1042" t="s">
        <v>1864</v>
      </c>
      <c r="J1042">
        <v>466.78170000000011</v>
      </c>
      <c r="K1042" s="4">
        <f>IF(ISBLANK(Sales_Fact[[#This Row],[Quantity]]),MEDIAN(Sales_Fact[Quantity]),Sales_Fact[[#This Row],[Quantity]])</f>
        <v>3</v>
      </c>
      <c r="L1042" s="1">
        <f>IF(ISBLANK(Sales_Fact[[#This Row],[Unit_Price]]),MEDIAN(Sales_Fact[Unit_Price]),Sales_Fact[[#This Row],[Unit_Price]])</f>
        <v>202.07</v>
      </c>
      <c r="M1042" s="2">
        <f>IF(ISBLANK(Sales_Fact[[#This Row],[Discount]]),MEDIAN(Sales_Fact[Discount]),Sales_Fact[[#This Row],[Discount]])</f>
        <v>0.23</v>
      </c>
      <c r="N1042" s="1">
        <f>Sales_Fact[[#This Row],[Quantity2]]*Sales_Fact[[#This Row],[Unit_Price3]]*(1-Sales_Fact[[#This Row],[Discount4]])</f>
        <v>466.78170000000006</v>
      </c>
      <c r="O1042" s="1">
        <f>Sales_Fact[[#This Row],[Quantity2]]*Sales_Fact[[#This Row],[Unit_Price3]]</f>
        <v>606.21</v>
      </c>
      <c r="P1042" s="1">
        <f>Sales_Fact[[#This Row],[Gross Amount]]*Sales_Fact[[#This Row],[Discount4]]</f>
        <v>139.42830000000001</v>
      </c>
      <c r="Q1042" s="1" t="str">
        <f>IF(Sales_Fact[[#This Row],[Total_Amount5]]&gt;1000,"High Value","Standard")</f>
        <v>Standard</v>
      </c>
    </row>
    <row r="1043" spans="1:17" x14ac:dyDescent="0.25">
      <c r="A1043" t="s">
        <v>2929</v>
      </c>
      <c r="B1043" s="3">
        <v>45781</v>
      </c>
      <c r="C1043" t="s">
        <v>987</v>
      </c>
      <c r="D1043" t="s">
        <v>1602</v>
      </c>
      <c r="E1043" t="s">
        <v>1866</v>
      </c>
      <c r="F1043">
        <v>2</v>
      </c>
      <c r="G1043">
        <v>485.25</v>
      </c>
      <c r="H1043">
        <v>0.28000000000000003</v>
      </c>
      <c r="I1043" t="s">
        <v>1861</v>
      </c>
      <c r="J1043">
        <v>698.76</v>
      </c>
      <c r="K1043" s="4">
        <f>IF(ISBLANK(Sales_Fact[[#This Row],[Quantity]]),MEDIAN(Sales_Fact[Quantity]),Sales_Fact[[#This Row],[Quantity]])</f>
        <v>2</v>
      </c>
      <c r="L1043" s="1">
        <f>IF(ISBLANK(Sales_Fact[[#This Row],[Unit_Price]]),MEDIAN(Sales_Fact[Unit_Price]),Sales_Fact[[#This Row],[Unit_Price]])</f>
        <v>485.25</v>
      </c>
      <c r="M1043" s="2">
        <f>IF(ISBLANK(Sales_Fact[[#This Row],[Discount]]),MEDIAN(Sales_Fact[Discount]),Sales_Fact[[#This Row],[Discount]])</f>
        <v>0.28000000000000003</v>
      </c>
      <c r="N1043" s="1">
        <f>Sales_Fact[[#This Row],[Quantity2]]*Sales_Fact[[#This Row],[Unit_Price3]]*(1-Sales_Fact[[#This Row],[Discount4]])</f>
        <v>698.76</v>
      </c>
      <c r="O1043" s="1">
        <f>Sales_Fact[[#This Row],[Quantity2]]*Sales_Fact[[#This Row],[Unit_Price3]]</f>
        <v>970.5</v>
      </c>
      <c r="P1043" s="1">
        <f>Sales_Fact[[#This Row],[Gross Amount]]*Sales_Fact[[#This Row],[Discount4]]</f>
        <v>271.74</v>
      </c>
      <c r="Q1043" s="1" t="str">
        <f>IF(Sales_Fact[[#This Row],[Total_Amount5]]&gt;1000,"High Value","Standard")</f>
        <v>Standard</v>
      </c>
    </row>
    <row r="1044" spans="1:17" x14ac:dyDescent="0.25">
      <c r="A1044" t="s">
        <v>2930</v>
      </c>
      <c r="B1044" s="3">
        <v>45906</v>
      </c>
      <c r="C1044" t="s">
        <v>574</v>
      </c>
      <c r="D1044" t="s">
        <v>1776</v>
      </c>
      <c r="E1044" t="s">
        <v>1901</v>
      </c>
      <c r="F1044">
        <v>4</v>
      </c>
      <c r="G1044">
        <v>552.38</v>
      </c>
      <c r="H1044">
        <v>0.1</v>
      </c>
      <c r="I1044" t="s">
        <v>1864</v>
      </c>
      <c r="J1044">
        <v>1988.568</v>
      </c>
      <c r="K1044" s="4">
        <f>IF(ISBLANK(Sales_Fact[[#This Row],[Quantity]]),MEDIAN(Sales_Fact[Quantity]),Sales_Fact[[#This Row],[Quantity]])</f>
        <v>4</v>
      </c>
      <c r="L1044" s="1">
        <f>IF(ISBLANK(Sales_Fact[[#This Row],[Unit_Price]]),MEDIAN(Sales_Fact[Unit_Price]),Sales_Fact[[#This Row],[Unit_Price]])</f>
        <v>552.38</v>
      </c>
      <c r="M1044" s="2">
        <f>IF(ISBLANK(Sales_Fact[[#This Row],[Discount]]),MEDIAN(Sales_Fact[Discount]),Sales_Fact[[#This Row],[Discount]])</f>
        <v>0.1</v>
      </c>
      <c r="N1044" s="1">
        <f>Sales_Fact[[#This Row],[Quantity2]]*Sales_Fact[[#This Row],[Unit_Price3]]*(1-Sales_Fact[[#This Row],[Discount4]])</f>
        <v>1988.568</v>
      </c>
      <c r="O1044" s="1">
        <f>Sales_Fact[[#This Row],[Quantity2]]*Sales_Fact[[#This Row],[Unit_Price3]]</f>
        <v>2209.52</v>
      </c>
      <c r="P1044" s="1">
        <f>Sales_Fact[[#This Row],[Gross Amount]]*Sales_Fact[[#This Row],[Discount4]]</f>
        <v>220.952</v>
      </c>
      <c r="Q1044" s="1" t="str">
        <f>IF(Sales_Fact[[#This Row],[Total_Amount5]]&gt;1000,"High Value","Standard")</f>
        <v>High Value</v>
      </c>
    </row>
    <row r="1045" spans="1:17" x14ac:dyDescent="0.25">
      <c r="A1045" t="s">
        <v>2931</v>
      </c>
      <c r="B1045" s="3">
        <v>45251</v>
      </c>
      <c r="C1045" t="s">
        <v>382</v>
      </c>
      <c r="D1045" t="s">
        <v>1725</v>
      </c>
      <c r="E1045" t="s">
        <v>1863</v>
      </c>
      <c r="F1045">
        <v>4</v>
      </c>
      <c r="G1045">
        <v>377.26</v>
      </c>
      <c r="H1045">
        <v>0.22</v>
      </c>
      <c r="I1045" t="s">
        <v>1868</v>
      </c>
      <c r="J1045">
        <v>1177.0512000000001</v>
      </c>
      <c r="K1045" s="4">
        <f>IF(ISBLANK(Sales_Fact[[#This Row],[Quantity]]),MEDIAN(Sales_Fact[Quantity]),Sales_Fact[[#This Row],[Quantity]])</f>
        <v>4</v>
      </c>
      <c r="L1045" s="1">
        <f>IF(ISBLANK(Sales_Fact[[#This Row],[Unit_Price]]),MEDIAN(Sales_Fact[Unit_Price]),Sales_Fact[[#This Row],[Unit_Price]])</f>
        <v>377.26</v>
      </c>
      <c r="M1045" s="2">
        <f>IF(ISBLANK(Sales_Fact[[#This Row],[Discount]]),MEDIAN(Sales_Fact[Discount]),Sales_Fact[[#This Row],[Discount]])</f>
        <v>0.22</v>
      </c>
      <c r="N1045" s="1">
        <f>Sales_Fact[[#This Row],[Quantity2]]*Sales_Fact[[#This Row],[Unit_Price3]]*(1-Sales_Fact[[#This Row],[Discount4]])</f>
        <v>1177.0512000000001</v>
      </c>
      <c r="O1045" s="1">
        <f>Sales_Fact[[#This Row],[Quantity2]]*Sales_Fact[[#This Row],[Unit_Price3]]</f>
        <v>1509.04</v>
      </c>
      <c r="P1045" s="1">
        <f>Sales_Fact[[#This Row],[Gross Amount]]*Sales_Fact[[#This Row],[Discount4]]</f>
        <v>331.98879999999997</v>
      </c>
      <c r="Q1045" s="1" t="str">
        <f>IF(Sales_Fact[[#This Row],[Total_Amount5]]&gt;1000,"High Value","Standard")</f>
        <v>High Value</v>
      </c>
    </row>
    <row r="1046" spans="1:17" x14ac:dyDescent="0.25">
      <c r="A1046" t="s">
        <v>2932</v>
      </c>
      <c r="B1046" s="3">
        <v>45257</v>
      </c>
      <c r="C1046" t="s">
        <v>206</v>
      </c>
      <c r="D1046" t="s">
        <v>1692</v>
      </c>
      <c r="E1046" t="s">
        <v>1892</v>
      </c>
      <c r="F1046">
        <v>4</v>
      </c>
      <c r="G1046">
        <v>189.07</v>
      </c>
      <c r="H1046">
        <v>0.1</v>
      </c>
      <c r="I1046" t="s">
        <v>1868</v>
      </c>
      <c r="J1046">
        <v>680.65200000000004</v>
      </c>
      <c r="K1046" s="4">
        <f>IF(ISBLANK(Sales_Fact[[#This Row],[Quantity]]),MEDIAN(Sales_Fact[Quantity]),Sales_Fact[[#This Row],[Quantity]])</f>
        <v>4</v>
      </c>
      <c r="L1046" s="1">
        <f>IF(ISBLANK(Sales_Fact[[#This Row],[Unit_Price]]),MEDIAN(Sales_Fact[Unit_Price]),Sales_Fact[[#This Row],[Unit_Price]])</f>
        <v>189.07</v>
      </c>
      <c r="M1046" s="2">
        <f>IF(ISBLANK(Sales_Fact[[#This Row],[Discount]]),MEDIAN(Sales_Fact[Discount]),Sales_Fact[[#This Row],[Discount]])</f>
        <v>0.1</v>
      </c>
      <c r="N1046" s="1">
        <f>Sales_Fact[[#This Row],[Quantity2]]*Sales_Fact[[#This Row],[Unit_Price3]]*(1-Sales_Fact[[#This Row],[Discount4]])</f>
        <v>680.65200000000004</v>
      </c>
      <c r="O1046" s="1">
        <f>Sales_Fact[[#This Row],[Quantity2]]*Sales_Fact[[#This Row],[Unit_Price3]]</f>
        <v>756.28</v>
      </c>
      <c r="P1046" s="1">
        <f>Sales_Fact[[#This Row],[Gross Amount]]*Sales_Fact[[#This Row],[Discount4]]</f>
        <v>75.628</v>
      </c>
      <c r="Q1046" s="1" t="str">
        <f>IF(Sales_Fact[[#This Row],[Total_Amount5]]&gt;1000,"High Value","Standard")</f>
        <v>Standard</v>
      </c>
    </row>
    <row r="1047" spans="1:17" x14ac:dyDescent="0.25">
      <c r="A1047" t="s">
        <v>2933</v>
      </c>
      <c r="B1047" s="3">
        <v>45818</v>
      </c>
      <c r="C1047" t="s">
        <v>2063</v>
      </c>
      <c r="D1047" t="s">
        <v>1641</v>
      </c>
      <c r="E1047" t="s">
        <v>1874</v>
      </c>
      <c r="F1047">
        <v>3</v>
      </c>
      <c r="G1047">
        <v>272.27</v>
      </c>
      <c r="H1047">
        <v>0.01</v>
      </c>
      <c r="I1047" t="s">
        <v>1861</v>
      </c>
      <c r="J1047">
        <v>808.64189999999996</v>
      </c>
      <c r="K1047" s="4">
        <f>IF(ISBLANK(Sales_Fact[[#This Row],[Quantity]]),MEDIAN(Sales_Fact[Quantity]),Sales_Fact[[#This Row],[Quantity]])</f>
        <v>3</v>
      </c>
      <c r="L1047" s="1">
        <f>IF(ISBLANK(Sales_Fact[[#This Row],[Unit_Price]]),MEDIAN(Sales_Fact[Unit_Price]),Sales_Fact[[#This Row],[Unit_Price]])</f>
        <v>272.27</v>
      </c>
      <c r="M1047" s="2">
        <f>IF(ISBLANK(Sales_Fact[[#This Row],[Discount]]),MEDIAN(Sales_Fact[Discount]),Sales_Fact[[#This Row],[Discount]])</f>
        <v>0.01</v>
      </c>
      <c r="N1047" s="1">
        <f>Sales_Fact[[#This Row],[Quantity2]]*Sales_Fact[[#This Row],[Unit_Price3]]*(1-Sales_Fact[[#This Row],[Discount4]])</f>
        <v>808.64189999999996</v>
      </c>
      <c r="O1047" s="1">
        <f>Sales_Fact[[#This Row],[Quantity2]]*Sales_Fact[[#This Row],[Unit_Price3]]</f>
        <v>816.81</v>
      </c>
      <c r="P1047" s="1">
        <f>Sales_Fact[[#This Row],[Gross Amount]]*Sales_Fact[[#This Row],[Discount4]]</f>
        <v>8.168099999999999</v>
      </c>
      <c r="Q1047" s="1" t="str">
        <f>IF(Sales_Fact[[#This Row],[Total_Amount5]]&gt;1000,"High Value","Standard")</f>
        <v>Standard</v>
      </c>
    </row>
    <row r="1048" spans="1:17" x14ac:dyDescent="0.25">
      <c r="A1048" t="s">
        <v>2934</v>
      </c>
      <c r="B1048" s="3">
        <v>45806</v>
      </c>
      <c r="C1048" t="s">
        <v>851</v>
      </c>
      <c r="D1048" t="s">
        <v>1827</v>
      </c>
      <c r="E1048" t="s">
        <v>1931</v>
      </c>
      <c r="F1048">
        <v>1</v>
      </c>
      <c r="G1048">
        <v>209.39</v>
      </c>
      <c r="H1048">
        <v>0.28000000000000003</v>
      </c>
      <c r="I1048" t="s">
        <v>1864</v>
      </c>
      <c r="J1048">
        <v>150.76079999999999</v>
      </c>
      <c r="K1048" s="4">
        <f>IF(ISBLANK(Sales_Fact[[#This Row],[Quantity]]),MEDIAN(Sales_Fact[Quantity]),Sales_Fact[[#This Row],[Quantity]])</f>
        <v>1</v>
      </c>
      <c r="L1048" s="1">
        <f>IF(ISBLANK(Sales_Fact[[#This Row],[Unit_Price]]),MEDIAN(Sales_Fact[Unit_Price]),Sales_Fact[[#This Row],[Unit_Price]])</f>
        <v>209.39</v>
      </c>
      <c r="M1048" s="2">
        <f>IF(ISBLANK(Sales_Fact[[#This Row],[Discount]]),MEDIAN(Sales_Fact[Discount]),Sales_Fact[[#This Row],[Discount]])</f>
        <v>0.28000000000000003</v>
      </c>
      <c r="N1048" s="1">
        <f>Sales_Fact[[#This Row],[Quantity2]]*Sales_Fact[[#This Row],[Unit_Price3]]*(1-Sales_Fact[[#This Row],[Discount4]])</f>
        <v>150.76079999999999</v>
      </c>
      <c r="O1048" s="1">
        <f>Sales_Fact[[#This Row],[Quantity2]]*Sales_Fact[[#This Row],[Unit_Price3]]</f>
        <v>209.39</v>
      </c>
      <c r="P1048" s="1">
        <f>Sales_Fact[[#This Row],[Gross Amount]]*Sales_Fact[[#This Row],[Discount4]]</f>
        <v>58.629200000000004</v>
      </c>
      <c r="Q1048" s="1" t="str">
        <f>IF(Sales_Fact[[#This Row],[Total_Amount5]]&gt;1000,"High Value","Standard")</f>
        <v>Standard</v>
      </c>
    </row>
    <row r="1049" spans="1:17" x14ac:dyDescent="0.25">
      <c r="A1049" t="s">
        <v>2935</v>
      </c>
      <c r="B1049" s="3">
        <v>45288</v>
      </c>
      <c r="C1049" t="s">
        <v>206</v>
      </c>
      <c r="D1049" t="s">
        <v>1791</v>
      </c>
      <c r="E1049" t="s">
        <v>1890</v>
      </c>
      <c r="F1049">
        <v>1</v>
      </c>
      <c r="G1049">
        <v>813.87</v>
      </c>
      <c r="H1049">
        <v>0.23</v>
      </c>
      <c r="I1049" t="s">
        <v>1861</v>
      </c>
      <c r="J1049">
        <v>626.67989999999998</v>
      </c>
      <c r="K1049" s="4">
        <f>IF(ISBLANK(Sales_Fact[[#This Row],[Quantity]]),MEDIAN(Sales_Fact[Quantity]),Sales_Fact[[#This Row],[Quantity]])</f>
        <v>1</v>
      </c>
      <c r="L1049" s="1">
        <f>IF(ISBLANK(Sales_Fact[[#This Row],[Unit_Price]]),MEDIAN(Sales_Fact[Unit_Price]),Sales_Fact[[#This Row],[Unit_Price]])</f>
        <v>813.87</v>
      </c>
      <c r="M1049" s="2">
        <f>IF(ISBLANK(Sales_Fact[[#This Row],[Discount]]),MEDIAN(Sales_Fact[Discount]),Sales_Fact[[#This Row],[Discount]])</f>
        <v>0.23</v>
      </c>
      <c r="N1049" s="1">
        <f>Sales_Fact[[#This Row],[Quantity2]]*Sales_Fact[[#This Row],[Unit_Price3]]*(1-Sales_Fact[[#This Row],[Discount4]])</f>
        <v>626.67989999999998</v>
      </c>
      <c r="O1049" s="1">
        <f>Sales_Fact[[#This Row],[Quantity2]]*Sales_Fact[[#This Row],[Unit_Price3]]</f>
        <v>813.87</v>
      </c>
      <c r="P1049" s="1">
        <f>Sales_Fact[[#This Row],[Gross Amount]]*Sales_Fact[[#This Row],[Discount4]]</f>
        <v>187.1901</v>
      </c>
      <c r="Q1049" s="1" t="str">
        <f>IF(Sales_Fact[[#This Row],[Total_Amount5]]&gt;1000,"High Value","Standard")</f>
        <v>Standard</v>
      </c>
    </row>
    <row r="1050" spans="1:17" x14ac:dyDescent="0.25">
      <c r="A1050" t="s">
        <v>2936</v>
      </c>
      <c r="B1050" s="3">
        <v>45783</v>
      </c>
      <c r="C1050" t="s">
        <v>830</v>
      </c>
      <c r="D1050" t="s">
        <v>1635</v>
      </c>
      <c r="E1050" t="s">
        <v>1879</v>
      </c>
      <c r="F1050">
        <v>1</v>
      </c>
      <c r="G1050">
        <v>143.69999999999999</v>
      </c>
      <c r="H1050">
        <v>0.19</v>
      </c>
      <c r="I1050" t="s">
        <v>1864</v>
      </c>
      <c r="J1050">
        <v>116.39700000000001</v>
      </c>
      <c r="K1050" s="4">
        <f>IF(ISBLANK(Sales_Fact[[#This Row],[Quantity]]),MEDIAN(Sales_Fact[Quantity]),Sales_Fact[[#This Row],[Quantity]])</f>
        <v>1</v>
      </c>
      <c r="L1050" s="1">
        <f>IF(ISBLANK(Sales_Fact[[#This Row],[Unit_Price]]),MEDIAN(Sales_Fact[Unit_Price]),Sales_Fact[[#This Row],[Unit_Price]])</f>
        <v>143.69999999999999</v>
      </c>
      <c r="M1050" s="2">
        <f>IF(ISBLANK(Sales_Fact[[#This Row],[Discount]]),MEDIAN(Sales_Fact[Discount]),Sales_Fact[[#This Row],[Discount]])</f>
        <v>0.19</v>
      </c>
      <c r="N1050" s="1">
        <f>Sales_Fact[[#This Row],[Quantity2]]*Sales_Fact[[#This Row],[Unit_Price3]]*(1-Sales_Fact[[#This Row],[Discount4]])</f>
        <v>116.39699999999999</v>
      </c>
      <c r="O1050" s="1">
        <f>Sales_Fact[[#This Row],[Quantity2]]*Sales_Fact[[#This Row],[Unit_Price3]]</f>
        <v>143.69999999999999</v>
      </c>
      <c r="P1050" s="1">
        <f>Sales_Fact[[#This Row],[Gross Amount]]*Sales_Fact[[#This Row],[Discount4]]</f>
        <v>27.302999999999997</v>
      </c>
      <c r="Q1050" s="1" t="str">
        <f>IF(Sales_Fact[[#This Row],[Total_Amount5]]&gt;1000,"High Value","Standard")</f>
        <v>Standard</v>
      </c>
    </row>
    <row r="1051" spans="1:17" x14ac:dyDescent="0.25">
      <c r="A1051" t="s">
        <v>2937</v>
      </c>
      <c r="B1051" s="3">
        <v>45385</v>
      </c>
      <c r="C1051" t="s">
        <v>1458</v>
      </c>
      <c r="D1051" t="s">
        <v>1689</v>
      </c>
      <c r="E1051" t="s">
        <v>1883</v>
      </c>
      <c r="F1051">
        <v>4</v>
      </c>
      <c r="G1051">
        <v>837.34</v>
      </c>
      <c r="H1051">
        <v>0.05</v>
      </c>
      <c r="I1051" t="s">
        <v>1864</v>
      </c>
      <c r="J1051">
        <v>3181.8919999999998</v>
      </c>
      <c r="K1051" s="4">
        <f>IF(ISBLANK(Sales_Fact[[#This Row],[Quantity]]),MEDIAN(Sales_Fact[Quantity]),Sales_Fact[[#This Row],[Quantity]])</f>
        <v>4</v>
      </c>
      <c r="L1051" s="1">
        <f>IF(ISBLANK(Sales_Fact[[#This Row],[Unit_Price]]),MEDIAN(Sales_Fact[Unit_Price]),Sales_Fact[[#This Row],[Unit_Price]])</f>
        <v>837.34</v>
      </c>
      <c r="M1051" s="2">
        <f>IF(ISBLANK(Sales_Fact[[#This Row],[Discount]]),MEDIAN(Sales_Fact[Discount]),Sales_Fact[[#This Row],[Discount]])</f>
        <v>0.05</v>
      </c>
      <c r="N1051" s="1">
        <f>Sales_Fact[[#This Row],[Quantity2]]*Sales_Fact[[#This Row],[Unit_Price3]]*(1-Sales_Fact[[#This Row],[Discount4]])</f>
        <v>3181.8919999999998</v>
      </c>
      <c r="O1051" s="1">
        <f>Sales_Fact[[#This Row],[Quantity2]]*Sales_Fact[[#This Row],[Unit_Price3]]</f>
        <v>3349.36</v>
      </c>
      <c r="P1051" s="1">
        <f>Sales_Fact[[#This Row],[Gross Amount]]*Sales_Fact[[#This Row],[Discount4]]</f>
        <v>167.46800000000002</v>
      </c>
      <c r="Q1051" s="1" t="str">
        <f>IF(Sales_Fact[[#This Row],[Total_Amount5]]&gt;1000,"High Value","Standard")</f>
        <v>High Value</v>
      </c>
    </row>
    <row r="1052" spans="1:17" x14ac:dyDescent="0.25">
      <c r="A1052" t="s">
        <v>2938</v>
      </c>
      <c r="B1052" s="3">
        <v>45878</v>
      </c>
      <c r="C1052" t="s">
        <v>421</v>
      </c>
      <c r="D1052" t="s">
        <v>1597</v>
      </c>
      <c r="E1052" t="s">
        <v>1892</v>
      </c>
      <c r="F1052">
        <v>1</v>
      </c>
      <c r="G1052">
        <v>151.66</v>
      </c>
      <c r="H1052">
        <v>0.16</v>
      </c>
      <c r="I1052" t="s">
        <v>1868</v>
      </c>
      <c r="J1052">
        <v>127.3944</v>
      </c>
      <c r="K1052" s="4">
        <f>IF(ISBLANK(Sales_Fact[[#This Row],[Quantity]]),MEDIAN(Sales_Fact[Quantity]),Sales_Fact[[#This Row],[Quantity]])</f>
        <v>1</v>
      </c>
      <c r="L1052" s="1">
        <f>IF(ISBLANK(Sales_Fact[[#This Row],[Unit_Price]]),MEDIAN(Sales_Fact[Unit_Price]),Sales_Fact[[#This Row],[Unit_Price]])</f>
        <v>151.66</v>
      </c>
      <c r="M1052" s="2">
        <f>IF(ISBLANK(Sales_Fact[[#This Row],[Discount]]),MEDIAN(Sales_Fact[Discount]),Sales_Fact[[#This Row],[Discount]])</f>
        <v>0.16</v>
      </c>
      <c r="N1052" s="1">
        <f>Sales_Fact[[#This Row],[Quantity2]]*Sales_Fact[[#This Row],[Unit_Price3]]*(1-Sales_Fact[[#This Row],[Discount4]])</f>
        <v>127.39439999999999</v>
      </c>
      <c r="O1052" s="1">
        <f>Sales_Fact[[#This Row],[Quantity2]]*Sales_Fact[[#This Row],[Unit_Price3]]</f>
        <v>151.66</v>
      </c>
      <c r="P1052" s="1">
        <f>Sales_Fact[[#This Row],[Gross Amount]]*Sales_Fact[[#This Row],[Discount4]]</f>
        <v>24.265599999999999</v>
      </c>
      <c r="Q1052" s="1" t="str">
        <f>IF(Sales_Fact[[#This Row],[Total_Amount5]]&gt;1000,"High Value","Standard")</f>
        <v>Standard</v>
      </c>
    </row>
    <row r="1053" spans="1:17" x14ac:dyDescent="0.25">
      <c r="A1053" t="s">
        <v>2939</v>
      </c>
      <c r="B1053" s="3">
        <v>45720</v>
      </c>
      <c r="C1053" t="s">
        <v>2063</v>
      </c>
      <c r="D1053" t="s">
        <v>1683</v>
      </c>
      <c r="E1053" t="s">
        <v>1866</v>
      </c>
      <c r="F1053">
        <v>3</v>
      </c>
      <c r="G1053">
        <v>961.4</v>
      </c>
      <c r="H1053">
        <v>0.02</v>
      </c>
      <c r="I1053" t="s">
        <v>1864</v>
      </c>
      <c r="J1053">
        <v>2826.5160000000001</v>
      </c>
      <c r="K1053" s="4">
        <f>IF(ISBLANK(Sales_Fact[[#This Row],[Quantity]]),MEDIAN(Sales_Fact[Quantity]),Sales_Fact[[#This Row],[Quantity]])</f>
        <v>3</v>
      </c>
      <c r="L1053" s="1">
        <f>IF(ISBLANK(Sales_Fact[[#This Row],[Unit_Price]]),MEDIAN(Sales_Fact[Unit_Price]),Sales_Fact[[#This Row],[Unit_Price]])</f>
        <v>961.4</v>
      </c>
      <c r="M1053" s="2">
        <f>IF(ISBLANK(Sales_Fact[[#This Row],[Discount]]),MEDIAN(Sales_Fact[Discount]),Sales_Fact[[#This Row],[Discount]])</f>
        <v>0.02</v>
      </c>
      <c r="N1053" s="1">
        <f>Sales_Fact[[#This Row],[Quantity2]]*Sales_Fact[[#This Row],[Unit_Price3]]*(1-Sales_Fact[[#This Row],[Discount4]])</f>
        <v>2826.5159999999996</v>
      </c>
      <c r="O1053" s="1">
        <f>Sales_Fact[[#This Row],[Quantity2]]*Sales_Fact[[#This Row],[Unit_Price3]]</f>
        <v>2884.2</v>
      </c>
      <c r="P1053" s="1">
        <f>Sales_Fact[[#This Row],[Gross Amount]]*Sales_Fact[[#This Row],[Discount4]]</f>
        <v>57.683999999999997</v>
      </c>
      <c r="Q1053" s="1" t="str">
        <f>IF(Sales_Fact[[#This Row],[Total_Amount5]]&gt;1000,"High Value","Standard")</f>
        <v>High Value</v>
      </c>
    </row>
    <row r="1054" spans="1:17" x14ac:dyDescent="0.25">
      <c r="A1054" t="s">
        <v>2940</v>
      </c>
      <c r="B1054" s="3">
        <v>45503</v>
      </c>
      <c r="C1054" t="s">
        <v>1167</v>
      </c>
      <c r="D1054" t="s">
        <v>1773</v>
      </c>
      <c r="E1054" t="s">
        <v>1899</v>
      </c>
      <c r="F1054">
        <v>4</v>
      </c>
      <c r="G1054">
        <v>475.98</v>
      </c>
      <c r="H1054">
        <v>0.19</v>
      </c>
      <c r="I1054" t="s">
        <v>1864</v>
      </c>
      <c r="J1054">
        <v>1542.1751999999999</v>
      </c>
      <c r="K1054" s="4">
        <f>IF(ISBLANK(Sales_Fact[[#This Row],[Quantity]]),MEDIAN(Sales_Fact[Quantity]),Sales_Fact[[#This Row],[Quantity]])</f>
        <v>4</v>
      </c>
      <c r="L1054" s="1">
        <f>IF(ISBLANK(Sales_Fact[[#This Row],[Unit_Price]]),MEDIAN(Sales_Fact[Unit_Price]),Sales_Fact[[#This Row],[Unit_Price]])</f>
        <v>475.98</v>
      </c>
      <c r="M1054" s="2">
        <f>IF(ISBLANK(Sales_Fact[[#This Row],[Discount]]),MEDIAN(Sales_Fact[Discount]),Sales_Fact[[#This Row],[Discount]])</f>
        <v>0.19</v>
      </c>
      <c r="N1054" s="1">
        <f>Sales_Fact[[#This Row],[Quantity2]]*Sales_Fact[[#This Row],[Unit_Price3]]*(1-Sales_Fact[[#This Row],[Discount4]])</f>
        <v>1542.1752000000001</v>
      </c>
      <c r="O1054" s="1">
        <f>Sales_Fact[[#This Row],[Quantity2]]*Sales_Fact[[#This Row],[Unit_Price3]]</f>
        <v>1903.92</v>
      </c>
      <c r="P1054" s="1">
        <f>Sales_Fact[[#This Row],[Gross Amount]]*Sales_Fact[[#This Row],[Discount4]]</f>
        <v>361.7448</v>
      </c>
      <c r="Q1054" s="1" t="str">
        <f>IF(Sales_Fact[[#This Row],[Total_Amount5]]&gt;1000,"High Value","Standard")</f>
        <v>High Value</v>
      </c>
    </row>
    <row r="1055" spans="1:17" x14ac:dyDescent="0.25">
      <c r="A1055" t="s">
        <v>2941</v>
      </c>
      <c r="B1055" s="3">
        <v>45551</v>
      </c>
      <c r="C1055" t="s">
        <v>1197</v>
      </c>
      <c r="D1055" t="s">
        <v>1665</v>
      </c>
      <c r="E1055" t="s">
        <v>1888</v>
      </c>
      <c r="F1055">
        <v>4</v>
      </c>
      <c r="G1055">
        <v>132.88999999999999</v>
      </c>
      <c r="H1055">
        <v>0.12</v>
      </c>
      <c r="I1055" t="s">
        <v>1861</v>
      </c>
      <c r="J1055">
        <v>467.77280000000002</v>
      </c>
      <c r="K1055" s="4">
        <f>IF(ISBLANK(Sales_Fact[[#This Row],[Quantity]]),MEDIAN(Sales_Fact[Quantity]),Sales_Fact[[#This Row],[Quantity]])</f>
        <v>4</v>
      </c>
      <c r="L1055" s="1">
        <f>IF(ISBLANK(Sales_Fact[[#This Row],[Unit_Price]]),MEDIAN(Sales_Fact[Unit_Price]),Sales_Fact[[#This Row],[Unit_Price]])</f>
        <v>132.88999999999999</v>
      </c>
      <c r="M1055" s="2">
        <f>IF(ISBLANK(Sales_Fact[[#This Row],[Discount]]),MEDIAN(Sales_Fact[Discount]),Sales_Fact[[#This Row],[Discount]])</f>
        <v>0.12</v>
      </c>
      <c r="N1055" s="1">
        <f>Sales_Fact[[#This Row],[Quantity2]]*Sales_Fact[[#This Row],[Unit_Price3]]*(1-Sales_Fact[[#This Row],[Discount4]])</f>
        <v>467.77279999999996</v>
      </c>
      <c r="O1055" s="1">
        <f>Sales_Fact[[#This Row],[Quantity2]]*Sales_Fact[[#This Row],[Unit_Price3]]</f>
        <v>531.55999999999995</v>
      </c>
      <c r="P1055" s="1">
        <f>Sales_Fact[[#This Row],[Gross Amount]]*Sales_Fact[[#This Row],[Discount4]]</f>
        <v>63.787199999999991</v>
      </c>
      <c r="Q1055" s="1" t="str">
        <f>IF(Sales_Fact[[#This Row],[Total_Amount5]]&gt;1000,"High Value","Standard")</f>
        <v>Standard</v>
      </c>
    </row>
    <row r="1056" spans="1:17" x14ac:dyDescent="0.25">
      <c r="A1056" t="s">
        <v>2942</v>
      </c>
      <c r="B1056" s="3">
        <v>45850</v>
      </c>
      <c r="C1056" t="s">
        <v>1365</v>
      </c>
      <c r="D1056" t="s">
        <v>1656</v>
      </c>
      <c r="E1056" t="s">
        <v>1913</v>
      </c>
      <c r="F1056">
        <v>3</v>
      </c>
      <c r="G1056">
        <v>471.31</v>
      </c>
      <c r="H1056">
        <v>0</v>
      </c>
      <c r="I1056" t="s">
        <v>1864</v>
      </c>
      <c r="J1056">
        <v>1413.93</v>
      </c>
      <c r="K1056" s="4">
        <f>IF(ISBLANK(Sales_Fact[[#This Row],[Quantity]]),MEDIAN(Sales_Fact[Quantity]),Sales_Fact[[#This Row],[Quantity]])</f>
        <v>3</v>
      </c>
      <c r="L1056" s="1">
        <f>IF(ISBLANK(Sales_Fact[[#This Row],[Unit_Price]]),MEDIAN(Sales_Fact[Unit_Price]),Sales_Fact[[#This Row],[Unit_Price]])</f>
        <v>471.31</v>
      </c>
      <c r="M1056" s="2">
        <f>IF(ISBLANK(Sales_Fact[[#This Row],[Discount]]),MEDIAN(Sales_Fact[Discount]),Sales_Fact[[#This Row],[Discount]])</f>
        <v>0</v>
      </c>
      <c r="N1056" s="1">
        <f>Sales_Fact[[#This Row],[Quantity2]]*Sales_Fact[[#This Row],[Unit_Price3]]*(1-Sales_Fact[[#This Row],[Discount4]])</f>
        <v>1413.93</v>
      </c>
      <c r="O1056" s="1">
        <f>Sales_Fact[[#This Row],[Quantity2]]*Sales_Fact[[#This Row],[Unit_Price3]]</f>
        <v>1413.93</v>
      </c>
      <c r="P1056" s="1">
        <f>Sales_Fact[[#This Row],[Gross Amount]]*Sales_Fact[[#This Row],[Discount4]]</f>
        <v>0</v>
      </c>
      <c r="Q1056" s="1" t="str">
        <f>IF(Sales_Fact[[#This Row],[Total_Amount5]]&gt;1000,"High Value","Standard")</f>
        <v>High Value</v>
      </c>
    </row>
    <row r="1057" spans="1:17" x14ac:dyDescent="0.25">
      <c r="A1057" t="s">
        <v>2943</v>
      </c>
      <c r="B1057" s="3">
        <v>45441</v>
      </c>
      <c r="C1057" t="s">
        <v>1878</v>
      </c>
      <c r="D1057" t="s">
        <v>1779</v>
      </c>
      <c r="E1057" t="s">
        <v>1881</v>
      </c>
      <c r="F1057">
        <v>2</v>
      </c>
      <c r="G1057">
        <v>720.32</v>
      </c>
      <c r="H1057">
        <v>0.26</v>
      </c>
      <c r="I1057" t="s">
        <v>1861</v>
      </c>
      <c r="J1057">
        <v>1066.0735999999999</v>
      </c>
      <c r="K1057" s="4">
        <f>IF(ISBLANK(Sales_Fact[[#This Row],[Quantity]]),MEDIAN(Sales_Fact[Quantity]),Sales_Fact[[#This Row],[Quantity]])</f>
        <v>2</v>
      </c>
      <c r="L1057" s="1">
        <f>IF(ISBLANK(Sales_Fact[[#This Row],[Unit_Price]]),MEDIAN(Sales_Fact[Unit_Price]),Sales_Fact[[#This Row],[Unit_Price]])</f>
        <v>720.32</v>
      </c>
      <c r="M1057" s="2">
        <f>IF(ISBLANK(Sales_Fact[[#This Row],[Discount]]),MEDIAN(Sales_Fact[Discount]),Sales_Fact[[#This Row],[Discount]])</f>
        <v>0.26</v>
      </c>
      <c r="N1057" s="1">
        <f>Sales_Fact[[#This Row],[Quantity2]]*Sales_Fact[[#This Row],[Unit_Price3]]*(1-Sales_Fact[[#This Row],[Discount4]])</f>
        <v>1066.0736000000002</v>
      </c>
      <c r="O1057" s="1">
        <f>Sales_Fact[[#This Row],[Quantity2]]*Sales_Fact[[#This Row],[Unit_Price3]]</f>
        <v>1440.64</v>
      </c>
      <c r="P1057" s="1">
        <f>Sales_Fact[[#This Row],[Gross Amount]]*Sales_Fact[[#This Row],[Discount4]]</f>
        <v>374.56640000000004</v>
      </c>
      <c r="Q1057" s="1" t="str">
        <f>IF(Sales_Fact[[#This Row],[Total_Amount5]]&gt;1000,"High Value","Standard")</f>
        <v>High Value</v>
      </c>
    </row>
    <row r="1058" spans="1:17" x14ac:dyDescent="0.25">
      <c r="A1058" t="s">
        <v>2944</v>
      </c>
      <c r="B1058" s="3">
        <v>45431</v>
      </c>
      <c r="C1058" t="s">
        <v>279</v>
      </c>
      <c r="D1058" t="s">
        <v>1749</v>
      </c>
      <c r="E1058" t="s">
        <v>1899</v>
      </c>
      <c r="F1058">
        <v>4</v>
      </c>
      <c r="G1058">
        <v>99.92</v>
      </c>
      <c r="H1058">
        <v>0.11</v>
      </c>
      <c r="I1058" t="s">
        <v>1868</v>
      </c>
      <c r="J1058">
        <v>355.71519999999998</v>
      </c>
      <c r="K1058" s="4">
        <f>IF(ISBLANK(Sales_Fact[[#This Row],[Quantity]]),MEDIAN(Sales_Fact[Quantity]),Sales_Fact[[#This Row],[Quantity]])</f>
        <v>4</v>
      </c>
      <c r="L1058" s="1">
        <f>IF(ISBLANK(Sales_Fact[[#This Row],[Unit_Price]]),MEDIAN(Sales_Fact[Unit_Price]),Sales_Fact[[#This Row],[Unit_Price]])</f>
        <v>99.92</v>
      </c>
      <c r="M1058" s="2">
        <f>IF(ISBLANK(Sales_Fact[[#This Row],[Discount]]),MEDIAN(Sales_Fact[Discount]),Sales_Fact[[#This Row],[Discount]])</f>
        <v>0.11</v>
      </c>
      <c r="N1058" s="1">
        <f>Sales_Fact[[#This Row],[Quantity2]]*Sales_Fact[[#This Row],[Unit_Price3]]*(1-Sales_Fact[[#This Row],[Discount4]])</f>
        <v>355.71520000000004</v>
      </c>
      <c r="O1058" s="1">
        <f>Sales_Fact[[#This Row],[Quantity2]]*Sales_Fact[[#This Row],[Unit_Price3]]</f>
        <v>399.68</v>
      </c>
      <c r="P1058" s="1">
        <f>Sales_Fact[[#This Row],[Gross Amount]]*Sales_Fact[[#This Row],[Discount4]]</f>
        <v>43.964800000000004</v>
      </c>
      <c r="Q1058" s="1" t="str">
        <f>IF(Sales_Fact[[#This Row],[Total_Amount5]]&gt;1000,"High Value","Standard")</f>
        <v>Standard</v>
      </c>
    </row>
    <row r="1059" spans="1:17" x14ac:dyDescent="0.25">
      <c r="A1059" t="s">
        <v>2945</v>
      </c>
      <c r="B1059" s="3">
        <v>45873</v>
      </c>
      <c r="C1059" t="s">
        <v>251</v>
      </c>
      <c r="D1059" t="s">
        <v>1582</v>
      </c>
      <c r="E1059" t="s">
        <v>1860</v>
      </c>
      <c r="F1059">
        <v>3</v>
      </c>
      <c r="G1059">
        <v>900.63</v>
      </c>
      <c r="H1059">
        <v>0.11</v>
      </c>
      <c r="I1059" t="s">
        <v>1868</v>
      </c>
      <c r="J1059">
        <v>2404.6821</v>
      </c>
      <c r="K1059" s="4">
        <f>IF(ISBLANK(Sales_Fact[[#This Row],[Quantity]]),MEDIAN(Sales_Fact[Quantity]),Sales_Fact[[#This Row],[Quantity]])</f>
        <v>3</v>
      </c>
      <c r="L1059" s="1">
        <f>IF(ISBLANK(Sales_Fact[[#This Row],[Unit_Price]]),MEDIAN(Sales_Fact[Unit_Price]),Sales_Fact[[#This Row],[Unit_Price]])</f>
        <v>900.63</v>
      </c>
      <c r="M1059" s="2">
        <f>IF(ISBLANK(Sales_Fact[[#This Row],[Discount]]),MEDIAN(Sales_Fact[Discount]),Sales_Fact[[#This Row],[Discount]])</f>
        <v>0.11</v>
      </c>
      <c r="N1059" s="1">
        <f>Sales_Fact[[#This Row],[Quantity2]]*Sales_Fact[[#This Row],[Unit_Price3]]*(1-Sales_Fact[[#This Row],[Discount4]])</f>
        <v>2404.6821</v>
      </c>
      <c r="O1059" s="1">
        <f>Sales_Fact[[#This Row],[Quantity2]]*Sales_Fact[[#This Row],[Unit_Price3]]</f>
        <v>2701.89</v>
      </c>
      <c r="P1059" s="1">
        <f>Sales_Fact[[#This Row],[Gross Amount]]*Sales_Fact[[#This Row],[Discount4]]</f>
        <v>297.2079</v>
      </c>
      <c r="Q1059" s="1" t="str">
        <f>IF(Sales_Fact[[#This Row],[Total_Amount5]]&gt;1000,"High Value","Standard")</f>
        <v>High Value</v>
      </c>
    </row>
    <row r="1060" spans="1:17" x14ac:dyDescent="0.25">
      <c r="A1060" t="s">
        <v>2946</v>
      </c>
      <c r="B1060" s="3">
        <v>45629</v>
      </c>
      <c r="C1060" t="s">
        <v>1378</v>
      </c>
      <c r="D1060" t="s">
        <v>1689</v>
      </c>
      <c r="E1060" t="s">
        <v>1866</v>
      </c>
      <c r="F1060">
        <v>1</v>
      </c>
      <c r="G1060">
        <v>681.72</v>
      </c>
      <c r="H1060">
        <v>0.11</v>
      </c>
      <c r="I1060" t="s">
        <v>1864</v>
      </c>
      <c r="J1060">
        <v>606.73080000000004</v>
      </c>
      <c r="K1060" s="4">
        <f>IF(ISBLANK(Sales_Fact[[#This Row],[Quantity]]),MEDIAN(Sales_Fact[Quantity]),Sales_Fact[[#This Row],[Quantity]])</f>
        <v>1</v>
      </c>
      <c r="L1060" s="1">
        <f>IF(ISBLANK(Sales_Fact[[#This Row],[Unit_Price]]),MEDIAN(Sales_Fact[Unit_Price]),Sales_Fact[[#This Row],[Unit_Price]])</f>
        <v>681.72</v>
      </c>
      <c r="M1060" s="2">
        <f>IF(ISBLANK(Sales_Fact[[#This Row],[Discount]]),MEDIAN(Sales_Fact[Discount]),Sales_Fact[[#This Row],[Discount]])</f>
        <v>0.11</v>
      </c>
      <c r="N1060" s="1">
        <f>Sales_Fact[[#This Row],[Quantity2]]*Sales_Fact[[#This Row],[Unit_Price3]]*(1-Sales_Fact[[#This Row],[Discount4]])</f>
        <v>606.73080000000004</v>
      </c>
      <c r="O1060" s="1">
        <f>Sales_Fact[[#This Row],[Quantity2]]*Sales_Fact[[#This Row],[Unit_Price3]]</f>
        <v>681.72</v>
      </c>
      <c r="P1060" s="1">
        <f>Sales_Fact[[#This Row],[Gross Amount]]*Sales_Fact[[#This Row],[Discount4]]</f>
        <v>74.989199999999997</v>
      </c>
      <c r="Q1060" s="1" t="str">
        <f>IF(Sales_Fact[[#This Row],[Total_Amount5]]&gt;1000,"High Value","Standard")</f>
        <v>Standard</v>
      </c>
    </row>
    <row r="1061" spans="1:17" x14ac:dyDescent="0.25">
      <c r="A1061" t="s">
        <v>2947</v>
      </c>
      <c r="B1061" s="3">
        <v>45222</v>
      </c>
      <c r="C1061" t="s">
        <v>51</v>
      </c>
      <c r="D1061" t="s">
        <v>1785</v>
      </c>
      <c r="E1061" t="s">
        <v>1896</v>
      </c>
      <c r="F1061">
        <v>2</v>
      </c>
      <c r="G1061">
        <v>838.22</v>
      </c>
      <c r="H1061">
        <v>0.3</v>
      </c>
      <c r="I1061" t="s">
        <v>1861</v>
      </c>
      <c r="J1061">
        <v>1173.508</v>
      </c>
      <c r="K1061" s="4">
        <f>IF(ISBLANK(Sales_Fact[[#This Row],[Quantity]]),MEDIAN(Sales_Fact[Quantity]),Sales_Fact[[#This Row],[Quantity]])</f>
        <v>2</v>
      </c>
      <c r="L1061" s="1">
        <f>IF(ISBLANK(Sales_Fact[[#This Row],[Unit_Price]]),MEDIAN(Sales_Fact[Unit_Price]),Sales_Fact[[#This Row],[Unit_Price]])</f>
        <v>838.22</v>
      </c>
      <c r="M1061" s="2">
        <f>IF(ISBLANK(Sales_Fact[[#This Row],[Discount]]),MEDIAN(Sales_Fact[Discount]),Sales_Fact[[#This Row],[Discount]])</f>
        <v>0.3</v>
      </c>
      <c r="N1061" s="1">
        <f>Sales_Fact[[#This Row],[Quantity2]]*Sales_Fact[[#This Row],[Unit_Price3]]*(1-Sales_Fact[[#This Row],[Discount4]])</f>
        <v>1173.508</v>
      </c>
      <c r="O1061" s="1">
        <f>Sales_Fact[[#This Row],[Quantity2]]*Sales_Fact[[#This Row],[Unit_Price3]]</f>
        <v>1676.44</v>
      </c>
      <c r="P1061" s="1">
        <f>Sales_Fact[[#This Row],[Gross Amount]]*Sales_Fact[[#This Row],[Discount4]]</f>
        <v>502.93200000000002</v>
      </c>
      <c r="Q1061" s="1" t="str">
        <f>IF(Sales_Fact[[#This Row],[Total_Amount5]]&gt;1000,"High Value","Standard")</f>
        <v>High Value</v>
      </c>
    </row>
    <row r="1062" spans="1:17" x14ac:dyDescent="0.25">
      <c r="A1062" t="s">
        <v>2948</v>
      </c>
      <c r="B1062" s="3">
        <v>45797</v>
      </c>
      <c r="C1062" t="s">
        <v>643</v>
      </c>
      <c r="D1062" t="s">
        <v>1812</v>
      </c>
      <c r="E1062" t="s">
        <v>1913</v>
      </c>
      <c r="F1062">
        <v>2</v>
      </c>
      <c r="G1062">
        <v>816.22</v>
      </c>
      <c r="H1062">
        <v>0.27</v>
      </c>
      <c r="I1062" t="s">
        <v>1861</v>
      </c>
      <c r="J1062">
        <v>1191.6812</v>
      </c>
      <c r="K1062" s="4">
        <f>IF(ISBLANK(Sales_Fact[[#This Row],[Quantity]]),MEDIAN(Sales_Fact[Quantity]),Sales_Fact[[#This Row],[Quantity]])</f>
        <v>2</v>
      </c>
      <c r="L1062" s="1">
        <f>IF(ISBLANK(Sales_Fact[[#This Row],[Unit_Price]]),MEDIAN(Sales_Fact[Unit_Price]),Sales_Fact[[#This Row],[Unit_Price]])</f>
        <v>816.22</v>
      </c>
      <c r="M1062" s="2">
        <f>IF(ISBLANK(Sales_Fact[[#This Row],[Discount]]),MEDIAN(Sales_Fact[Discount]),Sales_Fact[[#This Row],[Discount]])</f>
        <v>0.27</v>
      </c>
      <c r="N1062" s="1">
        <f>Sales_Fact[[#This Row],[Quantity2]]*Sales_Fact[[#This Row],[Unit_Price3]]*(1-Sales_Fact[[#This Row],[Discount4]])</f>
        <v>1191.6812</v>
      </c>
      <c r="O1062" s="1">
        <f>Sales_Fact[[#This Row],[Quantity2]]*Sales_Fact[[#This Row],[Unit_Price3]]</f>
        <v>1632.44</v>
      </c>
      <c r="P1062" s="1">
        <f>Sales_Fact[[#This Row],[Gross Amount]]*Sales_Fact[[#This Row],[Discount4]]</f>
        <v>440.75880000000006</v>
      </c>
      <c r="Q1062" s="1" t="str">
        <f>IF(Sales_Fact[[#This Row],[Total_Amount5]]&gt;1000,"High Value","Standard")</f>
        <v>High Value</v>
      </c>
    </row>
    <row r="1063" spans="1:17" x14ac:dyDescent="0.25">
      <c r="A1063" t="s">
        <v>2949</v>
      </c>
      <c r="B1063" s="3">
        <v>45554</v>
      </c>
      <c r="C1063" t="s">
        <v>1197</v>
      </c>
      <c r="D1063" t="s">
        <v>1734</v>
      </c>
      <c r="E1063" t="s">
        <v>1872</v>
      </c>
      <c r="F1063">
        <v>2</v>
      </c>
      <c r="G1063">
        <v>654.12</v>
      </c>
      <c r="H1063">
        <v>0.27</v>
      </c>
      <c r="I1063" t="s">
        <v>1864</v>
      </c>
      <c r="J1063">
        <v>955.01519999999994</v>
      </c>
      <c r="K1063" s="4">
        <f>IF(ISBLANK(Sales_Fact[[#This Row],[Quantity]]),MEDIAN(Sales_Fact[Quantity]),Sales_Fact[[#This Row],[Quantity]])</f>
        <v>2</v>
      </c>
      <c r="L1063" s="1">
        <f>IF(ISBLANK(Sales_Fact[[#This Row],[Unit_Price]]),MEDIAN(Sales_Fact[Unit_Price]),Sales_Fact[[#This Row],[Unit_Price]])</f>
        <v>654.12</v>
      </c>
      <c r="M1063" s="2">
        <f>IF(ISBLANK(Sales_Fact[[#This Row],[Discount]]),MEDIAN(Sales_Fact[Discount]),Sales_Fact[[#This Row],[Discount]])</f>
        <v>0.27</v>
      </c>
      <c r="N1063" s="1">
        <f>Sales_Fact[[#This Row],[Quantity2]]*Sales_Fact[[#This Row],[Unit_Price3]]*(1-Sales_Fact[[#This Row],[Discount4]])</f>
        <v>955.01519999999994</v>
      </c>
      <c r="O1063" s="1">
        <f>Sales_Fact[[#This Row],[Quantity2]]*Sales_Fact[[#This Row],[Unit_Price3]]</f>
        <v>1308.24</v>
      </c>
      <c r="P1063" s="1">
        <f>Sales_Fact[[#This Row],[Gross Amount]]*Sales_Fact[[#This Row],[Discount4]]</f>
        <v>353.22480000000002</v>
      </c>
      <c r="Q1063" s="1" t="str">
        <f>IF(Sales_Fact[[#This Row],[Total_Amount5]]&gt;1000,"High Value","Standard")</f>
        <v>Standard</v>
      </c>
    </row>
    <row r="1064" spans="1:17" x14ac:dyDescent="0.25">
      <c r="A1064" t="s">
        <v>2950</v>
      </c>
      <c r="B1064" s="3">
        <v>45385</v>
      </c>
      <c r="C1064" t="s">
        <v>376</v>
      </c>
      <c r="D1064" t="s">
        <v>1770</v>
      </c>
      <c r="E1064" t="s">
        <v>1896</v>
      </c>
      <c r="F1064">
        <v>4</v>
      </c>
      <c r="G1064">
        <v>528.22</v>
      </c>
      <c r="H1064">
        <v>0.2</v>
      </c>
      <c r="I1064" t="s">
        <v>1864</v>
      </c>
      <c r="J1064">
        <v>1690.3040000000001</v>
      </c>
      <c r="K1064" s="4">
        <f>IF(ISBLANK(Sales_Fact[[#This Row],[Quantity]]),MEDIAN(Sales_Fact[Quantity]),Sales_Fact[[#This Row],[Quantity]])</f>
        <v>4</v>
      </c>
      <c r="L1064" s="1">
        <f>IF(ISBLANK(Sales_Fact[[#This Row],[Unit_Price]]),MEDIAN(Sales_Fact[Unit_Price]),Sales_Fact[[#This Row],[Unit_Price]])</f>
        <v>528.22</v>
      </c>
      <c r="M1064" s="2">
        <f>IF(ISBLANK(Sales_Fact[[#This Row],[Discount]]),MEDIAN(Sales_Fact[Discount]),Sales_Fact[[#This Row],[Discount]])</f>
        <v>0.2</v>
      </c>
      <c r="N1064" s="1">
        <f>Sales_Fact[[#This Row],[Quantity2]]*Sales_Fact[[#This Row],[Unit_Price3]]*(1-Sales_Fact[[#This Row],[Discount4]])</f>
        <v>1690.3040000000001</v>
      </c>
      <c r="O1064" s="1">
        <f>Sales_Fact[[#This Row],[Quantity2]]*Sales_Fact[[#This Row],[Unit_Price3]]</f>
        <v>2112.88</v>
      </c>
      <c r="P1064" s="1">
        <f>Sales_Fact[[#This Row],[Gross Amount]]*Sales_Fact[[#This Row],[Discount4]]</f>
        <v>422.57600000000002</v>
      </c>
      <c r="Q1064" s="1" t="str">
        <f>IF(Sales_Fact[[#This Row],[Total_Amount5]]&gt;1000,"High Value","Standard")</f>
        <v>High Value</v>
      </c>
    </row>
    <row r="1065" spans="1:17" x14ac:dyDescent="0.25">
      <c r="A1065" t="s">
        <v>2951</v>
      </c>
      <c r="B1065" s="3">
        <v>45704</v>
      </c>
      <c r="C1065" t="s">
        <v>724</v>
      </c>
      <c r="D1065" t="s">
        <v>1653</v>
      </c>
      <c r="E1065" t="s">
        <v>1872</v>
      </c>
      <c r="F1065">
        <v>4</v>
      </c>
      <c r="G1065">
        <v>36.72</v>
      </c>
      <c r="H1065">
        <v>7.0000000000000007E-2</v>
      </c>
      <c r="I1065" t="s">
        <v>1868</v>
      </c>
      <c r="J1065">
        <v>136.5984</v>
      </c>
      <c r="K1065" s="4">
        <f>IF(ISBLANK(Sales_Fact[[#This Row],[Quantity]]),MEDIAN(Sales_Fact[Quantity]),Sales_Fact[[#This Row],[Quantity]])</f>
        <v>4</v>
      </c>
      <c r="L1065" s="1">
        <f>IF(ISBLANK(Sales_Fact[[#This Row],[Unit_Price]]),MEDIAN(Sales_Fact[Unit_Price]),Sales_Fact[[#This Row],[Unit_Price]])</f>
        <v>36.72</v>
      </c>
      <c r="M1065" s="2">
        <f>IF(ISBLANK(Sales_Fact[[#This Row],[Discount]]),MEDIAN(Sales_Fact[Discount]),Sales_Fact[[#This Row],[Discount]])</f>
        <v>7.0000000000000007E-2</v>
      </c>
      <c r="N1065" s="1">
        <f>Sales_Fact[[#This Row],[Quantity2]]*Sales_Fact[[#This Row],[Unit_Price3]]*(1-Sales_Fact[[#This Row],[Discount4]])</f>
        <v>136.5984</v>
      </c>
      <c r="O1065" s="1">
        <f>Sales_Fact[[#This Row],[Quantity2]]*Sales_Fact[[#This Row],[Unit_Price3]]</f>
        <v>146.88</v>
      </c>
      <c r="P1065" s="1">
        <f>Sales_Fact[[#This Row],[Gross Amount]]*Sales_Fact[[#This Row],[Discount4]]</f>
        <v>10.281600000000001</v>
      </c>
      <c r="Q1065" s="1" t="str">
        <f>IF(Sales_Fact[[#This Row],[Total_Amount5]]&gt;1000,"High Value","Standard")</f>
        <v>Standard</v>
      </c>
    </row>
    <row r="1066" spans="1:17" x14ac:dyDescent="0.25">
      <c r="A1066" t="s">
        <v>2952</v>
      </c>
      <c r="B1066" s="3">
        <v>45545</v>
      </c>
      <c r="C1066" t="s">
        <v>1167</v>
      </c>
      <c r="D1066" t="s">
        <v>1785</v>
      </c>
      <c r="E1066" t="s">
        <v>1892</v>
      </c>
      <c r="F1066">
        <v>2</v>
      </c>
      <c r="G1066">
        <v>705.97</v>
      </c>
      <c r="H1066">
        <v>0.1</v>
      </c>
      <c r="I1066" t="s">
        <v>1864</v>
      </c>
      <c r="J1066">
        <v>1270.7460000000001</v>
      </c>
      <c r="K1066" s="4">
        <f>IF(ISBLANK(Sales_Fact[[#This Row],[Quantity]]),MEDIAN(Sales_Fact[Quantity]),Sales_Fact[[#This Row],[Quantity]])</f>
        <v>2</v>
      </c>
      <c r="L1066" s="1">
        <f>IF(ISBLANK(Sales_Fact[[#This Row],[Unit_Price]]),MEDIAN(Sales_Fact[Unit_Price]),Sales_Fact[[#This Row],[Unit_Price]])</f>
        <v>705.97</v>
      </c>
      <c r="M1066" s="2">
        <f>IF(ISBLANK(Sales_Fact[[#This Row],[Discount]]),MEDIAN(Sales_Fact[Discount]),Sales_Fact[[#This Row],[Discount]])</f>
        <v>0.1</v>
      </c>
      <c r="N1066" s="1">
        <f>Sales_Fact[[#This Row],[Quantity2]]*Sales_Fact[[#This Row],[Unit_Price3]]*(1-Sales_Fact[[#This Row],[Discount4]])</f>
        <v>1270.7460000000001</v>
      </c>
      <c r="O1066" s="1">
        <f>Sales_Fact[[#This Row],[Quantity2]]*Sales_Fact[[#This Row],[Unit_Price3]]</f>
        <v>1411.94</v>
      </c>
      <c r="P1066" s="1">
        <f>Sales_Fact[[#This Row],[Gross Amount]]*Sales_Fact[[#This Row],[Discount4]]</f>
        <v>141.19400000000002</v>
      </c>
      <c r="Q1066" s="1" t="str">
        <f>IF(Sales_Fact[[#This Row],[Total_Amount5]]&gt;1000,"High Value","Standard")</f>
        <v>High Value</v>
      </c>
    </row>
    <row r="1067" spans="1:17" x14ac:dyDescent="0.25">
      <c r="A1067" t="s">
        <v>2953</v>
      </c>
      <c r="B1067" s="3">
        <v>45736</v>
      </c>
      <c r="C1067" t="s">
        <v>104</v>
      </c>
      <c r="D1067" t="s">
        <v>1671</v>
      </c>
      <c r="E1067" t="s">
        <v>1883</v>
      </c>
      <c r="F1067">
        <v>2</v>
      </c>
      <c r="G1067">
        <v>994.29</v>
      </c>
      <c r="H1067">
        <v>0.01</v>
      </c>
      <c r="I1067" t="s">
        <v>1864</v>
      </c>
      <c r="J1067">
        <v>1968.6941999999999</v>
      </c>
      <c r="K1067" s="4">
        <f>IF(ISBLANK(Sales_Fact[[#This Row],[Quantity]]),MEDIAN(Sales_Fact[Quantity]),Sales_Fact[[#This Row],[Quantity]])</f>
        <v>2</v>
      </c>
      <c r="L1067" s="1">
        <f>IF(ISBLANK(Sales_Fact[[#This Row],[Unit_Price]]),MEDIAN(Sales_Fact[Unit_Price]),Sales_Fact[[#This Row],[Unit_Price]])</f>
        <v>994.29</v>
      </c>
      <c r="M1067" s="2">
        <f>IF(ISBLANK(Sales_Fact[[#This Row],[Discount]]),MEDIAN(Sales_Fact[Discount]),Sales_Fact[[#This Row],[Discount]])</f>
        <v>0.01</v>
      </c>
      <c r="N1067" s="1">
        <f>Sales_Fact[[#This Row],[Quantity2]]*Sales_Fact[[#This Row],[Unit_Price3]]*(1-Sales_Fact[[#This Row],[Discount4]])</f>
        <v>1968.6941999999999</v>
      </c>
      <c r="O1067" s="1">
        <f>Sales_Fact[[#This Row],[Quantity2]]*Sales_Fact[[#This Row],[Unit_Price3]]</f>
        <v>1988.58</v>
      </c>
      <c r="P1067" s="1">
        <f>Sales_Fact[[#This Row],[Gross Amount]]*Sales_Fact[[#This Row],[Discount4]]</f>
        <v>19.8858</v>
      </c>
      <c r="Q1067" s="1" t="str">
        <f>IF(Sales_Fact[[#This Row],[Total_Amount5]]&gt;1000,"High Value","Standard")</f>
        <v>High Value</v>
      </c>
    </row>
    <row r="1068" spans="1:17" x14ac:dyDescent="0.25">
      <c r="A1068" t="s">
        <v>2954</v>
      </c>
      <c r="B1068" s="3">
        <v>45608</v>
      </c>
      <c r="C1068" t="s">
        <v>1317</v>
      </c>
      <c r="D1068" t="s">
        <v>1827</v>
      </c>
      <c r="E1068" t="s">
        <v>1899</v>
      </c>
      <c r="F1068">
        <v>1</v>
      </c>
      <c r="G1068">
        <v>909.04</v>
      </c>
      <c r="H1068">
        <v>0.11</v>
      </c>
      <c r="I1068" t="s">
        <v>1861</v>
      </c>
      <c r="J1068">
        <v>809.04560000000004</v>
      </c>
      <c r="K1068" s="4">
        <f>IF(ISBLANK(Sales_Fact[[#This Row],[Quantity]]),MEDIAN(Sales_Fact[Quantity]),Sales_Fact[[#This Row],[Quantity]])</f>
        <v>1</v>
      </c>
      <c r="L1068" s="1">
        <f>IF(ISBLANK(Sales_Fact[[#This Row],[Unit_Price]]),MEDIAN(Sales_Fact[Unit_Price]),Sales_Fact[[#This Row],[Unit_Price]])</f>
        <v>909.04</v>
      </c>
      <c r="M1068" s="2">
        <f>IF(ISBLANK(Sales_Fact[[#This Row],[Discount]]),MEDIAN(Sales_Fact[Discount]),Sales_Fact[[#This Row],[Discount]])</f>
        <v>0.11</v>
      </c>
      <c r="N1068" s="1">
        <f>Sales_Fact[[#This Row],[Quantity2]]*Sales_Fact[[#This Row],[Unit_Price3]]*(1-Sales_Fact[[#This Row],[Discount4]])</f>
        <v>809.04560000000004</v>
      </c>
      <c r="O1068" s="1">
        <f>Sales_Fact[[#This Row],[Quantity2]]*Sales_Fact[[#This Row],[Unit_Price3]]</f>
        <v>909.04</v>
      </c>
      <c r="P1068" s="1">
        <f>Sales_Fact[[#This Row],[Gross Amount]]*Sales_Fact[[#This Row],[Discount4]]</f>
        <v>99.994399999999999</v>
      </c>
      <c r="Q1068" s="1" t="str">
        <f>IF(Sales_Fact[[#This Row],[Total_Amount5]]&gt;1000,"High Value","Standard")</f>
        <v>Standard</v>
      </c>
    </row>
    <row r="1069" spans="1:17" x14ac:dyDescent="0.25">
      <c r="A1069" t="s">
        <v>2955</v>
      </c>
      <c r="B1069" s="3">
        <v>45334</v>
      </c>
      <c r="C1069" t="s">
        <v>1104</v>
      </c>
      <c r="D1069" t="s">
        <v>1653</v>
      </c>
      <c r="E1069" t="s">
        <v>1931</v>
      </c>
      <c r="F1069">
        <v>1</v>
      </c>
      <c r="G1069">
        <v>164.73</v>
      </c>
      <c r="H1069">
        <v>0.12</v>
      </c>
      <c r="I1069" t="s">
        <v>1864</v>
      </c>
      <c r="J1069">
        <v>144.9624</v>
      </c>
      <c r="K1069" s="4">
        <f>IF(ISBLANK(Sales_Fact[[#This Row],[Quantity]]),MEDIAN(Sales_Fact[Quantity]),Sales_Fact[[#This Row],[Quantity]])</f>
        <v>1</v>
      </c>
      <c r="L1069" s="1">
        <f>IF(ISBLANK(Sales_Fact[[#This Row],[Unit_Price]]),MEDIAN(Sales_Fact[Unit_Price]),Sales_Fact[[#This Row],[Unit_Price]])</f>
        <v>164.73</v>
      </c>
      <c r="M1069" s="2">
        <f>IF(ISBLANK(Sales_Fact[[#This Row],[Discount]]),MEDIAN(Sales_Fact[Discount]),Sales_Fact[[#This Row],[Discount]])</f>
        <v>0.12</v>
      </c>
      <c r="N1069" s="1">
        <f>Sales_Fact[[#This Row],[Quantity2]]*Sales_Fact[[#This Row],[Unit_Price3]]*(1-Sales_Fact[[#This Row],[Discount4]])</f>
        <v>144.9624</v>
      </c>
      <c r="O1069" s="1">
        <f>Sales_Fact[[#This Row],[Quantity2]]*Sales_Fact[[#This Row],[Unit_Price3]]</f>
        <v>164.73</v>
      </c>
      <c r="P1069" s="1">
        <f>Sales_Fact[[#This Row],[Gross Amount]]*Sales_Fact[[#This Row],[Discount4]]</f>
        <v>19.767599999999998</v>
      </c>
      <c r="Q1069" s="1" t="str">
        <f>IF(Sales_Fact[[#This Row],[Total_Amount5]]&gt;1000,"High Value","Standard")</f>
        <v>Standard</v>
      </c>
    </row>
    <row r="1070" spans="1:17" x14ac:dyDescent="0.25">
      <c r="A1070" t="s">
        <v>2956</v>
      </c>
      <c r="B1070" s="3">
        <v>45690</v>
      </c>
      <c r="C1070" t="s">
        <v>234</v>
      </c>
      <c r="D1070" t="s">
        <v>1662</v>
      </c>
      <c r="E1070" t="s">
        <v>1872</v>
      </c>
      <c r="F1070">
        <v>2</v>
      </c>
      <c r="G1070">
        <v>606.35</v>
      </c>
      <c r="H1070">
        <v>0.16</v>
      </c>
      <c r="I1070" t="s">
        <v>1868</v>
      </c>
      <c r="J1070">
        <v>1018.668</v>
      </c>
      <c r="K1070" s="4">
        <f>IF(ISBLANK(Sales_Fact[[#This Row],[Quantity]]),MEDIAN(Sales_Fact[Quantity]),Sales_Fact[[#This Row],[Quantity]])</f>
        <v>2</v>
      </c>
      <c r="L1070" s="1">
        <f>IF(ISBLANK(Sales_Fact[[#This Row],[Unit_Price]]),MEDIAN(Sales_Fact[Unit_Price]),Sales_Fact[[#This Row],[Unit_Price]])</f>
        <v>606.35</v>
      </c>
      <c r="M1070" s="2">
        <f>IF(ISBLANK(Sales_Fact[[#This Row],[Discount]]),MEDIAN(Sales_Fact[Discount]),Sales_Fact[[#This Row],[Discount]])</f>
        <v>0.16</v>
      </c>
      <c r="N1070" s="1">
        <f>Sales_Fact[[#This Row],[Quantity2]]*Sales_Fact[[#This Row],[Unit_Price3]]*(1-Sales_Fact[[#This Row],[Discount4]])</f>
        <v>1018.668</v>
      </c>
      <c r="O1070" s="1">
        <f>Sales_Fact[[#This Row],[Quantity2]]*Sales_Fact[[#This Row],[Unit_Price3]]</f>
        <v>1212.7</v>
      </c>
      <c r="P1070" s="1">
        <f>Sales_Fact[[#This Row],[Gross Amount]]*Sales_Fact[[#This Row],[Discount4]]</f>
        <v>194.03200000000001</v>
      </c>
      <c r="Q1070" s="1" t="str">
        <f>IF(Sales_Fact[[#This Row],[Total_Amount5]]&gt;1000,"High Value","Standard")</f>
        <v>High Value</v>
      </c>
    </row>
    <row r="1071" spans="1:17" x14ac:dyDescent="0.25">
      <c r="A1071" t="s">
        <v>2957</v>
      </c>
      <c r="B1071" s="3">
        <v>45481</v>
      </c>
      <c r="C1071" t="s">
        <v>550</v>
      </c>
      <c r="D1071" t="s">
        <v>1845</v>
      </c>
      <c r="E1071" t="s">
        <v>1874</v>
      </c>
      <c r="F1071">
        <v>3</v>
      </c>
      <c r="G1071">
        <v>904.19</v>
      </c>
      <c r="H1071">
        <v>0.09</v>
      </c>
      <c r="I1071" t="s">
        <v>1861</v>
      </c>
      <c r="J1071">
        <v>2468.4387000000002</v>
      </c>
      <c r="K1071" s="4">
        <f>IF(ISBLANK(Sales_Fact[[#This Row],[Quantity]]),MEDIAN(Sales_Fact[Quantity]),Sales_Fact[[#This Row],[Quantity]])</f>
        <v>3</v>
      </c>
      <c r="L1071" s="1">
        <f>IF(ISBLANK(Sales_Fact[[#This Row],[Unit_Price]]),MEDIAN(Sales_Fact[Unit_Price]),Sales_Fact[[#This Row],[Unit_Price]])</f>
        <v>904.19</v>
      </c>
      <c r="M1071" s="2">
        <f>IF(ISBLANK(Sales_Fact[[#This Row],[Discount]]),MEDIAN(Sales_Fact[Discount]),Sales_Fact[[#This Row],[Discount]])</f>
        <v>0.09</v>
      </c>
      <c r="N1071" s="1">
        <f>Sales_Fact[[#This Row],[Quantity2]]*Sales_Fact[[#This Row],[Unit_Price3]]*(1-Sales_Fact[[#This Row],[Discount4]])</f>
        <v>2468.4387000000002</v>
      </c>
      <c r="O1071" s="1">
        <f>Sales_Fact[[#This Row],[Quantity2]]*Sales_Fact[[#This Row],[Unit_Price3]]</f>
        <v>2712.57</v>
      </c>
      <c r="P1071" s="1">
        <f>Sales_Fact[[#This Row],[Gross Amount]]*Sales_Fact[[#This Row],[Discount4]]</f>
        <v>244.13130000000001</v>
      </c>
      <c r="Q1071" s="1" t="str">
        <f>IF(Sales_Fact[[#This Row],[Total_Amount5]]&gt;1000,"High Value","Standard")</f>
        <v>High Value</v>
      </c>
    </row>
    <row r="1072" spans="1:17" x14ac:dyDescent="0.25">
      <c r="A1072" t="s">
        <v>2958</v>
      </c>
      <c r="B1072" s="3">
        <v>45576</v>
      </c>
      <c r="C1072" t="s">
        <v>514</v>
      </c>
      <c r="D1072" t="s">
        <v>1701</v>
      </c>
      <c r="E1072" t="s">
        <v>1909</v>
      </c>
      <c r="F1072">
        <v>4</v>
      </c>
      <c r="G1072">
        <v>694.61</v>
      </c>
      <c r="H1072">
        <v>0.18</v>
      </c>
      <c r="I1072" t="s">
        <v>1868</v>
      </c>
      <c r="J1072">
        <v>2278.3208</v>
      </c>
      <c r="K1072" s="4">
        <f>IF(ISBLANK(Sales_Fact[[#This Row],[Quantity]]),MEDIAN(Sales_Fact[Quantity]),Sales_Fact[[#This Row],[Quantity]])</f>
        <v>4</v>
      </c>
      <c r="L1072" s="1">
        <f>IF(ISBLANK(Sales_Fact[[#This Row],[Unit_Price]]),MEDIAN(Sales_Fact[Unit_Price]),Sales_Fact[[#This Row],[Unit_Price]])</f>
        <v>694.61</v>
      </c>
      <c r="M1072" s="2">
        <f>IF(ISBLANK(Sales_Fact[[#This Row],[Discount]]),MEDIAN(Sales_Fact[Discount]),Sales_Fact[[#This Row],[Discount]])</f>
        <v>0.18</v>
      </c>
      <c r="N1072" s="1">
        <f>Sales_Fact[[#This Row],[Quantity2]]*Sales_Fact[[#This Row],[Unit_Price3]]*(1-Sales_Fact[[#This Row],[Discount4]])</f>
        <v>2278.3208000000004</v>
      </c>
      <c r="O1072" s="1">
        <f>Sales_Fact[[#This Row],[Quantity2]]*Sales_Fact[[#This Row],[Unit_Price3]]</f>
        <v>2778.44</v>
      </c>
      <c r="P1072" s="1">
        <f>Sales_Fact[[#This Row],[Gross Amount]]*Sales_Fact[[#This Row],[Discount4]]</f>
        <v>500.11919999999998</v>
      </c>
      <c r="Q1072" s="1" t="str">
        <f>IF(Sales_Fact[[#This Row],[Total_Amount5]]&gt;1000,"High Value","Standard")</f>
        <v>High Value</v>
      </c>
    </row>
    <row r="1073" spans="1:17" x14ac:dyDescent="0.25">
      <c r="A1073" t="s">
        <v>2959</v>
      </c>
      <c r="B1073" s="3">
        <v>45215</v>
      </c>
      <c r="C1073" t="s">
        <v>736</v>
      </c>
      <c r="D1073" t="s">
        <v>1818</v>
      </c>
      <c r="E1073" t="s">
        <v>1909</v>
      </c>
      <c r="F1073">
        <v>4</v>
      </c>
      <c r="G1073">
        <v>753.83</v>
      </c>
      <c r="H1073">
        <v>0.24</v>
      </c>
      <c r="I1073" t="s">
        <v>1861</v>
      </c>
      <c r="J1073">
        <v>2291.6432</v>
      </c>
      <c r="K1073" s="4">
        <f>IF(ISBLANK(Sales_Fact[[#This Row],[Quantity]]),MEDIAN(Sales_Fact[Quantity]),Sales_Fact[[#This Row],[Quantity]])</f>
        <v>4</v>
      </c>
      <c r="L1073" s="1">
        <f>IF(ISBLANK(Sales_Fact[[#This Row],[Unit_Price]]),MEDIAN(Sales_Fact[Unit_Price]),Sales_Fact[[#This Row],[Unit_Price]])</f>
        <v>753.83</v>
      </c>
      <c r="M1073" s="2">
        <f>IF(ISBLANK(Sales_Fact[[#This Row],[Discount]]),MEDIAN(Sales_Fact[Discount]),Sales_Fact[[#This Row],[Discount]])</f>
        <v>0.24</v>
      </c>
      <c r="N1073" s="1">
        <f>Sales_Fact[[#This Row],[Quantity2]]*Sales_Fact[[#This Row],[Unit_Price3]]*(1-Sales_Fact[[#This Row],[Discount4]])</f>
        <v>2291.6432</v>
      </c>
      <c r="O1073" s="1">
        <f>Sales_Fact[[#This Row],[Quantity2]]*Sales_Fact[[#This Row],[Unit_Price3]]</f>
        <v>3015.32</v>
      </c>
      <c r="P1073" s="1">
        <f>Sales_Fact[[#This Row],[Gross Amount]]*Sales_Fact[[#This Row],[Discount4]]</f>
        <v>723.67679999999996</v>
      </c>
      <c r="Q1073" s="1" t="str">
        <f>IF(Sales_Fact[[#This Row],[Total_Amount5]]&gt;1000,"High Value","Standard")</f>
        <v>High Value</v>
      </c>
    </row>
    <row r="1074" spans="1:17" x14ac:dyDescent="0.25">
      <c r="A1074" t="s">
        <v>2960</v>
      </c>
      <c r="B1074" s="3">
        <v>45653</v>
      </c>
      <c r="C1074" t="s">
        <v>652</v>
      </c>
      <c r="D1074" t="s">
        <v>1614</v>
      </c>
      <c r="E1074" t="s">
        <v>1866</v>
      </c>
      <c r="F1074">
        <v>1</v>
      </c>
      <c r="G1074">
        <v>66.22</v>
      </c>
      <c r="H1074">
        <v>0.02</v>
      </c>
      <c r="I1074" t="s">
        <v>1861</v>
      </c>
      <c r="J1074">
        <v>64.895600000000002</v>
      </c>
      <c r="K1074" s="4">
        <f>IF(ISBLANK(Sales_Fact[[#This Row],[Quantity]]),MEDIAN(Sales_Fact[Quantity]),Sales_Fact[[#This Row],[Quantity]])</f>
        <v>1</v>
      </c>
      <c r="L1074" s="1">
        <f>IF(ISBLANK(Sales_Fact[[#This Row],[Unit_Price]]),MEDIAN(Sales_Fact[Unit_Price]),Sales_Fact[[#This Row],[Unit_Price]])</f>
        <v>66.22</v>
      </c>
      <c r="M1074" s="2">
        <f>IF(ISBLANK(Sales_Fact[[#This Row],[Discount]]),MEDIAN(Sales_Fact[Discount]),Sales_Fact[[#This Row],[Discount]])</f>
        <v>0.02</v>
      </c>
      <c r="N1074" s="1">
        <f>Sales_Fact[[#This Row],[Quantity2]]*Sales_Fact[[#This Row],[Unit_Price3]]*(1-Sales_Fact[[#This Row],[Discount4]])</f>
        <v>64.895600000000002</v>
      </c>
      <c r="O1074" s="1">
        <f>Sales_Fact[[#This Row],[Quantity2]]*Sales_Fact[[#This Row],[Unit_Price3]]</f>
        <v>66.22</v>
      </c>
      <c r="P1074" s="1">
        <f>Sales_Fact[[#This Row],[Gross Amount]]*Sales_Fact[[#This Row],[Discount4]]</f>
        <v>1.3244</v>
      </c>
      <c r="Q1074" s="1" t="str">
        <f>IF(Sales_Fact[[#This Row],[Total_Amount5]]&gt;1000,"High Value","Standard")</f>
        <v>Standard</v>
      </c>
    </row>
    <row r="1075" spans="1:17" x14ac:dyDescent="0.25">
      <c r="A1075" t="s">
        <v>2961</v>
      </c>
      <c r="B1075" s="3">
        <v>45241</v>
      </c>
      <c r="C1075" t="s">
        <v>1068</v>
      </c>
      <c r="D1075" t="s">
        <v>1743</v>
      </c>
      <c r="E1075" t="s">
        <v>1881</v>
      </c>
      <c r="F1075">
        <v>2</v>
      </c>
      <c r="G1075">
        <v>891.8</v>
      </c>
      <c r="H1075">
        <v>0.28999999999999998</v>
      </c>
      <c r="I1075" t="s">
        <v>1868</v>
      </c>
      <c r="J1075">
        <v>1266.356</v>
      </c>
      <c r="K1075" s="4">
        <f>IF(ISBLANK(Sales_Fact[[#This Row],[Quantity]]),MEDIAN(Sales_Fact[Quantity]),Sales_Fact[[#This Row],[Quantity]])</f>
        <v>2</v>
      </c>
      <c r="L1075" s="1">
        <f>IF(ISBLANK(Sales_Fact[[#This Row],[Unit_Price]]),MEDIAN(Sales_Fact[Unit_Price]),Sales_Fact[[#This Row],[Unit_Price]])</f>
        <v>891.8</v>
      </c>
      <c r="M1075" s="2">
        <f>IF(ISBLANK(Sales_Fact[[#This Row],[Discount]]),MEDIAN(Sales_Fact[Discount]),Sales_Fact[[#This Row],[Discount]])</f>
        <v>0.28999999999999998</v>
      </c>
      <c r="N1075" s="1">
        <f>Sales_Fact[[#This Row],[Quantity2]]*Sales_Fact[[#This Row],[Unit_Price3]]*(1-Sales_Fact[[#This Row],[Discount4]])</f>
        <v>1266.3559999999998</v>
      </c>
      <c r="O1075" s="1">
        <f>Sales_Fact[[#This Row],[Quantity2]]*Sales_Fact[[#This Row],[Unit_Price3]]</f>
        <v>1783.6</v>
      </c>
      <c r="P1075" s="1">
        <f>Sales_Fact[[#This Row],[Gross Amount]]*Sales_Fact[[#This Row],[Discount4]]</f>
        <v>517.24399999999991</v>
      </c>
      <c r="Q1075" s="1" t="str">
        <f>IF(Sales_Fact[[#This Row],[Total_Amount5]]&gt;1000,"High Value","Standard")</f>
        <v>High Value</v>
      </c>
    </row>
    <row r="1076" spans="1:17" x14ac:dyDescent="0.25">
      <c r="A1076" t="s">
        <v>2962</v>
      </c>
      <c r="B1076" s="3">
        <v>45428</v>
      </c>
      <c r="C1076" t="s">
        <v>1146</v>
      </c>
      <c r="D1076" t="s">
        <v>1776</v>
      </c>
      <c r="E1076" t="s">
        <v>1890</v>
      </c>
      <c r="F1076">
        <v>4</v>
      </c>
      <c r="G1076">
        <v>255.48</v>
      </c>
      <c r="H1076">
        <v>0.03</v>
      </c>
      <c r="I1076" t="s">
        <v>1868</v>
      </c>
      <c r="J1076">
        <v>991.26239999999996</v>
      </c>
      <c r="K1076" s="4">
        <f>IF(ISBLANK(Sales_Fact[[#This Row],[Quantity]]),MEDIAN(Sales_Fact[Quantity]),Sales_Fact[[#This Row],[Quantity]])</f>
        <v>4</v>
      </c>
      <c r="L1076" s="1">
        <f>IF(ISBLANK(Sales_Fact[[#This Row],[Unit_Price]]),MEDIAN(Sales_Fact[Unit_Price]),Sales_Fact[[#This Row],[Unit_Price]])</f>
        <v>255.48</v>
      </c>
      <c r="M1076" s="2">
        <f>IF(ISBLANK(Sales_Fact[[#This Row],[Discount]]),MEDIAN(Sales_Fact[Discount]),Sales_Fact[[#This Row],[Discount]])</f>
        <v>0.03</v>
      </c>
      <c r="N1076" s="1">
        <f>Sales_Fact[[#This Row],[Quantity2]]*Sales_Fact[[#This Row],[Unit_Price3]]*(1-Sales_Fact[[#This Row],[Discount4]])</f>
        <v>991.26239999999996</v>
      </c>
      <c r="O1076" s="1">
        <f>Sales_Fact[[#This Row],[Quantity2]]*Sales_Fact[[#This Row],[Unit_Price3]]</f>
        <v>1021.92</v>
      </c>
      <c r="P1076" s="1">
        <f>Sales_Fact[[#This Row],[Gross Amount]]*Sales_Fact[[#This Row],[Discount4]]</f>
        <v>30.657599999999999</v>
      </c>
      <c r="Q1076" s="1" t="str">
        <f>IF(Sales_Fact[[#This Row],[Total_Amount5]]&gt;1000,"High Value","Standard")</f>
        <v>Standard</v>
      </c>
    </row>
    <row r="1077" spans="1:17" x14ac:dyDescent="0.25">
      <c r="A1077" t="s">
        <v>2963</v>
      </c>
      <c r="B1077" s="3">
        <v>45593</v>
      </c>
      <c r="C1077" t="s">
        <v>960</v>
      </c>
      <c r="D1077" t="s">
        <v>1803</v>
      </c>
      <c r="E1077" t="s">
        <v>1863</v>
      </c>
      <c r="F1077">
        <v>4</v>
      </c>
      <c r="G1077">
        <v>604.87</v>
      </c>
      <c r="H1077">
        <v>0.28000000000000003</v>
      </c>
      <c r="I1077" t="s">
        <v>1864</v>
      </c>
      <c r="J1077">
        <v>1742.0255999999999</v>
      </c>
      <c r="K1077" s="4">
        <f>IF(ISBLANK(Sales_Fact[[#This Row],[Quantity]]),MEDIAN(Sales_Fact[Quantity]),Sales_Fact[[#This Row],[Quantity]])</f>
        <v>4</v>
      </c>
      <c r="L1077" s="1">
        <f>IF(ISBLANK(Sales_Fact[[#This Row],[Unit_Price]]),MEDIAN(Sales_Fact[Unit_Price]),Sales_Fact[[#This Row],[Unit_Price]])</f>
        <v>604.87</v>
      </c>
      <c r="M1077" s="2">
        <f>IF(ISBLANK(Sales_Fact[[#This Row],[Discount]]),MEDIAN(Sales_Fact[Discount]),Sales_Fact[[#This Row],[Discount]])</f>
        <v>0.28000000000000003</v>
      </c>
      <c r="N1077" s="1">
        <f>Sales_Fact[[#This Row],[Quantity2]]*Sales_Fact[[#This Row],[Unit_Price3]]*(1-Sales_Fact[[#This Row],[Discount4]])</f>
        <v>1742.0255999999999</v>
      </c>
      <c r="O1077" s="1">
        <f>Sales_Fact[[#This Row],[Quantity2]]*Sales_Fact[[#This Row],[Unit_Price3]]</f>
        <v>2419.48</v>
      </c>
      <c r="P1077" s="1">
        <f>Sales_Fact[[#This Row],[Gross Amount]]*Sales_Fact[[#This Row],[Discount4]]</f>
        <v>677.45440000000008</v>
      </c>
      <c r="Q1077" s="1" t="str">
        <f>IF(Sales_Fact[[#This Row],[Total_Amount5]]&gt;1000,"High Value","Standard")</f>
        <v>High Value</v>
      </c>
    </row>
    <row r="1078" spans="1:17" x14ac:dyDescent="0.25">
      <c r="A1078" t="s">
        <v>2964</v>
      </c>
      <c r="B1078" s="3">
        <v>45370</v>
      </c>
      <c r="C1078" t="s">
        <v>179</v>
      </c>
      <c r="D1078" t="s">
        <v>1650</v>
      </c>
      <c r="E1078" t="s">
        <v>1863</v>
      </c>
      <c r="F1078">
        <v>3</v>
      </c>
      <c r="G1078">
        <v>623.82000000000005</v>
      </c>
      <c r="H1078">
        <v>0.13</v>
      </c>
      <c r="I1078" t="s">
        <v>1868</v>
      </c>
      <c r="J1078">
        <v>1628.1702</v>
      </c>
      <c r="K1078" s="4">
        <f>IF(ISBLANK(Sales_Fact[[#This Row],[Quantity]]),MEDIAN(Sales_Fact[Quantity]),Sales_Fact[[#This Row],[Quantity]])</f>
        <v>3</v>
      </c>
      <c r="L1078" s="1">
        <f>IF(ISBLANK(Sales_Fact[[#This Row],[Unit_Price]]),MEDIAN(Sales_Fact[Unit_Price]),Sales_Fact[[#This Row],[Unit_Price]])</f>
        <v>623.82000000000005</v>
      </c>
      <c r="M1078" s="2">
        <f>IF(ISBLANK(Sales_Fact[[#This Row],[Discount]]),MEDIAN(Sales_Fact[Discount]),Sales_Fact[[#This Row],[Discount]])</f>
        <v>0.13</v>
      </c>
      <c r="N1078" s="1">
        <f>Sales_Fact[[#This Row],[Quantity2]]*Sales_Fact[[#This Row],[Unit_Price3]]*(1-Sales_Fact[[#This Row],[Discount4]])</f>
        <v>1628.1702</v>
      </c>
      <c r="O1078" s="1">
        <f>Sales_Fact[[#This Row],[Quantity2]]*Sales_Fact[[#This Row],[Unit_Price3]]</f>
        <v>1871.46</v>
      </c>
      <c r="P1078" s="1">
        <f>Sales_Fact[[#This Row],[Gross Amount]]*Sales_Fact[[#This Row],[Discount4]]</f>
        <v>243.28980000000001</v>
      </c>
      <c r="Q1078" s="1" t="str">
        <f>IF(Sales_Fact[[#This Row],[Total_Amount5]]&gt;1000,"High Value","Standard")</f>
        <v>High Value</v>
      </c>
    </row>
    <row r="1079" spans="1:17" x14ac:dyDescent="0.25">
      <c r="A1079" t="s">
        <v>2965</v>
      </c>
      <c r="B1079" s="3">
        <v>45882</v>
      </c>
      <c r="C1079" t="s">
        <v>476</v>
      </c>
      <c r="D1079" t="s">
        <v>1764</v>
      </c>
      <c r="E1079" t="s">
        <v>1886</v>
      </c>
      <c r="F1079">
        <v>3</v>
      </c>
      <c r="G1079">
        <v>575.24</v>
      </c>
      <c r="H1079">
        <v>0.12</v>
      </c>
      <c r="I1079" t="s">
        <v>1868</v>
      </c>
      <c r="J1079">
        <v>1518.6335999999999</v>
      </c>
      <c r="K1079" s="4">
        <f>IF(ISBLANK(Sales_Fact[[#This Row],[Quantity]]),MEDIAN(Sales_Fact[Quantity]),Sales_Fact[[#This Row],[Quantity]])</f>
        <v>3</v>
      </c>
      <c r="L1079" s="1">
        <f>IF(ISBLANK(Sales_Fact[[#This Row],[Unit_Price]]),MEDIAN(Sales_Fact[Unit_Price]),Sales_Fact[[#This Row],[Unit_Price]])</f>
        <v>575.24</v>
      </c>
      <c r="M1079" s="2">
        <f>IF(ISBLANK(Sales_Fact[[#This Row],[Discount]]),MEDIAN(Sales_Fact[Discount]),Sales_Fact[[#This Row],[Discount]])</f>
        <v>0.12</v>
      </c>
      <c r="N1079" s="1">
        <f>Sales_Fact[[#This Row],[Quantity2]]*Sales_Fact[[#This Row],[Unit_Price3]]*(1-Sales_Fact[[#This Row],[Discount4]])</f>
        <v>1518.6336000000001</v>
      </c>
      <c r="O1079" s="1">
        <f>Sales_Fact[[#This Row],[Quantity2]]*Sales_Fact[[#This Row],[Unit_Price3]]</f>
        <v>1725.72</v>
      </c>
      <c r="P1079" s="1">
        <f>Sales_Fact[[#This Row],[Gross Amount]]*Sales_Fact[[#This Row],[Discount4]]</f>
        <v>207.0864</v>
      </c>
      <c r="Q1079" s="1" t="str">
        <f>IF(Sales_Fact[[#This Row],[Total_Amount5]]&gt;1000,"High Value","Standard")</f>
        <v>High Value</v>
      </c>
    </row>
    <row r="1080" spans="1:17" x14ac:dyDescent="0.25">
      <c r="A1080" t="s">
        <v>2966</v>
      </c>
      <c r="B1080" s="3">
        <v>45878</v>
      </c>
      <c r="C1080" t="s">
        <v>1296</v>
      </c>
      <c r="D1080" t="s">
        <v>1561</v>
      </c>
      <c r="E1080" t="s">
        <v>1931</v>
      </c>
      <c r="F1080">
        <v>1</v>
      </c>
      <c r="G1080">
        <v>769.4</v>
      </c>
      <c r="H1080">
        <v>0.16</v>
      </c>
      <c r="I1080" t="s">
        <v>1861</v>
      </c>
      <c r="J1080">
        <v>646.29599999999994</v>
      </c>
      <c r="K1080" s="4">
        <f>IF(ISBLANK(Sales_Fact[[#This Row],[Quantity]]),MEDIAN(Sales_Fact[Quantity]),Sales_Fact[[#This Row],[Quantity]])</f>
        <v>1</v>
      </c>
      <c r="L1080" s="1">
        <f>IF(ISBLANK(Sales_Fact[[#This Row],[Unit_Price]]),MEDIAN(Sales_Fact[Unit_Price]),Sales_Fact[[#This Row],[Unit_Price]])</f>
        <v>769.4</v>
      </c>
      <c r="M1080" s="2">
        <f>IF(ISBLANK(Sales_Fact[[#This Row],[Discount]]),MEDIAN(Sales_Fact[Discount]),Sales_Fact[[#This Row],[Discount]])</f>
        <v>0.16</v>
      </c>
      <c r="N1080" s="1">
        <f>Sales_Fact[[#This Row],[Quantity2]]*Sales_Fact[[#This Row],[Unit_Price3]]*(1-Sales_Fact[[#This Row],[Discount4]])</f>
        <v>646.29599999999994</v>
      </c>
      <c r="O1080" s="1">
        <f>Sales_Fact[[#This Row],[Quantity2]]*Sales_Fact[[#This Row],[Unit_Price3]]</f>
        <v>769.4</v>
      </c>
      <c r="P1080" s="1">
        <f>Sales_Fact[[#This Row],[Gross Amount]]*Sales_Fact[[#This Row],[Discount4]]</f>
        <v>123.104</v>
      </c>
      <c r="Q1080" s="1" t="str">
        <f>IF(Sales_Fact[[#This Row],[Total_Amount5]]&gt;1000,"High Value","Standard")</f>
        <v>Standard</v>
      </c>
    </row>
    <row r="1081" spans="1:17" x14ac:dyDescent="0.25">
      <c r="A1081" t="s">
        <v>2967</v>
      </c>
      <c r="B1081" s="3">
        <v>45420</v>
      </c>
      <c r="C1081" t="s">
        <v>1044</v>
      </c>
      <c r="D1081" t="s">
        <v>1561</v>
      </c>
      <c r="E1081" t="s">
        <v>1863</v>
      </c>
      <c r="F1081">
        <v>1</v>
      </c>
      <c r="G1081">
        <v>227.28</v>
      </c>
      <c r="H1081">
        <v>0.13</v>
      </c>
      <c r="I1081" t="s">
        <v>1868</v>
      </c>
      <c r="J1081">
        <v>197.7336</v>
      </c>
      <c r="K1081" s="4">
        <f>IF(ISBLANK(Sales_Fact[[#This Row],[Quantity]]),MEDIAN(Sales_Fact[Quantity]),Sales_Fact[[#This Row],[Quantity]])</f>
        <v>1</v>
      </c>
      <c r="L1081" s="1">
        <f>IF(ISBLANK(Sales_Fact[[#This Row],[Unit_Price]]),MEDIAN(Sales_Fact[Unit_Price]),Sales_Fact[[#This Row],[Unit_Price]])</f>
        <v>227.28</v>
      </c>
      <c r="M1081" s="2">
        <f>IF(ISBLANK(Sales_Fact[[#This Row],[Discount]]),MEDIAN(Sales_Fact[Discount]),Sales_Fact[[#This Row],[Discount]])</f>
        <v>0.13</v>
      </c>
      <c r="N1081" s="1">
        <f>Sales_Fact[[#This Row],[Quantity2]]*Sales_Fact[[#This Row],[Unit_Price3]]*(1-Sales_Fact[[#This Row],[Discount4]])</f>
        <v>197.7336</v>
      </c>
      <c r="O1081" s="1">
        <f>Sales_Fact[[#This Row],[Quantity2]]*Sales_Fact[[#This Row],[Unit_Price3]]</f>
        <v>227.28</v>
      </c>
      <c r="P1081" s="1">
        <f>Sales_Fact[[#This Row],[Gross Amount]]*Sales_Fact[[#This Row],[Discount4]]</f>
        <v>29.546400000000002</v>
      </c>
      <c r="Q1081" s="1" t="str">
        <f>IF(Sales_Fact[[#This Row],[Total_Amount5]]&gt;1000,"High Value","Standard")</f>
        <v>Standard</v>
      </c>
    </row>
    <row r="1082" spans="1:17" x14ac:dyDescent="0.25">
      <c r="A1082" t="s">
        <v>2968</v>
      </c>
      <c r="B1082" s="3">
        <v>45361</v>
      </c>
      <c r="C1082" t="s">
        <v>199</v>
      </c>
      <c r="D1082" t="s">
        <v>1556</v>
      </c>
      <c r="E1082" t="s">
        <v>1863</v>
      </c>
      <c r="F1082">
        <v>4</v>
      </c>
      <c r="G1082">
        <v>127.58</v>
      </c>
      <c r="H1082">
        <v>0.15</v>
      </c>
      <c r="I1082" t="s">
        <v>1861</v>
      </c>
      <c r="J1082">
        <v>433.77199999999999</v>
      </c>
      <c r="K1082" s="4">
        <f>IF(ISBLANK(Sales_Fact[[#This Row],[Quantity]]),MEDIAN(Sales_Fact[Quantity]),Sales_Fact[[#This Row],[Quantity]])</f>
        <v>4</v>
      </c>
      <c r="L1082" s="1">
        <f>IF(ISBLANK(Sales_Fact[[#This Row],[Unit_Price]]),MEDIAN(Sales_Fact[Unit_Price]),Sales_Fact[[#This Row],[Unit_Price]])</f>
        <v>127.58</v>
      </c>
      <c r="M1082" s="2">
        <f>IF(ISBLANK(Sales_Fact[[#This Row],[Discount]]),MEDIAN(Sales_Fact[Discount]),Sales_Fact[[#This Row],[Discount]])</f>
        <v>0.15</v>
      </c>
      <c r="N1082" s="1">
        <f>Sales_Fact[[#This Row],[Quantity2]]*Sales_Fact[[#This Row],[Unit_Price3]]*(1-Sales_Fact[[#This Row],[Discount4]])</f>
        <v>433.77199999999999</v>
      </c>
      <c r="O1082" s="1">
        <f>Sales_Fact[[#This Row],[Quantity2]]*Sales_Fact[[#This Row],[Unit_Price3]]</f>
        <v>510.32</v>
      </c>
      <c r="P1082" s="1">
        <f>Sales_Fact[[#This Row],[Gross Amount]]*Sales_Fact[[#This Row],[Discount4]]</f>
        <v>76.548000000000002</v>
      </c>
      <c r="Q1082" s="1" t="str">
        <f>IF(Sales_Fact[[#This Row],[Total_Amount5]]&gt;1000,"High Value","Standard")</f>
        <v>Standard</v>
      </c>
    </row>
    <row r="1083" spans="1:17" x14ac:dyDescent="0.25">
      <c r="A1083" t="s">
        <v>2969</v>
      </c>
      <c r="B1083" s="3">
        <v>45702</v>
      </c>
      <c r="C1083" t="s">
        <v>1308</v>
      </c>
      <c r="D1083" t="s">
        <v>1683</v>
      </c>
      <c r="E1083" t="s">
        <v>1860</v>
      </c>
      <c r="F1083">
        <v>1</v>
      </c>
      <c r="G1083">
        <v>793.21</v>
      </c>
      <c r="H1083">
        <v>0.09</v>
      </c>
      <c r="I1083" t="s">
        <v>1861</v>
      </c>
      <c r="J1083">
        <v>721.8211</v>
      </c>
      <c r="K1083" s="4">
        <f>IF(ISBLANK(Sales_Fact[[#This Row],[Quantity]]),MEDIAN(Sales_Fact[Quantity]),Sales_Fact[[#This Row],[Quantity]])</f>
        <v>1</v>
      </c>
      <c r="L1083" s="1">
        <f>IF(ISBLANK(Sales_Fact[[#This Row],[Unit_Price]]),MEDIAN(Sales_Fact[Unit_Price]),Sales_Fact[[#This Row],[Unit_Price]])</f>
        <v>793.21</v>
      </c>
      <c r="M1083" s="2">
        <f>IF(ISBLANK(Sales_Fact[[#This Row],[Discount]]),MEDIAN(Sales_Fact[Discount]),Sales_Fact[[#This Row],[Discount]])</f>
        <v>0.09</v>
      </c>
      <c r="N1083" s="1">
        <f>Sales_Fact[[#This Row],[Quantity2]]*Sales_Fact[[#This Row],[Unit_Price3]]*(1-Sales_Fact[[#This Row],[Discount4]])</f>
        <v>721.8211</v>
      </c>
      <c r="O1083" s="1">
        <f>Sales_Fact[[#This Row],[Quantity2]]*Sales_Fact[[#This Row],[Unit_Price3]]</f>
        <v>793.21</v>
      </c>
      <c r="P1083" s="1">
        <f>Sales_Fact[[#This Row],[Gross Amount]]*Sales_Fact[[#This Row],[Discount4]]</f>
        <v>71.388900000000007</v>
      </c>
      <c r="Q1083" s="1" t="str">
        <f>IF(Sales_Fact[[#This Row],[Total_Amount5]]&gt;1000,"High Value","Standard")</f>
        <v>Standard</v>
      </c>
    </row>
    <row r="1084" spans="1:17" x14ac:dyDescent="0.25">
      <c r="A1084" t="s">
        <v>2970</v>
      </c>
      <c r="B1084" s="3">
        <v>45871</v>
      </c>
      <c r="C1084" t="s">
        <v>960</v>
      </c>
      <c r="D1084" t="s">
        <v>1800</v>
      </c>
      <c r="E1084" t="s">
        <v>1913</v>
      </c>
      <c r="F1084">
        <v>3</v>
      </c>
      <c r="G1084">
        <v>435.61</v>
      </c>
      <c r="H1084">
        <v>0.03</v>
      </c>
      <c r="I1084" t="s">
        <v>1864</v>
      </c>
      <c r="J1084">
        <v>1267.6251</v>
      </c>
      <c r="K1084" s="4">
        <f>IF(ISBLANK(Sales_Fact[[#This Row],[Quantity]]),MEDIAN(Sales_Fact[Quantity]),Sales_Fact[[#This Row],[Quantity]])</f>
        <v>3</v>
      </c>
      <c r="L1084" s="1">
        <f>IF(ISBLANK(Sales_Fact[[#This Row],[Unit_Price]]),MEDIAN(Sales_Fact[Unit_Price]),Sales_Fact[[#This Row],[Unit_Price]])</f>
        <v>435.61</v>
      </c>
      <c r="M1084" s="2">
        <f>IF(ISBLANK(Sales_Fact[[#This Row],[Discount]]),MEDIAN(Sales_Fact[Discount]),Sales_Fact[[#This Row],[Discount]])</f>
        <v>0.03</v>
      </c>
      <c r="N1084" s="1">
        <f>Sales_Fact[[#This Row],[Quantity2]]*Sales_Fact[[#This Row],[Unit_Price3]]*(1-Sales_Fact[[#This Row],[Discount4]])</f>
        <v>1267.6251</v>
      </c>
      <c r="O1084" s="1">
        <f>Sales_Fact[[#This Row],[Quantity2]]*Sales_Fact[[#This Row],[Unit_Price3]]</f>
        <v>1306.83</v>
      </c>
      <c r="P1084" s="1">
        <f>Sales_Fact[[#This Row],[Gross Amount]]*Sales_Fact[[#This Row],[Discount4]]</f>
        <v>39.204899999999995</v>
      </c>
      <c r="Q1084" s="1" t="str">
        <f>IF(Sales_Fact[[#This Row],[Total_Amount5]]&gt;1000,"High Value","Standard")</f>
        <v>High Value</v>
      </c>
    </row>
    <row r="1085" spans="1:17" x14ac:dyDescent="0.25">
      <c r="A1085" t="s">
        <v>2971</v>
      </c>
      <c r="B1085" s="3">
        <v>45531</v>
      </c>
      <c r="C1085" t="s">
        <v>1212</v>
      </c>
      <c r="D1085" t="s">
        <v>1638</v>
      </c>
      <c r="E1085" t="s">
        <v>1886</v>
      </c>
      <c r="F1085">
        <v>1</v>
      </c>
      <c r="G1085">
        <v>850.06</v>
      </c>
      <c r="H1085">
        <v>0.28999999999999998</v>
      </c>
      <c r="I1085" t="s">
        <v>1864</v>
      </c>
      <c r="J1085">
        <v>603.54259999999988</v>
      </c>
      <c r="K1085" s="4">
        <f>IF(ISBLANK(Sales_Fact[[#This Row],[Quantity]]),MEDIAN(Sales_Fact[Quantity]),Sales_Fact[[#This Row],[Quantity]])</f>
        <v>1</v>
      </c>
      <c r="L1085" s="1">
        <f>IF(ISBLANK(Sales_Fact[[#This Row],[Unit_Price]]),MEDIAN(Sales_Fact[Unit_Price]),Sales_Fact[[#This Row],[Unit_Price]])</f>
        <v>850.06</v>
      </c>
      <c r="M1085" s="2">
        <f>IF(ISBLANK(Sales_Fact[[#This Row],[Discount]]),MEDIAN(Sales_Fact[Discount]),Sales_Fact[[#This Row],[Discount]])</f>
        <v>0.28999999999999998</v>
      </c>
      <c r="N1085" s="1">
        <f>Sales_Fact[[#This Row],[Quantity2]]*Sales_Fact[[#This Row],[Unit_Price3]]*(1-Sales_Fact[[#This Row],[Discount4]])</f>
        <v>603.54259999999988</v>
      </c>
      <c r="O1085" s="1">
        <f>Sales_Fact[[#This Row],[Quantity2]]*Sales_Fact[[#This Row],[Unit_Price3]]</f>
        <v>850.06</v>
      </c>
      <c r="P1085" s="1">
        <f>Sales_Fact[[#This Row],[Gross Amount]]*Sales_Fact[[#This Row],[Discount4]]</f>
        <v>246.51739999999998</v>
      </c>
      <c r="Q1085" s="1" t="str">
        <f>IF(Sales_Fact[[#This Row],[Total_Amount5]]&gt;1000,"High Value","Standard")</f>
        <v>Standard</v>
      </c>
    </row>
    <row r="1086" spans="1:17" x14ac:dyDescent="0.25">
      <c r="A1086" t="s">
        <v>2972</v>
      </c>
      <c r="B1086" s="3">
        <v>45330</v>
      </c>
      <c r="C1086" t="s">
        <v>1098</v>
      </c>
      <c r="D1086" t="s">
        <v>1918</v>
      </c>
      <c r="E1086" t="s">
        <v>1886</v>
      </c>
      <c r="F1086">
        <v>2</v>
      </c>
      <c r="G1086">
        <v>753.92</v>
      </c>
      <c r="H1086">
        <v>0.17</v>
      </c>
      <c r="I1086" t="s">
        <v>1864</v>
      </c>
      <c r="J1086">
        <v>1251.5072</v>
      </c>
      <c r="K1086" s="4">
        <f>IF(ISBLANK(Sales_Fact[[#This Row],[Quantity]]),MEDIAN(Sales_Fact[Quantity]),Sales_Fact[[#This Row],[Quantity]])</f>
        <v>2</v>
      </c>
      <c r="L1086" s="1">
        <f>IF(ISBLANK(Sales_Fact[[#This Row],[Unit_Price]]),MEDIAN(Sales_Fact[Unit_Price]),Sales_Fact[[#This Row],[Unit_Price]])</f>
        <v>753.92</v>
      </c>
      <c r="M1086" s="2">
        <f>IF(ISBLANK(Sales_Fact[[#This Row],[Discount]]),MEDIAN(Sales_Fact[Discount]),Sales_Fact[[#This Row],[Discount]])</f>
        <v>0.17</v>
      </c>
      <c r="N1086" s="1">
        <f>Sales_Fact[[#This Row],[Quantity2]]*Sales_Fact[[#This Row],[Unit_Price3]]*(1-Sales_Fact[[#This Row],[Discount4]])</f>
        <v>1251.5071999999998</v>
      </c>
      <c r="O1086" s="1">
        <f>Sales_Fact[[#This Row],[Quantity2]]*Sales_Fact[[#This Row],[Unit_Price3]]</f>
        <v>1507.84</v>
      </c>
      <c r="P1086" s="1">
        <f>Sales_Fact[[#This Row],[Gross Amount]]*Sales_Fact[[#This Row],[Discount4]]</f>
        <v>256.33280000000002</v>
      </c>
      <c r="Q1086" s="1" t="str">
        <f>IF(Sales_Fact[[#This Row],[Total_Amount5]]&gt;1000,"High Value","Standard")</f>
        <v>High Value</v>
      </c>
    </row>
    <row r="1087" spans="1:17" x14ac:dyDescent="0.25">
      <c r="A1087" t="s">
        <v>2973</v>
      </c>
      <c r="B1087" s="3">
        <v>45311</v>
      </c>
      <c r="C1087" t="s">
        <v>1509</v>
      </c>
      <c r="D1087" t="s">
        <v>1561</v>
      </c>
      <c r="E1087" t="s">
        <v>1896</v>
      </c>
      <c r="F1087">
        <v>3</v>
      </c>
      <c r="G1087">
        <v>408.99</v>
      </c>
      <c r="H1087">
        <v>0.27</v>
      </c>
      <c r="I1087" t="s">
        <v>1864</v>
      </c>
      <c r="J1087">
        <v>895.68809999999996</v>
      </c>
      <c r="K1087" s="4">
        <f>IF(ISBLANK(Sales_Fact[[#This Row],[Quantity]]),MEDIAN(Sales_Fact[Quantity]),Sales_Fact[[#This Row],[Quantity]])</f>
        <v>3</v>
      </c>
      <c r="L1087" s="1">
        <f>IF(ISBLANK(Sales_Fact[[#This Row],[Unit_Price]]),MEDIAN(Sales_Fact[Unit_Price]),Sales_Fact[[#This Row],[Unit_Price]])</f>
        <v>408.99</v>
      </c>
      <c r="M1087" s="2">
        <f>IF(ISBLANK(Sales_Fact[[#This Row],[Discount]]),MEDIAN(Sales_Fact[Discount]),Sales_Fact[[#This Row],[Discount]])</f>
        <v>0.27</v>
      </c>
      <c r="N1087" s="1">
        <f>Sales_Fact[[#This Row],[Quantity2]]*Sales_Fact[[#This Row],[Unit_Price3]]*(1-Sales_Fact[[#This Row],[Discount4]])</f>
        <v>895.68809999999996</v>
      </c>
      <c r="O1087" s="1">
        <f>Sales_Fact[[#This Row],[Quantity2]]*Sales_Fact[[#This Row],[Unit_Price3]]</f>
        <v>1226.97</v>
      </c>
      <c r="P1087" s="1">
        <f>Sales_Fact[[#This Row],[Gross Amount]]*Sales_Fact[[#This Row],[Discount4]]</f>
        <v>331.28190000000001</v>
      </c>
      <c r="Q1087" s="1" t="str">
        <f>IF(Sales_Fact[[#This Row],[Total_Amount5]]&gt;1000,"High Value","Standard")</f>
        <v>Standard</v>
      </c>
    </row>
    <row r="1088" spans="1:17" x14ac:dyDescent="0.25">
      <c r="A1088" t="s">
        <v>2974</v>
      </c>
      <c r="B1088" s="3">
        <v>45567</v>
      </c>
      <c r="C1088" t="s">
        <v>914</v>
      </c>
      <c r="D1088" t="s">
        <v>1722</v>
      </c>
      <c r="E1088" t="s">
        <v>1870</v>
      </c>
      <c r="F1088">
        <v>3</v>
      </c>
      <c r="G1088">
        <v>404.5</v>
      </c>
      <c r="H1088">
        <v>0.22</v>
      </c>
      <c r="I1088" t="s">
        <v>1864</v>
      </c>
      <c r="J1088">
        <v>946.53000000000009</v>
      </c>
      <c r="K1088" s="4">
        <f>IF(ISBLANK(Sales_Fact[[#This Row],[Quantity]]),MEDIAN(Sales_Fact[Quantity]),Sales_Fact[[#This Row],[Quantity]])</f>
        <v>3</v>
      </c>
      <c r="L1088" s="1">
        <f>IF(ISBLANK(Sales_Fact[[#This Row],[Unit_Price]]),MEDIAN(Sales_Fact[Unit_Price]),Sales_Fact[[#This Row],[Unit_Price]])</f>
        <v>404.5</v>
      </c>
      <c r="M1088" s="2">
        <f>IF(ISBLANK(Sales_Fact[[#This Row],[Discount]]),MEDIAN(Sales_Fact[Discount]),Sales_Fact[[#This Row],[Discount]])</f>
        <v>0.22</v>
      </c>
      <c r="N1088" s="1">
        <f>Sales_Fact[[#This Row],[Quantity2]]*Sales_Fact[[#This Row],[Unit_Price3]]*(1-Sales_Fact[[#This Row],[Discount4]])</f>
        <v>946.53000000000009</v>
      </c>
      <c r="O1088" s="1">
        <f>Sales_Fact[[#This Row],[Quantity2]]*Sales_Fact[[#This Row],[Unit_Price3]]</f>
        <v>1213.5</v>
      </c>
      <c r="P1088" s="1">
        <f>Sales_Fact[[#This Row],[Gross Amount]]*Sales_Fact[[#This Row],[Discount4]]</f>
        <v>266.97000000000003</v>
      </c>
      <c r="Q1088" s="1" t="str">
        <f>IF(Sales_Fact[[#This Row],[Total_Amount5]]&gt;1000,"High Value","Standard")</f>
        <v>Standard</v>
      </c>
    </row>
    <row r="1089" spans="1:17" x14ac:dyDescent="0.25">
      <c r="A1089" t="s">
        <v>2975</v>
      </c>
      <c r="B1089" s="3">
        <v>45239</v>
      </c>
      <c r="C1089" t="s">
        <v>1197</v>
      </c>
      <c r="D1089" t="s">
        <v>1668</v>
      </c>
      <c r="E1089" t="s">
        <v>1860</v>
      </c>
      <c r="F1089">
        <v>3</v>
      </c>
      <c r="G1089">
        <v>717.81</v>
      </c>
      <c r="H1089">
        <v>0.17</v>
      </c>
      <c r="I1089" t="s">
        <v>1868</v>
      </c>
      <c r="J1089">
        <v>1787.3469</v>
      </c>
      <c r="K1089" s="4">
        <f>IF(ISBLANK(Sales_Fact[[#This Row],[Quantity]]),MEDIAN(Sales_Fact[Quantity]),Sales_Fact[[#This Row],[Quantity]])</f>
        <v>3</v>
      </c>
      <c r="L1089" s="1">
        <f>IF(ISBLANK(Sales_Fact[[#This Row],[Unit_Price]]),MEDIAN(Sales_Fact[Unit_Price]),Sales_Fact[[#This Row],[Unit_Price]])</f>
        <v>717.81</v>
      </c>
      <c r="M1089" s="2">
        <f>IF(ISBLANK(Sales_Fact[[#This Row],[Discount]]),MEDIAN(Sales_Fact[Discount]),Sales_Fact[[#This Row],[Discount]])</f>
        <v>0.17</v>
      </c>
      <c r="N1089" s="1">
        <f>Sales_Fact[[#This Row],[Quantity2]]*Sales_Fact[[#This Row],[Unit_Price3]]*(1-Sales_Fact[[#This Row],[Discount4]])</f>
        <v>1787.3468999999998</v>
      </c>
      <c r="O1089" s="1">
        <f>Sales_Fact[[#This Row],[Quantity2]]*Sales_Fact[[#This Row],[Unit_Price3]]</f>
        <v>2153.4299999999998</v>
      </c>
      <c r="P1089" s="1">
        <f>Sales_Fact[[#This Row],[Gross Amount]]*Sales_Fact[[#This Row],[Discount4]]</f>
        <v>366.0831</v>
      </c>
      <c r="Q1089" s="1" t="str">
        <f>IF(Sales_Fact[[#This Row],[Total_Amount5]]&gt;1000,"High Value","Standard")</f>
        <v>High Value</v>
      </c>
    </row>
    <row r="1090" spans="1:17" x14ac:dyDescent="0.25">
      <c r="A1090" t="s">
        <v>2976</v>
      </c>
      <c r="B1090" s="3">
        <v>45284</v>
      </c>
      <c r="C1090" t="s">
        <v>812</v>
      </c>
      <c r="D1090" t="s">
        <v>1803</v>
      </c>
      <c r="E1090" t="s">
        <v>1883</v>
      </c>
      <c r="F1090">
        <v>3</v>
      </c>
      <c r="G1090">
        <v>204.77</v>
      </c>
      <c r="H1090">
        <v>0.14000000000000001</v>
      </c>
      <c r="I1090" t="s">
        <v>1861</v>
      </c>
      <c r="J1090">
        <v>528.3066</v>
      </c>
      <c r="K1090" s="4">
        <f>IF(ISBLANK(Sales_Fact[[#This Row],[Quantity]]),MEDIAN(Sales_Fact[Quantity]),Sales_Fact[[#This Row],[Quantity]])</f>
        <v>3</v>
      </c>
      <c r="L1090" s="1">
        <f>IF(ISBLANK(Sales_Fact[[#This Row],[Unit_Price]]),MEDIAN(Sales_Fact[Unit_Price]),Sales_Fact[[#This Row],[Unit_Price]])</f>
        <v>204.77</v>
      </c>
      <c r="M1090" s="2">
        <f>IF(ISBLANK(Sales_Fact[[#This Row],[Discount]]),MEDIAN(Sales_Fact[Discount]),Sales_Fact[[#This Row],[Discount]])</f>
        <v>0.14000000000000001</v>
      </c>
      <c r="N1090" s="1">
        <f>Sales_Fact[[#This Row],[Quantity2]]*Sales_Fact[[#This Row],[Unit_Price3]]*(1-Sales_Fact[[#This Row],[Discount4]])</f>
        <v>528.3066</v>
      </c>
      <c r="O1090" s="1">
        <f>Sales_Fact[[#This Row],[Quantity2]]*Sales_Fact[[#This Row],[Unit_Price3]]</f>
        <v>614.31000000000006</v>
      </c>
      <c r="P1090" s="1">
        <f>Sales_Fact[[#This Row],[Gross Amount]]*Sales_Fact[[#This Row],[Discount4]]</f>
        <v>86.003400000000013</v>
      </c>
      <c r="Q1090" s="1" t="str">
        <f>IF(Sales_Fact[[#This Row],[Total_Amount5]]&gt;1000,"High Value","Standard")</f>
        <v>Standard</v>
      </c>
    </row>
    <row r="1091" spans="1:17" x14ac:dyDescent="0.25">
      <c r="A1091" t="s">
        <v>2977</v>
      </c>
      <c r="B1091" s="3">
        <v>45686</v>
      </c>
      <c r="C1091" t="s">
        <v>157</v>
      </c>
      <c r="D1091" t="s">
        <v>1695</v>
      </c>
      <c r="E1091" t="s">
        <v>1899</v>
      </c>
      <c r="F1091">
        <v>4</v>
      </c>
      <c r="G1091">
        <v>106.23</v>
      </c>
      <c r="H1091">
        <v>0.28000000000000003</v>
      </c>
      <c r="I1091" t="s">
        <v>1868</v>
      </c>
      <c r="J1091">
        <v>305.94240000000002</v>
      </c>
      <c r="K1091" s="4">
        <f>IF(ISBLANK(Sales_Fact[[#This Row],[Quantity]]),MEDIAN(Sales_Fact[Quantity]),Sales_Fact[[#This Row],[Quantity]])</f>
        <v>4</v>
      </c>
      <c r="L1091" s="1">
        <f>IF(ISBLANK(Sales_Fact[[#This Row],[Unit_Price]]),MEDIAN(Sales_Fact[Unit_Price]),Sales_Fact[[#This Row],[Unit_Price]])</f>
        <v>106.23</v>
      </c>
      <c r="M1091" s="2">
        <f>IF(ISBLANK(Sales_Fact[[#This Row],[Discount]]),MEDIAN(Sales_Fact[Discount]),Sales_Fact[[#This Row],[Discount]])</f>
        <v>0.28000000000000003</v>
      </c>
      <c r="N1091" s="1">
        <f>Sales_Fact[[#This Row],[Quantity2]]*Sales_Fact[[#This Row],[Unit_Price3]]*(1-Sales_Fact[[#This Row],[Discount4]])</f>
        <v>305.94240000000002</v>
      </c>
      <c r="O1091" s="1">
        <f>Sales_Fact[[#This Row],[Quantity2]]*Sales_Fact[[#This Row],[Unit_Price3]]</f>
        <v>424.92</v>
      </c>
      <c r="P1091" s="1">
        <f>Sales_Fact[[#This Row],[Gross Amount]]*Sales_Fact[[#This Row],[Discount4]]</f>
        <v>118.97760000000001</v>
      </c>
      <c r="Q1091" s="1" t="str">
        <f>IF(Sales_Fact[[#This Row],[Total_Amount5]]&gt;1000,"High Value","Standard")</f>
        <v>Standard</v>
      </c>
    </row>
    <row r="1092" spans="1:17" x14ac:dyDescent="0.25">
      <c r="A1092" t="s">
        <v>2978</v>
      </c>
      <c r="B1092" s="3">
        <v>45824</v>
      </c>
      <c r="C1092" t="s">
        <v>1032</v>
      </c>
      <c r="D1092" t="s">
        <v>1749</v>
      </c>
      <c r="E1092" t="s">
        <v>1870</v>
      </c>
      <c r="F1092">
        <v>2</v>
      </c>
      <c r="G1092">
        <v>769.48</v>
      </c>
      <c r="H1092">
        <v>0.11</v>
      </c>
      <c r="I1092" t="s">
        <v>1864</v>
      </c>
      <c r="J1092">
        <v>1369.6744000000001</v>
      </c>
      <c r="K1092" s="4">
        <f>IF(ISBLANK(Sales_Fact[[#This Row],[Quantity]]),MEDIAN(Sales_Fact[Quantity]),Sales_Fact[[#This Row],[Quantity]])</f>
        <v>2</v>
      </c>
      <c r="L1092" s="1">
        <f>IF(ISBLANK(Sales_Fact[[#This Row],[Unit_Price]]),MEDIAN(Sales_Fact[Unit_Price]),Sales_Fact[[#This Row],[Unit_Price]])</f>
        <v>769.48</v>
      </c>
      <c r="M1092" s="2">
        <f>IF(ISBLANK(Sales_Fact[[#This Row],[Discount]]),MEDIAN(Sales_Fact[Discount]),Sales_Fact[[#This Row],[Discount]])</f>
        <v>0.11</v>
      </c>
      <c r="N1092" s="1">
        <f>Sales_Fact[[#This Row],[Quantity2]]*Sales_Fact[[#This Row],[Unit_Price3]]*(1-Sales_Fact[[#This Row],[Discount4]])</f>
        <v>1369.6744000000001</v>
      </c>
      <c r="O1092" s="1">
        <f>Sales_Fact[[#This Row],[Quantity2]]*Sales_Fact[[#This Row],[Unit_Price3]]</f>
        <v>1538.96</v>
      </c>
      <c r="P1092" s="1">
        <f>Sales_Fact[[#This Row],[Gross Amount]]*Sales_Fact[[#This Row],[Discount4]]</f>
        <v>169.28560000000002</v>
      </c>
      <c r="Q1092" s="1" t="str">
        <f>IF(Sales_Fact[[#This Row],[Total_Amount5]]&gt;1000,"High Value","Standard")</f>
        <v>High Value</v>
      </c>
    </row>
    <row r="1093" spans="1:17" x14ac:dyDescent="0.25">
      <c r="A1093" t="s">
        <v>2979</v>
      </c>
      <c r="B1093" s="3">
        <v>45867</v>
      </c>
      <c r="C1093" t="s">
        <v>824</v>
      </c>
      <c r="D1093" t="s">
        <v>1722</v>
      </c>
      <c r="E1093" t="s">
        <v>1896</v>
      </c>
      <c r="F1093">
        <v>2</v>
      </c>
      <c r="G1093">
        <v>714.21</v>
      </c>
      <c r="H1093">
        <v>0.14000000000000001</v>
      </c>
      <c r="I1093" t="s">
        <v>1861</v>
      </c>
      <c r="J1093">
        <v>1228.4412</v>
      </c>
      <c r="K1093" s="4">
        <f>IF(ISBLANK(Sales_Fact[[#This Row],[Quantity]]),MEDIAN(Sales_Fact[Quantity]),Sales_Fact[[#This Row],[Quantity]])</f>
        <v>2</v>
      </c>
      <c r="L1093" s="1">
        <f>IF(ISBLANK(Sales_Fact[[#This Row],[Unit_Price]]),MEDIAN(Sales_Fact[Unit_Price]),Sales_Fact[[#This Row],[Unit_Price]])</f>
        <v>714.21</v>
      </c>
      <c r="M1093" s="2">
        <f>IF(ISBLANK(Sales_Fact[[#This Row],[Discount]]),MEDIAN(Sales_Fact[Discount]),Sales_Fact[[#This Row],[Discount]])</f>
        <v>0.14000000000000001</v>
      </c>
      <c r="N1093" s="1">
        <f>Sales_Fact[[#This Row],[Quantity2]]*Sales_Fact[[#This Row],[Unit_Price3]]*(1-Sales_Fact[[#This Row],[Discount4]])</f>
        <v>1228.4412</v>
      </c>
      <c r="O1093" s="1">
        <f>Sales_Fact[[#This Row],[Quantity2]]*Sales_Fact[[#This Row],[Unit_Price3]]</f>
        <v>1428.42</v>
      </c>
      <c r="P1093" s="1">
        <f>Sales_Fact[[#This Row],[Gross Amount]]*Sales_Fact[[#This Row],[Discount4]]</f>
        <v>199.97880000000004</v>
      </c>
      <c r="Q1093" s="1" t="str">
        <f>IF(Sales_Fact[[#This Row],[Total_Amount5]]&gt;1000,"High Value","Standard")</f>
        <v>High Value</v>
      </c>
    </row>
    <row r="1094" spans="1:17" x14ac:dyDescent="0.25">
      <c r="A1094" t="s">
        <v>2980</v>
      </c>
      <c r="B1094" s="3">
        <v>45578</v>
      </c>
      <c r="C1094" t="s">
        <v>872</v>
      </c>
      <c r="D1094" t="s">
        <v>1585</v>
      </c>
      <c r="E1094" t="s">
        <v>1888</v>
      </c>
      <c r="F1094">
        <v>4</v>
      </c>
      <c r="G1094">
        <v>632.24</v>
      </c>
      <c r="H1094">
        <v>0.25</v>
      </c>
      <c r="I1094" t="s">
        <v>1864</v>
      </c>
      <c r="J1094">
        <v>1896.72</v>
      </c>
      <c r="K1094" s="4">
        <f>IF(ISBLANK(Sales_Fact[[#This Row],[Quantity]]),MEDIAN(Sales_Fact[Quantity]),Sales_Fact[[#This Row],[Quantity]])</f>
        <v>4</v>
      </c>
      <c r="L1094" s="1">
        <f>IF(ISBLANK(Sales_Fact[[#This Row],[Unit_Price]]),MEDIAN(Sales_Fact[Unit_Price]),Sales_Fact[[#This Row],[Unit_Price]])</f>
        <v>632.24</v>
      </c>
      <c r="M1094" s="2">
        <f>IF(ISBLANK(Sales_Fact[[#This Row],[Discount]]),MEDIAN(Sales_Fact[Discount]),Sales_Fact[[#This Row],[Discount]])</f>
        <v>0.25</v>
      </c>
      <c r="N1094" s="1">
        <f>Sales_Fact[[#This Row],[Quantity2]]*Sales_Fact[[#This Row],[Unit_Price3]]*(1-Sales_Fact[[#This Row],[Discount4]])</f>
        <v>1896.72</v>
      </c>
      <c r="O1094" s="1">
        <f>Sales_Fact[[#This Row],[Quantity2]]*Sales_Fact[[#This Row],[Unit_Price3]]</f>
        <v>2528.96</v>
      </c>
      <c r="P1094" s="1">
        <f>Sales_Fact[[#This Row],[Gross Amount]]*Sales_Fact[[#This Row],[Discount4]]</f>
        <v>632.24</v>
      </c>
      <c r="Q1094" s="1" t="str">
        <f>IF(Sales_Fact[[#This Row],[Total_Amount5]]&gt;1000,"High Value","Standard")</f>
        <v>High Value</v>
      </c>
    </row>
    <row r="1095" spans="1:17" x14ac:dyDescent="0.25">
      <c r="A1095" t="s">
        <v>2981</v>
      </c>
      <c r="B1095" s="3">
        <v>45575</v>
      </c>
      <c r="C1095" t="s">
        <v>544</v>
      </c>
      <c r="D1095" t="s">
        <v>1785</v>
      </c>
      <c r="E1095" t="s">
        <v>1860</v>
      </c>
      <c r="F1095">
        <v>2</v>
      </c>
      <c r="G1095">
        <v>845.27</v>
      </c>
      <c r="H1095">
        <v>0.18</v>
      </c>
      <c r="I1095" t="s">
        <v>1864</v>
      </c>
      <c r="J1095">
        <v>1386.2428</v>
      </c>
      <c r="K1095" s="4">
        <f>IF(ISBLANK(Sales_Fact[[#This Row],[Quantity]]),MEDIAN(Sales_Fact[Quantity]),Sales_Fact[[#This Row],[Quantity]])</f>
        <v>2</v>
      </c>
      <c r="L1095" s="1">
        <f>IF(ISBLANK(Sales_Fact[[#This Row],[Unit_Price]]),MEDIAN(Sales_Fact[Unit_Price]),Sales_Fact[[#This Row],[Unit_Price]])</f>
        <v>845.27</v>
      </c>
      <c r="M1095" s="2">
        <f>IF(ISBLANK(Sales_Fact[[#This Row],[Discount]]),MEDIAN(Sales_Fact[Discount]),Sales_Fact[[#This Row],[Discount]])</f>
        <v>0.18</v>
      </c>
      <c r="N1095" s="1">
        <f>Sales_Fact[[#This Row],[Quantity2]]*Sales_Fact[[#This Row],[Unit_Price3]]*(1-Sales_Fact[[#This Row],[Discount4]])</f>
        <v>1386.2428</v>
      </c>
      <c r="O1095" s="1">
        <f>Sales_Fact[[#This Row],[Quantity2]]*Sales_Fact[[#This Row],[Unit_Price3]]</f>
        <v>1690.54</v>
      </c>
      <c r="P1095" s="1">
        <f>Sales_Fact[[#This Row],[Gross Amount]]*Sales_Fact[[#This Row],[Discount4]]</f>
        <v>304.29719999999998</v>
      </c>
      <c r="Q1095" s="1" t="str">
        <f>IF(Sales_Fact[[#This Row],[Total_Amount5]]&gt;1000,"High Value","Standard")</f>
        <v>High Value</v>
      </c>
    </row>
    <row r="1096" spans="1:17" x14ac:dyDescent="0.25">
      <c r="A1096" t="s">
        <v>2982</v>
      </c>
      <c r="B1096" s="3">
        <v>45816</v>
      </c>
      <c r="C1096" t="s">
        <v>1534</v>
      </c>
      <c r="D1096" t="s">
        <v>1812</v>
      </c>
      <c r="E1096" t="s">
        <v>1896</v>
      </c>
      <c r="F1096">
        <v>1</v>
      </c>
      <c r="G1096">
        <v>575.94000000000005</v>
      </c>
      <c r="H1096">
        <v>0.17</v>
      </c>
      <c r="I1096" t="s">
        <v>1861</v>
      </c>
      <c r="J1096">
        <v>478.03019999999998</v>
      </c>
      <c r="K1096" s="4">
        <f>IF(ISBLANK(Sales_Fact[[#This Row],[Quantity]]),MEDIAN(Sales_Fact[Quantity]),Sales_Fact[[#This Row],[Quantity]])</f>
        <v>1</v>
      </c>
      <c r="L1096" s="1">
        <f>IF(ISBLANK(Sales_Fact[[#This Row],[Unit_Price]]),MEDIAN(Sales_Fact[Unit_Price]),Sales_Fact[[#This Row],[Unit_Price]])</f>
        <v>575.94000000000005</v>
      </c>
      <c r="M1096" s="2">
        <f>IF(ISBLANK(Sales_Fact[[#This Row],[Discount]]),MEDIAN(Sales_Fact[Discount]),Sales_Fact[[#This Row],[Discount]])</f>
        <v>0.17</v>
      </c>
      <c r="N1096" s="1">
        <f>Sales_Fact[[#This Row],[Quantity2]]*Sales_Fact[[#This Row],[Unit_Price3]]*(1-Sales_Fact[[#This Row],[Discount4]])</f>
        <v>478.03020000000004</v>
      </c>
      <c r="O1096" s="1">
        <f>Sales_Fact[[#This Row],[Quantity2]]*Sales_Fact[[#This Row],[Unit_Price3]]</f>
        <v>575.94000000000005</v>
      </c>
      <c r="P1096" s="1">
        <f>Sales_Fact[[#This Row],[Gross Amount]]*Sales_Fact[[#This Row],[Discount4]]</f>
        <v>97.909800000000018</v>
      </c>
      <c r="Q1096" s="1" t="str">
        <f>IF(Sales_Fact[[#This Row],[Total_Amount5]]&gt;1000,"High Value","Standard")</f>
        <v>Standard</v>
      </c>
    </row>
    <row r="1097" spans="1:17" x14ac:dyDescent="0.25">
      <c r="A1097" t="s">
        <v>2983</v>
      </c>
      <c r="B1097" s="3">
        <v>45620</v>
      </c>
      <c r="C1097" t="s">
        <v>812</v>
      </c>
      <c r="D1097" t="s">
        <v>1803</v>
      </c>
      <c r="E1097" t="s">
        <v>1888</v>
      </c>
      <c r="F1097">
        <v>1</v>
      </c>
      <c r="G1097">
        <v>907.97</v>
      </c>
      <c r="H1097">
        <v>0.26</v>
      </c>
      <c r="I1097" t="s">
        <v>1868</v>
      </c>
      <c r="J1097">
        <v>671.89779999999996</v>
      </c>
      <c r="K1097" s="4">
        <f>IF(ISBLANK(Sales_Fact[[#This Row],[Quantity]]),MEDIAN(Sales_Fact[Quantity]),Sales_Fact[[#This Row],[Quantity]])</f>
        <v>1</v>
      </c>
      <c r="L1097" s="1">
        <f>IF(ISBLANK(Sales_Fact[[#This Row],[Unit_Price]]),MEDIAN(Sales_Fact[Unit_Price]),Sales_Fact[[#This Row],[Unit_Price]])</f>
        <v>907.97</v>
      </c>
      <c r="M1097" s="2">
        <f>IF(ISBLANK(Sales_Fact[[#This Row],[Discount]]),MEDIAN(Sales_Fact[Discount]),Sales_Fact[[#This Row],[Discount]])</f>
        <v>0.26</v>
      </c>
      <c r="N1097" s="1">
        <f>Sales_Fact[[#This Row],[Quantity2]]*Sales_Fact[[#This Row],[Unit_Price3]]*(1-Sales_Fact[[#This Row],[Discount4]])</f>
        <v>671.89779999999996</v>
      </c>
      <c r="O1097" s="1">
        <f>Sales_Fact[[#This Row],[Quantity2]]*Sales_Fact[[#This Row],[Unit_Price3]]</f>
        <v>907.97</v>
      </c>
      <c r="P1097" s="1">
        <f>Sales_Fact[[#This Row],[Gross Amount]]*Sales_Fact[[#This Row],[Discount4]]</f>
        <v>236.07220000000001</v>
      </c>
      <c r="Q1097" s="1" t="str">
        <f>IF(Sales_Fact[[#This Row],[Total_Amount5]]&gt;1000,"High Value","Standard")</f>
        <v>Standard</v>
      </c>
    </row>
    <row r="1098" spans="1:17" x14ac:dyDescent="0.25">
      <c r="A1098" t="s">
        <v>2984</v>
      </c>
      <c r="B1098" s="3">
        <v>45695</v>
      </c>
      <c r="C1098" t="s">
        <v>858</v>
      </c>
      <c r="D1098" t="s">
        <v>1611</v>
      </c>
      <c r="E1098" t="s">
        <v>1913</v>
      </c>
      <c r="F1098">
        <v>1</v>
      </c>
      <c r="G1098">
        <v>99.35</v>
      </c>
      <c r="H1098">
        <v>0.08</v>
      </c>
      <c r="I1098" t="s">
        <v>1868</v>
      </c>
      <c r="J1098">
        <v>91.402000000000001</v>
      </c>
      <c r="K1098" s="4">
        <f>IF(ISBLANK(Sales_Fact[[#This Row],[Quantity]]),MEDIAN(Sales_Fact[Quantity]),Sales_Fact[[#This Row],[Quantity]])</f>
        <v>1</v>
      </c>
      <c r="L1098" s="1">
        <f>IF(ISBLANK(Sales_Fact[[#This Row],[Unit_Price]]),MEDIAN(Sales_Fact[Unit_Price]),Sales_Fact[[#This Row],[Unit_Price]])</f>
        <v>99.35</v>
      </c>
      <c r="M1098" s="2">
        <f>IF(ISBLANK(Sales_Fact[[#This Row],[Discount]]),MEDIAN(Sales_Fact[Discount]),Sales_Fact[[#This Row],[Discount]])</f>
        <v>0.08</v>
      </c>
      <c r="N1098" s="1">
        <f>Sales_Fact[[#This Row],[Quantity2]]*Sales_Fact[[#This Row],[Unit_Price3]]*(1-Sales_Fact[[#This Row],[Discount4]])</f>
        <v>91.402000000000001</v>
      </c>
      <c r="O1098" s="1">
        <f>Sales_Fact[[#This Row],[Quantity2]]*Sales_Fact[[#This Row],[Unit_Price3]]</f>
        <v>99.35</v>
      </c>
      <c r="P1098" s="1">
        <f>Sales_Fact[[#This Row],[Gross Amount]]*Sales_Fact[[#This Row],[Discount4]]</f>
        <v>7.9479999999999995</v>
      </c>
      <c r="Q1098" s="1" t="str">
        <f>IF(Sales_Fact[[#This Row],[Total_Amount5]]&gt;1000,"High Value","Standard")</f>
        <v>Standard</v>
      </c>
    </row>
    <row r="1099" spans="1:17" x14ac:dyDescent="0.25">
      <c r="A1099" t="s">
        <v>2985</v>
      </c>
      <c r="B1099" s="3">
        <v>45596</v>
      </c>
      <c r="C1099" t="s">
        <v>265</v>
      </c>
      <c r="D1099" t="s">
        <v>1548</v>
      </c>
      <c r="E1099" t="s">
        <v>1860</v>
      </c>
      <c r="F1099">
        <v>2</v>
      </c>
      <c r="G1099">
        <v>374.42</v>
      </c>
      <c r="H1099">
        <v>0.21</v>
      </c>
      <c r="I1099" t="s">
        <v>1868</v>
      </c>
      <c r="J1099">
        <v>591.58360000000005</v>
      </c>
      <c r="K1099" s="4">
        <f>IF(ISBLANK(Sales_Fact[[#This Row],[Quantity]]),MEDIAN(Sales_Fact[Quantity]),Sales_Fact[[#This Row],[Quantity]])</f>
        <v>2</v>
      </c>
      <c r="L1099" s="1">
        <f>IF(ISBLANK(Sales_Fact[[#This Row],[Unit_Price]]),MEDIAN(Sales_Fact[Unit_Price]),Sales_Fact[[#This Row],[Unit_Price]])</f>
        <v>374.42</v>
      </c>
      <c r="M1099" s="2">
        <f>IF(ISBLANK(Sales_Fact[[#This Row],[Discount]]),MEDIAN(Sales_Fact[Discount]),Sales_Fact[[#This Row],[Discount]])</f>
        <v>0.21</v>
      </c>
      <c r="N1099" s="1">
        <f>Sales_Fact[[#This Row],[Quantity2]]*Sales_Fact[[#This Row],[Unit_Price3]]*(1-Sales_Fact[[#This Row],[Discount4]])</f>
        <v>591.58360000000005</v>
      </c>
      <c r="O1099" s="1">
        <f>Sales_Fact[[#This Row],[Quantity2]]*Sales_Fact[[#This Row],[Unit_Price3]]</f>
        <v>748.84</v>
      </c>
      <c r="P1099" s="1">
        <f>Sales_Fact[[#This Row],[Gross Amount]]*Sales_Fact[[#This Row],[Discount4]]</f>
        <v>157.25640000000001</v>
      </c>
      <c r="Q1099" s="1" t="str">
        <f>IF(Sales_Fact[[#This Row],[Total_Amount5]]&gt;1000,"High Value","Standard")</f>
        <v>Standard</v>
      </c>
    </row>
    <row r="1100" spans="1:17" x14ac:dyDescent="0.25">
      <c r="A1100" t="s">
        <v>2986</v>
      </c>
      <c r="B1100" s="3">
        <v>45869</v>
      </c>
      <c r="C1100" t="s">
        <v>1490</v>
      </c>
      <c r="D1100" t="s">
        <v>1597</v>
      </c>
      <c r="E1100" t="s">
        <v>1888</v>
      </c>
      <c r="F1100">
        <v>3</v>
      </c>
      <c r="G1100">
        <v>248.43</v>
      </c>
      <c r="H1100">
        <v>0.24</v>
      </c>
      <c r="I1100" t="s">
        <v>1868</v>
      </c>
      <c r="J1100">
        <v>566.42039999999997</v>
      </c>
      <c r="K1100" s="4">
        <f>IF(ISBLANK(Sales_Fact[[#This Row],[Quantity]]),MEDIAN(Sales_Fact[Quantity]),Sales_Fact[[#This Row],[Quantity]])</f>
        <v>3</v>
      </c>
      <c r="L1100" s="1">
        <f>IF(ISBLANK(Sales_Fact[[#This Row],[Unit_Price]]),MEDIAN(Sales_Fact[Unit_Price]),Sales_Fact[[#This Row],[Unit_Price]])</f>
        <v>248.43</v>
      </c>
      <c r="M1100" s="2">
        <f>IF(ISBLANK(Sales_Fact[[#This Row],[Discount]]),MEDIAN(Sales_Fact[Discount]),Sales_Fact[[#This Row],[Discount]])</f>
        <v>0.24</v>
      </c>
      <c r="N1100" s="1">
        <f>Sales_Fact[[#This Row],[Quantity2]]*Sales_Fact[[#This Row],[Unit_Price3]]*(1-Sales_Fact[[#This Row],[Discount4]])</f>
        <v>566.42039999999997</v>
      </c>
      <c r="O1100" s="1">
        <f>Sales_Fact[[#This Row],[Quantity2]]*Sales_Fact[[#This Row],[Unit_Price3]]</f>
        <v>745.29</v>
      </c>
      <c r="P1100" s="1">
        <f>Sales_Fact[[#This Row],[Gross Amount]]*Sales_Fact[[#This Row],[Discount4]]</f>
        <v>178.86959999999999</v>
      </c>
      <c r="Q1100" s="1" t="str">
        <f>IF(Sales_Fact[[#This Row],[Total_Amount5]]&gt;1000,"High Value","Standard")</f>
        <v>Standard</v>
      </c>
    </row>
    <row r="1101" spans="1:17" x14ac:dyDescent="0.25">
      <c r="A1101" t="s">
        <v>2987</v>
      </c>
      <c r="B1101" s="3">
        <v>45631</v>
      </c>
      <c r="C1101" t="s">
        <v>1452</v>
      </c>
      <c r="D1101" t="s">
        <v>1806</v>
      </c>
      <c r="E1101" t="s">
        <v>1883</v>
      </c>
      <c r="F1101">
        <v>1</v>
      </c>
      <c r="G1101">
        <v>784.46</v>
      </c>
      <c r="H1101">
        <v>0.14000000000000001</v>
      </c>
      <c r="I1101" t="s">
        <v>1868</v>
      </c>
      <c r="J1101">
        <v>674.63560000000007</v>
      </c>
      <c r="K1101" s="4">
        <f>IF(ISBLANK(Sales_Fact[[#This Row],[Quantity]]),MEDIAN(Sales_Fact[Quantity]),Sales_Fact[[#This Row],[Quantity]])</f>
        <v>1</v>
      </c>
      <c r="L1101" s="1">
        <f>IF(ISBLANK(Sales_Fact[[#This Row],[Unit_Price]]),MEDIAN(Sales_Fact[Unit_Price]),Sales_Fact[[#This Row],[Unit_Price]])</f>
        <v>784.46</v>
      </c>
      <c r="M1101" s="2">
        <f>IF(ISBLANK(Sales_Fact[[#This Row],[Discount]]),MEDIAN(Sales_Fact[Discount]),Sales_Fact[[#This Row],[Discount]])</f>
        <v>0.14000000000000001</v>
      </c>
      <c r="N1101" s="1">
        <f>Sales_Fact[[#This Row],[Quantity2]]*Sales_Fact[[#This Row],[Unit_Price3]]*(1-Sales_Fact[[#This Row],[Discount4]])</f>
        <v>674.63560000000007</v>
      </c>
      <c r="O1101" s="1">
        <f>Sales_Fact[[#This Row],[Quantity2]]*Sales_Fact[[#This Row],[Unit_Price3]]</f>
        <v>784.46</v>
      </c>
      <c r="P1101" s="1">
        <f>Sales_Fact[[#This Row],[Gross Amount]]*Sales_Fact[[#This Row],[Discount4]]</f>
        <v>109.82440000000001</v>
      </c>
      <c r="Q1101" s="1" t="str">
        <f>IF(Sales_Fact[[#This Row],[Total_Amount5]]&gt;1000,"High Value","Standard")</f>
        <v>Standard</v>
      </c>
    </row>
    <row r="1102" spans="1:17" x14ac:dyDescent="0.25">
      <c r="A1102" t="s">
        <v>2988</v>
      </c>
      <c r="B1102" s="3">
        <v>45379</v>
      </c>
      <c r="C1102" t="s">
        <v>836</v>
      </c>
      <c r="D1102" t="s">
        <v>1707</v>
      </c>
      <c r="E1102" t="s">
        <v>1901</v>
      </c>
      <c r="F1102">
        <v>3</v>
      </c>
      <c r="G1102">
        <v>70.88</v>
      </c>
      <c r="H1102">
        <v>0.27</v>
      </c>
      <c r="I1102" t="s">
        <v>1868</v>
      </c>
      <c r="J1102">
        <v>155.22720000000001</v>
      </c>
      <c r="K1102" s="4">
        <f>IF(ISBLANK(Sales_Fact[[#This Row],[Quantity]]),MEDIAN(Sales_Fact[Quantity]),Sales_Fact[[#This Row],[Quantity]])</f>
        <v>3</v>
      </c>
      <c r="L1102" s="1">
        <f>IF(ISBLANK(Sales_Fact[[#This Row],[Unit_Price]]),MEDIAN(Sales_Fact[Unit_Price]),Sales_Fact[[#This Row],[Unit_Price]])</f>
        <v>70.88</v>
      </c>
      <c r="M1102" s="2">
        <f>IF(ISBLANK(Sales_Fact[[#This Row],[Discount]]),MEDIAN(Sales_Fact[Discount]),Sales_Fact[[#This Row],[Discount]])</f>
        <v>0.27</v>
      </c>
      <c r="N1102" s="1">
        <f>Sales_Fact[[#This Row],[Quantity2]]*Sales_Fact[[#This Row],[Unit_Price3]]*(1-Sales_Fact[[#This Row],[Discount4]])</f>
        <v>155.22719999999998</v>
      </c>
      <c r="O1102" s="1">
        <f>Sales_Fact[[#This Row],[Quantity2]]*Sales_Fact[[#This Row],[Unit_Price3]]</f>
        <v>212.64</v>
      </c>
      <c r="P1102" s="1">
        <f>Sales_Fact[[#This Row],[Gross Amount]]*Sales_Fact[[#This Row],[Discount4]]</f>
        <v>57.412799999999997</v>
      </c>
      <c r="Q1102" s="1" t="str">
        <f>IF(Sales_Fact[[#This Row],[Total_Amount5]]&gt;1000,"High Value","Standard")</f>
        <v>Standard</v>
      </c>
    </row>
    <row r="1103" spans="1:17" x14ac:dyDescent="0.25">
      <c r="A1103" t="s">
        <v>2989</v>
      </c>
      <c r="B1103" s="3">
        <v>45641</v>
      </c>
      <c r="C1103" t="s">
        <v>391</v>
      </c>
      <c r="D1103" t="s">
        <v>1575</v>
      </c>
      <c r="E1103" t="s">
        <v>1883</v>
      </c>
      <c r="F1103">
        <v>3</v>
      </c>
      <c r="G1103">
        <v>324.29000000000002</v>
      </c>
      <c r="H1103">
        <v>0.16</v>
      </c>
      <c r="I1103" t="s">
        <v>1868</v>
      </c>
      <c r="J1103">
        <v>817.21080000000006</v>
      </c>
      <c r="K1103" s="4">
        <f>IF(ISBLANK(Sales_Fact[[#This Row],[Quantity]]),MEDIAN(Sales_Fact[Quantity]),Sales_Fact[[#This Row],[Quantity]])</f>
        <v>3</v>
      </c>
      <c r="L1103" s="1">
        <f>IF(ISBLANK(Sales_Fact[[#This Row],[Unit_Price]]),MEDIAN(Sales_Fact[Unit_Price]),Sales_Fact[[#This Row],[Unit_Price]])</f>
        <v>324.29000000000002</v>
      </c>
      <c r="M1103" s="2">
        <f>IF(ISBLANK(Sales_Fact[[#This Row],[Discount]]),MEDIAN(Sales_Fact[Discount]),Sales_Fact[[#This Row],[Discount]])</f>
        <v>0.16</v>
      </c>
      <c r="N1103" s="1">
        <f>Sales_Fact[[#This Row],[Quantity2]]*Sales_Fact[[#This Row],[Unit_Price3]]*(1-Sales_Fact[[#This Row],[Discount4]])</f>
        <v>817.21080000000006</v>
      </c>
      <c r="O1103" s="1">
        <f>Sales_Fact[[#This Row],[Quantity2]]*Sales_Fact[[#This Row],[Unit_Price3]]</f>
        <v>972.87000000000012</v>
      </c>
      <c r="P1103" s="1">
        <f>Sales_Fact[[#This Row],[Gross Amount]]*Sales_Fact[[#This Row],[Discount4]]</f>
        <v>155.65920000000003</v>
      </c>
      <c r="Q1103" s="1" t="str">
        <f>IF(Sales_Fact[[#This Row],[Total_Amount5]]&gt;1000,"High Value","Standard")</f>
        <v>Standard</v>
      </c>
    </row>
    <row r="1104" spans="1:17" x14ac:dyDescent="0.25">
      <c r="A1104" t="s">
        <v>2990</v>
      </c>
      <c r="B1104" s="3">
        <v>45842</v>
      </c>
      <c r="C1104" t="s">
        <v>484</v>
      </c>
      <c r="D1104" t="s">
        <v>1597</v>
      </c>
      <c r="E1104" t="s">
        <v>1860</v>
      </c>
      <c r="F1104">
        <v>4</v>
      </c>
      <c r="G1104">
        <v>243.92</v>
      </c>
      <c r="H1104">
        <v>0.02</v>
      </c>
      <c r="I1104" t="s">
        <v>1864</v>
      </c>
      <c r="J1104">
        <v>956.16639999999995</v>
      </c>
      <c r="K1104" s="4">
        <f>IF(ISBLANK(Sales_Fact[[#This Row],[Quantity]]),MEDIAN(Sales_Fact[Quantity]),Sales_Fact[[#This Row],[Quantity]])</f>
        <v>4</v>
      </c>
      <c r="L1104" s="1">
        <f>IF(ISBLANK(Sales_Fact[[#This Row],[Unit_Price]]),MEDIAN(Sales_Fact[Unit_Price]),Sales_Fact[[#This Row],[Unit_Price]])</f>
        <v>243.92</v>
      </c>
      <c r="M1104" s="2">
        <f>IF(ISBLANK(Sales_Fact[[#This Row],[Discount]]),MEDIAN(Sales_Fact[Discount]),Sales_Fact[[#This Row],[Discount]])</f>
        <v>0.02</v>
      </c>
      <c r="N1104" s="1">
        <f>Sales_Fact[[#This Row],[Quantity2]]*Sales_Fact[[#This Row],[Unit_Price3]]*(1-Sales_Fact[[#This Row],[Discount4]])</f>
        <v>956.16639999999995</v>
      </c>
      <c r="O1104" s="1">
        <f>Sales_Fact[[#This Row],[Quantity2]]*Sales_Fact[[#This Row],[Unit_Price3]]</f>
        <v>975.68</v>
      </c>
      <c r="P1104" s="1">
        <f>Sales_Fact[[#This Row],[Gross Amount]]*Sales_Fact[[#This Row],[Discount4]]</f>
        <v>19.5136</v>
      </c>
      <c r="Q1104" s="1" t="str">
        <f>IF(Sales_Fact[[#This Row],[Total_Amount5]]&gt;1000,"High Value","Standard")</f>
        <v>Standard</v>
      </c>
    </row>
    <row r="1105" spans="1:17" x14ac:dyDescent="0.25">
      <c r="A1105" t="s">
        <v>2991</v>
      </c>
      <c r="B1105" s="3">
        <v>45257</v>
      </c>
      <c r="C1105" t="s">
        <v>1182</v>
      </c>
      <c r="D1105" t="s">
        <v>1635</v>
      </c>
      <c r="E1105" t="s">
        <v>1896</v>
      </c>
      <c r="F1105">
        <v>1</v>
      </c>
      <c r="G1105">
        <v>664.35</v>
      </c>
      <c r="H1105">
        <v>0</v>
      </c>
      <c r="I1105" t="s">
        <v>1861</v>
      </c>
      <c r="J1105">
        <v>664.35</v>
      </c>
      <c r="K1105" s="4">
        <f>IF(ISBLANK(Sales_Fact[[#This Row],[Quantity]]),MEDIAN(Sales_Fact[Quantity]),Sales_Fact[[#This Row],[Quantity]])</f>
        <v>1</v>
      </c>
      <c r="L1105" s="1">
        <f>IF(ISBLANK(Sales_Fact[[#This Row],[Unit_Price]]),MEDIAN(Sales_Fact[Unit_Price]),Sales_Fact[[#This Row],[Unit_Price]])</f>
        <v>664.35</v>
      </c>
      <c r="M1105" s="2">
        <f>IF(ISBLANK(Sales_Fact[[#This Row],[Discount]]),MEDIAN(Sales_Fact[Discount]),Sales_Fact[[#This Row],[Discount]])</f>
        <v>0</v>
      </c>
      <c r="N1105" s="1">
        <f>Sales_Fact[[#This Row],[Quantity2]]*Sales_Fact[[#This Row],[Unit_Price3]]*(1-Sales_Fact[[#This Row],[Discount4]])</f>
        <v>664.35</v>
      </c>
      <c r="O1105" s="1">
        <f>Sales_Fact[[#This Row],[Quantity2]]*Sales_Fact[[#This Row],[Unit_Price3]]</f>
        <v>664.35</v>
      </c>
      <c r="P1105" s="1">
        <f>Sales_Fact[[#This Row],[Gross Amount]]*Sales_Fact[[#This Row],[Discount4]]</f>
        <v>0</v>
      </c>
      <c r="Q1105" s="1" t="str">
        <f>IF(Sales_Fact[[#This Row],[Total_Amount5]]&gt;1000,"High Value","Standard")</f>
        <v>Standard</v>
      </c>
    </row>
    <row r="1106" spans="1:17" x14ac:dyDescent="0.25">
      <c r="A1106" t="s">
        <v>2992</v>
      </c>
      <c r="B1106" s="3">
        <v>45468</v>
      </c>
      <c r="C1106" t="s">
        <v>1209</v>
      </c>
      <c r="D1106" t="s">
        <v>1614</v>
      </c>
      <c r="E1106" t="s">
        <v>1901</v>
      </c>
      <c r="F1106">
        <v>2</v>
      </c>
      <c r="G1106">
        <v>218.07</v>
      </c>
      <c r="H1106">
        <v>0.19</v>
      </c>
      <c r="I1106" t="s">
        <v>1864</v>
      </c>
      <c r="J1106">
        <v>353.27339999999998</v>
      </c>
      <c r="K1106" s="4">
        <f>IF(ISBLANK(Sales_Fact[[#This Row],[Quantity]]),MEDIAN(Sales_Fact[Quantity]),Sales_Fact[[#This Row],[Quantity]])</f>
        <v>2</v>
      </c>
      <c r="L1106" s="1">
        <f>IF(ISBLANK(Sales_Fact[[#This Row],[Unit_Price]]),MEDIAN(Sales_Fact[Unit_Price]),Sales_Fact[[#This Row],[Unit_Price]])</f>
        <v>218.07</v>
      </c>
      <c r="M1106" s="2">
        <f>IF(ISBLANK(Sales_Fact[[#This Row],[Discount]]),MEDIAN(Sales_Fact[Discount]),Sales_Fact[[#This Row],[Discount]])</f>
        <v>0.19</v>
      </c>
      <c r="N1106" s="1">
        <f>Sales_Fact[[#This Row],[Quantity2]]*Sales_Fact[[#This Row],[Unit_Price3]]*(1-Sales_Fact[[#This Row],[Discount4]])</f>
        <v>353.27340000000004</v>
      </c>
      <c r="O1106" s="1">
        <f>Sales_Fact[[#This Row],[Quantity2]]*Sales_Fact[[#This Row],[Unit_Price3]]</f>
        <v>436.14</v>
      </c>
      <c r="P1106" s="1">
        <f>Sales_Fact[[#This Row],[Gross Amount]]*Sales_Fact[[#This Row],[Discount4]]</f>
        <v>82.866600000000005</v>
      </c>
      <c r="Q1106" s="1" t="str">
        <f>IF(Sales_Fact[[#This Row],[Total_Amount5]]&gt;1000,"High Value","Standard")</f>
        <v>Standard</v>
      </c>
    </row>
    <row r="1107" spans="1:17" x14ac:dyDescent="0.25">
      <c r="A1107" t="s">
        <v>2993</v>
      </c>
      <c r="B1107" s="3">
        <v>45228</v>
      </c>
      <c r="C1107" t="s">
        <v>1206</v>
      </c>
      <c r="D1107" t="s">
        <v>1597</v>
      </c>
      <c r="E1107" t="s">
        <v>1860</v>
      </c>
      <c r="F1107">
        <v>4</v>
      </c>
      <c r="G1107">
        <v>921.83</v>
      </c>
      <c r="H1107">
        <v>0.27</v>
      </c>
      <c r="I1107" t="s">
        <v>1861</v>
      </c>
      <c r="J1107">
        <v>2691.7435999999998</v>
      </c>
      <c r="K1107" s="4">
        <f>IF(ISBLANK(Sales_Fact[[#This Row],[Quantity]]),MEDIAN(Sales_Fact[Quantity]),Sales_Fact[[#This Row],[Quantity]])</f>
        <v>4</v>
      </c>
      <c r="L1107" s="1">
        <f>IF(ISBLANK(Sales_Fact[[#This Row],[Unit_Price]]),MEDIAN(Sales_Fact[Unit_Price]),Sales_Fact[[#This Row],[Unit_Price]])</f>
        <v>921.83</v>
      </c>
      <c r="M1107" s="2">
        <f>IF(ISBLANK(Sales_Fact[[#This Row],[Discount]]),MEDIAN(Sales_Fact[Discount]),Sales_Fact[[#This Row],[Discount]])</f>
        <v>0.27</v>
      </c>
      <c r="N1107" s="1">
        <f>Sales_Fact[[#This Row],[Quantity2]]*Sales_Fact[[#This Row],[Unit_Price3]]*(1-Sales_Fact[[#This Row],[Discount4]])</f>
        <v>2691.7436000000002</v>
      </c>
      <c r="O1107" s="1">
        <f>Sales_Fact[[#This Row],[Quantity2]]*Sales_Fact[[#This Row],[Unit_Price3]]</f>
        <v>3687.32</v>
      </c>
      <c r="P1107" s="1">
        <f>Sales_Fact[[#This Row],[Gross Amount]]*Sales_Fact[[#This Row],[Discount4]]</f>
        <v>995.57640000000015</v>
      </c>
      <c r="Q1107" s="1" t="str">
        <f>IF(Sales_Fact[[#This Row],[Total_Amount5]]&gt;1000,"High Value","Standard")</f>
        <v>High Value</v>
      </c>
    </row>
    <row r="1108" spans="1:17" x14ac:dyDescent="0.25">
      <c r="A1108" t="s">
        <v>2994</v>
      </c>
      <c r="B1108" s="3">
        <v>45661</v>
      </c>
      <c r="C1108" t="s">
        <v>565</v>
      </c>
      <c r="D1108" t="s">
        <v>1701</v>
      </c>
      <c r="E1108" t="s">
        <v>1883</v>
      </c>
      <c r="F1108">
        <v>3</v>
      </c>
      <c r="G1108">
        <v>326.2</v>
      </c>
      <c r="H1108">
        <v>0.22</v>
      </c>
      <c r="I1108" t="s">
        <v>1868</v>
      </c>
      <c r="J1108">
        <v>763.30799999999999</v>
      </c>
      <c r="K1108" s="4">
        <f>IF(ISBLANK(Sales_Fact[[#This Row],[Quantity]]),MEDIAN(Sales_Fact[Quantity]),Sales_Fact[[#This Row],[Quantity]])</f>
        <v>3</v>
      </c>
      <c r="L1108" s="1">
        <f>IF(ISBLANK(Sales_Fact[[#This Row],[Unit_Price]]),MEDIAN(Sales_Fact[Unit_Price]),Sales_Fact[[#This Row],[Unit_Price]])</f>
        <v>326.2</v>
      </c>
      <c r="M1108" s="2">
        <f>IF(ISBLANK(Sales_Fact[[#This Row],[Discount]]),MEDIAN(Sales_Fact[Discount]),Sales_Fact[[#This Row],[Discount]])</f>
        <v>0.22</v>
      </c>
      <c r="N1108" s="1">
        <f>Sales_Fact[[#This Row],[Quantity2]]*Sales_Fact[[#This Row],[Unit_Price3]]*(1-Sales_Fact[[#This Row],[Discount4]])</f>
        <v>763.30799999999999</v>
      </c>
      <c r="O1108" s="1">
        <f>Sales_Fact[[#This Row],[Quantity2]]*Sales_Fact[[#This Row],[Unit_Price3]]</f>
        <v>978.59999999999991</v>
      </c>
      <c r="P1108" s="1">
        <f>Sales_Fact[[#This Row],[Gross Amount]]*Sales_Fact[[#This Row],[Discount4]]</f>
        <v>215.29199999999997</v>
      </c>
      <c r="Q1108" s="1" t="str">
        <f>IF(Sales_Fact[[#This Row],[Total_Amount5]]&gt;1000,"High Value","Standard")</f>
        <v>Standard</v>
      </c>
    </row>
    <row r="1109" spans="1:17" x14ac:dyDescent="0.25">
      <c r="A1109" t="s">
        <v>2995</v>
      </c>
      <c r="B1109" s="3">
        <v>45701</v>
      </c>
      <c r="C1109" t="s">
        <v>1424</v>
      </c>
      <c r="D1109" t="s">
        <v>1602</v>
      </c>
      <c r="E1109" t="s">
        <v>1892</v>
      </c>
      <c r="F1109">
        <v>1</v>
      </c>
      <c r="G1109">
        <v>244.25</v>
      </c>
      <c r="H1109">
        <v>0.09</v>
      </c>
      <c r="I1109" t="s">
        <v>1864</v>
      </c>
      <c r="J1109">
        <v>222.26750000000001</v>
      </c>
      <c r="K1109" s="4">
        <f>IF(ISBLANK(Sales_Fact[[#This Row],[Quantity]]),MEDIAN(Sales_Fact[Quantity]),Sales_Fact[[#This Row],[Quantity]])</f>
        <v>1</v>
      </c>
      <c r="L1109" s="1">
        <f>IF(ISBLANK(Sales_Fact[[#This Row],[Unit_Price]]),MEDIAN(Sales_Fact[Unit_Price]),Sales_Fact[[#This Row],[Unit_Price]])</f>
        <v>244.25</v>
      </c>
      <c r="M1109" s="2">
        <f>IF(ISBLANK(Sales_Fact[[#This Row],[Discount]]),MEDIAN(Sales_Fact[Discount]),Sales_Fact[[#This Row],[Discount]])</f>
        <v>0.09</v>
      </c>
      <c r="N1109" s="1">
        <f>Sales_Fact[[#This Row],[Quantity2]]*Sales_Fact[[#This Row],[Unit_Price3]]*(1-Sales_Fact[[#This Row],[Discount4]])</f>
        <v>222.26750000000001</v>
      </c>
      <c r="O1109" s="1">
        <f>Sales_Fact[[#This Row],[Quantity2]]*Sales_Fact[[#This Row],[Unit_Price3]]</f>
        <v>244.25</v>
      </c>
      <c r="P1109" s="1">
        <f>Sales_Fact[[#This Row],[Gross Amount]]*Sales_Fact[[#This Row],[Discount4]]</f>
        <v>21.982499999999998</v>
      </c>
      <c r="Q1109" s="1" t="str">
        <f>IF(Sales_Fact[[#This Row],[Total_Amount5]]&gt;1000,"High Value","Standard")</f>
        <v>Standard</v>
      </c>
    </row>
    <row r="1110" spans="1:17" x14ac:dyDescent="0.25">
      <c r="A1110" t="s">
        <v>2996</v>
      </c>
      <c r="B1110" s="3">
        <v>45448</v>
      </c>
      <c r="C1110" t="s">
        <v>1164</v>
      </c>
      <c r="D1110" t="s">
        <v>1734</v>
      </c>
      <c r="E1110" t="s">
        <v>1901</v>
      </c>
      <c r="F1110">
        <v>3</v>
      </c>
      <c r="G1110">
        <v>808.87</v>
      </c>
      <c r="H1110">
        <v>0.12</v>
      </c>
      <c r="I1110" t="s">
        <v>1868</v>
      </c>
      <c r="J1110">
        <v>2135.4168</v>
      </c>
      <c r="K1110" s="4">
        <f>IF(ISBLANK(Sales_Fact[[#This Row],[Quantity]]),MEDIAN(Sales_Fact[Quantity]),Sales_Fact[[#This Row],[Quantity]])</f>
        <v>3</v>
      </c>
      <c r="L1110" s="1">
        <f>IF(ISBLANK(Sales_Fact[[#This Row],[Unit_Price]]),MEDIAN(Sales_Fact[Unit_Price]),Sales_Fact[[#This Row],[Unit_Price]])</f>
        <v>808.87</v>
      </c>
      <c r="M1110" s="2">
        <f>IF(ISBLANK(Sales_Fact[[#This Row],[Discount]]),MEDIAN(Sales_Fact[Discount]),Sales_Fact[[#This Row],[Discount]])</f>
        <v>0.12</v>
      </c>
      <c r="N1110" s="1">
        <f>Sales_Fact[[#This Row],[Quantity2]]*Sales_Fact[[#This Row],[Unit_Price3]]*(1-Sales_Fact[[#This Row],[Discount4]])</f>
        <v>2135.4168</v>
      </c>
      <c r="O1110" s="1">
        <f>Sales_Fact[[#This Row],[Quantity2]]*Sales_Fact[[#This Row],[Unit_Price3]]</f>
        <v>2426.61</v>
      </c>
      <c r="P1110" s="1">
        <f>Sales_Fact[[#This Row],[Gross Amount]]*Sales_Fact[[#This Row],[Discount4]]</f>
        <v>291.19319999999999</v>
      </c>
      <c r="Q1110" s="1" t="str">
        <f>IF(Sales_Fact[[#This Row],[Total_Amount5]]&gt;1000,"High Value","Standard")</f>
        <v>High Value</v>
      </c>
    </row>
    <row r="1111" spans="1:17" x14ac:dyDescent="0.25">
      <c r="A1111" t="s">
        <v>2997</v>
      </c>
      <c r="B1111" s="3">
        <v>45387</v>
      </c>
      <c r="C1111" t="s">
        <v>1071</v>
      </c>
      <c r="D1111" t="s">
        <v>1644</v>
      </c>
      <c r="E1111" t="s">
        <v>1909</v>
      </c>
      <c r="F1111">
        <v>3</v>
      </c>
      <c r="G1111">
        <v>826.15</v>
      </c>
      <c r="H1111">
        <v>0</v>
      </c>
      <c r="I1111" t="s">
        <v>1864</v>
      </c>
      <c r="J1111">
        <v>2478.4499999999998</v>
      </c>
      <c r="K1111" s="4">
        <f>IF(ISBLANK(Sales_Fact[[#This Row],[Quantity]]),MEDIAN(Sales_Fact[Quantity]),Sales_Fact[[#This Row],[Quantity]])</f>
        <v>3</v>
      </c>
      <c r="L1111" s="1">
        <f>IF(ISBLANK(Sales_Fact[[#This Row],[Unit_Price]]),MEDIAN(Sales_Fact[Unit_Price]),Sales_Fact[[#This Row],[Unit_Price]])</f>
        <v>826.15</v>
      </c>
      <c r="M1111" s="2">
        <f>IF(ISBLANK(Sales_Fact[[#This Row],[Discount]]),MEDIAN(Sales_Fact[Discount]),Sales_Fact[[#This Row],[Discount]])</f>
        <v>0</v>
      </c>
      <c r="N1111" s="1">
        <f>Sales_Fact[[#This Row],[Quantity2]]*Sales_Fact[[#This Row],[Unit_Price3]]*(1-Sales_Fact[[#This Row],[Discount4]])</f>
        <v>2478.4499999999998</v>
      </c>
      <c r="O1111" s="1">
        <f>Sales_Fact[[#This Row],[Quantity2]]*Sales_Fact[[#This Row],[Unit_Price3]]</f>
        <v>2478.4499999999998</v>
      </c>
      <c r="P1111" s="1">
        <f>Sales_Fact[[#This Row],[Gross Amount]]*Sales_Fact[[#This Row],[Discount4]]</f>
        <v>0</v>
      </c>
      <c r="Q1111" s="1" t="str">
        <f>IF(Sales_Fact[[#This Row],[Total_Amount5]]&gt;1000,"High Value","Standard")</f>
        <v>High Value</v>
      </c>
    </row>
    <row r="1112" spans="1:17" x14ac:dyDescent="0.25">
      <c r="A1112" t="s">
        <v>2998</v>
      </c>
      <c r="B1112" s="3">
        <v>45652</v>
      </c>
      <c r="C1112" t="s">
        <v>622</v>
      </c>
      <c r="D1112" t="s">
        <v>1623</v>
      </c>
      <c r="E1112" t="s">
        <v>1892</v>
      </c>
      <c r="F1112">
        <v>3</v>
      </c>
      <c r="G1112">
        <v>631.20000000000005</v>
      </c>
      <c r="H1112">
        <v>0.24</v>
      </c>
      <c r="I1112" t="s">
        <v>1861</v>
      </c>
      <c r="J1112">
        <v>1439.136</v>
      </c>
      <c r="K1112" s="4">
        <f>IF(ISBLANK(Sales_Fact[[#This Row],[Quantity]]),MEDIAN(Sales_Fact[Quantity]),Sales_Fact[[#This Row],[Quantity]])</f>
        <v>3</v>
      </c>
      <c r="L1112" s="1">
        <f>IF(ISBLANK(Sales_Fact[[#This Row],[Unit_Price]]),MEDIAN(Sales_Fact[Unit_Price]),Sales_Fact[[#This Row],[Unit_Price]])</f>
        <v>631.20000000000005</v>
      </c>
      <c r="M1112" s="2">
        <f>IF(ISBLANK(Sales_Fact[[#This Row],[Discount]]),MEDIAN(Sales_Fact[Discount]),Sales_Fact[[#This Row],[Discount]])</f>
        <v>0.24</v>
      </c>
      <c r="N1112" s="1">
        <f>Sales_Fact[[#This Row],[Quantity2]]*Sales_Fact[[#This Row],[Unit_Price3]]*(1-Sales_Fact[[#This Row],[Discount4]])</f>
        <v>1439.1360000000002</v>
      </c>
      <c r="O1112" s="1">
        <f>Sales_Fact[[#This Row],[Quantity2]]*Sales_Fact[[#This Row],[Unit_Price3]]</f>
        <v>1893.6000000000001</v>
      </c>
      <c r="P1112" s="1">
        <f>Sales_Fact[[#This Row],[Gross Amount]]*Sales_Fact[[#This Row],[Discount4]]</f>
        <v>454.464</v>
      </c>
      <c r="Q1112" s="1" t="str">
        <f>IF(Sales_Fact[[#This Row],[Total_Amount5]]&gt;1000,"High Value","Standard")</f>
        <v>High Value</v>
      </c>
    </row>
    <row r="1113" spans="1:17" x14ac:dyDescent="0.25">
      <c r="A1113" t="s">
        <v>2999</v>
      </c>
      <c r="B1113" s="3">
        <v>45316</v>
      </c>
      <c r="C1113" t="s">
        <v>881</v>
      </c>
      <c r="D1113" t="s">
        <v>1725</v>
      </c>
      <c r="E1113" t="s">
        <v>1901</v>
      </c>
      <c r="F1113">
        <v>1</v>
      </c>
      <c r="G1113">
        <v>937.01</v>
      </c>
      <c r="H1113">
        <v>7.0000000000000007E-2</v>
      </c>
      <c r="I1113" t="s">
        <v>1861</v>
      </c>
      <c r="J1113">
        <v>871.41929999999991</v>
      </c>
      <c r="K1113" s="4">
        <f>IF(ISBLANK(Sales_Fact[[#This Row],[Quantity]]),MEDIAN(Sales_Fact[Quantity]),Sales_Fact[[#This Row],[Quantity]])</f>
        <v>1</v>
      </c>
      <c r="L1113" s="1">
        <f>IF(ISBLANK(Sales_Fact[[#This Row],[Unit_Price]]),MEDIAN(Sales_Fact[Unit_Price]),Sales_Fact[[#This Row],[Unit_Price]])</f>
        <v>937.01</v>
      </c>
      <c r="M1113" s="2">
        <f>IF(ISBLANK(Sales_Fact[[#This Row],[Discount]]),MEDIAN(Sales_Fact[Discount]),Sales_Fact[[#This Row],[Discount]])</f>
        <v>7.0000000000000007E-2</v>
      </c>
      <c r="N1113" s="1">
        <f>Sales_Fact[[#This Row],[Quantity2]]*Sales_Fact[[#This Row],[Unit_Price3]]*(1-Sales_Fact[[#This Row],[Discount4]])</f>
        <v>871.41929999999991</v>
      </c>
      <c r="O1113" s="1">
        <f>Sales_Fact[[#This Row],[Quantity2]]*Sales_Fact[[#This Row],[Unit_Price3]]</f>
        <v>937.01</v>
      </c>
      <c r="P1113" s="1">
        <f>Sales_Fact[[#This Row],[Gross Amount]]*Sales_Fact[[#This Row],[Discount4]]</f>
        <v>65.590700000000012</v>
      </c>
      <c r="Q1113" s="1" t="str">
        <f>IF(Sales_Fact[[#This Row],[Total_Amount5]]&gt;1000,"High Value","Standard")</f>
        <v>Standard</v>
      </c>
    </row>
    <row r="1114" spans="1:17" x14ac:dyDescent="0.25">
      <c r="A1114" t="s">
        <v>3000</v>
      </c>
      <c r="B1114" s="3">
        <v>45316</v>
      </c>
      <c r="C1114" t="s">
        <v>514</v>
      </c>
      <c r="D1114" t="s">
        <v>1770</v>
      </c>
      <c r="E1114" t="s">
        <v>1870</v>
      </c>
      <c r="F1114">
        <v>2</v>
      </c>
      <c r="G1114">
        <v>644</v>
      </c>
      <c r="H1114">
        <v>0.04</v>
      </c>
      <c r="I1114" t="s">
        <v>1864</v>
      </c>
      <c r="J1114">
        <v>1236.48</v>
      </c>
      <c r="K1114" s="4">
        <f>IF(ISBLANK(Sales_Fact[[#This Row],[Quantity]]),MEDIAN(Sales_Fact[Quantity]),Sales_Fact[[#This Row],[Quantity]])</f>
        <v>2</v>
      </c>
      <c r="L1114" s="1">
        <f>IF(ISBLANK(Sales_Fact[[#This Row],[Unit_Price]]),MEDIAN(Sales_Fact[Unit_Price]),Sales_Fact[[#This Row],[Unit_Price]])</f>
        <v>644</v>
      </c>
      <c r="M1114" s="2">
        <f>IF(ISBLANK(Sales_Fact[[#This Row],[Discount]]),MEDIAN(Sales_Fact[Discount]),Sales_Fact[[#This Row],[Discount]])</f>
        <v>0.04</v>
      </c>
      <c r="N1114" s="1">
        <f>Sales_Fact[[#This Row],[Quantity2]]*Sales_Fact[[#This Row],[Unit_Price3]]*(1-Sales_Fact[[#This Row],[Discount4]])</f>
        <v>1236.48</v>
      </c>
      <c r="O1114" s="1">
        <f>Sales_Fact[[#This Row],[Quantity2]]*Sales_Fact[[#This Row],[Unit_Price3]]</f>
        <v>1288</v>
      </c>
      <c r="P1114" s="1">
        <f>Sales_Fact[[#This Row],[Gross Amount]]*Sales_Fact[[#This Row],[Discount4]]</f>
        <v>51.52</v>
      </c>
      <c r="Q1114" s="1" t="str">
        <f>IF(Sales_Fact[[#This Row],[Total_Amount5]]&gt;1000,"High Value","Standard")</f>
        <v>High Value</v>
      </c>
    </row>
    <row r="1115" spans="1:17" x14ac:dyDescent="0.25">
      <c r="A1115" t="s">
        <v>3001</v>
      </c>
      <c r="B1115" s="3">
        <v>45888</v>
      </c>
      <c r="C1115" t="s">
        <v>342</v>
      </c>
      <c r="D1115" t="s">
        <v>1824</v>
      </c>
      <c r="E1115" t="s">
        <v>1870</v>
      </c>
      <c r="F1115">
        <v>3</v>
      </c>
      <c r="G1115">
        <v>629.58000000000004</v>
      </c>
      <c r="H1115">
        <v>0.05</v>
      </c>
      <c r="I1115" t="s">
        <v>1861</v>
      </c>
      <c r="J1115">
        <v>1794.3030000000001</v>
      </c>
      <c r="K1115" s="4">
        <f>IF(ISBLANK(Sales_Fact[[#This Row],[Quantity]]),MEDIAN(Sales_Fact[Quantity]),Sales_Fact[[#This Row],[Quantity]])</f>
        <v>3</v>
      </c>
      <c r="L1115" s="1">
        <f>IF(ISBLANK(Sales_Fact[[#This Row],[Unit_Price]]),MEDIAN(Sales_Fact[Unit_Price]),Sales_Fact[[#This Row],[Unit_Price]])</f>
        <v>629.58000000000004</v>
      </c>
      <c r="M1115" s="2">
        <f>IF(ISBLANK(Sales_Fact[[#This Row],[Discount]]),MEDIAN(Sales_Fact[Discount]),Sales_Fact[[#This Row],[Discount]])</f>
        <v>0.05</v>
      </c>
      <c r="N1115" s="1">
        <f>Sales_Fact[[#This Row],[Quantity2]]*Sales_Fact[[#This Row],[Unit_Price3]]*(1-Sales_Fact[[#This Row],[Discount4]])</f>
        <v>1794.3030000000001</v>
      </c>
      <c r="O1115" s="1">
        <f>Sales_Fact[[#This Row],[Quantity2]]*Sales_Fact[[#This Row],[Unit_Price3]]</f>
        <v>1888.7400000000002</v>
      </c>
      <c r="P1115" s="1">
        <f>Sales_Fact[[#This Row],[Gross Amount]]*Sales_Fact[[#This Row],[Discount4]]</f>
        <v>94.437000000000012</v>
      </c>
      <c r="Q1115" s="1" t="str">
        <f>IF(Sales_Fact[[#This Row],[Total_Amount5]]&gt;1000,"High Value","Standard")</f>
        <v>High Value</v>
      </c>
    </row>
    <row r="1116" spans="1:17" x14ac:dyDescent="0.25">
      <c r="A1116" t="s">
        <v>3002</v>
      </c>
      <c r="B1116" s="3">
        <v>45791</v>
      </c>
      <c r="C1116" t="s">
        <v>1446</v>
      </c>
      <c r="D1116" t="s">
        <v>1812</v>
      </c>
      <c r="E1116" t="s">
        <v>1909</v>
      </c>
      <c r="F1116">
        <v>2</v>
      </c>
      <c r="G1116">
        <v>121.52</v>
      </c>
      <c r="H1116">
        <v>0.18</v>
      </c>
      <c r="I1116" t="s">
        <v>1868</v>
      </c>
      <c r="J1116">
        <v>199.2928</v>
      </c>
      <c r="K1116" s="4">
        <f>IF(ISBLANK(Sales_Fact[[#This Row],[Quantity]]),MEDIAN(Sales_Fact[Quantity]),Sales_Fact[[#This Row],[Quantity]])</f>
        <v>2</v>
      </c>
      <c r="L1116" s="1">
        <f>IF(ISBLANK(Sales_Fact[[#This Row],[Unit_Price]]),MEDIAN(Sales_Fact[Unit_Price]),Sales_Fact[[#This Row],[Unit_Price]])</f>
        <v>121.52</v>
      </c>
      <c r="M1116" s="2">
        <f>IF(ISBLANK(Sales_Fact[[#This Row],[Discount]]),MEDIAN(Sales_Fact[Discount]),Sales_Fact[[#This Row],[Discount]])</f>
        <v>0.18</v>
      </c>
      <c r="N1116" s="1">
        <f>Sales_Fact[[#This Row],[Quantity2]]*Sales_Fact[[#This Row],[Unit_Price3]]*(1-Sales_Fact[[#This Row],[Discount4]])</f>
        <v>199.2928</v>
      </c>
      <c r="O1116" s="1">
        <f>Sales_Fact[[#This Row],[Quantity2]]*Sales_Fact[[#This Row],[Unit_Price3]]</f>
        <v>243.04</v>
      </c>
      <c r="P1116" s="1">
        <f>Sales_Fact[[#This Row],[Gross Amount]]*Sales_Fact[[#This Row],[Discount4]]</f>
        <v>43.747199999999999</v>
      </c>
      <c r="Q1116" s="1" t="str">
        <f>IF(Sales_Fact[[#This Row],[Total_Amount5]]&gt;1000,"High Value","Standard")</f>
        <v>Standard</v>
      </c>
    </row>
    <row r="1117" spans="1:17" x14ac:dyDescent="0.25">
      <c r="A1117" t="s">
        <v>3003</v>
      </c>
      <c r="B1117" s="3">
        <v>45420</v>
      </c>
      <c r="C1117" t="s">
        <v>1259</v>
      </c>
      <c r="D1117" t="s">
        <v>1746</v>
      </c>
      <c r="E1117" t="s">
        <v>1892</v>
      </c>
      <c r="F1117">
        <v>2</v>
      </c>
      <c r="G1117">
        <v>549.83000000000004</v>
      </c>
      <c r="H1117">
        <v>7.0000000000000007E-2</v>
      </c>
      <c r="I1117" t="s">
        <v>1864</v>
      </c>
      <c r="J1117">
        <v>1022.6838</v>
      </c>
      <c r="K1117" s="4">
        <f>IF(ISBLANK(Sales_Fact[[#This Row],[Quantity]]),MEDIAN(Sales_Fact[Quantity]),Sales_Fact[[#This Row],[Quantity]])</f>
        <v>2</v>
      </c>
      <c r="L1117" s="1">
        <f>IF(ISBLANK(Sales_Fact[[#This Row],[Unit_Price]]),MEDIAN(Sales_Fact[Unit_Price]),Sales_Fact[[#This Row],[Unit_Price]])</f>
        <v>549.83000000000004</v>
      </c>
      <c r="M1117" s="2">
        <f>IF(ISBLANK(Sales_Fact[[#This Row],[Discount]]),MEDIAN(Sales_Fact[Discount]),Sales_Fact[[#This Row],[Discount]])</f>
        <v>7.0000000000000007E-2</v>
      </c>
      <c r="N1117" s="1">
        <f>Sales_Fact[[#This Row],[Quantity2]]*Sales_Fact[[#This Row],[Unit_Price3]]*(1-Sales_Fact[[#This Row],[Discount4]])</f>
        <v>1022.6838</v>
      </c>
      <c r="O1117" s="1">
        <f>Sales_Fact[[#This Row],[Quantity2]]*Sales_Fact[[#This Row],[Unit_Price3]]</f>
        <v>1099.6600000000001</v>
      </c>
      <c r="P1117" s="1">
        <f>Sales_Fact[[#This Row],[Gross Amount]]*Sales_Fact[[#This Row],[Discount4]]</f>
        <v>76.97620000000002</v>
      </c>
      <c r="Q1117" s="1" t="str">
        <f>IF(Sales_Fact[[#This Row],[Total_Amount5]]&gt;1000,"High Value","Standard")</f>
        <v>High Value</v>
      </c>
    </row>
    <row r="1118" spans="1:17" x14ac:dyDescent="0.25">
      <c r="A1118" t="s">
        <v>3004</v>
      </c>
      <c r="B1118" s="3">
        <v>45219</v>
      </c>
      <c r="C1118" t="s">
        <v>481</v>
      </c>
      <c r="D1118" t="s">
        <v>1591</v>
      </c>
      <c r="E1118" t="s">
        <v>1866</v>
      </c>
      <c r="F1118">
        <v>3</v>
      </c>
      <c r="G1118">
        <v>278.38</v>
      </c>
      <c r="H1118">
        <v>0.03</v>
      </c>
      <c r="I1118" t="s">
        <v>1861</v>
      </c>
      <c r="J1118">
        <v>810.08579999999995</v>
      </c>
      <c r="K1118" s="4">
        <f>IF(ISBLANK(Sales_Fact[[#This Row],[Quantity]]),MEDIAN(Sales_Fact[Quantity]),Sales_Fact[[#This Row],[Quantity]])</f>
        <v>3</v>
      </c>
      <c r="L1118" s="1">
        <f>IF(ISBLANK(Sales_Fact[[#This Row],[Unit_Price]]),MEDIAN(Sales_Fact[Unit_Price]),Sales_Fact[[#This Row],[Unit_Price]])</f>
        <v>278.38</v>
      </c>
      <c r="M1118" s="2">
        <f>IF(ISBLANK(Sales_Fact[[#This Row],[Discount]]),MEDIAN(Sales_Fact[Discount]),Sales_Fact[[#This Row],[Discount]])</f>
        <v>0.03</v>
      </c>
      <c r="N1118" s="1">
        <f>Sales_Fact[[#This Row],[Quantity2]]*Sales_Fact[[#This Row],[Unit_Price3]]*(1-Sales_Fact[[#This Row],[Discount4]])</f>
        <v>810.08579999999995</v>
      </c>
      <c r="O1118" s="1">
        <f>Sales_Fact[[#This Row],[Quantity2]]*Sales_Fact[[#This Row],[Unit_Price3]]</f>
        <v>835.14</v>
      </c>
      <c r="P1118" s="1">
        <f>Sales_Fact[[#This Row],[Gross Amount]]*Sales_Fact[[#This Row],[Discount4]]</f>
        <v>25.054199999999998</v>
      </c>
      <c r="Q1118" s="1" t="str">
        <f>IF(Sales_Fact[[#This Row],[Total_Amount5]]&gt;1000,"High Value","Standard")</f>
        <v>Standard</v>
      </c>
    </row>
    <row r="1119" spans="1:17" x14ac:dyDescent="0.25">
      <c r="A1119" t="s">
        <v>3005</v>
      </c>
      <c r="B1119" s="3">
        <v>45510</v>
      </c>
      <c r="C1119" t="s">
        <v>1365</v>
      </c>
      <c r="D1119" t="s">
        <v>1839</v>
      </c>
      <c r="E1119" t="s">
        <v>1860</v>
      </c>
      <c r="F1119">
        <v>4</v>
      </c>
      <c r="G1119">
        <v>723.66</v>
      </c>
      <c r="H1119">
        <v>0.03</v>
      </c>
      <c r="I1119" t="s">
        <v>1864</v>
      </c>
      <c r="J1119">
        <v>2807.8008</v>
      </c>
      <c r="K1119" s="4">
        <f>IF(ISBLANK(Sales_Fact[[#This Row],[Quantity]]),MEDIAN(Sales_Fact[Quantity]),Sales_Fact[[#This Row],[Quantity]])</f>
        <v>4</v>
      </c>
      <c r="L1119" s="1">
        <f>IF(ISBLANK(Sales_Fact[[#This Row],[Unit_Price]]),MEDIAN(Sales_Fact[Unit_Price]),Sales_Fact[[#This Row],[Unit_Price]])</f>
        <v>723.66</v>
      </c>
      <c r="M1119" s="2">
        <f>IF(ISBLANK(Sales_Fact[[#This Row],[Discount]]),MEDIAN(Sales_Fact[Discount]),Sales_Fact[[#This Row],[Discount]])</f>
        <v>0.03</v>
      </c>
      <c r="N1119" s="1">
        <f>Sales_Fact[[#This Row],[Quantity2]]*Sales_Fact[[#This Row],[Unit_Price3]]*(1-Sales_Fact[[#This Row],[Discount4]])</f>
        <v>2807.8008</v>
      </c>
      <c r="O1119" s="1">
        <f>Sales_Fact[[#This Row],[Quantity2]]*Sales_Fact[[#This Row],[Unit_Price3]]</f>
        <v>2894.64</v>
      </c>
      <c r="P1119" s="1">
        <f>Sales_Fact[[#This Row],[Gross Amount]]*Sales_Fact[[#This Row],[Discount4]]</f>
        <v>86.839199999999991</v>
      </c>
      <c r="Q1119" s="1" t="str">
        <f>IF(Sales_Fact[[#This Row],[Total_Amount5]]&gt;1000,"High Value","Standard")</f>
        <v>High Value</v>
      </c>
    </row>
    <row r="1120" spans="1:17" x14ac:dyDescent="0.25">
      <c r="A1120" t="s">
        <v>3006</v>
      </c>
      <c r="B1120" s="3">
        <v>45687</v>
      </c>
      <c r="C1120" t="s">
        <v>675</v>
      </c>
      <c r="D1120" t="s">
        <v>1767</v>
      </c>
      <c r="E1120" t="s">
        <v>1890</v>
      </c>
      <c r="F1120">
        <v>1</v>
      </c>
      <c r="G1120">
        <v>724.74</v>
      </c>
      <c r="H1120">
        <v>0.15</v>
      </c>
      <c r="I1120" t="s">
        <v>1864</v>
      </c>
      <c r="J1120">
        <v>616.029</v>
      </c>
      <c r="K1120" s="4">
        <f>IF(ISBLANK(Sales_Fact[[#This Row],[Quantity]]),MEDIAN(Sales_Fact[Quantity]),Sales_Fact[[#This Row],[Quantity]])</f>
        <v>1</v>
      </c>
      <c r="L1120" s="1">
        <f>IF(ISBLANK(Sales_Fact[[#This Row],[Unit_Price]]),MEDIAN(Sales_Fact[Unit_Price]),Sales_Fact[[#This Row],[Unit_Price]])</f>
        <v>724.74</v>
      </c>
      <c r="M1120" s="2">
        <f>IF(ISBLANK(Sales_Fact[[#This Row],[Discount]]),MEDIAN(Sales_Fact[Discount]),Sales_Fact[[#This Row],[Discount]])</f>
        <v>0.15</v>
      </c>
      <c r="N1120" s="1">
        <f>Sales_Fact[[#This Row],[Quantity2]]*Sales_Fact[[#This Row],[Unit_Price3]]*(1-Sales_Fact[[#This Row],[Discount4]])</f>
        <v>616.029</v>
      </c>
      <c r="O1120" s="1">
        <f>Sales_Fact[[#This Row],[Quantity2]]*Sales_Fact[[#This Row],[Unit_Price3]]</f>
        <v>724.74</v>
      </c>
      <c r="P1120" s="1">
        <f>Sales_Fact[[#This Row],[Gross Amount]]*Sales_Fact[[#This Row],[Discount4]]</f>
        <v>108.711</v>
      </c>
      <c r="Q1120" s="1" t="str">
        <f>IF(Sales_Fact[[#This Row],[Total_Amount5]]&gt;1000,"High Value","Standard")</f>
        <v>Standard</v>
      </c>
    </row>
    <row r="1121" spans="1:17" x14ac:dyDescent="0.25">
      <c r="A1121" t="s">
        <v>3007</v>
      </c>
      <c r="B1121" s="3">
        <v>45271</v>
      </c>
      <c r="C1121" t="s">
        <v>1415</v>
      </c>
      <c r="D1121" t="s">
        <v>1614</v>
      </c>
      <c r="E1121" t="s">
        <v>1874</v>
      </c>
      <c r="F1121">
        <v>2</v>
      </c>
      <c r="G1121">
        <v>961.84</v>
      </c>
      <c r="H1121">
        <v>0.25</v>
      </c>
      <c r="I1121" t="s">
        <v>1864</v>
      </c>
      <c r="J1121">
        <v>1442.76</v>
      </c>
      <c r="K1121" s="4">
        <f>IF(ISBLANK(Sales_Fact[[#This Row],[Quantity]]),MEDIAN(Sales_Fact[Quantity]),Sales_Fact[[#This Row],[Quantity]])</f>
        <v>2</v>
      </c>
      <c r="L1121" s="1">
        <f>IF(ISBLANK(Sales_Fact[[#This Row],[Unit_Price]]),MEDIAN(Sales_Fact[Unit_Price]),Sales_Fact[[#This Row],[Unit_Price]])</f>
        <v>961.84</v>
      </c>
      <c r="M1121" s="2">
        <f>IF(ISBLANK(Sales_Fact[[#This Row],[Discount]]),MEDIAN(Sales_Fact[Discount]),Sales_Fact[[#This Row],[Discount]])</f>
        <v>0.25</v>
      </c>
      <c r="N1121" s="1">
        <f>Sales_Fact[[#This Row],[Quantity2]]*Sales_Fact[[#This Row],[Unit_Price3]]*(1-Sales_Fact[[#This Row],[Discount4]])</f>
        <v>1442.76</v>
      </c>
      <c r="O1121" s="1">
        <f>Sales_Fact[[#This Row],[Quantity2]]*Sales_Fact[[#This Row],[Unit_Price3]]</f>
        <v>1923.68</v>
      </c>
      <c r="P1121" s="1">
        <f>Sales_Fact[[#This Row],[Gross Amount]]*Sales_Fact[[#This Row],[Discount4]]</f>
        <v>480.92</v>
      </c>
      <c r="Q1121" s="1" t="str">
        <f>IF(Sales_Fact[[#This Row],[Total_Amount5]]&gt;1000,"High Value","Standard")</f>
        <v>High Value</v>
      </c>
    </row>
    <row r="1122" spans="1:17" x14ac:dyDescent="0.25">
      <c r="A1122" t="s">
        <v>3008</v>
      </c>
      <c r="B1122" s="3">
        <v>45446</v>
      </c>
      <c r="C1122" t="s">
        <v>92</v>
      </c>
      <c r="D1122" t="s">
        <v>1662</v>
      </c>
      <c r="E1122" t="s">
        <v>1886</v>
      </c>
      <c r="F1122">
        <v>4</v>
      </c>
      <c r="G1122">
        <v>21.12</v>
      </c>
      <c r="H1122">
        <v>0.18</v>
      </c>
      <c r="I1122" t="s">
        <v>1868</v>
      </c>
      <c r="J1122">
        <v>69.273600000000002</v>
      </c>
      <c r="K1122" s="4">
        <f>IF(ISBLANK(Sales_Fact[[#This Row],[Quantity]]),MEDIAN(Sales_Fact[Quantity]),Sales_Fact[[#This Row],[Quantity]])</f>
        <v>4</v>
      </c>
      <c r="L1122" s="1">
        <f>IF(ISBLANK(Sales_Fact[[#This Row],[Unit_Price]]),MEDIAN(Sales_Fact[Unit_Price]),Sales_Fact[[#This Row],[Unit_Price]])</f>
        <v>21.12</v>
      </c>
      <c r="M1122" s="2">
        <f>IF(ISBLANK(Sales_Fact[[#This Row],[Discount]]),MEDIAN(Sales_Fact[Discount]),Sales_Fact[[#This Row],[Discount]])</f>
        <v>0.18</v>
      </c>
      <c r="N1122" s="1">
        <f>Sales_Fact[[#This Row],[Quantity2]]*Sales_Fact[[#This Row],[Unit_Price3]]*(1-Sales_Fact[[#This Row],[Discount4]])</f>
        <v>69.273600000000002</v>
      </c>
      <c r="O1122" s="1">
        <f>Sales_Fact[[#This Row],[Quantity2]]*Sales_Fact[[#This Row],[Unit_Price3]]</f>
        <v>84.48</v>
      </c>
      <c r="P1122" s="1">
        <f>Sales_Fact[[#This Row],[Gross Amount]]*Sales_Fact[[#This Row],[Discount4]]</f>
        <v>15.2064</v>
      </c>
      <c r="Q1122" s="1" t="str">
        <f>IF(Sales_Fact[[#This Row],[Total_Amount5]]&gt;1000,"High Value","Standard")</f>
        <v>Standard</v>
      </c>
    </row>
    <row r="1123" spans="1:17" x14ac:dyDescent="0.25">
      <c r="A1123" t="s">
        <v>3009</v>
      </c>
      <c r="B1123" s="3">
        <v>45579</v>
      </c>
      <c r="C1123" t="s">
        <v>1014</v>
      </c>
      <c r="D1123" t="s">
        <v>1548</v>
      </c>
      <c r="E1123" t="s">
        <v>1874</v>
      </c>
      <c r="F1123">
        <v>3</v>
      </c>
      <c r="G1123">
        <v>819.93</v>
      </c>
      <c r="H1123">
        <v>0.08</v>
      </c>
      <c r="I1123" t="s">
        <v>1864</v>
      </c>
      <c r="J1123">
        <v>2263.0068000000001</v>
      </c>
      <c r="K1123" s="4">
        <f>IF(ISBLANK(Sales_Fact[[#This Row],[Quantity]]),MEDIAN(Sales_Fact[Quantity]),Sales_Fact[[#This Row],[Quantity]])</f>
        <v>3</v>
      </c>
      <c r="L1123" s="1">
        <f>IF(ISBLANK(Sales_Fact[[#This Row],[Unit_Price]]),MEDIAN(Sales_Fact[Unit_Price]),Sales_Fact[[#This Row],[Unit_Price]])</f>
        <v>819.93</v>
      </c>
      <c r="M1123" s="2">
        <f>IF(ISBLANK(Sales_Fact[[#This Row],[Discount]]),MEDIAN(Sales_Fact[Discount]),Sales_Fact[[#This Row],[Discount]])</f>
        <v>0.08</v>
      </c>
      <c r="N1123" s="1">
        <f>Sales_Fact[[#This Row],[Quantity2]]*Sales_Fact[[#This Row],[Unit_Price3]]*(1-Sales_Fact[[#This Row],[Discount4]])</f>
        <v>2263.0068000000001</v>
      </c>
      <c r="O1123" s="1">
        <f>Sales_Fact[[#This Row],[Quantity2]]*Sales_Fact[[#This Row],[Unit_Price3]]</f>
        <v>2459.79</v>
      </c>
      <c r="P1123" s="1">
        <f>Sales_Fact[[#This Row],[Gross Amount]]*Sales_Fact[[#This Row],[Discount4]]</f>
        <v>196.78319999999999</v>
      </c>
      <c r="Q1123" s="1" t="str">
        <f>IF(Sales_Fact[[#This Row],[Total_Amount5]]&gt;1000,"High Value","Standard")</f>
        <v>High Value</v>
      </c>
    </row>
    <row r="1124" spans="1:17" x14ac:dyDescent="0.25">
      <c r="A1124" t="s">
        <v>3010</v>
      </c>
      <c r="B1124" s="3">
        <v>45725</v>
      </c>
      <c r="C1124" t="s">
        <v>941</v>
      </c>
      <c r="D1124" t="s">
        <v>1677</v>
      </c>
      <c r="E1124" t="s">
        <v>1879</v>
      </c>
      <c r="F1124">
        <v>2</v>
      </c>
      <c r="G1124">
        <v>700.95</v>
      </c>
      <c r="H1124">
        <v>0.18</v>
      </c>
      <c r="I1124" t="s">
        <v>1861</v>
      </c>
      <c r="J1124">
        <v>1149.558</v>
      </c>
      <c r="K1124" s="4">
        <f>IF(ISBLANK(Sales_Fact[[#This Row],[Quantity]]),MEDIAN(Sales_Fact[Quantity]),Sales_Fact[[#This Row],[Quantity]])</f>
        <v>2</v>
      </c>
      <c r="L1124" s="1">
        <f>IF(ISBLANK(Sales_Fact[[#This Row],[Unit_Price]]),MEDIAN(Sales_Fact[Unit_Price]),Sales_Fact[[#This Row],[Unit_Price]])</f>
        <v>700.95</v>
      </c>
      <c r="M1124" s="2">
        <f>IF(ISBLANK(Sales_Fact[[#This Row],[Discount]]),MEDIAN(Sales_Fact[Discount]),Sales_Fact[[#This Row],[Discount]])</f>
        <v>0.18</v>
      </c>
      <c r="N1124" s="1">
        <f>Sales_Fact[[#This Row],[Quantity2]]*Sales_Fact[[#This Row],[Unit_Price3]]*(1-Sales_Fact[[#This Row],[Discount4]])</f>
        <v>1149.5580000000002</v>
      </c>
      <c r="O1124" s="1">
        <f>Sales_Fact[[#This Row],[Quantity2]]*Sales_Fact[[#This Row],[Unit_Price3]]</f>
        <v>1401.9</v>
      </c>
      <c r="P1124" s="1">
        <f>Sales_Fact[[#This Row],[Gross Amount]]*Sales_Fact[[#This Row],[Discount4]]</f>
        <v>252.34200000000001</v>
      </c>
      <c r="Q1124" s="1" t="str">
        <f>IF(Sales_Fact[[#This Row],[Total_Amount5]]&gt;1000,"High Value","Standard")</f>
        <v>High Value</v>
      </c>
    </row>
    <row r="1125" spans="1:17" x14ac:dyDescent="0.25">
      <c r="A1125" t="s">
        <v>3011</v>
      </c>
      <c r="B1125" s="3">
        <v>45910</v>
      </c>
      <c r="C1125" t="s">
        <v>484</v>
      </c>
      <c r="D1125" t="s">
        <v>1602</v>
      </c>
      <c r="E1125" t="s">
        <v>1881</v>
      </c>
      <c r="F1125">
        <v>2</v>
      </c>
      <c r="G1125">
        <v>456.38</v>
      </c>
      <c r="H1125">
        <v>0.12</v>
      </c>
      <c r="I1125" t="s">
        <v>1861</v>
      </c>
      <c r="J1125">
        <v>803.22879999999998</v>
      </c>
      <c r="K1125" s="4">
        <f>IF(ISBLANK(Sales_Fact[[#This Row],[Quantity]]),MEDIAN(Sales_Fact[Quantity]),Sales_Fact[[#This Row],[Quantity]])</f>
        <v>2</v>
      </c>
      <c r="L1125" s="1">
        <f>IF(ISBLANK(Sales_Fact[[#This Row],[Unit_Price]]),MEDIAN(Sales_Fact[Unit_Price]),Sales_Fact[[#This Row],[Unit_Price]])</f>
        <v>456.38</v>
      </c>
      <c r="M1125" s="2">
        <f>IF(ISBLANK(Sales_Fact[[#This Row],[Discount]]),MEDIAN(Sales_Fact[Discount]),Sales_Fact[[#This Row],[Discount]])</f>
        <v>0.12</v>
      </c>
      <c r="N1125" s="1">
        <f>Sales_Fact[[#This Row],[Quantity2]]*Sales_Fact[[#This Row],[Unit_Price3]]*(1-Sales_Fact[[#This Row],[Discount4]])</f>
        <v>803.22879999999998</v>
      </c>
      <c r="O1125" s="1">
        <f>Sales_Fact[[#This Row],[Quantity2]]*Sales_Fact[[#This Row],[Unit_Price3]]</f>
        <v>912.76</v>
      </c>
      <c r="P1125" s="1">
        <f>Sales_Fact[[#This Row],[Gross Amount]]*Sales_Fact[[#This Row],[Discount4]]</f>
        <v>109.5312</v>
      </c>
      <c r="Q1125" s="1" t="str">
        <f>IF(Sales_Fact[[#This Row],[Total_Amount5]]&gt;1000,"High Value","Standard")</f>
        <v>Standard</v>
      </c>
    </row>
    <row r="1126" spans="1:17" x14ac:dyDescent="0.25">
      <c r="A1126" t="s">
        <v>3012</v>
      </c>
      <c r="B1126" s="3">
        <v>45447</v>
      </c>
      <c r="C1126" t="s">
        <v>1140</v>
      </c>
      <c r="D1126" t="s">
        <v>1779</v>
      </c>
      <c r="E1126" t="s">
        <v>1881</v>
      </c>
      <c r="F1126">
        <v>3</v>
      </c>
      <c r="G1126">
        <v>291.05</v>
      </c>
      <c r="H1126">
        <v>0.3</v>
      </c>
      <c r="I1126" t="s">
        <v>1861</v>
      </c>
      <c r="J1126">
        <v>611.20500000000004</v>
      </c>
      <c r="K1126" s="4">
        <f>IF(ISBLANK(Sales_Fact[[#This Row],[Quantity]]),MEDIAN(Sales_Fact[Quantity]),Sales_Fact[[#This Row],[Quantity]])</f>
        <v>3</v>
      </c>
      <c r="L1126" s="1">
        <f>IF(ISBLANK(Sales_Fact[[#This Row],[Unit_Price]]),MEDIAN(Sales_Fact[Unit_Price]),Sales_Fact[[#This Row],[Unit_Price]])</f>
        <v>291.05</v>
      </c>
      <c r="M1126" s="2">
        <f>IF(ISBLANK(Sales_Fact[[#This Row],[Discount]]),MEDIAN(Sales_Fact[Discount]),Sales_Fact[[#This Row],[Discount]])</f>
        <v>0.3</v>
      </c>
      <c r="N1126" s="1">
        <f>Sales_Fact[[#This Row],[Quantity2]]*Sales_Fact[[#This Row],[Unit_Price3]]*(1-Sales_Fact[[#This Row],[Discount4]])</f>
        <v>611.20500000000004</v>
      </c>
      <c r="O1126" s="1">
        <f>Sales_Fact[[#This Row],[Quantity2]]*Sales_Fact[[#This Row],[Unit_Price3]]</f>
        <v>873.15000000000009</v>
      </c>
      <c r="P1126" s="1">
        <f>Sales_Fact[[#This Row],[Gross Amount]]*Sales_Fact[[#This Row],[Discount4]]</f>
        <v>261.94499999999999</v>
      </c>
      <c r="Q1126" s="1" t="str">
        <f>IF(Sales_Fact[[#This Row],[Total_Amount5]]&gt;1000,"High Value","Standard")</f>
        <v>Standard</v>
      </c>
    </row>
    <row r="1127" spans="1:17" x14ac:dyDescent="0.25">
      <c r="A1127" t="s">
        <v>3013</v>
      </c>
      <c r="B1127" s="3">
        <v>45307</v>
      </c>
      <c r="C1127" t="s">
        <v>758</v>
      </c>
      <c r="D1127" t="s">
        <v>1836</v>
      </c>
      <c r="E1127" t="s">
        <v>1888</v>
      </c>
      <c r="F1127">
        <v>2</v>
      </c>
      <c r="G1127">
        <v>463.52</v>
      </c>
      <c r="H1127">
        <v>0.27</v>
      </c>
      <c r="I1127" t="s">
        <v>1864</v>
      </c>
      <c r="J1127">
        <v>676.73919999999998</v>
      </c>
      <c r="K1127" s="4">
        <f>IF(ISBLANK(Sales_Fact[[#This Row],[Quantity]]),MEDIAN(Sales_Fact[Quantity]),Sales_Fact[[#This Row],[Quantity]])</f>
        <v>2</v>
      </c>
      <c r="L1127" s="1">
        <f>IF(ISBLANK(Sales_Fact[[#This Row],[Unit_Price]]),MEDIAN(Sales_Fact[Unit_Price]),Sales_Fact[[#This Row],[Unit_Price]])</f>
        <v>463.52</v>
      </c>
      <c r="M1127" s="2">
        <f>IF(ISBLANK(Sales_Fact[[#This Row],[Discount]]),MEDIAN(Sales_Fact[Discount]),Sales_Fact[[#This Row],[Discount]])</f>
        <v>0.27</v>
      </c>
      <c r="N1127" s="1">
        <f>Sales_Fact[[#This Row],[Quantity2]]*Sales_Fact[[#This Row],[Unit_Price3]]*(1-Sales_Fact[[#This Row],[Discount4]])</f>
        <v>676.73919999999998</v>
      </c>
      <c r="O1127" s="1">
        <f>Sales_Fact[[#This Row],[Quantity2]]*Sales_Fact[[#This Row],[Unit_Price3]]</f>
        <v>927.04</v>
      </c>
      <c r="P1127" s="1">
        <f>Sales_Fact[[#This Row],[Gross Amount]]*Sales_Fact[[#This Row],[Discount4]]</f>
        <v>250.30080000000001</v>
      </c>
      <c r="Q1127" s="1" t="str">
        <f>IF(Sales_Fact[[#This Row],[Total_Amount5]]&gt;1000,"High Value","Standard")</f>
        <v>Standard</v>
      </c>
    </row>
    <row r="1128" spans="1:17" x14ac:dyDescent="0.25">
      <c r="A1128" t="s">
        <v>3014</v>
      </c>
      <c r="B1128" s="3">
        <v>45653</v>
      </c>
      <c r="C1128" t="s">
        <v>1194</v>
      </c>
      <c r="D1128" t="s">
        <v>1548</v>
      </c>
      <c r="E1128" t="s">
        <v>1863</v>
      </c>
      <c r="F1128">
        <v>3</v>
      </c>
      <c r="G1128">
        <v>241.64</v>
      </c>
      <c r="H1128">
        <v>0.28999999999999998</v>
      </c>
      <c r="I1128" t="s">
        <v>1864</v>
      </c>
      <c r="J1128">
        <v>514.69319999999993</v>
      </c>
      <c r="K1128" s="4">
        <f>IF(ISBLANK(Sales_Fact[[#This Row],[Quantity]]),MEDIAN(Sales_Fact[Quantity]),Sales_Fact[[#This Row],[Quantity]])</f>
        <v>3</v>
      </c>
      <c r="L1128" s="1">
        <f>IF(ISBLANK(Sales_Fact[[#This Row],[Unit_Price]]),MEDIAN(Sales_Fact[Unit_Price]),Sales_Fact[[#This Row],[Unit_Price]])</f>
        <v>241.64</v>
      </c>
      <c r="M1128" s="2">
        <f>IF(ISBLANK(Sales_Fact[[#This Row],[Discount]]),MEDIAN(Sales_Fact[Discount]),Sales_Fact[[#This Row],[Discount]])</f>
        <v>0.28999999999999998</v>
      </c>
      <c r="N1128" s="1">
        <f>Sales_Fact[[#This Row],[Quantity2]]*Sales_Fact[[#This Row],[Unit_Price3]]*(1-Sales_Fact[[#This Row],[Discount4]])</f>
        <v>514.69319999999993</v>
      </c>
      <c r="O1128" s="1">
        <f>Sales_Fact[[#This Row],[Quantity2]]*Sales_Fact[[#This Row],[Unit_Price3]]</f>
        <v>724.92</v>
      </c>
      <c r="P1128" s="1">
        <f>Sales_Fact[[#This Row],[Gross Amount]]*Sales_Fact[[#This Row],[Discount4]]</f>
        <v>210.22679999999997</v>
      </c>
      <c r="Q1128" s="1" t="str">
        <f>IF(Sales_Fact[[#This Row],[Total_Amount5]]&gt;1000,"High Value","Standard")</f>
        <v>Standard</v>
      </c>
    </row>
    <row r="1129" spans="1:17" x14ac:dyDescent="0.25">
      <c r="A1129" t="s">
        <v>3015</v>
      </c>
      <c r="B1129" s="3">
        <v>45817</v>
      </c>
      <c r="C1129" t="s">
        <v>1496</v>
      </c>
      <c r="D1129" t="s">
        <v>1641</v>
      </c>
      <c r="E1129" t="s">
        <v>1901</v>
      </c>
      <c r="F1129">
        <v>2</v>
      </c>
      <c r="G1129">
        <v>47.86</v>
      </c>
      <c r="H1129">
        <v>0.03</v>
      </c>
      <c r="I1129" t="s">
        <v>1864</v>
      </c>
      <c r="J1129">
        <v>92.848399999999998</v>
      </c>
      <c r="K1129" s="4">
        <f>IF(ISBLANK(Sales_Fact[[#This Row],[Quantity]]),MEDIAN(Sales_Fact[Quantity]),Sales_Fact[[#This Row],[Quantity]])</f>
        <v>2</v>
      </c>
      <c r="L1129" s="1">
        <f>IF(ISBLANK(Sales_Fact[[#This Row],[Unit_Price]]),MEDIAN(Sales_Fact[Unit_Price]),Sales_Fact[[#This Row],[Unit_Price]])</f>
        <v>47.86</v>
      </c>
      <c r="M1129" s="2">
        <f>IF(ISBLANK(Sales_Fact[[#This Row],[Discount]]),MEDIAN(Sales_Fact[Discount]),Sales_Fact[[#This Row],[Discount]])</f>
        <v>0.03</v>
      </c>
      <c r="N1129" s="1">
        <f>Sales_Fact[[#This Row],[Quantity2]]*Sales_Fact[[#This Row],[Unit_Price3]]*(1-Sales_Fact[[#This Row],[Discount4]])</f>
        <v>92.848399999999998</v>
      </c>
      <c r="O1129" s="1">
        <f>Sales_Fact[[#This Row],[Quantity2]]*Sales_Fact[[#This Row],[Unit_Price3]]</f>
        <v>95.72</v>
      </c>
      <c r="P1129" s="1">
        <f>Sales_Fact[[#This Row],[Gross Amount]]*Sales_Fact[[#This Row],[Discount4]]</f>
        <v>2.8715999999999999</v>
      </c>
      <c r="Q1129" s="1" t="str">
        <f>IF(Sales_Fact[[#This Row],[Total_Amount5]]&gt;1000,"High Value","Standard")</f>
        <v>Standard</v>
      </c>
    </row>
    <row r="1130" spans="1:17" x14ac:dyDescent="0.25">
      <c r="A1130" t="s">
        <v>3016</v>
      </c>
      <c r="B1130" s="3">
        <v>45509</v>
      </c>
      <c r="C1130" t="s">
        <v>1089</v>
      </c>
      <c r="D1130" t="s">
        <v>1827</v>
      </c>
      <c r="E1130" t="s">
        <v>1860</v>
      </c>
      <c r="F1130">
        <v>1</v>
      </c>
      <c r="G1130">
        <v>805.07</v>
      </c>
      <c r="H1130">
        <v>0.06</v>
      </c>
      <c r="I1130" t="s">
        <v>1868</v>
      </c>
      <c r="J1130">
        <v>756.76580000000001</v>
      </c>
      <c r="K1130" s="4">
        <f>IF(ISBLANK(Sales_Fact[[#This Row],[Quantity]]),MEDIAN(Sales_Fact[Quantity]),Sales_Fact[[#This Row],[Quantity]])</f>
        <v>1</v>
      </c>
      <c r="L1130" s="1">
        <f>IF(ISBLANK(Sales_Fact[[#This Row],[Unit_Price]]),MEDIAN(Sales_Fact[Unit_Price]),Sales_Fact[[#This Row],[Unit_Price]])</f>
        <v>805.07</v>
      </c>
      <c r="M1130" s="2">
        <f>IF(ISBLANK(Sales_Fact[[#This Row],[Discount]]),MEDIAN(Sales_Fact[Discount]),Sales_Fact[[#This Row],[Discount]])</f>
        <v>0.06</v>
      </c>
      <c r="N1130" s="1">
        <f>Sales_Fact[[#This Row],[Quantity2]]*Sales_Fact[[#This Row],[Unit_Price3]]*(1-Sales_Fact[[#This Row],[Discount4]])</f>
        <v>756.76580000000001</v>
      </c>
      <c r="O1130" s="1">
        <f>Sales_Fact[[#This Row],[Quantity2]]*Sales_Fact[[#This Row],[Unit_Price3]]</f>
        <v>805.07</v>
      </c>
      <c r="P1130" s="1">
        <f>Sales_Fact[[#This Row],[Gross Amount]]*Sales_Fact[[#This Row],[Discount4]]</f>
        <v>48.304200000000002</v>
      </c>
      <c r="Q1130" s="1" t="str">
        <f>IF(Sales_Fact[[#This Row],[Total_Amount5]]&gt;1000,"High Value","Standard")</f>
        <v>Standard</v>
      </c>
    </row>
    <row r="1131" spans="1:17" x14ac:dyDescent="0.25">
      <c r="A1131" t="s">
        <v>3017</v>
      </c>
      <c r="B1131" s="3">
        <v>45753</v>
      </c>
      <c r="C1131" t="s">
        <v>1176</v>
      </c>
      <c r="D1131" t="s">
        <v>1653</v>
      </c>
      <c r="E1131" t="s">
        <v>1883</v>
      </c>
      <c r="F1131">
        <v>3</v>
      </c>
      <c r="G1131">
        <v>848.48</v>
      </c>
      <c r="H1131">
        <v>0</v>
      </c>
      <c r="I1131" t="s">
        <v>1868</v>
      </c>
      <c r="J1131">
        <v>2545.44</v>
      </c>
      <c r="K1131" s="4">
        <f>IF(ISBLANK(Sales_Fact[[#This Row],[Quantity]]),MEDIAN(Sales_Fact[Quantity]),Sales_Fact[[#This Row],[Quantity]])</f>
        <v>3</v>
      </c>
      <c r="L1131" s="1">
        <f>IF(ISBLANK(Sales_Fact[[#This Row],[Unit_Price]]),MEDIAN(Sales_Fact[Unit_Price]),Sales_Fact[[#This Row],[Unit_Price]])</f>
        <v>848.48</v>
      </c>
      <c r="M1131" s="2">
        <f>IF(ISBLANK(Sales_Fact[[#This Row],[Discount]]),MEDIAN(Sales_Fact[Discount]),Sales_Fact[[#This Row],[Discount]])</f>
        <v>0</v>
      </c>
      <c r="N1131" s="1">
        <f>Sales_Fact[[#This Row],[Quantity2]]*Sales_Fact[[#This Row],[Unit_Price3]]*(1-Sales_Fact[[#This Row],[Discount4]])</f>
        <v>2545.44</v>
      </c>
      <c r="O1131" s="1">
        <f>Sales_Fact[[#This Row],[Quantity2]]*Sales_Fact[[#This Row],[Unit_Price3]]</f>
        <v>2545.44</v>
      </c>
      <c r="P1131" s="1">
        <f>Sales_Fact[[#This Row],[Gross Amount]]*Sales_Fact[[#This Row],[Discount4]]</f>
        <v>0</v>
      </c>
      <c r="Q1131" s="1" t="str">
        <f>IF(Sales_Fact[[#This Row],[Total_Amount5]]&gt;1000,"High Value","Standard")</f>
        <v>High Value</v>
      </c>
    </row>
    <row r="1132" spans="1:17" x14ac:dyDescent="0.25">
      <c r="A1132" t="s">
        <v>3018</v>
      </c>
      <c r="B1132" s="3">
        <v>45512</v>
      </c>
      <c r="C1132" t="s">
        <v>791</v>
      </c>
      <c r="D1132" t="s">
        <v>1710</v>
      </c>
      <c r="E1132" t="s">
        <v>1866</v>
      </c>
      <c r="F1132">
        <v>2</v>
      </c>
      <c r="G1132">
        <v>568.95000000000005</v>
      </c>
      <c r="H1132">
        <v>0.22</v>
      </c>
      <c r="I1132" t="s">
        <v>1861</v>
      </c>
      <c r="J1132">
        <v>887.56200000000013</v>
      </c>
      <c r="K1132" s="4">
        <f>IF(ISBLANK(Sales_Fact[[#This Row],[Quantity]]),MEDIAN(Sales_Fact[Quantity]),Sales_Fact[[#This Row],[Quantity]])</f>
        <v>2</v>
      </c>
      <c r="L1132" s="1">
        <f>IF(ISBLANK(Sales_Fact[[#This Row],[Unit_Price]]),MEDIAN(Sales_Fact[Unit_Price]),Sales_Fact[[#This Row],[Unit_Price]])</f>
        <v>568.95000000000005</v>
      </c>
      <c r="M1132" s="2">
        <f>IF(ISBLANK(Sales_Fact[[#This Row],[Discount]]),MEDIAN(Sales_Fact[Discount]),Sales_Fact[[#This Row],[Discount]])</f>
        <v>0.22</v>
      </c>
      <c r="N1132" s="1">
        <f>Sales_Fact[[#This Row],[Quantity2]]*Sales_Fact[[#This Row],[Unit_Price3]]*(1-Sales_Fact[[#This Row],[Discount4]])</f>
        <v>887.56200000000013</v>
      </c>
      <c r="O1132" s="1">
        <f>Sales_Fact[[#This Row],[Quantity2]]*Sales_Fact[[#This Row],[Unit_Price3]]</f>
        <v>1137.9000000000001</v>
      </c>
      <c r="P1132" s="1">
        <f>Sales_Fact[[#This Row],[Gross Amount]]*Sales_Fact[[#This Row],[Discount4]]</f>
        <v>250.33800000000002</v>
      </c>
      <c r="Q1132" s="1" t="str">
        <f>IF(Sales_Fact[[#This Row],[Total_Amount5]]&gt;1000,"High Value","Standard")</f>
        <v>Standard</v>
      </c>
    </row>
    <row r="1133" spans="1:17" x14ac:dyDescent="0.25">
      <c r="A1133" t="s">
        <v>3019</v>
      </c>
      <c r="B1133" s="3">
        <v>45764</v>
      </c>
      <c r="C1133" t="s">
        <v>547</v>
      </c>
      <c r="D1133" t="s">
        <v>1710</v>
      </c>
      <c r="E1133" t="s">
        <v>1931</v>
      </c>
      <c r="F1133">
        <v>3</v>
      </c>
      <c r="G1133">
        <v>269.83999999999997</v>
      </c>
      <c r="H1133">
        <v>0.05</v>
      </c>
      <c r="I1133" t="s">
        <v>1864</v>
      </c>
      <c r="J1133">
        <v>769.04399999999998</v>
      </c>
      <c r="K1133" s="4">
        <f>IF(ISBLANK(Sales_Fact[[#This Row],[Quantity]]),MEDIAN(Sales_Fact[Quantity]),Sales_Fact[[#This Row],[Quantity]])</f>
        <v>3</v>
      </c>
      <c r="L1133" s="1">
        <f>IF(ISBLANK(Sales_Fact[[#This Row],[Unit_Price]]),MEDIAN(Sales_Fact[Unit_Price]),Sales_Fact[[#This Row],[Unit_Price]])</f>
        <v>269.83999999999997</v>
      </c>
      <c r="M1133" s="2">
        <f>IF(ISBLANK(Sales_Fact[[#This Row],[Discount]]),MEDIAN(Sales_Fact[Discount]),Sales_Fact[[#This Row],[Discount]])</f>
        <v>0.05</v>
      </c>
      <c r="N1133" s="1">
        <f>Sales_Fact[[#This Row],[Quantity2]]*Sales_Fact[[#This Row],[Unit_Price3]]*(1-Sales_Fact[[#This Row],[Discount4]])</f>
        <v>769.04399999999998</v>
      </c>
      <c r="O1133" s="1">
        <f>Sales_Fact[[#This Row],[Quantity2]]*Sales_Fact[[#This Row],[Unit_Price3]]</f>
        <v>809.52</v>
      </c>
      <c r="P1133" s="1">
        <f>Sales_Fact[[#This Row],[Gross Amount]]*Sales_Fact[[#This Row],[Discount4]]</f>
        <v>40.475999999999999</v>
      </c>
      <c r="Q1133" s="1" t="str">
        <f>IF(Sales_Fact[[#This Row],[Total_Amount5]]&gt;1000,"High Value","Standard")</f>
        <v>Standard</v>
      </c>
    </row>
    <row r="1134" spans="1:17" x14ac:dyDescent="0.25">
      <c r="A1134" t="s">
        <v>3020</v>
      </c>
      <c r="B1134" s="3">
        <v>45746</v>
      </c>
      <c r="C1134" t="s">
        <v>984</v>
      </c>
      <c r="D1134" t="s">
        <v>1737</v>
      </c>
      <c r="E1134" t="s">
        <v>1896</v>
      </c>
      <c r="F1134">
        <v>4</v>
      </c>
      <c r="G1134">
        <v>267.36</v>
      </c>
      <c r="H1134">
        <v>0.27</v>
      </c>
      <c r="I1134" t="s">
        <v>1864</v>
      </c>
      <c r="J1134">
        <v>780.69119999999998</v>
      </c>
      <c r="K1134" s="4">
        <f>IF(ISBLANK(Sales_Fact[[#This Row],[Quantity]]),MEDIAN(Sales_Fact[Quantity]),Sales_Fact[[#This Row],[Quantity]])</f>
        <v>4</v>
      </c>
      <c r="L1134" s="1">
        <f>IF(ISBLANK(Sales_Fact[[#This Row],[Unit_Price]]),MEDIAN(Sales_Fact[Unit_Price]),Sales_Fact[[#This Row],[Unit_Price]])</f>
        <v>267.36</v>
      </c>
      <c r="M1134" s="2">
        <f>IF(ISBLANK(Sales_Fact[[#This Row],[Discount]]),MEDIAN(Sales_Fact[Discount]),Sales_Fact[[#This Row],[Discount]])</f>
        <v>0.27</v>
      </c>
      <c r="N1134" s="1">
        <f>Sales_Fact[[#This Row],[Quantity2]]*Sales_Fact[[#This Row],[Unit_Price3]]*(1-Sales_Fact[[#This Row],[Discount4]])</f>
        <v>780.69119999999998</v>
      </c>
      <c r="O1134" s="1">
        <f>Sales_Fact[[#This Row],[Quantity2]]*Sales_Fact[[#This Row],[Unit_Price3]]</f>
        <v>1069.44</v>
      </c>
      <c r="P1134" s="1">
        <f>Sales_Fact[[#This Row],[Gross Amount]]*Sales_Fact[[#This Row],[Discount4]]</f>
        <v>288.74880000000002</v>
      </c>
      <c r="Q1134" s="1" t="str">
        <f>IF(Sales_Fact[[#This Row],[Total_Amount5]]&gt;1000,"High Value","Standard")</f>
        <v>Standard</v>
      </c>
    </row>
    <row r="1135" spans="1:17" x14ac:dyDescent="0.25">
      <c r="A1135" t="s">
        <v>3021</v>
      </c>
      <c r="B1135" s="3">
        <v>45647</v>
      </c>
      <c r="C1135" t="s">
        <v>403</v>
      </c>
      <c r="D1135" t="s">
        <v>1662</v>
      </c>
      <c r="E1135" t="s">
        <v>1883</v>
      </c>
      <c r="F1135">
        <v>1</v>
      </c>
      <c r="G1135">
        <v>438.41</v>
      </c>
      <c r="H1135">
        <v>0.09</v>
      </c>
      <c r="I1135" t="s">
        <v>1861</v>
      </c>
      <c r="J1135">
        <v>398.95310000000012</v>
      </c>
      <c r="K1135" s="4">
        <f>IF(ISBLANK(Sales_Fact[[#This Row],[Quantity]]),MEDIAN(Sales_Fact[Quantity]),Sales_Fact[[#This Row],[Quantity]])</f>
        <v>1</v>
      </c>
      <c r="L1135" s="1">
        <f>IF(ISBLANK(Sales_Fact[[#This Row],[Unit_Price]]),MEDIAN(Sales_Fact[Unit_Price]),Sales_Fact[[#This Row],[Unit_Price]])</f>
        <v>438.41</v>
      </c>
      <c r="M1135" s="2">
        <f>IF(ISBLANK(Sales_Fact[[#This Row],[Discount]]),MEDIAN(Sales_Fact[Discount]),Sales_Fact[[#This Row],[Discount]])</f>
        <v>0.09</v>
      </c>
      <c r="N1135" s="1">
        <f>Sales_Fact[[#This Row],[Quantity2]]*Sales_Fact[[#This Row],[Unit_Price3]]*(1-Sales_Fact[[#This Row],[Discount4]])</f>
        <v>398.95310000000006</v>
      </c>
      <c r="O1135" s="1">
        <f>Sales_Fact[[#This Row],[Quantity2]]*Sales_Fact[[#This Row],[Unit_Price3]]</f>
        <v>438.41</v>
      </c>
      <c r="P1135" s="1">
        <f>Sales_Fact[[#This Row],[Gross Amount]]*Sales_Fact[[#This Row],[Discount4]]</f>
        <v>39.456899999999997</v>
      </c>
      <c r="Q1135" s="1" t="str">
        <f>IF(Sales_Fact[[#This Row],[Total_Amount5]]&gt;1000,"High Value","Standard")</f>
        <v>Standard</v>
      </c>
    </row>
    <row r="1136" spans="1:17" x14ac:dyDescent="0.25">
      <c r="A1136" t="s">
        <v>3022</v>
      </c>
      <c r="B1136" s="3">
        <v>45443</v>
      </c>
      <c r="C1136" t="s">
        <v>553</v>
      </c>
      <c r="D1136" t="s">
        <v>1704</v>
      </c>
      <c r="E1136" t="s">
        <v>1899</v>
      </c>
      <c r="F1136">
        <v>2</v>
      </c>
      <c r="G1136">
        <v>86.72</v>
      </c>
      <c r="H1136">
        <v>0.28000000000000003</v>
      </c>
      <c r="I1136" t="s">
        <v>1868</v>
      </c>
      <c r="J1136">
        <v>124.8768</v>
      </c>
      <c r="K1136" s="4">
        <f>IF(ISBLANK(Sales_Fact[[#This Row],[Quantity]]),MEDIAN(Sales_Fact[Quantity]),Sales_Fact[[#This Row],[Quantity]])</f>
        <v>2</v>
      </c>
      <c r="L1136" s="1">
        <f>IF(ISBLANK(Sales_Fact[[#This Row],[Unit_Price]]),MEDIAN(Sales_Fact[Unit_Price]),Sales_Fact[[#This Row],[Unit_Price]])</f>
        <v>86.72</v>
      </c>
      <c r="M1136" s="2">
        <f>IF(ISBLANK(Sales_Fact[[#This Row],[Discount]]),MEDIAN(Sales_Fact[Discount]),Sales_Fact[[#This Row],[Discount]])</f>
        <v>0.28000000000000003</v>
      </c>
      <c r="N1136" s="1">
        <f>Sales_Fact[[#This Row],[Quantity2]]*Sales_Fact[[#This Row],[Unit_Price3]]*(1-Sales_Fact[[#This Row],[Discount4]])</f>
        <v>124.87679999999999</v>
      </c>
      <c r="O1136" s="1">
        <f>Sales_Fact[[#This Row],[Quantity2]]*Sales_Fact[[#This Row],[Unit_Price3]]</f>
        <v>173.44</v>
      </c>
      <c r="P1136" s="1">
        <f>Sales_Fact[[#This Row],[Gross Amount]]*Sales_Fact[[#This Row],[Discount4]]</f>
        <v>48.563200000000002</v>
      </c>
      <c r="Q1136" s="1" t="str">
        <f>IF(Sales_Fact[[#This Row],[Total_Amount5]]&gt;1000,"High Value","Standard")</f>
        <v>Standard</v>
      </c>
    </row>
    <row r="1137" spans="1:17" x14ac:dyDescent="0.25">
      <c r="A1137" t="s">
        <v>3023</v>
      </c>
      <c r="B1137" s="3">
        <v>45722</v>
      </c>
      <c r="C1137" t="s">
        <v>1329</v>
      </c>
      <c r="D1137" t="s">
        <v>1818</v>
      </c>
      <c r="E1137" t="s">
        <v>1904</v>
      </c>
      <c r="F1137">
        <v>4</v>
      </c>
      <c r="G1137">
        <v>630.21</v>
      </c>
      <c r="H1137">
        <v>0.14000000000000001</v>
      </c>
      <c r="I1137" t="s">
        <v>1868</v>
      </c>
      <c r="J1137">
        <v>2167.9223999999999</v>
      </c>
      <c r="K1137" s="4">
        <f>IF(ISBLANK(Sales_Fact[[#This Row],[Quantity]]),MEDIAN(Sales_Fact[Quantity]),Sales_Fact[[#This Row],[Quantity]])</f>
        <v>4</v>
      </c>
      <c r="L1137" s="1">
        <f>IF(ISBLANK(Sales_Fact[[#This Row],[Unit_Price]]),MEDIAN(Sales_Fact[Unit_Price]),Sales_Fact[[#This Row],[Unit_Price]])</f>
        <v>630.21</v>
      </c>
      <c r="M1137" s="2">
        <f>IF(ISBLANK(Sales_Fact[[#This Row],[Discount]]),MEDIAN(Sales_Fact[Discount]),Sales_Fact[[#This Row],[Discount]])</f>
        <v>0.14000000000000001</v>
      </c>
      <c r="N1137" s="1">
        <f>Sales_Fact[[#This Row],[Quantity2]]*Sales_Fact[[#This Row],[Unit_Price3]]*(1-Sales_Fact[[#This Row],[Discount4]])</f>
        <v>2167.9223999999999</v>
      </c>
      <c r="O1137" s="1">
        <f>Sales_Fact[[#This Row],[Quantity2]]*Sales_Fact[[#This Row],[Unit_Price3]]</f>
        <v>2520.84</v>
      </c>
      <c r="P1137" s="1">
        <f>Sales_Fact[[#This Row],[Gross Amount]]*Sales_Fact[[#This Row],[Discount4]]</f>
        <v>352.91760000000005</v>
      </c>
      <c r="Q1137" s="1" t="str">
        <f>IF(Sales_Fact[[#This Row],[Total_Amount5]]&gt;1000,"High Value","Standard")</f>
        <v>High Value</v>
      </c>
    </row>
    <row r="1138" spans="1:17" x14ac:dyDescent="0.25">
      <c r="A1138" t="s">
        <v>3024</v>
      </c>
      <c r="B1138" s="3">
        <v>45575</v>
      </c>
      <c r="C1138" t="s">
        <v>1134</v>
      </c>
      <c r="D1138" t="s">
        <v>1728</v>
      </c>
      <c r="E1138" t="s">
        <v>1904</v>
      </c>
      <c r="F1138">
        <v>3</v>
      </c>
      <c r="G1138">
        <v>180.84</v>
      </c>
      <c r="H1138">
        <v>0.03</v>
      </c>
      <c r="I1138" t="s">
        <v>1864</v>
      </c>
      <c r="J1138">
        <v>526.24439999999993</v>
      </c>
      <c r="K1138" s="4">
        <f>IF(ISBLANK(Sales_Fact[[#This Row],[Quantity]]),MEDIAN(Sales_Fact[Quantity]),Sales_Fact[[#This Row],[Quantity]])</f>
        <v>3</v>
      </c>
      <c r="L1138" s="1">
        <f>IF(ISBLANK(Sales_Fact[[#This Row],[Unit_Price]]),MEDIAN(Sales_Fact[Unit_Price]),Sales_Fact[[#This Row],[Unit_Price]])</f>
        <v>180.84</v>
      </c>
      <c r="M1138" s="2">
        <f>IF(ISBLANK(Sales_Fact[[#This Row],[Discount]]),MEDIAN(Sales_Fact[Discount]),Sales_Fact[[#This Row],[Discount]])</f>
        <v>0.03</v>
      </c>
      <c r="N1138" s="1">
        <f>Sales_Fact[[#This Row],[Quantity2]]*Sales_Fact[[#This Row],[Unit_Price3]]*(1-Sales_Fact[[#This Row],[Discount4]])</f>
        <v>526.24439999999993</v>
      </c>
      <c r="O1138" s="1">
        <f>Sales_Fact[[#This Row],[Quantity2]]*Sales_Fact[[#This Row],[Unit_Price3]]</f>
        <v>542.52</v>
      </c>
      <c r="P1138" s="1">
        <f>Sales_Fact[[#This Row],[Gross Amount]]*Sales_Fact[[#This Row],[Discount4]]</f>
        <v>16.275599999999997</v>
      </c>
      <c r="Q1138" s="1" t="str">
        <f>IF(Sales_Fact[[#This Row],[Total_Amount5]]&gt;1000,"High Value","Standard")</f>
        <v>Standard</v>
      </c>
    </row>
    <row r="1139" spans="1:17" x14ac:dyDescent="0.25">
      <c r="A1139" t="s">
        <v>3025</v>
      </c>
      <c r="B1139" s="3">
        <v>45441</v>
      </c>
      <c r="C1139" t="s">
        <v>29</v>
      </c>
      <c r="D1139" t="s">
        <v>1743</v>
      </c>
      <c r="E1139" t="s">
        <v>1886</v>
      </c>
      <c r="F1139">
        <v>1</v>
      </c>
      <c r="G1139">
        <v>453.41</v>
      </c>
      <c r="H1139">
        <v>0.04</v>
      </c>
      <c r="I1139" t="s">
        <v>1868</v>
      </c>
      <c r="J1139">
        <v>435.27359999999999</v>
      </c>
      <c r="K1139" s="4">
        <f>IF(ISBLANK(Sales_Fact[[#This Row],[Quantity]]),MEDIAN(Sales_Fact[Quantity]),Sales_Fact[[#This Row],[Quantity]])</f>
        <v>1</v>
      </c>
      <c r="L1139" s="1">
        <f>IF(ISBLANK(Sales_Fact[[#This Row],[Unit_Price]]),MEDIAN(Sales_Fact[Unit_Price]),Sales_Fact[[#This Row],[Unit_Price]])</f>
        <v>453.41</v>
      </c>
      <c r="M1139" s="2">
        <f>IF(ISBLANK(Sales_Fact[[#This Row],[Discount]]),MEDIAN(Sales_Fact[Discount]),Sales_Fact[[#This Row],[Discount]])</f>
        <v>0.04</v>
      </c>
      <c r="N1139" s="1">
        <f>Sales_Fact[[#This Row],[Quantity2]]*Sales_Fact[[#This Row],[Unit_Price3]]*(1-Sales_Fact[[#This Row],[Discount4]])</f>
        <v>435.27359999999999</v>
      </c>
      <c r="O1139" s="1">
        <f>Sales_Fact[[#This Row],[Quantity2]]*Sales_Fact[[#This Row],[Unit_Price3]]</f>
        <v>453.41</v>
      </c>
      <c r="P1139" s="1">
        <f>Sales_Fact[[#This Row],[Gross Amount]]*Sales_Fact[[#This Row],[Discount4]]</f>
        <v>18.136400000000002</v>
      </c>
      <c r="Q1139" s="1" t="str">
        <f>IF(Sales_Fact[[#This Row],[Total_Amount5]]&gt;1000,"High Value","Standard")</f>
        <v>Standard</v>
      </c>
    </row>
    <row r="1140" spans="1:17" x14ac:dyDescent="0.25">
      <c r="A1140" t="s">
        <v>3026</v>
      </c>
      <c r="B1140" s="3">
        <v>45940</v>
      </c>
      <c r="C1140" t="s">
        <v>107</v>
      </c>
      <c r="D1140" t="s">
        <v>1704</v>
      </c>
      <c r="E1140" t="s">
        <v>1904</v>
      </c>
      <c r="F1140">
        <v>1</v>
      </c>
      <c r="G1140">
        <v>629.09</v>
      </c>
      <c r="H1140">
        <v>0.02</v>
      </c>
      <c r="I1140" t="s">
        <v>1861</v>
      </c>
      <c r="J1140">
        <v>616.50819999999999</v>
      </c>
      <c r="K1140" s="4">
        <f>IF(ISBLANK(Sales_Fact[[#This Row],[Quantity]]),MEDIAN(Sales_Fact[Quantity]),Sales_Fact[[#This Row],[Quantity]])</f>
        <v>1</v>
      </c>
      <c r="L1140" s="1">
        <f>IF(ISBLANK(Sales_Fact[[#This Row],[Unit_Price]]),MEDIAN(Sales_Fact[Unit_Price]),Sales_Fact[[#This Row],[Unit_Price]])</f>
        <v>629.09</v>
      </c>
      <c r="M1140" s="2">
        <f>IF(ISBLANK(Sales_Fact[[#This Row],[Discount]]),MEDIAN(Sales_Fact[Discount]),Sales_Fact[[#This Row],[Discount]])</f>
        <v>0.02</v>
      </c>
      <c r="N1140" s="1">
        <f>Sales_Fact[[#This Row],[Quantity2]]*Sales_Fact[[#This Row],[Unit_Price3]]*(1-Sales_Fact[[#This Row],[Discount4]])</f>
        <v>616.50819999999999</v>
      </c>
      <c r="O1140" s="1">
        <f>Sales_Fact[[#This Row],[Quantity2]]*Sales_Fact[[#This Row],[Unit_Price3]]</f>
        <v>629.09</v>
      </c>
      <c r="P1140" s="1">
        <f>Sales_Fact[[#This Row],[Gross Amount]]*Sales_Fact[[#This Row],[Discount4]]</f>
        <v>12.581800000000001</v>
      </c>
      <c r="Q1140" s="1" t="str">
        <f>IF(Sales_Fact[[#This Row],[Total_Amount5]]&gt;1000,"High Value","Standard")</f>
        <v>Standard</v>
      </c>
    </row>
    <row r="1141" spans="1:17" x14ac:dyDescent="0.25">
      <c r="A1141" t="s">
        <v>3027</v>
      </c>
      <c r="B1141" s="3">
        <v>45518</v>
      </c>
      <c r="C1141" t="s">
        <v>100</v>
      </c>
      <c r="D1141" t="s">
        <v>1782</v>
      </c>
      <c r="E1141" t="s">
        <v>1909</v>
      </c>
      <c r="F1141">
        <v>2</v>
      </c>
      <c r="G1141">
        <v>257.45</v>
      </c>
      <c r="H1141">
        <v>0</v>
      </c>
      <c r="I1141" t="s">
        <v>1868</v>
      </c>
      <c r="J1141">
        <v>514.9</v>
      </c>
      <c r="K1141" s="4">
        <f>IF(ISBLANK(Sales_Fact[[#This Row],[Quantity]]),MEDIAN(Sales_Fact[Quantity]),Sales_Fact[[#This Row],[Quantity]])</f>
        <v>2</v>
      </c>
      <c r="L1141" s="1">
        <f>IF(ISBLANK(Sales_Fact[[#This Row],[Unit_Price]]),MEDIAN(Sales_Fact[Unit_Price]),Sales_Fact[[#This Row],[Unit_Price]])</f>
        <v>257.45</v>
      </c>
      <c r="M1141" s="2">
        <f>IF(ISBLANK(Sales_Fact[[#This Row],[Discount]]),MEDIAN(Sales_Fact[Discount]),Sales_Fact[[#This Row],[Discount]])</f>
        <v>0</v>
      </c>
      <c r="N1141" s="1">
        <f>Sales_Fact[[#This Row],[Quantity2]]*Sales_Fact[[#This Row],[Unit_Price3]]*(1-Sales_Fact[[#This Row],[Discount4]])</f>
        <v>514.9</v>
      </c>
      <c r="O1141" s="1">
        <f>Sales_Fact[[#This Row],[Quantity2]]*Sales_Fact[[#This Row],[Unit_Price3]]</f>
        <v>514.9</v>
      </c>
      <c r="P1141" s="1">
        <f>Sales_Fact[[#This Row],[Gross Amount]]*Sales_Fact[[#This Row],[Discount4]]</f>
        <v>0</v>
      </c>
      <c r="Q1141" s="1" t="str">
        <f>IF(Sales_Fact[[#This Row],[Total_Amount5]]&gt;1000,"High Value","Standard")</f>
        <v>Standard</v>
      </c>
    </row>
    <row r="1142" spans="1:17" x14ac:dyDescent="0.25">
      <c r="A1142" t="s">
        <v>3028</v>
      </c>
      <c r="B1142" s="3">
        <v>45861</v>
      </c>
      <c r="C1142" t="s">
        <v>598</v>
      </c>
      <c r="D1142" t="s">
        <v>1653</v>
      </c>
      <c r="E1142" t="s">
        <v>1888</v>
      </c>
      <c r="F1142">
        <v>2</v>
      </c>
      <c r="G1142">
        <v>696.61</v>
      </c>
      <c r="H1142">
        <v>0.17</v>
      </c>
      <c r="I1142" t="s">
        <v>1864</v>
      </c>
      <c r="J1142">
        <v>1156.3725999999999</v>
      </c>
      <c r="K1142" s="4">
        <f>IF(ISBLANK(Sales_Fact[[#This Row],[Quantity]]),MEDIAN(Sales_Fact[Quantity]),Sales_Fact[[#This Row],[Quantity]])</f>
        <v>2</v>
      </c>
      <c r="L1142" s="1">
        <f>IF(ISBLANK(Sales_Fact[[#This Row],[Unit_Price]]),MEDIAN(Sales_Fact[Unit_Price]),Sales_Fact[[#This Row],[Unit_Price]])</f>
        <v>696.61</v>
      </c>
      <c r="M1142" s="2">
        <f>IF(ISBLANK(Sales_Fact[[#This Row],[Discount]]),MEDIAN(Sales_Fact[Discount]),Sales_Fact[[#This Row],[Discount]])</f>
        <v>0.17</v>
      </c>
      <c r="N1142" s="1">
        <f>Sales_Fact[[#This Row],[Quantity2]]*Sales_Fact[[#This Row],[Unit_Price3]]*(1-Sales_Fact[[#This Row],[Discount4]])</f>
        <v>1156.3725999999999</v>
      </c>
      <c r="O1142" s="1">
        <f>Sales_Fact[[#This Row],[Quantity2]]*Sales_Fact[[#This Row],[Unit_Price3]]</f>
        <v>1393.22</v>
      </c>
      <c r="P1142" s="1">
        <f>Sales_Fact[[#This Row],[Gross Amount]]*Sales_Fact[[#This Row],[Discount4]]</f>
        <v>236.84740000000002</v>
      </c>
      <c r="Q1142" s="1" t="str">
        <f>IF(Sales_Fact[[#This Row],[Total_Amount5]]&gt;1000,"High Value","Standard")</f>
        <v>High Value</v>
      </c>
    </row>
    <row r="1143" spans="1:17" x14ac:dyDescent="0.25">
      <c r="A1143" t="s">
        <v>3029</v>
      </c>
      <c r="B1143" s="3">
        <v>45416</v>
      </c>
      <c r="C1143" t="s">
        <v>1176</v>
      </c>
      <c r="D1143" t="s">
        <v>1689</v>
      </c>
      <c r="E1143" t="s">
        <v>1872</v>
      </c>
      <c r="F1143">
        <v>2</v>
      </c>
      <c r="G1143">
        <v>143.79</v>
      </c>
      <c r="H1143">
        <v>0.1</v>
      </c>
      <c r="I1143" t="s">
        <v>1864</v>
      </c>
      <c r="J1143">
        <v>258.822</v>
      </c>
      <c r="K1143" s="4">
        <f>IF(ISBLANK(Sales_Fact[[#This Row],[Quantity]]),MEDIAN(Sales_Fact[Quantity]),Sales_Fact[[#This Row],[Quantity]])</f>
        <v>2</v>
      </c>
      <c r="L1143" s="1">
        <f>IF(ISBLANK(Sales_Fact[[#This Row],[Unit_Price]]),MEDIAN(Sales_Fact[Unit_Price]),Sales_Fact[[#This Row],[Unit_Price]])</f>
        <v>143.79</v>
      </c>
      <c r="M1143" s="2">
        <f>IF(ISBLANK(Sales_Fact[[#This Row],[Discount]]),MEDIAN(Sales_Fact[Discount]),Sales_Fact[[#This Row],[Discount]])</f>
        <v>0.1</v>
      </c>
      <c r="N1143" s="1">
        <f>Sales_Fact[[#This Row],[Quantity2]]*Sales_Fact[[#This Row],[Unit_Price3]]*(1-Sales_Fact[[#This Row],[Discount4]])</f>
        <v>258.822</v>
      </c>
      <c r="O1143" s="1">
        <f>Sales_Fact[[#This Row],[Quantity2]]*Sales_Fact[[#This Row],[Unit_Price3]]</f>
        <v>287.58</v>
      </c>
      <c r="P1143" s="1">
        <f>Sales_Fact[[#This Row],[Gross Amount]]*Sales_Fact[[#This Row],[Discount4]]</f>
        <v>28.757999999999999</v>
      </c>
      <c r="Q1143" s="1" t="str">
        <f>IF(Sales_Fact[[#This Row],[Total_Amount5]]&gt;1000,"High Value","Standard")</f>
        <v>Standard</v>
      </c>
    </row>
    <row r="1144" spans="1:17" x14ac:dyDescent="0.25">
      <c r="A1144" t="s">
        <v>3030</v>
      </c>
      <c r="B1144" s="3">
        <v>45608</v>
      </c>
      <c r="C1144" t="s">
        <v>946</v>
      </c>
      <c r="D1144" t="s">
        <v>1800</v>
      </c>
      <c r="E1144" t="s">
        <v>1883</v>
      </c>
      <c r="F1144">
        <v>3</v>
      </c>
      <c r="G1144">
        <v>460.93</v>
      </c>
      <c r="H1144">
        <v>0.19</v>
      </c>
      <c r="I1144" t="s">
        <v>1868</v>
      </c>
      <c r="J1144">
        <v>1120.0599</v>
      </c>
      <c r="K1144" s="4">
        <f>IF(ISBLANK(Sales_Fact[[#This Row],[Quantity]]),MEDIAN(Sales_Fact[Quantity]),Sales_Fact[[#This Row],[Quantity]])</f>
        <v>3</v>
      </c>
      <c r="L1144" s="1">
        <f>IF(ISBLANK(Sales_Fact[[#This Row],[Unit_Price]]),MEDIAN(Sales_Fact[Unit_Price]),Sales_Fact[[#This Row],[Unit_Price]])</f>
        <v>460.93</v>
      </c>
      <c r="M1144" s="2">
        <f>IF(ISBLANK(Sales_Fact[[#This Row],[Discount]]),MEDIAN(Sales_Fact[Discount]),Sales_Fact[[#This Row],[Discount]])</f>
        <v>0.19</v>
      </c>
      <c r="N1144" s="1">
        <f>Sales_Fact[[#This Row],[Quantity2]]*Sales_Fact[[#This Row],[Unit_Price3]]*(1-Sales_Fact[[#This Row],[Discount4]])</f>
        <v>1120.0599</v>
      </c>
      <c r="O1144" s="1">
        <f>Sales_Fact[[#This Row],[Quantity2]]*Sales_Fact[[#This Row],[Unit_Price3]]</f>
        <v>1382.79</v>
      </c>
      <c r="P1144" s="1">
        <f>Sales_Fact[[#This Row],[Gross Amount]]*Sales_Fact[[#This Row],[Discount4]]</f>
        <v>262.73009999999999</v>
      </c>
      <c r="Q1144" s="1" t="str">
        <f>IF(Sales_Fact[[#This Row],[Total_Amount5]]&gt;1000,"High Value","Standard")</f>
        <v>High Value</v>
      </c>
    </row>
    <row r="1145" spans="1:17" x14ac:dyDescent="0.25">
      <c r="A1145" t="s">
        <v>3031</v>
      </c>
      <c r="B1145" s="3">
        <v>45301</v>
      </c>
      <c r="C1145" t="s">
        <v>2063</v>
      </c>
      <c r="D1145" t="s">
        <v>1635</v>
      </c>
      <c r="E1145" t="s">
        <v>1890</v>
      </c>
      <c r="F1145">
        <v>2</v>
      </c>
      <c r="G1145">
        <v>67.55</v>
      </c>
      <c r="H1145">
        <v>0.03</v>
      </c>
      <c r="I1145" t="s">
        <v>1861</v>
      </c>
      <c r="J1145">
        <v>131.047</v>
      </c>
      <c r="K1145" s="4">
        <f>IF(ISBLANK(Sales_Fact[[#This Row],[Quantity]]),MEDIAN(Sales_Fact[Quantity]),Sales_Fact[[#This Row],[Quantity]])</f>
        <v>2</v>
      </c>
      <c r="L1145" s="1">
        <f>IF(ISBLANK(Sales_Fact[[#This Row],[Unit_Price]]),MEDIAN(Sales_Fact[Unit_Price]),Sales_Fact[[#This Row],[Unit_Price]])</f>
        <v>67.55</v>
      </c>
      <c r="M1145" s="2">
        <f>IF(ISBLANK(Sales_Fact[[#This Row],[Discount]]),MEDIAN(Sales_Fact[Discount]),Sales_Fact[[#This Row],[Discount]])</f>
        <v>0.03</v>
      </c>
      <c r="N1145" s="1">
        <f>Sales_Fact[[#This Row],[Quantity2]]*Sales_Fact[[#This Row],[Unit_Price3]]*(1-Sales_Fact[[#This Row],[Discount4]])</f>
        <v>131.047</v>
      </c>
      <c r="O1145" s="1">
        <f>Sales_Fact[[#This Row],[Quantity2]]*Sales_Fact[[#This Row],[Unit_Price3]]</f>
        <v>135.1</v>
      </c>
      <c r="P1145" s="1">
        <f>Sales_Fact[[#This Row],[Gross Amount]]*Sales_Fact[[#This Row],[Discount4]]</f>
        <v>4.0529999999999999</v>
      </c>
      <c r="Q1145" s="1" t="str">
        <f>IF(Sales_Fact[[#This Row],[Total_Amount5]]&gt;1000,"High Value","Standard")</f>
        <v>Standard</v>
      </c>
    </row>
    <row r="1146" spans="1:17" x14ac:dyDescent="0.25">
      <c r="A1146" t="s">
        <v>3032</v>
      </c>
      <c r="B1146" s="3">
        <v>45433</v>
      </c>
      <c r="C1146" t="s">
        <v>690</v>
      </c>
      <c r="D1146" t="s">
        <v>1698</v>
      </c>
      <c r="E1146" t="s">
        <v>1883</v>
      </c>
      <c r="F1146">
        <v>3</v>
      </c>
      <c r="G1146">
        <v>803.31</v>
      </c>
      <c r="H1146">
        <v>0.1</v>
      </c>
      <c r="I1146" t="s">
        <v>1864</v>
      </c>
      <c r="J1146">
        <v>2168.9369999999999</v>
      </c>
      <c r="K1146" s="4">
        <f>IF(ISBLANK(Sales_Fact[[#This Row],[Quantity]]),MEDIAN(Sales_Fact[Quantity]),Sales_Fact[[#This Row],[Quantity]])</f>
        <v>3</v>
      </c>
      <c r="L1146" s="1">
        <f>IF(ISBLANK(Sales_Fact[[#This Row],[Unit_Price]]),MEDIAN(Sales_Fact[Unit_Price]),Sales_Fact[[#This Row],[Unit_Price]])</f>
        <v>803.31</v>
      </c>
      <c r="M1146" s="2">
        <f>IF(ISBLANK(Sales_Fact[[#This Row],[Discount]]),MEDIAN(Sales_Fact[Discount]),Sales_Fact[[#This Row],[Discount]])</f>
        <v>0.1</v>
      </c>
      <c r="N1146" s="1">
        <f>Sales_Fact[[#This Row],[Quantity2]]*Sales_Fact[[#This Row],[Unit_Price3]]*(1-Sales_Fact[[#This Row],[Discount4]])</f>
        <v>2168.9369999999999</v>
      </c>
      <c r="O1146" s="1">
        <f>Sales_Fact[[#This Row],[Quantity2]]*Sales_Fact[[#This Row],[Unit_Price3]]</f>
        <v>2409.9299999999998</v>
      </c>
      <c r="P1146" s="1">
        <f>Sales_Fact[[#This Row],[Gross Amount]]*Sales_Fact[[#This Row],[Discount4]]</f>
        <v>240.99299999999999</v>
      </c>
      <c r="Q1146" s="1" t="str">
        <f>IF(Sales_Fact[[#This Row],[Total_Amount5]]&gt;1000,"High Value","Standard")</f>
        <v>High Value</v>
      </c>
    </row>
    <row r="1147" spans="1:17" x14ac:dyDescent="0.25">
      <c r="A1147" t="s">
        <v>3033</v>
      </c>
      <c r="B1147" s="3">
        <v>45821</v>
      </c>
      <c r="C1147" t="s">
        <v>1350</v>
      </c>
      <c r="D1147" t="s">
        <v>1918</v>
      </c>
      <c r="E1147" t="s">
        <v>1896</v>
      </c>
      <c r="F1147">
        <v>4</v>
      </c>
      <c r="G1147">
        <v>254.71</v>
      </c>
      <c r="H1147">
        <v>0.2</v>
      </c>
      <c r="I1147" t="s">
        <v>1868</v>
      </c>
      <c r="J1147">
        <v>815.07200000000012</v>
      </c>
      <c r="K1147" s="4">
        <f>IF(ISBLANK(Sales_Fact[[#This Row],[Quantity]]),MEDIAN(Sales_Fact[Quantity]),Sales_Fact[[#This Row],[Quantity]])</f>
        <v>4</v>
      </c>
      <c r="L1147" s="1">
        <f>IF(ISBLANK(Sales_Fact[[#This Row],[Unit_Price]]),MEDIAN(Sales_Fact[Unit_Price]),Sales_Fact[[#This Row],[Unit_Price]])</f>
        <v>254.71</v>
      </c>
      <c r="M1147" s="2">
        <f>IF(ISBLANK(Sales_Fact[[#This Row],[Discount]]),MEDIAN(Sales_Fact[Discount]),Sales_Fact[[#This Row],[Discount]])</f>
        <v>0.2</v>
      </c>
      <c r="N1147" s="1">
        <f>Sales_Fact[[#This Row],[Quantity2]]*Sales_Fact[[#This Row],[Unit_Price3]]*(1-Sales_Fact[[#This Row],[Discount4]])</f>
        <v>815.07200000000012</v>
      </c>
      <c r="O1147" s="1">
        <f>Sales_Fact[[#This Row],[Quantity2]]*Sales_Fact[[#This Row],[Unit_Price3]]</f>
        <v>1018.84</v>
      </c>
      <c r="P1147" s="1">
        <f>Sales_Fact[[#This Row],[Gross Amount]]*Sales_Fact[[#This Row],[Discount4]]</f>
        <v>203.76800000000003</v>
      </c>
      <c r="Q1147" s="1" t="str">
        <f>IF(Sales_Fact[[#This Row],[Total_Amount5]]&gt;1000,"High Value","Standard")</f>
        <v>Standard</v>
      </c>
    </row>
    <row r="1148" spans="1:17" x14ac:dyDescent="0.25">
      <c r="A1148" t="s">
        <v>3034</v>
      </c>
      <c r="B1148" s="3">
        <v>45508</v>
      </c>
      <c r="C1148" t="s">
        <v>199</v>
      </c>
      <c r="D1148" t="s">
        <v>1701</v>
      </c>
      <c r="E1148" t="s">
        <v>1874</v>
      </c>
      <c r="F1148">
        <v>4</v>
      </c>
      <c r="G1148">
        <v>594.89</v>
      </c>
      <c r="H1148">
        <v>0.3</v>
      </c>
      <c r="I1148" t="s">
        <v>1864</v>
      </c>
      <c r="J1148">
        <v>1665.692</v>
      </c>
      <c r="K1148" s="4">
        <f>IF(ISBLANK(Sales_Fact[[#This Row],[Quantity]]),MEDIAN(Sales_Fact[Quantity]),Sales_Fact[[#This Row],[Quantity]])</f>
        <v>4</v>
      </c>
      <c r="L1148" s="1">
        <f>IF(ISBLANK(Sales_Fact[[#This Row],[Unit_Price]]),MEDIAN(Sales_Fact[Unit_Price]),Sales_Fact[[#This Row],[Unit_Price]])</f>
        <v>594.89</v>
      </c>
      <c r="M1148" s="2">
        <f>IF(ISBLANK(Sales_Fact[[#This Row],[Discount]]),MEDIAN(Sales_Fact[Discount]),Sales_Fact[[#This Row],[Discount]])</f>
        <v>0.3</v>
      </c>
      <c r="N1148" s="1">
        <f>Sales_Fact[[#This Row],[Quantity2]]*Sales_Fact[[#This Row],[Unit_Price3]]*(1-Sales_Fact[[#This Row],[Discount4]])</f>
        <v>1665.6919999999998</v>
      </c>
      <c r="O1148" s="1">
        <f>Sales_Fact[[#This Row],[Quantity2]]*Sales_Fact[[#This Row],[Unit_Price3]]</f>
        <v>2379.56</v>
      </c>
      <c r="P1148" s="1">
        <f>Sales_Fact[[#This Row],[Gross Amount]]*Sales_Fact[[#This Row],[Discount4]]</f>
        <v>713.86799999999994</v>
      </c>
      <c r="Q1148" s="1" t="str">
        <f>IF(Sales_Fact[[#This Row],[Total_Amount5]]&gt;1000,"High Value","Standard")</f>
        <v>High Value</v>
      </c>
    </row>
    <row r="1149" spans="1:17" x14ac:dyDescent="0.25">
      <c r="A1149" t="s">
        <v>3035</v>
      </c>
      <c r="B1149" s="3">
        <v>45854</v>
      </c>
      <c r="C1149" t="s">
        <v>717</v>
      </c>
      <c r="D1149" t="s">
        <v>1824</v>
      </c>
      <c r="E1149" t="s">
        <v>1879</v>
      </c>
      <c r="F1149">
        <v>2</v>
      </c>
      <c r="G1149">
        <v>844.31</v>
      </c>
      <c r="H1149">
        <v>7.0000000000000007E-2</v>
      </c>
      <c r="I1149" t="s">
        <v>1864</v>
      </c>
      <c r="J1149">
        <v>1570.4166</v>
      </c>
      <c r="K1149" s="4">
        <f>IF(ISBLANK(Sales_Fact[[#This Row],[Quantity]]),MEDIAN(Sales_Fact[Quantity]),Sales_Fact[[#This Row],[Quantity]])</f>
        <v>2</v>
      </c>
      <c r="L1149" s="1">
        <f>IF(ISBLANK(Sales_Fact[[#This Row],[Unit_Price]]),MEDIAN(Sales_Fact[Unit_Price]),Sales_Fact[[#This Row],[Unit_Price]])</f>
        <v>844.31</v>
      </c>
      <c r="M1149" s="2">
        <f>IF(ISBLANK(Sales_Fact[[#This Row],[Discount]]),MEDIAN(Sales_Fact[Discount]),Sales_Fact[[#This Row],[Discount]])</f>
        <v>7.0000000000000007E-2</v>
      </c>
      <c r="N1149" s="1">
        <f>Sales_Fact[[#This Row],[Quantity2]]*Sales_Fact[[#This Row],[Unit_Price3]]*(1-Sales_Fact[[#This Row],[Discount4]])</f>
        <v>1570.4165999999998</v>
      </c>
      <c r="O1149" s="1">
        <f>Sales_Fact[[#This Row],[Quantity2]]*Sales_Fact[[#This Row],[Unit_Price3]]</f>
        <v>1688.62</v>
      </c>
      <c r="P1149" s="1">
        <f>Sales_Fact[[#This Row],[Gross Amount]]*Sales_Fact[[#This Row],[Discount4]]</f>
        <v>118.2034</v>
      </c>
      <c r="Q1149" s="1" t="str">
        <f>IF(Sales_Fact[[#This Row],[Total_Amount5]]&gt;1000,"High Value","Standard")</f>
        <v>High Value</v>
      </c>
    </row>
    <row r="1150" spans="1:17" x14ac:dyDescent="0.25">
      <c r="A1150" t="s">
        <v>3036</v>
      </c>
      <c r="B1150" s="3">
        <v>45569</v>
      </c>
      <c r="C1150" t="s">
        <v>464</v>
      </c>
      <c r="D1150" t="s">
        <v>1597</v>
      </c>
      <c r="E1150" t="s">
        <v>1904</v>
      </c>
      <c r="F1150">
        <v>4</v>
      </c>
      <c r="G1150">
        <v>101.33</v>
      </c>
      <c r="H1150">
        <v>0</v>
      </c>
      <c r="I1150" t="s">
        <v>1861</v>
      </c>
      <c r="J1150">
        <v>405.32</v>
      </c>
      <c r="K1150" s="4">
        <f>IF(ISBLANK(Sales_Fact[[#This Row],[Quantity]]),MEDIAN(Sales_Fact[Quantity]),Sales_Fact[[#This Row],[Quantity]])</f>
        <v>4</v>
      </c>
      <c r="L1150" s="1">
        <f>IF(ISBLANK(Sales_Fact[[#This Row],[Unit_Price]]),MEDIAN(Sales_Fact[Unit_Price]),Sales_Fact[[#This Row],[Unit_Price]])</f>
        <v>101.33</v>
      </c>
      <c r="M1150" s="2">
        <f>IF(ISBLANK(Sales_Fact[[#This Row],[Discount]]),MEDIAN(Sales_Fact[Discount]),Sales_Fact[[#This Row],[Discount]])</f>
        <v>0</v>
      </c>
      <c r="N1150" s="1">
        <f>Sales_Fact[[#This Row],[Quantity2]]*Sales_Fact[[#This Row],[Unit_Price3]]*(1-Sales_Fact[[#This Row],[Discount4]])</f>
        <v>405.32</v>
      </c>
      <c r="O1150" s="1">
        <f>Sales_Fact[[#This Row],[Quantity2]]*Sales_Fact[[#This Row],[Unit_Price3]]</f>
        <v>405.32</v>
      </c>
      <c r="P1150" s="1">
        <f>Sales_Fact[[#This Row],[Gross Amount]]*Sales_Fact[[#This Row],[Discount4]]</f>
        <v>0</v>
      </c>
      <c r="Q1150" s="1" t="str">
        <f>IF(Sales_Fact[[#This Row],[Total_Amount5]]&gt;1000,"High Value","Standard")</f>
        <v>Standard</v>
      </c>
    </row>
    <row r="1151" spans="1:17" x14ac:dyDescent="0.25">
      <c r="A1151" t="s">
        <v>3037</v>
      </c>
      <c r="B1151" s="3">
        <v>45824</v>
      </c>
      <c r="C1151" t="s">
        <v>455</v>
      </c>
      <c r="D1151" t="s">
        <v>1629</v>
      </c>
      <c r="E1151" t="s">
        <v>1866</v>
      </c>
      <c r="F1151">
        <v>3</v>
      </c>
      <c r="G1151">
        <v>922.56</v>
      </c>
      <c r="H1151">
        <v>0.18</v>
      </c>
      <c r="I1151" t="s">
        <v>1864</v>
      </c>
      <c r="J1151">
        <v>2269.4976000000001</v>
      </c>
      <c r="K1151" s="4">
        <f>IF(ISBLANK(Sales_Fact[[#This Row],[Quantity]]),MEDIAN(Sales_Fact[Quantity]),Sales_Fact[[#This Row],[Quantity]])</f>
        <v>3</v>
      </c>
      <c r="L1151" s="1">
        <f>IF(ISBLANK(Sales_Fact[[#This Row],[Unit_Price]]),MEDIAN(Sales_Fact[Unit_Price]),Sales_Fact[[#This Row],[Unit_Price]])</f>
        <v>922.56</v>
      </c>
      <c r="M1151" s="2">
        <f>IF(ISBLANK(Sales_Fact[[#This Row],[Discount]]),MEDIAN(Sales_Fact[Discount]),Sales_Fact[[#This Row],[Discount]])</f>
        <v>0.18</v>
      </c>
      <c r="N1151" s="1">
        <f>Sales_Fact[[#This Row],[Quantity2]]*Sales_Fact[[#This Row],[Unit_Price3]]*(1-Sales_Fact[[#This Row],[Discount4]])</f>
        <v>2269.4976000000001</v>
      </c>
      <c r="O1151" s="1">
        <f>Sales_Fact[[#This Row],[Quantity2]]*Sales_Fact[[#This Row],[Unit_Price3]]</f>
        <v>2767.68</v>
      </c>
      <c r="P1151" s="1">
        <f>Sales_Fact[[#This Row],[Gross Amount]]*Sales_Fact[[#This Row],[Discount4]]</f>
        <v>498.18239999999997</v>
      </c>
      <c r="Q1151" s="1" t="str">
        <f>IF(Sales_Fact[[#This Row],[Total_Amount5]]&gt;1000,"High Value","Standard")</f>
        <v>High Value</v>
      </c>
    </row>
    <row r="1152" spans="1:17" x14ac:dyDescent="0.25">
      <c r="A1152" t="s">
        <v>3038</v>
      </c>
      <c r="B1152" s="3">
        <v>45352</v>
      </c>
      <c r="C1152" t="s">
        <v>1350</v>
      </c>
      <c r="D1152" t="s">
        <v>1665</v>
      </c>
      <c r="E1152" t="s">
        <v>1881</v>
      </c>
      <c r="F1152">
        <v>4</v>
      </c>
      <c r="G1152">
        <v>867.19</v>
      </c>
      <c r="H1152">
        <v>7.0000000000000007E-2</v>
      </c>
      <c r="I1152" t="s">
        <v>1868</v>
      </c>
      <c r="J1152">
        <v>3225.9468000000002</v>
      </c>
      <c r="K1152" s="4">
        <f>IF(ISBLANK(Sales_Fact[[#This Row],[Quantity]]),MEDIAN(Sales_Fact[Quantity]),Sales_Fact[[#This Row],[Quantity]])</f>
        <v>4</v>
      </c>
      <c r="L1152" s="1">
        <f>IF(ISBLANK(Sales_Fact[[#This Row],[Unit_Price]]),MEDIAN(Sales_Fact[Unit_Price]),Sales_Fact[[#This Row],[Unit_Price]])</f>
        <v>867.19</v>
      </c>
      <c r="M1152" s="2">
        <f>IF(ISBLANK(Sales_Fact[[#This Row],[Discount]]),MEDIAN(Sales_Fact[Discount]),Sales_Fact[[#This Row],[Discount]])</f>
        <v>7.0000000000000007E-2</v>
      </c>
      <c r="N1152" s="1">
        <f>Sales_Fact[[#This Row],[Quantity2]]*Sales_Fact[[#This Row],[Unit_Price3]]*(1-Sales_Fact[[#This Row],[Discount4]])</f>
        <v>3225.9468000000002</v>
      </c>
      <c r="O1152" s="1">
        <f>Sales_Fact[[#This Row],[Quantity2]]*Sales_Fact[[#This Row],[Unit_Price3]]</f>
        <v>3468.76</v>
      </c>
      <c r="P1152" s="1">
        <f>Sales_Fact[[#This Row],[Gross Amount]]*Sales_Fact[[#This Row],[Discount4]]</f>
        <v>242.81320000000005</v>
      </c>
      <c r="Q1152" s="1" t="str">
        <f>IF(Sales_Fact[[#This Row],[Total_Amount5]]&gt;1000,"High Value","Standard")</f>
        <v>High Value</v>
      </c>
    </row>
    <row r="1153" spans="1:17" x14ac:dyDescent="0.25">
      <c r="A1153" t="s">
        <v>3039</v>
      </c>
      <c r="B1153" s="3">
        <v>45454</v>
      </c>
      <c r="C1153" t="s">
        <v>38</v>
      </c>
      <c r="D1153" t="s">
        <v>1800</v>
      </c>
      <c r="E1153" t="s">
        <v>1863</v>
      </c>
      <c r="F1153">
        <v>3</v>
      </c>
      <c r="G1153">
        <v>816.87</v>
      </c>
      <c r="H1153">
        <v>0.14000000000000001</v>
      </c>
      <c r="I1153" t="s">
        <v>1864</v>
      </c>
      <c r="J1153">
        <v>2107.5246000000002</v>
      </c>
      <c r="K1153" s="4">
        <f>IF(ISBLANK(Sales_Fact[[#This Row],[Quantity]]),MEDIAN(Sales_Fact[Quantity]),Sales_Fact[[#This Row],[Quantity]])</f>
        <v>3</v>
      </c>
      <c r="L1153" s="1">
        <f>IF(ISBLANK(Sales_Fact[[#This Row],[Unit_Price]]),MEDIAN(Sales_Fact[Unit_Price]),Sales_Fact[[#This Row],[Unit_Price]])</f>
        <v>816.87</v>
      </c>
      <c r="M1153" s="2">
        <f>IF(ISBLANK(Sales_Fact[[#This Row],[Discount]]),MEDIAN(Sales_Fact[Discount]),Sales_Fact[[#This Row],[Discount]])</f>
        <v>0.14000000000000001</v>
      </c>
      <c r="N1153" s="1">
        <f>Sales_Fact[[#This Row],[Quantity2]]*Sales_Fact[[#This Row],[Unit_Price3]]*(1-Sales_Fact[[#This Row],[Discount4]])</f>
        <v>2107.5246000000002</v>
      </c>
      <c r="O1153" s="1">
        <f>Sales_Fact[[#This Row],[Quantity2]]*Sales_Fact[[#This Row],[Unit_Price3]]</f>
        <v>2450.61</v>
      </c>
      <c r="P1153" s="1">
        <f>Sales_Fact[[#This Row],[Gross Amount]]*Sales_Fact[[#This Row],[Discount4]]</f>
        <v>343.08540000000005</v>
      </c>
      <c r="Q1153" s="1" t="str">
        <f>IF(Sales_Fact[[#This Row],[Total_Amount5]]&gt;1000,"High Value","Standard")</f>
        <v>High Value</v>
      </c>
    </row>
    <row r="1154" spans="1:17" x14ac:dyDescent="0.25">
      <c r="A1154" t="s">
        <v>3040</v>
      </c>
      <c r="B1154" s="3">
        <v>45924</v>
      </c>
      <c r="C1154" t="s">
        <v>1487</v>
      </c>
      <c r="D1154" t="s">
        <v>1746</v>
      </c>
      <c r="E1154" t="s">
        <v>1860</v>
      </c>
      <c r="F1154">
        <v>3</v>
      </c>
      <c r="G1154">
        <v>258.06</v>
      </c>
      <c r="H1154">
        <v>0</v>
      </c>
      <c r="I1154" t="s">
        <v>1864</v>
      </c>
      <c r="J1154">
        <v>774.18000000000006</v>
      </c>
      <c r="K1154" s="4">
        <f>IF(ISBLANK(Sales_Fact[[#This Row],[Quantity]]),MEDIAN(Sales_Fact[Quantity]),Sales_Fact[[#This Row],[Quantity]])</f>
        <v>3</v>
      </c>
      <c r="L1154" s="1">
        <f>IF(ISBLANK(Sales_Fact[[#This Row],[Unit_Price]]),MEDIAN(Sales_Fact[Unit_Price]),Sales_Fact[[#This Row],[Unit_Price]])</f>
        <v>258.06</v>
      </c>
      <c r="M1154" s="2">
        <f>IF(ISBLANK(Sales_Fact[[#This Row],[Discount]]),MEDIAN(Sales_Fact[Discount]),Sales_Fact[[#This Row],[Discount]])</f>
        <v>0</v>
      </c>
      <c r="N1154" s="1">
        <f>Sales_Fact[[#This Row],[Quantity2]]*Sales_Fact[[#This Row],[Unit_Price3]]*(1-Sales_Fact[[#This Row],[Discount4]])</f>
        <v>774.18000000000006</v>
      </c>
      <c r="O1154" s="1">
        <f>Sales_Fact[[#This Row],[Quantity2]]*Sales_Fact[[#This Row],[Unit_Price3]]</f>
        <v>774.18000000000006</v>
      </c>
      <c r="P1154" s="1">
        <f>Sales_Fact[[#This Row],[Gross Amount]]*Sales_Fact[[#This Row],[Discount4]]</f>
        <v>0</v>
      </c>
      <c r="Q1154" s="1" t="str">
        <f>IF(Sales_Fact[[#This Row],[Total_Amount5]]&gt;1000,"High Value","Standard")</f>
        <v>Standard</v>
      </c>
    </row>
    <row r="1155" spans="1:17" x14ac:dyDescent="0.25">
      <c r="A1155" t="s">
        <v>3041</v>
      </c>
      <c r="B1155" s="3">
        <v>45694</v>
      </c>
      <c r="C1155" t="s">
        <v>993</v>
      </c>
      <c r="D1155" t="s">
        <v>1665</v>
      </c>
      <c r="E1155" t="s">
        <v>1881</v>
      </c>
      <c r="F1155">
        <v>2</v>
      </c>
      <c r="G1155">
        <v>574.58000000000004</v>
      </c>
      <c r="H1155">
        <v>0.06</v>
      </c>
      <c r="I1155" t="s">
        <v>1861</v>
      </c>
      <c r="J1155">
        <v>1080.2103999999999</v>
      </c>
      <c r="K1155" s="4">
        <f>IF(ISBLANK(Sales_Fact[[#This Row],[Quantity]]),MEDIAN(Sales_Fact[Quantity]),Sales_Fact[[#This Row],[Quantity]])</f>
        <v>2</v>
      </c>
      <c r="L1155" s="1">
        <f>IF(ISBLANK(Sales_Fact[[#This Row],[Unit_Price]]),MEDIAN(Sales_Fact[Unit_Price]),Sales_Fact[[#This Row],[Unit_Price]])</f>
        <v>574.58000000000004</v>
      </c>
      <c r="M1155" s="2">
        <f>IF(ISBLANK(Sales_Fact[[#This Row],[Discount]]),MEDIAN(Sales_Fact[Discount]),Sales_Fact[[#This Row],[Discount]])</f>
        <v>0.06</v>
      </c>
      <c r="N1155" s="1">
        <f>Sales_Fact[[#This Row],[Quantity2]]*Sales_Fact[[#This Row],[Unit_Price3]]*(1-Sales_Fact[[#This Row],[Discount4]])</f>
        <v>1080.2103999999999</v>
      </c>
      <c r="O1155" s="1">
        <f>Sales_Fact[[#This Row],[Quantity2]]*Sales_Fact[[#This Row],[Unit_Price3]]</f>
        <v>1149.1600000000001</v>
      </c>
      <c r="P1155" s="1">
        <f>Sales_Fact[[#This Row],[Gross Amount]]*Sales_Fact[[#This Row],[Discount4]]</f>
        <v>68.949600000000004</v>
      </c>
      <c r="Q1155" s="1" t="str">
        <f>IF(Sales_Fact[[#This Row],[Total_Amount5]]&gt;1000,"High Value","Standard")</f>
        <v>High Value</v>
      </c>
    </row>
    <row r="1156" spans="1:17" x14ac:dyDescent="0.25">
      <c r="A1156" t="s">
        <v>3042</v>
      </c>
      <c r="B1156" s="3">
        <v>45587</v>
      </c>
      <c r="C1156" t="s">
        <v>100</v>
      </c>
      <c r="D1156" t="s">
        <v>1800</v>
      </c>
      <c r="E1156" t="s">
        <v>1904</v>
      </c>
      <c r="F1156">
        <v>2</v>
      </c>
      <c r="G1156">
        <v>472.18</v>
      </c>
      <c r="H1156">
        <v>0.27</v>
      </c>
      <c r="I1156" t="s">
        <v>1864</v>
      </c>
      <c r="J1156">
        <v>689.38279999999997</v>
      </c>
      <c r="K1156" s="4">
        <f>IF(ISBLANK(Sales_Fact[[#This Row],[Quantity]]),MEDIAN(Sales_Fact[Quantity]),Sales_Fact[[#This Row],[Quantity]])</f>
        <v>2</v>
      </c>
      <c r="L1156" s="1">
        <f>IF(ISBLANK(Sales_Fact[[#This Row],[Unit_Price]]),MEDIAN(Sales_Fact[Unit_Price]),Sales_Fact[[#This Row],[Unit_Price]])</f>
        <v>472.18</v>
      </c>
      <c r="M1156" s="2">
        <f>IF(ISBLANK(Sales_Fact[[#This Row],[Discount]]),MEDIAN(Sales_Fact[Discount]),Sales_Fact[[#This Row],[Discount]])</f>
        <v>0.27</v>
      </c>
      <c r="N1156" s="1">
        <f>Sales_Fact[[#This Row],[Quantity2]]*Sales_Fact[[#This Row],[Unit_Price3]]*(1-Sales_Fact[[#This Row],[Discount4]])</f>
        <v>689.38279999999997</v>
      </c>
      <c r="O1156" s="1">
        <f>Sales_Fact[[#This Row],[Quantity2]]*Sales_Fact[[#This Row],[Unit_Price3]]</f>
        <v>944.36</v>
      </c>
      <c r="P1156" s="1">
        <f>Sales_Fact[[#This Row],[Gross Amount]]*Sales_Fact[[#This Row],[Discount4]]</f>
        <v>254.97720000000001</v>
      </c>
      <c r="Q1156" s="1" t="str">
        <f>IF(Sales_Fact[[#This Row],[Total_Amount5]]&gt;1000,"High Value","Standard")</f>
        <v>Standard</v>
      </c>
    </row>
    <row r="1157" spans="1:17" x14ac:dyDescent="0.25">
      <c r="A1157" t="s">
        <v>3043</v>
      </c>
      <c r="B1157" s="3">
        <v>45556</v>
      </c>
      <c r="C1157" t="s">
        <v>1077</v>
      </c>
      <c r="D1157" t="s">
        <v>1674</v>
      </c>
      <c r="E1157" t="s">
        <v>1870</v>
      </c>
      <c r="F1157">
        <v>2</v>
      </c>
      <c r="G1157">
        <v>20.47</v>
      </c>
      <c r="H1157">
        <v>0.12</v>
      </c>
      <c r="I1157" t="s">
        <v>1868</v>
      </c>
      <c r="J1157">
        <v>36.027200000000001</v>
      </c>
      <c r="K1157" s="4">
        <f>IF(ISBLANK(Sales_Fact[[#This Row],[Quantity]]),MEDIAN(Sales_Fact[Quantity]),Sales_Fact[[#This Row],[Quantity]])</f>
        <v>2</v>
      </c>
      <c r="L1157" s="1">
        <f>IF(ISBLANK(Sales_Fact[[#This Row],[Unit_Price]]),MEDIAN(Sales_Fact[Unit_Price]),Sales_Fact[[#This Row],[Unit_Price]])</f>
        <v>20.47</v>
      </c>
      <c r="M1157" s="2">
        <f>IF(ISBLANK(Sales_Fact[[#This Row],[Discount]]),MEDIAN(Sales_Fact[Discount]),Sales_Fact[[#This Row],[Discount]])</f>
        <v>0.12</v>
      </c>
      <c r="N1157" s="1">
        <f>Sales_Fact[[#This Row],[Quantity2]]*Sales_Fact[[#This Row],[Unit_Price3]]*(1-Sales_Fact[[#This Row],[Discount4]])</f>
        <v>36.027200000000001</v>
      </c>
      <c r="O1157" s="1">
        <f>Sales_Fact[[#This Row],[Quantity2]]*Sales_Fact[[#This Row],[Unit_Price3]]</f>
        <v>40.94</v>
      </c>
      <c r="P1157" s="1">
        <f>Sales_Fact[[#This Row],[Gross Amount]]*Sales_Fact[[#This Row],[Discount4]]</f>
        <v>4.9127999999999998</v>
      </c>
      <c r="Q1157" s="1" t="str">
        <f>IF(Sales_Fact[[#This Row],[Total_Amount5]]&gt;1000,"High Value","Standard")</f>
        <v>Standard</v>
      </c>
    </row>
    <row r="1158" spans="1:17" x14ac:dyDescent="0.25">
      <c r="A1158" t="s">
        <v>3044</v>
      </c>
      <c r="B1158" s="3">
        <v>45923</v>
      </c>
      <c r="C1158" t="s">
        <v>104</v>
      </c>
      <c r="D1158" t="s">
        <v>1617</v>
      </c>
      <c r="E1158" t="s">
        <v>1872</v>
      </c>
      <c r="F1158">
        <v>3</v>
      </c>
      <c r="G1158">
        <v>235.41</v>
      </c>
      <c r="H1158">
        <v>0.15</v>
      </c>
      <c r="I1158" t="s">
        <v>1864</v>
      </c>
      <c r="J1158">
        <v>600.29549999999995</v>
      </c>
      <c r="K1158" s="4">
        <f>IF(ISBLANK(Sales_Fact[[#This Row],[Quantity]]),MEDIAN(Sales_Fact[Quantity]),Sales_Fact[[#This Row],[Quantity]])</f>
        <v>3</v>
      </c>
      <c r="L1158" s="1">
        <f>IF(ISBLANK(Sales_Fact[[#This Row],[Unit_Price]]),MEDIAN(Sales_Fact[Unit_Price]),Sales_Fact[[#This Row],[Unit_Price]])</f>
        <v>235.41</v>
      </c>
      <c r="M1158" s="2">
        <f>IF(ISBLANK(Sales_Fact[[#This Row],[Discount]]),MEDIAN(Sales_Fact[Discount]),Sales_Fact[[#This Row],[Discount]])</f>
        <v>0.15</v>
      </c>
      <c r="N1158" s="1">
        <f>Sales_Fact[[#This Row],[Quantity2]]*Sales_Fact[[#This Row],[Unit_Price3]]*(1-Sales_Fact[[#This Row],[Discount4]])</f>
        <v>600.29549999999995</v>
      </c>
      <c r="O1158" s="1">
        <f>Sales_Fact[[#This Row],[Quantity2]]*Sales_Fact[[#This Row],[Unit_Price3]]</f>
        <v>706.23</v>
      </c>
      <c r="P1158" s="1">
        <f>Sales_Fact[[#This Row],[Gross Amount]]*Sales_Fact[[#This Row],[Discount4]]</f>
        <v>105.9345</v>
      </c>
      <c r="Q1158" s="1" t="str">
        <f>IF(Sales_Fact[[#This Row],[Total_Amount5]]&gt;1000,"High Value","Standard")</f>
        <v>Standard</v>
      </c>
    </row>
    <row r="1159" spans="1:17" x14ac:dyDescent="0.25">
      <c r="A1159" t="s">
        <v>3045</v>
      </c>
      <c r="B1159" s="3">
        <v>45811</v>
      </c>
      <c r="C1159" t="s">
        <v>749</v>
      </c>
      <c r="D1159" t="s">
        <v>1785</v>
      </c>
      <c r="E1159" t="s">
        <v>1872</v>
      </c>
      <c r="F1159">
        <v>3</v>
      </c>
      <c r="G1159">
        <v>744.9</v>
      </c>
      <c r="H1159">
        <v>0.27</v>
      </c>
      <c r="I1159" t="s">
        <v>1864</v>
      </c>
      <c r="J1159">
        <v>1631.3309999999999</v>
      </c>
      <c r="K1159" s="4">
        <f>IF(ISBLANK(Sales_Fact[[#This Row],[Quantity]]),MEDIAN(Sales_Fact[Quantity]),Sales_Fact[[#This Row],[Quantity]])</f>
        <v>3</v>
      </c>
      <c r="L1159" s="1">
        <f>IF(ISBLANK(Sales_Fact[[#This Row],[Unit_Price]]),MEDIAN(Sales_Fact[Unit_Price]),Sales_Fact[[#This Row],[Unit_Price]])</f>
        <v>744.9</v>
      </c>
      <c r="M1159" s="2">
        <f>IF(ISBLANK(Sales_Fact[[#This Row],[Discount]]),MEDIAN(Sales_Fact[Discount]),Sales_Fact[[#This Row],[Discount]])</f>
        <v>0.27</v>
      </c>
      <c r="N1159" s="1">
        <f>Sales_Fact[[#This Row],[Quantity2]]*Sales_Fact[[#This Row],[Unit_Price3]]*(1-Sales_Fact[[#This Row],[Discount4]])</f>
        <v>1631.3309999999999</v>
      </c>
      <c r="O1159" s="1">
        <f>Sales_Fact[[#This Row],[Quantity2]]*Sales_Fact[[#This Row],[Unit_Price3]]</f>
        <v>2234.6999999999998</v>
      </c>
      <c r="P1159" s="1">
        <f>Sales_Fact[[#This Row],[Gross Amount]]*Sales_Fact[[#This Row],[Discount4]]</f>
        <v>603.36900000000003</v>
      </c>
      <c r="Q1159" s="1" t="str">
        <f>IF(Sales_Fact[[#This Row],[Total_Amount5]]&gt;1000,"High Value","Standard")</f>
        <v>High Value</v>
      </c>
    </row>
    <row r="1160" spans="1:17" x14ac:dyDescent="0.25">
      <c r="A1160" t="s">
        <v>3046</v>
      </c>
      <c r="B1160" s="3">
        <v>45559</v>
      </c>
      <c r="C1160" t="s">
        <v>185</v>
      </c>
      <c r="D1160" t="s">
        <v>1605</v>
      </c>
      <c r="E1160" t="s">
        <v>1860</v>
      </c>
      <c r="F1160">
        <v>2</v>
      </c>
      <c r="G1160">
        <v>382.2</v>
      </c>
      <c r="H1160">
        <v>0.15</v>
      </c>
      <c r="I1160" t="s">
        <v>1861</v>
      </c>
      <c r="J1160">
        <v>649.74</v>
      </c>
      <c r="K1160" s="4">
        <f>IF(ISBLANK(Sales_Fact[[#This Row],[Quantity]]),MEDIAN(Sales_Fact[Quantity]),Sales_Fact[[#This Row],[Quantity]])</f>
        <v>2</v>
      </c>
      <c r="L1160" s="1">
        <f>IF(ISBLANK(Sales_Fact[[#This Row],[Unit_Price]]),MEDIAN(Sales_Fact[Unit_Price]),Sales_Fact[[#This Row],[Unit_Price]])</f>
        <v>382.2</v>
      </c>
      <c r="M1160" s="2">
        <f>IF(ISBLANK(Sales_Fact[[#This Row],[Discount]]),MEDIAN(Sales_Fact[Discount]),Sales_Fact[[#This Row],[Discount]])</f>
        <v>0.15</v>
      </c>
      <c r="N1160" s="1">
        <f>Sales_Fact[[#This Row],[Quantity2]]*Sales_Fact[[#This Row],[Unit_Price3]]*(1-Sales_Fact[[#This Row],[Discount4]])</f>
        <v>649.74</v>
      </c>
      <c r="O1160" s="1">
        <f>Sales_Fact[[#This Row],[Quantity2]]*Sales_Fact[[#This Row],[Unit_Price3]]</f>
        <v>764.4</v>
      </c>
      <c r="P1160" s="1">
        <f>Sales_Fact[[#This Row],[Gross Amount]]*Sales_Fact[[#This Row],[Discount4]]</f>
        <v>114.66</v>
      </c>
      <c r="Q1160" s="1" t="str">
        <f>IF(Sales_Fact[[#This Row],[Total_Amount5]]&gt;1000,"High Value","Standard")</f>
        <v>Standard</v>
      </c>
    </row>
    <row r="1161" spans="1:17" x14ac:dyDescent="0.25">
      <c r="A1161" t="s">
        <v>3047</v>
      </c>
      <c r="B1161" s="3">
        <v>45881</v>
      </c>
      <c r="C1161" t="s">
        <v>1095</v>
      </c>
      <c r="D1161" t="s">
        <v>1821</v>
      </c>
      <c r="E1161" t="s">
        <v>1886</v>
      </c>
      <c r="F1161">
        <v>1</v>
      </c>
      <c r="G1161">
        <v>269.25</v>
      </c>
      <c r="H1161">
        <v>0.14000000000000001</v>
      </c>
      <c r="I1161" t="s">
        <v>1864</v>
      </c>
      <c r="J1161">
        <v>231.55500000000001</v>
      </c>
      <c r="K1161" s="4">
        <f>IF(ISBLANK(Sales_Fact[[#This Row],[Quantity]]),MEDIAN(Sales_Fact[Quantity]),Sales_Fact[[#This Row],[Quantity]])</f>
        <v>1</v>
      </c>
      <c r="L1161" s="1">
        <f>IF(ISBLANK(Sales_Fact[[#This Row],[Unit_Price]]),MEDIAN(Sales_Fact[Unit_Price]),Sales_Fact[[#This Row],[Unit_Price]])</f>
        <v>269.25</v>
      </c>
      <c r="M1161" s="2">
        <f>IF(ISBLANK(Sales_Fact[[#This Row],[Discount]]),MEDIAN(Sales_Fact[Discount]),Sales_Fact[[#This Row],[Discount]])</f>
        <v>0.14000000000000001</v>
      </c>
      <c r="N1161" s="1">
        <f>Sales_Fact[[#This Row],[Quantity2]]*Sales_Fact[[#This Row],[Unit_Price3]]*(1-Sales_Fact[[#This Row],[Discount4]])</f>
        <v>231.55500000000001</v>
      </c>
      <c r="O1161" s="1">
        <f>Sales_Fact[[#This Row],[Quantity2]]*Sales_Fact[[#This Row],[Unit_Price3]]</f>
        <v>269.25</v>
      </c>
      <c r="P1161" s="1">
        <f>Sales_Fact[[#This Row],[Gross Amount]]*Sales_Fact[[#This Row],[Discount4]]</f>
        <v>37.695</v>
      </c>
      <c r="Q1161" s="1" t="str">
        <f>IF(Sales_Fact[[#This Row],[Total_Amount5]]&gt;1000,"High Value","Standard")</f>
        <v>Standard</v>
      </c>
    </row>
    <row r="1162" spans="1:17" x14ac:dyDescent="0.25">
      <c r="A1162" t="s">
        <v>3048</v>
      </c>
      <c r="B1162" s="3">
        <v>45367</v>
      </c>
      <c r="C1162" t="s">
        <v>1152</v>
      </c>
      <c r="D1162" t="s">
        <v>1641</v>
      </c>
      <c r="E1162" t="s">
        <v>1931</v>
      </c>
      <c r="F1162">
        <v>2</v>
      </c>
      <c r="G1162">
        <v>723.75</v>
      </c>
      <c r="H1162">
        <v>0.03</v>
      </c>
      <c r="I1162" t="s">
        <v>1864</v>
      </c>
      <c r="J1162">
        <v>1404.075</v>
      </c>
      <c r="K1162" s="4">
        <f>IF(ISBLANK(Sales_Fact[[#This Row],[Quantity]]),MEDIAN(Sales_Fact[Quantity]),Sales_Fact[[#This Row],[Quantity]])</f>
        <v>2</v>
      </c>
      <c r="L1162" s="1">
        <f>IF(ISBLANK(Sales_Fact[[#This Row],[Unit_Price]]),MEDIAN(Sales_Fact[Unit_Price]),Sales_Fact[[#This Row],[Unit_Price]])</f>
        <v>723.75</v>
      </c>
      <c r="M1162" s="2">
        <f>IF(ISBLANK(Sales_Fact[[#This Row],[Discount]]),MEDIAN(Sales_Fact[Discount]),Sales_Fact[[#This Row],[Discount]])</f>
        <v>0.03</v>
      </c>
      <c r="N1162" s="1">
        <f>Sales_Fact[[#This Row],[Quantity2]]*Sales_Fact[[#This Row],[Unit_Price3]]*(1-Sales_Fact[[#This Row],[Discount4]])</f>
        <v>1404.075</v>
      </c>
      <c r="O1162" s="1">
        <f>Sales_Fact[[#This Row],[Quantity2]]*Sales_Fact[[#This Row],[Unit_Price3]]</f>
        <v>1447.5</v>
      </c>
      <c r="P1162" s="1">
        <f>Sales_Fact[[#This Row],[Gross Amount]]*Sales_Fact[[#This Row],[Discount4]]</f>
        <v>43.424999999999997</v>
      </c>
      <c r="Q1162" s="1" t="str">
        <f>IF(Sales_Fact[[#This Row],[Total_Amount5]]&gt;1000,"High Value","Standard")</f>
        <v>High Value</v>
      </c>
    </row>
    <row r="1163" spans="1:17" x14ac:dyDescent="0.25">
      <c r="A1163" t="s">
        <v>3049</v>
      </c>
      <c r="B1163" s="3">
        <v>45832</v>
      </c>
      <c r="C1163" t="s">
        <v>902</v>
      </c>
      <c r="D1163" t="s">
        <v>1608</v>
      </c>
      <c r="E1163" t="s">
        <v>1892</v>
      </c>
      <c r="F1163">
        <v>4</v>
      </c>
      <c r="G1163">
        <v>58.92</v>
      </c>
      <c r="H1163">
        <v>0.18</v>
      </c>
      <c r="I1163" t="s">
        <v>1861</v>
      </c>
      <c r="J1163">
        <v>193.2576</v>
      </c>
      <c r="K1163" s="4">
        <f>IF(ISBLANK(Sales_Fact[[#This Row],[Quantity]]),MEDIAN(Sales_Fact[Quantity]),Sales_Fact[[#This Row],[Quantity]])</f>
        <v>4</v>
      </c>
      <c r="L1163" s="1">
        <f>IF(ISBLANK(Sales_Fact[[#This Row],[Unit_Price]]),MEDIAN(Sales_Fact[Unit_Price]),Sales_Fact[[#This Row],[Unit_Price]])</f>
        <v>58.92</v>
      </c>
      <c r="M1163" s="2">
        <f>IF(ISBLANK(Sales_Fact[[#This Row],[Discount]]),MEDIAN(Sales_Fact[Discount]),Sales_Fact[[#This Row],[Discount]])</f>
        <v>0.18</v>
      </c>
      <c r="N1163" s="1">
        <f>Sales_Fact[[#This Row],[Quantity2]]*Sales_Fact[[#This Row],[Unit_Price3]]*(1-Sales_Fact[[#This Row],[Discount4]])</f>
        <v>193.25760000000002</v>
      </c>
      <c r="O1163" s="1">
        <f>Sales_Fact[[#This Row],[Quantity2]]*Sales_Fact[[#This Row],[Unit_Price3]]</f>
        <v>235.68</v>
      </c>
      <c r="P1163" s="1">
        <f>Sales_Fact[[#This Row],[Gross Amount]]*Sales_Fact[[#This Row],[Discount4]]</f>
        <v>42.422399999999996</v>
      </c>
      <c r="Q1163" s="1" t="str">
        <f>IF(Sales_Fact[[#This Row],[Total_Amount5]]&gt;1000,"High Value","Standard")</f>
        <v>Standard</v>
      </c>
    </row>
    <row r="1164" spans="1:17" x14ac:dyDescent="0.25">
      <c r="A1164" t="s">
        <v>3050</v>
      </c>
      <c r="B1164" s="3">
        <v>45438</v>
      </c>
      <c r="C1164" t="s">
        <v>625</v>
      </c>
      <c r="D1164" t="s">
        <v>1764</v>
      </c>
      <c r="E1164" t="s">
        <v>1901</v>
      </c>
      <c r="F1164">
        <v>2</v>
      </c>
      <c r="G1164">
        <v>913.08</v>
      </c>
      <c r="H1164">
        <v>0.26</v>
      </c>
      <c r="I1164" t="s">
        <v>1861</v>
      </c>
      <c r="J1164">
        <v>1351.3584000000001</v>
      </c>
      <c r="K1164" s="4">
        <f>IF(ISBLANK(Sales_Fact[[#This Row],[Quantity]]),MEDIAN(Sales_Fact[Quantity]),Sales_Fact[[#This Row],[Quantity]])</f>
        <v>2</v>
      </c>
      <c r="L1164" s="1">
        <f>IF(ISBLANK(Sales_Fact[[#This Row],[Unit_Price]]),MEDIAN(Sales_Fact[Unit_Price]),Sales_Fact[[#This Row],[Unit_Price]])</f>
        <v>913.08</v>
      </c>
      <c r="M1164" s="2">
        <f>IF(ISBLANK(Sales_Fact[[#This Row],[Discount]]),MEDIAN(Sales_Fact[Discount]),Sales_Fact[[#This Row],[Discount]])</f>
        <v>0.26</v>
      </c>
      <c r="N1164" s="1">
        <f>Sales_Fact[[#This Row],[Quantity2]]*Sales_Fact[[#This Row],[Unit_Price3]]*(1-Sales_Fact[[#This Row],[Discount4]])</f>
        <v>1351.3584000000001</v>
      </c>
      <c r="O1164" s="1">
        <f>Sales_Fact[[#This Row],[Quantity2]]*Sales_Fact[[#This Row],[Unit_Price3]]</f>
        <v>1826.16</v>
      </c>
      <c r="P1164" s="1">
        <f>Sales_Fact[[#This Row],[Gross Amount]]*Sales_Fact[[#This Row],[Discount4]]</f>
        <v>474.80160000000006</v>
      </c>
      <c r="Q1164" s="1" t="str">
        <f>IF(Sales_Fact[[#This Row],[Total_Amount5]]&gt;1000,"High Value","Standard")</f>
        <v>High Value</v>
      </c>
    </row>
    <row r="1165" spans="1:17" x14ac:dyDescent="0.25">
      <c r="A1165" t="s">
        <v>3051</v>
      </c>
      <c r="B1165" s="3">
        <v>45691</v>
      </c>
      <c r="C1165" t="s">
        <v>785</v>
      </c>
      <c r="D1165" t="s">
        <v>1794</v>
      </c>
      <c r="E1165" t="s">
        <v>1883</v>
      </c>
      <c r="F1165">
        <v>1</v>
      </c>
      <c r="G1165">
        <v>791.83</v>
      </c>
      <c r="H1165">
        <v>0.28000000000000003</v>
      </c>
      <c r="I1165" t="s">
        <v>1864</v>
      </c>
      <c r="J1165">
        <v>570.11760000000004</v>
      </c>
      <c r="K1165" s="4">
        <f>IF(ISBLANK(Sales_Fact[[#This Row],[Quantity]]),MEDIAN(Sales_Fact[Quantity]),Sales_Fact[[#This Row],[Quantity]])</f>
        <v>1</v>
      </c>
      <c r="L1165" s="1">
        <f>IF(ISBLANK(Sales_Fact[[#This Row],[Unit_Price]]),MEDIAN(Sales_Fact[Unit_Price]),Sales_Fact[[#This Row],[Unit_Price]])</f>
        <v>791.83</v>
      </c>
      <c r="M1165" s="2">
        <f>IF(ISBLANK(Sales_Fact[[#This Row],[Discount]]),MEDIAN(Sales_Fact[Discount]),Sales_Fact[[#This Row],[Discount]])</f>
        <v>0.28000000000000003</v>
      </c>
      <c r="N1165" s="1">
        <f>Sales_Fact[[#This Row],[Quantity2]]*Sales_Fact[[#This Row],[Unit_Price3]]*(1-Sales_Fact[[#This Row],[Discount4]])</f>
        <v>570.11760000000004</v>
      </c>
      <c r="O1165" s="1">
        <f>Sales_Fact[[#This Row],[Quantity2]]*Sales_Fact[[#This Row],[Unit_Price3]]</f>
        <v>791.83</v>
      </c>
      <c r="P1165" s="1">
        <f>Sales_Fact[[#This Row],[Gross Amount]]*Sales_Fact[[#This Row],[Discount4]]</f>
        <v>221.71240000000003</v>
      </c>
      <c r="Q1165" s="1" t="str">
        <f>IF(Sales_Fact[[#This Row],[Total_Amount5]]&gt;1000,"High Value","Standard")</f>
        <v>Standard</v>
      </c>
    </row>
    <row r="1166" spans="1:17" x14ac:dyDescent="0.25">
      <c r="A1166" t="s">
        <v>3052</v>
      </c>
      <c r="B1166" s="3">
        <v>45506</v>
      </c>
      <c r="C1166" t="s">
        <v>1461</v>
      </c>
      <c r="D1166" t="s">
        <v>1982</v>
      </c>
      <c r="E1166" t="s">
        <v>1888</v>
      </c>
      <c r="F1166">
        <v>1</v>
      </c>
      <c r="G1166">
        <v>74.290000000000006</v>
      </c>
      <c r="H1166">
        <v>0.3</v>
      </c>
      <c r="I1166" t="s">
        <v>1868</v>
      </c>
      <c r="J1166">
        <v>52.003</v>
      </c>
      <c r="K1166" s="4">
        <f>IF(ISBLANK(Sales_Fact[[#This Row],[Quantity]]),MEDIAN(Sales_Fact[Quantity]),Sales_Fact[[#This Row],[Quantity]])</f>
        <v>1</v>
      </c>
      <c r="L1166" s="1">
        <f>IF(ISBLANK(Sales_Fact[[#This Row],[Unit_Price]]),MEDIAN(Sales_Fact[Unit_Price]),Sales_Fact[[#This Row],[Unit_Price]])</f>
        <v>74.290000000000006</v>
      </c>
      <c r="M1166" s="2">
        <f>IF(ISBLANK(Sales_Fact[[#This Row],[Discount]]),MEDIAN(Sales_Fact[Discount]),Sales_Fact[[#This Row],[Discount]])</f>
        <v>0.3</v>
      </c>
      <c r="N1166" s="1">
        <f>Sales_Fact[[#This Row],[Quantity2]]*Sales_Fact[[#This Row],[Unit_Price3]]*(1-Sales_Fact[[#This Row],[Discount4]])</f>
        <v>52.003</v>
      </c>
      <c r="O1166" s="1">
        <f>Sales_Fact[[#This Row],[Quantity2]]*Sales_Fact[[#This Row],[Unit_Price3]]</f>
        <v>74.290000000000006</v>
      </c>
      <c r="P1166" s="1">
        <f>Sales_Fact[[#This Row],[Gross Amount]]*Sales_Fact[[#This Row],[Discount4]]</f>
        <v>22.287000000000003</v>
      </c>
      <c r="Q1166" s="1" t="str">
        <f>IF(Sales_Fact[[#This Row],[Total_Amount5]]&gt;1000,"High Value","Standard")</f>
        <v>Standard</v>
      </c>
    </row>
    <row r="1167" spans="1:17" x14ac:dyDescent="0.25">
      <c r="A1167" t="s">
        <v>3053</v>
      </c>
      <c r="B1167" s="3">
        <v>45251</v>
      </c>
      <c r="C1167" t="s">
        <v>788</v>
      </c>
      <c r="D1167" t="s">
        <v>1656</v>
      </c>
      <c r="E1167" t="s">
        <v>1879</v>
      </c>
      <c r="F1167">
        <v>2</v>
      </c>
      <c r="G1167">
        <v>961.68</v>
      </c>
      <c r="H1167">
        <v>0.27</v>
      </c>
      <c r="I1167" t="s">
        <v>1864</v>
      </c>
      <c r="J1167">
        <v>1404.0527999999999</v>
      </c>
      <c r="K1167" s="4">
        <f>IF(ISBLANK(Sales_Fact[[#This Row],[Quantity]]),MEDIAN(Sales_Fact[Quantity]),Sales_Fact[[#This Row],[Quantity]])</f>
        <v>2</v>
      </c>
      <c r="L1167" s="1">
        <f>IF(ISBLANK(Sales_Fact[[#This Row],[Unit_Price]]),MEDIAN(Sales_Fact[Unit_Price]),Sales_Fact[[#This Row],[Unit_Price]])</f>
        <v>961.68</v>
      </c>
      <c r="M1167" s="2">
        <f>IF(ISBLANK(Sales_Fact[[#This Row],[Discount]]),MEDIAN(Sales_Fact[Discount]),Sales_Fact[[#This Row],[Discount]])</f>
        <v>0.27</v>
      </c>
      <c r="N1167" s="1">
        <f>Sales_Fact[[#This Row],[Quantity2]]*Sales_Fact[[#This Row],[Unit_Price3]]*(1-Sales_Fact[[#This Row],[Discount4]])</f>
        <v>1404.0527999999999</v>
      </c>
      <c r="O1167" s="1">
        <f>Sales_Fact[[#This Row],[Quantity2]]*Sales_Fact[[#This Row],[Unit_Price3]]</f>
        <v>1923.36</v>
      </c>
      <c r="P1167" s="1">
        <f>Sales_Fact[[#This Row],[Gross Amount]]*Sales_Fact[[#This Row],[Discount4]]</f>
        <v>519.30719999999997</v>
      </c>
      <c r="Q1167" s="1" t="str">
        <f>IF(Sales_Fact[[#This Row],[Total_Amount5]]&gt;1000,"High Value","Standard")</f>
        <v>High Value</v>
      </c>
    </row>
    <row r="1168" spans="1:17" x14ac:dyDescent="0.25">
      <c r="A1168" t="s">
        <v>3054</v>
      </c>
      <c r="B1168" s="3">
        <v>45722</v>
      </c>
      <c r="C1168" t="s">
        <v>1525</v>
      </c>
      <c r="D1168" t="s">
        <v>1608</v>
      </c>
      <c r="E1168" t="s">
        <v>1881</v>
      </c>
      <c r="F1168">
        <v>1</v>
      </c>
      <c r="G1168">
        <v>90.72</v>
      </c>
      <c r="H1168">
        <v>0.1</v>
      </c>
      <c r="I1168" t="s">
        <v>1864</v>
      </c>
      <c r="J1168">
        <v>81.647999999999996</v>
      </c>
      <c r="K1168" s="4">
        <f>IF(ISBLANK(Sales_Fact[[#This Row],[Quantity]]),MEDIAN(Sales_Fact[Quantity]),Sales_Fact[[#This Row],[Quantity]])</f>
        <v>1</v>
      </c>
      <c r="L1168" s="1">
        <f>IF(ISBLANK(Sales_Fact[[#This Row],[Unit_Price]]),MEDIAN(Sales_Fact[Unit_Price]),Sales_Fact[[#This Row],[Unit_Price]])</f>
        <v>90.72</v>
      </c>
      <c r="M1168" s="2">
        <f>IF(ISBLANK(Sales_Fact[[#This Row],[Discount]]),MEDIAN(Sales_Fact[Discount]),Sales_Fact[[#This Row],[Discount]])</f>
        <v>0.1</v>
      </c>
      <c r="N1168" s="1">
        <f>Sales_Fact[[#This Row],[Quantity2]]*Sales_Fact[[#This Row],[Unit_Price3]]*(1-Sales_Fact[[#This Row],[Discount4]])</f>
        <v>81.647999999999996</v>
      </c>
      <c r="O1168" s="1">
        <f>Sales_Fact[[#This Row],[Quantity2]]*Sales_Fact[[#This Row],[Unit_Price3]]</f>
        <v>90.72</v>
      </c>
      <c r="P1168" s="1">
        <f>Sales_Fact[[#This Row],[Gross Amount]]*Sales_Fact[[#This Row],[Discount4]]</f>
        <v>9.072000000000001</v>
      </c>
      <c r="Q1168" s="1" t="str">
        <f>IF(Sales_Fact[[#This Row],[Total_Amount5]]&gt;1000,"High Value","Standard")</f>
        <v>Standard</v>
      </c>
    </row>
    <row r="1169" spans="1:17" x14ac:dyDescent="0.25">
      <c r="A1169" t="s">
        <v>3055</v>
      </c>
      <c r="B1169" s="3">
        <v>45689</v>
      </c>
      <c r="C1169" t="s">
        <v>228</v>
      </c>
      <c r="D1169" t="s">
        <v>1725</v>
      </c>
      <c r="E1169" t="s">
        <v>1872</v>
      </c>
      <c r="F1169">
        <v>1</v>
      </c>
      <c r="G1169">
        <v>458.69</v>
      </c>
      <c r="H1169">
        <v>0.16</v>
      </c>
      <c r="I1169" t="s">
        <v>1864</v>
      </c>
      <c r="J1169">
        <v>385.2996</v>
      </c>
      <c r="K1169" s="4">
        <f>IF(ISBLANK(Sales_Fact[[#This Row],[Quantity]]),MEDIAN(Sales_Fact[Quantity]),Sales_Fact[[#This Row],[Quantity]])</f>
        <v>1</v>
      </c>
      <c r="L1169" s="1">
        <f>IF(ISBLANK(Sales_Fact[[#This Row],[Unit_Price]]),MEDIAN(Sales_Fact[Unit_Price]),Sales_Fact[[#This Row],[Unit_Price]])</f>
        <v>458.69</v>
      </c>
      <c r="M1169" s="2">
        <f>IF(ISBLANK(Sales_Fact[[#This Row],[Discount]]),MEDIAN(Sales_Fact[Discount]),Sales_Fact[[#This Row],[Discount]])</f>
        <v>0.16</v>
      </c>
      <c r="N1169" s="1">
        <f>Sales_Fact[[#This Row],[Quantity2]]*Sales_Fact[[#This Row],[Unit_Price3]]*(1-Sales_Fact[[#This Row],[Discount4]])</f>
        <v>385.2996</v>
      </c>
      <c r="O1169" s="1">
        <f>Sales_Fact[[#This Row],[Quantity2]]*Sales_Fact[[#This Row],[Unit_Price3]]</f>
        <v>458.69</v>
      </c>
      <c r="P1169" s="1">
        <f>Sales_Fact[[#This Row],[Gross Amount]]*Sales_Fact[[#This Row],[Discount4]]</f>
        <v>73.3904</v>
      </c>
      <c r="Q1169" s="1" t="str">
        <f>IF(Sales_Fact[[#This Row],[Total_Amount5]]&gt;1000,"High Value","Standard")</f>
        <v>Standard</v>
      </c>
    </row>
    <row r="1170" spans="1:17" x14ac:dyDescent="0.25">
      <c r="A1170" t="s">
        <v>3056</v>
      </c>
      <c r="B1170" s="3">
        <v>45346</v>
      </c>
      <c r="C1170" t="s">
        <v>752</v>
      </c>
      <c r="D1170" t="s">
        <v>1653</v>
      </c>
      <c r="E1170" t="s">
        <v>1872</v>
      </c>
      <c r="F1170">
        <v>1</v>
      </c>
      <c r="G1170">
        <v>168.29</v>
      </c>
      <c r="H1170">
        <v>0.05</v>
      </c>
      <c r="I1170" t="s">
        <v>1864</v>
      </c>
      <c r="J1170">
        <v>159.87549999999999</v>
      </c>
      <c r="K1170" s="4">
        <f>IF(ISBLANK(Sales_Fact[[#This Row],[Quantity]]),MEDIAN(Sales_Fact[Quantity]),Sales_Fact[[#This Row],[Quantity]])</f>
        <v>1</v>
      </c>
      <c r="L1170" s="1">
        <f>IF(ISBLANK(Sales_Fact[[#This Row],[Unit_Price]]),MEDIAN(Sales_Fact[Unit_Price]),Sales_Fact[[#This Row],[Unit_Price]])</f>
        <v>168.29</v>
      </c>
      <c r="M1170" s="2">
        <f>IF(ISBLANK(Sales_Fact[[#This Row],[Discount]]),MEDIAN(Sales_Fact[Discount]),Sales_Fact[[#This Row],[Discount]])</f>
        <v>0.05</v>
      </c>
      <c r="N1170" s="1">
        <f>Sales_Fact[[#This Row],[Quantity2]]*Sales_Fact[[#This Row],[Unit_Price3]]*(1-Sales_Fact[[#This Row],[Discount4]])</f>
        <v>159.87549999999999</v>
      </c>
      <c r="O1170" s="1">
        <f>Sales_Fact[[#This Row],[Quantity2]]*Sales_Fact[[#This Row],[Unit_Price3]]</f>
        <v>168.29</v>
      </c>
      <c r="P1170" s="1">
        <f>Sales_Fact[[#This Row],[Gross Amount]]*Sales_Fact[[#This Row],[Discount4]]</f>
        <v>8.4145000000000003</v>
      </c>
      <c r="Q1170" s="1" t="str">
        <f>IF(Sales_Fact[[#This Row],[Total_Amount5]]&gt;1000,"High Value","Standard")</f>
        <v>Standard</v>
      </c>
    </row>
    <row r="1171" spans="1:17" x14ac:dyDescent="0.25">
      <c r="A1171" t="s">
        <v>3057</v>
      </c>
      <c r="B1171" s="3">
        <v>45549</v>
      </c>
      <c r="C1171" t="s">
        <v>693</v>
      </c>
      <c r="D1171" t="s">
        <v>1602</v>
      </c>
      <c r="E1171" t="s">
        <v>1863</v>
      </c>
      <c r="F1171">
        <v>1</v>
      </c>
      <c r="G1171">
        <v>391.77</v>
      </c>
      <c r="H1171">
        <v>0.1</v>
      </c>
      <c r="I1171" t="s">
        <v>1864</v>
      </c>
      <c r="J1171">
        <v>352.59300000000002</v>
      </c>
      <c r="K1171" s="4">
        <f>IF(ISBLANK(Sales_Fact[[#This Row],[Quantity]]),MEDIAN(Sales_Fact[Quantity]),Sales_Fact[[#This Row],[Quantity]])</f>
        <v>1</v>
      </c>
      <c r="L1171" s="1">
        <f>IF(ISBLANK(Sales_Fact[[#This Row],[Unit_Price]]),MEDIAN(Sales_Fact[Unit_Price]),Sales_Fact[[#This Row],[Unit_Price]])</f>
        <v>391.77</v>
      </c>
      <c r="M1171" s="2">
        <f>IF(ISBLANK(Sales_Fact[[#This Row],[Discount]]),MEDIAN(Sales_Fact[Discount]),Sales_Fact[[#This Row],[Discount]])</f>
        <v>0.1</v>
      </c>
      <c r="N1171" s="1">
        <f>Sales_Fact[[#This Row],[Quantity2]]*Sales_Fact[[#This Row],[Unit_Price3]]*(1-Sales_Fact[[#This Row],[Discount4]])</f>
        <v>352.59300000000002</v>
      </c>
      <c r="O1171" s="1">
        <f>Sales_Fact[[#This Row],[Quantity2]]*Sales_Fact[[#This Row],[Unit_Price3]]</f>
        <v>391.77</v>
      </c>
      <c r="P1171" s="1">
        <f>Sales_Fact[[#This Row],[Gross Amount]]*Sales_Fact[[#This Row],[Discount4]]</f>
        <v>39.177</v>
      </c>
      <c r="Q1171" s="1" t="str">
        <f>IF(Sales_Fact[[#This Row],[Total_Amount5]]&gt;1000,"High Value","Standard")</f>
        <v>Standard</v>
      </c>
    </row>
    <row r="1172" spans="1:17" x14ac:dyDescent="0.25">
      <c r="A1172" t="s">
        <v>3058</v>
      </c>
      <c r="B1172" s="3">
        <v>45900</v>
      </c>
      <c r="C1172" t="s">
        <v>1086</v>
      </c>
      <c r="D1172" t="s">
        <v>1588</v>
      </c>
      <c r="E1172" t="s">
        <v>1881</v>
      </c>
      <c r="F1172">
        <v>1</v>
      </c>
      <c r="G1172">
        <v>424.83</v>
      </c>
      <c r="H1172">
        <v>0.05</v>
      </c>
      <c r="I1172" t="s">
        <v>1868</v>
      </c>
      <c r="J1172">
        <v>403.58850000000001</v>
      </c>
      <c r="K1172" s="4">
        <f>IF(ISBLANK(Sales_Fact[[#This Row],[Quantity]]),MEDIAN(Sales_Fact[Quantity]),Sales_Fact[[#This Row],[Quantity]])</f>
        <v>1</v>
      </c>
      <c r="L1172" s="1">
        <f>IF(ISBLANK(Sales_Fact[[#This Row],[Unit_Price]]),MEDIAN(Sales_Fact[Unit_Price]),Sales_Fact[[#This Row],[Unit_Price]])</f>
        <v>424.83</v>
      </c>
      <c r="M1172" s="2">
        <f>IF(ISBLANK(Sales_Fact[[#This Row],[Discount]]),MEDIAN(Sales_Fact[Discount]),Sales_Fact[[#This Row],[Discount]])</f>
        <v>0.05</v>
      </c>
      <c r="N1172" s="1">
        <f>Sales_Fact[[#This Row],[Quantity2]]*Sales_Fact[[#This Row],[Unit_Price3]]*(1-Sales_Fact[[#This Row],[Discount4]])</f>
        <v>403.58849999999995</v>
      </c>
      <c r="O1172" s="1">
        <f>Sales_Fact[[#This Row],[Quantity2]]*Sales_Fact[[#This Row],[Unit_Price3]]</f>
        <v>424.83</v>
      </c>
      <c r="P1172" s="1">
        <f>Sales_Fact[[#This Row],[Gross Amount]]*Sales_Fact[[#This Row],[Discount4]]</f>
        <v>21.241500000000002</v>
      </c>
      <c r="Q1172" s="1" t="str">
        <f>IF(Sales_Fact[[#This Row],[Total_Amount5]]&gt;1000,"High Value","Standard")</f>
        <v>Standard</v>
      </c>
    </row>
    <row r="1173" spans="1:17" x14ac:dyDescent="0.25">
      <c r="A1173" t="s">
        <v>3059</v>
      </c>
      <c r="B1173" s="3">
        <v>45308</v>
      </c>
      <c r="C1173" t="s">
        <v>206</v>
      </c>
      <c r="D1173" t="s">
        <v>1585</v>
      </c>
      <c r="E1173" t="s">
        <v>1860</v>
      </c>
      <c r="F1173">
        <v>1</v>
      </c>
      <c r="G1173">
        <v>499.46</v>
      </c>
      <c r="H1173">
        <v>0.1</v>
      </c>
      <c r="I1173" t="s">
        <v>1861</v>
      </c>
      <c r="J1173">
        <v>449.51400000000001</v>
      </c>
      <c r="K1173" s="4">
        <f>IF(ISBLANK(Sales_Fact[[#This Row],[Quantity]]),MEDIAN(Sales_Fact[Quantity]),Sales_Fact[[#This Row],[Quantity]])</f>
        <v>1</v>
      </c>
      <c r="L1173" s="1">
        <f>IF(ISBLANK(Sales_Fact[[#This Row],[Unit_Price]]),MEDIAN(Sales_Fact[Unit_Price]),Sales_Fact[[#This Row],[Unit_Price]])</f>
        <v>499.46</v>
      </c>
      <c r="M1173" s="2">
        <f>IF(ISBLANK(Sales_Fact[[#This Row],[Discount]]),MEDIAN(Sales_Fact[Discount]),Sales_Fact[[#This Row],[Discount]])</f>
        <v>0.1</v>
      </c>
      <c r="N1173" s="1">
        <f>Sales_Fact[[#This Row],[Quantity2]]*Sales_Fact[[#This Row],[Unit_Price3]]*(1-Sales_Fact[[#This Row],[Discount4]])</f>
        <v>449.51400000000001</v>
      </c>
      <c r="O1173" s="1">
        <f>Sales_Fact[[#This Row],[Quantity2]]*Sales_Fact[[#This Row],[Unit_Price3]]</f>
        <v>499.46</v>
      </c>
      <c r="P1173" s="1">
        <f>Sales_Fact[[#This Row],[Gross Amount]]*Sales_Fact[[#This Row],[Discount4]]</f>
        <v>49.945999999999998</v>
      </c>
      <c r="Q1173" s="1" t="str">
        <f>IF(Sales_Fact[[#This Row],[Total_Amount5]]&gt;1000,"High Value","Standard")</f>
        <v>Standard</v>
      </c>
    </row>
    <row r="1174" spans="1:17" x14ac:dyDescent="0.25">
      <c r="A1174" t="s">
        <v>3060</v>
      </c>
      <c r="B1174" s="3">
        <v>45336</v>
      </c>
      <c r="C1174" t="s">
        <v>88</v>
      </c>
      <c r="D1174" t="s">
        <v>1848</v>
      </c>
      <c r="E1174" t="s">
        <v>1883</v>
      </c>
      <c r="F1174">
        <v>2</v>
      </c>
      <c r="G1174">
        <v>698.34</v>
      </c>
      <c r="H1174">
        <v>0.15</v>
      </c>
      <c r="I1174" t="s">
        <v>1864</v>
      </c>
      <c r="J1174">
        <v>1187.1780000000001</v>
      </c>
      <c r="K1174" s="4">
        <f>IF(ISBLANK(Sales_Fact[[#This Row],[Quantity]]),MEDIAN(Sales_Fact[Quantity]),Sales_Fact[[#This Row],[Quantity]])</f>
        <v>2</v>
      </c>
      <c r="L1174" s="1">
        <f>IF(ISBLANK(Sales_Fact[[#This Row],[Unit_Price]]),MEDIAN(Sales_Fact[Unit_Price]),Sales_Fact[[#This Row],[Unit_Price]])</f>
        <v>698.34</v>
      </c>
      <c r="M1174" s="2">
        <f>IF(ISBLANK(Sales_Fact[[#This Row],[Discount]]),MEDIAN(Sales_Fact[Discount]),Sales_Fact[[#This Row],[Discount]])</f>
        <v>0.15</v>
      </c>
      <c r="N1174" s="1">
        <f>Sales_Fact[[#This Row],[Quantity2]]*Sales_Fact[[#This Row],[Unit_Price3]]*(1-Sales_Fact[[#This Row],[Discount4]])</f>
        <v>1187.1780000000001</v>
      </c>
      <c r="O1174" s="1">
        <f>Sales_Fact[[#This Row],[Quantity2]]*Sales_Fact[[#This Row],[Unit_Price3]]</f>
        <v>1396.68</v>
      </c>
      <c r="P1174" s="1">
        <f>Sales_Fact[[#This Row],[Gross Amount]]*Sales_Fact[[#This Row],[Discount4]]</f>
        <v>209.50200000000001</v>
      </c>
      <c r="Q1174" s="1" t="str">
        <f>IF(Sales_Fact[[#This Row],[Total_Amount5]]&gt;1000,"High Value","Standard")</f>
        <v>High Value</v>
      </c>
    </row>
    <row r="1175" spans="1:17" x14ac:dyDescent="0.25">
      <c r="A1175" t="s">
        <v>3061</v>
      </c>
      <c r="B1175" s="3">
        <v>45213</v>
      </c>
      <c r="C1175" t="s">
        <v>908</v>
      </c>
      <c r="D1175" t="s">
        <v>1719</v>
      </c>
      <c r="E1175" t="s">
        <v>1886</v>
      </c>
      <c r="F1175">
        <v>2</v>
      </c>
      <c r="G1175">
        <v>805.08</v>
      </c>
      <c r="H1175">
        <v>0.27</v>
      </c>
      <c r="I1175" t="s">
        <v>1864</v>
      </c>
      <c r="J1175">
        <v>1175.4168</v>
      </c>
      <c r="K1175" s="4">
        <f>IF(ISBLANK(Sales_Fact[[#This Row],[Quantity]]),MEDIAN(Sales_Fact[Quantity]),Sales_Fact[[#This Row],[Quantity]])</f>
        <v>2</v>
      </c>
      <c r="L1175" s="1">
        <f>IF(ISBLANK(Sales_Fact[[#This Row],[Unit_Price]]),MEDIAN(Sales_Fact[Unit_Price]),Sales_Fact[[#This Row],[Unit_Price]])</f>
        <v>805.08</v>
      </c>
      <c r="M1175" s="2">
        <f>IF(ISBLANK(Sales_Fact[[#This Row],[Discount]]),MEDIAN(Sales_Fact[Discount]),Sales_Fact[[#This Row],[Discount]])</f>
        <v>0.27</v>
      </c>
      <c r="N1175" s="1">
        <f>Sales_Fact[[#This Row],[Quantity2]]*Sales_Fact[[#This Row],[Unit_Price3]]*(1-Sales_Fact[[#This Row],[Discount4]])</f>
        <v>1175.4168</v>
      </c>
      <c r="O1175" s="1">
        <f>Sales_Fact[[#This Row],[Quantity2]]*Sales_Fact[[#This Row],[Unit_Price3]]</f>
        <v>1610.16</v>
      </c>
      <c r="P1175" s="1">
        <f>Sales_Fact[[#This Row],[Gross Amount]]*Sales_Fact[[#This Row],[Discount4]]</f>
        <v>434.74320000000006</v>
      </c>
      <c r="Q1175" s="1" t="str">
        <f>IF(Sales_Fact[[#This Row],[Total_Amount5]]&gt;1000,"High Value","Standard")</f>
        <v>High Value</v>
      </c>
    </row>
    <row r="1176" spans="1:17" x14ac:dyDescent="0.25">
      <c r="A1176" t="s">
        <v>3062</v>
      </c>
      <c r="B1176" s="3">
        <v>45742</v>
      </c>
      <c r="C1176" t="s">
        <v>1446</v>
      </c>
      <c r="D1176" t="s">
        <v>1779</v>
      </c>
      <c r="E1176" t="s">
        <v>1909</v>
      </c>
      <c r="F1176">
        <v>4</v>
      </c>
      <c r="G1176">
        <v>934.79</v>
      </c>
      <c r="H1176">
        <v>0.08</v>
      </c>
      <c r="I1176" t="s">
        <v>1864</v>
      </c>
      <c r="J1176">
        <v>3440.0272</v>
      </c>
      <c r="K1176" s="4">
        <f>IF(ISBLANK(Sales_Fact[[#This Row],[Quantity]]),MEDIAN(Sales_Fact[Quantity]),Sales_Fact[[#This Row],[Quantity]])</f>
        <v>4</v>
      </c>
      <c r="L1176" s="1">
        <f>IF(ISBLANK(Sales_Fact[[#This Row],[Unit_Price]]),MEDIAN(Sales_Fact[Unit_Price]),Sales_Fact[[#This Row],[Unit_Price]])</f>
        <v>934.79</v>
      </c>
      <c r="M1176" s="2">
        <f>IF(ISBLANK(Sales_Fact[[#This Row],[Discount]]),MEDIAN(Sales_Fact[Discount]),Sales_Fact[[#This Row],[Discount]])</f>
        <v>0.08</v>
      </c>
      <c r="N1176" s="1">
        <f>Sales_Fact[[#This Row],[Quantity2]]*Sales_Fact[[#This Row],[Unit_Price3]]*(1-Sales_Fact[[#This Row],[Discount4]])</f>
        <v>3440.0272</v>
      </c>
      <c r="O1176" s="1">
        <f>Sales_Fact[[#This Row],[Quantity2]]*Sales_Fact[[#This Row],[Unit_Price3]]</f>
        <v>3739.16</v>
      </c>
      <c r="P1176" s="1">
        <f>Sales_Fact[[#This Row],[Gross Amount]]*Sales_Fact[[#This Row],[Discount4]]</f>
        <v>299.13279999999997</v>
      </c>
      <c r="Q1176" s="1" t="str">
        <f>IF(Sales_Fact[[#This Row],[Total_Amount5]]&gt;1000,"High Value","Standard")</f>
        <v>High Value</v>
      </c>
    </row>
    <row r="1177" spans="1:17" x14ac:dyDescent="0.25">
      <c r="A1177" t="s">
        <v>3063</v>
      </c>
      <c r="B1177" s="3">
        <v>45932</v>
      </c>
      <c r="C1177" t="s">
        <v>88</v>
      </c>
      <c r="D1177" t="s">
        <v>1731</v>
      </c>
      <c r="E1177" t="s">
        <v>1883</v>
      </c>
      <c r="F1177">
        <v>2</v>
      </c>
      <c r="G1177">
        <v>424.54</v>
      </c>
      <c r="H1177">
        <v>0.24</v>
      </c>
      <c r="I1177" t="s">
        <v>1864</v>
      </c>
      <c r="J1177">
        <v>645.30080000000009</v>
      </c>
      <c r="K1177" s="4">
        <f>IF(ISBLANK(Sales_Fact[[#This Row],[Quantity]]),MEDIAN(Sales_Fact[Quantity]),Sales_Fact[[#This Row],[Quantity]])</f>
        <v>2</v>
      </c>
      <c r="L1177" s="1">
        <f>IF(ISBLANK(Sales_Fact[[#This Row],[Unit_Price]]),MEDIAN(Sales_Fact[Unit_Price]),Sales_Fact[[#This Row],[Unit_Price]])</f>
        <v>424.54</v>
      </c>
      <c r="M1177" s="2">
        <f>IF(ISBLANK(Sales_Fact[[#This Row],[Discount]]),MEDIAN(Sales_Fact[Discount]),Sales_Fact[[#This Row],[Discount]])</f>
        <v>0.24</v>
      </c>
      <c r="N1177" s="1">
        <f>Sales_Fact[[#This Row],[Quantity2]]*Sales_Fact[[#This Row],[Unit_Price3]]*(1-Sales_Fact[[#This Row],[Discount4]])</f>
        <v>645.30080000000009</v>
      </c>
      <c r="O1177" s="1">
        <f>Sales_Fact[[#This Row],[Quantity2]]*Sales_Fact[[#This Row],[Unit_Price3]]</f>
        <v>849.08</v>
      </c>
      <c r="P1177" s="1">
        <f>Sales_Fact[[#This Row],[Gross Amount]]*Sales_Fact[[#This Row],[Discount4]]</f>
        <v>203.7792</v>
      </c>
      <c r="Q1177" s="1" t="str">
        <f>IF(Sales_Fact[[#This Row],[Total_Amount5]]&gt;1000,"High Value","Standard")</f>
        <v>Standard</v>
      </c>
    </row>
    <row r="1178" spans="1:17" x14ac:dyDescent="0.25">
      <c r="A1178" t="s">
        <v>3064</v>
      </c>
      <c r="B1178" s="3">
        <v>45462</v>
      </c>
      <c r="C1178" t="s">
        <v>1038</v>
      </c>
      <c r="D1178" t="s">
        <v>1803</v>
      </c>
      <c r="E1178" t="s">
        <v>1863</v>
      </c>
      <c r="F1178">
        <v>1</v>
      </c>
      <c r="G1178">
        <v>235.44</v>
      </c>
      <c r="H1178">
        <v>0.19</v>
      </c>
      <c r="I1178" t="s">
        <v>1868</v>
      </c>
      <c r="J1178">
        <v>190.7064</v>
      </c>
      <c r="K1178" s="4">
        <f>IF(ISBLANK(Sales_Fact[[#This Row],[Quantity]]),MEDIAN(Sales_Fact[Quantity]),Sales_Fact[[#This Row],[Quantity]])</f>
        <v>1</v>
      </c>
      <c r="L1178" s="1">
        <f>IF(ISBLANK(Sales_Fact[[#This Row],[Unit_Price]]),MEDIAN(Sales_Fact[Unit_Price]),Sales_Fact[[#This Row],[Unit_Price]])</f>
        <v>235.44</v>
      </c>
      <c r="M1178" s="2">
        <f>IF(ISBLANK(Sales_Fact[[#This Row],[Discount]]),MEDIAN(Sales_Fact[Discount]),Sales_Fact[[#This Row],[Discount]])</f>
        <v>0.19</v>
      </c>
      <c r="N1178" s="1">
        <f>Sales_Fact[[#This Row],[Quantity2]]*Sales_Fact[[#This Row],[Unit_Price3]]*(1-Sales_Fact[[#This Row],[Discount4]])</f>
        <v>190.7064</v>
      </c>
      <c r="O1178" s="1">
        <f>Sales_Fact[[#This Row],[Quantity2]]*Sales_Fact[[#This Row],[Unit_Price3]]</f>
        <v>235.44</v>
      </c>
      <c r="P1178" s="1">
        <f>Sales_Fact[[#This Row],[Gross Amount]]*Sales_Fact[[#This Row],[Discount4]]</f>
        <v>44.733600000000003</v>
      </c>
      <c r="Q1178" s="1" t="str">
        <f>IF(Sales_Fact[[#This Row],[Total_Amount5]]&gt;1000,"High Value","Standard")</f>
        <v>Standard</v>
      </c>
    </row>
    <row r="1179" spans="1:17" x14ac:dyDescent="0.25">
      <c r="A1179" t="s">
        <v>3065</v>
      </c>
      <c r="B1179" s="3">
        <v>45568</v>
      </c>
      <c r="C1179" t="s">
        <v>872</v>
      </c>
      <c r="D1179" t="s">
        <v>1698</v>
      </c>
      <c r="E1179" t="s">
        <v>1896</v>
      </c>
      <c r="F1179">
        <v>2</v>
      </c>
      <c r="G1179">
        <v>620.71</v>
      </c>
      <c r="H1179">
        <v>0.27</v>
      </c>
      <c r="I1179" t="s">
        <v>1861</v>
      </c>
      <c r="J1179">
        <v>906.23660000000007</v>
      </c>
      <c r="K1179" s="4">
        <f>IF(ISBLANK(Sales_Fact[[#This Row],[Quantity]]),MEDIAN(Sales_Fact[Quantity]),Sales_Fact[[#This Row],[Quantity]])</f>
        <v>2</v>
      </c>
      <c r="L1179" s="1">
        <f>IF(ISBLANK(Sales_Fact[[#This Row],[Unit_Price]]),MEDIAN(Sales_Fact[Unit_Price]),Sales_Fact[[#This Row],[Unit_Price]])</f>
        <v>620.71</v>
      </c>
      <c r="M1179" s="2">
        <f>IF(ISBLANK(Sales_Fact[[#This Row],[Discount]]),MEDIAN(Sales_Fact[Discount]),Sales_Fact[[#This Row],[Discount]])</f>
        <v>0.27</v>
      </c>
      <c r="N1179" s="1">
        <f>Sales_Fact[[#This Row],[Quantity2]]*Sales_Fact[[#This Row],[Unit_Price3]]*(1-Sales_Fact[[#This Row],[Discount4]])</f>
        <v>906.23660000000007</v>
      </c>
      <c r="O1179" s="1">
        <f>Sales_Fact[[#This Row],[Quantity2]]*Sales_Fact[[#This Row],[Unit_Price3]]</f>
        <v>1241.42</v>
      </c>
      <c r="P1179" s="1">
        <f>Sales_Fact[[#This Row],[Gross Amount]]*Sales_Fact[[#This Row],[Discount4]]</f>
        <v>335.18340000000006</v>
      </c>
      <c r="Q1179" s="1" t="str">
        <f>IF(Sales_Fact[[#This Row],[Total_Amount5]]&gt;1000,"High Value","Standard")</f>
        <v>Standard</v>
      </c>
    </row>
    <row r="1180" spans="1:17" x14ac:dyDescent="0.25">
      <c r="A1180" t="s">
        <v>3066</v>
      </c>
      <c r="B1180" s="3">
        <v>45397</v>
      </c>
      <c r="C1180" t="s">
        <v>406</v>
      </c>
      <c r="D1180" t="s">
        <v>1918</v>
      </c>
      <c r="E1180" t="s">
        <v>1931</v>
      </c>
      <c r="F1180">
        <v>2</v>
      </c>
      <c r="G1180">
        <v>851.77</v>
      </c>
      <c r="H1180">
        <v>0.13</v>
      </c>
      <c r="I1180" t="s">
        <v>1864</v>
      </c>
      <c r="J1180">
        <v>1482.0798</v>
      </c>
      <c r="K1180" s="4">
        <f>IF(ISBLANK(Sales_Fact[[#This Row],[Quantity]]),MEDIAN(Sales_Fact[Quantity]),Sales_Fact[[#This Row],[Quantity]])</f>
        <v>2</v>
      </c>
      <c r="L1180" s="1">
        <f>IF(ISBLANK(Sales_Fact[[#This Row],[Unit_Price]]),MEDIAN(Sales_Fact[Unit_Price]),Sales_Fact[[#This Row],[Unit_Price]])</f>
        <v>851.77</v>
      </c>
      <c r="M1180" s="2">
        <f>IF(ISBLANK(Sales_Fact[[#This Row],[Discount]]),MEDIAN(Sales_Fact[Discount]),Sales_Fact[[#This Row],[Discount]])</f>
        <v>0.13</v>
      </c>
      <c r="N1180" s="1">
        <f>Sales_Fact[[#This Row],[Quantity2]]*Sales_Fact[[#This Row],[Unit_Price3]]*(1-Sales_Fact[[#This Row],[Discount4]])</f>
        <v>1482.0798</v>
      </c>
      <c r="O1180" s="1">
        <f>Sales_Fact[[#This Row],[Quantity2]]*Sales_Fact[[#This Row],[Unit_Price3]]</f>
        <v>1703.54</v>
      </c>
      <c r="P1180" s="1">
        <f>Sales_Fact[[#This Row],[Gross Amount]]*Sales_Fact[[#This Row],[Discount4]]</f>
        <v>221.46020000000001</v>
      </c>
      <c r="Q1180" s="1" t="str">
        <f>IF(Sales_Fact[[#This Row],[Total_Amount5]]&gt;1000,"High Value","Standard")</f>
        <v>High Value</v>
      </c>
    </row>
    <row r="1181" spans="1:17" x14ac:dyDescent="0.25">
      <c r="A1181" t="s">
        <v>3067</v>
      </c>
      <c r="B1181" s="3">
        <v>45569</v>
      </c>
      <c r="C1181" t="s">
        <v>565</v>
      </c>
      <c r="D1181" t="s">
        <v>1686</v>
      </c>
      <c r="E1181" t="s">
        <v>1883</v>
      </c>
      <c r="F1181">
        <v>3</v>
      </c>
      <c r="G1181">
        <v>876.01</v>
      </c>
      <c r="H1181">
        <v>0.2</v>
      </c>
      <c r="I1181" t="s">
        <v>1861</v>
      </c>
      <c r="J1181">
        <v>2102.424</v>
      </c>
      <c r="K1181" s="4">
        <f>IF(ISBLANK(Sales_Fact[[#This Row],[Quantity]]),MEDIAN(Sales_Fact[Quantity]),Sales_Fact[[#This Row],[Quantity]])</f>
        <v>3</v>
      </c>
      <c r="L1181" s="1">
        <f>IF(ISBLANK(Sales_Fact[[#This Row],[Unit_Price]]),MEDIAN(Sales_Fact[Unit_Price]),Sales_Fact[[#This Row],[Unit_Price]])</f>
        <v>876.01</v>
      </c>
      <c r="M1181" s="2">
        <f>IF(ISBLANK(Sales_Fact[[#This Row],[Discount]]),MEDIAN(Sales_Fact[Discount]),Sales_Fact[[#This Row],[Discount]])</f>
        <v>0.2</v>
      </c>
      <c r="N1181" s="1">
        <f>Sales_Fact[[#This Row],[Quantity2]]*Sales_Fact[[#This Row],[Unit_Price3]]*(1-Sales_Fact[[#This Row],[Discount4]])</f>
        <v>2102.424</v>
      </c>
      <c r="O1181" s="1">
        <f>Sales_Fact[[#This Row],[Quantity2]]*Sales_Fact[[#This Row],[Unit_Price3]]</f>
        <v>2628.0299999999997</v>
      </c>
      <c r="P1181" s="1">
        <f>Sales_Fact[[#This Row],[Gross Amount]]*Sales_Fact[[#This Row],[Discount4]]</f>
        <v>525.60599999999999</v>
      </c>
      <c r="Q1181" s="1" t="str">
        <f>IF(Sales_Fact[[#This Row],[Total_Amount5]]&gt;1000,"High Value","Standard")</f>
        <v>High Value</v>
      </c>
    </row>
    <row r="1182" spans="1:17" x14ac:dyDescent="0.25">
      <c r="A1182" t="s">
        <v>3068</v>
      </c>
      <c r="B1182" s="3">
        <v>45353</v>
      </c>
      <c r="C1182" t="s">
        <v>887</v>
      </c>
      <c r="D1182" t="s">
        <v>1632</v>
      </c>
      <c r="E1182" t="s">
        <v>1890</v>
      </c>
      <c r="F1182">
        <v>2</v>
      </c>
      <c r="G1182">
        <v>717.21</v>
      </c>
      <c r="H1182">
        <v>0.15</v>
      </c>
      <c r="I1182" t="s">
        <v>1868</v>
      </c>
      <c r="J1182">
        <v>1219.2570000000001</v>
      </c>
      <c r="K1182" s="4">
        <f>IF(ISBLANK(Sales_Fact[[#This Row],[Quantity]]),MEDIAN(Sales_Fact[Quantity]),Sales_Fact[[#This Row],[Quantity]])</f>
        <v>2</v>
      </c>
      <c r="L1182" s="1">
        <f>IF(ISBLANK(Sales_Fact[[#This Row],[Unit_Price]]),MEDIAN(Sales_Fact[Unit_Price]),Sales_Fact[[#This Row],[Unit_Price]])</f>
        <v>717.21</v>
      </c>
      <c r="M1182" s="2">
        <f>IF(ISBLANK(Sales_Fact[[#This Row],[Discount]]),MEDIAN(Sales_Fact[Discount]),Sales_Fact[[#This Row],[Discount]])</f>
        <v>0.15</v>
      </c>
      <c r="N1182" s="1">
        <f>Sales_Fact[[#This Row],[Quantity2]]*Sales_Fact[[#This Row],[Unit_Price3]]*(1-Sales_Fact[[#This Row],[Discount4]])</f>
        <v>1219.2570000000001</v>
      </c>
      <c r="O1182" s="1">
        <f>Sales_Fact[[#This Row],[Quantity2]]*Sales_Fact[[#This Row],[Unit_Price3]]</f>
        <v>1434.42</v>
      </c>
      <c r="P1182" s="1">
        <f>Sales_Fact[[#This Row],[Gross Amount]]*Sales_Fact[[#This Row],[Discount4]]</f>
        <v>215.16300000000001</v>
      </c>
      <c r="Q1182" s="1" t="str">
        <f>IF(Sales_Fact[[#This Row],[Total_Amount5]]&gt;1000,"High Value","Standard")</f>
        <v>High Value</v>
      </c>
    </row>
    <row r="1183" spans="1:17" x14ac:dyDescent="0.25">
      <c r="A1183" t="s">
        <v>3069</v>
      </c>
      <c r="B1183" s="3">
        <v>45343</v>
      </c>
      <c r="C1183" t="s">
        <v>215</v>
      </c>
      <c r="D1183" t="s">
        <v>1674</v>
      </c>
      <c r="E1183" t="s">
        <v>1866</v>
      </c>
      <c r="F1183">
        <v>2</v>
      </c>
      <c r="G1183">
        <v>871.43</v>
      </c>
      <c r="H1183">
        <v>0.05</v>
      </c>
      <c r="I1183" t="s">
        <v>1861</v>
      </c>
      <c r="J1183">
        <v>1655.7170000000001</v>
      </c>
      <c r="K1183" s="4">
        <f>IF(ISBLANK(Sales_Fact[[#This Row],[Quantity]]),MEDIAN(Sales_Fact[Quantity]),Sales_Fact[[#This Row],[Quantity]])</f>
        <v>2</v>
      </c>
      <c r="L1183" s="1">
        <f>IF(ISBLANK(Sales_Fact[[#This Row],[Unit_Price]]),MEDIAN(Sales_Fact[Unit_Price]),Sales_Fact[[#This Row],[Unit_Price]])</f>
        <v>871.43</v>
      </c>
      <c r="M1183" s="2">
        <f>IF(ISBLANK(Sales_Fact[[#This Row],[Discount]]),MEDIAN(Sales_Fact[Discount]),Sales_Fact[[#This Row],[Discount]])</f>
        <v>0.05</v>
      </c>
      <c r="N1183" s="1">
        <f>Sales_Fact[[#This Row],[Quantity2]]*Sales_Fact[[#This Row],[Unit_Price3]]*(1-Sales_Fact[[#This Row],[Discount4]])</f>
        <v>1655.7169999999999</v>
      </c>
      <c r="O1183" s="1">
        <f>Sales_Fact[[#This Row],[Quantity2]]*Sales_Fact[[#This Row],[Unit_Price3]]</f>
        <v>1742.86</v>
      </c>
      <c r="P1183" s="1">
        <f>Sales_Fact[[#This Row],[Gross Amount]]*Sales_Fact[[#This Row],[Discount4]]</f>
        <v>87.143000000000001</v>
      </c>
      <c r="Q1183" s="1" t="str">
        <f>IF(Sales_Fact[[#This Row],[Total_Amount5]]&gt;1000,"High Value","Standard")</f>
        <v>High Value</v>
      </c>
    </row>
    <row r="1184" spans="1:17" x14ac:dyDescent="0.25">
      <c r="A1184" t="s">
        <v>3070</v>
      </c>
      <c r="B1184" s="3">
        <v>45321</v>
      </c>
      <c r="C1184" t="s">
        <v>1410</v>
      </c>
      <c r="D1184" t="s">
        <v>1659</v>
      </c>
      <c r="E1184" t="s">
        <v>1872</v>
      </c>
      <c r="F1184">
        <v>1</v>
      </c>
      <c r="G1184">
        <v>514.65</v>
      </c>
      <c r="H1184">
        <v>0.18</v>
      </c>
      <c r="I1184" t="s">
        <v>1861</v>
      </c>
      <c r="J1184">
        <v>422.01299999999998</v>
      </c>
      <c r="K1184" s="4">
        <f>IF(ISBLANK(Sales_Fact[[#This Row],[Quantity]]),MEDIAN(Sales_Fact[Quantity]),Sales_Fact[[#This Row],[Quantity]])</f>
        <v>1</v>
      </c>
      <c r="L1184" s="1">
        <f>IF(ISBLANK(Sales_Fact[[#This Row],[Unit_Price]]),MEDIAN(Sales_Fact[Unit_Price]),Sales_Fact[[#This Row],[Unit_Price]])</f>
        <v>514.65</v>
      </c>
      <c r="M1184" s="2">
        <f>IF(ISBLANK(Sales_Fact[[#This Row],[Discount]]),MEDIAN(Sales_Fact[Discount]),Sales_Fact[[#This Row],[Discount]])</f>
        <v>0.18</v>
      </c>
      <c r="N1184" s="1">
        <f>Sales_Fact[[#This Row],[Quantity2]]*Sales_Fact[[#This Row],[Unit_Price3]]*(1-Sales_Fact[[#This Row],[Discount4]])</f>
        <v>422.01300000000003</v>
      </c>
      <c r="O1184" s="1">
        <f>Sales_Fact[[#This Row],[Quantity2]]*Sales_Fact[[#This Row],[Unit_Price3]]</f>
        <v>514.65</v>
      </c>
      <c r="P1184" s="1">
        <f>Sales_Fact[[#This Row],[Gross Amount]]*Sales_Fact[[#This Row],[Discount4]]</f>
        <v>92.636999999999986</v>
      </c>
      <c r="Q1184" s="1" t="str">
        <f>IF(Sales_Fact[[#This Row],[Total_Amount5]]&gt;1000,"High Value","Standard")</f>
        <v>Standard</v>
      </c>
    </row>
    <row r="1185" spans="1:17" x14ac:dyDescent="0.25">
      <c r="A1185" t="s">
        <v>3071</v>
      </c>
      <c r="B1185" s="3">
        <v>45650</v>
      </c>
      <c r="C1185" t="s">
        <v>1427</v>
      </c>
      <c r="D1185" t="s">
        <v>1737</v>
      </c>
      <c r="E1185" t="s">
        <v>1886</v>
      </c>
      <c r="F1185">
        <v>3</v>
      </c>
      <c r="G1185">
        <v>198.76</v>
      </c>
      <c r="H1185">
        <v>0.28000000000000003</v>
      </c>
      <c r="I1185" t="s">
        <v>1868</v>
      </c>
      <c r="J1185">
        <v>429.32159999999999</v>
      </c>
      <c r="K1185" s="4">
        <f>IF(ISBLANK(Sales_Fact[[#This Row],[Quantity]]),MEDIAN(Sales_Fact[Quantity]),Sales_Fact[[#This Row],[Quantity]])</f>
        <v>3</v>
      </c>
      <c r="L1185" s="1">
        <f>IF(ISBLANK(Sales_Fact[[#This Row],[Unit_Price]]),MEDIAN(Sales_Fact[Unit_Price]),Sales_Fact[[#This Row],[Unit_Price]])</f>
        <v>198.76</v>
      </c>
      <c r="M1185" s="2">
        <f>IF(ISBLANK(Sales_Fact[[#This Row],[Discount]]),MEDIAN(Sales_Fact[Discount]),Sales_Fact[[#This Row],[Discount]])</f>
        <v>0.28000000000000003</v>
      </c>
      <c r="N1185" s="1">
        <f>Sales_Fact[[#This Row],[Quantity2]]*Sales_Fact[[#This Row],[Unit_Price3]]*(1-Sales_Fact[[#This Row],[Discount4]])</f>
        <v>429.32159999999999</v>
      </c>
      <c r="O1185" s="1">
        <f>Sales_Fact[[#This Row],[Quantity2]]*Sales_Fact[[#This Row],[Unit_Price3]]</f>
        <v>596.28</v>
      </c>
      <c r="P1185" s="1">
        <f>Sales_Fact[[#This Row],[Gross Amount]]*Sales_Fact[[#This Row],[Discount4]]</f>
        <v>166.95840000000001</v>
      </c>
      <c r="Q1185" s="1" t="str">
        <f>IF(Sales_Fact[[#This Row],[Total_Amount5]]&gt;1000,"High Value","Standard")</f>
        <v>Standard</v>
      </c>
    </row>
    <row r="1186" spans="1:17" x14ac:dyDescent="0.25">
      <c r="A1186" t="s">
        <v>3072</v>
      </c>
      <c r="B1186" s="3">
        <v>45811</v>
      </c>
      <c r="C1186" t="s">
        <v>736</v>
      </c>
      <c r="D1186" t="s">
        <v>1740</v>
      </c>
      <c r="E1186" t="s">
        <v>1860</v>
      </c>
      <c r="F1186">
        <v>2</v>
      </c>
      <c r="G1186">
        <v>975.72</v>
      </c>
      <c r="H1186">
        <v>0.16</v>
      </c>
      <c r="I1186" t="s">
        <v>1868</v>
      </c>
      <c r="J1186">
        <v>1639.2095999999999</v>
      </c>
      <c r="K1186" s="4">
        <f>IF(ISBLANK(Sales_Fact[[#This Row],[Quantity]]),MEDIAN(Sales_Fact[Quantity]),Sales_Fact[[#This Row],[Quantity]])</f>
        <v>2</v>
      </c>
      <c r="L1186" s="1">
        <f>IF(ISBLANK(Sales_Fact[[#This Row],[Unit_Price]]),MEDIAN(Sales_Fact[Unit_Price]),Sales_Fact[[#This Row],[Unit_Price]])</f>
        <v>975.72</v>
      </c>
      <c r="M1186" s="2">
        <f>IF(ISBLANK(Sales_Fact[[#This Row],[Discount]]),MEDIAN(Sales_Fact[Discount]),Sales_Fact[[#This Row],[Discount]])</f>
        <v>0.16</v>
      </c>
      <c r="N1186" s="1">
        <f>Sales_Fact[[#This Row],[Quantity2]]*Sales_Fact[[#This Row],[Unit_Price3]]*(1-Sales_Fact[[#This Row],[Discount4]])</f>
        <v>1639.2095999999999</v>
      </c>
      <c r="O1186" s="1">
        <f>Sales_Fact[[#This Row],[Quantity2]]*Sales_Fact[[#This Row],[Unit_Price3]]</f>
        <v>1951.44</v>
      </c>
      <c r="P1186" s="1">
        <f>Sales_Fact[[#This Row],[Gross Amount]]*Sales_Fact[[#This Row],[Discount4]]</f>
        <v>312.23040000000003</v>
      </c>
      <c r="Q1186" s="1" t="str">
        <f>IF(Sales_Fact[[#This Row],[Total_Amount5]]&gt;1000,"High Value","Standard")</f>
        <v>High Value</v>
      </c>
    </row>
    <row r="1187" spans="1:17" x14ac:dyDescent="0.25">
      <c r="A1187" t="s">
        <v>3073</v>
      </c>
      <c r="B1187" s="3">
        <v>45505</v>
      </c>
      <c r="C1187" t="s">
        <v>1314</v>
      </c>
      <c r="D1187" t="s">
        <v>1597</v>
      </c>
      <c r="E1187" t="s">
        <v>1883</v>
      </c>
      <c r="F1187">
        <v>1</v>
      </c>
      <c r="G1187">
        <v>86.03</v>
      </c>
      <c r="H1187">
        <v>0.01</v>
      </c>
      <c r="I1187" t="s">
        <v>1861</v>
      </c>
      <c r="J1187">
        <v>85.169700000000006</v>
      </c>
      <c r="K1187" s="4">
        <f>IF(ISBLANK(Sales_Fact[[#This Row],[Quantity]]),MEDIAN(Sales_Fact[Quantity]),Sales_Fact[[#This Row],[Quantity]])</f>
        <v>1</v>
      </c>
      <c r="L1187" s="1">
        <f>IF(ISBLANK(Sales_Fact[[#This Row],[Unit_Price]]),MEDIAN(Sales_Fact[Unit_Price]),Sales_Fact[[#This Row],[Unit_Price]])</f>
        <v>86.03</v>
      </c>
      <c r="M1187" s="2">
        <f>IF(ISBLANK(Sales_Fact[[#This Row],[Discount]]),MEDIAN(Sales_Fact[Discount]),Sales_Fact[[#This Row],[Discount]])</f>
        <v>0.01</v>
      </c>
      <c r="N1187" s="1">
        <f>Sales_Fact[[#This Row],[Quantity2]]*Sales_Fact[[#This Row],[Unit_Price3]]*(1-Sales_Fact[[#This Row],[Discount4]])</f>
        <v>85.169700000000006</v>
      </c>
      <c r="O1187" s="1">
        <f>Sales_Fact[[#This Row],[Quantity2]]*Sales_Fact[[#This Row],[Unit_Price3]]</f>
        <v>86.03</v>
      </c>
      <c r="P1187" s="1">
        <f>Sales_Fact[[#This Row],[Gross Amount]]*Sales_Fact[[#This Row],[Discount4]]</f>
        <v>0.86030000000000006</v>
      </c>
      <c r="Q1187" s="1" t="str">
        <f>IF(Sales_Fact[[#This Row],[Total_Amount5]]&gt;1000,"High Value","Standard")</f>
        <v>Standard</v>
      </c>
    </row>
    <row r="1188" spans="1:17" x14ac:dyDescent="0.25">
      <c r="A1188" t="s">
        <v>3074</v>
      </c>
      <c r="B1188" s="3">
        <v>45897</v>
      </c>
      <c r="C1188" t="s">
        <v>318</v>
      </c>
      <c r="D1188" t="s">
        <v>1713</v>
      </c>
      <c r="E1188" t="s">
        <v>1913</v>
      </c>
      <c r="F1188">
        <v>4</v>
      </c>
      <c r="G1188">
        <v>705.12</v>
      </c>
      <c r="H1188">
        <v>0.15</v>
      </c>
      <c r="I1188" t="s">
        <v>1864</v>
      </c>
      <c r="J1188">
        <v>2397.4079999999999</v>
      </c>
      <c r="K1188" s="4">
        <f>IF(ISBLANK(Sales_Fact[[#This Row],[Quantity]]),MEDIAN(Sales_Fact[Quantity]),Sales_Fact[[#This Row],[Quantity]])</f>
        <v>4</v>
      </c>
      <c r="L1188" s="1">
        <f>IF(ISBLANK(Sales_Fact[[#This Row],[Unit_Price]]),MEDIAN(Sales_Fact[Unit_Price]),Sales_Fact[[#This Row],[Unit_Price]])</f>
        <v>705.12</v>
      </c>
      <c r="M1188" s="2">
        <f>IF(ISBLANK(Sales_Fact[[#This Row],[Discount]]),MEDIAN(Sales_Fact[Discount]),Sales_Fact[[#This Row],[Discount]])</f>
        <v>0.15</v>
      </c>
      <c r="N1188" s="1">
        <f>Sales_Fact[[#This Row],[Quantity2]]*Sales_Fact[[#This Row],[Unit_Price3]]*(1-Sales_Fact[[#This Row],[Discount4]])</f>
        <v>2397.4079999999999</v>
      </c>
      <c r="O1188" s="1">
        <f>Sales_Fact[[#This Row],[Quantity2]]*Sales_Fact[[#This Row],[Unit_Price3]]</f>
        <v>2820.48</v>
      </c>
      <c r="P1188" s="1">
        <f>Sales_Fact[[#This Row],[Gross Amount]]*Sales_Fact[[#This Row],[Discount4]]</f>
        <v>423.072</v>
      </c>
      <c r="Q1188" s="1" t="str">
        <f>IF(Sales_Fact[[#This Row],[Total_Amount5]]&gt;1000,"High Value","Standard")</f>
        <v>High Value</v>
      </c>
    </row>
    <row r="1189" spans="1:17" x14ac:dyDescent="0.25">
      <c r="A1189" t="s">
        <v>3075</v>
      </c>
      <c r="B1189" s="3">
        <v>45602</v>
      </c>
      <c r="C1189" t="s">
        <v>1170</v>
      </c>
      <c r="D1189" t="s">
        <v>1605</v>
      </c>
      <c r="E1189" t="s">
        <v>1913</v>
      </c>
      <c r="F1189">
        <v>3</v>
      </c>
      <c r="G1189">
        <v>99.77</v>
      </c>
      <c r="H1189">
        <v>0.01</v>
      </c>
      <c r="I1189" t="s">
        <v>1864</v>
      </c>
      <c r="J1189">
        <v>296.31689999999998</v>
      </c>
      <c r="K1189" s="4">
        <f>IF(ISBLANK(Sales_Fact[[#This Row],[Quantity]]),MEDIAN(Sales_Fact[Quantity]),Sales_Fact[[#This Row],[Quantity]])</f>
        <v>3</v>
      </c>
      <c r="L1189" s="1">
        <f>IF(ISBLANK(Sales_Fact[[#This Row],[Unit_Price]]),MEDIAN(Sales_Fact[Unit_Price]),Sales_Fact[[#This Row],[Unit_Price]])</f>
        <v>99.77</v>
      </c>
      <c r="M1189" s="2">
        <f>IF(ISBLANK(Sales_Fact[[#This Row],[Discount]]),MEDIAN(Sales_Fact[Discount]),Sales_Fact[[#This Row],[Discount]])</f>
        <v>0.01</v>
      </c>
      <c r="N1189" s="1">
        <f>Sales_Fact[[#This Row],[Quantity2]]*Sales_Fact[[#This Row],[Unit_Price3]]*(1-Sales_Fact[[#This Row],[Discount4]])</f>
        <v>296.31689999999998</v>
      </c>
      <c r="O1189" s="1">
        <f>Sales_Fact[[#This Row],[Quantity2]]*Sales_Fact[[#This Row],[Unit_Price3]]</f>
        <v>299.31</v>
      </c>
      <c r="P1189" s="1">
        <f>Sales_Fact[[#This Row],[Gross Amount]]*Sales_Fact[[#This Row],[Discount4]]</f>
        <v>2.9931000000000001</v>
      </c>
      <c r="Q1189" s="1" t="str">
        <f>IF(Sales_Fact[[#This Row],[Total_Amount5]]&gt;1000,"High Value","Standard")</f>
        <v>Standard</v>
      </c>
    </row>
    <row r="1190" spans="1:17" x14ac:dyDescent="0.25">
      <c r="A1190" t="s">
        <v>3076</v>
      </c>
      <c r="B1190" s="3">
        <v>45530</v>
      </c>
      <c r="C1190" t="s">
        <v>687</v>
      </c>
      <c r="D1190" t="s">
        <v>1653</v>
      </c>
      <c r="E1190" t="s">
        <v>1890</v>
      </c>
      <c r="F1190">
        <v>2</v>
      </c>
      <c r="G1190">
        <v>166.26</v>
      </c>
      <c r="H1190">
        <v>0.14000000000000001</v>
      </c>
      <c r="I1190" t="s">
        <v>1864</v>
      </c>
      <c r="J1190">
        <v>285.96719999999999</v>
      </c>
      <c r="K1190" s="4">
        <f>IF(ISBLANK(Sales_Fact[[#This Row],[Quantity]]),MEDIAN(Sales_Fact[Quantity]),Sales_Fact[[#This Row],[Quantity]])</f>
        <v>2</v>
      </c>
      <c r="L1190" s="1">
        <f>IF(ISBLANK(Sales_Fact[[#This Row],[Unit_Price]]),MEDIAN(Sales_Fact[Unit_Price]),Sales_Fact[[#This Row],[Unit_Price]])</f>
        <v>166.26</v>
      </c>
      <c r="M1190" s="2">
        <f>IF(ISBLANK(Sales_Fact[[#This Row],[Discount]]),MEDIAN(Sales_Fact[Discount]),Sales_Fact[[#This Row],[Discount]])</f>
        <v>0.14000000000000001</v>
      </c>
      <c r="N1190" s="1">
        <f>Sales_Fact[[#This Row],[Quantity2]]*Sales_Fact[[#This Row],[Unit_Price3]]*(1-Sales_Fact[[#This Row],[Discount4]])</f>
        <v>285.96719999999999</v>
      </c>
      <c r="O1190" s="1">
        <f>Sales_Fact[[#This Row],[Quantity2]]*Sales_Fact[[#This Row],[Unit_Price3]]</f>
        <v>332.52</v>
      </c>
      <c r="P1190" s="1">
        <f>Sales_Fact[[#This Row],[Gross Amount]]*Sales_Fact[[#This Row],[Discount4]]</f>
        <v>46.552800000000005</v>
      </c>
      <c r="Q1190" s="1" t="str">
        <f>IF(Sales_Fact[[#This Row],[Total_Amount5]]&gt;1000,"High Value","Standard")</f>
        <v>Standard</v>
      </c>
    </row>
    <row r="1191" spans="1:17" x14ac:dyDescent="0.25">
      <c r="A1191" t="s">
        <v>3077</v>
      </c>
      <c r="B1191" s="3">
        <v>45729</v>
      </c>
      <c r="C1191" t="s">
        <v>1427</v>
      </c>
      <c r="D1191" t="s">
        <v>1629</v>
      </c>
      <c r="E1191" t="s">
        <v>1870</v>
      </c>
      <c r="F1191">
        <v>1</v>
      </c>
      <c r="G1191">
        <v>429.25</v>
      </c>
      <c r="H1191">
        <v>0.28999999999999998</v>
      </c>
      <c r="I1191" t="s">
        <v>1861</v>
      </c>
      <c r="J1191">
        <v>304.76749999999998</v>
      </c>
      <c r="K1191" s="4">
        <f>IF(ISBLANK(Sales_Fact[[#This Row],[Quantity]]),MEDIAN(Sales_Fact[Quantity]),Sales_Fact[[#This Row],[Quantity]])</f>
        <v>1</v>
      </c>
      <c r="L1191" s="1">
        <f>IF(ISBLANK(Sales_Fact[[#This Row],[Unit_Price]]),MEDIAN(Sales_Fact[Unit_Price]),Sales_Fact[[#This Row],[Unit_Price]])</f>
        <v>429.25</v>
      </c>
      <c r="M1191" s="2">
        <f>IF(ISBLANK(Sales_Fact[[#This Row],[Discount]]),MEDIAN(Sales_Fact[Discount]),Sales_Fact[[#This Row],[Discount]])</f>
        <v>0.28999999999999998</v>
      </c>
      <c r="N1191" s="1">
        <f>Sales_Fact[[#This Row],[Quantity2]]*Sales_Fact[[#This Row],[Unit_Price3]]*(1-Sales_Fact[[#This Row],[Discount4]])</f>
        <v>304.76749999999998</v>
      </c>
      <c r="O1191" s="1">
        <f>Sales_Fact[[#This Row],[Quantity2]]*Sales_Fact[[#This Row],[Unit_Price3]]</f>
        <v>429.25</v>
      </c>
      <c r="P1191" s="1">
        <f>Sales_Fact[[#This Row],[Gross Amount]]*Sales_Fact[[#This Row],[Discount4]]</f>
        <v>124.48249999999999</v>
      </c>
      <c r="Q1191" s="1" t="str">
        <f>IF(Sales_Fact[[#This Row],[Total_Amount5]]&gt;1000,"High Value","Standard")</f>
        <v>Standard</v>
      </c>
    </row>
    <row r="1192" spans="1:17" x14ac:dyDescent="0.25">
      <c r="A1192" t="s">
        <v>3078</v>
      </c>
      <c r="B1192" s="3">
        <v>45468</v>
      </c>
      <c r="C1192" t="s">
        <v>1381</v>
      </c>
      <c r="D1192" t="s">
        <v>1548</v>
      </c>
      <c r="E1192" t="s">
        <v>1890</v>
      </c>
      <c r="F1192">
        <v>2</v>
      </c>
      <c r="G1192">
        <v>540.48</v>
      </c>
      <c r="H1192">
        <v>0.28999999999999998</v>
      </c>
      <c r="I1192" t="s">
        <v>1861</v>
      </c>
      <c r="J1192">
        <v>767.48159999999996</v>
      </c>
      <c r="K1192" s="4">
        <f>IF(ISBLANK(Sales_Fact[[#This Row],[Quantity]]),MEDIAN(Sales_Fact[Quantity]),Sales_Fact[[#This Row],[Quantity]])</f>
        <v>2</v>
      </c>
      <c r="L1192" s="1">
        <f>IF(ISBLANK(Sales_Fact[[#This Row],[Unit_Price]]),MEDIAN(Sales_Fact[Unit_Price]),Sales_Fact[[#This Row],[Unit_Price]])</f>
        <v>540.48</v>
      </c>
      <c r="M1192" s="2">
        <f>IF(ISBLANK(Sales_Fact[[#This Row],[Discount]]),MEDIAN(Sales_Fact[Discount]),Sales_Fact[[#This Row],[Discount]])</f>
        <v>0.28999999999999998</v>
      </c>
      <c r="N1192" s="1">
        <f>Sales_Fact[[#This Row],[Quantity2]]*Sales_Fact[[#This Row],[Unit_Price3]]*(1-Sales_Fact[[#This Row],[Discount4]])</f>
        <v>767.48159999999996</v>
      </c>
      <c r="O1192" s="1">
        <f>Sales_Fact[[#This Row],[Quantity2]]*Sales_Fact[[#This Row],[Unit_Price3]]</f>
        <v>1080.96</v>
      </c>
      <c r="P1192" s="1">
        <f>Sales_Fact[[#This Row],[Gross Amount]]*Sales_Fact[[#This Row],[Discount4]]</f>
        <v>313.47839999999997</v>
      </c>
      <c r="Q1192" s="1" t="str">
        <f>IF(Sales_Fact[[#This Row],[Total_Amount5]]&gt;1000,"High Value","Standard")</f>
        <v>Standard</v>
      </c>
    </row>
    <row r="1193" spans="1:17" x14ac:dyDescent="0.25">
      <c r="A1193" t="s">
        <v>3079</v>
      </c>
      <c r="B1193" s="3">
        <v>45936</v>
      </c>
      <c r="C1193" t="s">
        <v>866</v>
      </c>
      <c r="D1193" t="s">
        <v>1728</v>
      </c>
      <c r="E1193" t="s">
        <v>1881</v>
      </c>
      <c r="F1193">
        <v>2</v>
      </c>
      <c r="G1193">
        <v>579.52</v>
      </c>
      <c r="H1193">
        <v>0.01</v>
      </c>
      <c r="I1193" t="s">
        <v>1864</v>
      </c>
      <c r="J1193">
        <v>1147.4495999999999</v>
      </c>
      <c r="K1193" s="4">
        <f>IF(ISBLANK(Sales_Fact[[#This Row],[Quantity]]),MEDIAN(Sales_Fact[Quantity]),Sales_Fact[[#This Row],[Quantity]])</f>
        <v>2</v>
      </c>
      <c r="L1193" s="1">
        <f>IF(ISBLANK(Sales_Fact[[#This Row],[Unit_Price]]),MEDIAN(Sales_Fact[Unit_Price]),Sales_Fact[[#This Row],[Unit_Price]])</f>
        <v>579.52</v>
      </c>
      <c r="M1193" s="2">
        <f>IF(ISBLANK(Sales_Fact[[#This Row],[Discount]]),MEDIAN(Sales_Fact[Discount]),Sales_Fact[[#This Row],[Discount]])</f>
        <v>0.01</v>
      </c>
      <c r="N1193" s="1">
        <f>Sales_Fact[[#This Row],[Quantity2]]*Sales_Fact[[#This Row],[Unit_Price3]]*(1-Sales_Fact[[#This Row],[Discount4]])</f>
        <v>1147.4495999999999</v>
      </c>
      <c r="O1193" s="1">
        <f>Sales_Fact[[#This Row],[Quantity2]]*Sales_Fact[[#This Row],[Unit_Price3]]</f>
        <v>1159.04</v>
      </c>
      <c r="P1193" s="1">
        <f>Sales_Fact[[#This Row],[Gross Amount]]*Sales_Fact[[#This Row],[Discount4]]</f>
        <v>11.590400000000001</v>
      </c>
      <c r="Q1193" s="1" t="str">
        <f>IF(Sales_Fact[[#This Row],[Total_Amount5]]&gt;1000,"High Value","Standard")</f>
        <v>High Value</v>
      </c>
    </row>
    <row r="1194" spans="1:17" x14ac:dyDescent="0.25">
      <c r="A1194" t="s">
        <v>3080</v>
      </c>
      <c r="B1194" s="3">
        <v>45622</v>
      </c>
      <c r="C1194" t="s">
        <v>114</v>
      </c>
      <c r="D1194" t="s">
        <v>1758</v>
      </c>
      <c r="E1194" t="s">
        <v>1863</v>
      </c>
      <c r="F1194">
        <v>4</v>
      </c>
      <c r="G1194">
        <v>477.52</v>
      </c>
      <c r="H1194">
        <v>7.0000000000000007E-2</v>
      </c>
      <c r="I1194" t="s">
        <v>1864</v>
      </c>
      <c r="J1194">
        <v>1776.3743999999999</v>
      </c>
      <c r="K1194" s="4">
        <f>IF(ISBLANK(Sales_Fact[[#This Row],[Quantity]]),MEDIAN(Sales_Fact[Quantity]),Sales_Fact[[#This Row],[Quantity]])</f>
        <v>4</v>
      </c>
      <c r="L1194" s="1">
        <f>IF(ISBLANK(Sales_Fact[[#This Row],[Unit_Price]]),MEDIAN(Sales_Fact[Unit_Price]),Sales_Fact[[#This Row],[Unit_Price]])</f>
        <v>477.52</v>
      </c>
      <c r="M1194" s="2">
        <f>IF(ISBLANK(Sales_Fact[[#This Row],[Discount]]),MEDIAN(Sales_Fact[Discount]),Sales_Fact[[#This Row],[Discount]])</f>
        <v>7.0000000000000007E-2</v>
      </c>
      <c r="N1194" s="1">
        <f>Sales_Fact[[#This Row],[Quantity2]]*Sales_Fact[[#This Row],[Unit_Price3]]*(1-Sales_Fact[[#This Row],[Discount4]])</f>
        <v>1776.3743999999999</v>
      </c>
      <c r="O1194" s="1">
        <f>Sales_Fact[[#This Row],[Quantity2]]*Sales_Fact[[#This Row],[Unit_Price3]]</f>
        <v>1910.08</v>
      </c>
      <c r="P1194" s="1">
        <f>Sales_Fact[[#This Row],[Gross Amount]]*Sales_Fact[[#This Row],[Discount4]]</f>
        <v>133.7056</v>
      </c>
      <c r="Q1194" s="1" t="str">
        <f>IF(Sales_Fact[[#This Row],[Total_Amount5]]&gt;1000,"High Value","Standard")</f>
        <v>High Value</v>
      </c>
    </row>
    <row r="1195" spans="1:17" x14ac:dyDescent="0.25">
      <c r="A1195" t="s">
        <v>3081</v>
      </c>
      <c r="B1195" s="3">
        <v>45705</v>
      </c>
      <c r="C1195" t="s">
        <v>836</v>
      </c>
      <c r="D1195" t="s">
        <v>1824</v>
      </c>
      <c r="E1195" t="s">
        <v>1904</v>
      </c>
      <c r="F1195">
        <v>3</v>
      </c>
      <c r="G1195">
        <v>242.58</v>
      </c>
      <c r="H1195">
        <v>0.25</v>
      </c>
      <c r="I1195" t="s">
        <v>1861</v>
      </c>
      <c r="J1195">
        <v>545.80500000000006</v>
      </c>
      <c r="K1195" s="4">
        <f>IF(ISBLANK(Sales_Fact[[#This Row],[Quantity]]),MEDIAN(Sales_Fact[Quantity]),Sales_Fact[[#This Row],[Quantity]])</f>
        <v>3</v>
      </c>
      <c r="L1195" s="1">
        <f>IF(ISBLANK(Sales_Fact[[#This Row],[Unit_Price]]),MEDIAN(Sales_Fact[Unit_Price]),Sales_Fact[[#This Row],[Unit_Price]])</f>
        <v>242.58</v>
      </c>
      <c r="M1195" s="2">
        <f>IF(ISBLANK(Sales_Fact[[#This Row],[Discount]]),MEDIAN(Sales_Fact[Discount]),Sales_Fact[[#This Row],[Discount]])</f>
        <v>0.25</v>
      </c>
      <c r="N1195" s="1">
        <f>Sales_Fact[[#This Row],[Quantity2]]*Sales_Fact[[#This Row],[Unit_Price3]]*(1-Sales_Fact[[#This Row],[Discount4]])</f>
        <v>545.80500000000006</v>
      </c>
      <c r="O1195" s="1">
        <f>Sales_Fact[[#This Row],[Quantity2]]*Sales_Fact[[#This Row],[Unit_Price3]]</f>
        <v>727.74</v>
      </c>
      <c r="P1195" s="1">
        <f>Sales_Fact[[#This Row],[Gross Amount]]*Sales_Fact[[#This Row],[Discount4]]</f>
        <v>181.935</v>
      </c>
      <c r="Q1195" s="1" t="str">
        <f>IF(Sales_Fact[[#This Row],[Total_Amount5]]&gt;1000,"High Value","Standard")</f>
        <v>Standard</v>
      </c>
    </row>
    <row r="1196" spans="1:17" x14ac:dyDescent="0.25">
      <c r="A1196" t="s">
        <v>3082</v>
      </c>
      <c r="B1196" s="3">
        <v>45250</v>
      </c>
      <c r="C1196" t="s">
        <v>1158</v>
      </c>
      <c r="D1196" t="s">
        <v>1629</v>
      </c>
      <c r="E1196" t="s">
        <v>1863</v>
      </c>
      <c r="F1196">
        <v>2</v>
      </c>
      <c r="G1196">
        <v>519.29999999999995</v>
      </c>
      <c r="H1196">
        <v>0.09</v>
      </c>
      <c r="I1196" t="s">
        <v>1864</v>
      </c>
      <c r="J1196">
        <v>945.12599999999998</v>
      </c>
      <c r="K1196" s="4">
        <f>IF(ISBLANK(Sales_Fact[[#This Row],[Quantity]]),MEDIAN(Sales_Fact[Quantity]),Sales_Fact[[#This Row],[Quantity]])</f>
        <v>2</v>
      </c>
      <c r="L1196" s="1">
        <f>IF(ISBLANK(Sales_Fact[[#This Row],[Unit_Price]]),MEDIAN(Sales_Fact[Unit_Price]),Sales_Fact[[#This Row],[Unit_Price]])</f>
        <v>519.29999999999995</v>
      </c>
      <c r="M1196" s="2">
        <f>IF(ISBLANK(Sales_Fact[[#This Row],[Discount]]),MEDIAN(Sales_Fact[Discount]),Sales_Fact[[#This Row],[Discount]])</f>
        <v>0.09</v>
      </c>
      <c r="N1196" s="1">
        <f>Sales_Fact[[#This Row],[Quantity2]]*Sales_Fact[[#This Row],[Unit_Price3]]*(1-Sales_Fact[[#This Row],[Discount4]])</f>
        <v>945.12599999999998</v>
      </c>
      <c r="O1196" s="1">
        <f>Sales_Fact[[#This Row],[Quantity2]]*Sales_Fact[[#This Row],[Unit_Price3]]</f>
        <v>1038.5999999999999</v>
      </c>
      <c r="P1196" s="1">
        <f>Sales_Fact[[#This Row],[Gross Amount]]*Sales_Fact[[#This Row],[Discount4]]</f>
        <v>93.47399999999999</v>
      </c>
      <c r="Q1196" s="1" t="str">
        <f>IF(Sales_Fact[[#This Row],[Total_Amount5]]&gt;1000,"High Value","Standard")</f>
        <v>Standard</v>
      </c>
    </row>
    <row r="1197" spans="1:17" x14ac:dyDescent="0.25">
      <c r="A1197" t="s">
        <v>3083</v>
      </c>
      <c r="B1197" s="3">
        <v>45684</v>
      </c>
      <c r="C1197" t="s">
        <v>2501</v>
      </c>
      <c r="D1197" t="s">
        <v>1833</v>
      </c>
      <c r="E1197" t="s">
        <v>1931</v>
      </c>
      <c r="F1197">
        <v>3</v>
      </c>
      <c r="G1197">
        <v>845.67</v>
      </c>
      <c r="H1197">
        <v>0.12</v>
      </c>
      <c r="I1197" t="s">
        <v>1868</v>
      </c>
      <c r="J1197">
        <v>2232.5688</v>
      </c>
      <c r="K1197" s="4">
        <f>IF(ISBLANK(Sales_Fact[[#This Row],[Quantity]]),MEDIAN(Sales_Fact[Quantity]),Sales_Fact[[#This Row],[Quantity]])</f>
        <v>3</v>
      </c>
      <c r="L1197" s="1">
        <f>IF(ISBLANK(Sales_Fact[[#This Row],[Unit_Price]]),MEDIAN(Sales_Fact[Unit_Price]),Sales_Fact[[#This Row],[Unit_Price]])</f>
        <v>845.67</v>
      </c>
      <c r="M1197" s="2">
        <f>IF(ISBLANK(Sales_Fact[[#This Row],[Discount]]),MEDIAN(Sales_Fact[Discount]),Sales_Fact[[#This Row],[Discount]])</f>
        <v>0.12</v>
      </c>
      <c r="N1197" s="1">
        <f>Sales_Fact[[#This Row],[Quantity2]]*Sales_Fact[[#This Row],[Unit_Price3]]*(1-Sales_Fact[[#This Row],[Discount4]])</f>
        <v>2232.5688</v>
      </c>
      <c r="O1197" s="1">
        <f>Sales_Fact[[#This Row],[Quantity2]]*Sales_Fact[[#This Row],[Unit_Price3]]</f>
        <v>2537.0099999999998</v>
      </c>
      <c r="P1197" s="1">
        <f>Sales_Fact[[#This Row],[Gross Amount]]*Sales_Fact[[#This Row],[Discount4]]</f>
        <v>304.44119999999998</v>
      </c>
      <c r="Q1197" s="1" t="str">
        <f>IF(Sales_Fact[[#This Row],[Total_Amount5]]&gt;1000,"High Value","Standard")</f>
        <v>High Value</v>
      </c>
    </row>
    <row r="1198" spans="1:17" x14ac:dyDescent="0.25">
      <c r="A1198" t="s">
        <v>3084</v>
      </c>
      <c r="B1198" s="3">
        <v>45395</v>
      </c>
      <c r="C1198" t="s">
        <v>972</v>
      </c>
      <c r="D1198" t="s">
        <v>1716</v>
      </c>
      <c r="E1198" t="s">
        <v>1886</v>
      </c>
      <c r="F1198">
        <v>4</v>
      </c>
      <c r="G1198">
        <v>750.26</v>
      </c>
      <c r="H1198">
        <v>0.01</v>
      </c>
      <c r="I1198" t="s">
        <v>1864</v>
      </c>
      <c r="J1198">
        <v>2971.0295999999998</v>
      </c>
      <c r="K1198" s="4">
        <f>IF(ISBLANK(Sales_Fact[[#This Row],[Quantity]]),MEDIAN(Sales_Fact[Quantity]),Sales_Fact[[#This Row],[Quantity]])</f>
        <v>4</v>
      </c>
      <c r="L1198" s="1">
        <f>IF(ISBLANK(Sales_Fact[[#This Row],[Unit_Price]]),MEDIAN(Sales_Fact[Unit_Price]),Sales_Fact[[#This Row],[Unit_Price]])</f>
        <v>750.26</v>
      </c>
      <c r="M1198" s="2">
        <f>IF(ISBLANK(Sales_Fact[[#This Row],[Discount]]),MEDIAN(Sales_Fact[Discount]),Sales_Fact[[#This Row],[Discount]])</f>
        <v>0.01</v>
      </c>
      <c r="N1198" s="1">
        <f>Sales_Fact[[#This Row],[Quantity2]]*Sales_Fact[[#This Row],[Unit_Price3]]*(1-Sales_Fact[[#This Row],[Discount4]])</f>
        <v>2971.0295999999998</v>
      </c>
      <c r="O1198" s="1">
        <f>Sales_Fact[[#This Row],[Quantity2]]*Sales_Fact[[#This Row],[Unit_Price3]]</f>
        <v>3001.04</v>
      </c>
      <c r="P1198" s="1">
        <f>Sales_Fact[[#This Row],[Gross Amount]]*Sales_Fact[[#This Row],[Discount4]]</f>
        <v>30.010400000000001</v>
      </c>
      <c r="Q1198" s="1" t="str">
        <f>IF(Sales_Fact[[#This Row],[Total_Amount5]]&gt;1000,"High Value","Standard")</f>
        <v>High Value</v>
      </c>
    </row>
    <row r="1199" spans="1:17" x14ac:dyDescent="0.25">
      <c r="A1199" t="s">
        <v>3085</v>
      </c>
      <c r="B1199" s="3">
        <v>45382</v>
      </c>
      <c r="C1199" t="s">
        <v>1053</v>
      </c>
      <c r="D1199" t="s">
        <v>1827</v>
      </c>
      <c r="E1199" t="s">
        <v>1913</v>
      </c>
      <c r="F1199">
        <v>4</v>
      </c>
      <c r="G1199">
        <v>294.38</v>
      </c>
      <c r="H1199">
        <v>0.2</v>
      </c>
      <c r="I1199" t="s">
        <v>1861</v>
      </c>
      <c r="J1199">
        <v>942.01600000000008</v>
      </c>
      <c r="K1199" s="4">
        <f>IF(ISBLANK(Sales_Fact[[#This Row],[Quantity]]),MEDIAN(Sales_Fact[Quantity]),Sales_Fact[[#This Row],[Quantity]])</f>
        <v>4</v>
      </c>
      <c r="L1199" s="1">
        <f>IF(ISBLANK(Sales_Fact[[#This Row],[Unit_Price]]),MEDIAN(Sales_Fact[Unit_Price]),Sales_Fact[[#This Row],[Unit_Price]])</f>
        <v>294.38</v>
      </c>
      <c r="M1199" s="2">
        <f>IF(ISBLANK(Sales_Fact[[#This Row],[Discount]]),MEDIAN(Sales_Fact[Discount]),Sales_Fact[[#This Row],[Discount]])</f>
        <v>0.2</v>
      </c>
      <c r="N1199" s="1">
        <f>Sales_Fact[[#This Row],[Quantity2]]*Sales_Fact[[#This Row],[Unit_Price3]]*(1-Sales_Fact[[#This Row],[Discount4]])</f>
        <v>942.01600000000008</v>
      </c>
      <c r="O1199" s="1">
        <f>Sales_Fact[[#This Row],[Quantity2]]*Sales_Fact[[#This Row],[Unit_Price3]]</f>
        <v>1177.52</v>
      </c>
      <c r="P1199" s="1">
        <f>Sales_Fact[[#This Row],[Gross Amount]]*Sales_Fact[[#This Row],[Discount4]]</f>
        <v>235.50400000000002</v>
      </c>
      <c r="Q1199" s="1" t="str">
        <f>IF(Sales_Fact[[#This Row],[Total_Amount5]]&gt;1000,"High Value","Standard")</f>
        <v>Standard</v>
      </c>
    </row>
    <row r="1200" spans="1:17" x14ac:dyDescent="0.25">
      <c r="A1200" t="s">
        <v>3086</v>
      </c>
      <c r="B1200" s="3">
        <v>45919</v>
      </c>
      <c r="C1200" t="s">
        <v>351</v>
      </c>
      <c r="D1200" t="s">
        <v>1839</v>
      </c>
      <c r="E1200" t="s">
        <v>1909</v>
      </c>
      <c r="F1200">
        <v>3</v>
      </c>
      <c r="G1200">
        <v>583.52</v>
      </c>
      <c r="H1200">
        <v>7.0000000000000007E-2</v>
      </c>
      <c r="I1200" t="s">
        <v>1864</v>
      </c>
      <c r="J1200">
        <v>1628.0208</v>
      </c>
      <c r="K1200" s="4">
        <f>IF(ISBLANK(Sales_Fact[[#This Row],[Quantity]]),MEDIAN(Sales_Fact[Quantity]),Sales_Fact[[#This Row],[Quantity]])</f>
        <v>3</v>
      </c>
      <c r="L1200" s="1">
        <f>IF(ISBLANK(Sales_Fact[[#This Row],[Unit_Price]]),MEDIAN(Sales_Fact[Unit_Price]),Sales_Fact[[#This Row],[Unit_Price]])</f>
        <v>583.52</v>
      </c>
      <c r="M1200" s="2">
        <f>IF(ISBLANK(Sales_Fact[[#This Row],[Discount]]),MEDIAN(Sales_Fact[Discount]),Sales_Fact[[#This Row],[Discount]])</f>
        <v>7.0000000000000007E-2</v>
      </c>
      <c r="N1200" s="1">
        <f>Sales_Fact[[#This Row],[Quantity2]]*Sales_Fact[[#This Row],[Unit_Price3]]*(1-Sales_Fact[[#This Row],[Discount4]])</f>
        <v>1628.0207999999998</v>
      </c>
      <c r="O1200" s="1">
        <f>Sales_Fact[[#This Row],[Quantity2]]*Sales_Fact[[#This Row],[Unit_Price3]]</f>
        <v>1750.56</v>
      </c>
      <c r="P1200" s="1">
        <f>Sales_Fact[[#This Row],[Gross Amount]]*Sales_Fact[[#This Row],[Discount4]]</f>
        <v>122.53920000000001</v>
      </c>
      <c r="Q1200" s="1" t="str">
        <f>IF(Sales_Fact[[#This Row],[Total_Amount5]]&gt;1000,"High Value","Standard")</f>
        <v>High Value</v>
      </c>
    </row>
    <row r="1201" spans="1:17" x14ac:dyDescent="0.25">
      <c r="A1201" t="s">
        <v>3087</v>
      </c>
      <c r="B1201" s="3">
        <v>45453</v>
      </c>
      <c r="C1201" t="s">
        <v>1458</v>
      </c>
      <c r="D1201" t="s">
        <v>1818</v>
      </c>
      <c r="E1201" t="s">
        <v>1886</v>
      </c>
      <c r="F1201">
        <v>2</v>
      </c>
      <c r="G1201">
        <v>635.22</v>
      </c>
      <c r="H1201">
        <v>0.3</v>
      </c>
      <c r="I1201" t="s">
        <v>1868</v>
      </c>
      <c r="J1201">
        <v>889.30799999999999</v>
      </c>
      <c r="K1201" s="4">
        <f>IF(ISBLANK(Sales_Fact[[#This Row],[Quantity]]),MEDIAN(Sales_Fact[Quantity]),Sales_Fact[[#This Row],[Quantity]])</f>
        <v>2</v>
      </c>
      <c r="L1201" s="1">
        <f>IF(ISBLANK(Sales_Fact[[#This Row],[Unit_Price]]),MEDIAN(Sales_Fact[Unit_Price]),Sales_Fact[[#This Row],[Unit_Price]])</f>
        <v>635.22</v>
      </c>
      <c r="M1201" s="2">
        <f>IF(ISBLANK(Sales_Fact[[#This Row],[Discount]]),MEDIAN(Sales_Fact[Discount]),Sales_Fact[[#This Row],[Discount]])</f>
        <v>0.3</v>
      </c>
      <c r="N1201" s="1">
        <f>Sales_Fact[[#This Row],[Quantity2]]*Sales_Fact[[#This Row],[Unit_Price3]]*(1-Sales_Fact[[#This Row],[Discount4]])</f>
        <v>889.30799999999999</v>
      </c>
      <c r="O1201" s="1">
        <f>Sales_Fact[[#This Row],[Quantity2]]*Sales_Fact[[#This Row],[Unit_Price3]]</f>
        <v>1270.44</v>
      </c>
      <c r="P1201" s="1">
        <f>Sales_Fact[[#This Row],[Gross Amount]]*Sales_Fact[[#This Row],[Discount4]]</f>
        <v>381.13200000000001</v>
      </c>
      <c r="Q1201" s="1" t="str">
        <f>IF(Sales_Fact[[#This Row],[Total_Amount5]]&gt;1000,"High Value","Standard")</f>
        <v>Standard</v>
      </c>
    </row>
    <row r="1202" spans="1:17" x14ac:dyDescent="0.25">
      <c r="A1202" t="s">
        <v>3088</v>
      </c>
      <c r="B1202" s="3">
        <v>45313</v>
      </c>
      <c r="C1202" t="s">
        <v>1338</v>
      </c>
      <c r="D1202" t="s">
        <v>1749</v>
      </c>
      <c r="E1202" t="s">
        <v>1909</v>
      </c>
      <c r="F1202">
        <v>1</v>
      </c>
      <c r="G1202">
        <v>743.55</v>
      </c>
      <c r="H1202">
        <v>0.11</v>
      </c>
      <c r="I1202" t="s">
        <v>1868</v>
      </c>
      <c r="J1202">
        <v>661.7595</v>
      </c>
      <c r="K1202" s="4">
        <f>IF(ISBLANK(Sales_Fact[[#This Row],[Quantity]]),MEDIAN(Sales_Fact[Quantity]),Sales_Fact[[#This Row],[Quantity]])</f>
        <v>1</v>
      </c>
      <c r="L1202" s="1">
        <f>IF(ISBLANK(Sales_Fact[[#This Row],[Unit_Price]]),MEDIAN(Sales_Fact[Unit_Price]),Sales_Fact[[#This Row],[Unit_Price]])</f>
        <v>743.55</v>
      </c>
      <c r="M1202" s="2">
        <f>IF(ISBLANK(Sales_Fact[[#This Row],[Discount]]),MEDIAN(Sales_Fact[Discount]),Sales_Fact[[#This Row],[Discount]])</f>
        <v>0.11</v>
      </c>
      <c r="N1202" s="1">
        <f>Sales_Fact[[#This Row],[Quantity2]]*Sales_Fact[[#This Row],[Unit_Price3]]*(1-Sales_Fact[[#This Row],[Discount4]])</f>
        <v>661.7595</v>
      </c>
      <c r="O1202" s="1">
        <f>Sales_Fact[[#This Row],[Quantity2]]*Sales_Fact[[#This Row],[Unit_Price3]]</f>
        <v>743.55</v>
      </c>
      <c r="P1202" s="1">
        <f>Sales_Fact[[#This Row],[Gross Amount]]*Sales_Fact[[#This Row],[Discount4]]</f>
        <v>81.790499999999994</v>
      </c>
      <c r="Q1202" s="1" t="str">
        <f>IF(Sales_Fact[[#This Row],[Total_Amount5]]&gt;1000,"High Value","Standard")</f>
        <v>Standard</v>
      </c>
    </row>
    <row r="1203" spans="1:17" x14ac:dyDescent="0.25">
      <c r="A1203" t="s">
        <v>3089</v>
      </c>
      <c r="B1203" s="3">
        <v>45377</v>
      </c>
      <c r="C1203" t="s">
        <v>364</v>
      </c>
      <c r="D1203" t="s">
        <v>1683</v>
      </c>
      <c r="E1203" t="s">
        <v>1860</v>
      </c>
      <c r="F1203">
        <v>4</v>
      </c>
      <c r="G1203">
        <v>530.45000000000005</v>
      </c>
      <c r="H1203">
        <v>0.13</v>
      </c>
      <c r="I1203" t="s">
        <v>1861</v>
      </c>
      <c r="J1203">
        <v>1845.9659999999999</v>
      </c>
      <c r="K1203" s="4">
        <f>IF(ISBLANK(Sales_Fact[[#This Row],[Quantity]]),MEDIAN(Sales_Fact[Quantity]),Sales_Fact[[#This Row],[Quantity]])</f>
        <v>4</v>
      </c>
      <c r="L1203" s="1">
        <f>IF(ISBLANK(Sales_Fact[[#This Row],[Unit_Price]]),MEDIAN(Sales_Fact[Unit_Price]),Sales_Fact[[#This Row],[Unit_Price]])</f>
        <v>530.45000000000005</v>
      </c>
      <c r="M1203" s="2">
        <f>IF(ISBLANK(Sales_Fact[[#This Row],[Discount]]),MEDIAN(Sales_Fact[Discount]),Sales_Fact[[#This Row],[Discount]])</f>
        <v>0.13</v>
      </c>
      <c r="N1203" s="1">
        <f>Sales_Fact[[#This Row],[Quantity2]]*Sales_Fact[[#This Row],[Unit_Price3]]*(1-Sales_Fact[[#This Row],[Discount4]])</f>
        <v>1845.9660000000001</v>
      </c>
      <c r="O1203" s="1">
        <f>Sales_Fact[[#This Row],[Quantity2]]*Sales_Fact[[#This Row],[Unit_Price3]]</f>
        <v>2121.8000000000002</v>
      </c>
      <c r="P1203" s="1">
        <f>Sales_Fact[[#This Row],[Gross Amount]]*Sales_Fact[[#This Row],[Discount4]]</f>
        <v>275.83400000000006</v>
      </c>
      <c r="Q1203" s="1" t="str">
        <f>IF(Sales_Fact[[#This Row],[Total_Amount5]]&gt;1000,"High Value","Standard")</f>
        <v>High Value</v>
      </c>
    </row>
    <row r="1204" spans="1:17" x14ac:dyDescent="0.25">
      <c r="A1204" t="s">
        <v>3090</v>
      </c>
      <c r="B1204" s="3">
        <v>45371</v>
      </c>
      <c r="C1204" t="s">
        <v>851</v>
      </c>
      <c r="D1204" t="s">
        <v>1749</v>
      </c>
      <c r="E1204" t="s">
        <v>1890</v>
      </c>
      <c r="F1204">
        <v>2</v>
      </c>
      <c r="G1204">
        <v>972.4</v>
      </c>
      <c r="H1204">
        <v>0.06</v>
      </c>
      <c r="I1204" t="s">
        <v>1868</v>
      </c>
      <c r="J1204">
        <v>1828.1120000000001</v>
      </c>
      <c r="K1204" s="4">
        <f>IF(ISBLANK(Sales_Fact[[#This Row],[Quantity]]),MEDIAN(Sales_Fact[Quantity]),Sales_Fact[[#This Row],[Quantity]])</f>
        <v>2</v>
      </c>
      <c r="L1204" s="1">
        <f>IF(ISBLANK(Sales_Fact[[#This Row],[Unit_Price]]),MEDIAN(Sales_Fact[Unit_Price]),Sales_Fact[[#This Row],[Unit_Price]])</f>
        <v>972.4</v>
      </c>
      <c r="M1204" s="2">
        <f>IF(ISBLANK(Sales_Fact[[#This Row],[Discount]]),MEDIAN(Sales_Fact[Discount]),Sales_Fact[[#This Row],[Discount]])</f>
        <v>0.06</v>
      </c>
      <c r="N1204" s="1">
        <f>Sales_Fact[[#This Row],[Quantity2]]*Sales_Fact[[#This Row],[Unit_Price3]]*(1-Sales_Fact[[#This Row],[Discount4]])</f>
        <v>1828.1119999999999</v>
      </c>
      <c r="O1204" s="1">
        <f>Sales_Fact[[#This Row],[Quantity2]]*Sales_Fact[[#This Row],[Unit_Price3]]</f>
        <v>1944.8</v>
      </c>
      <c r="P1204" s="1">
        <f>Sales_Fact[[#This Row],[Gross Amount]]*Sales_Fact[[#This Row],[Discount4]]</f>
        <v>116.68799999999999</v>
      </c>
      <c r="Q1204" s="1" t="str">
        <f>IF(Sales_Fact[[#This Row],[Total_Amount5]]&gt;1000,"High Value","Standard")</f>
        <v>High Value</v>
      </c>
    </row>
    <row r="1205" spans="1:17" x14ac:dyDescent="0.25">
      <c r="A1205" t="s">
        <v>3091</v>
      </c>
      <c r="B1205" s="3">
        <v>45797</v>
      </c>
      <c r="C1205" t="s">
        <v>1191</v>
      </c>
      <c r="D1205" t="s">
        <v>1597</v>
      </c>
      <c r="E1205" t="s">
        <v>1899</v>
      </c>
      <c r="F1205">
        <v>3</v>
      </c>
      <c r="G1205">
        <v>197.93</v>
      </c>
      <c r="H1205">
        <v>0</v>
      </c>
      <c r="I1205" t="s">
        <v>1868</v>
      </c>
      <c r="J1205">
        <v>593.79</v>
      </c>
      <c r="K1205" s="4">
        <f>IF(ISBLANK(Sales_Fact[[#This Row],[Quantity]]),MEDIAN(Sales_Fact[Quantity]),Sales_Fact[[#This Row],[Quantity]])</f>
        <v>3</v>
      </c>
      <c r="L1205" s="1">
        <f>IF(ISBLANK(Sales_Fact[[#This Row],[Unit_Price]]),MEDIAN(Sales_Fact[Unit_Price]),Sales_Fact[[#This Row],[Unit_Price]])</f>
        <v>197.93</v>
      </c>
      <c r="M1205" s="2">
        <f>IF(ISBLANK(Sales_Fact[[#This Row],[Discount]]),MEDIAN(Sales_Fact[Discount]),Sales_Fact[[#This Row],[Discount]])</f>
        <v>0</v>
      </c>
      <c r="N1205" s="1">
        <f>Sales_Fact[[#This Row],[Quantity2]]*Sales_Fact[[#This Row],[Unit_Price3]]*(1-Sales_Fact[[#This Row],[Discount4]])</f>
        <v>593.79</v>
      </c>
      <c r="O1205" s="1">
        <f>Sales_Fact[[#This Row],[Quantity2]]*Sales_Fact[[#This Row],[Unit_Price3]]</f>
        <v>593.79</v>
      </c>
      <c r="P1205" s="1">
        <f>Sales_Fact[[#This Row],[Gross Amount]]*Sales_Fact[[#This Row],[Discount4]]</f>
        <v>0</v>
      </c>
      <c r="Q1205" s="1" t="str">
        <f>IF(Sales_Fact[[#This Row],[Total_Amount5]]&gt;1000,"High Value","Standard")</f>
        <v>Standard</v>
      </c>
    </row>
    <row r="1206" spans="1:17" x14ac:dyDescent="0.25">
      <c r="A1206" t="s">
        <v>3092</v>
      </c>
      <c r="B1206" s="3">
        <v>45575</v>
      </c>
      <c r="C1206" t="s">
        <v>1083</v>
      </c>
      <c r="D1206" t="s">
        <v>1812</v>
      </c>
      <c r="E1206" t="s">
        <v>1931</v>
      </c>
      <c r="F1206">
        <v>4</v>
      </c>
      <c r="G1206">
        <v>565.51</v>
      </c>
      <c r="H1206">
        <v>0.16</v>
      </c>
      <c r="I1206" t="s">
        <v>1864</v>
      </c>
      <c r="J1206">
        <v>1900.1135999999999</v>
      </c>
      <c r="K1206" s="4">
        <f>IF(ISBLANK(Sales_Fact[[#This Row],[Quantity]]),MEDIAN(Sales_Fact[Quantity]),Sales_Fact[[#This Row],[Quantity]])</f>
        <v>4</v>
      </c>
      <c r="L1206" s="1">
        <f>IF(ISBLANK(Sales_Fact[[#This Row],[Unit_Price]]),MEDIAN(Sales_Fact[Unit_Price]),Sales_Fact[[#This Row],[Unit_Price]])</f>
        <v>565.51</v>
      </c>
      <c r="M1206" s="2">
        <f>IF(ISBLANK(Sales_Fact[[#This Row],[Discount]]),MEDIAN(Sales_Fact[Discount]),Sales_Fact[[#This Row],[Discount]])</f>
        <v>0.16</v>
      </c>
      <c r="N1206" s="1">
        <f>Sales_Fact[[#This Row],[Quantity2]]*Sales_Fact[[#This Row],[Unit_Price3]]*(1-Sales_Fact[[#This Row],[Discount4]])</f>
        <v>1900.1135999999999</v>
      </c>
      <c r="O1206" s="1">
        <f>Sales_Fact[[#This Row],[Quantity2]]*Sales_Fact[[#This Row],[Unit_Price3]]</f>
        <v>2262.04</v>
      </c>
      <c r="P1206" s="1">
        <f>Sales_Fact[[#This Row],[Gross Amount]]*Sales_Fact[[#This Row],[Discount4]]</f>
        <v>361.9264</v>
      </c>
      <c r="Q1206" s="1" t="str">
        <f>IF(Sales_Fact[[#This Row],[Total_Amount5]]&gt;1000,"High Value","Standard")</f>
        <v>High Value</v>
      </c>
    </row>
    <row r="1207" spans="1:17" x14ac:dyDescent="0.25">
      <c r="A1207" t="s">
        <v>3093</v>
      </c>
      <c r="B1207" s="3">
        <v>45566</v>
      </c>
      <c r="C1207" t="s">
        <v>1256</v>
      </c>
      <c r="D1207" t="s">
        <v>1668</v>
      </c>
      <c r="E1207" t="s">
        <v>1874</v>
      </c>
      <c r="F1207">
        <v>4</v>
      </c>
      <c r="G1207">
        <v>983.38</v>
      </c>
      <c r="H1207">
        <v>0.25</v>
      </c>
      <c r="I1207" t="s">
        <v>1868</v>
      </c>
      <c r="J1207">
        <v>2950.14</v>
      </c>
      <c r="K1207" s="4">
        <f>IF(ISBLANK(Sales_Fact[[#This Row],[Quantity]]),MEDIAN(Sales_Fact[Quantity]),Sales_Fact[[#This Row],[Quantity]])</f>
        <v>4</v>
      </c>
      <c r="L1207" s="1">
        <f>IF(ISBLANK(Sales_Fact[[#This Row],[Unit_Price]]),MEDIAN(Sales_Fact[Unit_Price]),Sales_Fact[[#This Row],[Unit_Price]])</f>
        <v>983.38</v>
      </c>
      <c r="M1207" s="2">
        <f>IF(ISBLANK(Sales_Fact[[#This Row],[Discount]]),MEDIAN(Sales_Fact[Discount]),Sales_Fact[[#This Row],[Discount]])</f>
        <v>0.25</v>
      </c>
      <c r="N1207" s="1">
        <f>Sales_Fact[[#This Row],[Quantity2]]*Sales_Fact[[#This Row],[Unit_Price3]]*(1-Sales_Fact[[#This Row],[Discount4]])</f>
        <v>2950.14</v>
      </c>
      <c r="O1207" s="1">
        <f>Sales_Fact[[#This Row],[Quantity2]]*Sales_Fact[[#This Row],[Unit_Price3]]</f>
        <v>3933.52</v>
      </c>
      <c r="P1207" s="1">
        <f>Sales_Fact[[#This Row],[Gross Amount]]*Sales_Fact[[#This Row],[Discount4]]</f>
        <v>983.38</v>
      </c>
      <c r="Q1207" s="1" t="str">
        <f>IF(Sales_Fact[[#This Row],[Total_Amount5]]&gt;1000,"High Value","Standard")</f>
        <v>High Value</v>
      </c>
    </row>
    <row r="1208" spans="1:17" x14ac:dyDescent="0.25">
      <c r="A1208" t="s">
        <v>3094</v>
      </c>
      <c r="B1208" s="3">
        <v>45252</v>
      </c>
      <c r="C1208" t="s">
        <v>761</v>
      </c>
      <c r="D1208" t="s">
        <v>1848</v>
      </c>
      <c r="E1208" t="s">
        <v>1890</v>
      </c>
      <c r="F1208">
        <v>1</v>
      </c>
      <c r="G1208">
        <v>955.06</v>
      </c>
      <c r="H1208">
        <v>0.14000000000000001</v>
      </c>
      <c r="I1208" t="s">
        <v>1861</v>
      </c>
      <c r="J1208">
        <v>821.35159999999996</v>
      </c>
      <c r="K1208" s="4">
        <f>IF(ISBLANK(Sales_Fact[[#This Row],[Quantity]]),MEDIAN(Sales_Fact[Quantity]),Sales_Fact[[#This Row],[Quantity]])</f>
        <v>1</v>
      </c>
      <c r="L1208" s="1">
        <f>IF(ISBLANK(Sales_Fact[[#This Row],[Unit_Price]]),MEDIAN(Sales_Fact[Unit_Price]),Sales_Fact[[#This Row],[Unit_Price]])</f>
        <v>955.06</v>
      </c>
      <c r="M1208" s="2">
        <f>IF(ISBLANK(Sales_Fact[[#This Row],[Discount]]),MEDIAN(Sales_Fact[Discount]),Sales_Fact[[#This Row],[Discount]])</f>
        <v>0.14000000000000001</v>
      </c>
      <c r="N1208" s="1">
        <f>Sales_Fact[[#This Row],[Quantity2]]*Sales_Fact[[#This Row],[Unit_Price3]]*(1-Sales_Fact[[#This Row],[Discount4]])</f>
        <v>821.35159999999996</v>
      </c>
      <c r="O1208" s="1">
        <f>Sales_Fact[[#This Row],[Quantity2]]*Sales_Fact[[#This Row],[Unit_Price3]]</f>
        <v>955.06</v>
      </c>
      <c r="P1208" s="1">
        <f>Sales_Fact[[#This Row],[Gross Amount]]*Sales_Fact[[#This Row],[Discount4]]</f>
        <v>133.70840000000001</v>
      </c>
      <c r="Q1208" s="1" t="str">
        <f>IF(Sales_Fact[[#This Row],[Total_Amount5]]&gt;1000,"High Value","Standard")</f>
        <v>Standard</v>
      </c>
    </row>
    <row r="1209" spans="1:17" x14ac:dyDescent="0.25">
      <c r="A1209" t="s">
        <v>3095</v>
      </c>
      <c r="B1209" s="3">
        <v>45693</v>
      </c>
      <c r="C1209" t="s">
        <v>1113</v>
      </c>
      <c r="D1209" t="s">
        <v>1728</v>
      </c>
      <c r="E1209" t="s">
        <v>1888</v>
      </c>
      <c r="F1209">
        <v>3</v>
      </c>
      <c r="G1209">
        <v>597.46</v>
      </c>
      <c r="H1209">
        <v>0.02</v>
      </c>
      <c r="I1209" t="s">
        <v>1864</v>
      </c>
      <c r="J1209">
        <v>1756.5324000000001</v>
      </c>
      <c r="K1209" s="4">
        <f>IF(ISBLANK(Sales_Fact[[#This Row],[Quantity]]),MEDIAN(Sales_Fact[Quantity]),Sales_Fact[[#This Row],[Quantity]])</f>
        <v>3</v>
      </c>
      <c r="L1209" s="1">
        <f>IF(ISBLANK(Sales_Fact[[#This Row],[Unit_Price]]),MEDIAN(Sales_Fact[Unit_Price]),Sales_Fact[[#This Row],[Unit_Price]])</f>
        <v>597.46</v>
      </c>
      <c r="M1209" s="2">
        <f>IF(ISBLANK(Sales_Fact[[#This Row],[Discount]]),MEDIAN(Sales_Fact[Discount]),Sales_Fact[[#This Row],[Discount]])</f>
        <v>0.02</v>
      </c>
      <c r="N1209" s="1">
        <f>Sales_Fact[[#This Row],[Quantity2]]*Sales_Fact[[#This Row],[Unit_Price3]]*(1-Sales_Fact[[#This Row],[Discount4]])</f>
        <v>1756.5324000000001</v>
      </c>
      <c r="O1209" s="1">
        <f>Sales_Fact[[#This Row],[Quantity2]]*Sales_Fact[[#This Row],[Unit_Price3]]</f>
        <v>1792.38</v>
      </c>
      <c r="P1209" s="1">
        <f>Sales_Fact[[#This Row],[Gross Amount]]*Sales_Fact[[#This Row],[Discount4]]</f>
        <v>35.8476</v>
      </c>
      <c r="Q1209" s="1" t="str">
        <f>IF(Sales_Fact[[#This Row],[Total_Amount5]]&gt;1000,"High Value","Standard")</f>
        <v>High Value</v>
      </c>
    </row>
    <row r="1210" spans="1:17" x14ac:dyDescent="0.25">
      <c r="A1210" t="s">
        <v>3096</v>
      </c>
      <c r="B1210" s="3">
        <v>45446</v>
      </c>
      <c r="C1210" t="s">
        <v>1008</v>
      </c>
      <c r="D1210" t="s">
        <v>1575</v>
      </c>
      <c r="E1210" t="s">
        <v>1886</v>
      </c>
      <c r="F1210">
        <v>3</v>
      </c>
      <c r="G1210">
        <v>581.09</v>
      </c>
      <c r="H1210">
        <v>0.1</v>
      </c>
      <c r="I1210" t="s">
        <v>1868</v>
      </c>
      <c r="J1210">
        <v>1568.943</v>
      </c>
      <c r="K1210" s="4">
        <f>IF(ISBLANK(Sales_Fact[[#This Row],[Quantity]]),MEDIAN(Sales_Fact[Quantity]),Sales_Fact[[#This Row],[Quantity]])</f>
        <v>3</v>
      </c>
      <c r="L1210" s="1">
        <f>IF(ISBLANK(Sales_Fact[[#This Row],[Unit_Price]]),MEDIAN(Sales_Fact[Unit_Price]),Sales_Fact[[#This Row],[Unit_Price]])</f>
        <v>581.09</v>
      </c>
      <c r="M1210" s="2">
        <f>IF(ISBLANK(Sales_Fact[[#This Row],[Discount]]),MEDIAN(Sales_Fact[Discount]),Sales_Fact[[#This Row],[Discount]])</f>
        <v>0.1</v>
      </c>
      <c r="N1210" s="1">
        <f>Sales_Fact[[#This Row],[Quantity2]]*Sales_Fact[[#This Row],[Unit_Price3]]*(1-Sales_Fact[[#This Row],[Discount4]])</f>
        <v>1568.943</v>
      </c>
      <c r="O1210" s="1">
        <f>Sales_Fact[[#This Row],[Quantity2]]*Sales_Fact[[#This Row],[Unit_Price3]]</f>
        <v>1743.27</v>
      </c>
      <c r="P1210" s="1">
        <f>Sales_Fact[[#This Row],[Gross Amount]]*Sales_Fact[[#This Row],[Discount4]]</f>
        <v>174.327</v>
      </c>
      <c r="Q1210" s="1" t="str">
        <f>IF(Sales_Fact[[#This Row],[Total_Amount5]]&gt;1000,"High Value","Standard")</f>
        <v>High Value</v>
      </c>
    </row>
    <row r="1211" spans="1:17" x14ac:dyDescent="0.25">
      <c r="A1211" t="s">
        <v>3097</v>
      </c>
      <c r="B1211" s="3">
        <v>45862</v>
      </c>
      <c r="C1211" t="s">
        <v>209</v>
      </c>
      <c r="D1211" t="s">
        <v>1641</v>
      </c>
      <c r="E1211" t="s">
        <v>1874</v>
      </c>
      <c r="F1211">
        <v>4</v>
      </c>
      <c r="G1211">
        <v>153.94999999999999</v>
      </c>
      <c r="H1211">
        <v>0.11</v>
      </c>
      <c r="I1211" t="s">
        <v>1864</v>
      </c>
      <c r="J1211">
        <v>548.06200000000001</v>
      </c>
      <c r="K1211" s="4">
        <f>IF(ISBLANK(Sales_Fact[[#This Row],[Quantity]]),MEDIAN(Sales_Fact[Quantity]),Sales_Fact[[#This Row],[Quantity]])</f>
        <v>4</v>
      </c>
      <c r="L1211" s="1">
        <f>IF(ISBLANK(Sales_Fact[[#This Row],[Unit_Price]]),MEDIAN(Sales_Fact[Unit_Price]),Sales_Fact[[#This Row],[Unit_Price]])</f>
        <v>153.94999999999999</v>
      </c>
      <c r="M1211" s="2">
        <f>IF(ISBLANK(Sales_Fact[[#This Row],[Discount]]),MEDIAN(Sales_Fact[Discount]),Sales_Fact[[#This Row],[Discount]])</f>
        <v>0.11</v>
      </c>
      <c r="N1211" s="1">
        <f>Sales_Fact[[#This Row],[Quantity2]]*Sales_Fact[[#This Row],[Unit_Price3]]*(1-Sales_Fact[[#This Row],[Discount4]])</f>
        <v>548.06200000000001</v>
      </c>
      <c r="O1211" s="1">
        <f>Sales_Fact[[#This Row],[Quantity2]]*Sales_Fact[[#This Row],[Unit_Price3]]</f>
        <v>615.79999999999995</v>
      </c>
      <c r="P1211" s="1">
        <f>Sales_Fact[[#This Row],[Gross Amount]]*Sales_Fact[[#This Row],[Discount4]]</f>
        <v>67.738</v>
      </c>
      <c r="Q1211" s="1" t="str">
        <f>IF(Sales_Fact[[#This Row],[Total_Amount5]]&gt;1000,"High Value","Standard")</f>
        <v>Standard</v>
      </c>
    </row>
    <row r="1212" spans="1:17" x14ac:dyDescent="0.25">
      <c r="A1212" t="s">
        <v>3098</v>
      </c>
      <c r="B1212" s="3">
        <v>45530</v>
      </c>
      <c r="C1212" t="s">
        <v>299</v>
      </c>
      <c r="D1212" t="s">
        <v>1659</v>
      </c>
      <c r="E1212" t="s">
        <v>1866</v>
      </c>
      <c r="F1212">
        <v>4</v>
      </c>
      <c r="G1212">
        <v>271.04000000000002</v>
      </c>
      <c r="H1212">
        <v>0.12</v>
      </c>
      <c r="I1212" t="s">
        <v>1868</v>
      </c>
      <c r="J1212">
        <v>954.06080000000009</v>
      </c>
      <c r="K1212" s="4">
        <f>IF(ISBLANK(Sales_Fact[[#This Row],[Quantity]]),MEDIAN(Sales_Fact[Quantity]),Sales_Fact[[#This Row],[Quantity]])</f>
        <v>4</v>
      </c>
      <c r="L1212" s="1">
        <f>IF(ISBLANK(Sales_Fact[[#This Row],[Unit_Price]]),MEDIAN(Sales_Fact[Unit_Price]),Sales_Fact[[#This Row],[Unit_Price]])</f>
        <v>271.04000000000002</v>
      </c>
      <c r="M1212" s="2">
        <f>IF(ISBLANK(Sales_Fact[[#This Row],[Discount]]),MEDIAN(Sales_Fact[Discount]),Sales_Fact[[#This Row],[Discount]])</f>
        <v>0.12</v>
      </c>
      <c r="N1212" s="1">
        <f>Sales_Fact[[#This Row],[Quantity2]]*Sales_Fact[[#This Row],[Unit_Price3]]*(1-Sales_Fact[[#This Row],[Discount4]])</f>
        <v>954.06080000000009</v>
      </c>
      <c r="O1212" s="1">
        <f>Sales_Fact[[#This Row],[Quantity2]]*Sales_Fact[[#This Row],[Unit_Price3]]</f>
        <v>1084.1600000000001</v>
      </c>
      <c r="P1212" s="1">
        <f>Sales_Fact[[#This Row],[Gross Amount]]*Sales_Fact[[#This Row],[Discount4]]</f>
        <v>130.0992</v>
      </c>
      <c r="Q1212" s="1" t="str">
        <f>IF(Sales_Fact[[#This Row],[Total_Amount5]]&gt;1000,"High Value","Standard")</f>
        <v>Standard</v>
      </c>
    </row>
    <row r="1213" spans="1:17" x14ac:dyDescent="0.25">
      <c r="A1213" t="s">
        <v>3099</v>
      </c>
      <c r="B1213" s="3">
        <v>45558</v>
      </c>
      <c r="C1213" t="s">
        <v>74</v>
      </c>
      <c r="D1213" t="s">
        <v>1656</v>
      </c>
      <c r="E1213" t="s">
        <v>1904</v>
      </c>
      <c r="F1213">
        <v>4</v>
      </c>
      <c r="G1213">
        <v>328.27</v>
      </c>
      <c r="H1213">
        <v>0.09</v>
      </c>
      <c r="I1213" t="s">
        <v>1864</v>
      </c>
      <c r="J1213">
        <v>1194.9028000000001</v>
      </c>
      <c r="K1213" s="4">
        <f>IF(ISBLANK(Sales_Fact[[#This Row],[Quantity]]),MEDIAN(Sales_Fact[Quantity]),Sales_Fact[[#This Row],[Quantity]])</f>
        <v>4</v>
      </c>
      <c r="L1213" s="1">
        <f>IF(ISBLANK(Sales_Fact[[#This Row],[Unit_Price]]),MEDIAN(Sales_Fact[Unit_Price]),Sales_Fact[[#This Row],[Unit_Price]])</f>
        <v>328.27</v>
      </c>
      <c r="M1213" s="2">
        <f>IF(ISBLANK(Sales_Fact[[#This Row],[Discount]]),MEDIAN(Sales_Fact[Discount]),Sales_Fact[[#This Row],[Discount]])</f>
        <v>0.09</v>
      </c>
      <c r="N1213" s="1">
        <f>Sales_Fact[[#This Row],[Quantity2]]*Sales_Fact[[#This Row],[Unit_Price3]]*(1-Sales_Fact[[#This Row],[Discount4]])</f>
        <v>1194.9028000000001</v>
      </c>
      <c r="O1213" s="1">
        <f>Sales_Fact[[#This Row],[Quantity2]]*Sales_Fact[[#This Row],[Unit_Price3]]</f>
        <v>1313.08</v>
      </c>
      <c r="P1213" s="1">
        <f>Sales_Fact[[#This Row],[Gross Amount]]*Sales_Fact[[#This Row],[Discount4]]</f>
        <v>118.17719999999998</v>
      </c>
      <c r="Q1213" s="1" t="str">
        <f>IF(Sales_Fact[[#This Row],[Total_Amount5]]&gt;1000,"High Value","Standard")</f>
        <v>High Value</v>
      </c>
    </row>
    <row r="1214" spans="1:17" x14ac:dyDescent="0.25">
      <c r="A1214" t="s">
        <v>3100</v>
      </c>
      <c r="B1214" s="3">
        <v>45472</v>
      </c>
      <c r="C1214" t="s">
        <v>1525</v>
      </c>
      <c r="D1214" t="s">
        <v>1602</v>
      </c>
      <c r="E1214" t="s">
        <v>1881</v>
      </c>
      <c r="F1214">
        <v>4</v>
      </c>
      <c r="G1214">
        <v>884.71</v>
      </c>
      <c r="H1214">
        <v>0.09</v>
      </c>
      <c r="I1214" t="s">
        <v>1864</v>
      </c>
      <c r="J1214">
        <v>3220.3444</v>
      </c>
      <c r="K1214" s="4">
        <f>IF(ISBLANK(Sales_Fact[[#This Row],[Quantity]]),MEDIAN(Sales_Fact[Quantity]),Sales_Fact[[#This Row],[Quantity]])</f>
        <v>4</v>
      </c>
      <c r="L1214" s="1">
        <f>IF(ISBLANK(Sales_Fact[[#This Row],[Unit_Price]]),MEDIAN(Sales_Fact[Unit_Price]),Sales_Fact[[#This Row],[Unit_Price]])</f>
        <v>884.71</v>
      </c>
      <c r="M1214" s="2">
        <f>IF(ISBLANK(Sales_Fact[[#This Row],[Discount]]),MEDIAN(Sales_Fact[Discount]),Sales_Fact[[#This Row],[Discount]])</f>
        <v>0.09</v>
      </c>
      <c r="N1214" s="1">
        <f>Sales_Fact[[#This Row],[Quantity2]]*Sales_Fact[[#This Row],[Unit_Price3]]*(1-Sales_Fact[[#This Row],[Discount4]])</f>
        <v>3220.3444000000004</v>
      </c>
      <c r="O1214" s="1">
        <f>Sales_Fact[[#This Row],[Quantity2]]*Sales_Fact[[#This Row],[Unit_Price3]]</f>
        <v>3538.84</v>
      </c>
      <c r="P1214" s="1">
        <f>Sales_Fact[[#This Row],[Gross Amount]]*Sales_Fact[[#This Row],[Discount4]]</f>
        <v>318.49560000000002</v>
      </c>
      <c r="Q1214" s="1" t="str">
        <f>IF(Sales_Fact[[#This Row],[Total_Amount5]]&gt;1000,"High Value","Standard")</f>
        <v>High Value</v>
      </c>
    </row>
    <row r="1215" spans="1:17" x14ac:dyDescent="0.25">
      <c r="A1215" t="s">
        <v>3101</v>
      </c>
      <c r="B1215" s="3">
        <v>45809</v>
      </c>
      <c r="C1215" t="s">
        <v>806</v>
      </c>
      <c r="D1215" t="s">
        <v>1767</v>
      </c>
      <c r="E1215" t="s">
        <v>1874</v>
      </c>
      <c r="F1215">
        <v>1</v>
      </c>
      <c r="G1215">
        <v>41.39</v>
      </c>
      <c r="H1215">
        <v>0.01</v>
      </c>
      <c r="I1215" t="s">
        <v>1861</v>
      </c>
      <c r="J1215">
        <v>40.976100000000002</v>
      </c>
      <c r="K1215" s="4">
        <f>IF(ISBLANK(Sales_Fact[[#This Row],[Quantity]]),MEDIAN(Sales_Fact[Quantity]),Sales_Fact[[#This Row],[Quantity]])</f>
        <v>1</v>
      </c>
      <c r="L1215" s="1">
        <f>IF(ISBLANK(Sales_Fact[[#This Row],[Unit_Price]]),MEDIAN(Sales_Fact[Unit_Price]),Sales_Fact[[#This Row],[Unit_Price]])</f>
        <v>41.39</v>
      </c>
      <c r="M1215" s="2">
        <f>IF(ISBLANK(Sales_Fact[[#This Row],[Discount]]),MEDIAN(Sales_Fact[Discount]),Sales_Fact[[#This Row],[Discount]])</f>
        <v>0.01</v>
      </c>
      <c r="N1215" s="1">
        <f>Sales_Fact[[#This Row],[Quantity2]]*Sales_Fact[[#This Row],[Unit_Price3]]*(1-Sales_Fact[[#This Row],[Discount4]])</f>
        <v>40.976100000000002</v>
      </c>
      <c r="O1215" s="1">
        <f>Sales_Fact[[#This Row],[Quantity2]]*Sales_Fact[[#This Row],[Unit_Price3]]</f>
        <v>41.39</v>
      </c>
      <c r="P1215" s="1">
        <f>Sales_Fact[[#This Row],[Gross Amount]]*Sales_Fact[[#This Row],[Discount4]]</f>
        <v>0.41389999999999999</v>
      </c>
      <c r="Q1215" s="1" t="str">
        <f>IF(Sales_Fact[[#This Row],[Total_Amount5]]&gt;1000,"High Value","Standard")</f>
        <v>Standard</v>
      </c>
    </row>
    <row r="1216" spans="1:17" x14ac:dyDescent="0.25">
      <c r="A1216" t="s">
        <v>3102</v>
      </c>
      <c r="B1216" s="3">
        <v>45783</v>
      </c>
      <c r="C1216" t="s">
        <v>556</v>
      </c>
      <c r="D1216" t="s">
        <v>1722</v>
      </c>
      <c r="E1216" t="s">
        <v>1890</v>
      </c>
      <c r="F1216">
        <v>4</v>
      </c>
      <c r="G1216">
        <v>64.06</v>
      </c>
      <c r="H1216">
        <v>0.26</v>
      </c>
      <c r="I1216" t="s">
        <v>1861</v>
      </c>
      <c r="J1216">
        <v>189.61760000000001</v>
      </c>
      <c r="K1216" s="4">
        <f>IF(ISBLANK(Sales_Fact[[#This Row],[Quantity]]),MEDIAN(Sales_Fact[Quantity]),Sales_Fact[[#This Row],[Quantity]])</f>
        <v>4</v>
      </c>
      <c r="L1216" s="1">
        <f>IF(ISBLANK(Sales_Fact[[#This Row],[Unit_Price]]),MEDIAN(Sales_Fact[Unit_Price]),Sales_Fact[[#This Row],[Unit_Price]])</f>
        <v>64.06</v>
      </c>
      <c r="M1216" s="2">
        <f>IF(ISBLANK(Sales_Fact[[#This Row],[Discount]]),MEDIAN(Sales_Fact[Discount]),Sales_Fact[[#This Row],[Discount]])</f>
        <v>0.26</v>
      </c>
      <c r="N1216" s="1">
        <f>Sales_Fact[[#This Row],[Quantity2]]*Sales_Fact[[#This Row],[Unit_Price3]]*(1-Sales_Fact[[#This Row],[Discount4]])</f>
        <v>189.61760000000001</v>
      </c>
      <c r="O1216" s="1">
        <f>Sales_Fact[[#This Row],[Quantity2]]*Sales_Fact[[#This Row],[Unit_Price3]]</f>
        <v>256.24</v>
      </c>
      <c r="P1216" s="1">
        <f>Sales_Fact[[#This Row],[Gross Amount]]*Sales_Fact[[#This Row],[Discount4]]</f>
        <v>66.622399999999999</v>
      </c>
      <c r="Q1216" s="1" t="str">
        <f>IF(Sales_Fact[[#This Row],[Total_Amount5]]&gt;1000,"High Value","Standard")</f>
        <v>Standard</v>
      </c>
    </row>
    <row r="1217" spans="1:17" x14ac:dyDescent="0.25">
      <c r="A1217" t="s">
        <v>3103</v>
      </c>
      <c r="B1217" s="3">
        <v>45849</v>
      </c>
      <c r="C1217" t="s">
        <v>1095</v>
      </c>
      <c r="D1217" t="s">
        <v>1689</v>
      </c>
      <c r="E1217" t="s">
        <v>1890</v>
      </c>
      <c r="F1217">
        <v>2</v>
      </c>
      <c r="G1217">
        <v>152.25</v>
      </c>
      <c r="H1217">
        <v>0.13</v>
      </c>
      <c r="I1217" t="s">
        <v>1861</v>
      </c>
      <c r="J1217">
        <v>264.91500000000002</v>
      </c>
      <c r="K1217" s="4">
        <f>IF(ISBLANK(Sales_Fact[[#This Row],[Quantity]]),MEDIAN(Sales_Fact[Quantity]),Sales_Fact[[#This Row],[Quantity]])</f>
        <v>2</v>
      </c>
      <c r="L1217" s="1">
        <f>IF(ISBLANK(Sales_Fact[[#This Row],[Unit_Price]]),MEDIAN(Sales_Fact[Unit_Price]),Sales_Fact[[#This Row],[Unit_Price]])</f>
        <v>152.25</v>
      </c>
      <c r="M1217" s="2">
        <f>IF(ISBLANK(Sales_Fact[[#This Row],[Discount]]),MEDIAN(Sales_Fact[Discount]),Sales_Fact[[#This Row],[Discount]])</f>
        <v>0.13</v>
      </c>
      <c r="N1217" s="1">
        <f>Sales_Fact[[#This Row],[Quantity2]]*Sales_Fact[[#This Row],[Unit_Price3]]*(1-Sales_Fact[[#This Row],[Discount4]])</f>
        <v>264.91500000000002</v>
      </c>
      <c r="O1217" s="1">
        <f>Sales_Fact[[#This Row],[Quantity2]]*Sales_Fact[[#This Row],[Unit_Price3]]</f>
        <v>304.5</v>
      </c>
      <c r="P1217" s="1">
        <f>Sales_Fact[[#This Row],[Gross Amount]]*Sales_Fact[[#This Row],[Discount4]]</f>
        <v>39.585000000000001</v>
      </c>
      <c r="Q1217" s="1" t="str">
        <f>IF(Sales_Fact[[#This Row],[Total_Amount5]]&gt;1000,"High Value","Standard")</f>
        <v>Standard</v>
      </c>
    </row>
    <row r="1218" spans="1:17" x14ac:dyDescent="0.25">
      <c r="A1218" t="s">
        <v>3104</v>
      </c>
      <c r="B1218" s="3">
        <v>45281</v>
      </c>
      <c r="C1218" t="s">
        <v>360</v>
      </c>
      <c r="D1218" t="s">
        <v>1591</v>
      </c>
      <c r="E1218" t="s">
        <v>1892</v>
      </c>
      <c r="F1218">
        <v>2</v>
      </c>
      <c r="G1218">
        <v>889.04</v>
      </c>
      <c r="H1218">
        <v>0.23</v>
      </c>
      <c r="I1218" t="s">
        <v>1861</v>
      </c>
      <c r="J1218">
        <v>1369.1215999999999</v>
      </c>
      <c r="K1218" s="4">
        <f>IF(ISBLANK(Sales_Fact[[#This Row],[Quantity]]),MEDIAN(Sales_Fact[Quantity]),Sales_Fact[[#This Row],[Quantity]])</f>
        <v>2</v>
      </c>
      <c r="L1218" s="1">
        <f>IF(ISBLANK(Sales_Fact[[#This Row],[Unit_Price]]),MEDIAN(Sales_Fact[Unit_Price]),Sales_Fact[[#This Row],[Unit_Price]])</f>
        <v>889.04</v>
      </c>
      <c r="M1218" s="2">
        <f>IF(ISBLANK(Sales_Fact[[#This Row],[Discount]]),MEDIAN(Sales_Fact[Discount]),Sales_Fact[[#This Row],[Discount]])</f>
        <v>0.23</v>
      </c>
      <c r="N1218" s="1">
        <f>Sales_Fact[[#This Row],[Quantity2]]*Sales_Fact[[#This Row],[Unit_Price3]]*(1-Sales_Fact[[#This Row],[Discount4]])</f>
        <v>1369.1215999999999</v>
      </c>
      <c r="O1218" s="1">
        <f>Sales_Fact[[#This Row],[Quantity2]]*Sales_Fact[[#This Row],[Unit_Price3]]</f>
        <v>1778.08</v>
      </c>
      <c r="P1218" s="1">
        <f>Sales_Fact[[#This Row],[Gross Amount]]*Sales_Fact[[#This Row],[Discount4]]</f>
        <v>408.95839999999998</v>
      </c>
      <c r="Q1218" s="1" t="str">
        <f>IF(Sales_Fact[[#This Row],[Total_Amount5]]&gt;1000,"High Value","Standard")</f>
        <v>High Value</v>
      </c>
    </row>
    <row r="1219" spans="1:17" x14ac:dyDescent="0.25">
      <c r="A1219" t="s">
        <v>3105</v>
      </c>
      <c r="B1219" s="3">
        <v>45322</v>
      </c>
      <c r="C1219" t="s">
        <v>544</v>
      </c>
      <c r="D1219" t="s">
        <v>1662</v>
      </c>
      <c r="E1219" t="s">
        <v>1901</v>
      </c>
      <c r="F1219">
        <v>3</v>
      </c>
      <c r="G1219">
        <v>145.25</v>
      </c>
      <c r="H1219">
        <v>0.24</v>
      </c>
      <c r="I1219" t="s">
        <v>1864</v>
      </c>
      <c r="J1219">
        <v>331.17</v>
      </c>
      <c r="K1219" s="4">
        <f>IF(ISBLANK(Sales_Fact[[#This Row],[Quantity]]),MEDIAN(Sales_Fact[Quantity]),Sales_Fact[[#This Row],[Quantity]])</f>
        <v>3</v>
      </c>
      <c r="L1219" s="1">
        <f>IF(ISBLANK(Sales_Fact[[#This Row],[Unit_Price]]),MEDIAN(Sales_Fact[Unit_Price]),Sales_Fact[[#This Row],[Unit_Price]])</f>
        <v>145.25</v>
      </c>
      <c r="M1219" s="2">
        <f>IF(ISBLANK(Sales_Fact[[#This Row],[Discount]]),MEDIAN(Sales_Fact[Discount]),Sales_Fact[[#This Row],[Discount]])</f>
        <v>0.24</v>
      </c>
      <c r="N1219" s="1">
        <f>Sales_Fact[[#This Row],[Quantity2]]*Sales_Fact[[#This Row],[Unit_Price3]]*(1-Sales_Fact[[#This Row],[Discount4]])</f>
        <v>331.17</v>
      </c>
      <c r="O1219" s="1">
        <f>Sales_Fact[[#This Row],[Quantity2]]*Sales_Fact[[#This Row],[Unit_Price3]]</f>
        <v>435.75</v>
      </c>
      <c r="P1219" s="1">
        <f>Sales_Fact[[#This Row],[Gross Amount]]*Sales_Fact[[#This Row],[Discount4]]</f>
        <v>104.58</v>
      </c>
      <c r="Q1219" s="1" t="str">
        <f>IF(Sales_Fact[[#This Row],[Total_Amount5]]&gt;1000,"High Value","Standard")</f>
        <v>Standard</v>
      </c>
    </row>
    <row r="1220" spans="1:17" x14ac:dyDescent="0.25">
      <c r="A1220" t="s">
        <v>3106</v>
      </c>
      <c r="B1220" s="3">
        <v>45560</v>
      </c>
      <c r="C1220" t="s">
        <v>215</v>
      </c>
      <c r="D1220" t="s">
        <v>1815</v>
      </c>
      <c r="E1220" t="s">
        <v>1909</v>
      </c>
      <c r="F1220">
        <v>2</v>
      </c>
      <c r="G1220">
        <v>898.45</v>
      </c>
      <c r="H1220">
        <v>0.28999999999999998</v>
      </c>
      <c r="I1220" t="s">
        <v>1868</v>
      </c>
      <c r="J1220">
        <v>1275.799</v>
      </c>
      <c r="K1220" s="4">
        <f>IF(ISBLANK(Sales_Fact[[#This Row],[Quantity]]),MEDIAN(Sales_Fact[Quantity]),Sales_Fact[[#This Row],[Quantity]])</f>
        <v>2</v>
      </c>
      <c r="L1220" s="1">
        <f>IF(ISBLANK(Sales_Fact[[#This Row],[Unit_Price]]),MEDIAN(Sales_Fact[Unit_Price]),Sales_Fact[[#This Row],[Unit_Price]])</f>
        <v>898.45</v>
      </c>
      <c r="M1220" s="2">
        <f>IF(ISBLANK(Sales_Fact[[#This Row],[Discount]]),MEDIAN(Sales_Fact[Discount]),Sales_Fact[[#This Row],[Discount]])</f>
        <v>0.28999999999999998</v>
      </c>
      <c r="N1220" s="1">
        <f>Sales_Fact[[#This Row],[Quantity2]]*Sales_Fact[[#This Row],[Unit_Price3]]*(1-Sales_Fact[[#This Row],[Discount4]])</f>
        <v>1275.799</v>
      </c>
      <c r="O1220" s="1">
        <f>Sales_Fact[[#This Row],[Quantity2]]*Sales_Fact[[#This Row],[Unit_Price3]]</f>
        <v>1796.9</v>
      </c>
      <c r="P1220" s="1">
        <f>Sales_Fact[[#This Row],[Gross Amount]]*Sales_Fact[[#This Row],[Discount4]]</f>
        <v>521.101</v>
      </c>
      <c r="Q1220" s="1" t="str">
        <f>IF(Sales_Fact[[#This Row],[Total_Amount5]]&gt;1000,"High Value","Standard")</f>
        <v>High Value</v>
      </c>
    </row>
    <row r="1221" spans="1:17" x14ac:dyDescent="0.25">
      <c r="A1221" t="s">
        <v>3107</v>
      </c>
      <c r="B1221" s="3">
        <v>45905</v>
      </c>
      <c r="C1221" t="s">
        <v>128</v>
      </c>
      <c r="D1221" t="s">
        <v>1656</v>
      </c>
      <c r="E1221" t="s">
        <v>1888</v>
      </c>
      <c r="F1221">
        <v>4</v>
      </c>
      <c r="G1221">
        <v>642.04999999999995</v>
      </c>
      <c r="H1221">
        <v>0.25</v>
      </c>
      <c r="I1221" t="s">
        <v>1861</v>
      </c>
      <c r="J1221">
        <v>1926.15</v>
      </c>
      <c r="K1221" s="4">
        <f>IF(ISBLANK(Sales_Fact[[#This Row],[Quantity]]),MEDIAN(Sales_Fact[Quantity]),Sales_Fact[[#This Row],[Quantity]])</f>
        <v>4</v>
      </c>
      <c r="L1221" s="1">
        <f>IF(ISBLANK(Sales_Fact[[#This Row],[Unit_Price]]),MEDIAN(Sales_Fact[Unit_Price]),Sales_Fact[[#This Row],[Unit_Price]])</f>
        <v>642.04999999999995</v>
      </c>
      <c r="M1221" s="2">
        <f>IF(ISBLANK(Sales_Fact[[#This Row],[Discount]]),MEDIAN(Sales_Fact[Discount]),Sales_Fact[[#This Row],[Discount]])</f>
        <v>0.25</v>
      </c>
      <c r="N1221" s="1">
        <f>Sales_Fact[[#This Row],[Quantity2]]*Sales_Fact[[#This Row],[Unit_Price3]]*(1-Sales_Fact[[#This Row],[Discount4]])</f>
        <v>1926.1499999999999</v>
      </c>
      <c r="O1221" s="1">
        <f>Sales_Fact[[#This Row],[Quantity2]]*Sales_Fact[[#This Row],[Unit_Price3]]</f>
        <v>2568.1999999999998</v>
      </c>
      <c r="P1221" s="1">
        <f>Sales_Fact[[#This Row],[Gross Amount]]*Sales_Fact[[#This Row],[Discount4]]</f>
        <v>642.04999999999995</v>
      </c>
      <c r="Q1221" s="1" t="str">
        <f>IF(Sales_Fact[[#This Row],[Total_Amount5]]&gt;1000,"High Value","Standard")</f>
        <v>High Value</v>
      </c>
    </row>
    <row r="1222" spans="1:17" x14ac:dyDescent="0.25">
      <c r="A1222" t="s">
        <v>3108</v>
      </c>
      <c r="B1222" s="3">
        <v>45531</v>
      </c>
      <c r="C1222" t="s">
        <v>996</v>
      </c>
      <c r="D1222" t="s">
        <v>1803</v>
      </c>
      <c r="E1222" t="s">
        <v>1872</v>
      </c>
      <c r="F1222">
        <v>4</v>
      </c>
      <c r="G1222">
        <v>450.83</v>
      </c>
      <c r="H1222">
        <v>0.24</v>
      </c>
      <c r="I1222" t="s">
        <v>1861</v>
      </c>
      <c r="J1222">
        <v>1370.5232000000001</v>
      </c>
      <c r="K1222" s="4">
        <f>IF(ISBLANK(Sales_Fact[[#This Row],[Quantity]]),MEDIAN(Sales_Fact[Quantity]),Sales_Fact[[#This Row],[Quantity]])</f>
        <v>4</v>
      </c>
      <c r="L1222" s="1">
        <f>IF(ISBLANK(Sales_Fact[[#This Row],[Unit_Price]]),MEDIAN(Sales_Fact[Unit_Price]),Sales_Fact[[#This Row],[Unit_Price]])</f>
        <v>450.83</v>
      </c>
      <c r="M1222" s="2">
        <f>IF(ISBLANK(Sales_Fact[[#This Row],[Discount]]),MEDIAN(Sales_Fact[Discount]),Sales_Fact[[#This Row],[Discount]])</f>
        <v>0.24</v>
      </c>
      <c r="N1222" s="1">
        <f>Sales_Fact[[#This Row],[Quantity2]]*Sales_Fact[[#This Row],[Unit_Price3]]*(1-Sales_Fact[[#This Row],[Discount4]])</f>
        <v>1370.5231999999999</v>
      </c>
      <c r="O1222" s="1">
        <f>Sales_Fact[[#This Row],[Quantity2]]*Sales_Fact[[#This Row],[Unit_Price3]]</f>
        <v>1803.32</v>
      </c>
      <c r="P1222" s="1">
        <f>Sales_Fact[[#This Row],[Gross Amount]]*Sales_Fact[[#This Row],[Discount4]]</f>
        <v>432.79679999999996</v>
      </c>
      <c r="Q1222" s="1" t="str">
        <f>IF(Sales_Fact[[#This Row],[Total_Amount5]]&gt;1000,"High Value","Standard")</f>
        <v>High Value</v>
      </c>
    </row>
    <row r="1223" spans="1:17" x14ac:dyDescent="0.25">
      <c r="A1223" t="s">
        <v>3109</v>
      </c>
      <c r="B1223" s="3">
        <v>45216</v>
      </c>
      <c r="C1223" t="s">
        <v>55</v>
      </c>
      <c r="D1223" t="s">
        <v>1707</v>
      </c>
      <c r="E1223" t="s">
        <v>1892</v>
      </c>
      <c r="F1223">
        <v>2</v>
      </c>
      <c r="G1223">
        <v>441.03</v>
      </c>
      <c r="H1223">
        <v>0.23</v>
      </c>
      <c r="I1223" t="s">
        <v>1868</v>
      </c>
      <c r="J1223">
        <v>679.18619999999999</v>
      </c>
      <c r="K1223" s="4">
        <f>IF(ISBLANK(Sales_Fact[[#This Row],[Quantity]]),MEDIAN(Sales_Fact[Quantity]),Sales_Fact[[#This Row],[Quantity]])</f>
        <v>2</v>
      </c>
      <c r="L1223" s="1">
        <f>IF(ISBLANK(Sales_Fact[[#This Row],[Unit_Price]]),MEDIAN(Sales_Fact[Unit_Price]),Sales_Fact[[#This Row],[Unit_Price]])</f>
        <v>441.03</v>
      </c>
      <c r="M1223" s="2">
        <f>IF(ISBLANK(Sales_Fact[[#This Row],[Discount]]),MEDIAN(Sales_Fact[Discount]),Sales_Fact[[#This Row],[Discount]])</f>
        <v>0.23</v>
      </c>
      <c r="N1223" s="1">
        <f>Sales_Fact[[#This Row],[Quantity2]]*Sales_Fact[[#This Row],[Unit_Price3]]*(1-Sales_Fact[[#This Row],[Discount4]])</f>
        <v>679.18619999999999</v>
      </c>
      <c r="O1223" s="1">
        <f>Sales_Fact[[#This Row],[Quantity2]]*Sales_Fact[[#This Row],[Unit_Price3]]</f>
        <v>882.06</v>
      </c>
      <c r="P1223" s="1">
        <f>Sales_Fact[[#This Row],[Gross Amount]]*Sales_Fact[[#This Row],[Discount4]]</f>
        <v>202.87379999999999</v>
      </c>
      <c r="Q1223" s="1" t="str">
        <f>IF(Sales_Fact[[#This Row],[Total_Amount5]]&gt;1000,"High Value","Standard")</f>
        <v>Standard</v>
      </c>
    </row>
    <row r="1224" spans="1:17" x14ac:dyDescent="0.25">
      <c r="A1224" t="s">
        <v>3110</v>
      </c>
      <c r="B1224" s="3">
        <v>45384</v>
      </c>
      <c r="C1224" t="s">
        <v>302</v>
      </c>
      <c r="D1224" t="s">
        <v>1626</v>
      </c>
      <c r="E1224" t="s">
        <v>1909</v>
      </c>
      <c r="F1224">
        <v>3</v>
      </c>
      <c r="G1224">
        <v>377.69</v>
      </c>
      <c r="H1224">
        <v>7.0000000000000007E-2</v>
      </c>
      <c r="I1224" t="s">
        <v>1864</v>
      </c>
      <c r="J1224">
        <v>1053.7551000000001</v>
      </c>
      <c r="K1224" s="4">
        <f>IF(ISBLANK(Sales_Fact[[#This Row],[Quantity]]),MEDIAN(Sales_Fact[Quantity]),Sales_Fact[[#This Row],[Quantity]])</f>
        <v>3</v>
      </c>
      <c r="L1224" s="1">
        <f>IF(ISBLANK(Sales_Fact[[#This Row],[Unit_Price]]),MEDIAN(Sales_Fact[Unit_Price]),Sales_Fact[[#This Row],[Unit_Price]])</f>
        <v>377.69</v>
      </c>
      <c r="M1224" s="2">
        <f>IF(ISBLANK(Sales_Fact[[#This Row],[Discount]]),MEDIAN(Sales_Fact[Discount]),Sales_Fact[[#This Row],[Discount]])</f>
        <v>7.0000000000000007E-2</v>
      </c>
      <c r="N1224" s="1">
        <f>Sales_Fact[[#This Row],[Quantity2]]*Sales_Fact[[#This Row],[Unit_Price3]]*(1-Sales_Fact[[#This Row],[Discount4]])</f>
        <v>1053.7550999999999</v>
      </c>
      <c r="O1224" s="1">
        <f>Sales_Fact[[#This Row],[Quantity2]]*Sales_Fact[[#This Row],[Unit_Price3]]</f>
        <v>1133.07</v>
      </c>
      <c r="P1224" s="1">
        <f>Sales_Fact[[#This Row],[Gross Amount]]*Sales_Fact[[#This Row],[Discount4]]</f>
        <v>79.314900000000009</v>
      </c>
      <c r="Q1224" s="1" t="str">
        <f>IF(Sales_Fact[[#This Row],[Total_Amount5]]&gt;1000,"High Value","Standard")</f>
        <v>High Value</v>
      </c>
    </row>
    <row r="1225" spans="1:17" x14ac:dyDescent="0.25">
      <c r="A1225" t="s">
        <v>3111</v>
      </c>
      <c r="B1225" s="3">
        <v>45416</v>
      </c>
      <c r="C1225" t="s">
        <v>541</v>
      </c>
      <c r="D1225" t="s">
        <v>1582</v>
      </c>
      <c r="E1225" t="s">
        <v>1872</v>
      </c>
      <c r="F1225">
        <v>1</v>
      </c>
      <c r="G1225">
        <v>457.33</v>
      </c>
      <c r="H1225">
        <v>0.27</v>
      </c>
      <c r="I1225" t="s">
        <v>1861</v>
      </c>
      <c r="J1225">
        <v>333.85090000000002</v>
      </c>
      <c r="K1225" s="4">
        <f>IF(ISBLANK(Sales_Fact[[#This Row],[Quantity]]),MEDIAN(Sales_Fact[Quantity]),Sales_Fact[[#This Row],[Quantity]])</f>
        <v>1</v>
      </c>
      <c r="L1225" s="1">
        <f>IF(ISBLANK(Sales_Fact[[#This Row],[Unit_Price]]),MEDIAN(Sales_Fact[Unit_Price]),Sales_Fact[[#This Row],[Unit_Price]])</f>
        <v>457.33</v>
      </c>
      <c r="M1225" s="2">
        <f>IF(ISBLANK(Sales_Fact[[#This Row],[Discount]]),MEDIAN(Sales_Fact[Discount]),Sales_Fact[[#This Row],[Discount]])</f>
        <v>0.27</v>
      </c>
      <c r="N1225" s="1">
        <f>Sales_Fact[[#This Row],[Quantity2]]*Sales_Fact[[#This Row],[Unit_Price3]]*(1-Sales_Fact[[#This Row],[Discount4]])</f>
        <v>333.85089999999997</v>
      </c>
      <c r="O1225" s="1">
        <f>Sales_Fact[[#This Row],[Quantity2]]*Sales_Fact[[#This Row],[Unit_Price3]]</f>
        <v>457.33</v>
      </c>
      <c r="P1225" s="1">
        <f>Sales_Fact[[#This Row],[Gross Amount]]*Sales_Fact[[#This Row],[Discount4]]</f>
        <v>123.4791</v>
      </c>
      <c r="Q1225" s="1" t="str">
        <f>IF(Sales_Fact[[#This Row],[Total_Amount5]]&gt;1000,"High Value","Standard")</f>
        <v>Standard</v>
      </c>
    </row>
    <row r="1226" spans="1:17" x14ac:dyDescent="0.25">
      <c r="A1226" t="s">
        <v>3112</v>
      </c>
      <c r="B1226" s="3">
        <v>45880</v>
      </c>
      <c r="C1226" t="s">
        <v>791</v>
      </c>
      <c r="D1226" t="s">
        <v>1779</v>
      </c>
      <c r="E1226" t="s">
        <v>1904</v>
      </c>
      <c r="F1226">
        <v>4</v>
      </c>
      <c r="G1226">
        <v>218.01</v>
      </c>
      <c r="H1226">
        <v>0.06</v>
      </c>
      <c r="I1226" t="s">
        <v>1861</v>
      </c>
      <c r="J1226">
        <v>819.71759999999995</v>
      </c>
      <c r="K1226" s="4">
        <f>IF(ISBLANK(Sales_Fact[[#This Row],[Quantity]]),MEDIAN(Sales_Fact[Quantity]),Sales_Fact[[#This Row],[Quantity]])</f>
        <v>4</v>
      </c>
      <c r="L1226" s="1">
        <f>IF(ISBLANK(Sales_Fact[[#This Row],[Unit_Price]]),MEDIAN(Sales_Fact[Unit_Price]),Sales_Fact[[#This Row],[Unit_Price]])</f>
        <v>218.01</v>
      </c>
      <c r="M1226" s="2">
        <f>IF(ISBLANK(Sales_Fact[[#This Row],[Discount]]),MEDIAN(Sales_Fact[Discount]),Sales_Fact[[#This Row],[Discount]])</f>
        <v>0.06</v>
      </c>
      <c r="N1226" s="1">
        <f>Sales_Fact[[#This Row],[Quantity2]]*Sales_Fact[[#This Row],[Unit_Price3]]*(1-Sales_Fact[[#This Row],[Discount4]])</f>
        <v>819.71759999999995</v>
      </c>
      <c r="O1226" s="1">
        <f>Sales_Fact[[#This Row],[Quantity2]]*Sales_Fact[[#This Row],[Unit_Price3]]</f>
        <v>872.04</v>
      </c>
      <c r="P1226" s="1">
        <f>Sales_Fact[[#This Row],[Gross Amount]]*Sales_Fact[[#This Row],[Discount4]]</f>
        <v>52.322399999999995</v>
      </c>
      <c r="Q1226" s="1" t="str">
        <f>IF(Sales_Fact[[#This Row],[Total_Amount5]]&gt;1000,"High Value","Standard")</f>
        <v>Standard</v>
      </c>
    </row>
    <row r="1227" spans="1:17" x14ac:dyDescent="0.25">
      <c r="A1227" t="s">
        <v>3113</v>
      </c>
      <c r="B1227" s="3">
        <v>45933</v>
      </c>
      <c r="C1227" t="s">
        <v>714</v>
      </c>
      <c r="D1227" t="s">
        <v>1827</v>
      </c>
      <c r="E1227" t="s">
        <v>1899</v>
      </c>
      <c r="F1227">
        <v>2</v>
      </c>
      <c r="G1227">
        <v>682.7</v>
      </c>
      <c r="H1227">
        <v>0.13</v>
      </c>
      <c r="I1227" t="s">
        <v>1861</v>
      </c>
      <c r="J1227">
        <v>1187.8979999999999</v>
      </c>
      <c r="K1227" s="4">
        <f>IF(ISBLANK(Sales_Fact[[#This Row],[Quantity]]),MEDIAN(Sales_Fact[Quantity]),Sales_Fact[[#This Row],[Quantity]])</f>
        <v>2</v>
      </c>
      <c r="L1227" s="1">
        <f>IF(ISBLANK(Sales_Fact[[#This Row],[Unit_Price]]),MEDIAN(Sales_Fact[Unit_Price]),Sales_Fact[[#This Row],[Unit_Price]])</f>
        <v>682.7</v>
      </c>
      <c r="M1227" s="2">
        <f>IF(ISBLANK(Sales_Fact[[#This Row],[Discount]]),MEDIAN(Sales_Fact[Discount]),Sales_Fact[[#This Row],[Discount]])</f>
        <v>0.13</v>
      </c>
      <c r="N1227" s="1">
        <f>Sales_Fact[[#This Row],[Quantity2]]*Sales_Fact[[#This Row],[Unit_Price3]]*(1-Sales_Fact[[#This Row],[Discount4]])</f>
        <v>1187.8980000000001</v>
      </c>
      <c r="O1227" s="1">
        <f>Sales_Fact[[#This Row],[Quantity2]]*Sales_Fact[[#This Row],[Unit_Price3]]</f>
        <v>1365.4</v>
      </c>
      <c r="P1227" s="1">
        <f>Sales_Fact[[#This Row],[Gross Amount]]*Sales_Fact[[#This Row],[Discount4]]</f>
        <v>177.50200000000001</v>
      </c>
      <c r="Q1227" s="1" t="str">
        <f>IF(Sales_Fact[[#This Row],[Total_Amount5]]&gt;1000,"High Value","Standard")</f>
        <v>High Value</v>
      </c>
    </row>
    <row r="1228" spans="1:17" x14ac:dyDescent="0.25">
      <c r="A1228" t="s">
        <v>3114</v>
      </c>
      <c r="B1228" s="3">
        <v>45345</v>
      </c>
      <c r="C1228" t="s">
        <v>1026</v>
      </c>
      <c r="D1228" t="s">
        <v>1608</v>
      </c>
      <c r="E1228" t="s">
        <v>1899</v>
      </c>
      <c r="F1228">
        <v>3</v>
      </c>
      <c r="G1228">
        <v>726.97</v>
      </c>
      <c r="H1228">
        <v>0.04</v>
      </c>
      <c r="I1228" t="s">
        <v>1864</v>
      </c>
      <c r="J1228">
        <v>2093.6736000000001</v>
      </c>
      <c r="K1228" s="4">
        <f>IF(ISBLANK(Sales_Fact[[#This Row],[Quantity]]),MEDIAN(Sales_Fact[Quantity]),Sales_Fact[[#This Row],[Quantity]])</f>
        <v>3</v>
      </c>
      <c r="L1228" s="1">
        <f>IF(ISBLANK(Sales_Fact[[#This Row],[Unit_Price]]),MEDIAN(Sales_Fact[Unit_Price]),Sales_Fact[[#This Row],[Unit_Price]])</f>
        <v>726.97</v>
      </c>
      <c r="M1228" s="2">
        <f>IF(ISBLANK(Sales_Fact[[#This Row],[Discount]]),MEDIAN(Sales_Fact[Discount]),Sales_Fact[[#This Row],[Discount]])</f>
        <v>0.04</v>
      </c>
      <c r="N1228" s="1">
        <f>Sales_Fact[[#This Row],[Quantity2]]*Sales_Fact[[#This Row],[Unit_Price3]]*(1-Sales_Fact[[#This Row],[Discount4]])</f>
        <v>2093.6735999999996</v>
      </c>
      <c r="O1228" s="1">
        <f>Sales_Fact[[#This Row],[Quantity2]]*Sales_Fact[[#This Row],[Unit_Price3]]</f>
        <v>2180.91</v>
      </c>
      <c r="P1228" s="1">
        <f>Sales_Fact[[#This Row],[Gross Amount]]*Sales_Fact[[#This Row],[Discount4]]</f>
        <v>87.236399999999989</v>
      </c>
      <c r="Q1228" s="1" t="str">
        <f>IF(Sales_Fact[[#This Row],[Total_Amount5]]&gt;1000,"High Value","Standard")</f>
        <v>High Value</v>
      </c>
    </row>
    <row r="1229" spans="1:17" x14ac:dyDescent="0.25">
      <c r="A1229" t="s">
        <v>3115</v>
      </c>
      <c r="B1229" s="3">
        <v>45681</v>
      </c>
      <c r="C1229" t="s">
        <v>1279</v>
      </c>
      <c r="D1229" t="s">
        <v>1728</v>
      </c>
      <c r="E1229" t="s">
        <v>1890</v>
      </c>
      <c r="F1229">
        <v>2</v>
      </c>
      <c r="G1229">
        <v>107.97</v>
      </c>
      <c r="H1229">
        <v>0.06</v>
      </c>
      <c r="I1229" t="s">
        <v>1861</v>
      </c>
      <c r="J1229">
        <v>202.9836</v>
      </c>
      <c r="K1229" s="4">
        <f>IF(ISBLANK(Sales_Fact[[#This Row],[Quantity]]),MEDIAN(Sales_Fact[Quantity]),Sales_Fact[[#This Row],[Quantity]])</f>
        <v>2</v>
      </c>
      <c r="L1229" s="1">
        <f>IF(ISBLANK(Sales_Fact[[#This Row],[Unit_Price]]),MEDIAN(Sales_Fact[Unit_Price]),Sales_Fact[[#This Row],[Unit_Price]])</f>
        <v>107.97</v>
      </c>
      <c r="M1229" s="2">
        <f>IF(ISBLANK(Sales_Fact[[#This Row],[Discount]]),MEDIAN(Sales_Fact[Discount]),Sales_Fact[[#This Row],[Discount]])</f>
        <v>0.06</v>
      </c>
      <c r="N1229" s="1">
        <f>Sales_Fact[[#This Row],[Quantity2]]*Sales_Fact[[#This Row],[Unit_Price3]]*(1-Sales_Fact[[#This Row],[Discount4]])</f>
        <v>202.9836</v>
      </c>
      <c r="O1229" s="1">
        <f>Sales_Fact[[#This Row],[Quantity2]]*Sales_Fact[[#This Row],[Unit_Price3]]</f>
        <v>215.94</v>
      </c>
      <c r="P1229" s="1">
        <f>Sales_Fact[[#This Row],[Gross Amount]]*Sales_Fact[[#This Row],[Discount4]]</f>
        <v>12.956399999999999</v>
      </c>
      <c r="Q1229" s="1" t="str">
        <f>IF(Sales_Fact[[#This Row],[Total_Amount5]]&gt;1000,"High Value","Standard")</f>
        <v>Standard</v>
      </c>
    </row>
    <row r="1230" spans="1:17" x14ac:dyDescent="0.25">
      <c r="A1230" t="s">
        <v>3116</v>
      </c>
      <c r="B1230" s="3">
        <v>45785</v>
      </c>
      <c r="C1230" t="s">
        <v>42</v>
      </c>
      <c r="D1230" t="s">
        <v>1564</v>
      </c>
      <c r="E1230" t="s">
        <v>1881</v>
      </c>
      <c r="F1230">
        <v>1</v>
      </c>
      <c r="G1230">
        <v>38.880000000000003</v>
      </c>
      <c r="H1230">
        <v>0.16</v>
      </c>
      <c r="I1230" t="s">
        <v>1868</v>
      </c>
      <c r="J1230">
        <v>32.659199999999998</v>
      </c>
      <c r="K1230" s="4">
        <f>IF(ISBLANK(Sales_Fact[[#This Row],[Quantity]]),MEDIAN(Sales_Fact[Quantity]),Sales_Fact[[#This Row],[Quantity]])</f>
        <v>1</v>
      </c>
      <c r="L1230" s="1">
        <f>IF(ISBLANK(Sales_Fact[[#This Row],[Unit_Price]]),MEDIAN(Sales_Fact[Unit_Price]),Sales_Fact[[#This Row],[Unit_Price]])</f>
        <v>38.880000000000003</v>
      </c>
      <c r="M1230" s="2">
        <f>IF(ISBLANK(Sales_Fact[[#This Row],[Discount]]),MEDIAN(Sales_Fact[Discount]),Sales_Fact[[#This Row],[Discount]])</f>
        <v>0.16</v>
      </c>
      <c r="N1230" s="1">
        <f>Sales_Fact[[#This Row],[Quantity2]]*Sales_Fact[[#This Row],[Unit_Price3]]*(1-Sales_Fact[[#This Row],[Discount4]])</f>
        <v>32.659199999999998</v>
      </c>
      <c r="O1230" s="1">
        <f>Sales_Fact[[#This Row],[Quantity2]]*Sales_Fact[[#This Row],[Unit_Price3]]</f>
        <v>38.880000000000003</v>
      </c>
      <c r="P1230" s="1">
        <f>Sales_Fact[[#This Row],[Gross Amount]]*Sales_Fact[[#This Row],[Discount4]]</f>
        <v>6.2208000000000006</v>
      </c>
      <c r="Q1230" s="1" t="str">
        <f>IF(Sales_Fact[[#This Row],[Total_Amount5]]&gt;1000,"High Value","Standard")</f>
        <v>Standard</v>
      </c>
    </row>
    <row r="1231" spans="1:17" x14ac:dyDescent="0.25">
      <c r="A1231" t="s">
        <v>3117</v>
      </c>
      <c r="B1231" s="3">
        <v>45823</v>
      </c>
      <c r="C1231" t="s">
        <v>288</v>
      </c>
      <c r="D1231" t="s">
        <v>1918</v>
      </c>
      <c r="E1231" t="s">
        <v>1863</v>
      </c>
      <c r="F1231">
        <v>3</v>
      </c>
      <c r="G1231">
        <v>484.39</v>
      </c>
      <c r="H1231">
        <v>0.28999999999999998</v>
      </c>
      <c r="I1231" t="s">
        <v>1868</v>
      </c>
      <c r="J1231">
        <v>1031.7507000000001</v>
      </c>
      <c r="K1231" s="4">
        <f>IF(ISBLANK(Sales_Fact[[#This Row],[Quantity]]),MEDIAN(Sales_Fact[Quantity]),Sales_Fact[[#This Row],[Quantity]])</f>
        <v>3</v>
      </c>
      <c r="L1231" s="1">
        <f>IF(ISBLANK(Sales_Fact[[#This Row],[Unit_Price]]),MEDIAN(Sales_Fact[Unit_Price]),Sales_Fact[[#This Row],[Unit_Price]])</f>
        <v>484.39</v>
      </c>
      <c r="M1231" s="2">
        <f>IF(ISBLANK(Sales_Fact[[#This Row],[Discount]]),MEDIAN(Sales_Fact[Discount]),Sales_Fact[[#This Row],[Discount]])</f>
        <v>0.28999999999999998</v>
      </c>
      <c r="N1231" s="1">
        <f>Sales_Fact[[#This Row],[Quantity2]]*Sales_Fact[[#This Row],[Unit_Price3]]*(1-Sales_Fact[[#This Row],[Discount4]])</f>
        <v>1031.7507000000001</v>
      </c>
      <c r="O1231" s="1">
        <f>Sales_Fact[[#This Row],[Quantity2]]*Sales_Fact[[#This Row],[Unit_Price3]]</f>
        <v>1453.17</v>
      </c>
      <c r="P1231" s="1">
        <f>Sales_Fact[[#This Row],[Gross Amount]]*Sales_Fact[[#This Row],[Discount4]]</f>
        <v>421.41929999999996</v>
      </c>
      <c r="Q1231" s="1" t="str">
        <f>IF(Sales_Fact[[#This Row],[Total_Amount5]]&gt;1000,"High Value","Standard")</f>
        <v>High Value</v>
      </c>
    </row>
    <row r="1232" spans="1:17" x14ac:dyDescent="0.25">
      <c r="A1232" t="s">
        <v>3118</v>
      </c>
      <c r="B1232" s="3">
        <v>45572</v>
      </c>
      <c r="C1232" t="s">
        <v>85</v>
      </c>
      <c r="D1232" t="s">
        <v>1791</v>
      </c>
      <c r="E1232" t="s">
        <v>1888</v>
      </c>
      <c r="F1232">
        <v>2</v>
      </c>
      <c r="G1232">
        <v>949.3</v>
      </c>
      <c r="H1232">
        <v>0.08</v>
      </c>
      <c r="I1232" t="s">
        <v>1868</v>
      </c>
      <c r="J1232">
        <v>1746.712</v>
      </c>
      <c r="K1232" s="4">
        <f>IF(ISBLANK(Sales_Fact[[#This Row],[Quantity]]),MEDIAN(Sales_Fact[Quantity]),Sales_Fact[[#This Row],[Quantity]])</f>
        <v>2</v>
      </c>
      <c r="L1232" s="1">
        <f>IF(ISBLANK(Sales_Fact[[#This Row],[Unit_Price]]),MEDIAN(Sales_Fact[Unit_Price]),Sales_Fact[[#This Row],[Unit_Price]])</f>
        <v>949.3</v>
      </c>
      <c r="M1232" s="2">
        <f>IF(ISBLANK(Sales_Fact[[#This Row],[Discount]]),MEDIAN(Sales_Fact[Discount]),Sales_Fact[[#This Row],[Discount]])</f>
        <v>0.08</v>
      </c>
      <c r="N1232" s="1">
        <f>Sales_Fact[[#This Row],[Quantity2]]*Sales_Fact[[#This Row],[Unit_Price3]]*(1-Sales_Fact[[#This Row],[Discount4]])</f>
        <v>1746.712</v>
      </c>
      <c r="O1232" s="1">
        <f>Sales_Fact[[#This Row],[Quantity2]]*Sales_Fact[[#This Row],[Unit_Price3]]</f>
        <v>1898.6</v>
      </c>
      <c r="P1232" s="1">
        <f>Sales_Fact[[#This Row],[Gross Amount]]*Sales_Fact[[#This Row],[Discount4]]</f>
        <v>151.88800000000001</v>
      </c>
      <c r="Q1232" s="1" t="str">
        <f>IF(Sales_Fact[[#This Row],[Total_Amount5]]&gt;1000,"High Value","Standard")</f>
        <v>High Value</v>
      </c>
    </row>
    <row r="1233" spans="1:17" x14ac:dyDescent="0.25">
      <c r="A1233" t="s">
        <v>3119</v>
      </c>
      <c r="B1233" s="3">
        <v>45259</v>
      </c>
      <c r="C1233" t="s">
        <v>1353</v>
      </c>
      <c r="D1233" t="s">
        <v>1764</v>
      </c>
      <c r="E1233" t="s">
        <v>1904</v>
      </c>
      <c r="F1233">
        <v>3</v>
      </c>
      <c r="G1233">
        <v>664.75</v>
      </c>
      <c r="H1233">
        <v>0.12</v>
      </c>
      <c r="I1233" t="s">
        <v>1861</v>
      </c>
      <c r="J1233">
        <v>1754.94</v>
      </c>
      <c r="K1233" s="4">
        <f>IF(ISBLANK(Sales_Fact[[#This Row],[Quantity]]),MEDIAN(Sales_Fact[Quantity]),Sales_Fact[[#This Row],[Quantity]])</f>
        <v>3</v>
      </c>
      <c r="L1233" s="1">
        <f>IF(ISBLANK(Sales_Fact[[#This Row],[Unit_Price]]),MEDIAN(Sales_Fact[Unit_Price]),Sales_Fact[[#This Row],[Unit_Price]])</f>
        <v>664.75</v>
      </c>
      <c r="M1233" s="2">
        <f>IF(ISBLANK(Sales_Fact[[#This Row],[Discount]]),MEDIAN(Sales_Fact[Discount]),Sales_Fact[[#This Row],[Discount]])</f>
        <v>0.12</v>
      </c>
      <c r="N1233" s="1">
        <f>Sales_Fact[[#This Row],[Quantity2]]*Sales_Fact[[#This Row],[Unit_Price3]]*(1-Sales_Fact[[#This Row],[Discount4]])</f>
        <v>1754.94</v>
      </c>
      <c r="O1233" s="1">
        <f>Sales_Fact[[#This Row],[Quantity2]]*Sales_Fact[[#This Row],[Unit_Price3]]</f>
        <v>1994.25</v>
      </c>
      <c r="P1233" s="1">
        <f>Sales_Fact[[#This Row],[Gross Amount]]*Sales_Fact[[#This Row],[Discount4]]</f>
        <v>239.31</v>
      </c>
      <c r="Q1233" s="1" t="str">
        <f>IF(Sales_Fact[[#This Row],[Total_Amount5]]&gt;1000,"High Value","Standard")</f>
        <v>High Value</v>
      </c>
    </row>
    <row r="1234" spans="1:17" x14ac:dyDescent="0.25">
      <c r="A1234" t="s">
        <v>3120</v>
      </c>
      <c r="B1234" s="3">
        <v>45740</v>
      </c>
      <c r="C1234" t="s">
        <v>905</v>
      </c>
      <c r="D1234" t="s">
        <v>1761</v>
      </c>
      <c r="E1234" t="s">
        <v>1863</v>
      </c>
      <c r="F1234">
        <v>3</v>
      </c>
      <c r="G1234">
        <v>190.04</v>
      </c>
      <c r="H1234">
        <v>7.0000000000000007E-2</v>
      </c>
      <c r="I1234" t="s">
        <v>1864</v>
      </c>
      <c r="J1234">
        <v>530.21159999999998</v>
      </c>
      <c r="K1234" s="4">
        <f>IF(ISBLANK(Sales_Fact[[#This Row],[Quantity]]),MEDIAN(Sales_Fact[Quantity]),Sales_Fact[[#This Row],[Quantity]])</f>
        <v>3</v>
      </c>
      <c r="L1234" s="1">
        <f>IF(ISBLANK(Sales_Fact[[#This Row],[Unit_Price]]),MEDIAN(Sales_Fact[Unit_Price]),Sales_Fact[[#This Row],[Unit_Price]])</f>
        <v>190.04</v>
      </c>
      <c r="M1234" s="2">
        <f>IF(ISBLANK(Sales_Fact[[#This Row],[Discount]]),MEDIAN(Sales_Fact[Discount]),Sales_Fact[[#This Row],[Discount]])</f>
        <v>7.0000000000000007E-2</v>
      </c>
      <c r="N1234" s="1">
        <f>Sales_Fact[[#This Row],[Quantity2]]*Sales_Fact[[#This Row],[Unit_Price3]]*(1-Sales_Fact[[#This Row],[Discount4]])</f>
        <v>530.21159999999998</v>
      </c>
      <c r="O1234" s="1">
        <f>Sales_Fact[[#This Row],[Quantity2]]*Sales_Fact[[#This Row],[Unit_Price3]]</f>
        <v>570.12</v>
      </c>
      <c r="P1234" s="1">
        <f>Sales_Fact[[#This Row],[Gross Amount]]*Sales_Fact[[#This Row],[Discount4]]</f>
        <v>39.908400000000007</v>
      </c>
      <c r="Q1234" s="1" t="str">
        <f>IF(Sales_Fact[[#This Row],[Total_Amount5]]&gt;1000,"High Value","Standard")</f>
        <v>Standard</v>
      </c>
    </row>
    <row r="1235" spans="1:17" x14ac:dyDescent="0.25">
      <c r="A1235" t="s">
        <v>3121</v>
      </c>
      <c r="B1235" s="3">
        <v>45869</v>
      </c>
      <c r="C1235" t="s">
        <v>890</v>
      </c>
      <c r="D1235" t="s">
        <v>1571</v>
      </c>
      <c r="E1235" t="s">
        <v>1888</v>
      </c>
      <c r="F1235">
        <v>3</v>
      </c>
      <c r="G1235">
        <v>754.02</v>
      </c>
      <c r="H1235">
        <v>0.1</v>
      </c>
      <c r="I1235" t="s">
        <v>1868</v>
      </c>
      <c r="J1235">
        <v>2035.854</v>
      </c>
      <c r="K1235" s="4">
        <f>IF(ISBLANK(Sales_Fact[[#This Row],[Quantity]]),MEDIAN(Sales_Fact[Quantity]),Sales_Fact[[#This Row],[Quantity]])</f>
        <v>3</v>
      </c>
      <c r="L1235" s="1">
        <f>IF(ISBLANK(Sales_Fact[[#This Row],[Unit_Price]]),MEDIAN(Sales_Fact[Unit_Price]),Sales_Fact[[#This Row],[Unit_Price]])</f>
        <v>754.02</v>
      </c>
      <c r="M1235" s="2">
        <f>IF(ISBLANK(Sales_Fact[[#This Row],[Discount]]),MEDIAN(Sales_Fact[Discount]),Sales_Fact[[#This Row],[Discount]])</f>
        <v>0.1</v>
      </c>
      <c r="N1235" s="1">
        <f>Sales_Fact[[#This Row],[Quantity2]]*Sales_Fact[[#This Row],[Unit_Price3]]*(1-Sales_Fact[[#This Row],[Discount4]])</f>
        <v>2035.854</v>
      </c>
      <c r="O1235" s="1">
        <f>Sales_Fact[[#This Row],[Quantity2]]*Sales_Fact[[#This Row],[Unit_Price3]]</f>
        <v>2262.06</v>
      </c>
      <c r="P1235" s="1">
        <f>Sales_Fact[[#This Row],[Gross Amount]]*Sales_Fact[[#This Row],[Discount4]]</f>
        <v>226.20600000000002</v>
      </c>
      <c r="Q1235" s="1" t="str">
        <f>IF(Sales_Fact[[#This Row],[Total_Amount5]]&gt;1000,"High Value","Standard")</f>
        <v>High Value</v>
      </c>
    </row>
    <row r="1236" spans="1:17" x14ac:dyDescent="0.25">
      <c r="A1236" t="s">
        <v>3122</v>
      </c>
      <c r="B1236" s="3">
        <v>45526</v>
      </c>
      <c r="C1236" t="s">
        <v>1209</v>
      </c>
      <c r="D1236" t="s">
        <v>1653</v>
      </c>
      <c r="E1236" t="s">
        <v>1913</v>
      </c>
      <c r="F1236">
        <v>4</v>
      </c>
      <c r="G1236">
        <v>94.13</v>
      </c>
      <c r="H1236">
        <v>0.04</v>
      </c>
      <c r="I1236" t="s">
        <v>1868</v>
      </c>
      <c r="J1236">
        <v>361.45920000000001</v>
      </c>
      <c r="K1236" s="4">
        <f>IF(ISBLANK(Sales_Fact[[#This Row],[Quantity]]),MEDIAN(Sales_Fact[Quantity]),Sales_Fact[[#This Row],[Quantity]])</f>
        <v>4</v>
      </c>
      <c r="L1236" s="1">
        <f>IF(ISBLANK(Sales_Fact[[#This Row],[Unit_Price]]),MEDIAN(Sales_Fact[Unit_Price]),Sales_Fact[[#This Row],[Unit_Price]])</f>
        <v>94.13</v>
      </c>
      <c r="M1236" s="2">
        <f>IF(ISBLANK(Sales_Fact[[#This Row],[Discount]]),MEDIAN(Sales_Fact[Discount]),Sales_Fact[[#This Row],[Discount]])</f>
        <v>0.04</v>
      </c>
      <c r="N1236" s="1">
        <f>Sales_Fact[[#This Row],[Quantity2]]*Sales_Fact[[#This Row],[Unit_Price3]]*(1-Sales_Fact[[#This Row],[Discount4]])</f>
        <v>361.45919999999995</v>
      </c>
      <c r="O1236" s="1">
        <f>Sales_Fact[[#This Row],[Quantity2]]*Sales_Fact[[#This Row],[Unit_Price3]]</f>
        <v>376.52</v>
      </c>
      <c r="P1236" s="1">
        <f>Sales_Fact[[#This Row],[Gross Amount]]*Sales_Fact[[#This Row],[Discount4]]</f>
        <v>15.0608</v>
      </c>
      <c r="Q1236" s="1" t="str">
        <f>IF(Sales_Fact[[#This Row],[Total_Amount5]]&gt;1000,"High Value","Standard")</f>
        <v>Standard</v>
      </c>
    </row>
    <row r="1237" spans="1:17" x14ac:dyDescent="0.25">
      <c r="A1237" t="s">
        <v>3123</v>
      </c>
      <c r="B1237" s="3">
        <v>45489</v>
      </c>
      <c r="C1237" t="s">
        <v>1452</v>
      </c>
      <c r="D1237" t="s">
        <v>1552</v>
      </c>
      <c r="E1237" t="s">
        <v>1888</v>
      </c>
      <c r="F1237">
        <v>3</v>
      </c>
      <c r="G1237">
        <v>402.3</v>
      </c>
      <c r="H1237">
        <v>0.21</v>
      </c>
      <c r="I1237" t="s">
        <v>1864</v>
      </c>
      <c r="J1237">
        <v>953.45100000000014</v>
      </c>
      <c r="K1237" s="4">
        <f>IF(ISBLANK(Sales_Fact[[#This Row],[Quantity]]),MEDIAN(Sales_Fact[Quantity]),Sales_Fact[[#This Row],[Quantity]])</f>
        <v>3</v>
      </c>
      <c r="L1237" s="1">
        <f>IF(ISBLANK(Sales_Fact[[#This Row],[Unit_Price]]),MEDIAN(Sales_Fact[Unit_Price]),Sales_Fact[[#This Row],[Unit_Price]])</f>
        <v>402.3</v>
      </c>
      <c r="M1237" s="2">
        <f>IF(ISBLANK(Sales_Fact[[#This Row],[Discount]]),MEDIAN(Sales_Fact[Discount]),Sales_Fact[[#This Row],[Discount]])</f>
        <v>0.21</v>
      </c>
      <c r="N1237" s="1">
        <f>Sales_Fact[[#This Row],[Quantity2]]*Sales_Fact[[#This Row],[Unit_Price3]]*(1-Sales_Fact[[#This Row],[Discount4]])</f>
        <v>953.45100000000014</v>
      </c>
      <c r="O1237" s="1">
        <f>Sales_Fact[[#This Row],[Quantity2]]*Sales_Fact[[#This Row],[Unit_Price3]]</f>
        <v>1206.9000000000001</v>
      </c>
      <c r="P1237" s="1">
        <f>Sales_Fact[[#This Row],[Gross Amount]]*Sales_Fact[[#This Row],[Discount4]]</f>
        <v>253.44900000000001</v>
      </c>
      <c r="Q1237" s="1" t="str">
        <f>IF(Sales_Fact[[#This Row],[Total_Amount5]]&gt;1000,"High Value","Standard")</f>
        <v>Standard</v>
      </c>
    </row>
    <row r="1238" spans="1:17" x14ac:dyDescent="0.25">
      <c r="A1238" t="s">
        <v>3124</v>
      </c>
      <c r="B1238" s="3">
        <v>45908</v>
      </c>
      <c r="C1238" t="s">
        <v>776</v>
      </c>
      <c r="D1238" t="s">
        <v>1809</v>
      </c>
      <c r="E1238" t="s">
        <v>1872</v>
      </c>
      <c r="F1238">
        <v>1</v>
      </c>
      <c r="G1238">
        <v>729.05</v>
      </c>
      <c r="H1238">
        <v>0.06</v>
      </c>
      <c r="I1238" t="s">
        <v>1868</v>
      </c>
      <c r="J1238">
        <v>685.3069999999999</v>
      </c>
      <c r="K1238" s="4">
        <f>IF(ISBLANK(Sales_Fact[[#This Row],[Quantity]]),MEDIAN(Sales_Fact[Quantity]),Sales_Fact[[#This Row],[Quantity]])</f>
        <v>1</v>
      </c>
      <c r="L1238" s="1">
        <f>IF(ISBLANK(Sales_Fact[[#This Row],[Unit_Price]]),MEDIAN(Sales_Fact[Unit_Price]),Sales_Fact[[#This Row],[Unit_Price]])</f>
        <v>729.05</v>
      </c>
      <c r="M1238" s="2">
        <f>IF(ISBLANK(Sales_Fact[[#This Row],[Discount]]),MEDIAN(Sales_Fact[Discount]),Sales_Fact[[#This Row],[Discount]])</f>
        <v>0.06</v>
      </c>
      <c r="N1238" s="1">
        <f>Sales_Fact[[#This Row],[Quantity2]]*Sales_Fact[[#This Row],[Unit_Price3]]*(1-Sales_Fact[[#This Row],[Discount4]])</f>
        <v>685.3069999999999</v>
      </c>
      <c r="O1238" s="1">
        <f>Sales_Fact[[#This Row],[Quantity2]]*Sales_Fact[[#This Row],[Unit_Price3]]</f>
        <v>729.05</v>
      </c>
      <c r="P1238" s="1">
        <f>Sales_Fact[[#This Row],[Gross Amount]]*Sales_Fact[[#This Row],[Discount4]]</f>
        <v>43.742999999999995</v>
      </c>
      <c r="Q1238" s="1" t="str">
        <f>IF(Sales_Fact[[#This Row],[Total_Amount5]]&gt;1000,"High Value","Standard")</f>
        <v>Standard</v>
      </c>
    </row>
    <row r="1239" spans="1:17" x14ac:dyDescent="0.25">
      <c r="A1239" t="s">
        <v>3125</v>
      </c>
      <c r="B1239" s="3">
        <v>45912</v>
      </c>
      <c r="C1239" t="s">
        <v>464</v>
      </c>
      <c r="D1239" t="s">
        <v>1821</v>
      </c>
      <c r="E1239" t="s">
        <v>1896</v>
      </c>
      <c r="F1239">
        <v>1</v>
      </c>
      <c r="G1239">
        <v>822.6</v>
      </c>
      <c r="H1239">
        <v>0.28999999999999998</v>
      </c>
      <c r="I1239" t="s">
        <v>1864</v>
      </c>
      <c r="J1239">
        <v>584.04599999999994</v>
      </c>
      <c r="K1239" s="4">
        <f>IF(ISBLANK(Sales_Fact[[#This Row],[Quantity]]),MEDIAN(Sales_Fact[Quantity]),Sales_Fact[[#This Row],[Quantity]])</f>
        <v>1</v>
      </c>
      <c r="L1239" s="1">
        <f>IF(ISBLANK(Sales_Fact[[#This Row],[Unit_Price]]),MEDIAN(Sales_Fact[Unit_Price]),Sales_Fact[[#This Row],[Unit_Price]])</f>
        <v>822.6</v>
      </c>
      <c r="M1239" s="2">
        <f>IF(ISBLANK(Sales_Fact[[#This Row],[Discount]]),MEDIAN(Sales_Fact[Discount]),Sales_Fact[[#This Row],[Discount]])</f>
        <v>0.28999999999999998</v>
      </c>
      <c r="N1239" s="1">
        <f>Sales_Fact[[#This Row],[Quantity2]]*Sales_Fact[[#This Row],[Unit_Price3]]*(1-Sales_Fact[[#This Row],[Discount4]])</f>
        <v>584.04599999999994</v>
      </c>
      <c r="O1239" s="1">
        <f>Sales_Fact[[#This Row],[Quantity2]]*Sales_Fact[[#This Row],[Unit_Price3]]</f>
        <v>822.6</v>
      </c>
      <c r="P1239" s="1">
        <f>Sales_Fact[[#This Row],[Gross Amount]]*Sales_Fact[[#This Row],[Discount4]]</f>
        <v>238.554</v>
      </c>
      <c r="Q1239" s="1" t="str">
        <f>IF(Sales_Fact[[#This Row],[Total_Amount5]]&gt;1000,"High Value","Standard")</f>
        <v>Standard</v>
      </c>
    </row>
    <row r="1240" spans="1:17" x14ac:dyDescent="0.25">
      <c r="A1240" t="s">
        <v>3126</v>
      </c>
      <c r="B1240" s="3">
        <v>45771</v>
      </c>
      <c r="C1240" t="s">
        <v>640</v>
      </c>
      <c r="D1240" t="s">
        <v>1800</v>
      </c>
      <c r="E1240" t="s">
        <v>1866</v>
      </c>
      <c r="F1240">
        <v>2</v>
      </c>
      <c r="G1240">
        <v>327.25</v>
      </c>
      <c r="H1240">
        <v>0.19</v>
      </c>
      <c r="I1240" t="s">
        <v>1864</v>
      </c>
      <c r="J1240">
        <v>530.14499999999998</v>
      </c>
      <c r="K1240" s="4">
        <f>IF(ISBLANK(Sales_Fact[[#This Row],[Quantity]]),MEDIAN(Sales_Fact[Quantity]),Sales_Fact[[#This Row],[Quantity]])</f>
        <v>2</v>
      </c>
      <c r="L1240" s="1">
        <f>IF(ISBLANK(Sales_Fact[[#This Row],[Unit_Price]]),MEDIAN(Sales_Fact[Unit_Price]),Sales_Fact[[#This Row],[Unit_Price]])</f>
        <v>327.25</v>
      </c>
      <c r="M1240" s="2">
        <f>IF(ISBLANK(Sales_Fact[[#This Row],[Discount]]),MEDIAN(Sales_Fact[Discount]),Sales_Fact[[#This Row],[Discount]])</f>
        <v>0.19</v>
      </c>
      <c r="N1240" s="1">
        <f>Sales_Fact[[#This Row],[Quantity2]]*Sales_Fact[[#This Row],[Unit_Price3]]*(1-Sales_Fact[[#This Row],[Discount4]])</f>
        <v>530.14499999999998</v>
      </c>
      <c r="O1240" s="1">
        <f>Sales_Fact[[#This Row],[Quantity2]]*Sales_Fact[[#This Row],[Unit_Price3]]</f>
        <v>654.5</v>
      </c>
      <c r="P1240" s="1">
        <f>Sales_Fact[[#This Row],[Gross Amount]]*Sales_Fact[[#This Row],[Discount4]]</f>
        <v>124.355</v>
      </c>
      <c r="Q1240" s="1" t="str">
        <f>IF(Sales_Fact[[#This Row],[Total_Amount5]]&gt;1000,"High Value","Standard")</f>
        <v>Standard</v>
      </c>
    </row>
    <row r="1241" spans="1:17" x14ac:dyDescent="0.25">
      <c r="A1241" t="s">
        <v>3127</v>
      </c>
      <c r="B1241" s="3">
        <v>45619</v>
      </c>
      <c r="C1241" t="s">
        <v>308</v>
      </c>
      <c r="D1241" t="s">
        <v>1761</v>
      </c>
      <c r="E1241" t="s">
        <v>1890</v>
      </c>
      <c r="F1241">
        <v>4</v>
      </c>
      <c r="G1241">
        <v>930.38</v>
      </c>
      <c r="H1241">
        <v>0</v>
      </c>
      <c r="I1241" t="s">
        <v>1868</v>
      </c>
      <c r="J1241">
        <v>3721.52</v>
      </c>
      <c r="K1241" s="4">
        <f>IF(ISBLANK(Sales_Fact[[#This Row],[Quantity]]),MEDIAN(Sales_Fact[Quantity]),Sales_Fact[[#This Row],[Quantity]])</f>
        <v>4</v>
      </c>
      <c r="L1241" s="1">
        <f>IF(ISBLANK(Sales_Fact[[#This Row],[Unit_Price]]),MEDIAN(Sales_Fact[Unit_Price]),Sales_Fact[[#This Row],[Unit_Price]])</f>
        <v>930.38</v>
      </c>
      <c r="M1241" s="2">
        <f>IF(ISBLANK(Sales_Fact[[#This Row],[Discount]]),MEDIAN(Sales_Fact[Discount]),Sales_Fact[[#This Row],[Discount]])</f>
        <v>0</v>
      </c>
      <c r="N1241" s="1">
        <f>Sales_Fact[[#This Row],[Quantity2]]*Sales_Fact[[#This Row],[Unit_Price3]]*(1-Sales_Fact[[#This Row],[Discount4]])</f>
        <v>3721.52</v>
      </c>
      <c r="O1241" s="1">
        <f>Sales_Fact[[#This Row],[Quantity2]]*Sales_Fact[[#This Row],[Unit_Price3]]</f>
        <v>3721.52</v>
      </c>
      <c r="P1241" s="1">
        <f>Sales_Fact[[#This Row],[Gross Amount]]*Sales_Fact[[#This Row],[Discount4]]</f>
        <v>0</v>
      </c>
      <c r="Q1241" s="1" t="str">
        <f>IF(Sales_Fact[[#This Row],[Total_Amount5]]&gt;1000,"High Value","Standard")</f>
        <v>High Value</v>
      </c>
    </row>
    <row r="1242" spans="1:17" x14ac:dyDescent="0.25">
      <c r="A1242" t="s">
        <v>3128</v>
      </c>
      <c r="B1242" s="3">
        <v>45394</v>
      </c>
      <c r="C1242" t="s">
        <v>493</v>
      </c>
      <c r="D1242" t="s">
        <v>1632</v>
      </c>
      <c r="E1242" t="s">
        <v>1870</v>
      </c>
      <c r="F1242">
        <v>2</v>
      </c>
      <c r="G1242">
        <v>437.84</v>
      </c>
      <c r="H1242">
        <v>0.24</v>
      </c>
      <c r="I1242" t="s">
        <v>1861</v>
      </c>
      <c r="J1242">
        <v>665.51679999999999</v>
      </c>
      <c r="K1242" s="4">
        <f>IF(ISBLANK(Sales_Fact[[#This Row],[Quantity]]),MEDIAN(Sales_Fact[Quantity]),Sales_Fact[[#This Row],[Quantity]])</f>
        <v>2</v>
      </c>
      <c r="L1242" s="1">
        <f>IF(ISBLANK(Sales_Fact[[#This Row],[Unit_Price]]),MEDIAN(Sales_Fact[Unit_Price]),Sales_Fact[[#This Row],[Unit_Price]])</f>
        <v>437.84</v>
      </c>
      <c r="M1242" s="2">
        <f>IF(ISBLANK(Sales_Fact[[#This Row],[Discount]]),MEDIAN(Sales_Fact[Discount]),Sales_Fact[[#This Row],[Discount]])</f>
        <v>0.24</v>
      </c>
      <c r="N1242" s="1">
        <f>Sales_Fact[[#This Row],[Quantity2]]*Sales_Fact[[#This Row],[Unit_Price3]]*(1-Sales_Fact[[#This Row],[Discount4]])</f>
        <v>665.51679999999999</v>
      </c>
      <c r="O1242" s="1">
        <f>Sales_Fact[[#This Row],[Quantity2]]*Sales_Fact[[#This Row],[Unit_Price3]]</f>
        <v>875.68</v>
      </c>
      <c r="P1242" s="1">
        <f>Sales_Fact[[#This Row],[Gross Amount]]*Sales_Fact[[#This Row],[Discount4]]</f>
        <v>210.16319999999999</v>
      </c>
      <c r="Q1242" s="1" t="str">
        <f>IF(Sales_Fact[[#This Row],[Total_Amount5]]&gt;1000,"High Value","Standard")</f>
        <v>Standard</v>
      </c>
    </row>
    <row r="1243" spans="1:17" x14ac:dyDescent="0.25">
      <c r="A1243" t="s">
        <v>3129</v>
      </c>
      <c r="B1243" s="3">
        <v>45786</v>
      </c>
      <c r="C1243" t="s">
        <v>262</v>
      </c>
      <c r="D1243" t="s">
        <v>1918</v>
      </c>
      <c r="E1243" t="s">
        <v>1886</v>
      </c>
      <c r="F1243">
        <v>2</v>
      </c>
      <c r="G1243">
        <v>126.02</v>
      </c>
      <c r="H1243">
        <v>0.09</v>
      </c>
      <c r="I1243" t="s">
        <v>1868</v>
      </c>
      <c r="J1243">
        <v>229.35640000000001</v>
      </c>
      <c r="K1243" s="4">
        <f>IF(ISBLANK(Sales_Fact[[#This Row],[Quantity]]),MEDIAN(Sales_Fact[Quantity]),Sales_Fact[[#This Row],[Quantity]])</f>
        <v>2</v>
      </c>
      <c r="L1243" s="1">
        <f>IF(ISBLANK(Sales_Fact[[#This Row],[Unit_Price]]),MEDIAN(Sales_Fact[Unit_Price]),Sales_Fact[[#This Row],[Unit_Price]])</f>
        <v>126.02</v>
      </c>
      <c r="M1243" s="2">
        <f>IF(ISBLANK(Sales_Fact[[#This Row],[Discount]]),MEDIAN(Sales_Fact[Discount]),Sales_Fact[[#This Row],[Discount]])</f>
        <v>0.09</v>
      </c>
      <c r="N1243" s="1">
        <f>Sales_Fact[[#This Row],[Quantity2]]*Sales_Fact[[#This Row],[Unit_Price3]]*(1-Sales_Fact[[#This Row],[Discount4]])</f>
        <v>229.35640000000001</v>
      </c>
      <c r="O1243" s="1">
        <f>Sales_Fact[[#This Row],[Quantity2]]*Sales_Fact[[#This Row],[Unit_Price3]]</f>
        <v>252.04</v>
      </c>
      <c r="P1243" s="1">
        <f>Sales_Fact[[#This Row],[Gross Amount]]*Sales_Fact[[#This Row],[Discount4]]</f>
        <v>22.683599999999998</v>
      </c>
      <c r="Q1243" s="1" t="str">
        <f>IF(Sales_Fact[[#This Row],[Total_Amount5]]&gt;1000,"High Value","Standard")</f>
        <v>Standard</v>
      </c>
    </row>
    <row r="1244" spans="1:17" x14ac:dyDescent="0.25">
      <c r="A1244" t="s">
        <v>3130</v>
      </c>
      <c r="B1244" s="3">
        <v>45692</v>
      </c>
      <c r="C1244" t="s">
        <v>1365</v>
      </c>
      <c r="D1244" t="s">
        <v>1800</v>
      </c>
      <c r="E1244" t="s">
        <v>1888</v>
      </c>
      <c r="F1244">
        <v>1</v>
      </c>
      <c r="G1244">
        <v>860.84</v>
      </c>
      <c r="H1244">
        <v>7.0000000000000007E-2</v>
      </c>
      <c r="I1244" t="s">
        <v>1864</v>
      </c>
      <c r="J1244">
        <v>800.58119999999997</v>
      </c>
      <c r="K1244" s="4">
        <f>IF(ISBLANK(Sales_Fact[[#This Row],[Quantity]]),MEDIAN(Sales_Fact[Quantity]),Sales_Fact[[#This Row],[Quantity]])</f>
        <v>1</v>
      </c>
      <c r="L1244" s="1">
        <f>IF(ISBLANK(Sales_Fact[[#This Row],[Unit_Price]]),MEDIAN(Sales_Fact[Unit_Price]),Sales_Fact[[#This Row],[Unit_Price]])</f>
        <v>860.84</v>
      </c>
      <c r="M1244" s="2">
        <f>IF(ISBLANK(Sales_Fact[[#This Row],[Discount]]),MEDIAN(Sales_Fact[Discount]),Sales_Fact[[#This Row],[Discount]])</f>
        <v>7.0000000000000007E-2</v>
      </c>
      <c r="N1244" s="1">
        <f>Sales_Fact[[#This Row],[Quantity2]]*Sales_Fact[[#This Row],[Unit_Price3]]*(1-Sales_Fact[[#This Row],[Discount4]])</f>
        <v>800.58119999999997</v>
      </c>
      <c r="O1244" s="1">
        <f>Sales_Fact[[#This Row],[Quantity2]]*Sales_Fact[[#This Row],[Unit_Price3]]</f>
        <v>860.84</v>
      </c>
      <c r="P1244" s="1">
        <f>Sales_Fact[[#This Row],[Gross Amount]]*Sales_Fact[[#This Row],[Discount4]]</f>
        <v>60.258800000000008</v>
      </c>
      <c r="Q1244" s="1" t="str">
        <f>IF(Sales_Fact[[#This Row],[Total_Amount5]]&gt;1000,"High Value","Standard")</f>
        <v>Standard</v>
      </c>
    </row>
    <row r="1245" spans="1:17" x14ac:dyDescent="0.25">
      <c r="A1245" t="s">
        <v>3131</v>
      </c>
      <c r="B1245" s="3">
        <v>45677</v>
      </c>
      <c r="C1245" t="s">
        <v>339</v>
      </c>
      <c r="D1245" t="s">
        <v>1695</v>
      </c>
      <c r="E1245" t="s">
        <v>1896</v>
      </c>
      <c r="F1245">
        <v>1</v>
      </c>
      <c r="G1245">
        <v>161.80000000000001</v>
      </c>
      <c r="H1245">
        <v>0.24</v>
      </c>
      <c r="I1245" t="s">
        <v>1864</v>
      </c>
      <c r="J1245">
        <v>122.968</v>
      </c>
      <c r="K1245" s="4">
        <f>IF(ISBLANK(Sales_Fact[[#This Row],[Quantity]]),MEDIAN(Sales_Fact[Quantity]),Sales_Fact[[#This Row],[Quantity]])</f>
        <v>1</v>
      </c>
      <c r="L1245" s="1">
        <f>IF(ISBLANK(Sales_Fact[[#This Row],[Unit_Price]]),MEDIAN(Sales_Fact[Unit_Price]),Sales_Fact[[#This Row],[Unit_Price]])</f>
        <v>161.80000000000001</v>
      </c>
      <c r="M1245" s="2">
        <f>IF(ISBLANK(Sales_Fact[[#This Row],[Discount]]),MEDIAN(Sales_Fact[Discount]),Sales_Fact[[#This Row],[Discount]])</f>
        <v>0.24</v>
      </c>
      <c r="N1245" s="1">
        <f>Sales_Fact[[#This Row],[Quantity2]]*Sales_Fact[[#This Row],[Unit_Price3]]*(1-Sales_Fact[[#This Row],[Discount4]])</f>
        <v>122.968</v>
      </c>
      <c r="O1245" s="1">
        <f>Sales_Fact[[#This Row],[Quantity2]]*Sales_Fact[[#This Row],[Unit_Price3]]</f>
        <v>161.80000000000001</v>
      </c>
      <c r="P1245" s="1">
        <f>Sales_Fact[[#This Row],[Gross Amount]]*Sales_Fact[[#This Row],[Discount4]]</f>
        <v>38.832000000000001</v>
      </c>
      <c r="Q1245" s="1" t="str">
        <f>IF(Sales_Fact[[#This Row],[Total_Amount5]]&gt;1000,"High Value","Standard")</f>
        <v>Standard</v>
      </c>
    </row>
    <row r="1246" spans="1:17" x14ac:dyDescent="0.25">
      <c r="A1246" t="s">
        <v>3132</v>
      </c>
      <c r="B1246" s="3">
        <v>45669</v>
      </c>
      <c r="C1246" t="s">
        <v>1212</v>
      </c>
      <c r="D1246" t="s">
        <v>1665</v>
      </c>
      <c r="E1246" t="s">
        <v>1863</v>
      </c>
      <c r="F1246">
        <v>4</v>
      </c>
      <c r="G1246">
        <v>347.82</v>
      </c>
      <c r="H1246">
        <v>0.02</v>
      </c>
      <c r="I1246" t="s">
        <v>1868</v>
      </c>
      <c r="J1246">
        <v>1363.4544000000001</v>
      </c>
      <c r="K1246" s="4">
        <f>IF(ISBLANK(Sales_Fact[[#This Row],[Quantity]]),MEDIAN(Sales_Fact[Quantity]),Sales_Fact[[#This Row],[Quantity]])</f>
        <v>4</v>
      </c>
      <c r="L1246" s="1">
        <f>IF(ISBLANK(Sales_Fact[[#This Row],[Unit_Price]]),MEDIAN(Sales_Fact[Unit_Price]),Sales_Fact[[#This Row],[Unit_Price]])</f>
        <v>347.82</v>
      </c>
      <c r="M1246" s="2">
        <f>IF(ISBLANK(Sales_Fact[[#This Row],[Discount]]),MEDIAN(Sales_Fact[Discount]),Sales_Fact[[#This Row],[Discount]])</f>
        <v>0.02</v>
      </c>
      <c r="N1246" s="1">
        <f>Sales_Fact[[#This Row],[Quantity2]]*Sales_Fact[[#This Row],[Unit_Price3]]*(1-Sales_Fact[[#This Row],[Discount4]])</f>
        <v>1363.4543999999999</v>
      </c>
      <c r="O1246" s="1">
        <f>Sales_Fact[[#This Row],[Quantity2]]*Sales_Fact[[#This Row],[Unit_Price3]]</f>
        <v>1391.28</v>
      </c>
      <c r="P1246" s="1">
        <f>Sales_Fact[[#This Row],[Gross Amount]]*Sales_Fact[[#This Row],[Discount4]]</f>
        <v>27.825600000000001</v>
      </c>
      <c r="Q1246" s="1" t="str">
        <f>IF(Sales_Fact[[#This Row],[Total_Amount5]]&gt;1000,"High Value","Standard")</f>
        <v>High Value</v>
      </c>
    </row>
    <row r="1247" spans="1:17" x14ac:dyDescent="0.25">
      <c r="A1247" t="s">
        <v>3133</v>
      </c>
      <c r="B1247" s="3">
        <v>45299</v>
      </c>
      <c r="C1247" t="s">
        <v>1410</v>
      </c>
      <c r="D1247" t="s">
        <v>1806</v>
      </c>
      <c r="E1247" t="s">
        <v>1886</v>
      </c>
      <c r="F1247">
        <v>3</v>
      </c>
      <c r="G1247">
        <v>416.44</v>
      </c>
      <c r="H1247">
        <v>0.27</v>
      </c>
      <c r="I1247" t="s">
        <v>1861</v>
      </c>
      <c r="J1247">
        <v>912.00359999999989</v>
      </c>
      <c r="K1247" s="4">
        <f>IF(ISBLANK(Sales_Fact[[#This Row],[Quantity]]),MEDIAN(Sales_Fact[Quantity]),Sales_Fact[[#This Row],[Quantity]])</f>
        <v>3</v>
      </c>
      <c r="L1247" s="1">
        <f>IF(ISBLANK(Sales_Fact[[#This Row],[Unit_Price]]),MEDIAN(Sales_Fact[Unit_Price]),Sales_Fact[[#This Row],[Unit_Price]])</f>
        <v>416.44</v>
      </c>
      <c r="M1247" s="2">
        <f>IF(ISBLANK(Sales_Fact[[#This Row],[Discount]]),MEDIAN(Sales_Fact[Discount]),Sales_Fact[[#This Row],[Discount]])</f>
        <v>0.27</v>
      </c>
      <c r="N1247" s="1">
        <f>Sales_Fact[[#This Row],[Quantity2]]*Sales_Fact[[#This Row],[Unit_Price3]]*(1-Sales_Fact[[#This Row],[Discount4]])</f>
        <v>912.00359999999989</v>
      </c>
      <c r="O1247" s="1">
        <f>Sales_Fact[[#This Row],[Quantity2]]*Sales_Fact[[#This Row],[Unit_Price3]]</f>
        <v>1249.32</v>
      </c>
      <c r="P1247" s="1">
        <f>Sales_Fact[[#This Row],[Gross Amount]]*Sales_Fact[[#This Row],[Discount4]]</f>
        <v>337.31639999999999</v>
      </c>
      <c r="Q1247" s="1" t="str">
        <f>IF(Sales_Fact[[#This Row],[Total_Amount5]]&gt;1000,"High Value","Standard")</f>
        <v>Standard</v>
      </c>
    </row>
    <row r="1248" spans="1:17" x14ac:dyDescent="0.25">
      <c r="A1248" t="s">
        <v>3134</v>
      </c>
      <c r="B1248" s="3">
        <v>45893</v>
      </c>
      <c r="C1248" t="s">
        <v>34</v>
      </c>
      <c r="D1248" t="s">
        <v>1737</v>
      </c>
      <c r="E1248" t="s">
        <v>1879</v>
      </c>
      <c r="F1248">
        <v>1</v>
      </c>
      <c r="G1248">
        <v>147.96</v>
      </c>
      <c r="H1248">
        <v>0.24</v>
      </c>
      <c r="I1248" t="s">
        <v>1868</v>
      </c>
      <c r="J1248">
        <v>112.4496</v>
      </c>
      <c r="K1248" s="4">
        <f>IF(ISBLANK(Sales_Fact[[#This Row],[Quantity]]),MEDIAN(Sales_Fact[Quantity]),Sales_Fact[[#This Row],[Quantity]])</f>
        <v>1</v>
      </c>
      <c r="L1248" s="1">
        <f>IF(ISBLANK(Sales_Fact[[#This Row],[Unit_Price]]),MEDIAN(Sales_Fact[Unit_Price]),Sales_Fact[[#This Row],[Unit_Price]])</f>
        <v>147.96</v>
      </c>
      <c r="M1248" s="2">
        <f>IF(ISBLANK(Sales_Fact[[#This Row],[Discount]]),MEDIAN(Sales_Fact[Discount]),Sales_Fact[[#This Row],[Discount]])</f>
        <v>0.24</v>
      </c>
      <c r="N1248" s="1">
        <f>Sales_Fact[[#This Row],[Quantity2]]*Sales_Fact[[#This Row],[Unit_Price3]]*(1-Sales_Fact[[#This Row],[Discount4]])</f>
        <v>112.4496</v>
      </c>
      <c r="O1248" s="1">
        <f>Sales_Fact[[#This Row],[Quantity2]]*Sales_Fact[[#This Row],[Unit_Price3]]</f>
        <v>147.96</v>
      </c>
      <c r="P1248" s="1">
        <f>Sales_Fact[[#This Row],[Gross Amount]]*Sales_Fact[[#This Row],[Discount4]]</f>
        <v>35.510399999999997</v>
      </c>
      <c r="Q1248" s="1" t="str">
        <f>IF(Sales_Fact[[#This Row],[Total_Amount5]]&gt;1000,"High Value","Standard")</f>
        <v>Standard</v>
      </c>
    </row>
    <row r="1249" spans="1:17" x14ac:dyDescent="0.25">
      <c r="A1249" t="s">
        <v>3135</v>
      </c>
      <c r="B1249" s="3">
        <v>45560</v>
      </c>
      <c r="C1249" t="s">
        <v>1387</v>
      </c>
      <c r="D1249" t="s">
        <v>1605</v>
      </c>
      <c r="E1249" t="s">
        <v>1866</v>
      </c>
      <c r="F1249">
        <v>3</v>
      </c>
      <c r="G1249">
        <v>550.26</v>
      </c>
      <c r="H1249">
        <v>0.22</v>
      </c>
      <c r="I1249" t="s">
        <v>1861</v>
      </c>
      <c r="J1249">
        <v>1287.6084000000001</v>
      </c>
      <c r="K1249" s="4">
        <f>IF(ISBLANK(Sales_Fact[[#This Row],[Quantity]]),MEDIAN(Sales_Fact[Quantity]),Sales_Fact[[#This Row],[Quantity]])</f>
        <v>3</v>
      </c>
      <c r="L1249" s="1">
        <f>IF(ISBLANK(Sales_Fact[[#This Row],[Unit_Price]]),MEDIAN(Sales_Fact[Unit_Price]),Sales_Fact[[#This Row],[Unit_Price]])</f>
        <v>550.26</v>
      </c>
      <c r="M1249" s="2">
        <f>IF(ISBLANK(Sales_Fact[[#This Row],[Discount]]),MEDIAN(Sales_Fact[Discount]),Sales_Fact[[#This Row],[Discount]])</f>
        <v>0.22</v>
      </c>
      <c r="N1249" s="1">
        <f>Sales_Fact[[#This Row],[Quantity2]]*Sales_Fact[[#This Row],[Unit_Price3]]*(1-Sales_Fact[[#This Row],[Discount4]])</f>
        <v>1287.6084000000001</v>
      </c>
      <c r="O1249" s="1">
        <f>Sales_Fact[[#This Row],[Quantity2]]*Sales_Fact[[#This Row],[Unit_Price3]]</f>
        <v>1650.78</v>
      </c>
      <c r="P1249" s="1">
        <f>Sales_Fact[[#This Row],[Gross Amount]]*Sales_Fact[[#This Row],[Discount4]]</f>
        <v>363.17160000000001</v>
      </c>
      <c r="Q1249" s="1" t="str">
        <f>IF(Sales_Fact[[#This Row],[Total_Amount5]]&gt;1000,"High Value","Standard")</f>
        <v>High Value</v>
      </c>
    </row>
    <row r="1250" spans="1:17" x14ac:dyDescent="0.25">
      <c r="A1250" t="s">
        <v>3136</v>
      </c>
      <c r="B1250" s="3">
        <v>45267</v>
      </c>
      <c r="C1250" t="s">
        <v>1170</v>
      </c>
      <c r="D1250" t="s">
        <v>1842</v>
      </c>
      <c r="E1250" t="s">
        <v>1872</v>
      </c>
      <c r="F1250">
        <v>4</v>
      </c>
      <c r="G1250">
        <v>938.21</v>
      </c>
      <c r="H1250">
        <v>0.04</v>
      </c>
      <c r="I1250" t="s">
        <v>1864</v>
      </c>
      <c r="J1250">
        <v>3602.7264</v>
      </c>
      <c r="K1250" s="4">
        <f>IF(ISBLANK(Sales_Fact[[#This Row],[Quantity]]),MEDIAN(Sales_Fact[Quantity]),Sales_Fact[[#This Row],[Quantity]])</f>
        <v>4</v>
      </c>
      <c r="L1250" s="1">
        <f>IF(ISBLANK(Sales_Fact[[#This Row],[Unit_Price]]),MEDIAN(Sales_Fact[Unit_Price]),Sales_Fact[[#This Row],[Unit_Price]])</f>
        <v>938.21</v>
      </c>
      <c r="M1250" s="2">
        <f>IF(ISBLANK(Sales_Fact[[#This Row],[Discount]]),MEDIAN(Sales_Fact[Discount]),Sales_Fact[[#This Row],[Discount]])</f>
        <v>0.04</v>
      </c>
      <c r="N1250" s="1">
        <f>Sales_Fact[[#This Row],[Quantity2]]*Sales_Fact[[#This Row],[Unit_Price3]]*(1-Sales_Fact[[#This Row],[Discount4]])</f>
        <v>3602.7264</v>
      </c>
      <c r="O1250" s="1">
        <f>Sales_Fact[[#This Row],[Quantity2]]*Sales_Fact[[#This Row],[Unit_Price3]]</f>
        <v>3752.84</v>
      </c>
      <c r="P1250" s="1">
        <f>Sales_Fact[[#This Row],[Gross Amount]]*Sales_Fact[[#This Row],[Discount4]]</f>
        <v>150.11360000000002</v>
      </c>
      <c r="Q1250" s="1" t="str">
        <f>IF(Sales_Fact[[#This Row],[Total_Amount5]]&gt;1000,"High Value","Standard")</f>
        <v>High Value</v>
      </c>
    </row>
    <row r="1251" spans="1:17" x14ac:dyDescent="0.25">
      <c r="A1251" t="s">
        <v>3137</v>
      </c>
      <c r="B1251" s="3">
        <v>45467</v>
      </c>
      <c r="C1251" t="s">
        <v>464</v>
      </c>
      <c r="D1251" t="s">
        <v>1833</v>
      </c>
      <c r="E1251" t="s">
        <v>1886</v>
      </c>
      <c r="F1251">
        <v>3</v>
      </c>
      <c r="G1251">
        <v>517.98</v>
      </c>
      <c r="H1251">
        <v>0.01</v>
      </c>
      <c r="I1251" t="s">
        <v>1864</v>
      </c>
      <c r="J1251">
        <v>1538.4005999999999</v>
      </c>
      <c r="K1251" s="4">
        <f>IF(ISBLANK(Sales_Fact[[#This Row],[Quantity]]),MEDIAN(Sales_Fact[Quantity]),Sales_Fact[[#This Row],[Quantity]])</f>
        <v>3</v>
      </c>
      <c r="L1251" s="1">
        <f>IF(ISBLANK(Sales_Fact[[#This Row],[Unit_Price]]),MEDIAN(Sales_Fact[Unit_Price]),Sales_Fact[[#This Row],[Unit_Price]])</f>
        <v>517.98</v>
      </c>
      <c r="M1251" s="2">
        <f>IF(ISBLANK(Sales_Fact[[#This Row],[Discount]]),MEDIAN(Sales_Fact[Discount]),Sales_Fact[[#This Row],[Discount]])</f>
        <v>0.01</v>
      </c>
      <c r="N1251" s="1">
        <f>Sales_Fact[[#This Row],[Quantity2]]*Sales_Fact[[#This Row],[Unit_Price3]]*(1-Sales_Fact[[#This Row],[Discount4]])</f>
        <v>1538.4005999999999</v>
      </c>
      <c r="O1251" s="1">
        <f>Sales_Fact[[#This Row],[Quantity2]]*Sales_Fact[[#This Row],[Unit_Price3]]</f>
        <v>1553.94</v>
      </c>
      <c r="P1251" s="1">
        <f>Sales_Fact[[#This Row],[Gross Amount]]*Sales_Fact[[#This Row],[Discount4]]</f>
        <v>15.539400000000001</v>
      </c>
      <c r="Q1251" s="1" t="str">
        <f>IF(Sales_Fact[[#This Row],[Total_Amount5]]&gt;1000,"High Value","Standard")</f>
        <v>High Value</v>
      </c>
    </row>
    <row r="1252" spans="1:17" x14ac:dyDescent="0.25">
      <c r="A1252" t="s">
        <v>3138</v>
      </c>
      <c r="B1252" s="3">
        <v>45847</v>
      </c>
      <c r="C1252" t="s">
        <v>148</v>
      </c>
      <c r="D1252" t="s">
        <v>1567</v>
      </c>
      <c r="E1252" t="s">
        <v>1866</v>
      </c>
      <c r="F1252">
        <v>1</v>
      </c>
      <c r="G1252">
        <v>98.27</v>
      </c>
      <c r="H1252">
        <v>0.16</v>
      </c>
      <c r="I1252" t="s">
        <v>1864</v>
      </c>
      <c r="J1252">
        <v>82.54679999999999</v>
      </c>
      <c r="K1252" s="4">
        <f>IF(ISBLANK(Sales_Fact[[#This Row],[Quantity]]),MEDIAN(Sales_Fact[Quantity]),Sales_Fact[[#This Row],[Quantity]])</f>
        <v>1</v>
      </c>
      <c r="L1252" s="1">
        <f>IF(ISBLANK(Sales_Fact[[#This Row],[Unit_Price]]),MEDIAN(Sales_Fact[Unit_Price]),Sales_Fact[[#This Row],[Unit_Price]])</f>
        <v>98.27</v>
      </c>
      <c r="M1252" s="2">
        <f>IF(ISBLANK(Sales_Fact[[#This Row],[Discount]]),MEDIAN(Sales_Fact[Discount]),Sales_Fact[[#This Row],[Discount]])</f>
        <v>0.16</v>
      </c>
      <c r="N1252" s="1">
        <f>Sales_Fact[[#This Row],[Quantity2]]*Sales_Fact[[#This Row],[Unit_Price3]]*(1-Sales_Fact[[#This Row],[Discount4]])</f>
        <v>82.54679999999999</v>
      </c>
      <c r="O1252" s="1">
        <f>Sales_Fact[[#This Row],[Quantity2]]*Sales_Fact[[#This Row],[Unit_Price3]]</f>
        <v>98.27</v>
      </c>
      <c r="P1252" s="1">
        <f>Sales_Fact[[#This Row],[Gross Amount]]*Sales_Fact[[#This Row],[Discount4]]</f>
        <v>15.7232</v>
      </c>
      <c r="Q1252" s="1" t="str">
        <f>IF(Sales_Fact[[#This Row],[Total_Amount5]]&gt;1000,"High Value","Standard")</f>
        <v>Standard</v>
      </c>
    </row>
    <row r="1253" spans="1:17" x14ac:dyDescent="0.25">
      <c r="A1253" t="s">
        <v>3139</v>
      </c>
      <c r="B1253" s="3">
        <v>45480</v>
      </c>
      <c r="C1253" t="s">
        <v>812</v>
      </c>
      <c r="D1253" t="s">
        <v>1695</v>
      </c>
      <c r="E1253" t="s">
        <v>1931</v>
      </c>
      <c r="F1253">
        <v>2</v>
      </c>
      <c r="G1253">
        <v>875.2</v>
      </c>
      <c r="H1253">
        <v>0.19</v>
      </c>
      <c r="I1253" t="s">
        <v>1861</v>
      </c>
      <c r="J1253">
        <v>1417.8240000000001</v>
      </c>
      <c r="K1253" s="4">
        <f>IF(ISBLANK(Sales_Fact[[#This Row],[Quantity]]),MEDIAN(Sales_Fact[Quantity]),Sales_Fact[[#This Row],[Quantity]])</f>
        <v>2</v>
      </c>
      <c r="L1253" s="1">
        <f>IF(ISBLANK(Sales_Fact[[#This Row],[Unit_Price]]),MEDIAN(Sales_Fact[Unit_Price]),Sales_Fact[[#This Row],[Unit_Price]])</f>
        <v>875.2</v>
      </c>
      <c r="M1253" s="2">
        <f>IF(ISBLANK(Sales_Fact[[#This Row],[Discount]]),MEDIAN(Sales_Fact[Discount]),Sales_Fact[[#This Row],[Discount]])</f>
        <v>0.19</v>
      </c>
      <c r="N1253" s="1">
        <f>Sales_Fact[[#This Row],[Quantity2]]*Sales_Fact[[#This Row],[Unit_Price3]]*(1-Sales_Fact[[#This Row],[Discount4]])</f>
        <v>1417.8240000000001</v>
      </c>
      <c r="O1253" s="1">
        <f>Sales_Fact[[#This Row],[Quantity2]]*Sales_Fact[[#This Row],[Unit_Price3]]</f>
        <v>1750.4</v>
      </c>
      <c r="P1253" s="1">
        <f>Sales_Fact[[#This Row],[Gross Amount]]*Sales_Fact[[#This Row],[Discount4]]</f>
        <v>332.57600000000002</v>
      </c>
      <c r="Q1253" s="1" t="str">
        <f>IF(Sales_Fact[[#This Row],[Total_Amount5]]&gt;1000,"High Value","Standard")</f>
        <v>High Value</v>
      </c>
    </row>
    <row r="1254" spans="1:17" x14ac:dyDescent="0.25">
      <c r="A1254" t="s">
        <v>3140</v>
      </c>
      <c r="B1254" s="3">
        <v>45345</v>
      </c>
      <c r="C1254" t="s">
        <v>972</v>
      </c>
      <c r="D1254" t="s">
        <v>1809</v>
      </c>
      <c r="E1254" t="s">
        <v>1879</v>
      </c>
      <c r="F1254">
        <v>1</v>
      </c>
      <c r="G1254">
        <v>227.35</v>
      </c>
      <c r="H1254">
        <v>0.06</v>
      </c>
      <c r="I1254" t="s">
        <v>1868</v>
      </c>
      <c r="J1254">
        <v>213.709</v>
      </c>
      <c r="K1254" s="4">
        <f>IF(ISBLANK(Sales_Fact[[#This Row],[Quantity]]),MEDIAN(Sales_Fact[Quantity]),Sales_Fact[[#This Row],[Quantity]])</f>
        <v>1</v>
      </c>
      <c r="L1254" s="1">
        <f>IF(ISBLANK(Sales_Fact[[#This Row],[Unit_Price]]),MEDIAN(Sales_Fact[Unit_Price]),Sales_Fact[[#This Row],[Unit_Price]])</f>
        <v>227.35</v>
      </c>
      <c r="M1254" s="2">
        <f>IF(ISBLANK(Sales_Fact[[#This Row],[Discount]]),MEDIAN(Sales_Fact[Discount]),Sales_Fact[[#This Row],[Discount]])</f>
        <v>0.06</v>
      </c>
      <c r="N1254" s="1">
        <f>Sales_Fact[[#This Row],[Quantity2]]*Sales_Fact[[#This Row],[Unit_Price3]]*(1-Sales_Fact[[#This Row],[Discount4]])</f>
        <v>213.70899999999997</v>
      </c>
      <c r="O1254" s="1">
        <f>Sales_Fact[[#This Row],[Quantity2]]*Sales_Fact[[#This Row],[Unit_Price3]]</f>
        <v>227.35</v>
      </c>
      <c r="P1254" s="1">
        <f>Sales_Fact[[#This Row],[Gross Amount]]*Sales_Fact[[#This Row],[Discount4]]</f>
        <v>13.641</v>
      </c>
      <c r="Q1254" s="1" t="str">
        <f>IF(Sales_Fact[[#This Row],[Total_Amount5]]&gt;1000,"High Value","Standard")</f>
        <v>Standard</v>
      </c>
    </row>
    <row r="1255" spans="1:17" x14ac:dyDescent="0.25">
      <c r="A1255" t="s">
        <v>3141</v>
      </c>
      <c r="B1255" s="3">
        <v>45235</v>
      </c>
      <c r="C1255" t="s">
        <v>690</v>
      </c>
      <c r="D1255" t="s">
        <v>1773</v>
      </c>
      <c r="E1255" t="s">
        <v>1883</v>
      </c>
      <c r="F1255">
        <v>1</v>
      </c>
      <c r="G1255">
        <v>842.46</v>
      </c>
      <c r="H1255">
        <v>0.05</v>
      </c>
      <c r="I1255" t="s">
        <v>1868</v>
      </c>
      <c r="J1255">
        <v>800.33699999999999</v>
      </c>
      <c r="K1255" s="4">
        <f>IF(ISBLANK(Sales_Fact[[#This Row],[Quantity]]),MEDIAN(Sales_Fact[Quantity]),Sales_Fact[[#This Row],[Quantity]])</f>
        <v>1</v>
      </c>
      <c r="L1255" s="1">
        <f>IF(ISBLANK(Sales_Fact[[#This Row],[Unit_Price]]),MEDIAN(Sales_Fact[Unit_Price]),Sales_Fact[[#This Row],[Unit_Price]])</f>
        <v>842.46</v>
      </c>
      <c r="M1255" s="2">
        <f>IF(ISBLANK(Sales_Fact[[#This Row],[Discount]]),MEDIAN(Sales_Fact[Discount]),Sales_Fact[[#This Row],[Discount]])</f>
        <v>0.05</v>
      </c>
      <c r="N1255" s="1">
        <f>Sales_Fact[[#This Row],[Quantity2]]*Sales_Fact[[#This Row],[Unit_Price3]]*(1-Sales_Fact[[#This Row],[Discount4]])</f>
        <v>800.33699999999999</v>
      </c>
      <c r="O1255" s="1">
        <f>Sales_Fact[[#This Row],[Quantity2]]*Sales_Fact[[#This Row],[Unit_Price3]]</f>
        <v>842.46</v>
      </c>
      <c r="P1255" s="1">
        <f>Sales_Fact[[#This Row],[Gross Amount]]*Sales_Fact[[#This Row],[Discount4]]</f>
        <v>42.123000000000005</v>
      </c>
      <c r="Q1255" s="1" t="str">
        <f>IF(Sales_Fact[[#This Row],[Total_Amount5]]&gt;1000,"High Value","Standard")</f>
        <v>Standard</v>
      </c>
    </row>
    <row r="1256" spans="1:17" x14ac:dyDescent="0.25">
      <c r="A1256" t="s">
        <v>3142</v>
      </c>
      <c r="B1256" s="3">
        <v>45543</v>
      </c>
      <c r="C1256" t="s">
        <v>696</v>
      </c>
      <c r="D1256" t="s">
        <v>1659</v>
      </c>
      <c r="E1256" t="s">
        <v>1931</v>
      </c>
      <c r="F1256">
        <v>3</v>
      </c>
      <c r="G1256">
        <v>120.67</v>
      </c>
      <c r="H1256">
        <v>0.08</v>
      </c>
      <c r="I1256" t="s">
        <v>1868</v>
      </c>
      <c r="J1256">
        <v>333.04919999999998</v>
      </c>
      <c r="K1256" s="4">
        <f>IF(ISBLANK(Sales_Fact[[#This Row],[Quantity]]),MEDIAN(Sales_Fact[Quantity]),Sales_Fact[[#This Row],[Quantity]])</f>
        <v>3</v>
      </c>
      <c r="L1256" s="1">
        <f>IF(ISBLANK(Sales_Fact[[#This Row],[Unit_Price]]),MEDIAN(Sales_Fact[Unit_Price]),Sales_Fact[[#This Row],[Unit_Price]])</f>
        <v>120.67</v>
      </c>
      <c r="M1256" s="2">
        <f>IF(ISBLANK(Sales_Fact[[#This Row],[Discount]]),MEDIAN(Sales_Fact[Discount]),Sales_Fact[[#This Row],[Discount]])</f>
        <v>0.08</v>
      </c>
      <c r="N1256" s="1">
        <f>Sales_Fact[[#This Row],[Quantity2]]*Sales_Fact[[#This Row],[Unit_Price3]]*(1-Sales_Fact[[#This Row],[Discount4]])</f>
        <v>333.04919999999998</v>
      </c>
      <c r="O1256" s="1">
        <f>Sales_Fact[[#This Row],[Quantity2]]*Sales_Fact[[#This Row],[Unit_Price3]]</f>
        <v>362.01</v>
      </c>
      <c r="P1256" s="1">
        <f>Sales_Fact[[#This Row],[Gross Amount]]*Sales_Fact[[#This Row],[Discount4]]</f>
        <v>28.960799999999999</v>
      </c>
      <c r="Q1256" s="1" t="str">
        <f>IF(Sales_Fact[[#This Row],[Total_Amount5]]&gt;1000,"High Value","Standard")</f>
        <v>Standard</v>
      </c>
    </row>
    <row r="1257" spans="1:17" x14ac:dyDescent="0.25">
      <c r="A1257" t="s">
        <v>3143</v>
      </c>
      <c r="B1257" s="3">
        <v>45402</v>
      </c>
      <c r="C1257" t="s">
        <v>1534</v>
      </c>
      <c r="D1257" t="s">
        <v>1611</v>
      </c>
      <c r="E1257" t="s">
        <v>1860</v>
      </c>
      <c r="F1257">
        <v>4</v>
      </c>
      <c r="G1257">
        <v>176.13</v>
      </c>
      <c r="H1257">
        <v>0.27</v>
      </c>
      <c r="I1257" t="s">
        <v>1864</v>
      </c>
      <c r="J1257">
        <v>514.29959999999994</v>
      </c>
      <c r="K1257" s="4">
        <f>IF(ISBLANK(Sales_Fact[[#This Row],[Quantity]]),MEDIAN(Sales_Fact[Quantity]),Sales_Fact[[#This Row],[Quantity]])</f>
        <v>4</v>
      </c>
      <c r="L1257" s="1">
        <f>IF(ISBLANK(Sales_Fact[[#This Row],[Unit_Price]]),MEDIAN(Sales_Fact[Unit_Price]),Sales_Fact[[#This Row],[Unit_Price]])</f>
        <v>176.13</v>
      </c>
      <c r="M1257" s="2">
        <f>IF(ISBLANK(Sales_Fact[[#This Row],[Discount]]),MEDIAN(Sales_Fact[Discount]),Sales_Fact[[#This Row],[Discount]])</f>
        <v>0.27</v>
      </c>
      <c r="N1257" s="1">
        <f>Sales_Fact[[#This Row],[Quantity2]]*Sales_Fact[[#This Row],[Unit_Price3]]*(1-Sales_Fact[[#This Row],[Discount4]])</f>
        <v>514.29959999999994</v>
      </c>
      <c r="O1257" s="1">
        <f>Sales_Fact[[#This Row],[Quantity2]]*Sales_Fact[[#This Row],[Unit_Price3]]</f>
        <v>704.52</v>
      </c>
      <c r="P1257" s="1">
        <f>Sales_Fact[[#This Row],[Gross Amount]]*Sales_Fact[[#This Row],[Discount4]]</f>
        <v>190.22040000000001</v>
      </c>
      <c r="Q1257" s="1" t="str">
        <f>IF(Sales_Fact[[#This Row],[Total_Amount5]]&gt;1000,"High Value","Standard")</f>
        <v>Standard</v>
      </c>
    </row>
    <row r="1258" spans="1:17" x14ac:dyDescent="0.25">
      <c r="A1258" t="s">
        <v>3144</v>
      </c>
      <c r="B1258" s="3">
        <v>45671</v>
      </c>
      <c r="C1258" t="s">
        <v>1402</v>
      </c>
      <c r="D1258" t="s">
        <v>1740</v>
      </c>
      <c r="E1258" t="s">
        <v>1931</v>
      </c>
      <c r="F1258">
        <v>4</v>
      </c>
      <c r="G1258">
        <v>592.67999999999995</v>
      </c>
      <c r="H1258">
        <v>0.03</v>
      </c>
      <c r="I1258" t="s">
        <v>1861</v>
      </c>
      <c r="J1258">
        <v>2299.5983999999999</v>
      </c>
      <c r="K1258" s="4">
        <f>IF(ISBLANK(Sales_Fact[[#This Row],[Quantity]]),MEDIAN(Sales_Fact[Quantity]),Sales_Fact[[#This Row],[Quantity]])</f>
        <v>4</v>
      </c>
      <c r="L1258" s="1">
        <f>IF(ISBLANK(Sales_Fact[[#This Row],[Unit_Price]]),MEDIAN(Sales_Fact[Unit_Price]),Sales_Fact[[#This Row],[Unit_Price]])</f>
        <v>592.67999999999995</v>
      </c>
      <c r="M1258" s="2">
        <f>IF(ISBLANK(Sales_Fact[[#This Row],[Discount]]),MEDIAN(Sales_Fact[Discount]),Sales_Fact[[#This Row],[Discount]])</f>
        <v>0.03</v>
      </c>
      <c r="N1258" s="1">
        <f>Sales_Fact[[#This Row],[Quantity2]]*Sales_Fact[[#This Row],[Unit_Price3]]*(1-Sales_Fact[[#This Row],[Discount4]])</f>
        <v>2299.5983999999999</v>
      </c>
      <c r="O1258" s="1">
        <f>Sales_Fact[[#This Row],[Quantity2]]*Sales_Fact[[#This Row],[Unit_Price3]]</f>
        <v>2370.7199999999998</v>
      </c>
      <c r="P1258" s="1">
        <f>Sales_Fact[[#This Row],[Gross Amount]]*Sales_Fact[[#This Row],[Discount4]]</f>
        <v>71.121599999999987</v>
      </c>
      <c r="Q1258" s="1" t="str">
        <f>IF(Sales_Fact[[#This Row],[Total_Amount5]]&gt;1000,"High Value","Standard")</f>
        <v>High Value</v>
      </c>
    </row>
    <row r="1259" spans="1:17" x14ac:dyDescent="0.25">
      <c r="A1259" t="s">
        <v>3145</v>
      </c>
      <c r="B1259" s="3">
        <v>45367</v>
      </c>
      <c r="C1259" t="s">
        <v>588</v>
      </c>
      <c r="D1259" t="s">
        <v>1761</v>
      </c>
      <c r="E1259" t="s">
        <v>1874</v>
      </c>
      <c r="F1259">
        <v>4</v>
      </c>
      <c r="G1259">
        <v>662.43</v>
      </c>
      <c r="H1259">
        <v>0.24</v>
      </c>
      <c r="I1259" t="s">
        <v>1864</v>
      </c>
      <c r="J1259">
        <v>2013.7872</v>
      </c>
      <c r="K1259" s="4">
        <f>IF(ISBLANK(Sales_Fact[[#This Row],[Quantity]]),MEDIAN(Sales_Fact[Quantity]),Sales_Fact[[#This Row],[Quantity]])</f>
        <v>4</v>
      </c>
      <c r="L1259" s="1">
        <f>IF(ISBLANK(Sales_Fact[[#This Row],[Unit_Price]]),MEDIAN(Sales_Fact[Unit_Price]),Sales_Fact[[#This Row],[Unit_Price]])</f>
        <v>662.43</v>
      </c>
      <c r="M1259" s="2">
        <f>IF(ISBLANK(Sales_Fact[[#This Row],[Discount]]),MEDIAN(Sales_Fact[Discount]),Sales_Fact[[#This Row],[Discount]])</f>
        <v>0.24</v>
      </c>
      <c r="N1259" s="1">
        <f>Sales_Fact[[#This Row],[Quantity2]]*Sales_Fact[[#This Row],[Unit_Price3]]*(1-Sales_Fact[[#This Row],[Discount4]])</f>
        <v>2013.7872</v>
      </c>
      <c r="O1259" s="1">
        <f>Sales_Fact[[#This Row],[Quantity2]]*Sales_Fact[[#This Row],[Unit_Price3]]</f>
        <v>2649.72</v>
      </c>
      <c r="P1259" s="1">
        <f>Sales_Fact[[#This Row],[Gross Amount]]*Sales_Fact[[#This Row],[Discount4]]</f>
        <v>635.93279999999993</v>
      </c>
      <c r="Q1259" s="1" t="str">
        <f>IF(Sales_Fact[[#This Row],[Total_Amount5]]&gt;1000,"High Value","Standard")</f>
        <v>High Value</v>
      </c>
    </row>
    <row r="1260" spans="1:17" x14ac:dyDescent="0.25">
      <c r="A1260" t="s">
        <v>3146</v>
      </c>
      <c r="B1260" s="3">
        <v>45488</v>
      </c>
      <c r="C1260" t="s">
        <v>446</v>
      </c>
      <c r="D1260" t="s">
        <v>1680</v>
      </c>
      <c r="E1260" t="s">
        <v>1866</v>
      </c>
      <c r="F1260">
        <v>3</v>
      </c>
      <c r="G1260">
        <v>518.35</v>
      </c>
      <c r="H1260">
        <v>0.21</v>
      </c>
      <c r="I1260" t="s">
        <v>1868</v>
      </c>
      <c r="J1260">
        <v>1228.4894999999999</v>
      </c>
      <c r="K1260" s="4">
        <f>IF(ISBLANK(Sales_Fact[[#This Row],[Quantity]]),MEDIAN(Sales_Fact[Quantity]),Sales_Fact[[#This Row],[Quantity]])</f>
        <v>3</v>
      </c>
      <c r="L1260" s="1">
        <f>IF(ISBLANK(Sales_Fact[[#This Row],[Unit_Price]]),MEDIAN(Sales_Fact[Unit_Price]),Sales_Fact[[#This Row],[Unit_Price]])</f>
        <v>518.35</v>
      </c>
      <c r="M1260" s="2">
        <f>IF(ISBLANK(Sales_Fact[[#This Row],[Discount]]),MEDIAN(Sales_Fact[Discount]),Sales_Fact[[#This Row],[Discount]])</f>
        <v>0.21</v>
      </c>
      <c r="N1260" s="1">
        <f>Sales_Fact[[#This Row],[Quantity2]]*Sales_Fact[[#This Row],[Unit_Price3]]*(1-Sales_Fact[[#This Row],[Discount4]])</f>
        <v>1228.4895000000001</v>
      </c>
      <c r="O1260" s="1">
        <f>Sales_Fact[[#This Row],[Quantity2]]*Sales_Fact[[#This Row],[Unit_Price3]]</f>
        <v>1555.0500000000002</v>
      </c>
      <c r="P1260" s="1">
        <f>Sales_Fact[[#This Row],[Gross Amount]]*Sales_Fact[[#This Row],[Discount4]]</f>
        <v>326.56050000000005</v>
      </c>
      <c r="Q1260" s="1" t="str">
        <f>IF(Sales_Fact[[#This Row],[Total_Amount5]]&gt;1000,"High Value","Standard")</f>
        <v>High Value</v>
      </c>
    </row>
    <row r="1261" spans="1:17" x14ac:dyDescent="0.25">
      <c r="A1261" t="s">
        <v>3147</v>
      </c>
      <c r="B1261" s="3">
        <v>45509</v>
      </c>
      <c r="C1261" t="s">
        <v>987</v>
      </c>
      <c r="D1261" t="s">
        <v>1734</v>
      </c>
      <c r="E1261" t="s">
        <v>1870</v>
      </c>
      <c r="F1261">
        <v>1</v>
      </c>
      <c r="G1261">
        <v>85.58</v>
      </c>
      <c r="H1261">
        <v>0.1</v>
      </c>
      <c r="I1261" t="s">
        <v>1868</v>
      </c>
      <c r="J1261">
        <v>77.022000000000006</v>
      </c>
      <c r="K1261" s="4">
        <f>IF(ISBLANK(Sales_Fact[[#This Row],[Quantity]]),MEDIAN(Sales_Fact[Quantity]),Sales_Fact[[#This Row],[Quantity]])</f>
        <v>1</v>
      </c>
      <c r="L1261" s="1">
        <f>IF(ISBLANK(Sales_Fact[[#This Row],[Unit_Price]]),MEDIAN(Sales_Fact[Unit_Price]),Sales_Fact[[#This Row],[Unit_Price]])</f>
        <v>85.58</v>
      </c>
      <c r="M1261" s="2">
        <f>IF(ISBLANK(Sales_Fact[[#This Row],[Discount]]),MEDIAN(Sales_Fact[Discount]),Sales_Fact[[#This Row],[Discount]])</f>
        <v>0.1</v>
      </c>
      <c r="N1261" s="1">
        <f>Sales_Fact[[#This Row],[Quantity2]]*Sales_Fact[[#This Row],[Unit_Price3]]*(1-Sales_Fact[[#This Row],[Discount4]])</f>
        <v>77.022000000000006</v>
      </c>
      <c r="O1261" s="1">
        <f>Sales_Fact[[#This Row],[Quantity2]]*Sales_Fact[[#This Row],[Unit_Price3]]</f>
        <v>85.58</v>
      </c>
      <c r="P1261" s="1">
        <f>Sales_Fact[[#This Row],[Gross Amount]]*Sales_Fact[[#This Row],[Discount4]]</f>
        <v>8.5579999999999998</v>
      </c>
      <c r="Q1261" s="1" t="str">
        <f>IF(Sales_Fact[[#This Row],[Total_Amount5]]&gt;1000,"High Value","Standard")</f>
        <v>Standard</v>
      </c>
    </row>
    <row r="1262" spans="1:17" x14ac:dyDescent="0.25">
      <c r="A1262" t="s">
        <v>3148</v>
      </c>
      <c r="B1262" s="3">
        <v>45323</v>
      </c>
      <c r="C1262" t="s">
        <v>1146</v>
      </c>
      <c r="D1262" t="s">
        <v>1812</v>
      </c>
      <c r="E1262" t="s">
        <v>1883</v>
      </c>
      <c r="F1262">
        <v>4</v>
      </c>
      <c r="G1262">
        <v>800</v>
      </c>
      <c r="H1262">
        <v>0.2</v>
      </c>
      <c r="I1262" t="s">
        <v>1861</v>
      </c>
      <c r="J1262">
        <v>2560</v>
      </c>
      <c r="K1262" s="4">
        <f>IF(ISBLANK(Sales_Fact[[#This Row],[Quantity]]),MEDIAN(Sales_Fact[Quantity]),Sales_Fact[[#This Row],[Quantity]])</f>
        <v>4</v>
      </c>
      <c r="L1262" s="1">
        <f>IF(ISBLANK(Sales_Fact[[#This Row],[Unit_Price]]),MEDIAN(Sales_Fact[Unit_Price]),Sales_Fact[[#This Row],[Unit_Price]])</f>
        <v>800</v>
      </c>
      <c r="M1262" s="2">
        <f>IF(ISBLANK(Sales_Fact[[#This Row],[Discount]]),MEDIAN(Sales_Fact[Discount]),Sales_Fact[[#This Row],[Discount]])</f>
        <v>0.2</v>
      </c>
      <c r="N1262" s="1">
        <f>Sales_Fact[[#This Row],[Quantity2]]*Sales_Fact[[#This Row],[Unit_Price3]]*(1-Sales_Fact[[#This Row],[Discount4]])</f>
        <v>2560</v>
      </c>
      <c r="O1262" s="1">
        <f>Sales_Fact[[#This Row],[Quantity2]]*Sales_Fact[[#This Row],[Unit_Price3]]</f>
        <v>3200</v>
      </c>
      <c r="P1262" s="1">
        <f>Sales_Fact[[#This Row],[Gross Amount]]*Sales_Fact[[#This Row],[Discount4]]</f>
        <v>640</v>
      </c>
      <c r="Q1262" s="1" t="str">
        <f>IF(Sales_Fact[[#This Row],[Total_Amount5]]&gt;1000,"High Value","Standard")</f>
        <v>High Value</v>
      </c>
    </row>
    <row r="1263" spans="1:17" x14ac:dyDescent="0.25">
      <c r="A1263" t="s">
        <v>3149</v>
      </c>
      <c r="B1263" s="3">
        <v>45889</v>
      </c>
      <c r="C1263" t="s">
        <v>526</v>
      </c>
      <c r="D1263" t="s">
        <v>1731</v>
      </c>
      <c r="E1263" t="s">
        <v>1901</v>
      </c>
      <c r="F1263">
        <v>3</v>
      </c>
      <c r="G1263">
        <v>118.25</v>
      </c>
      <c r="H1263">
        <v>0.26</v>
      </c>
      <c r="I1263" t="s">
        <v>1864</v>
      </c>
      <c r="J1263">
        <v>262.51499999999999</v>
      </c>
      <c r="K1263" s="4">
        <f>IF(ISBLANK(Sales_Fact[[#This Row],[Quantity]]),MEDIAN(Sales_Fact[Quantity]),Sales_Fact[[#This Row],[Quantity]])</f>
        <v>3</v>
      </c>
      <c r="L1263" s="1">
        <f>IF(ISBLANK(Sales_Fact[[#This Row],[Unit_Price]]),MEDIAN(Sales_Fact[Unit_Price]),Sales_Fact[[#This Row],[Unit_Price]])</f>
        <v>118.25</v>
      </c>
      <c r="M1263" s="2">
        <f>IF(ISBLANK(Sales_Fact[[#This Row],[Discount]]),MEDIAN(Sales_Fact[Discount]),Sales_Fact[[#This Row],[Discount]])</f>
        <v>0.26</v>
      </c>
      <c r="N1263" s="1">
        <f>Sales_Fact[[#This Row],[Quantity2]]*Sales_Fact[[#This Row],[Unit_Price3]]*(1-Sales_Fact[[#This Row],[Discount4]])</f>
        <v>262.51499999999999</v>
      </c>
      <c r="O1263" s="1">
        <f>Sales_Fact[[#This Row],[Quantity2]]*Sales_Fact[[#This Row],[Unit_Price3]]</f>
        <v>354.75</v>
      </c>
      <c r="P1263" s="1">
        <f>Sales_Fact[[#This Row],[Gross Amount]]*Sales_Fact[[#This Row],[Discount4]]</f>
        <v>92.234999999999999</v>
      </c>
      <c r="Q1263" s="1" t="str">
        <f>IF(Sales_Fact[[#This Row],[Total_Amount5]]&gt;1000,"High Value","Standard")</f>
        <v>Standard</v>
      </c>
    </row>
    <row r="1264" spans="1:17" x14ac:dyDescent="0.25">
      <c r="A1264" t="s">
        <v>3150</v>
      </c>
      <c r="B1264" s="3">
        <v>45253</v>
      </c>
      <c r="C1264" t="s">
        <v>1317</v>
      </c>
      <c r="D1264" t="s">
        <v>1647</v>
      </c>
      <c r="E1264" t="s">
        <v>1888</v>
      </c>
      <c r="F1264">
        <v>1</v>
      </c>
      <c r="G1264">
        <v>223.25</v>
      </c>
      <c r="H1264">
        <v>0.28999999999999998</v>
      </c>
      <c r="I1264" t="s">
        <v>1861</v>
      </c>
      <c r="J1264">
        <v>158.50749999999999</v>
      </c>
      <c r="K1264" s="4">
        <f>IF(ISBLANK(Sales_Fact[[#This Row],[Quantity]]),MEDIAN(Sales_Fact[Quantity]),Sales_Fact[[#This Row],[Quantity]])</f>
        <v>1</v>
      </c>
      <c r="L1264" s="1">
        <f>IF(ISBLANK(Sales_Fact[[#This Row],[Unit_Price]]),MEDIAN(Sales_Fact[Unit_Price]),Sales_Fact[[#This Row],[Unit_Price]])</f>
        <v>223.25</v>
      </c>
      <c r="M1264" s="2">
        <f>IF(ISBLANK(Sales_Fact[[#This Row],[Discount]]),MEDIAN(Sales_Fact[Discount]),Sales_Fact[[#This Row],[Discount]])</f>
        <v>0.28999999999999998</v>
      </c>
      <c r="N1264" s="1">
        <f>Sales_Fact[[#This Row],[Quantity2]]*Sales_Fact[[#This Row],[Unit_Price3]]*(1-Sales_Fact[[#This Row],[Discount4]])</f>
        <v>158.50749999999999</v>
      </c>
      <c r="O1264" s="1">
        <f>Sales_Fact[[#This Row],[Quantity2]]*Sales_Fact[[#This Row],[Unit_Price3]]</f>
        <v>223.25</v>
      </c>
      <c r="P1264" s="1">
        <f>Sales_Fact[[#This Row],[Gross Amount]]*Sales_Fact[[#This Row],[Discount4]]</f>
        <v>64.742499999999993</v>
      </c>
      <c r="Q1264" s="1" t="str">
        <f>IF(Sales_Fact[[#This Row],[Total_Amount5]]&gt;1000,"High Value","Standard")</f>
        <v>Standard</v>
      </c>
    </row>
    <row r="1265" spans="1:17" x14ac:dyDescent="0.25">
      <c r="A1265" t="s">
        <v>3151</v>
      </c>
      <c r="B1265" s="3">
        <v>45530</v>
      </c>
      <c r="C1265" t="s">
        <v>1335</v>
      </c>
      <c r="D1265" t="s">
        <v>1647</v>
      </c>
      <c r="E1265" t="s">
        <v>1874</v>
      </c>
      <c r="F1265">
        <v>3</v>
      </c>
      <c r="G1265">
        <v>918.76</v>
      </c>
      <c r="H1265">
        <v>0.2</v>
      </c>
      <c r="I1265" t="s">
        <v>1864</v>
      </c>
      <c r="J1265">
        <v>2205.0239999999999</v>
      </c>
      <c r="K1265" s="4">
        <f>IF(ISBLANK(Sales_Fact[[#This Row],[Quantity]]),MEDIAN(Sales_Fact[Quantity]),Sales_Fact[[#This Row],[Quantity]])</f>
        <v>3</v>
      </c>
      <c r="L1265" s="1">
        <f>IF(ISBLANK(Sales_Fact[[#This Row],[Unit_Price]]),MEDIAN(Sales_Fact[Unit_Price]),Sales_Fact[[#This Row],[Unit_Price]])</f>
        <v>918.76</v>
      </c>
      <c r="M1265" s="2">
        <f>IF(ISBLANK(Sales_Fact[[#This Row],[Discount]]),MEDIAN(Sales_Fact[Discount]),Sales_Fact[[#This Row],[Discount]])</f>
        <v>0.2</v>
      </c>
      <c r="N1265" s="1">
        <f>Sales_Fact[[#This Row],[Quantity2]]*Sales_Fact[[#This Row],[Unit_Price3]]*(1-Sales_Fact[[#This Row],[Discount4]])</f>
        <v>2205.0239999999999</v>
      </c>
      <c r="O1265" s="1">
        <f>Sales_Fact[[#This Row],[Quantity2]]*Sales_Fact[[#This Row],[Unit_Price3]]</f>
        <v>2756.2799999999997</v>
      </c>
      <c r="P1265" s="1">
        <f>Sales_Fact[[#This Row],[Gross Amount]]*Sales_Fact[[#This Row],[Discount4]]</f>
        <v>551.25599999999997</v>
      </c>
      <c r="Q1265" s="1" t="str">
        <f>IF(Sales_Fact[[#This Row],[Total_Amount5]]&gt;1000,"High Value","Standard")</f>
        <v>High Value</v>
      </c>
    </row>
    <row r="1266" spans="1:17" x14ac:dyDescent="0.25">
      <c r="A1266" t="s">
        <v>3152</v>
      </c>
      <c r="B1266" s="3">
        <v>45491</v>
      </c>
      <c r="C1266" t="s">
        <v>899</v>
      </c>
      <c r="D1266" t="s">
        <v>1803</v>
      </c>
      <c r="E1266" t="s">
        <v>1896</v>
      </c>
      <c r="F1266">
        <v>2</v>
      </c>
      <c r="G1266">
        <v>905.26</v>
      </c>
      <c r="H1266">
        <v>0.15</v>
      </c>
      <c r="I1266" t="s">
        <v>1868</v>
      </c>
      <c r="J1266">
        <v>1538.942</v>
      </c>
      <c r="K1266" s="4">
        <f>IF(ISBLANK(Sales_Fact[[#This Row],[Quantity]]),MEDIAN(Sales_Fact[Quantity]),Sales_Fact[[#This Row],[Quantity]])</f>
        <v>2</v>
      </c>
      <c r="L1266" s="1">
        <f>IF(ISBLANK(Sales_Fact[[#This Row],[Unit_Price]]),MEDIAN(Sales_Fact[Unit_Price]),Sales_Fact[[#This Row],[Unit_Price]])</f>
        <v>905.26</v>
      </c>
      <c r="M1266" s="2">
        <f>IF(ISBLANK(Sales_Fact[[#This Row],[Discount]]),MEDIAN(Sales_Fact[Discount]),Sales_Fact[[#This Row],[Discount]])</f>
        <v>0.15</v>
      </c>
      <c r="N1266" s="1">
        <f>Sales_Fact[[#This Row],[Quantity2]]*Sales_Fact[[#This Row],[Unit_Price3]]*(1-Sales_Fact[[#This Row],[Discount4]])</f>
        <v>1538.942</v>
      </c>
      <c r="O1266" s="1">
        <f>Sales_Fact[[#This Row],[Quantity2]]*Sales_Fact[[#This Row],[Unit_Price3]]</f>
        <v>1810.52</v>
      </c>
      <c r="P1266" s="1">
        <f>Sales_Fact[[#This Row],[Gross Amount]]*Sales_Fact[[#This Row],[Discount4]]</f>
        <v>271.57799999999997</v>
      </c>
      <c r="Q1266" s="1" t="str">
        <f>IF(Sales_Fact[[#This Row],[Total_Amount5]]&gt;1000,"High Value","Standard")</f>
        <v>High Value</v>
      </c>
    </row>
    <row r="1267" spans="1:17" x14ac:dyDescent="0.25">
      <c r="A1267" t="s">
        <v>3153</v>
      </c>
      <c r="B1267" s="3">
        <v>45628</v>
      </c>
      <c r="C1267" t="s">
        <v>993</v>
      </c>
      <c r="D1267" t="s">
        <v>1918</v>
      </c>
      <c r="E1267" t="s">
        <v>1892</v>
      </c>
      <c r="F1267">
        <v>4</v>
      </c>
      <c r="G1267">
        <v>295.39999999999998</v>
      </c>
      <c r="H1267">
        <v>0.23</v>
      </c>
      <c r="I1267" t="s">
        <v>1864</v>
      </c>
      <c r="J1267">
        <v>909.83199999999999</v>
      </c>
      <c r="K1267" s="4">
        <f>IF(ISBLANK(Sales_Fact[[#This Row],[Quantity]]),MEDIAN(Sales_Fact[Quantity]),Sales_Fact[[#This Row],[Quantity]])</f>
        <v>4</v>
      </c>
      <c r="L1267" s="1">
        <f>IF(ISBLANK(Sales_Fact[[#This Row],[Unit_Price]]),MEDIAN(Sales_Fact[Unit_Price]),Sales_Fact[[#This Row],[Unit_Price]])</f>
        <v>295.39999999999998</v>
      </c>
      <c r="M1267" s="2">
        <f>IF(ISBLANK(Sales_Fact[[#This Row],[Discount]]),MEDIAN(Sales_Fact[Discount]),Sales_Fact[[#This Row],[Discount]])</f>
        <v>0.23</v>
      </c>
      <c r="N1267" s="1">
        <f>Sales_Fact[[#This Row],[Quantity2]]*Sales_Fact[[#This Row],[Unit_Price3]]*(1-Sales_Fact[[#This Row],[Discount4]])</f>
        <v>909.83199999999999</v>
      </c>
      <c r="O1267" s="1">
        <f>Sales_Fact[[#This Row],[Quantity2]]*Sales_Fact[[#This Row],[Unit_Price3]]</f>
        <v>1181.5999999999999</v>
      </c>
      <c r="P1267" s="1">
        <f>Sales_Fact[[#This Row],[Gross Amount]]*Sales_Fact[[#This Row],[Discount4]]</f>
        <v>271.76799999999997</v>
      </c>
      <c r="Q1267" s="1" t="str">
        <f>IF(Sales_Fact[[#This Row],[Total_Amount5]]&gt;1000,"High Value","Standard")</f>
        <v>Standard</v>
      </c>
    </row>
    <row r="1268" spans="1:17" x14ac:dyDescent="0.25">
      <c r="A1268" t="s">
        <v>3154</v>
      </c>
      <c r="B1268" s="3">
        <v>45861</v>
      </c>
      <c r="C1268" t="s">
        <v>318</v>
      </c>
      <c r="D1268" t="s">
        <v>1833</v>
      </c>
      <c r="E1268" t="s">
        <v>1870</v>
      </c>
      <c r="F1268">
        <v>1</v>
      </c>
      <c r="G1268">
        <v>252.18</v>
      </c>
      <c r="H1268">
        <v>0.23</v>
      </c>
      <c r="I1268" t="s">
        <v>1864</v>
      </c>
      <c r="J1268">
        <v>194.17859999999999</v>
      </c>
      <c r="K1268" s="4">
        <f>IF(ISBLANK(Sales_Fact[[#This Row],[Quantity]]),MEDIAN(Sales_Fact[Quantity]),Sales_Fact[[#This Row],[Quantity]])</f>
        <v>1</v>
      </c>
      <c r="L1268" s="1">
        <f>IF(ISBLANK(Sales_Fact[[#This Row],[Unit_Price]]),MEDIAN(Sales_Fact[Unit_Price]),Sales_Fact[[#This Row],[Unit_Price]])</f>
        <v>252.18</v>
      </c>
      <c r="M1268" s="2">
        <f>IF(ISBLANK(Sales_Fact[[#This Row],[Discount]]),MEDIAN(Sales_Fact[Discount]),Sales_Fact[[#This Row],[Discount]])</f>
        <v>0.23</v>
      </c>
      <c r="N1268" s="1">
        <f>Sales_Fact[[#This Row],[Quantity2]]*Sales_Fact[[#This Row],[Unit_Price3]]*(1-Sales_Fact[[#This Row],[Discount4]])</f>
        <v>194.17860000000002</v>
      </c>
      <c r="O1268" s="1">
        <f>Sales_Fact[[#This Row],[Quantity2]]*Sales_Fact[[#This Row],[Unit_Price3]]</f>
        <v>252.18</v>
      </c>
      <c r="P1268" s="1">
        <f>Sales_Fact[[#This Row],[Gross Amount]]*Sales_Fact[[#This Row],[Discount4]]</f>
        <v>58.001400000000004</v>
      </c>
      <c r="Q1268" s="1" t="str">
        <f>IF(Sales_Fact[[#This Row],[Total_Amount5]]&gt;1000,"High Value","Standard")</f>
        <v>Standard</v>
      </c>
    </row>
    <row r="1269" spans="1:17" x14ac:dyDescent="0.25">
      <c r="A1269" t="s">
        <v>3155</v>
      </c>
      <c r="B1269" s="3">
        <v>45878</v>
      </c>
      <c r="C1269" t="s">
        <v>517</v>
      </c>
      <c r="D1269" t="s">
        <v>1842</v>
      </c>
      <c r="E1269" t="s">
        <v>1913</v>
      </c>
      <c r="F1269">
        <v>4</v>
      </c>
      <c r="G1269">
        <v>792.1</v>
      </c>
      <c r="H1269">
        <v>0.19</v>
      </c>
      <c r="I1269" t="s">
        <v>1868</v>
      </c>
      <c r="J1269">
        <v>2566.404</v>
      </c>
      <c r="K1269" s="4">
        <f>IF(ISBLANK(Sales_Fact[[#This Row],[Quantity]]),MEDIAN(Sales_Fact[Quantity]),Sales_Fact[[#This Row],[Quantity]])</f>
        <v>4</v>
      </c>
      <c r="L1269" s="1">
        <f>IF(ISBLANK(Sales_Fact[[#This Row],[Unit_Price]]),MEDIAN(Sales_Fact[Unit_Price]),Sales_Fact[[#This Row],[Unit_Price]])</f>
        <v>792.1</v>
      </c>
      <c r="M1269" s="2">
        <f>IF(ISBLANK(Sales_Fact[[#This Row],[Discount]]),MEDIAN(Sales_Fact[Discount]),Sales_Fact[[#This Row],[Discount]])</f>
        <v>0.19</v>
      </c>
      <c r="N1269" s="1">
        <f>Sales_Fact[[#This Row],[Quantity2]]*Sales_Fact[[#This Row],[Unit_Price3]]*(1-Sales_Fact[[#This Row],[Discount4]])</f>
        <v>2566.4040000000005</v>
      </c>
      <c r="O1269" s="1">
        <f>Sales_Fact[[#This Row],[Quantity2]]*Sales_Fact[[#This Row],[Unit_Price3]]</f>
        <v>3168.4</v>
      </c>
      <c r="P1269" s="1">
        <f>Sales_Fact[[#This Row],[Gross Amount]]*Sales_Fact[[#This Row],[Discount4]]</f>
        <v>601.99599999999998</v>
      </c>
      <c r="Q1269" s="1" t="str">
        <f>IF(Sales_Fact[[#This Row],[Total_Amount5]]&gt;1000,"High Value","Standard")</f>
        <v>High Value</v>
      </c>
    </row>
    <row r="1270" spans="1:17" x14ac:dyDescent="0.25">
      <c r="A1270" t="s">
        <v>3156</v>
      </c>
      <c r="B1270" s="3">
        <v>45426</v>
      </c>
      <c r="C1270" t="s">
        <v>282</v>
      </c>
      <c r="D1270" t="s">
        <v>1815</v>
      </c>
      <c r="E1270" t="s">
        <v>1881</v>
      </c>
      <c r="F1270">
        <v>1</v>
      </c>
      <c r="G1270">
        <v>883.36</v>
      </c>
      <c r="H1270">
        <v>0.11</v>
      </c>
      <c r="I1270" t="s">
        <v>1864</v>
      </c>
      <c r="J1270">
        <v>786.19040000000007</v>
      </c>
      <c r="K1270" s="4">
        <f>IF(ISBLANK(Sales_Fact[[#This Row],[Quantity]]),MEDIAN(Sales_Fact[Quantity]),Sales_Fact[[#This Row],[Quantity]])</f>
        <v>1</v>
      </c>
      <c r="L1270" s="1">
        <f>IF(ISBLANK(Sales_Fact[[#This Row],[Unit_Price]]),MEDIAN(Sales_Fact[Unit_Price]),Sales_Fact[[#This Row],[Unit_Price]])</f>
        <v>883.36</v>
      </c>
      <c r="M1270" s="2">
        <f>IF(ISBLANK(Sales_Fact[[#This Row],[Discount]]),MEDIAN(Sales_Fact[Discount]),Sales_Fact[[#This Row],[Discount]])</f>
        <v>0.11</v>
      </c>
      <c r="N1270" s="1">
        <f>Sales_Fact[[#This Row],[Quantity2]]*Sales_Fact[[#This Row],[Unit_Price3]]*(1-Sales_Fact[[#This Row],[Discount4]])</f>
        <v>786.19040000000007</v>
      </c>
      <c r="O1270" s="1">
        <f>Sales_Fact[[#This Row],[Quantity2]]*Sales_Fact[[#This Row],[Unit_Price3]]</f>
        <v>883.36</v>
      </c>
      <c r="P1270" s="1">
        <f>Sales_Fact[[#This Row],[Gross Amount]]*Sales_Fact[[#This Row],[Discount4]]</f>
        <v>97.169600000000003</v>
      </c>
      <c r="Q1270" s="1" t="str">
        <f>IF(Sales_Fact[[#This Row],[Total_Amount5]]&gt;1000,"High Value","Standard")</f>
        <v>Standard</v>
      </c>
    </row>
    <row r="1271" spans="1:17" x14ac:dyDescent="0.25">
      <c r="A1271" t="s">
        <v>3157</v>
      </c>
      <c r="B1271" s="3">
        <v>45231</v>
      </c>
      <c r="C1271" t="s">
        <v>887</v>
      </c>
      <c r="D1271" t="s">
        <v>1758</v>
      </c>
      <c r="E1271" t="s">
        <v>1879</v>
      </c>
      <c r="F1271">
        <v>4</v>
      </c>
      <c r="G1271">
        <v>305.95</v>
      </c>
      <c r="H1271">
        <v>0.08</v>
      </c>
      <c r="I1271" t="s">
        <v>1864</v>
      </c>
      <c r="J1271">
        <v>1125.896</v>
      </c>
      <c r="K1271" s="4">
        <f>IF(ISBLANK(Sales_Fact[[#This Row],[Quantity]]),MEDIAN(Sales_Fact[Quantity]),Sales_Fact[[#This Row],[Quantity]])</f>
        <v>4</v>
      </c>
      <c r="L1271" s="1">
        <f>IF(ISBLANK(Sales_Fact[[#This Row],[Unit_Price]]),MEDIAN(Sales_Fact[Unit_Price]),Sales_Fact[[#This Row],[Unit_Price]])</f>
        <v>305.95</v>
      </c>
      <c r="M1271" s="2">
        <f>IF(ISBLANK(Sales_Fact[[#This Row],[Discount]]),MEDIAN(Sales_Fact[Discount]),Sales_Fact[[#This Row],[Discount]])</f>
        <v>0.08</v>
      </c>
      <c r="N1271" s="1">
        <f>Sales_Fact[[#This Row],[Quantity2]]*Sales_Fact[[#This Row],[Unit_Price3]]*(1-Sales_Fact[[#This Row],[Discount4]])</f>
        <v>1125.896</v>
      </c>
      <c r="O1271" s="1">
        <f>Sales_Fact[[#This Row],[Quantity2]]*Sales_Fact[[#This Row],[Unit_Price3]]</f>
        <v>1223.8</v>
      </c>
      <c r="P1271" s="1">
        <f>Sales_Fact[[#This Row],[Gross Amount]]*Sales_Fact[[#This Row],[Discount4]]</f>
        <v>97.903999999999996</v>
      </c>
      <c r="Q1271" s="1" t="str">
        <f>IF(Sales_Fact[[#This Row],[Total_Amount5]]&gt;1000,"High Value","Standard")</f>
        <v>High Value</v>
      </c>
    </row>
    <row r="1272" spans="1:17" x14ac:dyDescent="0.25">
      <c r="A1272" t="s">
        <v>3158</v>
      </c>
      <c r="B1272" s="3">
        <v>45609</v>
      </c>
      <c r="C1272" t="s">
        <v>1259</v>
      </c>
      <c r="D1272" t="s">
        <v>1725</v>
      </c>
      <c r="E1272" t="s">
        <v>1872</v>
      </c>
      <c r="F1272">
        <v>3</v>
      </c>
      <c r="G1272">
        <v>742.45</v>
      </c>
      <c r="H1272">
        <v>0.23</v>
      </c>
      <c r="I1272" t="s">
        <v>1868</v>
      </c>
      <c r="J1272">
        <v>1715.0595000000001</v>
      </c>
      <c r="K1272" s="4">
        <f>IF(ISBLANK(Sales_Fact[[#This Row],[Quantity]]),MEDIAN(Sales_Fact[Quantity]),Sales_Fact[[#This Row],[Quantity]])</f>
        <v>3</v>
      </c>
      <c r="L1272" s="1">
        <f>IF(ISBLANK(Sales_Fact[[#This Row],[Unit_Price]]),MEDIAN(Sales_Fact[Unit_Price]),Sales_Fact[[#This Row],[Unit_Price]])</f>
        <v>742.45</v>
      </c>
      <c r="M1272" s="2">
        <f>IF(ISBLANK(Sales_Fact[[#This Row],[Discount]]),MEDIAN(Sales_Fact[Discount]),Sales_Fact[[#This Row],[Discount]])</f>
        <v>0.23</v>
      </c>
      <c r="N1272" s="1">
        <f>Sales_Fact[[#This Row],[Quantity2]]*Sales_Fact[[#This Row],[Unit_Price3]]*(1-Sales_Fact[[#This Row],[Discount4]])</f>
        <v>1715.0595000000003</v>
      </c>
      <c r="O1272" s="1">
        <f>Sales_Fact[[#This Row],[Quantity2]]*Sales_Fact[[#This Row],[Unit_Price3]]</f>
        <v>2227.3500000000004</v>
      </c>
      <c r="P1272" s="1">
        <f>Sales_Fact[[#This Row],[Gross Amount]]*Sales_Fact[[#This Row],[Discount4]]</f>
        <v>512.29050000000007</v>
      </c>
      <c r="Q1272" s="1" t="str">
        <f>IF(Sales_Fact[[#This Row],[Total_Amount5]]&gt;1000,"High Value","Standard")</f>
        <v>High Value</v>
      </c>
    </row>
    <row r="1273" spans="1:17" x14ac:dyDescent="0.25">
      <c r="A1273" t="s">
        <v>3159</v>
      </c>
      <c r="B1273" s="3">
        <v>45392</v>
      </c>
      <c r="C1273" t="s">
        <v>1122</v>
      </c>
      <c r="D1273" t="s">
        <v>1626</v>
      </c>
      <c r="E1273" t="s">
        <v>1899</v>
      </c>
      <c r="F1273">
        <v>3</v>
      </c>
      <c r="G1273">
        <v>336.1</v>
      </c>
      <c r="H1273">
        <v>0.12</v>
      </c>
      <c r="I1273" t="s">
        <v>1868</v>
      </c>
      <c r="J1273">
        <v>887.30400000000009</v>
      </c>
      <c r="K1273" s="4">
        <f>IF(ISBLANK(Sales_Fact[[#This Row],[Quantity]]),MEDIAN(Sales_Fact[Quantity]),Sales_Fact[[#This Row],[Quantity]])</f>
        <v>3</v>
      </c>
      <c r="L1273" s="1">
        <f>IF(ISBLANK(Sales_Fact[[#This Row],[Unit_Price]]),MEDIAN(Sales_Fact[Unit_Price]),Sales_Fact[[#This Row],[Unit_Price]])</f>
        <v>336.1</v>
      </c>
      <c r="M1273" s="2">
        <f>IF(ISBLANK(Sales_Fact[[#This Row],[Discount]]),MEDIAN(Sales_Fact[Discount]),Sales_Fact[[#This Row],[Discount]])</f>
        <v>0.12</v>
      </c>
      <c r="N1273" s="1">
        <f>Sales_Fact[[#This Row],[Quantity2]]*Sales_Fact[[#This Row],[Unit_Price3]]*(1-Sales_Fact[[#This Row],[Discount4]])</f>
        <v>887.30400000000009</v>
      </c>
      <c r="O1273" s="1">
        <f>Sales_Fact[[#This Row],[Quantity2]]*Sales_Fact[[#This Row],[Unit_Price3]]</f>
        <v>1008.3000000000001</v>
      </c>
      <c r="P1273" s="1">
        <f>Sales_Fact[[#This Row],[Gross Amount]]*Sales_Fact[[#This Row],[Discount4]]</f>
        <v>120.99600000000001</v>
      </c>
      <c r="Q1273" s="1" t="str">
        <f>IF(Sales_Fact[[#This Row],[Total_Amount5]]&gt;1000,"High Value","Standard")</f>
        <v>Standard</v>
      </c>
    </row>
    <row r="1274" spans="1:17" x14ac:dyDescent="0.25">
      <c r="A1274" t="s">
        <v>3160</v>
      </c>
      <c r="B1274" s="3">
        <v>45876</v>
      </c>
      <c r="C1274" t="s">
        <v>1291</v>
      </c>
      <c r="D1274" t="s">
        <v>1638</v>
      </c>
      <c r="E1274" t="s">
        <v>1872</v>
      </c>
      <c r="F1274">
        <v>3</v>
      </c>
      <c r="G1274">
        <v>310.36</v>
      </c>
      <c r="H1274">
        <v>0.14000000000000001</v>
      </c>
      <c r="I1274" t="s">
        <v>1868</v>
      </c>
      <c r="J1274">
        <v>800.72879999999998</v>
      </c>
      <c r="K1274" s="4">
        <f>IF(ISBLANK(Sales_Fact[[#This Row],[Quantity]]),MEDIAN(Sales_Fact[Quantity]),Sales_Fact[[#This Row],[Quantity]])</f>
        <v>3</v>
      </c>
      <c r="L1274" s="1">
        <f>IF(ISBLANK(Sales_Fact[[#This Row],[Unit_Price]]),MEDIAN(Sales_Fact[Unit_Price]),Sales_Fact[[#This Row],[Unit_Price]])</f>
        <v>310.36</v>
      </c>
      <c r="M1274" s="2">
        <f>IF(ISBLANK(Sales_Fact[[#This Row],[Discount]]),MEDIAN(Sales_Fact[Discount]),Sales_Fact[[#This Row],[Discount]])</f>
        <v>0.14000000000000001</v>
      </c>
      <c r="N1274" s="1">
        <f>Sales_Fact[[#This Row],[Quantity2]]*Sales_Fact[[#This Row],[Unit_Price3]]*(1-Sales_Fact[[#This Row],[Discount4]])</f>
        <v>800.72879999999998</v>
      </c>
      <c r="O1274" s="1">
        <f>Sales_Fact[[#This Row],[Quantity2]]*Sales_Fact[[#This Row],[Unit_Price3]]</f>
        <v>931.08</v>
      </c>
      <c r="P1274" s="1">
        <f>Sales_Fact[[#This Row],[Gross Amount]]*Sales_Fact[[#This Row],[Discount4]]</f>
        <v>130.35120000000001</v>
      </c>
      <c r="Q1274" s="1" t="str">
        <f>IF(Sales_Fact[[#This Row],[Total_Amount5]]&gt;1000,"High Value","Standard")</f>
        <v>Standard</v>
      </c>
    </row>
    <row r="1275" spans="1:17" x14ac:dyDescent="0.25">
      <c r="A1275" t="s">
        <v>3161</v>
      </c>
      <c r="B1275" s="3">
        <v>45772</v>
      </c>
      <c r="C1275" t="s">
        <v>896</v>
      </c>
      <c r="D1275" t="s">
        <v>1845</v>
      </c>
      <c r="E1275" t="s">
        <v>1866</v>
      </c>
      <c r="F1275">
        <v>3</v>
      </c>
      <c r="G1275">
        <v>992.81</v>
      </c>
      <c r="H1275">
        <v>0.04</v>
      </c>
      <c r="I1275" t="s">
        <v>1864</v>
      </c>
      <c r="J1275">
        <v>2859.2928000000002</v>
      </c>
      <c r="K1275" s="4">
        <f>IF(ISBLANK(Sales_Fact[[#This Row],[Quantity]]),MEDIAN(Sales_Fact[Quantity]),Sales_Fact[[#This Row],[Quantity]])</f>
        <v>3</v>
      </c>
      <c r="L1275" s="1">
        <f>IF(ISBLANK(Sales_Fact[[#This Row],[Unit_Price]]),MEDIAN(Sales_Fact[Unit_Price]),Sales_Fact[[#This Row],[Unit_Price]])</f>
        <v>992.81</v>
      </c>
      <c r="M1275" s="2">
        <f>IF(ISBLANK(Sales_Fact[[#This Row],[Discount]]),MEDIAN(Sales_Fact[Discount]),Sales_Fact[[#This Row],[Discount]])</f>
        <v>0.04</v>
      </c>
      <c r="N1275" s="1">
        <f>Sales_Fact[[#This Row],[Quantity2]]*Sales_Fact[[#This Row],[Unit_Price3]]*(1-Sales_Fact[[#This Row],[Discount4]])</f>
        <v>2859.2927999999997</v>
      </c>
      <c r="O1275" s="1">
        <f>Sales_Fact[[#This Row],[Quantity2]]*Sales_Fact[[#This Row],[Unit_Price3]]</f>
        <v>2978.43</v>
      </c>
      <c r="P1275" s="1">
        <f>Sales_Fact[[#This Row],[Gross Amount]]*Sales_Fact[[#This Row],[Discount4]]</f>
        <v>119.13719999999999</v>
      </c>
      <c r="Q1275" s="1" t="str">
        <f>IF(Sales_Fact[[#This Row],[Total_Amount5]]&gt;1000,"High Value","Standard")</f>
        <v>High Value</v>
      </c>
    </row>
    <row r="1276" spans="1:17" x14ac:dyDescent="0.25">
      <c r="A1276" t="s">
        <v>3162</v>
      </c>
      <c r="B1276" s="3">
        <v>45217</v>
      </c>
      <c r="C1276" t="s">
        <v>654</v>
      </c>
      <c r="D1276" t="s">
        <v>1731</v>
      </c>
      <c r="E1276" t="s">
        <v>1931</v>
      </c>
      <c r="F1276">
        <v>3</v>
      </c>
      <c r="G1276">
        <v>257.11</v>
      </c>
      <c r="H1276">
        <v>0.26</v>
      </c>
      <c r="I1276" t="s">
        <v>1868</v>
      </c>
      <c r="J1276">
        <v>570.78420000000006</v>
      </c>
      <c r="K1276" s="4">
        <f>IF(ISBLANK(Sales_Fact[[#This Row],[Quantity]]),MEDIAN(Sales_Fact[Quantity]),Sales_Fact[[#This Row],[Quantity]])</f>
        <v>3</v>
      </c>
      <c r="L1276" s="1">
        <f>IF(ISBLANK(Sales_Fact[[#This Row],[Unit_Price]]),MEDIAN(Sales_Fact[Unit_Price]),Sales_Fact[[#This Row],[Unit_Price]])</f>
        <v>257.11</v>
      </c>
      <c r="M1276" s="2">
        <f>IF(ISBLANK(Sales_Fact[[#This Row],[Discount]]),MEDIAN(Sales_Fact[Discount]),Sales_Fact[[#This Row],[Discount]])</f>
        <v>0.26</v>
      </c>
      <c r="N1276" s="1">
        <f>Sales_Fact[[#This Row],[Quantity2]]*Sales_Fact[[#This Row],[Unit_Price3]]*(1-Sales_Fact[[#This Row],[Discount4]])</f>
        <v>570.78420000000006</v>
      </c>
      <c r="O1276" s="1">
        <f>Sales_Fact[[#This Row],[Quantity2]]*Sales_Fact[[#This Row],[Unit_Price3]]</f>
        <v>771.33</v>
      </c>
      <c r="P1276" s="1">
        <f>Sales_Fact[[#This Row],[Gross Amount]]*Sales_Fact[[#This Row],[Discount4]]</f>
        <v>200.54580000000001</v>
      </c>
      <c r="Q1276" s="1" t="str">
        <f>IF(Sales_Fact[[#This Row],[Total_Amount5]]&gt;1000,"High Value","Standard")</f>
        <v>Standard</v>
      </c>
    </row>
    <row r="1277" spans="1:17" x14ac:dyDescent="0.25">
      <c r="A1277" t="s">
        <v>3163</v>
      </c>
      <c r="B1277" s="3">
        <v>45739</v>
      </c>
      <c r="C1277" t="s">
        <v>720</v>
      </c>
      <c r="D1277" t="s">
        <v>1836</v>
      </c>
      <c r="E1277" t="s">
        <v>1913</v>
      </c>
      <c r="F1277">
        <v>4</v>
      </c>
      <c r="G1277">
        <v>816.29</v>
      </c>
      <c r="H1277">
        <v>0.24</v>
      </c>
      <c r="I1277" t="s">
        <v>1864</v>
      </c>
      <c r="J1277">
        <v>2481.5216</v>
      </c>
      <c r="K1277" s="4">
        <f>IF(ISBLANK(Sales_Fact[[#This Row],[Quantity]]),MEDIAN(Sales_Fact[Quantity]),Sales_Fact[[#This Row],[Quantity]])</f>
        <v>4</v>
      </c>
      <c r="L1277" s="1">
        <f>IF(ISBLANK(Sales_Fact[[#This Row],[Unit_Price]]),MEDIAN(Sales_Fact[Unit_Price]),Sales_Fact[[#This Row],[Unit_Price]])</f>
        <v>816.29</v>
      </c>
      <c r="M1277" s="2">
        <f>IF(ISBLANK(Sales_Fact[[#This Row],[Discount]]),MEDIAN(Sales_Fact[Discount]),Sales_Fact[[#This Row],[Discount]])</f>
        <v>0.24</v>
      </c>
      <c r="N1277" s="1">
        <f>Sales_Fact[[#This Row],[Quantity2]]*Sales_Fact[[#This Row],[Unit_Price3]]*(1-Sales_Fact[[#This Row],[Discount4]])</f>
        <v>2481.5216</v>
      </c>
      <c r="O1277" s="1">
        <f>Sales_Fact[[#This Row],[Quantity2]]*Sales_Fact[[#This Row],[Unit_Price3]]</f>
        <v>3265.16</v>
      </c>
      <c r="P1277" s="1">
        <f>Sales_Fact[[#This Row],[Gross Amount]]*Sales_Fact[[#This Row],[Discount4]]</f>
        <v>783.63839999999993</v>
      </c>
      <c r="Q1277" s="1" t="str">
        <f>IF(Sales_Fact[[#This Row],[Total_Amount5]]&gt;1000,"High Value","Standard")</f>
        <v>High Value</v>
      </c>
    </row>
    <row r="1278" spans="1:17" x14ac:dyDescent="0.25">
      <c r="A1278" t="s">
        <v>3164</v>
      </c>
      <c r="B1278" s="3">
        <v>45272</v>
      </c>
      <c r="C1278" t="s">
        <v>427</v>
      </c>
      <c r="D1278" t="s">
        <v>1731</v>
      </c>
      <c r="E1278" t="s">
        <v>1913</v>
      </c>
      <c r="F1278">
        <v>4</v>
      </c>
      <c r="G1278">
        <v>755.82</v>
      </c>
      <c r="H1278">
        <v>0.22</v>
      </c>
      <c r="I1278" t="s">
        <v>1868</v>
      </c>
      <c r="J1278">
        <v>2358.1583999999998</v>
      </c>
      <c r="K1278" s="4">
        <f>IF(ISBLANK(Sales_Fact[[#This Row],[Quantity]]),MEDIAN(Sales_Fact[Quantity]),Sales_Fact[[#This Row],[Quantity]])</f>
        <v>4</v>
      </c>
      <c r="L1278" s="1">
        <f>IF(ISBLANK(Sales_Fact[[#This Row],[Unit_Price]]),MEDIAN(Sales_Fact[Unit_Price]),Sales_Fact[[#This Row],[Unit_Price]])</f>
        <v>755.82</v>
      </c>
      <c r="M1278" s="2">
        <f>IF(ISBLANK(Sales_Fact[[#This Row],[Discount]]),MEDIAN(Sales_Fact[Discount]),Sales_Fact[[#This Row],[Discount]])</f>
        <v>0.22</v>
      </c>
      <c r="N1278" s="1">
        <f>Sales_Fact[[#This Row],[Quantity2]]*Sales_Fact[[#This Row],[Unit_Price3]]*(1-Sales_Fact[[#This Row],[Discount4]])</f>
        <v>2358.1584000000003</v>
      </c>
      <c r="O1278" s="1">
        <f>Sales_Fact[[#This Row],[Quantity2]]*Sales_Fact[[#This Row],[Unit_Price3]]</f>
        <v>3023.28</v>
      </c>
      <c r="P1278" s="1">
        <f>Sales_Fact[[#This Row],[Gross Amount]]*Sales_Fact[[#This Row],[Discount4]]</f>
        <v>665.12160000000006</v>
      </c>
      <c r="Q1278" s="1" t="str">
        <f>IF(Sales_Fact[[#This Row],[Total_Amount5]]&gt;1000,"High Value","Standard")</f>
        <v>High Value</v>
      </c>
    </row>
    <row r="1279" spans="1:17" x14ac:dyDescent="0.25">
      <c r="A1279" t="s">
        <v>3165</v>
      </c>
      <c r="B1279" s="3">
        <v>45524</v>
      </c>
      <c r="C1279" t="s">
        <v>24</v>
      </c>
      <c r="D1279" t="s">
        <v>1548</v>
      </c>
      <c r="E1279" t="s">
        <v>1881</v>
      </c>
      <c r="F1279">
        <v>1</v>
      </c>
      <c r="G1279">
        <v>449.6</v>
      </c>
      <c r="H1279">
        <v>0.01</v>
      </c>
      <c r="I1279" t="s">
        <v>1864</v>
      </c>
      <c r="J1279">
        <v>445.10399999999998</v>
      </c>
      <c r="K1279" s="4">
        <f>IF(ISBLANK(Sales_Fact[[#This Row],[Quantity]]),MEDIAN(Sales_Fact[Quantity]),Sales_Fact[[#This Row],[Quantity]])</f>
        <v>1</v>
      </c>
      <c r="L1279" s="1">
        <f>IF(ISBLANK(Sales_Fact[[#This Row],[Unit_Price]]),MEDIAN(Sales_Fact[Unit_Price]),Sales_Fact[[#This Row],[Unit_Price]])</f>
        <v>449.6</v>
      </c>
      <c r="M1279" s="2">
        <f>IF(ISBLANK(Sales_Fact[[#This Row],[Discount]]),MEDIAN(Sales_Fact[Discount]),Sales_Fact[[#This Row],[Discount]])</f>
        <v>0.01</v>
      </c>
      <c r="N1279" s="1">
        <f>Sales_Fact[[#This Row],[Quantity2]]*Sales_Fact[[#This Row],[Unit_Price3]]*(1-Sales_Fact[[#This Row],[Discount4]])</f>
        <v>445.10400000000004</v>
      </c>
      <c r="O1279" s="1">
        <f>Sales_Fact[[#This Row],[Quantity2]]*Sales_Fact[[#This Row],[Unit_Price3]]</f>
        <v>449.6</v>
      </c>
      <c r="P1279" s="1">
        <f>Sales_Fact[[#This Row],[Gross Amount]]*Sales_Fact[[#This Row],[Discount4]]</f>
        <v>4.4960000000000004</v>
      </c>
      <c r="Q1279" s="1" t="str">
        <f>IF(Sales_Fact[[#This Row],[Total_Amount5]]&gt;1000,"High Value","Standard")</f>
        <v>Standard</v>
      </c>
    </row>
    <row r="1280" spans="1:17" x14ac:dyDescent="0.25">
      <c r="A1280" t="s">
        <v>3166</v>
      </c>
      <c r="B1280" s="3">
        <v>45481</v>
      </c>
      <c r="C1280" t="s">
        <v>1110</v>
      </c>
      <c r="D1280" t="s">
        <v>1594</v>
      </c>
      <c r="E1280" t="s">
        <v>1879</v>
      </c>
      <c r="F1280">
        <v>2</v>
      </c>
      <c r="G1280">
        <v>779.29</v>
      </c>
      <c r="H1280">
        <v>0.12</v>
      </c>
      <c r="I1280" t="s">
        <v>1868</v>
      </c>
      <c r="J1280">
        <v>1371.5504000000001</v>
      </c>
      <c r="K1280" s="4">
        <f>IF(ISBLANK(Sales_Fact[[#This Row],[Quantity]]),MEDIAN(Sales_Fact[Quantity]),Sales_Fact[[#This Row],[Quantity]])</f>
        <v>2</v>
      </c>
      <c r="L1280" s="1">
        <f>IF(ISBLANK(Sales_Fact[[#This Row],[Unit_Price]]),MEDIAN(Sales_Fact[Unit_Price]),Sales_Fact[[#This Row],[Unit_Price]])</f>
        <v>779.29</v>
      </c>
      <c r="M1280" s="2">
        <f>IF(ISBLANK(Sales_Fact[[#This Row],[Discount]]),MEDIAN(Sales_Fact[Discount]),Sales_Fact[[#This Row],[Discount]])</f>
        <v>0.12</v>
      </c>
      <c r="N1280" s="1">
        <f>Sales_Fact[[#This Row],[Quantity2]]*Sales_Fact[[#This Row],[Unit_Price3]]*(1-Sales_Fact[[#This Row],[Discount4]])</f>
        <v>1371.5503999999999</v>
      </c>
      <c r="O1280" s="1">
        <f>Sales_Fact[[#This Row],[Quantity2]]*Sales_Fact[[#This Row],[Unit_Price3]]</f>
        <v>1558.58</v>
      </c>
      <c r="P1280" s="1">
        <f>Sales_Fact[[#This Row],[Gross Amount]]*Sales_Fact[[#This Row],[Discount4]]</f>
        <v>187.02959999999999</v>
      </c>
      <c r="Q1280" s="1" t="str">
        <f>IF(Sales_Fact[[#This Row],[Total_Amount5]]&gt;1000,"High Value","Standard")</f>
        <v>High Value</v>
      </c>
    </row>
    <row r="1281" spans="1:17" x14ac:dyDescent="0.25">
      <c r="A1281" t="s">
        <v>3167</v>
      </c>
      <c r="B1281" s="3">
        <v>45267</v>
      </c>
      <c r="C1281" t="s">
        <v>1878</v>
      </c>
      <c r="D1281" t="s">
        <v>1782</v>
      </c>
      <c r="E1281" t="s">
        <v>1863</v>
      </c>
      <c r="F1281">
        <v>1</v>
      </c>
      <c r="G1281">
        <v>748.75</v>
      </c>
      <c r="H1281">
        <v>0.1</v>
      </c>
      <c r="I1281" t="s">
        <v>1868</v>
      </c>
      <c r="J1281">
        <v>673.875</v>
      </c>
      <c r="K1281" s="4">
        <f>IF(ISBLANK(Sales_Fact[[#This Row],[Quantity]]),MEDIAN(Sales_Fact[Quantity]),Sales_Fact[[#This Row],[Quantity]])</f>
        <v>1</v>
      </c>
      <c r="L1281" s="1">
        <f>IF(ISBLANK(Sales_Fact[[#This Row],[Unit_Price]]),MEDIAN(Sales_Fact[Unit_Price]),Sales_Fact[[#This Row],[Unit_Price]])</f>
        <v>748.75</v>
      </c>
      <c r="M1281" s="2">
        <f>IF(ISBLANK(Sales_Fact[[#This Row],[Discount]]),MEDIAN(Sales_Fact[Discount]),Sales_Fact[[#This Row],[Discount]])</f>
        <v>0.1</v>
      </c>
      <c r="N1281" s="1">
        <f>Sales_Fact[[#This Row],[Quantity2]]*Sales_Fact[[#This Row],[Unit_Price3]]*(1-Sales_Fact[[#This Row],[Discount4]])</f>
        <v>673.875</v>
      </c>
      <c r="O1281" s="1">
        <f>Sales_Fact[[#This Row],[Quantity2]]*Sales_Fact[[#This Row],[Unit_Price3]]</f>
        <v>748.75</v>
      </c>
      <c r="P1281" s="1">
        <f>Sales_Fact[[#This Row],[Gross Amount]]*Sales_Fact[[#This Row],[Discount4]]</f>
        <v>74.875</v>
      </c>
      <c r="Q1281" s="1" t="str">
        <f>IF(Sales_Fact[[#This Row],[Total_Amount5]]&gt;1000,"High Value","Standard")</f>
        <v>Standard</v>
      </c>
    </row>
    <row r="1282" spans="1:17" x14ac:dyDescent="0.25">
      <c r="A1282" t="s">
        <v>3168</v>
      </c>
      <c r="B1282" s="3">
        <v>45328</v>
      </c>
      <c r="C1282" t="s">
        <v>604</v>
      </c>
      <c r="D1282" t="s">
        <v>1818</v>
      </c>
      <c r="E1282" t="s">
        <v>1879</v>
      </c>
      <c r="F1282">
        <v>2</v>
      </c>
      <c r="G1282">
        <v>121.67</v>
      </c>
      <c r="H1282">
        <v>0.08</v>
      </c>
      <c r="I1282" t="s">
        <v>1868</v>
      </c>
      <c r="J1282">
        <v>223.87280000000001</v>
      </c>
      <c r="K1282" s="4">
        <f>IF(ISBLANK(Sales_Fact[[#This Row],[Quantity]]),MEDIAN(Sales_Fact[Quantity]),Sales_Fact[[#This Row],[Quantity]])</f>
        <v>2</v>
      </c>
      <c r="L1282" s="1">
        <f>IF(ISBLANK(Sales_Fact[[#This Row],[Unit_Price]]),MEDIAN(Sales_Fact[Unit_Price]),Sales_Fact[[#This Row],[Unit_Price]])</f>
        <v>121.67</v>
      </c>
      <c r="M1282" s="2">
        <f>IF(ISBLANK(Sales_Fact[[#This Row],[Discount]]),MEDIAN(Sales_Fact[Discount]),Sales_Fact[[#This Row],[Discount]])</f>
        <v>0.08</v>
      </c>
      <c r="N1282" s="1">
        <f>Sales_Fact[[#This Row],[Quantity2]]*Sales_Fact[[#This Row],[Unit_Price3]]*(1-Sales_Fact[[#This Row],[Discount4]])</f>
        <v>223.87280000000001</v>
      </c>
      <c r="O1282" s="1">
        <f>Sales_Fact[[#This Row],[Quantity2]]*Sales_Fact[[#This Row],[Unit_Price3]]</f>
        <v>243.34</v>
      </c>
      <c r="P1282" s="1">
        <f>Sales_Fact[[#This Row],[Gross Amount]]*Sales_Fact[[#This Row],[Discount4]]</f>
        <v>19.467200000000002</v>
      </c>
      <c r="Q1282" s="1" t="str">
        <f>IF(Sales_Fact[[#This Row],[Total_Amount5]]&gt;1000,"High Value","Standard")</f>
        <v>Standard</v>
      </c>
    </row>
    <row r="1283" spans="1:17" x14ac:dyDescent="0.25">
      <c r="A1283" t="s">
        <v>3169</v>
      </c>
      <c r="B1283" s="3">
        <v>45787</v>
      </c>
      <c r="C1283" t="s">
        <v>1520</v>
      </c>
      <c r="D1283" t="s">
        <v>1698</v>
      </c>
      <c r="E1283" t="s">
        <v>1888</v>
      </c>
      <c r="F1283">
        <v>3</v>
      </c>
      <c r="G1283">
        <v>225.14</v>
      </c>
      <c r="H1283">
        <v>0.15</v>
      </c>
      <c r="I1283" t="s">
        <v>1868</v>
      </c>
      <c r="J1283">
        <v>574.10699999999997</v>
      </c>
      <c r="K1283" s="4">
        <f>IF(ISBLANK(Sales_Fact[[#This Row],[Quantity]]),MEDIAN(Sales_Fact[Quantity]),Sales_Fact[[#This Row],[Quantity]])</f>
        <v>3</v>
      </c>
      <c r="L1283" s="1">
        <f>IF(ISBLANK(Sales_Fact[[#This Row],[Unit_Price]]),MEDIAN(Sales_Fact[Unit_Price]),Sales_Fact[[#This Row],[Unit_Price]])</f>
        <v>225.14</v>
      </c>
      <c r="M1283" s="2">
        <f>IF(ISBLANK(Sales_Fact[[#This Row],[Discount]]),MEDIAN(Sales_Fact[Discount]),Sales_Fact[[#This Row],[Discount]])</f>
        <v>0.15</v>
      </c>
      <c r="N1283" s="1">
        <f>Sales_Fact[[#This Row],[Quantity2]]*Sales_Fact[[#This Row],[Unit_Price3]]*(1-Sales_Fact[[#This Row],[Discount4]])</f>
        <v>574.10699999999997</v>
      </c>
      <c r="O1283" s="1">
        <f>Sales_Fact[[#This Row],[Quantity2]]*Sales_Fact[[#This Row],[Unit_Price3]]</f>
        <v>675.42</v>
      </c>
      <c r="P1283" s="1">
        <f>Sales_Fact[[#This Row],[Gross Amount]]*Sales_Fact[[#This Row],[Discount4]]</f>
        <v>101.31299999999999</v>
      </c>
      <c r="Q1283" s="1" t="str">
        <f>IF(Sales_Fact[[#This Row],[Total_Amount5]]&gt;1000,"High Value","Standard")</f>
        <v>Standard</v>
      </c>
    </row>
    <row r="1284" spans="1:17" x14ac:dyDescent="0.25">
      <c r="A1284" t="s">
        <v>3170</v>
      </c>
      <c r="B1284" s="3">
        <v>45876</v>
      </c>
      <c r="C1284" t="s">
        <v>1020</v>
      </c>
      <c r="D1284" t="s">
        <v>1638</v>
      </c>
      <c r="E1284" t="s">
        <v>1892</v>
      </c>
      <c r="F1284">
        <v>1</v>
      </c>
      <c r="G1284">
        <v>654.17999999999995</v>
      </c>
      <c r="H1284">
        <v>0.19</v>
      </c>
      <c r="I1284" t="s">
        <v>1864</v>
      </c>
      <c r="J1284">
        <v>529.88580000000002</v>
      </c>
      <c r="K1284" s="4">
        <f>IF(ISBLANK(Sales_Fact[[#This Row],[Quantity]]),MEDIAN(Sales_Fact[Quantity]),Sales_Fact[[#This Row],[Quantity]])</f>
        <v>1</v>
      </c>
      <c r="L1284" s="1">
        <f>IF(ISBLANK(Sales_Fact[[#This Row],[Unit_Price]]),MEDIAN(Sales_Fact[Unit_Price]),Sales_Fact[[#This Row],[Unit_Price]])</f>
        <v>654.17999999999995</v>
      </c>
      <c r="M1284" s="2">
        <f>IF(ISBLANK(Sales_Fact[[#This Row],[Discount]]),MEDIAN(Sales_Fact[Discount]),Sales_Fact[[#This Row],[Discount]])</f>
        <v>0.19</v>
      </c>
      <c r="N1284" s="1">
        <f>Sales_Fact[[#This Row],[Quantity2]]*Sales_Fact[[#This Row],[Unit_Price3]]*(1-Sales_Fact[[#This Row],[Discount4]])</f>
        <v>529.88580000000002</v>
      </c>
      <c r="O1284" s="1">
        <f>Sales_Fact[[#This Row],[Quantity2]]*Sales_Fact[[#This Row],[Unit_Price3]]</f>
        <v>654.17999999999995</v>
      </c>
      <c r="P1284" s="1">
        <f>Sales_Fact[[#This Row],[Gross Amount]]*Sales_Fact[[#This Row],[Discount4]]</f>
        <v>124.29419999999999</v>
      </c>
      <c r="Q1284" s="1" t="str">
        <f>IF(Sales_Fact[[#This Row],[Total_Amount5]]&gt;1000,"High Value","Standard")</f>
        <v>Standard</v>
      </c>
    </row>
    <row r="1285" spans="1:17" x14ac:dyDescent="0.25">
      <c r="A1285" t="s">
        <v>3171</v>
      </c>
      <c r="B1285" s="3">
        <v>45552</v>
      </c>
      <c r="C1285" t="s">
        <v>222</v>
      </c>
      <c r="D1285" t="s">
        <v>1764</v>
      </c>
      <c r="E1285" t="s">
        <v>1870</v>
      </c>
      <c r="F1285">
        <v>2</v>
      </c>
      <c r="G1285">
        <v>504.98</v>
      </c>
      <c r="H1285">
        <v>0.08</v>
      </c>
      <c r="I1285" t="s">
        <v>1868</v>
      </c>
      <c r="J1285">
        <v>929.16320000000007</v>
      </c>
      <c r="K1285" s="4">
        <f>IF(ISBLANK(Sales_Fact[[#This Row],[Quantity]]),MEDIAN(Sales_Fact[Quantity]),Sales_Fact[[#This Row],[Quantity]])</f>
        <v>2</v>
      </c>
      <c r="L1285" s="1">
        <f>IF(ISBLANK(Sales_Fact[[#This Row],[Unit_Price]]),MEDIAN(Sales_Fact[Unit_Price]),Sales_Fact[[#This Row],[Unit_Price]])</f>
        <v>504.98</v>
      </c>
      <c r="M1285" s="2">
        <f>IF(ISBLANK(Sales_Fact[[#This Row],[Discount]]),MEDIAN(Sales_Fact[Discount]),Sales_Fact[[#This Row],[Discount]])</f>
        <v>0.08</v>
      </c>
      <c r="N1285" s="1">
        <f>Sales_Fact[[#This Row],[Quantity2]]*Sales_Fact[[#This Row],[Unit_Price3]]*(1-Sales_Fact[[#This Row],[Discount4]])</f>
        <v>929.16320000000007</v>
      </c>
      <c r="O1285" s="1">
        <f>Sales_Fact[[#This Row],[Quantity2]]*Sales_Fact[[#This Row],[Unit_Price3]]</f>
        <v>1009.96</v>
      </c>
      <c r="P1285" s="1">
        <f>Sales_Fact[[#This Row],[Gross Amount]]*Sales_Fact[[#This Row],[Discount4]]</f>
        <v>80.796800000000005</v>
      </c>
      <c r="Q1285" s="1" t="str">
        <f>IF(Sales_Fact[[#This Row],[Total_Amount5]]&gt;1000,"High Value","Standard")</f>
        <v>Standard</v>
      </c>
    </row>
    <row r="1286" spans="1:17" x14ac:dyDescent="0.25">
      <c r="A1286" t="s">
        <v>3172</v>
      </c>
      <c r="B1286" s="3">
        <v>45823</v>
      </c>
      <c r="C1286" t="s">
        <v>1191</v>
      </c>
      <c r="D1286" t="s">
        <v>1713</v>
      </c>
      <c r="E1286" t="s">
        <v>1866</v>
      </c>
      <c r="F1286">
        <v>2</v>
      </c>
      <c r="G1286">
        <v>623.20000000000005</v>
      </c>
      <c r="H1286">
        <v>0.14000000000000001</v>
      </c>
      <c r="I1286" t="s">
        <v>1868</v>
      </c>
      <c r="J1286">
        <v>1071.904</v>
      </c>
      <c r="K1286" s="4">
        <f>IF(ISBLANK(Sales_Fact[[#This Row],[Quantity]]),MEDIAN(Sales_Fact[Quantity]),Sales_Fact[[#This Row],[Quantity]])</f>
        <v>2</v>
      </c>
      <c r="L1286" s="1">
        <f>IF(ISBLANK(Sales_Fact[[#This Row],[Unit_Price]]),MEDIAN(Sales_Fact[Unit_Price]),Sales_Fact[[#This Row],[Unit_Price]])</f>
        <v>623.20000000000005</v>
      </c>
      <c r="M1286" s="2">
        <f>IF(ISBLANK(Sales_Fact[[#This Row],[Discount]]),MEDIAN(Sales_Fact[Discount]),Sales_Fact[[#This Row],[Discount]])</f>
        <v>0.14000000000000001</v>
      </c>
      <c r="N1286" s="1">
        <f>Sales_Fact[[#This Row],[Quantity2]]*Sales_Fact[[#This Row],[Unit_Price3]]*(1-Sales_Fact[[#This Row],[Discount4]])</f>
        <v>1071.904</v>
      </c>
      <c r="O1286" s="1">
        <f>Sales_Fact[[#This Row],[Quantity2]]*Sales_Fact[[#This Row],[Unit_Price3]]</f>
        <v>1246.4000000000001</v>
      </c>
      <c r="P1286" s="1">
        <f>Sales_Fact[[#This Row],[Gross Amount]]*Sales_Fact[[#This Row],[Discount4]]</f>
        <v>174.49600000000004</v>
      </c>
      <c r="Q1286" s="1" t="str">
        <f>IF(Sales_Fact[[#This Row],[Total_Amount5]]&gt;1000,"High Value","Standard")</f>
        <v>High Value</v>
      </c>
    </row>
    <row r="1287" spans="1:17" x14ac:dyDescent="0.25">
      <c r="A1287" t="s">
        <v>3173</v>
      </c>
      <c r="B1287" s="3">
        <v>45622</v>
      </c>
      <c r="C1287" t="s">
        <v>1032</v>
      </c>
      <c r="D1287" t="s">
        <v>1564</v>
      </c>
      <c r="E1287" t="s">
        <v>1886</v>
      </c>
      <c r="F1287">
        <v>2</v>
      </c>
      <c r="G1287">
        <v>530.54</v>
      </c>
      <c r="H1287">
        <v>0.28000000000000003</v>
      </c>
      <c r="I1287" t="s">
        <v>1868</v>
      </c>
      <c r="J1287">
        <v>763.97759999999994</v>
      </c>
      <c r="K1287" s="4">
        <f>IF(ISBLANK(Sales_Fact[[#This Row],[Quantity]]),MEDIAN(Sales_Fact[Quantity]),Sales_Fact[[#This Row],[Quantity]])</f>
        <v>2</v>
      </c>
      <c r="L1287" s="1">
        <f>IF(ISBLANK(Sales_Fact[[#This Row],[Unit_Price]]),MEDIAN(Sales_Fact[Unit_Price]),Sales_Fact[[#This Row],[Unit_Price]])</f>
        <v>530.54</v>
      </c>
      <c r="M1287" s="2">
        <f>IF(ISBLANK(Sales_Fact[[#This Row],[Discount]]),MEDIAN(Sales_Fact[Discount]),Sales_Fact[[#This Row],[Discount]])</f>
        <v>0.28000000000000003</v>
      </c>
      <c r="N1287" s="1">
        <f>Sales_Fact[[#This Row],[Quantity2]]*Sales_Fact[[#This Row],[Unit_Price3]]*(1-Sales_Fact[[#This Row],[Discount4]])</f>
        <v>763.97759999999994</v>
      </c>
      <c r="O1287" s="1">
        <f>Sales_Fact[[#This Row],[Quantity2]]*Sales_Fact[[#This Row],[Unit_Price3]]</f>
        <v>1061.08</v>
      </c>
      <c r="P1287" s="1">
        <f>Sales_Fact[[#This Row],[Gross Amount]]*Sales_Fact[[#This Row],[Discount4]]</f>
        <v>297.10239999999999</v>
      </c>
      <c r="Q1287" s="1" t="str">
        <f>IF(Sales_Fact[[#This Row],[Total_Amount5]]&gt;1000,"High Value","Standard")</f>
        <v>Standard</v>
      </c>
    </row>
    <row r="1288" spans="1:17" x14ac:dyDescent="0.25">
      <c r="A1288" t="s">
        <v>3174</v>
      </c>
      <c r="B1288" s="3">
        <v>45810</v>
      </c>
      <c r="C1288" t="s">
        <v>1152</v>
      </c>
      <c r="D1288" t="s">
        <v>1548</v>
      </c>
      <c r="E1288" t="s">
        <v>1886</v>
      </c>
      <c r="F1288">
        <v>3</v>
      </c>
      <c r="G1288">
        <v>279.45</v>
      </c>
      <c r="H1288">
        <v>0.15</v>
      </c>
      <c r="I1288" t="s">
        <v>1868</v>
      </c>
      <c r="J1288">
        <v>712.59749999999985</v>
      </c>
      <c r="K1288" s="4">
        <f>IF(ISBLANK(Sales_Fact[[#This Row],[Quantity]]),MEDIAN(Sales_Fact[Quantity]),Sales_Fact[[#This Row],[Quantity]])</f>
        <v>3</v>
      </c>
      <c r="L1288" s="1">
        <f>IF(ISBLANK(Sales_Fact[[#This Row],[Unit_Price]]),MEDIAN(Sales_Fact[Unit_Price]),Sales_Fact[[#This Row],[Unit_Price]])</f>
        <v>279.45</v>
      </c>
      <c r="M1288" s="2">
        <f>IF(ISBLANK(Sales_Fact[[#This Row],[Discount]]),MEDIAN(Sales_Fact[Discount]),Sales_Fact[[#This Row],[Discount]])</f>
        <v>0.15</v>
      </c>
      <c r="N1288" s="1">
        <f>Sales_Fact[[#This Row],[Quantity2]]*Sales_Fact[[#This Row],[Unit_Price3]]*(1-Sales_Fact[[#This Row],[Discount4]])</f>
        <v>712.59749999999985</v>
      </c>
      <c r="O1288" s="1">
        <f>Sales_Fact[[#This Row],[Quantity2]]*Sales_Fact[[#This Row],[Unit_Price3]]</f>
        <v>838.34999999999991</v>
      </c>
      <c r="P1288" s="1">
        <f>Sales_Fact[[#This Row],[Gross Amount]]*Sales_Fact[[#This Row],[Discount4]]</f>
        <v>125.75249999999998</v>
      </c>
      <c r="Q1288" s="1" t="str">
        <f>IF(Sales_Fact[[#This Row],[Total_Amount5]]&gt;1000,"High Value","Standard")</f>
        <v>Standard</v>
      </c>
    </row>
    <row r="1289" spans="1:17" x14ac:dyDescent="0.25">
      <c r="A1289" t="s">
        <v>3175</v>
      </c>
      <c r="B1289" s="3">
        <v>45645</v>
      </c>
      <c r="C1289" t="s">
        <v>858</v>
      </c>
      <c r="D1289" t="s">
        <v>1588</v>
      </c>
      <c r="E1289" t="s">
        <v>1866</v>
      </c>
      <c r="F1289">
        <v>3</v>
      </c>
      <c r="G1289">
        <v>906.99</v>
      </c>
      <c r="H1289">
        <v>0.26</v>
      </c>
      <c r="I1289" t="s">
        <v>1868</v>
      </c>
      <c r="J1289">
        <v>2013.5178000000001</v>
      </c>
      <c r="K1289" s="4">
        <f>IF(ISBLANK(Sales_Fact[[#This Row],[Quantity]]),MEDIAN(Sales_Fact[Quantity]),Sales_Fact[[#This Row],[Quantity]])</f>
        <v>3</v>
      </c>
      <c r="L1289" s="1">
        <f>IF(ISBLANK(Sales_Fact[[#This Row],[Unit_Price]]),MEDIAN(Sales_Fact[Unit_Price]),Sales_Fact[[#This Row],[Unit_Price]])</f>
        <v>906.99</v>
      </c>
      <c r="M1289" s="2">
        <f>IF(ISBLANK(Sales_Fact[[#This Row],[Discount]]),MEDIAN(Sales_Fact[Discount]),Sales_Fact[[#This Row],[Discount]])</f>
        <v>0.26</v>
      </c>
      <c r="N1289" s="1">
        <f>Sales_Fact[[#This Row],[Quantity2]]*Sales_Fact[[#This Row],[Unit_Price3]]*(1-Sales_Fact[[#This Row],[Discount4]])</f>
        <v>2013.5178000000001</v>
      </c>
      <c r="O1289" s="1">
        <f>Sales_Fact[[#This Row],[Quantity2]]*Sales_Fact[[#This Row],[Unit_Price3]]</f>
        <v>2720.9700000000003</v>
      </c>
      <c r="P1289" s="1">
        <f>Sales_Fact[[#This Row],[Gross Amount]]*Sales_Fact[[#This Row],[Discount4]]</f>
        <v>707.45220000000006</v>
      </c>
      <c r="Q1289" s="1" t="str">
        <f>IF(Sales_Fact[[#This Row],[Total_Amount5]]&gt;1000,"High Value","Standard")</f>
        <v>High Value</v>
      </c>
    </row>
    <row r="1290" spans="1:17" x14ac:dyDescent="0.25">
      <c r="A1290" t="s">
        <v>3176</v>
      </c>
      <c r="B1290" s="3">
        <v>45749</v>
      </c>
      <c r="C1290" t="s">
        <v>262</v>
      </c>
      <c r="D1290" t="s">
        <v>1791</v>
      </c>
      <c r="E1290" t="s">
        <v>1863</v>
      </c>
      <c r="F1290">
        <v>4</v>
      </c>
      <c r="G1290">
        <v>408.76</v>
      </c>
      <c r="H1290">
        <v>0.12</v>
      </c>
      <c r="I1290" t="s">
        <v>1868</v>
      </c>
      <c r="J1290">
        <v>1438.8352</v>
      </c>
      <c r="K1290" s="4">
        <f>IF(ISBLANK(Sales_Fact[[#This Row],[Quantity]]),MEDIAN(Sales_Fact[Quantity]),Sales_Fact[[#This Row],[Quantity]])</f>
        <v>4</v>
      </c>
      <c r="L1290" s="1">
        <f>IF(ISBLANK(Sales_Fact[[#This Row],[Unit_Price]]),MEDIAN(Sales_Fact[Unit_Price]),Sales_Fact[[#This Row],[Unit_Price]])</f>
        <v>408.76</v>
      </c>
      <c r="M1290" s="2">
        <f>IF(ISBLANK(Sales_Fact[[#This Row],[Discount]]),MEDIAN(Sales_Fact[Discount]),Sales_Fact[[#This Row],[Discount]])</f>
        <v>0.12</v>
      </c>
      <c r="N1290" s="1">
        <f>Sales_Fact[[#This Row],[Quantity2]]*Sales_Fact[[#This Row],[Unit_Price3]]*(1-Sales_Fact[[#This Row],[Discount4]])</f>
        <v>1438.8352</v>
      </c>
      <c r="O1290" s="1">
        <f>Sales_Fact[[#This Row],[Quantity2]]*Sales_Fact[[#This Row],[Unit_Price3]]</f>
        <v>1635.04</v>
      </c>
      <c r="P1290" s="1">
        <f>Sales_Fact[[#This Row],[Gross Amount]]*Sales_Fact[[#This Row],[Discount4]]</f>
        <v>196.20479999999998</v>
      </c>
      <c r="Q1290" s="1" t="str">
        <f>IF(Sales_Fact[[#This Row],[Total_Amount5]]&gt;1000,"High Value","Standard")</f>
        <v>High Value</v>
      </c>
    </row>
    <row r="1291" spans="1:17" x14ac:dyDescent="0.25">
      <c r="A1291" t="s">
        <v>3177</v>
      </c>
      <c r="B1291" s="3">
        <v>45537</v>
      </c>
      <c r="C1291" t="s">
        <v>591</v>
      </c>
      <c r="D1291" t="s">
        <v>1659</v>
      </c>
      <c r="E1291" t="s">
        <v>1890</v>
      </c>
      <c r="F1291">
        <v>2</v>
      </c>
      <c r="G1291">
        <v>117.34</v>
      </c>
      <c r="H1291">
        <v>0.09</v>
      </c>
      <c r="I1291" t="s">
        <v>1864</v>
      </c>
      <c r="J1291">
        <v>213.55879999999999</v>
      </c>
      <c r="K1291" s="4">
        <f>IF(ISBLANK(Sales_Fact[[#This Row],[Quantity]]),MEDIAN(Sales_Fact[Quantity]),Sales_Fact[[#This Row],[Quantity]])</f>
        <v>2</v>
      </c>
      <c r="L1291" s="1">
        <f>IF(ISBLANK(Sales_Fact[[#This Row],[Unit_Price]]),MEDIAN(Sales_Fact[Unit_Price]),Sales_Fact[[#This Row],[Unit_Price]])</f>
        <v>117.34</v>
      </c>
      <c r="M1291" s="2">
        <f>IF(ISBLANK(Sales_Fact[[#This Row],[Discount]]),MEDIAN(Sales_Fact[Discount]),Sales_Fact[[#This Row],[Discount]])</f>
        <v>0.09</v>
      </c>
      <c r="N1291" s="1">
        <f>Sales_Fact[[#This Row],[Quantity2]]*Sales_Fact[[#This Row],[Unit_Price3]]*(1-Sales_Fact[[#This Row],[Discount4]])</f>
        <v>213.55880000000002</v>
      </c>
      <c r="O1291" s="1">
        <f>Sales_Fact[[#This Row],[Quantity2]]*Sales_Fact[[#This Row],[Unit_Price3]]</f>
        <v>234.68</v>
      </c>
      <c r="P1291" s="1">
        <f>Sales_Fact[[#This Row],[Gross Amount]]*Sales_Fact[[#This Row],[Discount4]]</f>
        <v>21.121199999999998</v>
      </c>
      <c r="Q1291" s="1" t="str">
        <f>IF(Sales_Fact[[#This Row],[Total_Amount5]]&gt;1000,"High Value","Standard")</f>
        <v>Standard</v>
      </c>
    </row>
    <row r="1292" spans="1:17" x14ac:dyDescent="0.25">
      <c r="A1292" t="s">
        <v>3178</v>
      </c>
      <c r="B1292" s="3">
        <v>45376</v>
      </c>
      <c r="C1292" t="s">
        <v>565</v>
      </c>
      <c r="D1292" t="s">
        <v>1824</v>
      </c>
      <c r="E1292" t="s">
        <v>1881</v>
      </c>
      <c r="F1292">
        <v>3</v>
      </c>
      <c r="G1292">
        <v>690.27</v>
      </c>
      <c r="H1292">
        <v>7.0000000000000007E-2</v>
      </c>
      <c r="I1292" t="s">
        <v>1864</v>
      </c>
      <c r="J1292">
        <v>1925.8533</v>
      </c>
      <c r="K1292" s="4">
        <f>IF(ISBLANK(Sales_Fact[[#This Row],[Quantity]]),MEDIAN(Sales_Fact[Quantity]),Sales_Fact[[#This Row],[Quantity]])</f>
        <v>3</v>
      </c>
      <c r="L1292" s="1">
        <f>IF(ISBLANK(Sales_Fact[[#This Row],[Unit_Price]]),MEDIAN(Sales_Fact[Unit_Price]),Sales_Fact[[#This Row],[Unit_Price]])</f>
        <v>690.27</v>
      </c>
      <c r="M1292" s="2">
        <f>IF(ISBLANK(Sales_Fact[[#This Row],[Discount]]),MEDIAN(Sales_Fact[Discount]),Sales_Fact[[#This Row],[Discount]])</f>
        <v>7.0000000000000007E-2</v>
      </c>
      <c r="N1292" s="1">
        <f>Sales_Fact[[#This Row],[Quantity2]]*Sales_Fact[[#This Row],[Unit_Price3]]*(1-Sales_Fact[[#This Row],[Discount4]])</f>
        <v>1925.8532999999998</v>
      </c>
      <c r="O1292" s="1">
        <f>Sales_Fact[[#This Row],[Quantity2]]*Sales_Fact[[#This Row],[Unit_Price3]]</f>
        <v>2070.81</v>
      </c>
      <c r="P1292" s="1">
        <f>Sales_Fact[[#This Row],[Gross Amount]]*Sales_Fact[[#This Row],[Discount4]]</f>
        <v>144.95670000000001</v>
      </c>
      <c r="Q1292" s="1" t="str">
        <f>IF(Sales_Fact[[#This Row],[Total_Amount5]]&gt;1000,"High Value","Standard")</f>
        <v>High Value</v>
      </c>
    </row>
    <row r="1293" spans="1:17" x14ac:dyDescent="0.25">
      <c r="A1293" t="s">
        <v>3179</v>
      </c>
      <c r="B1293" s="3">
        <v>45709</v>
      </c>
      <c r="C1293" t="s">
        <v>385</v>
      </c>
      <c r="D1293" t="s">
        <v>1635</v>
      </c>
      <c r="E1293" t="s">
        <v>1863</v>
      </c>
      <c r="F1293">
        <v>4</v>
      </c>
      <c r="G1293">
        <v>377.18</v>
      </c>
      <c r="H1293">
        <v>0.24</v>
      </c>
      <c r="I1293" t="s">
        <v>1864</v>
      </c>
      <c r="J1293">
        <v>1146.6271999999999</v>
      </c>
      <c r="K1293" s="4">
        <f>IF(ISBLANK(Sales_Fact[[#This Row],[Quantity]]),MEDIAN(Sales_Fact[Quantity]),Sales_Fact[[#This Row],[Quantity]])</f>
        <v>4</v>
      </c>
      <c r="L1293" s="1">
        <f>IF(ISBLANK(Sales_Fact[[#This Row],[Unit_Price]]),MEDIAN(Sales_Fact[Unit_Price]),Sales_Fact[[#This Row],[Unit_Price]])</f>
        <v>377.18</v>
      </c>
      <c r="M1293" s="2">
        <f>IF(ISBLANK(Sales_Fact[[#This Row],[Discount]]),MEDIAN(Sales_Fact[Discount]),Sales_Fact[[#This Row],[Discount]])</f>
        <v>0.24</v>
      </c>
      <c r="N1293" s="1">
        <f>Sales_Fact[[#This Row],[Quantity2]]*Sales_Fact[[#This Row],[Unit_Price3]]*(1-Sales_Fact[[#This Row],[Discount4]])</f>
        <v>1146.6272000000001</v>
      </c>
      <c r="O1293" s="1">
        <f>Sales_Fact[[#This Row],[Quantity2]]*Sales_Fact[[#This Row],[Unit_Price3]]</f>
        <v>1508.72</v>
      </c>
      <c r="P1293" s="1">
        <f>Sales_Fact[[#This Row],[Gross Amount]]*Sales_Fact[[#This Row],[Discount4]]</f>
        <v>362.09280000000001</v>
      </c>
      <c r="Q1293" s="1" t="str">
        <f>IF(Sales_Fact[[#This Row],[Total_Amount5]]&gt;1000,"High Value","Standard")</f>
        <v>High Value</v>
      </c>
    </row>
    <row r="1294" spans="1:17" x14ac:dyDescent="0.25">
      <c r="A1294" t="s">
        <v>3180</v>
      </c>
      <c r="B1294" s="3">
        <v>45446</v>
      </c>
      <c r="C1294" t="s">
        <v>397</v>
      </c>
      <c r="D1294" t="s">
        <v>1671</v>
      </c>
      <c r="E1294" t="s">
        <v>1879</v>
      </c>
      <c r="F1294">
        <v>1</v>
      </c>
      <c r="G1294">
        <v>70.52</v>
      </c>
      <c r="H1294">
        <v>0.08</v>
      </c>
      <c r="I1294" t="s">
        <v>1868</v>
      </c>
      <c r="J1294">
        <v>64.878399999999999</v>
      </c>
      <c r="K1294" s="4">
        <f>IF(ISBLANK(Sales_Fact[[#This Row],[Quantity]]),MEDIAN(Sales_Fact[Quantity]),Sales_Fact[[#This Row],[Quantity]])</f>
        <v>1</v>
      </c>
      <c r="L1294" s="1">
        <f>IF(ISBLANK(Sales_Fact[[#This Row],[Unit_Price]]),MEDIAN(Sales_Fact[Unit_Price]),Sales_Fact[[#This Row],[Unit_Price]])</f>
        <v>70.52</v>
      </c>
      <c r="M1294" s="2">
        <f>IF(ISBLANK(Sales_Fact[[#This Row],[Discount]]),MEDIAN(Sales_Fact[Discount]),Sales_Fact[[#This Row],[Discount]])</f>
        <v>0.08</v>
      </c>
      <c r="N1294" s="1">
        <f>Sales_Fact[[#This Row],[Quantity2]]*Sales_Fact[[#This Row],[Unit_Price3]]*(1-Sales_Fact[[#This Row],[Discount4]])</f>
        <v>64.878399999999999</v>
      </c>
      <c r="O1294" s="1">
        <f>Sales_Fact[[#This Row],[Quantity2]]*Sales_Fact[[#This Row],[Unit_Price3]]</f>
        <v>70.52</v>
      </c>
      <c r="P1294" s="1">
        <f>Sales_Fact[[#This Row],[Gross Amount]]*Sales_Fact[[#This Row],[Discount4]]</f>
        <v>5.6415999999999995</v>
      </c>
      <c r="Q1294" s="1" t="str">
        <f>IF(Sales_Fact[[#This Row],[Total_Amount5]]&gt;1000,"High Value","Standard")</f>
        <v>Standard</v>
      </c>
    </row>
    <row r="1295" spans="1:17" x14ac:dyDescent="0.25">
      <c r="A1295" t="s">
        <v>3181</v>
      </c>
      <c r="B1295" s="3">
        <v>45330</v>
      </c>
      <c r="C1295" t="s">
        <v>884</v>
      </c>
      <c r="D1295" t="s">
        <v>1665</v>
      </c>
      <c r="E1295" t="s">
        <v>1890</v>
      </c>
      <c r="F1295">
        <v>1</v>
      </c>
      <c r="G1295">
        <v>40.25</v>
      </c>
      <c r="H1295">
        <v>0.1</v>
      </c>
      <c r="I1295" t="s">
        <v>1864</v>
      </c>
      <c r="J1295">
        <v>36.225000000000001</v>
      </c>
      <c r="K1295" s="4">
        <f>IF(ISBLANK(Sales_Fact[[#This Row],[Quantity]]),MEDIAN(Sales_Fact[Quantity]),Sales_Fact[[#This Row],[Quantity]])</f>
        <v>1</v>
      </c>
      <c r="L1295" s="1">
        <f>IF(ISBLANK(Sales_Fact[[#This Row],[Unit_Price]]),MEDIAN(Sales_Fact[Unit_Price]),Sales_Fact[[#This Row],[Unit_Price]])</f>
        <v>40.25</v>
      </c>
      <c r="M1295" s="2">
        <f>IF(ISBLANK(Sales_Fact[[#This Row],[Discount]]),MEDIAN(Sales_Fact[Discount]),Sales_Fact[[#This Row],[Discount]])</f>
        <v>0.1</v>
      </c>
      <c r="N1295" s="1">
        <f>Sales_Fact[[#This Row],[Quantity2]]*Sales_Fact[[#This Row],[Unit_Price3]]*(1-Sales_Fact[[#This Row],[Discount4]])</f>
        <v>36.225000000000001</v>
      </c>
      <c r="O1295" s="1">
        <f>Sales_Fact[[#This Row],[Quantity2]]*Sales_Fact[[#This Row],[Unit_Price3]]</f>
        <v>40.25</v>
      </c>
      <c r="P1295" s="1">
        <f>Sales_Fact[[#This Row],[Gross Amount]]*Sales_Fact[[#This Row],[Discount4]]</f>
        <v>4.0250000000000004</v>
      </c>
      <c r="Q1295" s="1" t="str">
        <f>IF(Sales_Fact[[#This Row],[Total_Amount5]]&gt;1000,"High Value","Standard")</f>
        <v>Standard</v>
      </c>
    </row>
    <row r="1296" spans="1:17" x14ac:dyDescent="0.25">
      <c r="A1296" t="s">
        <v>3182</v>
      </c>
      <c r="B1296" s="3">
        <v>45388</v>
      </c>
      <c r="C1296" t="s">
        <v>755</v>
      </c>
      <c r="D1296" t="s">
        <v>1818</v>
      </c>
      <c r="E1296" t="s">
        <v>1931</v>
      </c>
      <c r="F1296">
        <v>3</v>
      </c>
      <c r="G1296">
        <v>539.44000000000005</v>
      </c>
      <c r="H1296">
        <v>0.05</v>
      </c>
      <c r="I1296" t="s">
        <v>1868</v>
      </c>
      <c r="J1296">
        <v>1537.404</v>
      </c>
      <c r="K1296" s="4">
        <f>IF(ISBLANK(Sales_Fact[[#This Row],[Quantity]]),MEDIAN(Sales_Fact[Quantity]),Sales_Fact[[#This Row],[Quantity]])</f>
        <v>3</v>
      </c>
      <c r="L1296" s="1">
        <f>IF(ISBLANK(Sales_Fact[[#This Row],[Unit_Price]]),MEDIAN(Sales_Fact[Unit_Price]),Sales_Fact[[#This Row],[Unit_Price]])</f>
        <v>539.44000000000005</v>
      </c>
      <c r="M1296" s="2">
        <f>IF(ISBLANK(Sales_Fact[[#This Row],[Discount]]),MEDIAN(Sales_Fact[Discount]),Sales_Fact[[#This Row],[Discount]])</f>
        <v>0.05</v>
      </c>
      <c r="N1296" s="1">
        <f>Sales_Fact[[#This Row],[Quantity2]]*Sales_Fact[[#This Row],[Unit_Price3]]*(1-Sales_Fact[[#This Row],[Discount4]])</f>
        <v>1537.404</v>
      </c>
      <c r="O1296" s="1">
        <f>Sales_Fact[[#This Row],[Quantity2]]*Sales_Fact[[#This Row],[Unit_Price3]]</f>
        <v>1618.3200000000002</v>
      </c>
      <c r="P1296" s="1">
        <f>Sales_Fact[[#This Row],[Gross Amount]]*Sales_Fact[[#This Row],[Discount4]]</f>
        <v>80.916000000000011</v>
      </c>
      <c r="Q1296" s="1" t="str">
        <f>IF(Sales_Fact[[#This Row],[Total_Amount5]]&gt;1000,"High Value","Standard")</f>
        <v>High Value</v>
      </c>
    </row>
    <row r="1297" spans="1:17" x14ac:dyDescent="0.25">
      <c r="A1297" t="s">
        <v>3183</v>
      </c>
      <c r="B1297" s="3">
        <v>45313</v>
      </c>
      <c r="C1297" t="s">
        <v>800</v>
      </c>
      <c r="D1297" t="s">
        <v>1731</v>
      </c>
      <c r="E1297" t="s">
        <v>1874</v>
      </c>
      <c r="F1297">
        <v>3</v>
      </c>
      <c r="G1297">
        <v>543.49</v>
      </c>
      <c r="H1297">
        <v>0.05</v>
      </c>
      <c r="I1297" t="s">
        <v>1864</v>
      </c>
      <c r="J1297">
        <v>1548.9465</v>
      </c>
      <c r="K1297" s="4">
        <f>IF(ISBLANK(Sales_Fact[[#This Row],[Quantity]]),MEDIAN(Sales_Fact[Quantity]),Sales_Fact[[#This Row],[Quantity]])</f>
        <v>3</v>
      </c>
      <c r="L1297" s="1">
        <f>IF(ISBLANK(Sales_Fact[[#This Row],[Unit_Price]]),MEDIAN(Sales_Fact[Unit_Price]),Sales_Fact[[#This Row],[Unit_Price]])</f>
        <v>543.49</v>
      </c>
      <c r="M1297" s="2">
        <f>IF(ISBLANK(Sales_Fact[[#This Row],[Discount]]),MEDIAN(Sales_Fact[Discount]),Sales_Fact[[#This Row],[Discount]])</f>
        <v>0.05</v>
      </c>
      <c r="N1297" s="1">
        <f>Sales_Fact[[#This Row],[Quantity2]]*Sales_Fact[[#This Row],[Unit_Price3]]*(1-Sales_Fact[[#This Row],[Discount4]])</f>
        <v>1548.9465</v>
      </c>
      <c r="O1297" s="1">
        <f>Sales_Fact[[#This Row],[Quantity2]]*Sales_Fact[[#This Row],[Unit_Price3]]</f>
        <v>1630.47</v>
      </c>
      <c r="P1297" s="1">
        <f>Sales_Fact[[#This Row],[Gross Amount]]*Sales_Fact[[#This Row],[Discount4]]</f>
        <v>81.523500000000013</v>
      </c>
      <c r="Q1297" s="1" t="str">
        <f>IF(Sales_Fact[[#This Row],[Total_Amount5]]&gt;1000,"High Value","Standard")</f>
        <v>High Value</v>
      </c>
    </row>
    <row r="1298" spans="1:17" x14ac:dyDescent="0.25">
      <c r="A1298" t="s">
        <v>3184</v>
      </c>
      <c r="B1298" s="3">
        <v>45221</v>
      </c>
      <c r="C1298" t="s">
        <v>1029</v>
      </c>
      <c r="D1298" t="s">
        <v>1571</v>
      </c>
      <c r="E1298" t="s">
        <v>1904</v>
      </c>
      <c r="F1298">
        <v>4</v>
      </c>
      <c r="G1298">
        <v>547.21</v>
      </c>
      <c r="H1298">
        <v>0.1</v>
      </c>
      <c r="I1298" t="s">
        <v>1868</v>
      </c>
      <c r="J1298">
        <v>1969.9559999999999</v>
      </c>
      <c r="K1298" s="4">
        <f>IF(ISBLANK(Sales_Fact[[#This Row],[Quantity]]),MEDIAN(Sales_Fact[Quantity]),Sales_Fact[[#This Row],[Quantity]])</f>
        <v>4</v>
      </c>
      <c r="L1298" s="1">
        <f>IF(ISBLANK(Sales_Fact[[#This Row],[Unit_Price]]),MEDIAN(Sales_Fact[Unit_Price]),Sales_Fact[[#This Row],[Unit_Price]])</f>
        <v>547.21</v>
      </c>
      <c r="M1298" s="2">
        <f>IF(ISBLANK(Sales_Fact[[#This Row],[Discount]]),MEDIAN(Sales_Fact[Discount]),Sales_Fact[[#This Row],[Discount]])</f>
        <v>0.1</v>
      </c>
      <c r="N1298" s="1">
        <f>Sales_Fact[[#This Row],[Quantity2]]*Sales_Fact[[#This Row],[Unit_Price3]]*(1-Sales_Fact[[#This Row],[Discount4]])</f>
        <v>1969.9560000000001</v>
      </c>
      <c r="O1298" s="1">
        <f>Sales_Fact[[#This Row],[Quantity2]]*Sales_Fact[[#This Row],[Unit_Price3]]</f>
        <v>2188.84</v>
      </c>
      <c r="P1298" s="1">
        <f>Sales_Fact[[#This Row],[Gross Amount]]*Sales_Fact[[#This Row],[Discount4]]</f>
        <v>218.88400000000001</v>
      </c>
      <c r="Q1298" s="1" t="str">
        <f>IF(Sales_Fact[[#This Row],[Total_Amount5]]&gt;1000,"High Value","Standard")</f>
        <v>High Value</v>
      </c>
    </row>
    <row r="1299" spans="1:17" x14ac:dyDescent="0.25">
      <c r="A1299" t="s">
        <v>3185</v>
      </c>
      <c r="B1299" s="3">
        <v>45619</v>
      </c>
      <c r="C1299" t="s">
        <v>782</v>
      </c>
      <c r="D1299" t="s">
        <v>1746</v>
      </c>
      <c r="E1299" t="s">
        <v>1883</v>
      </c>
      <c r="F1299">
        <v>2</v>
      </c>
      <c r="G1299">
        <v>892.46</v>
      </c>
      <c r="H1299">
        <v>7.0000000000000007E-2</v>
      </c>
      <c r="I1299" t="s">
        <v>1864</v>
      </c>
      <c r="J1299">
        <v>1659.9756</v>
      </c>
      <c r="K1299" s="4">
        <f>IF(ISBLANK(Sales_Fact[[#This Row],[Quantity]]),MEDIAN(Sales_Fact[Quantity]),Sales_Fact[[#This Row],[Quantity]])</f>
        <v>2</v>
      </c>
      <c r="L1299" s="1">
        <f>IF(ISBLANK(Sales_Fact[[#This Row],[Unit_Price]]),MEDIAN(Sales_Fact[Unit_Price]),Sales_Fact[[#This Row],[Unit_Price]])</f>
        <v>892.46</v>
      </c>
      <c r="M1299" s="2">
        <f>IF(ISBLANK(Sales_Fact[[#This Row],[Discount]]),MEDIAN(Sales_Fact[Discount]),Sales_Fact[[#This Row],[Discount]])</f>
        <v>7.0000000000000007E-2</v>
      </c>
      <c r="N1299" s="1">
        <f>Sales_Fact[[#This Row],[Quantity2]]*Sales_Fact[[#This Row],[Unit_Price3]]*(1-Sales_Fact[[#This Row],[Discount4]])</f>
        <v>1659.9756</v>
      </c>
      <c r="O1299" s="1">
        <f>Sales_Fact[[#This Row],[Quantity2]]*Sales_Fact[[#This Row],[Unit_Price3]]</f>
        <v>1784.92</v>
      </c>
      <c r="P1299" s="1">
        <f>Sales_Fact[[#This Row],[Gross Amount]]*Sales_Fact[[#This Row],[Discount4]]</f>
        <v>124.94440000000002</v>
      </c>
      <c r="Q1299" s="1" t="str">
        <f>IF(Sales_Fact[[#This Row],[Total_Amount5]]&gt;1000,"High Value","Standard")</f>
        <v>High Value</v>
      </c>
    </row>
    <row r="1300" spans="1:17" x14ac:dyDescent="0.25">
      <c r="A1300" t="s">
        <v>3186</v>
      </c>
      <c r="B1300" s="3">
        <v>45286</v>
      </c>
      <c r="C1300" t="s">
        <v>1218</v>
      </c>
      <c r="D1300" t="s">
        <v>1629</v>
      </c>
      <c r="E1300" t="s">
        <v>1866</v>
      </c>
      <c r="F1300">
        <v>2</v>
      </c>
      <c r="G1300">
        <v>853.41</v>
      </c>
      <c r="H1300">
        <v>0.25</v>
      </c>
      <c r="I1300" t="s">
        <v>1861</v>
      </c>
      <c r="J1300">
        <v>1280.115</v>
      </c>
      <c r="K1300" s="4">
        <f>IF(ISBLANK(Sales_Fact[[#This Row],[Quantity]]),MEDIAN(Sales_Fact[Quantity]),Sales_Fact[[#This Row],[Quantity]])</f>
        <v>2</v>
      </c>
      <c r="L1300" s="1">
        <f>IF(ISBLANK(Sales_Fact[[#This Row],[Unit_Price]]),MEDIAN(Sales_Fact[Unit_Price]),Sales_Fact[[#This Row],[Unit_Price]])</f>
        <v>853.41</v>
      </c>
      <c r="M1300" s="2">
        <f>IF(ISBLANK(Sales_Fact[[#This Row],[Discount]]),MEDIAN(Sales_Fact[Discount]),Sales_Fact[[#This Row],[Discount]])</f>
        <v>0.25</v>
      </c>
      <c r="N1300" s="1">
        <f>Sales_Fact[[#This Row],[Quantity2]]*Sales_Fact[[#This Row],[Unit_Price3]]*(1-Sales_Fact[[#This Row],[Discount4]])</f>
        <v>1280.115</v>
      </c>
      <c r="O1300" s="1">
        <f>Sales_Fact[[#This Row],[Quantity2]]*Sales_Fact[[#This Row],[Unit_Price3]]</f>
        <v>1706.82</v>
      </c>
      <c r="P1300" s="1">
        <f>Sales_Fact[[#This Row],[Gross Amount]]*Sales_Fact[[#This Row],[Discount4]]</f>
        <v>426.70499999999998</v>
      </c>
      <c r="Q1300" s="1" t="str">
        <f>IF(Sales_Fact[[#This Row],[Total_Amount5]]&gt;1000,"High Value","Standard")</f>
        <v>High Value</v>
      </c>
    </row>
    <row r="1301" spans="1:17" x14ac:dyDescent="0.25">
      <c r="A1301" t="s">
        <v>3187</v>
      </c>
      <c r="B1301" s="3">
        <v>45451</v>
      </c>
      <c r="C1301" t="s">
        <v>391</v>
      </c>
      <c r="D1301" t="s">
        <v>1797</v>
      </c>
      <c r="E1301" t="s">
        <v>1872</v>
      </c>
      <c r="F1301">
        <v>1</v>
      </c>
      <c r="G1301">
        <v>162.13999999999999</v>
      </c>
      <c r="H1301">
        <v>7.0000000000000007E-2</v>
      </c>
      <c r="I1301" t="s">
        <v>1864</v>
      </c>
      <c r="J1301">
        <v>150.7902</v>
      </c>
      <c r="K1301" s="4">
        <f>IF(ISBLANK(Sales_Fact[[#This Row],[Quantity]]),MEDIAN(Sales_Fact[Quantity]),Sales_Fact[[#This Row],[Quantity]])</f>
        <v>1</v>
      </c>
      <c r="L1301" s="1">
        <f>IF(ISBLANK(Sales_Fact[[#This Row],[Unit_Price]]),MEDIAN(Sales_Fact[Unit_Price]),Sales_Fact[[#This Row],[Unit_Price]])</f>
        <v>162.13999999999999</v>
      </c>
      <c r="M1301" s="2">
        <f>IF(ISBLANK(Sales_Fact[[#This Row],[Discount]]),MEDIAN(Sales_Fact[Discount]),Sales_Fact[[#This Row],[Discount]])</f>
        <v>7.0000000000000007E-2</v>
      </c>
      <c r="N1301" s="1">
        <f>Sales_Fact[[#This Row],[Quantity2]]*Sales_Fact[[#This Row],[Unit_Price3]]*(1-Sales_Fact[[#This Row],[Discount4]])</f>
        <v>150.79019999999997</v>
      </c>
      <c r="O1301" s="1">
        <f>Sales_Fact[[#This Row],[Quantity2]]*Sales_Fact[[#This Row],[Unit_Price3]]</f>
        <v>162.13999999999999</v>
      </c>
      <c r="P1301" s="1">
        <f>Sales_Fact[[#This Row],[Gross Amount]]*Sales_Fact[[#This Row],[Discount4]]</f>
        <v>11.3498</v>
      </c>
      <c r="Q1301" s="1" t="str">
        <f>IF(Sales_Fact[[#This Row],[Total_Amount5]]&gt;1000,"High Value","Standard")</f>
        <v>Standard</v>
      </c>
    </row>
    <row r="1302" spans="1:17" x14ac:dyDescent="0.25">
      <c r="A1302" t="s">
        <v>3188</v>
      </c>
      <c r="B1302" s="3">
        <v>45478</v>
      </c>
      <c r="C1302" t="s">
        <v>502</v>
      </c>
      <c r="D1302" t="s">
        <v>1839</v>
      </c>
      <c r="E1302" t="s">
        <v>1886</v>
      </c>
      <c r="F1302">
        <v>1</v>
      </c>
      <c r="G1302">
        <v>893.14</v>
      </c>
      <c r="H1302">
        <v>0.09</v>
      </c>
      <c r="I1302" t="s">
        <v>1861</v>
      </c>
      <c r="J1302">
        <v>812.75739999999996</v>
      </c>
      <c r="K1302" s="4">
        <f>IF(ISBLANK(Sales_Fact[[#This Row],[Quantity]]),MEDIAN(Sales_Fact[Quantity]),Sales_Fact[[#This Row],[Quantity]])</f>
        <v>1</v>
      </c>
      <c r="L1302" s="1">
        <f>IF(ISBLANK(Sales_Fact[[#This Row],[Unit_Price]]),MEDIAN(Sales_Fact[Unit_Price]),Sales_Fact[[#This Row],[Unit_Price]])</f>
        <v>893.14</v>
      </c>
      <c r="M1302" s="2">
        <f>IF(ISBLANK(Sales_Fact[[#This Row],[Discount]]),MEDIAN(Sales_Fact[Discount]),Sales_Fact[[#This Row],[Discount]])</f>
        <v>0.09</v>
      </c>
      <c r="N1302" s="1">
        <f>Sales_Fact[[#This Row],[Quantity2]]*Sales_Fact[[#This Row],[Unit_Price3]]*(1-Sales_Fact[[#This Row],[Discount4]])</f>
        <v>812.75739999999996</v>
      </c>
      <c r="O1302" s="1">
        <f>Sales_Fact[[#This Row],[Quantity2]]*Sales_Fact[[#This Row],[Unit_Price3]]</f>
        <v>893.14</v>
      </c>
      <c r="P1302" s="1">
        <f>Sales_Fact[[#This Row],[Gross Amount]]*Sales_Fact[[#This Row],[Discount4]]</f>
        <v>80.382599999999996</v>
      </c>
      <c r="Q1302" s="1" t="str">
        <f>IF(Sales_Fact[[#This Row],[Total_Amount5]]&gt;1000,"High Value","Standard")</f>
        <v>Standard</v>
      </c>
    </row>
    <row r="1303" spans="1:17" x14ac:dyDescent="0.25">
      <c r="A1303" t="s">
        <v>3189</v>
      </c>
      <c r="B1303" s="3">
        <v>45528</v>
      </c>
      <c r="C1303" t="s">
        <v>370</v>
      </c>
      <c r="D1303" t="s">
        <v>1653</v>
      </c>
      <c r="E1303" t="s">
        <v>1866</v>
      </c>
      <c r="F1303">
        <v>4</v>
      </c>
      <c r="G1303">
        <v>349.07</v>
      </c>
      <c r="H1303">
        <v>0.28000000000000003</v>
      </c>
      <c r="I1303" t="s">
        <v>1861</v>
      </c>
      <c r="J1303">
        <v>1005.3216</v>
      </c>
      <c r="K1303" s="4">
        <f>IF(ISBLANK(Sales_Fact[[#This Row],[Quantity]]),MEDIAN(Sales_Fact[Quantity]),Sales_Fact[[#This Row],[Quantity]])</f>
        <v>4</v>
      </c>
      <c r="L1303" s="1">
        <f>IF(ISBLANK(Sales_Fact[[#This Row],[Unit_Price]]),MEDIAN(Sales_Fact[Unit_Price]),Sales_Fact[[#This Row],[Unit_Price]])</f>
        <v>349.07</v>
      </c>
      <c r="M1303" s="2">
        <f>IF(ISBLANK(Sales_Fact[[#This Row],[Discount]]),MEDIAN(Sales_Fact[Discount]),Sales_Fact[[#This Row],[Discount]])</f>
        <v>0.28000000000000003</v>
      </c>
      <c r="N1303" s="1">
        <f>Sales_Fact[[#This Row],[Quantity2]]*Sales_Fact[[#This Row],[Unit_Price3]]*(1-Sales_Fact[[#This Row],[Discount4]])</f>
        <v>1005.3216</v>
      </c>
      <c r="O1303" s="1">
        <f>Sales_Fact[[#This Row],[Quantity2]]*Sales_Fact[[#This Row],[Unit_Price3]]</f>
        <v>1396.28</v>
      </c>
      <c r="P1303" s="1">
        <f>Sales_Fact[[#This Row],[Gross Amount]]*Sales_Fact[[#This Row],[Discount4]]</f>
        <v>390.95840000000004</v>
      </c>
      <c r="Q1303" s="1" t="str">
        <f>IF(Sales_Fact[[#This Row],[Total_Amount5]]&gt;1000,"High Value","Standard")</f>
        <v>High Value</v>
      </c>
    </row>
    <row r="1304" spans="1:17" x14ac:dyDescent="0.25">
      <c r="A1304" t="s">
        <v>3190</v>
      </c>
      <c r="B1304" s="3">
        <v>45418</v>
      </c>
      <c r="C1304" t="s">
        <v>908</v>
      </c>
      <c r="D1304" t="s">
        <v>1794</v>
      </c>
      <c r="E1304" t="s">
        <v>1896</v>
      </c>
      <c r="F1304">
        <v>1</v>
      </c>
      <c r="G1304">
        <v>747.9</v>
      </c>
      <c r="H1304">
        <v>0.21</v>
      </c>
      <c r="I1304" t="s">
        <v>1868</v>
      </c>
      <c r="J1304">
        <v>590.84100000000001</v>
      </c>
      <c r="K1304" s="4">
        <f>IF(ISBLANK(Sales_Fact[[#This Row],[Quantity]]),MEDIAN(Sales_Fact[Quantity]),Sales_Fact[[#This Row],[Quantity]])</f>
        <v>1</v>
      </c>
      <c r="L1304" s="1">
        <f>IF(ISBLANK(Sales_Fact[[#This Row],[Unit_Price]]),MEDIAN(Sales_Fact[Unit_Price]),Sales_Fact[[#This Row],[Unit_Price]])</f>
        <v>747.9</v>
      </c>
      <c r="M1304" s="2">
        <f>IF(ISBLANK(Sales_Fact[[#This Row],[Discount]]),MEDIAN(Sales_Fact[Discount]),Sales_Fact[[#This Row],[Discount]])</f>
        <v>0.21</v>
      </c>
      <c r="N1304" s="1">
        <f>Sales_Fact[[#This Row],[Quantity2]]*Sales_Fact[[#This Row],[Unit_Price3]]*(1-Sales_Fact[[#This Row],[Discount4]])</f>
        <v>590.84100000000001</v>
      </c>
      <c r="O1304" s="1">
        <f>Sales_Fact[[#This Row],[Quantity2]]*Sales_Fact[[#This Row],[Unit_Price3]]</f>
        <v>747.9</v>
      </c>
      <c r="P1304" s="1">
        <f>Sales_Fact[[#This Row],[Gross Amount]]*Sales_Fact[[#This Row],[Discount4]]</f>
        <v>157.059</v>
      </c>
      <c r="Q1304" s="1" t="str">
        <f>IF(Sales_Fact[[#This Row],[Total_Amount5]]&gt;1000,"High Value","Standard")</f>
        <v>Standard</v>
      </c>
    </row>
    <row r="1305" spans="1:17" x14ac:dyDescent="0.25">
      <c r="A1305" t="s">
        <v>3191</v>
      </c>
      <c r="B1305" s="3">
        <v>45478</v>
      </c>
      <c r="C1305" t="s">
        <v>131</v>
      </c>
      <c r="D1305" t="s">
        <v>1794</v>
      </c>
      <c r="E1305" t="s">
        <v>1904</v>
      </c>
      <c r="F1305">
        <v>3</v>
      </c>
      <c r="G1305">
        <v>438.92</v>
      </c>
      <c r="H1305">
        <v>0.21</v>
      </c>
      <c r="I1305" t="s">
        <v>1861</v>
      </c>
      <c r="J1305">
        <v>1040.2403999999999</v>
      </c>
      <c r="K1305" s="4">
        <f>IF(ISBLANK(Sales_Fact[[#This Row],[Quantity]]),MEDIAN(Sales_Fact[Quantity]),Sales_Fact[[#This Row],[Quantity]])</f>
        <v>3</v>
      </c>
      <c r="L1305" s="1">
        <f>IF(ISBLANK(Sales_Fact[[#This Row],[Unit_Price]]),MEDIAN(Sales_Fact[Unit_Price]),Sales_Fact[[#This Row],[Unit_Price]])</f>
        <v>438.92</v>
      </c>
      <c r="M1305" s="2">
        <f>IF(ISBLANK(Sales_Fact[[#This Row],[Discount]]),MEDIAN(Sales_Fact[Discount]),Sales_Fact[[#This Row],[Discount]])</f>
        <v>0.21</v>
      </c>
      <c r="N1305" s="1">
        <f>Sales_Fact[[#This Row],[Quantity2]]*Sales_Fact[[#This Row],[Unit_Price3]]*(1-Sales_Fact[[#This Row],[Discount4]])</f>
        <v>1040.2404000000001</v>
      </c>
      <c r="O1305" s="1">
        <f>Sales_Fact[[#This Row],[Quantity2]]*Sales_Fact[[#This Row],[Unit_Price3]]</f>
        <v>1316.76</v>
      </c>
      <c r="P1305" s="1">
        <f>Sales_Fact[[#This Row],[Gross Amount]]*Sales_Fact[[#This Row],[Discount4]]</f>
        <v>276.51959999999997</v>
      </c>
      <c r="Q1305" s="1" t="str">
        <f>IF(Sales_Fact[[#This Row],[Total_Amount5]]&gt;1000,"High Value","Standard")</f>
        <v>High Value</v>
      </c>
    </row>
    <row r="1306" spans="1:17" x14ac:dyDescent="0.25">
      <c r="A1306" t="s">
        <v>3192</v>
      </c>
      <c r="B1306" s="3">
        <v>45232</v>
      </c>
      <c r="C1306" t="s">
        <v>430</v>
      </c>
      <c r="D1306" t="s">
        <v>1782</v>
      </c>
      <c r="E1306" t="s">
        <v>1874</v>
      </c>
      <c r="F1306">
        <v>4</v>
      </c>
      <c r="G1306">
        <v>665.38</v>
      </c>
      <c r="H1306">
        <v>0.18</v>
      </c>
      <c r="I1306" t="s">
        <v>1861</v>
      </c>
      <c r="J1306">
        <v>2182.4463999999998</v>
      </c>
      <c r="K1306" s="4">
        <f>IF(ISBLANK(Sales_Fact[[#This Row],[Quantity]]),MEDIAN(Sales_Fact[Quantity]),Sales_Fact[[#This Row],[Quantity]])</f>
        <v>4</v>
      </c>
      <c r="L1306" s="1">
        <f>IF(ISBLANK(Sales_Fact[[#This Row],[Unit_Price]]),MEDIAN(Sales_Fact[Unit_Price]),Sales_Fact[[#This Row],[Unit_Price]])</f>
        <v>665.38</v>
      </c>
      <c r="M1306" s="2">
        <f>IF(ISBLANK(Sales_Fact[[#This Row],[Discount]]),MEDIAN(Sales_Fact[Discount]),Sales_Fact[[#This Row],[Discount]])</f>
        <v>0.18</v>
      </c>
      <c r="N1306" s="1">
        <f>Sales_Fact[[#This Row],[Quantity2]]*Sales_Fact[[#This Row],[Unit_Price3]]*(1-Sales_Fact[[#This Row],[Discount4]])</f>
        <v>2182.4464000000003</v>
      </c>
      <c r="O1306" s="1">
        <f>Sales_Fact[[#This Row],[Quantity2]]*Sales_Fact[[#This Row],[Unit_Price3]]</f>
        <v>2661.52</v>
      </c>
      <c r="P1306" s="1">
        <f>Sales_Fact[[#This Row],[Gross Amount]]*Sales_Fact[[#This Row],[Discount4]]</f>
        <v>479.0736</v>
      </c>
      <c r="Q1306" s="1" t="str">
        <f>IF(Sales_Fact[[#This Row],[Total_Amount5]]&gt;1000,"High Value","Standard")</f>
        <v>High Value</v>
      </c>
    </row>
    <row r="1307" spans="1:17" x14ac:dyDescent="0.25">
      <c r="A1307" t="s">
        <v>3193</v>
      </c>
      <c r="B1307" s="3">
        <v>45616</v>
      </c>
      <c r="C1307" t="s">
        <v>24</v>
      </c>
      <c r="D1307" t="s">
        <v>1731</v>
      </c>
      <c r="E1307" t="s">
        <v>1899</v>
      </c>
      <c r="F1307">
        <v>1</v>
      </c>
      <c r="G1307">
        <v>146.49</v>
      </c>
      <c r="H1307">
        <v>0.28000000000000003</v>
      </c>
      <c r="I1307" t="s">
        <v>1861</v>
      </c>
      <c r="J1307">
        <v>105.47280000000001</v>
      </c>
      <c r="K1307" s="4">
        <f>IF(ISBLANK(Sales_Fact[[#This Row],[Quantity]]),MEDIAN(Sales_Fact[Quantity]),Sales_Fact[[#This Row],[Quantity]])</f>
        <v>1</v>
      </c>
      <c r="L1307" s="1">
        <f>IF(ISBLANK(Sales_Fact[[#This Row],[Unit_Price]]),MEDIAN(Sales_Fact[Unit_Price]),Sales_Fact[[#This Row],[Unit_Price]])</f>
        <v>146.49</v>
      </c>
      <c r="M1307" s="2">
        <f>IF(ISBLANK(Sales_Fact[[#This Row],[Discount]]),MEDIAN(Sales_Fact[Discount]),Sales_Fact[[#This Row],[Discount]])</f>
        <v>0.28000000000000003</v>
      </c>
      <c r="N1307" s="1">
        <f>Sales_Fact[[#This Row],[Quantity2]]*Sales_Fact[[#This Row],[Unit_Price3]]*(1-Sales_Fact[[#This Row],[Discount4]])</f>
        <v>105.47280000000001</v>
      </c>
      <c r="O1307" s="1">
        <f>Sales_Fact[[#This Row],[Quantity2]]*Sales_Fact[[#This Row],[Unit_Price3]]</f>
        <v>146.49</v>
      </c>
      <c r="P1307" s="1">
        <f>Sales_Fact[[#This Row],[Gross Amount]]*Sales_Fact[[#This Row],[Discount4]]</f>
        <v>41.01720000000001</v>
      </c>
      <c r="Q1307" s="1" t="str">
        <f>IF(Sales_Fact[[#This Row],[Total_Amount5]]&gt;1000,"High Value","Standard")</f>
        <v>Standard</v>
      </c>
    </row>
    <row r="1308" spans="1:17" x14ac:dyDescent="0.25">
      <c r="A1308" t="s">
        <v>3194</v>
      </c>
      <c r="B1308" s="3">
        <v>45774</v>
      </c>
      <c r="C1308" t="s">
        <v>478</v>
      </c>
      <c r="D1308" t="s">
        <v>1665</v>
      </c>
      <c r="E1308" t="s">
        <v>1888</v>
      </c>
      <c r="F1308">
        <v>2</v>
      </c>
      <c r="G1308">
        <v>235.39</v>
      </c>
      <c r="H1308">
        <v>0.27</v>
      </c>
      <c r="I1308" t="s">
        <v>1868</v>
      </c>
      <c r="J1308">
        <v>343.6694</v>
      </c>
      <c r="K1308" s="4">
        <f>IF(ISBLANK(Sales_Fact[[#This Row],[Quantity]]),MEDIAN(Sales_Fact[Quantity]),Sales_Fact[[#This Row],[Quantity]])</f>
        <v>2</v>
      </c>
      <c r="L1308" s="1">
        <f>IF(ISBLANK(Sales_Fact[[#This Row],[Unit_Price]]),MEDIAN(Sales_Fact[Unit_Price]),Sales_Fact[[#This Row],[Unit_Price]])</f>
        <v>235.39</v>
      </c>
      <c r="M1308" s="2">
        <f>IF(ISBLANK(Sales_Fact[[#This Row],[Discount]]),MEDIAN(Sales_Fact[Discount]),Sales_Fact[[#This Row],[Discount]])</f>
        <v>0.27</v>
      </c>
      <c r="N1308" s="1">
        <f>Sales_Fact[[#This Row],[Quantity2]]*Sales_Fact[[#This Row],[Unit_Price3]]*(1-Sales_Fact[[#This Row],[Discount4]])</f>
        <v>343.6694</v>
      </c>
      <c r="O1308" s="1">
        <f>Sales_Fact[[#This Row],[Quantity2]]*Sales_Fact[[#This Row],[Unit_Price3]]</f>
        <v>470.78</v>
      </c>
      <c r="P1308" s="1">
        <f>Sales_Fact[[#This Row],[Gross Amount]]*Sales_Fact[[#This Row],[Discount4]]</f>
        <v>127.11060000000001</v>
      </c>
      <c r="Q1308" s="1" t="str">
        <f>IF(Sales_Fact[[#This Row],[Total_Amount5]]&gt;1000,"High Value","Standard")</f>
        <v>Standard</v>
      </c>
    </row>
    <row r="1309" spans="1:17" x14ac:dyDescent="0.25">
      <c r="A1309" t="s">
        <v>3195</v>
      </c>
      <c r="B1309" s="3">
        <v>45651</v>
      </c>
      <c r="C1309" t="s">
        <v>122</v>
      </c>
      <c r="D1309" t="s">
        <v>1734</v>
      </c>
      <c r="E1309" t="s">
        <v>1870</v>
      </c>
      <c r="F1309">
        <v>3</v>
      </c>
      <c r="G1309">
        <v>38.07</v>
      </c>
      <c r="H1309">
        <v>0.09</v>
      </c>
      <c r="I1309" t="s">
        <v>1864</v>
      </c>
      <c r="J1309">
        <v>103.9311</v>
      </c>
      <c r="K1309" s="4">
        <f>IF(ISBLANK(Sales_Fact[[#This Row],[Quantity]]),MEDIAN(Sales_Fact[Quantity]),Sales_Fact[[#This Row],[Quantity]])</f>
        <v>3</v>
      </c>
      <c r="L1309" s="1">
        <f>IF(ISBLANK(Sales_Fact[[#This Row],[Unit_Price]]),MEDIAN(Sales_Fact[Unit_Price]),Sales_Fact[[#This Row],[Unit_Price]])</f>
        <v>38.07</v>
      </c>
      <c r="M1309" s="2">
        <f>IF(ISBLANK(Sales_Fact[[#This Row],[Discount]]),MEDIAN(Sales_Fact[Discount]),Sales_Fact[[#This Row],[Discount]])</f>
        <v>0.09</v>
      </c>
      <c r="N1309" s="1">
        <f>Sales_Fact[[#This Row],[Quantity2]]*Sales_Fact[[#This Row],[Unit_Price3]]*(1-Sales_Fact[[#This Row],[Discount4]])</f>
        <v>103.93110000000001</v>
      </c>
      <c r="O1309" s="1">
        <f>Sales_Fact[[#This Row],[Quantity2]]*Sales_Fact[[#This Row],[Unit_Price3]]</f>
        <v>114.21000000000001</v>
      </c>
      <c r="P1309" s="1">
        <f>Sales_Fact[[#This Row],[Gross Amount]]*Sales_Fact[[#This Row],[Discount4]]</f>
        <v>10.2789</v>
      </c>
      <c r="Q1309" s="1" t="str">
        <f>IF(Sales_Fact[[#This Row],[Total_Amount5]]&gt;1000,"High Value","Standard")</f>
        <v>Standard</v>
      </c>
    </row>
    <row r="1310" spans="1:17" x14ac:dyDescent="0.25">
      <c r="A1310" t="s">
        <v>3196</v>
      </c>
      <c r="B1310" s="3">
        <v>45902</v>
      </c>
      <c r="C1310" t="s">
        <v>1264</v>
      </c>
      <c r="D1310" t="s">
        <v>1653</v>
      </c>
      <c r="E1310" t="s">
        <v>1874</v>
      </c>
      <c r="F1310">
        <v>2</v>
      </c>
      <c r="G1310">
        <v>511.7</v>
      </c>
      <c r="H1310">
        <v>0.12</v>
      </c>
      <c r="I1310" t="s">
        <v>1868</v>
      </c>
      <c r="J1310">
        <v>900.59199999999998</v>
      </c>
      <c r="K1310" s="4">
        <f>IF(ISBLANK(Sales_Fact[[#This Row],[Quantity]]),MEDIAN(Sales_Fact[Quantity]),Sales_Fact[[#This Row],[Quantity]])</f>
        <v>2</v>
      </c>
      <c r="L1310" s="1">
        <f>IF(ISBLANK(Sales_Fact[[#This Row],[Unit_Price]]),MEDIAN(Sales_Fact[Unit_Price]),Sales_Fact[[#This Row],[Unit_Price]])</f>
        <v>511.7</v>
      </c>
      <c r="M1310" s="2">
        <f>IF(ISBLANK(Sales_Fact[[#This Row],[Discount]]),MEDIAN(Sales_Fact[Discount]),Sales_Fact[[#This Row],[Discount]])</f>
        <v>0.12</v>
      </c>
      <c r="N1310" s="1">
        <f>Sales_Fact[[#This Row],[Quantity2]]*Sales_Fact[[#This Row],[Unit_Price3]]*(1-Sales_Fact[[#This Row],[Discount4]])</f>
        <v>900.59199999999998</v>
      </c>
      <c r="O1310" s="1">
        <f>Sales_Fact[[#This Row],[Quantity2]]*Sales_Fact[[#This Row],[Unit_Price3]]</f>
        <v>1023.4</v>
      </c>
      <c r="P1310" s="1">
        <f>Sales_Fact[[#This Row],[Gross Amount]]*Sales_Fact[[#This Row],[Discount4]]</f>
        <v>122.80799999999999</v>
      </c>
      <c r="Q1310" s="1" t="str">
        <f>IF(Sales_Fact[[#This Row],[Total_Amount5]]&gt;1000,"High Value","Standard")</f>
        <v>Standard</v>
      </c>
    </row>
    <row r="1311" spans="1:17" x14ac:dyDescent="0.25">
      <c r="A1311" t="s">
        <v>3197</v>
      </c>
      <c r="B1311" s="3">
        <v>45401</v>
      </c>
      <c r="C1311" t="s">
        <v>336</v>
      </c>
      <c r="D1311" t="s">
        <v>1776</v>
      </c>
      <c r="E1311" t="s">
        <v>1866</v>
      </c>
      <c r="F1311">
        <v>4</v>
      </c>
      <c r="G1311">
        <v>488.72</v>
      </c>
      <c r="H1311">
        <v>0.23</v>
      </c>
      <c r="I1311" t="s">
        <v>1864</v>
      </c>
      <c r="J1311">
        <v>1505.2575999999999</v>
      </c>
      <c r="K1311" s="4">
        <f>IF(ISBLANK(Sales_Fact[[#This Row],[Quantity]]),MEDIAN(Sales_Fact[Quantity]),Sales_Fact[[#This Row],[Quantity]])</f>
        <v>4</v>
      </c>
      <c r="L1311" s="1">
        <f>IF(ISBLANK(Sales_Fact[[#This Row],[Unit_Price]]),MEDIAN(Sales_Fact[Unit_Price]),Sales_Fact[[#This Row],[Unit_Price]])</f>
        <v>488.72</v>
      </c>
      <c r="M1311" s="2">
        <f>IF(ISBLANK(Sales_Fact[[#This Row],[Discount]]),MEDIAN(Sales_Fact[Discount]),Sales_Fact[[#This Row],[Discount]])</f>
        <v>0.23</v>
      </c>
      <c r="N1311" s="1">
        <f>Sales_Fact[[#This Row],[Quantity2]]*Sales_Fact[[#This Row],[Unit_Price3]]*(1-Sales_Fact[[#This Row],[Discount4]])</f>
        <v>1505.2576000000001</v>
      </c>
      <c r="O1311" s="1">
        <f>Sales_Fact[[#This Row],[Quantity2]]*Sales_Fact[[#This Row],[Unit_Price3]]</f>
        <v>1954.88</v>
      </c>
      <c r="P1311" s="1">
        <f>Sales_Fact[[#This Row],[Gross Amount]]*Sales_Fact[[#This Row],[Discount4]]</f>
        <v>449.62240000000003</v>
      </c>
      <c r="Q1311" s="1" t="str">
        <f>IF(Sales_Fact[[#This Row],[Total_Amount5]]&gt;1000,"High Value","Standard")</f>
        <v>High Value</v>
      </c>
    </row>
    <row r="1312" spans="1:17" x14ac:dyDescent="0.25">
      <c r="A1312" t="s">
        <v>3198</v>
      </c>
      <c r="B1312" s="3">
        <v>45717</v>
      </c>
      <c r="C1312" t="s">
        <v>1230</v>
      </c>
      <c r="D1312" t="s">
        <v>1701</v>
      </c>
      <c r="E1312" t="s">
        <v>1913</v>
      </c>
      <c r="F1312">
        <v>2</v>
      </c>
      <c r="G1312">
        <v>520.45000000000005</v>
      </c>
      <c r="H1312">
        <v>0.11</v>
      </c>
      <c r="I1312" t="s">
        <v>1868</v>
      </c>
      <c r="J1312">
        <v>926.40100000000007</v>
      </c>
      <c r="K1312" s="4">
        <f>IF(ISBLANK(Sales_Fact[[#This Row],[Quantity]]),MEDIAN(Sales_Fact[Quantity]),Sales_Fact[[#This Row],[Quantity]])</f>
        <v>2</v>
      </c>
      <c r="L1312" s="1">
        <f>IF(ISBLANK(Sales_Fact[[#This Row],[Unit_Price]]),MEDIAN(Sales_Fact[Unit_Price]),Sales_Fact[[#This Row],[Unit_Price]])</f>
        <v>520.45000000000005</v>
      </c>
      <c r="M1312" s="2">
        <f>IF(ISBLANK(Sales_Fact[[#This Row],[Discount]]),MEDIAN(Sales_Fact[Discount]),Sales_Fact[[#This Row],[Discount]])</f>
        <v>0.11</v>
      </c>
      <c r="N1312" s="1">
        <f>Sales_Fact[[#This Row],[Quantity2]]*Sales_Fact[[#This Row],[Unit_Price3]]*(1-Sales_Fact[[#This Row],[Discount4]])</f>
        <v>926.40100000000007</v>
      </c>
      <c r="O1312" s="1">
        <f>Sales_Fact[[#This Row],[Quantity2]]*Sales_Fact[[#This Row],[Unit_Price3]]</f>
        <v>1040.9000000000001</v>
      </c>
      <c r="P1312" s="1">
        <f>Sales_Fact[[#This Row],[Gross Amount]]*Sales_Fact[[#This Row],[Discount4]]</f>
        <v>114.49900000000001</v>
      </c>
      <c r="Q1312" s="1" t="str">
        <f>IF(Sales_Fact[[#This Row],[Total_Amount5]]&gt;1000,"High Value","Standard")</f>
        <v>Standard</v>
      </c>
    </row>
    <row r="1313" spans="1:17" x14ac:dyDescent="0.25">
      <c r="A1313" t="s">
        <v>3199</v>
      </c>
      <c r="B1313" s="3">
        <v>45376</v>
      </c>
      <c r="C1313" t="s">
        <v>1350</v>
      </c>
      <c r="D1313" t="s">
        <v>1695</v>
      </c>
      <c r="E1313" t="s">
        <v>1870</v>
      </c>
      <c r="F1313">
        <v>1</v>
      </c>
      <c r="G1313">
        <v>340.9</v>
      </c>
      <c r="H1313">
        <v>0.28999999999999998</v>
      </c>
      <c r="I1313" t="s">
        <v>1861</v>
      </c>
      <c r="J1313">
        <v>242.03899999999999</v>
      </c>
      <c r="K1313" s="4">
        <f>IF(ISBLANK(Sales_Fact[[#This Row],[Quantity]]),MEDIAN(Sales_Fact[Quantity]),Sales_Fact[[#This Row],[Quantity]])</f>
        <v>1</v>
      </c>
      <c r="L1313" s="1">
        <f>IF(ISBLANK(Sales_Fact[[#This Row],[Unit_Price]]),MEDIAN(Sales_Fact[Unit_Price]),Sales_Fact[[#This Row],[Unit_Price]])</f>
        <v>340.9</v>
      </c>
      <c r="M1313" s="2">
        <f>IF(ISBLANK(Sales_Fact[[#This Row],[Discount]]),MEDIAN(Sales_Fact[Discount]),Sales_Fact[[#This Row],[Discount]])</f>
        <v>0.28999999999999998</v>
      </c>
      <c r="N1313" s="1">
        <f>Sales_Fact[[#This Row],[Quantity2]]*Sales_Fact[[#This Row],[Unit_Price3]]*(1-Sales_Fact[[#This Row],[Discount4]])</f>
        <v>242.03899999999996</v>
      </c>
      <c r="O1313" s="1">
        <f>Sales_Fact[[#This Row],[Quantity2]]*Sales_Fact[[#This Row],[Unit_Price3]]</f>
        <v>340.9</v>
      </c>
      <c r="P1313" s="1">
        <f>Sales_Fact[[#This Row],[Gross Amount]]*Sales_Fact[[#This Row],[Discount4]]</f>
        <v>98.86099999999999</v>
      </c>
      <c r="Q1313" s="1" t="str">
        <f>IF(Sales_Fact[[#This Row],[Total_Amount5]]&gt;1000,"High Value","Standard")</f>
        <v>Standard</v>
      </c>
    </row>
    <row r="1314" spans="1:17" x14ac:dyDescent="0.25">
      <c r="A1314" t="s">
        <v>3200</v>
      </c>
      <c r="B1314" s="3">
        <v>45576</v>
      </c>
      <c r="C1314" t="s">
        <v>1095</v>
      </c>
      <c r="D1314" t="s">
        <v>1644</v>
      </c>
      <c r="E1314" t="s">
        <v>1866</v>
      </c>
      <c r="F1314">
        <v>3</v>
      </c>
      <c r="G1314">
        <v>653.59</v>
      </c>
      <c r="H1314">
        <v>0.17</v>
      </c>
      <c r="I1314" t="s">
        <v>1868</v>
      </c>
      <c r="J1314">
        <v>1627.4391000000001</v>
      </c>
      <c r="K1314" s="4">
        <f>IF(ISBLANK(Sales_Fact[[#This Row],[Quantity]]),MEDIAN(Sales_Fact[Quantity]),Sales_Fact[[#This Row],[Quantity]])</f>
        <v>3</v>
      </c>
      <c r="L1314" s="1">
        <f>IF(ISBLANK(Sales_Fact[[#This Row],[Unit_Price]]),MEDIAN(Sales_Fact[Unit_Price]),Sales_Fact[[#This Row],[Unit_Price]])</f>
        <v>653.59</v>
      </c>
      <c r="M1314" s="2">
        <f>IF(ISBLANK(Sales_Fact[[#This Row],[Discount]]),MEDIAN(Sales_Fact[Discount]),Sales_Fact[[#This Row],[Discount]])</f>
        <v>0.17</v>
      </c>
      <c r="N1314" s="1">
        <f>Sales_Fact[[#This Row],[Quantity2]]*Sales_Fact[[#This Row],[Unit_Price3]]*(1-Sales_Fact[[#This Row],[Discount4]])</f>
        <v>1627.4390999999998</v>
      </c>
      <c r="O1314" s="1">
        <f>Sales_Fact[[#This Row],[Quantity2]]*Sales_Fact[[#This Row],[Unit_Price3]]</f>
        <v>1960.77</v>
      </c>
      <c r="P1314" s="1">
        <f>Sales_Fact[[#This Row],[Gross Amount]]*Sales_Fact[[#This Row],[Discount4]]</f>
        <v>333.33090000000004</v>
      </c>
      <c r="Q1314" s="1" t="str">
        <f>IF(Sales_Fact[[#This Row],[Total_Amount5]]&gt;1000,"High Value","Standard")</f>
        <v>High Value</v>
      </c>
    </row>
    <row r="1315" spans="1:17" x14ac:dyDescent="0.25">
      <c r="A1315" t="s">
        <v>3201</v>
      </c>
      <c r="B1315" s="3">
        <v>45906</v>
      </c>
      <c r="C1315" t="s">
        <v>96</v>
      </c>
      <c r="D1315" t="s">
        <v>1629</v>
      </c>
      <c r="E1315" t="s">
        <v>1899</v>
      </c>
      <c r="F1315">
        <v>1</v>
      </c>
      <c r="G1315">
        <v>179.77</v>
      </c>
      <c r="H1315">
        <v>0.23</v>
      </c>
      <c r="I1315" t="s">
        <v>1868</v>
      </c>
      <c r="J1315">
        <v>138.4229</v>
      </c>
      <c r="K1315" s="4">
        <f>IF(ISBLANK(Sales_Fact[[#This Row],[Quantity]]),MEDIAN(Sales_Fact[Quantity]),Sales_Fact[[#This Row],[Quantity]])</f>
        <v>1</v>
      </c>
      <c r="L1315" s="1">
        <f>IF(ISBLANK(Sales_Fact[[#This Row],[Unit_Price]]),MEDIAN(Sales_Fact[Unit_Price]),Sales_Fact[[#This Row],[Unit_Price]])</f>
        <v>179.77</v>
      </c>
      <c r="M1315" s="2">
        <f>IF(ISBLANK(Sales_Fact[[#This Row],[Discount]]),MEDIAN(Sales_Fact[Discount]),Sales_Fact[[#This Row],[Discount]])</f>
        <v>0.23</v>
      </c>
      <c r="N1315" s="1">
        <f>Sales_Fact[[#This Row],[Quantity2]]*Sales_Fact[[#This Row],[Unit_Price3]]*(1-Sales_Fact[[#This Row],[Discount4]])</f>
        <v>138.4229</v>
      </c>
      <c r="O1315" s="1">
        <f>Sales_Fact[[#This Row],[Quantity2]]*Sales_Fact[[#This Row],[Unit_Price3]]</f>
        <v>179.77</v>
      </c>
      <c r="P1315" s="1">
        <f>Sales_Fact[[#This Row],[Gross Amount]]*Sales_Fact[[#This Row],[Discount4]]</f>
        <v>41.347100000000005</v>
      </c>
      <c r="Q1315" s="1" t="str">
        <f>IF(Sales_Fact[[#This Row],[Total_Amount5]]&gt;1000,"High Value","Standard")</f>
        <v>Standard</v>
      </c>
    </row>
    <row r="1316" spans="1:17" x14ac:dyDescent="0.25">
      <c r="A1316" t="s">
        <v>3202</v>
      </c>
      <c r="B1316" s="3">
        <v>45523</v>
      </c>
      <c r="C1316" t="s">
        <v>46</v>
      </c>
      <c r="D1316" t="s">
        <v>1548</v>
      </c>
      <c r="E1316" t="s">
        <v>1890</v>
      </c>
      <c r="F1316">
        <v>2</v>
      </c>
      <c r="G1316">
        <v>943.8</v>
      </c>
      <c r="H1316">
        <v>0.06</v>
      </c>
      <c r="I1316" t="s">
        <v>1861</v>
      </c>
      <c r="J1316">
        <v>1774.3440000000001</v>
      </c>
      <c r="K1316" s="4">
        <f>IF(ISBLANK(Sales_Fact[[#This Row],[Quantity]]),MEDIAN(Sales_Fact[Quantity]),Sales_Fact[[#This Row],[Quantity]])</f>
        <v>2</v>
      </c>
      <c r="L1316" s="1">
        <f>IF(ISBLANK(Sales_Fact[[#This Row],[Unit_Price]]),MEDIAN(Sales_Fact[Unit_Price]),Sales_Fact[[#This Row],[Unit_Price]])</f>
        <v>943.8</v>
      </c>
      <c r="M1316" s="2">
        <f>IF(ISBLANK(Sales_Fact[[#This Row],[Discount]]),MEDIAN(Sales_Fact[Discount]),Sales_Fact[[#This Row],[Discount]])</f>
        <v>0.06</v>
      </c>
      <c r="N1316" s="1">
        <f>Sales_Fact[[#This Row],[Quantity2]]*Sales_Fact[[#This Row],[Unit_Price3]]*(1-Sales_Fact[[#This Row],[Discount4]])</f>
        <v>1774.3439999999998</v>
      </c>
      <c r="O1316" s="1">
        <f>Sales_Fact[[#This Row],[Quantity2]]*Sales_Fact[[#This Row],[Unit_Price3]]</f>
        <v>1887.6</v>
      </c>
      <c r="P1316" s="1">
        <f>Sales_Fact[[#This Row],[Gross Amount]]*Sales_Fact[[#This Row],[Discount4]]</f>
        <v>113.25599999999999</v>
      </c>
      <c r="Q1316" s="1" t="str">
        <f>IF(Sales_Fact[[#This Row],[Total_Amount5]]&gt;1000,"High Value","Standard")</f>
        <v>High Value</v>
      </c>
    </row>
    <row r="1317" spans="1:17" x14ac:dyDescent="0.25">
      <c r="A1317" t="s">
        <v>3203</v>
      </c>
      <c r="B1317" s="3">
        <v>45234</v>
      </c>
      <c r="C1317" t="s">
        <v>1282</v>
      </c>
      <c r="D1317" t="s">
        <v>1764</v>
      </c>
      <c r="E1317" t="s">
        <v>1888</v>
      </c>
      <c r="F1317">
        <v>2</v>
      </c>
      <c r="G1317">
        <v>985</v>
      </c>
      <c r="H1317">
        <v>0.25</v>
      </c>
      <c r="I1317" t="s">
        <v>1861</v>
      </c>
      <c r="J1317">
        <v>1477.5</v>
      </c>
      <c r="K1317" s="4">
        <f>IF(ISBLANK(Sales_Fact[[#This Row],[Quantity]]),MEDIAN(Sales_Fact[Quantity]),Sales_Fact[[#This Row],[Quantity]])</f>
        <v>2</v>
      </c>
      <c r="L1317" s="1">
        <f>IF(ISBLANK(Sales_Fact[[#This Row],[Unit_Price]]),MEDIAN(Sales_Fact[Unit_Price]),Sales_Fact[[#This Row],[Unit_Price]])</f>
        <v>985</v>
      </c>
      <c r="M1317" s="2">
        <f>IF(ISBLANK(Sales_Fact[[#This Row],[Discount]]),MEDIAN(Sales_Fact[Discount]),Sales_Fact[[#This Row],[Discount]])</f>
        <v>0.25</v>
      </c>
      <c r="N1317" s="1">
        <f>Sales_Fact[[#This Row],[Quantity2]]*Sales_Fact[[#This Row],[Unit_Price3]]*(1-Sales_Fact[[#This Row],[Discount4]])</f>
        <v>1477.5</v>
      </c>
      <c r="O1317" s="1">
        <f>Sales_Fact[[#This Row],[Quantity2]]*Sales_Fact[[#This Row],[Unit_Price3]]</f>
        <v>1970</v>
      </c>
      <c r="P1317" s="1">
        <f>Sales_Fact[[#This Row],[Gross Amount]]*Sales_Fact[[#This Row],[Discount4]]</f>
        <v>492.5</v>
      </c>
      <c r="Q1317" s="1" t="str">
        <f>IF(Sales_Fact[[#This Row],[Total_Amount5]]&gt;1000,"High Value","Standard")</f>
        <v>High Value</v>
      </c>
    </row>
    <row r="1318" spans="1:17" x14ac:dyDescent="0.25">
      <c r="A1318" t="s">
        <v>3204</v>
      </c>
      <c r="B1318" s="3">
        <v>45405</v>
      </c>
      <c r="C1318" t="s">
        <v>1501</v>
      </c>
      <c r="D1318" t="s">
        <v>1815</v>
      </c>
      <c r="E1318" t="s">
        <v>1901</v>
      </c>
      <c r="F1318">
        <v>4</v>
      </c>
      <c r="G1318">
        <v>216.81</v>
      </c>
      <c r="H1318">
        <v>0.28999999999999998</v>
      </c>
      <c r="I1318" t="s">
        <v>1861</v>
      </c>
      <c r="J1318">
        <v>615.74040000000002</v>
      </c>
      <c r="K1318" s="4">
        <f>IF(ISBLANK(Sales_Fact[[#This Row],[Quantity]]),MEDIAN(Sales_Fact[Quantity]),Sales_Fact[[#This Row],[Quantity]])</f>
        <v>4</v>
      </c>
      <c r="L1318" s="1">
        <f>IF(ISBLANK(Sales_Fact[[#This Row],[Unit_Price]]),MEDIAN(Sales_Fact[Unit_Price]),Sales_Fact[[#This Row],[Unit_Price]])</f>
        <v>216.81</v>
      </c>
      <c r="M1318" s="2">
        <f>IF(ISBLANK(Sales_Fact[[#This Row],[Discount]]),MEDIAN(Sales_Fact[Discount]),Sales_Fact[[#This Row],[Discount]])</f>
        <v>0.28999999999999998</v>
      </c>
      <c r="N1318" s="1">
        <f>Sales_Fact[[#This Row],[Quantity2]]*Sales_Fact[[#This Row],[Unit_Price3]]*(1-Sales_Fact[[#This Row],[Discount4]])</f>
        <v>615.74040000000002</v>
      </c>
      <c r="O1318" s="1">
        <f>Sales_Fact[[#This Row],[Quantity2]]*Sales_Fact[[#This Row],[Unit_Price3]]</f>
        <v>867.24</v>
      </c>
      <c r="P1318" s="1">
        <f>Sales_Fact[[#This Row],[Gross Amount]]*Sales_Fact[[#This Row],[Discount4]]</f>
        <v>251.49959999999999</v>
      </c>
      <c r="Q1318" s="1" t="str">
        <f>IF(Sales_Fact[[#This Row],[Total_Amount5]]&gt;1000,"High Value","Standard")</f>
        <v>Standard</v>
      </c>
    </row>
    <row r="1319" spans="1:17" x14ac:dyDescent="0.25">
      <c r="A1319" t="s">
        <v>3205</v>
      </c>
      <c r="B1319" s="3">
        <v>45223</v>
      </c>
      <c r="C1319" t="s">
        <v>412</v>
      </c>
      <c r="D1319" t="s">
        <v>1743</v>
      </c>
      <c r="E1319" t="s">
        <v>1909</v>
      </c>
      <c r="F1319">
        <v>4</v>
      </c>
      <c r="G1319">
        <v>950.21</v>
      </c>
      <c r="H1319">
        <v>0.27</v>
      </c>
      <c r="I1319" t="s">
        <v>1868</v>
      </c>
      <c r="J1319">
        <v>2774.6131999999998</v>
      </c>
      <c r="K1319" s="4">
        <f>IF(ISBLANK(Sales_Fact[[#This Row],[Quantity]]),MEDIAN(Sales_Fact[Quantity]),Sales_Fact[[#This Row],[Quantity]])</f>
        <v>4</v>
      </c>
      <c r="L1319" s="1">
        <f>IF(ISBLANK(Sales_Fact[[#This Row],[Unit_Price]]),MEDIAN(Sales_Fact[Unit_Price]),Sales_Fact[[#This Row],[Unit_Price]])</f>
        <v>950.21</v>
      </c>
      <c r="M1319" s="2">
        <f>IF(ISBLANK(Sales_Fact[[#This Row],[Discount]]),MEDIAN(Sales_Fact[Discount]),Sales_Fact[[#This Row],[Discount]])</f>
        <v>0.27</v>
      </c>
      <c r="N1319" s="1">
        <f>Sales_Fact[[#This Row],[Quantity2]]*Sales_Fact[[#This Row],[Unit_Price3]]*(1-Sales_Fact[[#This Row],[Discount4]])</f>
        <v>2774.6132000000002</v>
      </c>
      <c r="O1319" s="1">
        <f>Sales_Fact[[#This Row],[Quantity2]]*Sales_Fact[[#This Row],[Unit_Price3]]</f>
        <v>3800.84</v>
      </c>
      <c r="P1319" s="1">
        <f>Sales_Fact[[#This Row],[Gross Amount]]*Sales_Fact[[#This Row],[Discount4]]</f>
        <v>1026.2268000000001</v>
      </c>
      <c r="Q1319" s="1" t="str">
        <f>IF(Sales_Fact[[#This Row],[Total_Amount5]]&gt;1000,"High Value","Standard")</f>
        <v>High Value</v>
      </c>
    </row>
    <row r="1320" spans="1:17" x14ac:dyDescent="0.25">
      <c r="A1320" t="s">
        <v>3206</v>
      </c>
      <c r="B1320" s="3">
        <v>45838</v>
      </c>
      <c r="C1320" t="s">
        <v>827</v>
      </c>
      <c r="D1320" t="s">
        <v>1695</v>
      </c>
      <c r="E1320" t="s">
        <v>1872</v>
      </c>
      <c r="F1320">
        <v>2</v>
      </c>
      <c r="G1320">
        <v>271.39999999999998</v>
      </c>
      <c r="H1320">
        <v>0.17</v>
      </c>
      <c r="I1320" t="s">
        <v>1864</v>
      </c>
      <c r="J1320">
        <v>450.52399999999989</v>
      </c>
      <c r="K1320" s="4">
        <f>IF(ISBLANK(Sales_Fact[[#This Row],[Quantity]]),MEDIAN(Sales_Fact[Quantity]),Sales_Fact[[#This Row],[Quantity]])</f>
        <v>2</v>
      </c>
      <c r="L1320" s="1">
        <f>IF(ISBLANK(Sales_Fact[[#This Row],[Unit_Price]]),MEDIAN(Sales_Fact[Unit_Price]),Sales_Fact[[#This Row],[Unit_Price]])</f>
        <v>271.39999999999998</v>
      </c>
      <c r="M1320" s="2">
        <f>IF(ISBLANK(Sales_Fact[[#This Row],[Discount]]),MEDIAN(Sales_Fact[Discount]),Sales_Fact[[#This Row],[Discount]])</f>
        <v>0.17</v>
      </c>
      <c r="N1320" s="1">
        <f>Sales_Fact[[#This Row],[Quantity2]]*Sales_Fact[[#This Row],[Unit_Price3]]*(1-Sales_Fact[[#This Row],[Discount4]])</f>
        <v>450.52399999999994</v>
      </c>
      <c r="O1320" s="1">
        <f>Sales_Fact[[#This Row],[Quantity2]]*Sales_Fact[[#This Row],[Unit_Price3]]</f>
        <v>542.79999999999995</v>
      </c>
      <c r="P1320" s="1">
        <f>Sales_Fact[[#This Row],[Gross Amount]]*Sales_Fact[[#This Row],[Discount4]]</f>
        <v>92.275999999999996</v>
      </c>
      <c r="Q1320" s="1" t="str">
        <f>IF(Sales_Fact[[#This Row],[Total_Amount5]]&gt;1000,"High Value","Standard")</f>
        <v>Standard</v>
      </c>
    </row>
    <row r="1321" spans="1:17" x14ac:dyDescent="0.25">
      <c r="A1321" t="s">
        <v>3207</v>
      </c>
      <c r="B1321" s="3">
        <v>45883</v>
      </c>
      <c r="C1321" t="s">
        <v>565</v>
      </c>
      <c r="D1321" t="s">
        <v>1668</v>
      </c>
      <c r="E1321" t="s">
        <v>1866</v>
      </c>
      <c r="F1321">
        <v>4</v>
      </c>
      <c r="G1321">
        <v>708.19</v>
      </c>
      <c r="H1321">
        <v>0.1</v>
      </c>
      <c r="I1321" t="s">
        <v>1864</v>
      </c>
      <c r="J1321">
        <v>2549.4839999999999</v>
      </c>
      <c r="K1321" s="4">
        <f>IF(ISBLANK(Sales_Fact[[#This Row],[Quantity]]),MEDIAN(Sales_Fact[Quantity]),Sales_Fact[[#This Row],[Quantity]])</f>
        <v>4</v>
      </c>
      <c r="L1321" s="1">
        <f>IF(ISBLANK(Sales_Fact[[#This Row],[Unit_Price]]),MEDIAN(Sales_Fact[Unit_Price]),Sales_Fact[[#This Row],[Unit_Price]])</f>
        <v>708.19</v>
      </c>
      <c r="M1321" s="2">
        <f>IF(ISBLANK(Sales_Fact[[#This Row],[Discount]]),MEDIAN(Sales_Fact[Discount]),Sales_Fact[[#This Row],[Discount]])</f>
        <v>0.1</v>
      </c>
      <c r="N1321" s="1">
        <f>Sales_Fact[[#This Row],[Quantity2]]*Sales_Fact[[#This Row],[Unit_Price3]]*(1-Sales_Fact[[#This Row],[Discount4]])</f>
        <v>2549.4840000000004</v>
      </c>
      <c r="O1321" s="1">
        <f>Sales_Fact[[#This Row],[Quantity2]]*Sales_Fact[[#This Row],[Unit_Price3]]</f>
        <v>2832.76</v>
      </c>
      <c r="P1321" s="1">
        <f>Sales_Fact[[#This Row],[Gross Amount]]*Sales_Fact[[#This Row],[Discount4]]</f>
        <v>283.27600000000001</v>
      </c>
      <c r="Q1321" s="1" t="str">
        <f>IF(Sales_Fact[[#This Row],[Total_Amount5]]&gt;1000,"High Value","Standard")</f>
        <v>High Value</v>
      </c>
    </row>
    <row r="1322" spans="1:17" x14ac:dyDescent="0.25">
      <c r="A1322" t="s">
        <v>3208</v>
      </c>
      <c r="B1322" s="3">
        <v>45788</v>
      </c>
      <c r="C1322" t="s">
        <v>1384</v>
      </c>
      <c r="D1322" t="s">
        <v>1713</v>
      </c>
      <c r="E1322" t="s">
        <v>1860</v>
      </c>
      <c r="F1322">
        <v>3</v>
      </c>
      <c r="G1322">
        <v>477.05</v>
      </c>
      <c r="H1322">
        <v>0.05</v>
      </c>
      <c r="I1322" t="s">
        <v>1864</v>
      </c>
      <c r="J1322">
        <v>1359.5925</v>
      </c>
      <c r="K1322" s="4">
        <f>IF(ISBLANK(Sales_Fact[[#This Row],[Quantity]]),MEDIAN(Sales_Fact[Quantity]),Sales_Fact[[#This Row],[Quantity]])</f>
        <v>3</v>
      </c>
      <c r="L1322" s="1">
        <f>IF(ISBLANK(Sales_Fact[[#This Row],[Unit_Price]]),MEDIAN(Sales_Fact[Unit_Price]),Sales_Fact[[#This Row],[Unit_Price]])</f>
        <v>477.05</v>
      </c>
      <c r="M1322" s="2">
        <f>IF(ISBLANK(Sales_Fact[[#This Row],[Discount]]),MEDIAN(Sales_Fact[Discount]),Sales_Fact[[#This Row],[Discount]])</f>
        <v>0.05</v>
      </c>
      <c r="N1322" s="1">
        <f>Sales_Fact[[#This Row],[Quantity2]]*Sales_Fact[[#This Row],[Unit_Price3]]*(1-Sales_Fact[[#This Row],[Discount4]])</f>
        <v>1359.5925</v>
      </c>
      <c r="O1322" s="1">
        <f>Sales_Fact[[#This Row],[Quantity2]]*Sales_Fact[[#This Row],[Unit_Price3]]</f>
        <v>1431.15</v>
      </c>
      <c r="P1322" s="1">
        <f>Sales_Fact[[#This Row],[Gross Amount]]*Sales_Fact[[#This Row],[Discount4]]</f>
        <v>71.557500000000005</v>
      </c>
      <c r="Q1322" s="1" t="str">
        <f>IF(Sales_Fact[[#This Row],[Total_Amount5]]&gt;1000,"High Value","Standard")</f>
        <v>High Value</v>
      </c>
    </row>
    <row r="1323" spans="1:17" x14ac:dyDescent="0.25">
      <c r="A1323" t="s">
        <v>3209</v>
      </c>
      <c r="B1323" s="3">
        <v>45383</v>
      </c>
      <c r="C1323" t="s">
        <v>978</v>
      </c>
      <c r="D1323" t="s">
        <v>1773</v>
      </c>
      <c r="E1323" t="s">
        <v>1890</v>
      </c>
      <c r="F1323">
        <v>3</v>
      </c>
      <c r="G1323">
        <v>627.29</v>
      </c>
      <c r="H1323">
        <v>0.27</v>
      </c>
      <c r="I1323" t="s">
        <v>1868</v>
      </c>
      <c r="J1323">
        <v>1373.7651000000001</v>
      </c>
      <c r="K1323" s="4">
        <f>IF(ISBLANK(Sales_Fact[[#This Row],[Quantity]]),MEDIAN(Sales_Fact[Quantity]),Sales_Fact[[#This Row],[Quantity]])</f>
        <v>3</v>
      </c>
      <c r="L1323" s="1">
        <f>IF(ISBLANK(Sales_Fact[[#This Row],[Unit_Price]]),MEDIAN(Sales_Fact[Unit_Price]),Sales_Fact[[#This Row],[Unit_Price]])</f>
        <v>627.29</v>
      </c>
      <c r="M1323" s="2">
        <f>IF(ISBLANK(Sales_Fact[[#This Row],[Discount]]),MEDIAN(Sales_Fact[Discount]),Sales_Fact[[#This Row],[Discount]])</f>
        <v>0.27</v>
      </c>
      <c r="N1323" s="1">
        <f>Sales_Fact[[#This Row],[Quantity2]]*Sales_Fact[[#This Row],[Unit_Price3]]*(1-Sales_Fact[[#This Row],[Discount4]])</f>
        <v>1373.7650999999998</v>
      </c>
      <c r="O1323" s="1">
        <f>Sales_Fact[[#This Row],[Quantity2]]*Sales_Fact[[#This Row],[Unit_Price3]]</f>
        <v>1881.87</v>
      </c>
      <c r="P1323" s="1">
        <f>Sales_Fact[[#This Row],[Gross Amount]]*Sales_Fact[[#This Row],[Discount4]]</f>
        <v>508.10489999999999</v>
      </c>
      <c r="Q1323" s="1" t="str">
        <f>IF(Sales_Fact[[#This Row],[Total_Amount5]]&gt;1000,"High Value","Standard")</f>
        <v>High Value</v>
      </c>
    </row>
    <row r="1324" spans="1:17" x14ac:dyDescent="0.25">
      <c r="A1324" t="s">
        <v>3210</v>
      </c>
      <c r="B1324" s="3">
        <v>45335</v>
      </c>
      <c r="C1324" t="s">
        <v>969</v>
      </c>
      <c r="D1324" t="s">
        <v>1833</v>
      </c>
      <c r="E1324" t="s">
        <v>1931</v>
      </c>
      <c r="F1324">
        <v>3</v>
      </c>
      <c r="G1324">
        <v>206.84</v>
      </c>
      <c r="H1324">
        <v>0.19</v>
      </c>
      <c r="I1324" t="s">
        <v>1864</v>
      </c>
      <c r="J1324">
        <v>502.62119999999999</v>
      </c>
      <c r="K1324" s="4">
        <f>IF(ISBLANK(Sales_Fact[[#This Row],[Quantity]]),MEDIAN(Sales_Fact[Quantity]),Sales_Fact[[#This Row],[Quantity]])</f>
        <v>3</v>
      </c>
      <c r="L1324" s="1">
        <f>IF(ISBLANK(Sales_Fact[[#This Row],[Unit_Price]]),MEDIAN(Sales_Fact[Unit_Price]),Sales_Fact[[#This Row],[Unit_Price]])</f>
        <v>206.84</v>
      </c>
      <c r="M1324" s="2">
        <f>IF(ISBLANK(Sales_Fact[[#This Row],[Discount]]),MEDIAN(Sales_Fact[Discount]),Sales_Fact[[#This Row],[Discount]])</f>
        <v>0.19</v>
      </c>
      <c r="N1324" s="1">
        <f>Sales_Fact[[#This Row],[Quantity2]]*Sales_Fact[[#This Row],[Unit_Price3]]*(1-Sales_Fact[[#This Row],[Discount4]])</f>
        <v>502.62120000000004</v>
      </c>
      <c r="O1324" s="1">
        <f>Sales_Fact[[#This Row],[Quantity2]]*Sales_Fact[[#This Row],[Unit_Price3]]</f>
        <v>620.52</v>
      </c>
      <c r="P1324" s="1">
        <f>Sales_Fact[[#This Row],[Gross Amount]]*Sales_Fact[[#This Row],[Discount4]]</f>
        <v>117.89879999999999</v>
      </c>
      <c r="Q1324" s="1" t="str">
        <f>IF(Sales_Fact[[#This Row],[Total_Amount5]]&gt;1000,"High Value","Standard")</f>
        <v>Standard</v>
      </c>
    </row>
    <row r="1325" spans="1:17" x14ac:dyDescent="0.25">
      <c r="A1325" t="s">
        <v>3211</v>
      </c>
      <c r="B1325" s="3">
        <v>45304</v>
      </c>
      <c r="C1325" t="s">
        <v>812</v>
      </c>
      <c r="D1325" t="s">
        <v>1641</v>
      </c>
      <c r="E1325" t="s">
        <v>1883</v>
      </c>
      <c r="F1325">
        <v>4</v>
      </c>
      <c r="G1325">
        <v>629.04999999999995</v>
      </c>
      <c r="H1325">
        <v>0.26</v>
      </c>
      <c r="I1325" t="s">
        <v>1861</v>
      </c>
      <c r="J1325">
        <v>1861.9880000000001</v>
      </c>
      <c r="K1325" s="4">
        <f>IF(ISBLANK(Sales_Fact[[#This Row],[Quantity]]),MEDIAN(Sales_Fact[Quantity]),Sales_Fact[[#This Row],[Quantity]])</f>
        <v>4</v>
      </c>
      <c r="L1325" s="1">
        <f>IF(ISBLANK(Sales_Fact[[#This Row],[Unit_Price]]),MEDIAN(Sales_Fact[Unit_Price]),Sales_Fact[[#This Row],[Unit_Price]])</f>
        <v>629.04999999999995</v>
      </c>
      <c r="M1325" s="2">
        <f>IF(ISBLANK(Sales_Fact[[#This Row],[Discount]]),MEDIAN(Sales_Fact[Discount]),Sales_Fact[[#This Row],[Discount]])</f>
        <v>0.26</v>
      </c>
      <c r="N1325" s="1">
        <f>Sales_Fact[[#This Row],[Quantity2]]*Sales_Fact[[#This Row],[Unit_Price3]]*(1-Sales_Fact[[#This Row],[Discount4]])</f>
        <v>1861.9879999999998</v>
      </c>
      <c r="O1325" s="1">
        <f>Sales_Fact[[#This Row],[Quantity2]]*Sales_Fact[[#This Row],[Unit_Price3]]</f>
        <v>2516.1999999999998</v>
      </c>
      <c r="P1325" s="1">
        <f>Sales_Fact[[#This Row],[Gross Amount]]*Sales_Fact[[#This Row],[Discount4]]</f>
        <v>654.21199999999999</v>
      </c>
      <c r="Q1325" s="1" t="str">
        <f>IF(Sales_Fact[[#This Row],[Total_Amount5]]&gt;1000,"High Value","Standard")</f>
        <v>High Value</v>
      </c>
    </row>
    <row r="1326" spans="1:17" x14ac:dyDescent="0.25">
      <c r="A1326" t="s">
        <v>3212</v>
      </c>
      <c r="B1326" s="3">
        <v>45543</v>
      </c>
      <c r="C1326" t="s">
        <v>1367</v>
      </c>
      <c r="D1326" t="s">
        <v>1773</v>
      </c>
      <c r="E1326" t="s">
        <v>1863</v>
      </c>
      <c r="F1326">
        <v>4</v>
      </c>
      <c r="G1326">
        <v>529.04</v>
      </c>
      <c r="H1326">
        <v>0.1</v>
      </c>
      <c r="I1326" t="s">
        <v>1864</v>
      </c>
      <c r="J1326">
        <v>1904.5440000000001</v>
      </c>
      <c r="K1326" s="4">
        <f>IF(ISBLANK(Sales_Fact[[#This Row],[Quantity]]),MEDIAN(Sales_Fact[Quantity]),Sales_Fact[[#This Row],[Quantity]])</f>
        <v>4</v>
      </c>
      <c r="L1326" s="1">
        <f>IF(ISBLANK(Sales_Fact[[#This Row],[Unit_Price]]),MEDIAN(Sales_Fact[Unit_Price]),Sales_Fact[[#This Row],[Unit_Price]])</f>
        <v>529.04</v>
      </c>
      <c r="M1326" s="2">
        <f>IF(ISBLANK(Sales_Fact[[#This Row],[Discount]]),MEDIAN(Sales_Fact[Discount]),Sales_Fact[[#This Row],[Discount]])</f>
        <v>0.1</v>
      </c>
      <c r="N1326" s="1">
        <f>Sales_Fact[[#This Row],[Quantity2]]*Sales_Fact[[#This Row],[Unit_Price3]]*(1-Sales_Fact[[#This Row],[Discount4]])</f>
        <v>1904.5439999999999</v>
      </c>
      <c r="O1326" s="1">
        <f>Sales_Fact[[#This Row],[Quantity2]]*Sales_Fact[[#This Row],[Unit_Price3]]</f>
        <v>2116.16</v>
      </c>
      <c r="P1326" s="1">
        <f>Sales_Fact[[#This Row],[Gross Amount]]*Sales_Fact[[#This Row],[Discount4]]</f>
        <v>211.61599999999999</v>
      </c>
      <c r="Q1326" s="1" t="str">
        <f>IF(Sales_Fact[[#This Row],[Total_Amount5]]&gt;1000,"High Value","Standard")</f>
        <v>High Value</v>
      </c>
    </row>
    <row r="1327" spans="1:17" x14ac:dyDescent="0.25">
      <c r="A1327" t="s">
        <v>3213</v>
      </c>
      <c r="B1327" s="3">
        <v>45326</v>
      </c>
      <c r="C1327" t="s">
        <v>1104</v>
      </c>
      <c r="D1327" t="s">
        <v>1641</v>
      </c>
      <c r="E1327" t="s">
        <v>1863</v>
      </c>
      <c r="F1327">
        <v>1</v>
      </c>
      <c r="G1327">
        <v>350.67</v>
      </c>
      <c r="H1327">
        <v>0.22</v>
      </c>
      <c r="I1327" t="s">
        <v>1864</v>
      </c>
      <c r="J1327">
        <v>273.52260000000001</v>
      </c>
      <c r="K1327" s="4">
        <f>IF(ISBLANK(Sales_Fact[[#This Row],[Quantity]]),MEDIAN(Sales_Fact[Quantity]),Sales_Fact[[#This Row],[Quantity]])</f>
        <v>1</v>
      </c>
      <c r="L1327" s="1">
        <f>IF(ISBLANK(Sales_Fact[[#This Row],[Unit_Price]]),MEDIAN(Sales_Fact[Unit_Price]),Sales_Fact[[#This Row],[Unit_Price]])</f>
        <v>350.67</v>
      </c>
      <c r="M1327" s="2">
        <f>IF(ISBLANK(Sales_Fact[[#This Row],[Discount]]),MEDIAN(Sales_Fact[Discount]),Sales_Fact[[#This Row],[Discount]])</f>
        <v>0.22</v>
      </c>
      <c r="N1327" s="1">
        <f>Sales_Fact[[#This Row],[Quantity2]]*Sales_Fact[[#This Row],[Unit_Price3]]*(1-Sales_Fact[[#This Row],[Discount4]])</f>
        <v>273.52260000000001</v>
      </c>
      <c r="O1327" s="1">
        <f>Sales_Fact[[#This Row],[Quantity2]]*Sales_Fact[[#This Row],[Unit_Price3]]</f>
        <v>350.67</v>
      </c>
      <c r="P1327" s="1">
        <f>Sales_Fact[[#This Row],[Gross Amount]]*Sales_Fact[[#This Row],[Discount4]]</f>
        <v>77.147400000000005</v>
      </c>
      <c r="Q1327" s="1" t="str">
        <f>IF(Sales_Fact[[#This Row],[Total_Amount5]]&gt;1000,"High Value","Standard")</f>
        <v>Standard</v>
      </c>
    </row>
    <row r="1328" spans="1:17" x14ac:dyDescent="0.25">
      <c r="A1328" t="s">
        <v>3214</v>
      </c>
      <c r="B1328" s="3">
        <v>45498</v>
      </c>
      <c r="C1328" t="s">
        <v>1170</v>
      </c>
      <c r="D1328" t="s">
        <v>1836</v>
      </c>
      <c r="E1328" t="s">
        <v>1883</v>
      </c>
      <c r="F1328">
        <v>1</v>
      </c>
      <c r="G1328">
        <v>128.93</v>
      </c>
      <c r="H1328">
        <v>0.26</v>
      </c>
      <c r="I1328" t="s">
        <v>1861</v>
      </c>
      <c r="J1328">
        <v>95.408200000000008</v>
      </c>
      <c r="K1328" s="4">
        <f>IF(ISBLANK(Sales_Fact[[#This Row],[Quantity]]),MEDIAN(Sales_Fact[Quantity]),Sales_Fact[[#This Row],[Quantity]])</f>
        <v>1</v>
      </c>
      <c r="L1328" s="1">
        <f>IF(ISBLANK(Sales_Fact[[#This Row],[Unit_Price]]),MEDIAN(Sales_Fact[Unit_Price]),Sales_Fact[[#This Row],[Unit_Price]])</f>
        <v>128.93</v>
      </c>
      <c r="M1328" s="2">
        <f>IF(ISBLANK(Sales_Fact[[#This Row],[Discount]]),MEDIAN(Sales_Fact[Discount]),Sales_Fact[[#This Row],[Discount]])</f>
        <v>0.26</v>
      </c>
      <c r="N1328" s="1">
        <f>Sales_Fact[[#This Row],[Quantity2]]*Sales_Fact[[#This Row],[Unit_Price3]]*(1-Sales_Fact[[#This Row],[Discount4]])</f>
        <v>95.408200000000008</v>
      </c>
      <c r="O1328" s="1">
        <f>Sales_Fact[[#This Row],[Quantity2]]*Sales_Fact[[#This Row],[Unit_Price3]]</f>
        <v>128.93</v>
      </c>
      <c r="P1328" s="1">
        <f>Sales_Fact[[#This Row],[Gross Amount]]*Sales_Fact[[#This Row],[Discount4]]</f>
        <v>33.521800000000006</v>
      </c>
      <c r="Q1328" s="1" t="str">
        <f>IF(Sales_Fact[[#This Row],[Total_Amount5]]&gt;1000,"High Value","Standard")</f>
        <v>Standard</v>
      </c>
    </row>
    <row r="1329" spans="1:17" x14ac:dyDescent="0.25">
      <c r="A1329" t="s">
        <v>3215</v>
      </c>
      <c r="B1329" s="3">
        <v>45544</v>
      </c>
      <c r="C1329" t="s">
        <v>496</v>
      </c>
      <c r="D1329" t="s">
        <v>1809</v>
      </c>
      <c r="E1329" t="s">
        <v>1888</v>
      </c>
      <c r="F1329">
        <v>2</v>
      </c>
      <c r="G1329">
        <v>384.92</v>
      </c>
      <c r="H1329">
        <v>0.09</v>
      </c>
      <c r="I1329" t="s">
        <v>1861</v>
      </c>
      <c r="J1329">
        <v>700.5544000000001</v>
      </c>
      <c r="K1329" s="4">
        <f>IF(ISBLANK(Sales_Fact[[#This Row],[Quantity]]),MEDIAN(Sales_Fact[Quantity]),Sales_Fact[[#This Row],[Quantity]])</f>
        <v>2</v>
      </c>
      <c r="L1329" s="1">
        <f>IF(ISBLANK(Sales_Fact[[#This Row],[Unit_Price]]),MEDIAN(Sales_Fact[Unit_Price]),Sales_Fact[[#This Row],[Unit_Price]])</f>
        <v>384.92</v>
      </c>
      <c r="M1329" s="2">
        <f>IF(ISBLANK(Sales_Fact[[#This Row],[Discount]]),MEDIAN(Sales_Fact[Discount]),Sales_Fact[[#This Row],[Discount]])</f>
        <v>0.09</v>
      </c>
      <c r="N1329" s="1">
        <f>Sales_Fact[[#This Row],[Quantity2]]*Sales_Fact[[#This Row],[Unit_Price3]]*(1-Sales_Fact[[#This Row],[Discount4]])</f>
        <v>700.5544000000001</v>
      </c>
      <c r="O1329" s="1">
        <f>Sales_Fact[[#This Row],[Quantity2]]*Sales_Fact[[#This Row],[Unit_Price3]]</f>
        <v>769.84</v>
      </c>
      <c r="P1329" s="1">
        <f>Sales_Fact[[#This Row],[Gross Amount]]*Sales_Fact[[#This Row],[Discount4]]</f>
        <v>69.285600000000002</v>
      </c>
      <c r="Q1329" s="1" t="str">
        <f>IF(Sales_Fact[[#This Row],[Total_Amount5]]&gt;1000,"High Value","Standard")</f>
        <v>Standard</v>
      </c>
    </row>
    <row r="1330" spans="1:17" x14ac:dyDescent="0.25">
      <c r="A1330" t="s">
        <v>3216</v>
      </c>
      <c r="B1330" s="3">
        <v>45268</v>
      </c>
      <c r="C1330" t="s">
        <v>1059</v>
      </c>
      <c r="D1330" t="s">
        <v>1564</v>
      </c>
      <c r="E1330" t="s">
        <v>1866</v>
      </c>
      <c r="F1330">
        <v>3</v>
      </c>
      <c r="G1330">
        <v>120.77</v>
      </c>
      <c r="H1330">
        <v>0.28999999999999998</v>
      </c>
      <c r="I1330" t="s">
        <v>1864</v>
      </c>
      <c r="J1330">
        <v>257.24009999999998</v>
      </c>
      <c r="K1330" s="4">
        <f>IF(ISBLANK(Sales_Fact[[#This Row],[Quantity]]),MEDIAN(Sales_Fact[Quantity]),Sales_Fact[[#This Row],[Quantity]])</f>
        <v>3</v>
      </c>
      <c r="L1330" s="1">
        <f>IF(ISBLANK(Sales_Fact[[#This Row],[Unit_Price]]),MEDIAN(Sales_Fact[Unit_Price]),Sales_Fact[[#This Row],[Unit_Price]])</f>
        <v>120.77</v>
      </c>
      <c r="M1330" s="2">
        <f>IF(ISBLANK(Sales_Fact[[#This Row],[Discount]]),MEDIAN(Sales_Fact[Discount]),Sales_Fact[[#This Row],[Discount]])</f>
        <v>0.28999999999999998</v>
      </c>
      <c r="N1330" s="1">
        <f>Sales_Fact[[#This Row],[Quantity2]]*Sales_Fact[[#This Row],[Unit_Price3]]*(1-Sales_Fact[[#This Row],[Discount4]])</f>
        <v>257.24009999999998</v>
      </c>
      <c r="O1330" s="1">
        <f>Sales_Fact[[#This Row],[Quantity2]]*Sales_Fact[[#This Row],[Unit_Price3]]</f>
        <v>362.31</v>
      </c>
      <c r="P1330" s="1">
        <f>Sales_Fact[[#This Row],[Gross Amount]]*Sales_Fact[[#This Row],[Discount4]]</f>
        <v>105.06989999999999</v>
      </c>
      <c r="Q1330" s="1" t="str">
        <f>IF(Sales_Fact[[#This Row],[Total_Amount5]]&gt;1000,"High Value","Standard")</f>
        <v>Standard</v>
      </c>
    </row>
    <row r="1331" spans="1:17" x14ac:dyDescent="0.25">
      <c r="A1331" t="s">
        <v>3217</v>
      </c>
      <c r="B1331" s="3">
        <v>45824</v>
      </c>
      <c r="C1331" t="s">
        <v>727</v>
      </c>
      <c r="D1331" t="s">
        <v>1779</v>
      </c>
      <c r="E1331" t="s">
        <v>1863</v>
      </c>
      <c r="F1331">
        <v>4</v>
      </c>
      <c r="G1331">
        <v>661.39</v>
      </c>
      <c r="H1331">
        <v>7.0000000000000007E-2</v>
      </c>
      <c r="I1331" t="s">
        <v>1861</v>
      </c>
      <c r="J1331">
        <v>2460.3708000000001</v>
      </c>
      <c r="K1331" s="4">
        <f>IF(ISBLANK(Sales_Fact[[#This Row],[Quantity]]),MEDIAN(Sales_Fact[Quantity]),Sales_Fact[[#This Row],[Quantity]])</f>
        <v>4</v>
      </c>
      <c r="L1331" s="1">
        <f>IF(ISBLANK(Sales_Fact[[#This Row],[Unit_Price]]),MEDIAN(Sales_Fact[Unit_Price]),Sales_Fact[[#This Row],[Unit_Price]])</f>
        <v>661.39</v>
      </c>
      <c r="M1331" s="2">
        <f>IF(ISBLANK(Sales_Fact[[#This Row],[Discount]]),MEDIAN(Sales_Fact[Discount]),Sales_Fact[[#This Row],[Discount]])</f>
        <v>7.0000000000000007E-2</v>
      </c>
      <c r="N1331" s="1">
        <f>Sales_Fact[[#This Row],[Quantity2]]*Sales_Fact[[#This Row],[Unit_Price3]]*(1-Sales_Fact[[#This Row],[Discount4]])</f>
        <v>2460.3707999999997</v>
      </c>
      <c r="O1331" s="1">
        <f>Sales_Fact[[#This Row],[Quantity2]]*Sales_Fact[[#This Row],[Unit_Price3]]</f>
        <v>2645.56</v>
      </c>
      <c r="P1331" s="1">
        <f>Sales_Fact[[#This Row],[Gross Amount]]*Sales_Fact[[#This Row],[Discount4]]</f>
        <v>185.18920000000003</v>
      </c>
      <c r="Q1331" s="1" t="str">
        <f>IF(Sales_Fact[[#This Row],[Total_Amount5]]&gt;1000,"High Value","Standard")</f>
        <v>High Value</v>
      </c>
    </row>
    <row r="1332" spans="1:17" x14ac:dyDescent="0.25">
      <c r="A1332" t="s">
        <v>3218</v>
      </c>
      <c r="B1332" s="3">
        <v>45261</v>
      </c>
      <c r="C1332" t="s">
        <v>1399</v>
      </c>
      <c r="D1332" t="s">
        <v>1737</v>
      </c>
      <c r="E1332" t="s">
        <v>1909</v>
      </c>
      <c r="F1332">
        <v>1</v>
      </c>
      <c r="G1332">
        <v>195.24</v>
      </c>
      <c r="H1332">
        <v>0.27</v>
      </c>
      <c r="I1332" t="s">
        <v>1864</v>
      </c>
      <c r="J1332">
        <v>142.52520000000001</v>
      </c>
      <c r="K1332" s="4">
        <f>IF(ISBLANK(Sales_Fact[[#This Row],[Quantity]]),MEDIAN(Sales_Fact[Quantity]),Sales_Fact[[#This Row],[Quantity]])</f>
        <v>1</v>
      </c>
      <c r="L1332" s="1">
        <f>IF(ISBLANK(Sales_Fact[[#This Row],[Unit_Price]]),MEDIAN(Sales_Fact[Unit_Price]),Sales_Fact[[#This Row],[Unit_Price]])</f>
        <v>195.24</v>
      </c>
      <c r="M1332" s="2">
        <f>IF(ISBLANK(Sales_Fact[[#This Row],[Discount]]),MEDIAN(Sales_Fact[Discount]),Sales_Fact[[#This Row],[Discount]])</f>
        <v>0.27</v>
      </c>
      <c r="N1332" s="1">
        <f>Sales_Fact[[#This Row],[Quantity2]]*Sales_Fact[[#This Row],[Unit_Price3]]*(1-Sales_Fact[[#This Row],[Discount4]])</f>
        <v>142.52520000000001</v>
      </c>
      <c r="O1332" s="1">
        <f>Sales_Fact[[#This Row],[Quantity2]]*Sales_Fact[[#This Row],[Unit_Price3]]</f>
        <v>195.24</v>
      </c>
      <c r="P1332" s="1">
        <f>Sales_Fact[[#This Row],[Gross Amount]]*Sales_Fact[[#This Row],[Discount4]]</f>
        <v>52.714800000000004</v>
      </c>
      <c r="Q1332" s="1" t="str">
        <f>IF(Sales_Fact[[#This Row],[Total_Amount5]]&gt;1000,"High Value","Standard")</f>
        <v>Standard</v>
      </c>
    </row>
    <row r="1333" spans="1:17" x14ac:dyDescent="0.25">
      <c r="A1333" t="s">
        <v>3219</v>
      </c>
      <c r="B1333" s="3">
        <v>45233</v>
      </c>
      <c r="C1333" t="s">
        <v>29</v>
      </c>
      <c r="D1333" t="s">
        <v>1827</v>
      </c>
      <c r="E1333" t="s">
        <v>1899</v>
      </c>
      <c r="F1333">
        <v>2</v>
      </c>
      <c r="G1333">
        <v>177.4</v>
      </c>
      <c r="H1333">
        <v>0.19</v>
      </c>
      <c r="I1333" t="s">
        <v>1864</v>
      </c>
      <c r="J1333">
        <v>287.38799999999998</v>
      </c>
      <c r="K1333" s="4">
        <f>IF(ISBLANK(Sales_Fact[[#This Row],[Quantity]]),MEDIAN(Sales_Fact[Quantity]),Sales_Fact[[#This Row],[Quantity]])</f>
        <v>2</v>
      </c>
      <c r="L1333" s="1">
        <f>IF(ISBLANK(Sales_Fact[[#This Row],[Unit_Price]]),MEDIAN(Sales_Fact[Unit_Price]),Sales_Fact[[#This Row],[Unit_Price]])</f>
        <v>177.4</v>
      </c>
      <c r="M1333" s="2">
        <f>IF(ISBLANK(Sales_Fact[[#This Row],[Discount]]),MEDIAN(Sales_Fact[Discount]),Sales_Fact[[#This Row],[Discount]])</f>
        <v>0.19</v>
      </c>
      <c r="N1333" s="1">
        <f>Sales_Fact[[#This Row],[Quantity2]]*Sales_Fact[[#This Row],[Unit_Price3]]*(1-Sales_Fact[[#This Row],[Discount4]])</f>
        <v>287.38800000000003</v>
      </c>
      <c r="O1333" s="1">
        <f>Sales_Fact[[#This Row],[Quantity2]]*Sales_Fact[[#This Row],[Unit_Price3]]</f>
        <v>354.8</v>
      </c>
      <c r="P1333" s="1">
        <f>Sales_Fact[[#This Row],[Gross Amount]]*Sales_Fact[[#This Row],[Discount4]]</f>
        <v>67.412000000000006</v>
      </c>
      <c r="Q1333" s="1" t="str">
        <f>IF(Sales_Fact[[#This Row],[Total_Amount5]]&gt;1000,"High Value","Standard")</f>
        <v>Standard</v>
      </c>
    </row>
    <row r="1334" spans="1:17" x14ac:dyDescent="0.25">
      <c r="A1334" t="s">
        <v>3220</v>
      </c>
      <c r="B1334" s="3">
        <v>45673</v>
      </c>
      <c r="C1334" t="s">
        <v>218</v>
      </c>
      <c r="D1334" t="s">
        <v>1845</v>
      </c>
      <c r="E1334" t="s">
        <v>1931</v>
      </c>
      <c r="F1334">
        <v>4</v>
      </c>
      <c r="G1334">
        <v>862.67</v>
      </c>
      <c r="H1334">
        <v>0.2</v>
      </c>
      <c r="I1334" t="s">
        <v>1864</v>
      </c>
      <c r="J1334">
        <v>2760.5439999999999</v>
      </c>
      <c r="K1334" s="4">
        <f>IF(ISBLANK(Sales_Fact[[#This Row],[Quantity]]),MEDIAN(Sales_Fact[Quantity]),Sales_Fact[[#This Row],[Quantity]])</f>
        <v>4</v>
      </c>
      <c r="L1334" s="1">
        <f>IF(ISBLANK(Sales_Fact[[#This Row],[Unit_Price]]),MEDIAN(Sales_Fact[Unit_Price]),Sales_Fact[[#This Row],[Unit_Price]])</f>
        <v>862.67</v>
      </c>
      <c r="M1334" s="2">
        <f>IF(ISBLANK(Sales_Fact[[#This Row],[Discount]]),MEDIAN(Sales_Fact[Discount]),Sales_Fact[[#This Row],[Discount]])</f>
        <v>0.2</v>
      </c>
      <c r="N1334" s="1">
        <f>Sales_Fact[[#This Row],[Quantity2]]*Sales_Fact[[#This Row],[Unit_Price3]]*(1-Sales_Fact[[#This Row],[Discount4]])</f>
        <v>2760.5439999999999</v>
      </c>
      <c r="O1334" s="1">
        <f>Sales_Fact[[#This Row],[Quantity2]]*Sales_Fact[[#This Row],[Unit_Price3]]</f>
        <v>3450.68</v>
      </c>
      <c r="P1334" s="1">
        <f>Sales_Fact[[#This Row],[Gross Amount]]*Sales_Fact[[#This Row],[Discount4]]</f>
        <v>690.13599999999997</v>
      </c>
      <c r="Q1334" s="1" t="str">
        <f>IF(Sales_Fact[[#This Row],[Total_Amount5]]&gt;1000,"High Value","Standard")</f>
        <v>High Value</v>
      </c>
    </row>
    <row r="1335" spans="1:17" x14ac:dyDescent="0.25">
      <c r="A1335" t="s">
        <v>3221</v>
      </c>
      <c r="B1335" s="3">
        <v>45565</v>
      </c>
      <c r="C1335" t="s">
        <v>1384</v>
      </c>
      <c r="D1335" t="s">
        <v>1602</v>
      </c>
      <c r="E1335" t="s">
        <v>1904</v>
      </c>
      <c r="F1335">
        <v>1</v>
      </c>
      <c r="G1335">
        <v>55.04</v>
      </c>
      <c r="H1335">
        <v>0.01</v>
      </c>
      <c r="I1335" t="s">
        <v>1868</v>
      </c>
      <c r="J1335">
        <v>54.489600000000003</v>
      </c>
      <c r="K1335" s="4">
        <f>IF(ISBLANK(Sales_Fact[[#This Row],[Quantity]]),MEDIAN(Sales_Fact[Quantity]),Sales_Fact[[#This Row],[Quantity]])</f>
        <v>1</v>
      </c>
      <c r="L1335" s="1">
        <f>IF(ISBLANK(Sales_Fact[[#This Row],[Unit_Price]]),MEDIAN(Sales_Fact[Unit_Price]),Sales_Fact[[#This Row],[Unit_Price]])</f>
        <v>55.04</v>
      </c>
      <c r="M1335" s="2">
        <f>IF(ISBLANK(Sales_Fact[[#This Row],[Discount]]),MEDIAN(Sales_Fact[Discount]),Sales_Fact[[#This Row],[Discount]])</f>
        <v>0.01</v>
      </c>
      <c r="N1335" s="1">
        <f>Sales_Fact[[#This Row],[Quantity2]]*Sales_Fact[[#This Row],[Unit_Price3]]*(1-Sales_Fact[[#This Row],[Discount4]])</f>
        <v>54.489599999999996</v>
      </c>
      <c r="O1335" s="1">
        <f>Sales_Fact[[#This Row],[Quantity2]]*Sales_Fact[[#This Row],[Unit_Price3]]</f>
        <v>55.04</v>
      </c>
      <c r="P1335" s="1">
        <f>Sales_Fact[[#This Row],[Gross Amount]]*Sales_Fact[[#This Row],[Discount4]]</f>
        <v>0.5504</v>
      </c>
      <c r="Q1335" s="1" t="str">
        <f>IF(Sales_Fact[[#This Row],[Total_Amount5]]&gt;1000,"High Value","Standard")</f>
        <v>Standard</v>
      </c>
    </row>
    <row r="1336" spans="1:17" x14ac:dyDescent="0.25">
      <c r="A1336" t="s">
        <v>3222</v>
      </c>
      <c r="B1336" s="3">
        <v>45646</v>
      </c>
      <c r="C1336" t="s">
        <v>192</v>
      </c>
      <c r="D1336" t="s">
        <v>1686</v>
      </c>
      <c r="E1336" t="s">
        <v>1879</v>
      </c>
      <c r="F1336">
        <v>2</v>
      </c>
      <c r="G1336">
        <v>905.47</v>
      </c>
      <c r="H1336">
        <v>0.2</v>
      </c>
      <c r="I1336" t="s">
        <v>1868</v>
      </c>
      <c r="J1336">
        <v>1448.752</v>
      </c>
      <c r="K1336" s="4">
        <f>IF(ISBLANK(Sales_Fact[[#This Row],[Quantity]]),MEDIAN(Sales_Fact[Quantity]),Sales_Fact[[#This Row],[Quantity]])</f>
        <v>2</v>
      </c>
      <c r="L1336" s="1">
        <f>IF(ISBLANK(Sales_Fact[[#This Row],[Unit_Price]]),MEDIAN(Sales_Fact[Unit_Price]),Sales_Fact[[#This Row],[Unit_Price]])</f>
        <v>905.47</v>
      </c>
      <c r="M1336" s="2">
        <f>IF(ISBLANK(Sales_Fact[[#This Row],[Discount]]),MEDIAN(Sales_Fact[Discount]),Sales_Fact[[#This Row],[Discount]])</f>
        <v>0.2</v>
      </c>
      <c r="N1336" s="1">
        <f>Sales_Fact[[#This Row],[Quantity2]]*Sales_Fact[[#This Row],[Unit_Price3]]*(1-Sales_Fact[[#This Row],[Discount4]])</f>
        <v>1448.7520000000002</v>
      </c>
      <c r="O1336" s="1">
        <f>Sales_Fact[[#This Row],[Quantity2]]*Sales_Fact[[#This Row],[Unit_Price3]]</f>
        <v>1810.94</v>
      </c>
      <c r="P1336" s="1">
        <f>Sales_Fact[[#This Row],[Gross Amount]]*Sales_Fact[[#This Row],[Discount4]]</f>
        <v>362.18800000000005</v>
      </c>
      <c r="Q1336" s="1" t="str">
        <f>IF(Sales_Fact[[#This Row],[Total_Amount5]]&gt;1000,"High Value","Standard")</f>
        <v>High Value</v>
      </c>
    </row>
    <row r="1337" spans="1:17" x14ac:dyDescent="0.25">
      <c r="A1337" t="s">
        <v>3223</v>
      </c>
      <c r="B1337" s="3">
        <v>45539</v>
      </c>
      <c r="C1337" t="s">
        <v>1432</v>
      </c>
      <c r="D1337" t="s">
        <v>1740</v>
      </c>
      <c r="E1337" t="s">
        <v>1896</v>
      </c>
      <c r="F1337">
        <v>3</v>
      </c>
      <c r="G1337">
        <v>217.13</v>
      </c>
      <c r="H1337">
        <v>0.28000000000000003</v>
      </c>
      <c r="I1337" t="s">
        <v>1861</v>
      </c>
      <c r="J1337">
        <v>469.00080000000003</v>
      </c>
      <c r="K1337" s="4">
        <f>IF(ISBLANK(Sales_Fact[[#This Row],[Quantity]]),MEDIAN(Sales_Fact[Quantity]),Sales_Fact[[#This Row],[Quantity]])</f>
        <v>3</v>
      </c>
      <c r="L1337" s="1">
        <f>IF(ISBLANK(Sales_Fact[[#This Row],[Unit_Price]]),MEDIAN(Sales_Fact[Unit_Price]),Sales_Fact[[#This Row],[Unit_Price]])</f>
        <v>217.13</v>
      </c>
      <c r="M1337" s="2">
        <f>IF(ISBLANK(Sales_Fact[[#This Row],[Discount]]),MEDIAN(Sales_Fact[Discount]),Sales_Fact[[#This Row],[Discount]])</f>
        <v>0.28000000000000003</v>
      </c>
      <c r="N1337" s="1">
        <f>Sales_Fact[[#This Row],[Quantity2]]*Sales_Fact[[#This Row],[Unit_Price3]]*(1-Sales_Fact[[#This Row],[Discount4]])</f>
        <v>469.00079999999997</v>
      </c>
      <c r="O1337" s="1">
        <f>Sales_Fact[[#This Row],[Quantity2]]*Sales_Fact[[#This Row],[Unit_Price3]]</f>
        <v>651.39</v>
      </c>
      <c r="P1337" s="1">
        <f>Sales_Fact[[#This Row],[Gross Amount]]*Sales_Fact[[#This Row],[Discount4]]</f>
        <v>182.38920000000002</v>
      </c>
      <c r="Q1337" s="1" t="str">
        <f>IF(Sales_Fact[[#This Row],[Total_Amount5]]&gt;1000,"High Value","Standard")</f>
        <v>Standard</v>
      </c>
    </row>
    <row r="1338" spans="1:17" x14ac:dyDescent="0.25">
      <c r="A1338" t="s">
        <v>3224</v>
      </c>
      <c r="B1338" s="3">
        <v>45936</v>
      </c>
      <c r="C1338" t="s">
        <v>1224</v>
      </c>
      <c r="D1338" t="s">
        <v>1776</v>
      </c>
      <c r="E1338" t="s">
        <v>1879</v>
      </c>
      <c r="F1338">
        <v>3</v>
      </c>
      <c r="G1338">
        <v>580.45000000000005</v>
      </c>
      <c r="H1338">
        <v>0</v>
      </c>
      <c r="I1338" t="s">
        <v>1864</v>
      </c>
      <c r="J1338">
        <v>1741.35</v>
      </c>
      <c r="K1338" s="4">
        <f>IF(ISBLANK(Sales_Fact[[#This Row],[Quantity]]),MEDIAN(Sales_Fact[Quantity]),Sales_Fact[[#This Row],[Quantity]])</f>
        <v>3</v>
      </c>
      <c r="L1338" s="1">
        <f>IF(ISBLANK(Sales_Fact[[#This Row],[Unit_Price]]),MEDIAN(Sales_Fact[Unit_Price]),Sales_Fact[[#This Row],[Unit_Price]])</f>
        <v>580.45000000000005</v>
      </c>
      <c r="M1338" s="2">
        <f>IF(ISBLANK(Sales_Fact[[#This Row],[Discount]]),MEDIAN(Sales_Fact[Discount]),Sales_Fact[[#This Row],[Discount]])</f>
        <v>0</v>
      </c>
      <c r="N1338" s="1">
        <f>Sales_Fact[[#This Row],[Quantity2]]*Sales_Fact[[#This Row],[Unit_Price3]]*(1-Sales_Fact[[#This Row],[Discount4]])</f>
        <v>1741.3500000000001</v>
      </c>
      <c r="O1338" s="1">
        <f>Sales_Fact[[#This Row],[Quantity2]]*Sales_Fact[[#This Row],[Unit_Price3]]</f>
        <v>1741.3500000000001</v>
      </c>
      <c r="P1338" s="1">
        <f>Sales_Fact[[#This Row],[Gross Amount]]*Sales_Fact[[#This Row],[Discount4]]</f>
        <v>0</v>
      </c>
      <c r="Q1338" s="1" t="str">
        <f>IF(Sales_Fact[[#This Row],[Total_Amount5]]&gt;1000,"High Value","Standard")</f>
        <v>High Value</v>
      </c>
    </row>
    <row r="1339" spans="1:17" x14ac:dyDescent="0.25">
      <c r="A1339" t="s">
        <v>3225</v>
      </c>
      <c r="B1339" s="3">
        <v>45854</v>
      </c>
      <c r="C1339" t="s">
        <v>370</v>
      </c>
      <c r="D1339" t="s">
        <v>1561</v>
      </c>
      <c r="E1339" t="s">
        <v>1863</v>
      </c>
      <c r="F1339">
        <v>2</v>
      </c>
      <c r="G1339">
        <v>892.88</v>
      </c>
      <c r="H1339">
        <v>0.17</v>
      </c>
      <c r="I1339" t="s">
        <v>1864</v>
      </c>
      <c r="J1339">
        <v>1482.1808000000001</v>
      </c>
      <c r="K1339" s="4">
        <f>IF(ISBLANK(Sales_Fact[[#This Row],[Quantity]]),MEDIAN(Sales_Fact[Quantity]),Sales_Fact[[#This Row],[Quantity]])</f>
        <v>2</v>
      </c>
      <c r="L1339" s="1">
        <f>IF(ISBLANK(Sales_Fact[[#This Row],[Unit_Price]]),MEDIAN(Sales_Fact[Unit_Price]),Sales_Fact[[#This Row],[Unit_Price]])</f>
        <v>892.88</v>
      </c>
      <c r="M1339" s="2">
        <f>IF(ISBLANK(Sales_Fact[[#This Row],[Discount]]),MEDIAN(Sales_Fact[Discount]),Sales_Fact[[#This Row],[Discount]])</f>
        <v>0.17</v>
      </c>
      <c r="N1339" s="1">
        <f>Sales_Fact[[#This Row],[Quantity2]]*Sales_Fact[[#This Row],[Unit_Price3]]*(1-Sales_Fact[[#This Row],[Discount4]])</f>
        <v>1482.1807999999999</v>
      </c>
      <c r="O1339" s="1">
        <f>Sales_Fact[[#This Row],[Quantity2]]*Sales_Fact[[#This Row],[Unit_Price3]]</f>
        <v>1785.76</v>
      </c>
      <c r="P1339" s="1">
        <f>Sales_Fact[[#This Row],[Gross Amount]]*Sales_Fact[[#This Row],[Discount4]]</f>
        <v>303.57920000000001</v>
      </c>
      <c r="Q1339" s="1" t="str">
        <f>IF(Sales_Fact[[#This Row],[Total_Amount5]]&gt;1000,"High Value","Standard")</f>
        <v>High Value</v>
      </c>
    </row>
    <row r="1340" spans="1:17" x14ac:dyDescent="0.25">
      <c r="A1340" t="s">
        <v>3226</v>
      </c>
      <c r="B1340" s="3">
        <v>45936</v>
      </c>
      <c r="C1340" t="s">
        <v>333</v>
      </c>
      <c r="D1340" t="s">
        <v>1671</v>
      </c>
      <c r="E1340" t="s">
        <v>1899</v>
      </c>
      <c r="F1340">
        <v>2</v>
      </c>
      <c r="G1340">
        <v>356.28</v>
      </c>
      <c r="H1340">
        <v>0.11</v>
      </c>
      <c r="I1340" t="s">
        <v>1868</v>
      </c>
      <c r="J1340">
        <v>634.17840000000001</v>
      </c>
      <c r="K1340" s="4">
        <f>IF(ISBLANK(Sales_Fact[[#This Row],[Quantity]]),MEDIAN(Sales_Fact[Quantity]),Sales_Fact[[#This Row],[Quantity]])</f>
        <v>2</v>
      </c>
      <c r="L1340" s="1">
        <f>IF(ISBLANK(Sales_Fact[[#This Row],[Unit_Price]]),MEDIAN(Sales_Fact[Unit_Price]),Sales_Fact[[#This Row],[Unit_Price]])</f>
        <v>356.28</v>
      </c>
      <c r="M1340" s="2">
        <f>IF(ISBLANK(Sales_Fact[[#This Row],[Discount]]),MEDIAN(Sales_Fact[Discount]),Sales_Fact[[#This Row],[Discount]])</f>
        <v>0.11</v>
      </c>
      <c r="N1340" s="1">
        <f>Sales_Fact[[#This Row],[Quantity2]]*Sales_Fact[[#This Row],[Unit_Price3]]*(1-Sales_Fact[[#This Row],[Discount4]])</f>
        <v>634.17840000000001</v>
      </c>
      <c r="O1340" s="1">
        <f>Sales_Fact[[#This Row],[Quantity2]]*Sales_Fact[[#This Row],[Unit_Price3]]</f>
        <v>712.56</v>
      </c>
      <c r="P1340" s="1">
        <f>Sales_Fact[[#This Row],[Gross Amount]]*Sales_Fact[[#This Row],[Discount4]]</f>
        <v>78.381599999999992</v>
      </c>
      <c r="Q1340" s="1" t="str">
        <f>IF(Sales_Fact[[#This Row],[Total_Amount5]]&gt;1000,"High Value","Standard")</f>
        <v>Standard</v>
      </c>
    </row>
    <row r="1341" spans="1:17" x14ac:dyDescent="0.25">
      <c r="A1341" t="s">
        <v>3227</v>
      </c>
      <c r="B1341" s="3">
        <v>45921</v>
      </c>
      <c r="C1341" t="s">
        <v>1209</v>
      </c>
      <c r="D1341" t="s">
        <v>1791</v>
      </c>
      <c r="E1341" t="s">
        <v>1909</v>
      </c>
      <c r="F1341">
        <v>4</v>
      </c>
      <c r="G1341">
        <v>806.99</v>
      </c>
      <c r="H1341">
        <v>0.06</v>
      </c>
      <c r="I1341" t="s">
        <v>1861</v>
      </c>
      <c r="J1341">
        <v>3034.2824000000001</v>
      </c>
      <c r="K1341" s="4">
        <f>IF(ISBLANK(Sales_Fact[[#This Row],[Quantity]]),MEDIAN(Sales_Fact[Quantity]),Sales_Fact[[#This Row],[Quantity]])</f>
        <v>4</v>
      </c>
      <c r="L1341" s="1">
        <f>IF(ISBLANK(Sales_Fact[[#This Row],[Unit_Price]]),MEDIAN(Sales_Fact[Unit_Price]),Sales_Fact[[#This Row],[Unit_Price]])</f>
        <v>806.99</v>
      </c>
      <c r="M1341" s="2">
        <f>IF(ISBLANK(Sales_Fact[[#This Row],[Discount]]),MEDIAN(Sales_Fact[Discount]),Sales_Fact[[#This Row],[Discount]])</f>
        <v>0.06</v>
      </c>
      <c r="N1341" s="1">
        <f>Sales_Fact[[#This Row],[Quantity2]]*Sales_Fact[[#This Row],[Unit_Price3]]*(1-Sales_Fact[[#This Row],[Discount4]])</f>
        <v>3034.2824000000001</v>
      </c>
      <c r="O1341" s="1">
        <f>Sales_Fact[[#This Row],[Quantity2]]*Sales_Fact[[#This Row],[Unit_Price3]]</f>
        <v>3227.96</v>
      </c>
      <c r="P1341" s="1">
        <f>Sales_Fact[[#This Row],[Gross Amount]]*Sales_Fact[[#This Row],[Discount4]]</f>
        <v>193.67759999999998</v>
      </c>
      <c r="Q1341" s="1" t="str">
        <f>IF(Sales_Fact[[#This Row],[Total_Amount5]]&gt;1000,"High Value","Standard")</f>
        <v>High Value</v>
      </c>
    </row>
    <row r="1342" spans="1:17" x14ac:dyDescent="0.25">
      <c r="A1342" t="s">
        <v>3228</v>
      </c>
      <c r="B1342" s="3">
        <v>45855</v>
      </c>
      <c r="C1342" t="s">
        <v>1370</v>
      </c>
      <c r="D1342" t="s">
        <v>1611</v>
      </c>
      <c r="E1342" t="s">
        <v>1883</v>
      </c>
      <c r="F1342">
        <v>3</v>
      </c>
      <c r="G1342">
        <v>684.22</v>
      </c>
      <c r="H1342">
        <v>0.09</v>
      </c>
      <c r="I1342" t="s">
        <v>1861</v>
      </c>
      <c r="J1342">
        <v>1867.9205999999999</v>
      </c>
      <c r="K1342" s="4">
        <f>IF(ISBLANK(Sales_Fact[[#This Row],[Quantity]]),MEDIAN(Sales_Fact[Quantity]),Sales_Fact[[#This Row],[Quantity]])</f>
        <v>3</v>
      </c>
      <c r="L1342" s="1">
        <f>IF(ISBLANK(Sales_Fact[[#This Row],[Unit_Price]]),MEDIAN(Sales_Fact[Unit_Price]),Sales_Fact[[#This Row],[Unit_Price]])</f>
        <v>684.22</v>
      </c>
      <c r="M1342" s="2">
        <f>IF(ISBLANK(Sales_Fact[[#This Row],[Discount]]),MEDIAN(Sales_Fact[Discount]),Sales_Fact[[#This Row],[Discount]])</f>
        <v>0.09</v>
      </c>
      <c r="N1342" s="1">
        <f>Sales_Fact[[#This Row],[Quantity2]]*Sales_Fact[[#This Row],[Unit_Price3]]*(1-Sales_Fact[[#This Row],[Discount4]])</f>
        <v>1867.9205999999999</v>
      </c>
      <c r="O1342" s="1">
        <f>Sales_Fact[[#This Row],[Quantity2]]*Sales_Fact[[#This Row],[Unit_Price3]]</f>
        <v>2052.66</v>
      </c>
      <c r="P1342" s="1">
        <f>Sales_Fact[[#This Row],[Gross Amount]]*Sales_Fact[[#This Row],[Discount4]]</f>
        <v>184.73939999999999</v>
      </c>
      <c r="Q1342" s="1" t="str">
        <f>IF(Sales_Fact[[#This Row],[Total_Amount5]]&gt;1000,"High Value","Standard")</f>
        <v>High Value</v>
      </c>
    </row>
    <row r="1343" spans="1:17" x14ac:dyDescent="0.25">
      <c r="A1343" t="s">
        <v>3229</v>
      </c>
      <c r="B1343" s="3">
        <v>45837</v>
      </c>
      <c r="C1343" t="s">
        <v>1381</v>
      </c>
      <c r="D1343" t="s">
        <v>1830</v>
      </c>
      <c r="E1343" t="s">
        <v>1872</v>
      </c>
      <c r="F1343">
        <v>4</v>
      </c>
      <c r="G1343">
        <v>763.34</v>
      </c>
      <c r="H1343">
        <v>7.0000000000000007E-2</v>
      </c>
      <c r="I1343" t="s">
        <v>1864</v>
      </c>
      <c r="J1343">
        <v>2839.6248000000001</v>
      </c>
      <c r="K1343" s="4">
        <f>IF(ISBLANK(Sales_Fact[[#This Row],[Quantity]]),MEDIAN(Sales_Fact[Quantity]),Sales_Fact[[#This Row],[Quantity]])</f>
        <v>4</v>
      </c>
      <c r="L1343" s="1">
        <f>IF(ISBLANK(Sales_Fact[[#This Row],[Unit_Price]]),MEDIAN(Sales_Fact[Unit_Price]),Sales_Fact[[#This Row],[Unit_Price]])</f>
        <v>763.34</v>
      </c>
      <c r="M1343" s="2">
        <f>IF(ISBLANK(Sales_Fact[[#This Row],[Discount]]),MEDIAN(Sales_Fact[Discount]),Sales_Fact[[#This Row],[Discount]])</f>
        <v>7.0000000000000007E-2</v>
      </c>
      <c r="N1343" s="1">
        <f>Sales_Fact[[#This Row],[Quantity2]]*Sales_Fact[[#This Row],[Unit_Price3]]*(1-Sales_Fact[[#This Row],[Discount4]])</f>
        <v>2839.6248000000001</v>
      </c>
      <c r="O1343" s="1">
        <f>Sales_Fact[[#This Row],[Quantity2]]*Sales_Fact[[#This Row],[Unit_Price3]]</f>
        <v>3053.36</v>
      </c>
      <c r="P1343" s="1">
        <f>Sales_Fact[[#This Row],[Gross Amount]]*Sales_Fact[[#This Row],[Discount4]]</f>
        <v>213.73520000000002</v>
      </c>
      <c r="Q1343" s="1" t="str">
        <f>IF(Sales_Fact[[#This Row],[Total_Amount5]]&gt;1000,"High Value","Standard")</f>
        <v>High Value</v>
      </c>
    </row>
    <row r="1344" spans="1:17" x14ac:dyDescent="0.25">
      <c r="A1344" t="s">
        <v>3230</v>
      </c>
      <c r="B1344" s="3">
        <v>45738</v>
      </c>
      <c r="C1344" t="s">
        <v>1140</v>
      </c>
      <c r="D1344" t="s">
        <v>1701</v>
      </c>
      <c r="E1344" t="s">
        <v>1860</v>
      </c>
      <c r="F1344">
        <v>3</v>
      </c>
      <c r="G1344">
        <v>721.94</v>
      </c>
      <c r="H1344">
        <v>0.26</v>
      </c>
      <c r="I1344" t="s">
        <v>1861</v>
      </c>
      <c r="J1344">
        <v>1602.7067999999999</v>
      </c>
      <c r="K1344" s="4">
        <f>IF(ISBLANK(Sales_Fact[[#This Row],[Quantity]]),MEDIAN(Sales_Fact[Quantity]),Sales_Fact[[#This Row],[Quantity]])</f>
        <v>3</v>
      </c>
      <c r="L1344" s="1">
        <f>IF(ISBLANK(Sales_Fact[[#This Row],[Unit_Price]]),MEDIAN(Sales_Fact[Unit_Price]),Sales_Fact[[#This Row],[Unit_Price]])</f>
        <v>721.94</v>
      </c>
      <c r="M1344" s="2">
        <f>IF(ISBLANK(Sales_Fact[[#This Row],[Discount]]),MEDIAN(Sales_Fact[Discount]),Sales_Fact[[#This Row],[Discount]])</f>
        <v>0.26</v>
      </c>
      <c r="N1344" s="1">
        <f>Sales_Fact[[#This Row],[Quantity2]]*Sales_Fact[[#This Row],[Unit_Price3]]*(1-Sales_Fact[[#This Row],[Discount4]])</f>
        <v>1602.7068000000002</v>
      </c>
      <c r="O1344" s="1">
        <f>Sales_Fact[[#This Row],[Quantity2]]*Sales_Fact[[#This Row],[Unit_Price3]]</f>
        <v>2165.8200000000002</v>
      </c>
      <c r="P1344" s="1">
        <f>Sales_Fact[[#This Row],[Gross Amount]]*Sales_Fact[[#This Row],[Discount4]]</f>
        <v>563.11320000000001</v>
      </c>
      <c r="Q1344" s="1" t="str">
        <f>IF(Sales_Fact[[#This Row],[Total_Amount5]]&gt;1000,"High Value","Standard")</f>
        <v>High Value</v>
      </c>
    </row>
    <row r="1345" spans="1:17" x14ac:dyDescent="0.25">
      <c r="A1345" t="s">
        <v>3231</v>
      </c>
      <c r="B1345" s="3">
        <v>45323</v>
      </c>
      <c r="C1345" t="s">
        <v>1273</v>
      </c>
      <c r="D1345" t="s">
        <v>1842</v>
      </c>
      <c r="E1345" t="s">
        <v>1883</v>
      </c>
      <c r="F1345">
        <v>3</v>
      </c>
      <c r="G1345">
        <v>760.38</v>
      </c>
      <c r="H1345">
        <v>0</v>
      </c>
      <c r="I1345" t="s">
        <v>1868</v>
      </c>
      <c r="J1345">
        <v>2281.14</v>
      </c>
      <c r="K1345" s="4">
        <f>IF(ISBLANK(Sales_Fact[[#This Row],[Quantity]]),MEDIAN(Sales_Fact[Quantity]),Sales_Fact[[#This Row],[Quantity]])</f>
        <v>3</v>
      </c>
      <c r="L1345" s="1">
        <f>IF(ISBLANK(Sales_Fact[[#This Row],[Unit_Price]]),MEDIAN(Sales_Fact[Unit_Price]),Sales_Fact[[#This Row],[Unit_Price]])</f>
        <v>760.38</v>
      </c>
      <c r="M1345" s="2">
        <f>IF(ISBLANK(Sales_Fact[[#This Row],[Discount]]),MEDIAN(Sales_Fact[Discount]),Sales_Fact[[#This Row],[Discount]])</f>
        <v>0</v>
      </c>
      <c r="N1345" s="1">
        <f>Sales_Fact[[#This Row],[Quantity2]]*Sales_Fact[[#This Row],[Unit_Price3]]*(1-Sales_Fact[[#This Row],[Discount4]])</f>
        <v>2281.14</v>
      </c>
      <c r="O1345" s="1">
        <f>Sales_Fact[[#This Row],[Quantity2]]*Sales_Fact[[#This Row],[Unit_Price3]]</f>
        <v>2281.14</v>
      </c>
      <c r="P1345" s="1">
        <f>Sales_Fact[[#This Row],[Gross Amount]]*Sales_Fact[[#This Row],[Discount4]]</f>
        <v>0</v>
      </c>
      <c r="Q1345" s="1" t="str">
        <f>IF(Sales_Fact[[#This Row],[Total_Amount5]]&gt;1000,"High Value","Standard")</f>
        <v>High Value</v>
      </c>
    </row>
    <row r="1346" spans="1:17" x14ac:dyDescent="0.25">
      <c r="A1346" t="s">
        <v>3232</v>
      </c>
      <c r="B1346" s="3">
        <v>45362</v>
      </c>
      <c r="C1346" t="s">
        <v>951</v>
      </c>
      <c r="D1346" t="s">
        <v>1842</v>
      </c>
      <c r="E1346" t="s">
        <v>1904</v>
      </c>
      <c r="F1346">
        <v>3</v>
      </c>
      <c r="G1346">
        <v>612.53</v>
      </c>
      <c r="H1346">
        <v>0.21</v>
      </c>
      <c r="I1346" t="s">
        <v>1868</v>
      </c>
      <c r="J1346">
        <v>1451.6960999999999</v>
      </c>
      <c r="K1346" s="4">
        <f>IF(ISBLANK(Sales_Fact[[#This Row],[Quantity]]),MEDIAN(Sales_Fact[Quantity]),Sales_Fact[[#This Row],[Quantity]])</f>
        <v>3</v>
      </c>
      <c r="L1346" s="1">
        <f>IF(ISBLANK(Sales_Fact[[#This Row],[Unit_Price]]),MEDIAN(Sales_Fact[Unit_Price]),Sales_Fact[[#This Row],[Unit_Price]])</f>
        <v>612.53</v>
      </c>
      <c r="M1346" s="2">
        <f>IF(ISBLANK(Sales_Fact[[#This Row],[Discount]]),MEDIAN(Sales_Fact[Discount]),Sales_Fact[[#This Row],[Discount]])</f>
        <v>0.21</v>
      </c>
      <c r="N1346" s="1">
        <f>Sales_Fact[[#This Row],[Quantity2]]*Sales_Fact[[#This Row],[Unit_Price3]]*(1-Sales_Fact[[#This Row],[Discount4]])</f>
        <v>1451.6960999999999</v>
      </c>
      <c r="O1346" s="1">
        <f>Sales_Fact[[#This Row],[Quantity2]]*Sales_Fact[[#This Row],[Unit_Price3]]</f>
        <v>1837.59</v>
      </c>
      <c r="P1346" s="1">
        <f>Sales_Fact[[#This Row],[Gross Amount]]*Sales_Fact[[#This Row],[Discount4]]</f>
        <v>385.89389999999997</v>
      </c>
      <c r="Q1346" s="1" t="str">
        <f>IF(Sales_Fact[[#This Row],[Total_Amount5]]&gt;1000,"High Value","Standard")</f>
        <v>High Value</v>
      </c>
    </row>
    <row r="1347" spans="1:17" x14ac:dyDescent="0.25">
      <c r="A1347" t="s">
        <v>3233</v>
      </c>
      <c r="B1347" s="3">
        <v>45544</v>
      </c>
      <c r="C1347" t="s">
        <v>164</v>
      </c>
      <c r="D1347" t="s">
        <v>1740</v>
      </c>
      <c r="E1347" t="s">
        <v>1886</v>
      </c>
      <c r="F1347">
        <v>3</v>
      </c>
      <c r="G1347">
        <v>841.37</v>
      </c>
      <c r="H1347">
        <v>0.28999999999999998</v>
      </c>
      <c r="I1347" t="s">
        <v>1864</v>
      </c>
      <c r="J1347">
        <v>1792.1180999999999</v>
      </c>
      <c r="K1347" s="4">
        <f>IF(ISBLANK(Sales_Fact[[#This Row],[Quantity]]),MEDIAN(Sales_Fact[Quantity]),Sales_Fact[[#This Row],[Quantity]])</f>
        <v>3</v>
      </c>
      <c r="L1347" s="1">
        <f>IF(ISBLANK(Sales_Fact[[#This Row],[Unit_Price]]),MEDIAN(Sales_Fact[Unit_Price]),Sales_Fact[[#This Row],[Unit_Price]])</f>
        <v>841.37</v>
      </c>
      <c r="M1347" s="2">
        <f>IF(ISBLANK(Sales_Fact[[#This Row],[Discount]]),MEDIAN(Sales_Fact[Discount]),Sales_Fact[[#This Row],[Discount]])</f>
        <v>0.28999999999999998</v>
      </c>
      <c r="N1347" s="1">
        <f>Sales_Fact[[#This Row],[Quantity2]]*Sales_Fact[[#This Row],[Unit_Price3]]*(1-Sales_Fact[[#This Row],[Discount4]])</f>
        <v>1792.1180999999999</v>
      </c>
      <c r="O1347" s="1">
        <f>Sales_Fact[[#This Row],[Quantity2]]*Sales_Fact[[#This Row],[Unit_Price3]]</f>
        <v>2524.11</v>
      </c>
      <c r="P1347" s="1">
        <f>Sales_Fact[[#This Row],[Gross Amount]]*Sales_Fact[[#This Row],[Discount4]]</f>
        <v>731.99189999999999</v>
      </c>
      <c r="Q1347" s="1" t="str">
        <f>IF(Sales_Fact[[#This Row],[Total_Amount5]]&gt;1000,"High Value","Standard")</f>
        <v>High Value</v>
      </c>
    </row>
    <row r="1348" spans="1:17" x14ac:dyDescent="0.25">
      <c r="A1348" t="s">
        <v>3234</v>
      </c>
      <c r="B1348" s="3">
        <v>45249</v>
      </c>
      <c r="C1348" t="s">
        <v>842</v>
      </c>
      <c r="D1348" t="s">
        <v>1695</v>
      </c>
      <c r="E1348" t="s">
        <v>1890</v>
      </c>
      <c r="F1348">
        <v>2</v>
      </c>
      <c r="G1348">
        <v>636.51</v>
      </c>
      <c r="H1348">
        <v>0.25</v>
      </c>
      <c r="I1348" t="s">
        <v>1861</v>
      </c>
      <c r="J1348">
        <v>954.76499999999999</v>
      </c>
      <c r="K1348" s="4">
        <f>IF(ISBLANK(Sales_Fact[[#This Row],[Quantity]]),MEDIAN(Sales_Fact[Quantity]),Sales_Fact[[#This Row],[Quantity]])</f>
        <v>2</v>
      </c>
      <c r="L1348" s="1">
        <f>IF(ISBLANK(Sales_Fact[[#This Row],[Unit_Price]]),MEDIAN(Sales_Fact[Unit_Price]),Sales_Fact[[#This Row],[Unit_Price]])</f>
        <v>636.51</v>
      </c>
      <c r="M1348" s="2">
        <f>IF(ISBLANK(Sales_Fact[[#This Row],[Discount]]),MEDIAN(Sales_Fact[Discount]),Sales_Fact[[#This Row],[Discount]])</f>
        <v>0.25</v>
      </c>
      <c r="N1348" s="1">
        <f>Sales_Fact[[#This Row],[Quantity2]]*Sales_Fact[[#This Row],[Unit_Price3]]*(1-Sales_Fact[[#This Row],[Discount4]])</f>
        <v>954.76499999999999</v>
      </c>
      <c r="O1348" s="1">
        <f>Sales_Fact[[#This Row],[Quantity2]]*Sales_Fact[[#This Row],[Unit_Price3]]</f>
        <v>1273.02</v>
      </c>
      <c r="P1348" s="1">
        <f>Sales_Fact[[#This Row],[Gross Amount]]*Sales_Fact[[#This Row],[Discount4]]</f>
        <v>318.255</v>
      </c>
      <c r="Q1348" s="1" t="str">
        <f>IF(Sales_Fact[[#This Row],[Total_Amount5]]&gt;1000,"High Value","Standard")</f>
        <v>Standard</v>
      </c>
    </row>
    <row r="1349" spans="1:17" x14ac:dyDescent="0.25">
      <c r="A1349" t="s">
        <v>3235</v>
      </c>
      <c r="B1349" s="3">
        <v>45659</v>
      </c>
      <c r="C1349" t="s">
        <v>333</v>
      </c>
      <c r="D1349" t="s">
        <v>1686</v>
      </c>
      <c r="E1349" t="s">
        <v>1866</v>
      </c>
      <c r="F1349">
        <v>2</v>
      </c>
      <c r="G1349">
        <v>732.37</v>
      </c>
      <c r="H1349">
        <v>0.22</v>
      </c>
      <c r="I1349" t="s">
        <v>1868</v>
      </c>
      <c r="J1349">
        <v>1142.4972</v>
      </c>
      <c r="K1349" s="4">
        <f>IF(ISBLANK(Sales_Fact[[#This Row],[Quantity]]),MEDIAN(Sales_Fact[Quantity]),Sales_Fact[[#This Row],[Quantity]])</f>
        <v>2</v>
      </c>
      <c r="L1349" s="1">
        <f>IF(ISBLANK(Sales_Fact[[#This Row],[Unit_Price]]),MEDIAN(Sales_Fact[Unit_Price]),Sales_Fact[[#This Row],[Unit_Price]])</f>
        <v>732.37</v>
      </c>
      <c r="M1349" s="2">
        <f>IF(ISBLANK(Sales_Fact[[#This Row],[Discount]]),MEDIAN(Sales_Fact[Discount]),Sales_Fact[[#This Row],[Discount]])</f>
        <v>0.22</v>
      </c>
      <c r="N1349" s="1">
        <f>Sales_Fact[[#This Row],[Quantity2]]*Sales_Fact[[#This Row],[Unit_Price3]]*(1-Sales_Fact[[#This Row],[Discount4]])</f>
        <v>1142.4972</v>
      </c>
      <c r="O1349" s="1">
        <f>Sales_Fact[[#This Row],[Quantity2]]*Sales_Fact[[#This Row],[Unit_Price3]]</f>
        <v>1464.74</v>
      </c>
      <c r="P1349" s="1">
        <f>Sales_Fact[[#This Row],[Gross Amount]]*Sales_Fact[[#This Row],[Discount4]]</f>
        <v>322.24279999999999</v>
      </c>
      <c r="Q1349" s="1" t="str">
        <f>IF(Sales_Fact[[#This Row],[Total_Amount5]]&gt;1000,"High Value","Standard")</f>
        <v>High Value</v>
      </c>
    </row>
    <row r="1350" spans="1:17" x14ac:dyDescent="0.25">
      <c r="A1350" t="s">
        <v>3236</v>
      </c>
      <c r="B1350" s="3">
        <v>45927</v>
      </c>
      <c r="C1350" t="s">
        <v>553</v>
      </c>
      <c r="D1350" t="s">
        <v>1713</v>
      </c>
      <c r="E1350" t="s">
        <v>1886</v>
      </c>
      <c r="F1350">
        <v>3</v>
      </c>
      <c r="G1350">
        <v>183.44</v>
      </c>
      <c r="H1350">
        <v>0.28000000000000003</v>
      </c>
      <c r="I1350" t="s">
        <v>1868</v>
      </c>
      <c r="J1350">
        <v>396.23039999999992</v>
      </c>
      <c r="K1350" s="4">
        <f>IF(ISBLANK(Sales_Fact[[#This Row],[Quantity]]),MEDIAN(Sales_Fact[Quantity]),Sales_Fact[[#This Row],[Quantity]])</f>
        <v>3</v>
      </c>
      <c r="L1350" s="1">
        <f>IF(ISBLANK(Sales_Fact[[#This Row],[Unit_Price]]),MEDIAN(Sales_Fact[Unit_Price]),Sales_Fact[[#This Row],[Unit_Price]])</f>
        <v>183.44</v>
      </c>
      <c r="M1350" s="2">
        <f>IF(ISBLANK(Sales_Fact[[#This Row],[Discount]]),MEDIAN(Sales_Fact[Discount]),Sales_Fact[[#This Row],[Discount]])</f>
        <v>0.28000000000000003</v>
      </c>
      <c r="N1350" s="1">
        <f>Sales_Fact[[#This Row],[Quantity2]]*Sales_Fact[[#This Row],[Unit_Price3]]*(1-Sales_Fact[[#This Row],[Discount4]])</f>
        <v>396.23039999999992</v>
      </c>
      <c r="O1350" s="1">
        <f>Sales_Fact[[#This Row],[Quantity2]]*Sales_Fact[[#This Row],[Unit_Price3]]</f>
        <v>550.31999999999994</v>
      </c>
      <c r="P1350" s="1">
        <f>Sales_Fact[[#This Row],[Gross Amount]]*Sales_Fact[[#This Row],[Discount4]]</f>
        <v>154.08959999999999</v>
      </c>
      <c r="Q1350" s="1" t="str">
        <f>IF(Sales_Fact[[#This Row],[Total_Amount5]]&gt;1000,"High Value","Standard")</f>
        <v>Standard</v>
      </c>
    </row>
    <row r="1351" spans="1:17" x14ac:dyDescent="0.25">
      <c r="A1351" t="s">
        <v>3237</v>
      </c>
      <c r="B1351" s="3">
        <v>45373</v>
      </c>
      <c r="C1351" t="s">
        <v>245</v>
      </c>
      <c r="D1351" t="s">
        <v>1585</v>
      </c>
      <c r="E1351" t="s">
        <v>1896</v>
      </c>
      <c r="F1351">
        <v>4</v>
      </c>
      <c r="G1351">
        <v>898.58</v>
      </c>
      <c r="H1351">
        <v>0.16</v>
      </c>
      <c r="I1351" t="s">
        <v>1864</v>
      </c>
      <c r="J1351">
        <v>3019.2287999999999</v>
      </c>
      <c r="K1351" s="4">
        <f>IF(ISBLANK(Sales_Fact[[#This Row],[Quantity]]),MEDIAN(Sales_Fact[Quantity]),Sales_Fact[[#This Row],[Quantity]])</f>
        <v>4</v>
      </c>
      <c r="L1351" s="1">
        <f>IF(ISBLANK(Sales_Fact[[#This Row],[Unit_Price]]),MEDIAN(Sales_Fact[Unit_Price]),Sales_Fact[[#This Row],[Unit_Price]])</f>
        <v>898.58</v>
      </c>
      <c r="M1351" s="2">
        <f>IF(ISBLANK(Sales_Fact[[#This Row],[Discount]]),MEDIAN(Sales_Fact[Discount]),Sales_Fact[[#This Row],[Discount]])</f>
        <v>0.16</v>
      </c>
      <c r="N1351" s="1">
        <f>Sales_Fact[[#This Row],[Quantity2]]*Sales_Fact[[#This Row],[Unit_Price3]]*(1-Sales_Fact[[#This Row],[Discount4]])</f>
        <v>3019.2287999999999</v>
      </c>
      <c r="O1351" s="1">
        <f>Sales_Fact[[#This Row],[Quantity2]]*Sales_Fact[[#This Row],[Unit_Price3]]</f>
        <v>3594.32</v>
      </c>
      <c r="P1351" s="1">
        <f>Sales_Fact[[#This Row],[Gross Amount]]*Sales_Fact[[#This Row],[Discount4]]</f>
        <v>575.09120000000007</v>
      </c>
      <c r="Q1351" s="1" t="str">
        <f>IF(Sales_Fact[[#This Row],[Total_Amount5]]&gt;1000,"High Value","Standard")</f>
        <v>High Value</v>
      </c>
    </row>
    <row r="1352" spans="1:17" x14ac:dyDescent="0.25">
      <c r="A1352" t="s">
        <v>3238</v>
      </c>
      <c r="B1352" s="3">
        <v>45529</v>
      </c>
      <c r="C1352" t="s">
        <v>1227</v>
      </c>
      <c r="D1352" t="s">
        <v>1620</v>
      </c>
      <c r="E1352" t="s">
        <v>1909</v>
      </c>
      <c r="F1352">
        <v>3</v>
      </c>
      <c r="G1352">
        <v>152.41</v>
      </c>
      <c r="H1352">
        <v>0.25</v>
      </c>
      <c r="I1352" t="s">
        <v>1861</v>
      </c>
      <c r="J1352">
        <v>342.92250000000001</v>
      </c>
      <c r="K1352" s="4">
        <f>IF(ISBLANK(Sales_Fact[[#This Row],[Quantity]]),MEDIAN(Sales_Fact[Quantity]),Sales_Fact[[#This Row],[Quantity]])</f>
        <v>3</v>
      </c>
      <c r="L1352" s="1">
        <f>IF(ISBLANK(Sales_Fact[[#This Row],[Unit_Price]]),MEDIAN(Sales_Fact[Unit_Price]),Sales_Fact[[#This Row],[Unit_Price]])</f>
        <v>152.41</v>
      </c>
      <c r="M1352" s="2">
        <f>IF(ISBLANK(Sales_Fact[[#This Row],[Discount]]),MEDIAN(Sales_Fact[Discount]),Sales_Fact[[#This Row],[Discount]])</f>
        <v>0.25</v>
      </c>
      <c r="N1352" s="1">
        <f>Sales_Fact[[#This Row],[Quantity2]]*Sales_Fact[[#This Row],[Unit_Price3]]*(1-Sales_Fact[[#This Row],[Discount4]])</f>
        <v>342.92250000000001</v>
      </c>
      <c r="O1352" s="1">
        <f>Sales_Fact[[#This Row],[Quantity2]]*Sales_Fact[[#This Row],[Unit_Price3]]</f>
        <v>457.23</v>
      </c>
      <c r="P1352" s="1">
        <f>Sales_Fact[[#This Row],[Gross Amount]]*Sales_Fact[[#This Row],[Discount4]]</f>
        <v>114.3075</v>
      </c>
      <c r="Q1352" s="1" t="str">
        <f>IF(Sales_Fact[[#This Row],[Total_Amount5]]&gt;1000,"High Value","Standard")</f>
        <v>Standard</v>
      </c>
    </row>
    <row r="1353" spans="1:17" x14ac:dyDescent="0.25">
      <c r="A1353" t="s">
        <v>3239</v>
      </c>
      <c r="B1353" s="3">
        <v>45872</v>
      </c>
      <c r="C1353" t="s">
        <v>730</v>
      </c>
      <c r="D1353" t="s">
        <v>1827</v>
      </c>
      <c r="E1353" t="s">
        <v>1881</v>
      </c>
      <c r="F1353">
        <v>3</v>
      </c>
      <c r="G1353">
        <v>972.58</v>
      </c>
      <c r="H1353">
        <v>0.28000000000000003</v>
      </c>
      <c r="I1353" t="s">
        <v>1868</v>
      </c>
      <c r="J1353">
        <v>2100.7728000000002</v>
      </c>
      <c r="K1353" s="4">
        <f>IF(ISBLANK(Sales_Fact[[#This Row],[Quantity]]),MEDIAN(Sales_Fact[Quantity]),Sales_Fact[[#This Row],[Quantity]])</f>
        <v>3</v>
      </c>
      <c r="L1353" s="1">
        <f>IF(ISBLANK(Sales_Fact[[#This Row],[Unit_Price]]),MEDIAN(Sales_Fact[Unit_Price]),Sales_Fact[[#This Row],[Unit_Price]])</f>
        <v>972.58</v>
      </c>
      <c r="M1353" s="2">
        <f>IF(ISBLANK(Sales_Fact[[#This Row],[Discount]]),MEDIAN(Sales_Fact[Discount]),Sales_Fact[[#This Row],[Discount]])</f>
        <v>0.28000000000000003</v>
      </c>
      <c r="N1353" s="1">
        <f>Sales_Fact[[#This Row],[Quantity2]]*Sales_Fact[[#This Row],[Unit_Price3]]*(1-Sales_Fact[[#This Row],[Discount4]])</f>
        <v>2100.7728000000002</v>
      </c>
      <c r="O1353" s="1">
        <f>Sales_Fact[[#This Row],[Quantity2]]*Sales_Fact[[#This Row],[Unit_Price3]]</f>
        <v>2917.7400000000002</v>
      </c>
      <c r="P1353" s="1">
        <f>Sales_Fact[[#This Row],[Gross Amount]]*Sales_Fact[[#This Row],[Discount4]]</f>
        <v>816.96720000000016</v>
      </c>
      <c r="Q1353" s="1" t="str">
        <f>IF(Sales_Fact[[#This Row],[Total_Amount5]]&gt;1000,"High Value","Standard")</f>
        <v>High Value</v>
      </c>
    </row>
    <row r="1354" spans="1:17" x14ac:dyDescent="0.25">
      <c r="A1354" t="s">
        <v>3240</v>
      </c>
      <c r="B1354" s="3">
        <v>45267</v>
      </c>
      <c r="C1354" t="s">
        <v>1446</v>
      </c>
      <c r="D1354" t="s">
        <v>1758</v>
      </c>
      <c r="E1354" t="s">
        <v>1931</v>
      </c>
      <c r="F1354">
        <v>4</v>
      </c>
      <c r="G1354">
        <v>136.4</v>
      </c>
      <c r="H1354">
        <v>0.04</v>
      </c>
      <c r="I1354" t="s">
        <v>1868</v>
      </c>
      <c r="J1354">
        <v>523.77599999999995</v>
      </c>
      <c r="K1354" s="4">
        <f>IF(ISBLANK(Sales_Fact[[#This Row],[Quantity]]),MEDIAN(Sales_Fact[Quantity]),Sales_Fact[[#This Row],[Quantity]])</f>
        <v>4</v>
      </c>
      <c r="L1354" s="1">
        <f>IF(ISBLANK(Sales_Fact[[#This Row],[Unit_Price]]),MEDIAN(Sales_Fact[Unit_Price]),Sales_Fact[[#This Row],[Unit_Price]])</f>
        <v>136.4</v>
      </c>
      <c r="M1354" s="2">
        <f>IF(ISBLANK(Sales_Fact[[#This Row],[Discount]]),MEDIAN(Sales_Fact[Discount]),Sales_Fact[[#This Row],[Discount]])</f>
        <v>0.04</v>
      </c>
      <c r="N1354" s="1">
        <f>Sales_Fact[[#This Row],[Quantity2]]*Sales_Fact[[#This Row],[Unit_Price3]]*(1-Sales_Fact[[#This Row],[Discount4]])</f>
        <v>523.77599999999995</v>
      </c>
      <c r="O1354" s="1">
        <f>Sales_Fact[[#This Row],[Quantity2]]*Sales_Fact[[#This Row],[Unit_Price3]]</f>
        <v>545.6</v>
      </c>
      <c r="P1354" s="1">
        <f>Sales_Fact[[#This Row],[Gross Amount]]*Sales_Fact[[#This Row],[Discount4]]</f>
        <v>21.824000000000002</v>
      </c>
      <c r="Q1354" s="1" t="str">
        <f>IF(Sales_Fact[[#This Row],[Total_Amount5]]&gt;1000,"High Value","Standard")</f>
        <v>Standard</v>
      </c>
    </row>
    <row r="1355" spans="1:17" x14ac:dyDescent="0.25">
      <c r="A1355" t="s">
        <v>3241</v>
      </c>
      <c r="B1355" s="3">
        <v>45894</v>
      </c>
      <c r="C1355" t="s">
        <v>1256</v>
      </c>
      <c r="D1355" t="s">
        <v>1833</v>
      </c>
      <c r="E1355" t="s">
        <v>1888</v>
      </c>
      <c r="F1355">
        <v>1</v>
      </c>
      <c r="G1355">
        <v>509.63</v>
      </c>
      <c r="H1355">
        <v>0.27</v>
      </c>
      <c r="I1355" t="s">
        <v>1868</v>
      </c>
      <c r="J1355">
        <v>372.0299</v>
      </c>
      <c r="K1355" s="4">
        <f>IF(ISBLANK(Sales_Fact[[#This Row],[Quantity]]),MEDIAN(Sales_Fact[Quantity]),Sales_Fact[[#This Row],[Quantity]])</f>
        <v>1</v>
      </c>
      <c r="L1355" s="1">
        <f>IF(ISBLANK(Sales_Fact[[#This Row],[Unit_Price]]),MEDIAN(Sales_Fact[Unit_Price]),Sales_Fact[[#This Row],[Unit_Price]])</f>
        <v>509.63</v>
      </c>
      <c r="M1355" s="2">
        <f>IF(ISBLANK(Sales_Fact[[#This Row],[Discount]]),MEDIAN(Sales_Fact[Discount]),Sales_Fact[[#This Row],[Discount]])</f>
        <v>0.27</v>
      </c>
      <c r="N1355" s="1">
        <f>Sales_Fact[[#This Row],[Quantity2]]*Sales_Fact[[#This Row],[Unit_Price3]]*(1-Sales_Fact[[#This Row],[Discount4]])</f>
        <v>372.0299</v>
      </c>
      <c r="O1355" s="1">
        <f>Sales_Fact[[#This Row],[Quantity2]]*Sales_Fact[[#This Row],[Unit_Price3]]</f>
        <v>509.63</v>
      </c>
      <c r="P1355" s="1">
        <f>Sales_Fact[[#This Row],[Gross Amount]]*Sales_Fact[[#This Row],[Discount4]]</f>
        <v>137.6001</v>
      </c>
      <c r="Q1355" s="1" t="str">
        <f>IF(Sales_Fact[[#This Row],[Total_Amount5]]&gt;1000,"High Value","Standard")</f>
        <v>Standard</v>
      </c>
    </row>
    <row r="1356" spans="1:17" x14ac:dyDescent="0.25">
      <c r="A1356" t="s">
        <v>3242</v>
      </c>
      <c r="B1356" s="3">
        <v>45331</v>
      </c>
      <c r="C1356" t="s">
        <v>24</v>
      </c>
      <c r="D1356" t="s">
        <v>1842</v>
      </c>
      <c r="E1356" t="s">
        <v>1860</v>
      </c>
      <c r="F1356">
        <v>4</v>
      </c>
      <c r="G1356">
        <v>360.28</v>
      </c>
      <c r="H1356">
        <v>0.09</v>
      </c>
      <c r="I1356" t="s">
        <v>1868</v>
      </c>
      <c r="J1356">
        <v>1311.4192</v>
      </c>
      <c r="K1356" s="4">
        <f>IF(ISBLANK(Sales_Fact[[#This Row],[Quantity]]),MEDIAN(Sales_Fact[Quantity]),Sales_Fact[[#This Row],[Quantity]])</f>
        <v>4</v>
      </c>
      <c r="L1356" s="1">
        <f>IF(ISBLANK(Sales_Fact[[#This Row],[Unit_Price]]),MEDIAN(Sales_Fact[Unit_Price]),Sales_Fact[[#This Row],[Unit_Price]])</f>
        <v>360.28</v>
      </c>
      <c r="M1356" s="2">
        <f>IF(ISBLANK(Sales_Fact[[#This Row],[Discount]]),MEDIAN(Sales_Fact[Discount]),Sales_Fact[[#This Row],[Discount]])</f>
        <v>0.09</v>
      </c>
      <c r="N1356" s="1">
        <f>Sales_Fact[[#This Row],[Quantity2]]*Sales_Fact[[#This Row],[Unit_Price3]]*(1-Sales_Fact[[#This Row],[Discount4]])</f>
        <v>1311.4192</v>
      </c>
      <c r="O1356" s="1">
        <f>Sales_Fact[[#This Row],[Quantity2]]*Sales_Fact[[#This Row],[Unit_Price3]]</f>
        <v>1441.12</v>
      </c>
      <c r="P1356" s="1">
        <f>Sales_Fact[[#This Row],[Gross Amount]]*Sales_Fact[[#This Row],[Discount4]]</f>
        <v>129.70079999999999</v>
      </c>
      <c r="Q1356" s="1" t="str">
        <f>IF(Sales_Fact[[#This Row],[Total_Amount5]]&gt;1000,"High Value","Standard")</f>
        <v>High Value</v>
      </c>
    </row>
    <row r="1357" spans="1:17" x14ac:dyDescent="0.25">
      <c r="A1357" t="s">
        <v>3243</v>
      </c>
      <c r="B1357" s="3">
        <v>45910</v>
      </c>
      <c r="C1357" t="s">
        <v>296</v>
      </c>
      <c r="D1357" t="s">
        <v>1818</v>
      </c>
      <c r="E1357" t="s">
        <v>1888</v>
      </c>
      <c r="F1357">
        <v>3</v>
      </c>
      <c r="G1357">
        <v>882.05</v>
      </c>
      <c r="H1357">
        <v>0.06</v>
      </c>
      <c r="I1357" t="s">
        <v>1864</v>
      </c>
      <c r="J1357">
        <v>2487.3809999999989</v>
      </c>
      <c r="K1357" s="4">
        <f>IF(ISBLANK(Sales_Fact[[#This Row],[Quantity]]),MEDIAN(Sales_Fact[Quantity]),Sales_Fact[[#This Row],[Quantity]])</f>
        <v>3</v>
      </c>
      <c r="L1357" s="1">
        <f>IF(ISBLANK(Sales_Fact[[#This Row],[Unit_Price]]),MEDIAN(Sales_Fact[Unit_Price]),Sales_Fact[[#This Row],[Unit_Price]])</f>
        <v>882.05</v>
      </c>
      <c r="M1357" s="2">
        <f>IF(ISBLANK(Sales_Fact[[#This Row],[Discount]]),MEDIAN(Sales_Fact[Discount]),Sales_Fact[[#This Row],[Discount]])</f>
        <v>0.06</v>
      </c>
      <c r="N1357" s="1">
        <f>Sales_Fact[[#This Row],[Quantity2]]*Sales_Fact[[#This Row],[Unit_Price3]]*(1-Sales_Fact[[#This Row],[Discount4]])</f>
        <v>2487.3809999999994</v>
      </c>
      <c r="O1357" s="1">
        <f>Sales_Fact[[#This Row],[Quantity2]]*Sales_Fact[[#This Row],[Unit_Price3]]</f>
        <v>2646.1499999999996</v>
      </c>
      <c r="P1357" s="1">
        <f>Sales_Fact[[#This Row],[Gross Amount]]*Sales_Fact[[#This Row],[Discount4]]</f>
        <v>158.76899999999998</v>
      </c>
      <c r="Q1357" s="1" t="str">
        <f>IF(Sales_Fact[[#This Row],[Total_Amount5]]&gt;1000,"High Value","Standard")</f>
        <v>High Value</v>
      </c>
    </row>
    <row r="1358" spans="1:17" x14ac:dyDescent="0.25">
      <c r="A1358" t="s">
        <v>3244</v>
      </c>
      <c r="B1358" s="3">
        <v>45564</v>
      </c>
      <c r="C1358" t="s">
        <v>646</v>
      </c>
      <c r="D1358" t="s">
        <v>1788</v>
      </c>
      <c r="E1358" t="s">
        <v>1866</v>
      </c>
      <c r="F1358">
        <v>3</v>
      </c>
      <c r="G1358">
        <v>141.54</v>
      </c>
      <c r="H1358">
        <v>0.12</v>
      </c>
      <c r="I1358" t="s">
        <v>1864</v>
      </c>
      <c r="J1358">
        <v>373.66559999999998</v>
      </c>
      <c r="K1358" s="4">
        <f>IF(ISBLANK(Sales_Fact[[#This Row],[Quantity]]),MEDIAN(Sales_Fact[Quantity]),Sales_Fact[[#This Row],[Quantity]])</f>
        <v>3</v>
      </c>
      <c r="L1358" s="1">
        <f>IF(ISBLANK(Sales_Fact[[#This Row],[Unit_Price]]),MEDIAN(Sales_Fact[Unit_Price]),Sales_Fact[[#This Row],[Unit_Price]])</f>
        <v>141.54</v>
      </c>
      <c r="M1358" s="2">
        <f>IF(ISBLANK(Sales_Fact[[#This Row],[Discount]]),MEDIAN(Sales_Fact[Discount]),Sales_Fact[[#This Row],[Discount]])</f>
        <v>0.12</v>
      </c>
      <c r="N1358" s="1">
        <f>Sales_Fact[[#This Row],[Quantity2]]*Sales_Fact[[#This Row],[Unit_Price3]]*(1-Sales_Fact[[#This Row],[Discount4]])</f>
        <v>373.66559999999998</v>
      </c>
      <c r="O1358" s="1">
        <f>Sales_Fact[[#This Row],[Quantity2]]*Sales_Fact[[#This Row],[Unit_Price3]]</f>
        <v>424.62</v>
      </c>
      <c r="P1358" s="1">
        <f>Sales_Fact[[#This Row],[Gross Amount]]*Sales_Fact[[#This Row],[Discount4]]</f>
        <v>50.9544</v>
      </c>
      <c r="Q1358" s="1" t="str">
        <f>IF(Sales_Fact[[#This Row],[Total_Amount5]]&gt;1000,"High Value","Standard")</f>
        <v>Standard</v>
      </c>
    </row>
    <row r="1359" spans="1:17" x14ac:dyDescent="0.25">
      <c r="A1359" t="s">
        <v>3245</v>
      </c>
      <c r="B1359" s="3">
        <v>45461</v>
      </c>
      <c r="C1359" t="s">
        <v>172</v>
      </c>
      <c r="D1359" t="s">
        <v>1597</v>
      </c>
      <c r="E1359" t="s">
        <v>1874</v>
      </c>
      <c r="F1359">
        <v>3</v>
      </c>
      <c r="G1359">
        <v>83.5</v>
      </c>
      <c r="H1359">
        <v>0.23</v>
      </c>
      <c r="I1359" t="s">
        <v>1868</v>
      </c>
      <c r="J1359">
        <v>192.88499999999999</v>
      </c>
      <c r="K1359" s="4">
        <f>IF(ISBLANK(Sales_Fact[[#This Row],[Quantity]]),MEDIAN(Sales_Fact[Quantity]),Sales_Fact[[#This Row],[Quantity]])</f>
        <v>3</v>
      </c>
      <c r="L1359" s="1">
        <f>IF(ISBLANK(Sales_Fact[[#This Row],[Unit_Price]]),MEDIAN(Sales_Fact[Unit_Price]),Sales_Fact[[#This Row],[Unit_Price]])</f>
        <v>83.5</v>
      </c>
      <c r="M1359" s="2">
        <f>IF(ISBLANK(Sales_Fact[[#This Row],[Discount]]),MEDIAN(Sales_Fact[Discount]),Sales_Fact[[#This Row],[Discount]])</f>
        <v>0.23</v>
      </c>
      <c r="N1359" s="1">
        <f>Sales_Fact[[#This Row],[Quantity2]]*Sales_Fact[[#This Row],[Unit_Price3]]*(1-Sales_Fact[[#This Row],[Discount4]])</f>
        <v>192.88499999999999</v>
      </c>
      <c r="O1359" s="1">
        <f>Sales_Fact[[#This Row],[Quantity2]]*Sales_Fact[[#This Row],[Unit_Price3]]</f>
        <v>250.5</v>
      </c>
      <c r="P1359" s="1">
        <f>Sales_Fact[[#This Row],[Gross Amount]]*Sales_Fact[[#This Row],[Discount4]]</f>
        <v>57.615000000000002</v>
      </c>
      <c r="Q1359" s="1" t="str">
        <f>IF(Sales_Fact[[#This Row],[Total_Amount5]]&gt;1000,"High Value","Standard")</f>
        <v>Standard</v>
      </c>
    </row>
    <row r="1360" spans="1:17" x14ac:dyDescent="0.25">
      <c r="A1360" t="s">
        <v>3246</v>
      </c>
      <c r="B1360" s="3">
        <v>45258</v>
      </c>
      <c r="C1360" t="s">
        <v>430</v>
      </c>
      <c r="D1360" t="s">
        <v>1594</v>
      </c>
      <c r="E1360" t="s">
        <v>1904</v>
      </c>
      <c r="F1360">
        <v>2</v>
      </c>
      <c r="G1360">
        <v>629.73</v>
      </c>
      <c r="H1360">
        <v>7.0000000000000007E-2</v>
      </c>
      <c r="I1360" t="s">
        <v>1864</v>
      </c>
      <c r="J1360">
        <v>1171.2978000000001</v>
      </c>
      <c r="K1360" s="4">
        <f>IF(ISBLANK(Sales_Fact[[#This Row],[Quantity]]),MEDIAN(Sales_Fact[Quantity]),Sales_Fact[[#This Row],[Quantity]])</f>
        <v>2</v>
      </c>
      <c r="L1360" s="1">
        <f>IF(ISBLANK(Sales_Fact[[#This Row],[Unit_Price]]),MEDIAN(Sales_Fact[Unit_Price]),Sales_Fact[[#This Row],[Unit_Price]])</f>
        <v>629.73</v>
      </c>
      <c r="M1360" s="2">
        <f>IF(ISBLANK(Sales_Fact[[#This Row],[Discount]]),MEDIAN(Sales_Fact[Discount]),Sales_Fact[[#This Row],[Discount]])</f>
        <v>7.0000000000000007E-2</v>
      </c>
      <c r="N1360" s="1">
        <f>Sales_Fact[[#This Row],[Quantity2]]*Sales_Fact[[#This Row],[Unit_Price3]]*(1-Sales_Fact[[#This Row],[Discount4]])</f>
        <v>1171.2978000000001</v>
      </c>
      <c r="O1360" s="1">
        <f>Sales_Fact[[#This Row],[Quantity2]]*Sales_Fact[[#This Row],[Unit_Price3]]</f>
        <v>1259.46</v>
      </c>
      <c r="P1360" s="1">
        <f>Sales_Fact[[#This Row],[Gross Amount]]*Sales_Fact[[#This Row],[Discount4]]</f>
        <v>88.162200000000013</v>
      </c>
      <c r="Q1360" s="1" t="str">
        <f>IF(Sales_Fact[[#This Row],[Total_Amount5]]&gt;1000,"High Value","Standard")</f>
        <v>High Value</v>
      </c>
    </row>
    <row r="1361" spans="1:17" x14ac:dyDescent="0.25">
      <c r="A1361" t="s">
        <v>3247</v>
      </c>
      <c r="B1361" s="3">
        <v>45228</v>
      </c>
      <c r="C1361" t="s">
        <v>62</v>
      </c>
      <c r="D1361" t="s">
        <v>1650</v>
      </c>
      <c r="E1361" t="s">
        <v>1904</v>
      </c>
      <c r="F1361">
        <v>2</v>
      </c>
      <c r="G1361">
        <v>159.93</v>
      </c>
      <c r="H1361">
        <v>0.2</v>
      </c>
      <c r="I1361" t="s">
        <v>1868</v>
      </c>
      <c r="J1361">
        <v>255.88800000000001</v>
      </c>
      <c r="K1361" s="4">
        <f>IF(ISBLANK(Sales_Fact[[#This Row],[Quantity]]),MEDIAN(Sales_Fact[Quantity]),Sales_Fact[[#This Row],[Quantity]])</f>
        <v>2</v>
      </c>
      <c r="L1361" s="1">
        <f>IF(ISBLANK(Sales_Fact[[#This Row],[Unit_Price]]),MEDIAN(Sales_Fact[Unit_Price]),Sales_Fact[[#This Row],[Unit_Price]])</f>
        <v>159.93</v>
      </c>
      <c r="M1361" s="2">
        <f>IF(ISBLANK(Sales_Fact[[#This Row],[Discount]]),MEDIAN(Sales_Fact[Discount]),Sales_Fact[[#This Row],[Discount]])</f>
        <v>0.2</v>
      </c>
      <c r="N1361" s="1">
        <f>Sales_Fact[[#This Row],[Quantity2]]*Sales_Fact[[#This Row],[Unit_Price3]]*(1-Sales_Fact[[#This Row],[Discount4]])</f>
        <v>255.88800000000003</v>
      </c>
      <c r="O1361" s="1">
        <f>Sales_Fact[[#This Row],[Quantity2]]*Sales_Fact[[#This Row],[Unit_Price3]]</f>
        <v>319.86</v>
      </c>
      <c r="P1361" s="1">
        <f>Sales_Fact[[#This Row],[Gross Amount]]*Sales_Fact[[#This Row],[Discount4]]</f>
        <v>63.972000000000008</v>
      </c>
      <c r="Q1361" s="1" t="str">
        <f>IF(Sales_Fact[[#This Row],[Total_Amount5]]&gt;1000,"High Value","Standard")</f>
        <v>Standard</v>
      </c>
    </row>
    <row r="1362" spans="1:17" x14ac:dyDescent="0.25">
      <c r="A1362" t="s">
        <v>3248</v>
      </c>
      <c r="B1362" s="3">
        <v>45858</v>
      </c>
      <c r="C1362" t="s">
        <v>62</v>
      </c>
      <c r="D1362" t="s">
        <v>1686</v>
      </c>
      <c r="E1362" t="s">
        <v>1899</v>
      </c>
      <c r="F1362">
        <v>1</v>
      </c>
      <c r="G1362">
        <v>459.89</v>
      </c>
      <c r="H1362">
        <v>0.18</v>
      </c>
      <c r="I1362" t="s">
        <v>1868</v>
      </c>
      <c r="J1362">
        <v>377.10980000000001</v>
      </c>
      <c r="K1362" s="4">
        <f>IF(ISBLANK(Sales_Fact[[#This Row],[Quantity]]),MEDIAN(Sales_Fact[Quantity]),Sales_Fact[[#This Row],[Quantity]])</f>
        <v>1</v>
      </c>
      <c r="L1362" s="1">
        <f>IF(ISBLANK(Sales_Fact[[#This Row],[Unit_Price]]),MEDIAN(Sales_Fact[Unit_Price]),Sales_Fact[[#This Row],[Unit_Price]])</f>
        <v>459.89</v>
      </c>
      <c r="M1362" s="2">
        <f>IF(ISBLANK(Sales_Fact[[#This Row],[Discount]]),MEDIAN(Sales_Fact[Discount]),Sales_Fact[[#This Row],[Discount]])</f>
        <v>0.18</v>
      </c>
      <c r="N1362" s="1">
        <f>Sales_Fact[[#This Row],[Quantity2]]*Sales_Fact[[#This Row],[Unit_Price3]]*(1-Sales_Fact[[#This Row],[Discount4]])</f>
        <v>377.10980000000001</v>
      </c>
      <c r="O1362" s="1">
        <f>Sales_Fact[[#This Row],[Quantity2]]*Sales_Fact[[#This Row],[Unit_Price3]]</f>
        <v>459.89</v>
      </c>
      <c r="P1362" s="1">
        <f>Sales_Fact[[#This Row],[Gross Amount]]*Sales_Fact[[#This Row],[Discount4]]</f>
        <v>82.780199999999994</v>
      </c>
      <c r="Q1362" s="1" t="str">
        <f>IF(Sales_Fact[[#This Row],[Total_Amount5]]&gt;1000,"High Value","Standard")</f>
        <v>Standard</v>
      </c>
    </row>
    <row r="1363" spans="1:17" x14ac:dyDescent="0.25">
      <c r="A1363" t="s">
        <v>3249</v>
      </c>
      <c r="B1363" s="3">
        <v>45532</v>
      </c>
      <c r="C1363" t="s">
        <v>625</v>
      </c>
      <c r="D1363" t="s">
        <v>1650</v>
      </c>
      <c r="E1363" t="s">
        <v>1892</v>
      </c>
      <c r="F1363">
        <v>4</v>
      </c>
      <c r="G1363">
        <v>885.57</v>
      </c>
      <c r="H1363">
        <v>0.27</v>
      </c>
      <c r="I1363" t="s">
        <v>1861</v>
      </c>
      <c r="J1363">
        <v>2585.8643999999999</v>
      </c>
      <c r="K1363" s="4">
        <f>IF(ISBLANK(Sales_Fact[[#This Row],[Quantity]]),MEDIAN(Sales_Fact[Quantity]),Sales_Fact[[#This Row],[Quantity]])</f>
        <v>4</v>
      </c>
      <c r="L1363" s="1">
        <f>IF(ISBLANK(Sales_Fact[[#This Row],[Unit_Price]]),MEDIAN(Sales_Fact[Unit_Price]),Sales_Fact[[#This Row],[Unit_Price]])</f>
        <v>885.57</v>
      </c>
      <c r="M1363" s="2">
        <f>IF(ISBLANK(Sales_Fact[[#This Row],[Discount]]),MEDIAN(Sales_Fact[Discount]),Sales_Fact[[#This Row],[Discount]])</f>
        <v>0.27</v>
      </c>
      <c r="N1363" s="1">
        <f>Sales_Fact[[#This Row],[Quantity2]]*Sales_Fact[[#This Row],[Unit_Price3]]*(1-Sales_Fact[[#This Row],[Discount4]])</f>
        <v>2585.8643999999999</v>
      </c>
      <c r="O1363" s="1">
        <f>Sales_Fact[[#This Row],[Quantity2]]*Sales_Fact[[#This Row],[Unit_Price3]]</f>
        <v>3542.28</v>
      </c>
      <c r="P1363" s="1">
        <f>Sales_Fact[[#This Row],[Gross Amount]]*Sales_Fact[[#This Row],[Discount4]]</f>
        <v>956.41560000000015</v>
      </c>
      <c r="Q1363" s="1" t="str">
        <f>IF(Sales_Fact[[#This Row],[Total_Amount5]]&gt;1000,"High Value","Standard")</f>
        <v>High Value</v>
      </c>
    </row>
    <row r="1364" spans="1:17" x14ac:dyDescent="0.25">
      <c r="A1364" t="s">
        <v>3250</v>
      </c>
      <c r="B1364" s="3">
        <v>45454</v>
      </c>
      <c r="C1364" t="s">
        <v>1262</v>
      </c>
      <c r="D1364" t="s">
        <v>1713</v>
      </c>
      <c r="E1364" t="s">
        <v>1888</v>
      </c>
      <c r="F1364">
        <v>3</v>
      </c>
      <c r="G1364">
        <v>789.05</v>
      </c>
      <c r="H1364">
        <v>0</v>
      </c>
      <c r="I1364" t="s">
        <v>1864</v>
      </c>
      <c r="J1364">
        <v>2367.15</v>
      </c>
      <c r="K1364" s="4">
        <f>IF(ISBLANK(Sales_Fact[[#This Row],[Quantity]]),MEDIAN(Sales_Fact[Quantity]),Sales_Fact[[#This Row],[Quantity]])</f>
        <v>3</v>
      </c>
      <c r="L1364" s="1">
        <f>IF(ISBLANK(Sales_Fact[[#This Row],[Unit_Price]]),MEDIAN(Sales_Fact[Unit_Price]),Sales_Fact[[#This Row],[Unit_Price]])</f>
        <v>789.05</v>
      </c>
      <c r="M1364" s="2">
        <f>IF(ISBLANK(Sales_Fact[[#This Row],[Discount]]),MEDIAN(Sales_Fact[Discount]),Sales_Fact[[#This Row],[Discount]])</f>
        <v>0</v>
      </c>
      <c r="N1364" s="1">
        <f>Sales_Fact[[#This Row],[Quantity2]]*Sales_Fact[[#This Row],[Unit_Price3]]*(1-Sales_Fact[[#This Row],[Discount4]])</f>
        <v>2367.1499999999996</v>
      </c>
      <c r="O1364" s="1">
        <f>Sales_Fact[[#This Row],[Quantity2]]*Sales_Fact[[#This Row],[Unit_Price3]]</f>
        <v>2367.1499999999996</v>
      </c>
      <c r="P1364" s="1">
        <f>Sales_Fact[[#This Row],[Gross Amount]]*Sales_Fact[[#This Row],[Discount4]]</f>
        <v>0</v>
      </c>
      <c r="Q1364" s="1" t="str">
        <f>IF(Sales_Fact[[#This Row],[Total_Amount5]]&gt;1000,"High Value","Standard")</f>
        <v>High Value</v>
      </c>
    </row>
    <row r="1365" spans="1:17" x14ac:dyDescent="0.25">
      <c r="A1365" t="s">
        <v>3251</v>
      </c>
      <c r="B1365" s="3">
        <v>45244</v>
      </c>
      <c r="C1365" t="s">
        <v>523</v>
      </c>
      <c r="D1365" t="s">
        <v>1749</v>
      </c>
      <c r="E1365" t="s">
        <v>1879</v>
      </c>
      <c r="F1365">
        <v>1</v>
      </c>
      <c r="G1365">
        <v>570.52</v>
      </c>
      <c r="H1365">
        <v>0</v>
      </c>
      <c r="I1365" t="s">
        <v>1864</v>
      </c>
      <c r="J1365">
        <v>570.52</v>
      </c>
      <c r="K1365" s="4">
        <f>IF(ISBLANK(Sales_Fact[[#This Row],[Quantity]]),MEDIAN(Sales_Fact[Quantity]),Sales_Fact[[#This Row],[Quantity]])</f>
        <v>1</v>
      </c>
      <c r="L1365" s="1">
        <f>IF(ISBLANK(Sales_Fact[[#This Row],[Unit_Price]]),MEDIAN(Sales_Fact[Unit_Price]),Sales_Fact[[#This Row],[Unit_Price]])</f>
        <v>570.52</v>
      </c>
      <c r="M1365" s="2">
        <f>IF(ISBLANK(Sales_Fact[[#This Row],[Discount]]),MEDIAN(Sales_Fact[Discount]),Sales_Fact[[#This Row],[Discount]])</f>
        <v>0</v>
      </c>
      <c r="N1365" s="1">
        <f>Sales_Fact[[#This Row],[Quantity2]]*Sales_Fact[[#This Row],[Unit_Price3]]*(1-Sales_Fact[[#This Row],[Discount4]])</f>
        <v>570.52</v>
      </c>
      <c r="O1365" s="1">
        <f>Sales_Fact[[#This Row],[Quantity2]]*Sales_Fact[[#This Row],[Unit_Price3]]</f>
        <v>570.52</v>
      </c>
      <c r="P1365" s="1">
        <f>Sales_Fact[[#This Row],[Gross Amount]]*Sales_Fact[[#This Row],[Discount4]]</f>
        <v>0</v>
      </c>
      <c r="Q1365" s="1" t="str">
        <f>IF(Sales_Fact[[#This Row],[Total_Amount5]]&gt;1000,"High Value","Standard")</f>
        <v>Standard</v>
      </c>
    </row>
    <row r="1366" spans="1:17" x14ac:dyDescent="0.25">
      <c r="A1366" t="s">
        <v>3252</v>
      </c>
      <c r="B1366" s="3">
        <v>45322</v>
      </c>
      <c r="C1366" t="s">
        <v>598</v>
      </c>
      <c r="D1366" t="s">
        <v>1632</v>
      </c>
      <c r="E1366" t="s">
        <v>1886</v>
      </c>
      <c r="F1366">
        <v>4</v>
      </c>
      <c r="G1366">
        <v>310.79000000000002</v>
      </c>
      <c r="H1366">
        <v>0.22</v>
      </c>
      <c r="I1366" t="s">
        <v>1868</v>
      </c>
      <c r="J1366">
        <v>969.66480000000013</v>
      </c>
      <c r="K1366" s="4">
        <f>IF(ISBLANK(Sales_Fact[[#This Row],[Quantity]]),MEDIAN(Sales_Fact[Quantity]),Sales_Fact[[#This Row],[Quantity]])</f>
        <v>4</v>
      </c>
      <c r="L1366" s="1">
        <f>IF(ISBLANK(Sales_Fact[[#This Row],[Unit_Price]]),MEDIAN(Sales_Fact[Unit_Price]),Sales_Fact[[#This Row],[Unit_Price]])</f>
        <v>310.79000000000002</v>
      </c>
      <c r="M1366" s="2">
        <f>IF(ISBLANK(Sales_Fact[[#This Row],[Discount]]),MEDIAN(Sales_Fact[Discount]),Sales_Fact[[#This Row],[Discount]])</f>
        <v>0.22</v>
      </c>
      <c r="N1366" s="1">
        <f>Sales_Fact[[#This Row],[Quantity2]]*Sales_Fact[[#This Row],[Unit_Price3]]*(1-Sales_Fact[[#This Row],[Discount4]])</f>
        <v>969.66480000000013</v>
      </c>
      <c r="O1366" s="1">
        <f>Sales_Fact[[#This Row],[Quantity2]]*Sales_Fact[[#This Row],[Unit_Price3]]</f>
        <v>1243.1600000000001</v>
      </c>
      <c r="P1366" s="1">
        <f>Sales_Fact[[#This Row],[Gross Amount]]*Sales_Fact[[#This Row],[Discount4]]</f>
        <v>273.49520000000001</v>
      </c>
      <c r="Q1366" s="1" t="str">
        <f>IF(Sales_Fact[[#This Row],[Total_Amount5]]&gt;1000,"High Value","Standard")</f>
        <v>Standard</v>
      </c>
    </row>
    <row r="1367" spans="1:17" x14ac:dyDescent="0.25">
      <c r="A1367" t="s">
        <v>3253</v>
      </c>
      <c r="B1367" s="3">
        <v>45757</v>
      </c>
      <c r="C1367" t="s">
        <v>218</v>
      </c>
      <c r="D1367" t="s">
        <v>1755</v>
      </c>
      <c r="E1367" t="s">
        <v>1863</v>
      </c>
      <c r="F1367">
        <v>4</v>
      </c>
      <c r="G1367">
        <v>255.67</v>
      </c>
      <c r="H1367">
        <v>0.17</v>
      </c>
      <c r="I1367" t="s">
        <v>1861</v>
      </c>
      <c r="J1367">
        <v>848.82439999999997</v>
      </c>
      <c r="K1367" s="4">
        <f>IF(ISBLANK(Sales_Fact[[#This Row],[Quantity]]),MEDIAN(Sales_Fact[Quantity]),Sales_Fact[[#This Row],[Quantity]])</f>
        <v>4</v>
      </c>
      <c r="L1367" s="1">
        <f>IF(ISBLANK(Sales_Fact[[#This Row],[Unit_Price]]),MEDIAN(Sales_Fact[Unit_Price]),Sales_Fact[[#This Row],[Unit_Price]])</f>
        <v>255.67</v>
      </c>
      <c r="M1367" s="2">
        <f>IF(ISBLANK(Sales_Fact[[#This Row],[Discount]]),MEDIAN(Sales_Fact[Discount]),Sales_Fact[[#This Row],[Discount]])</f>
        <v>0.17</v>
      </c>
      <c r="N1367" s="1">
        <f>Sales_Fact[[#This Row],[Quantity2]]*Sales_Fact[[#This Row],[Unit_Price3]]*(1-Sales_Fact[[#This Row],[Discount4]])</f>
        <v>848.82439999999997</v>
      </c>
      <c r="O1367" s="1">
        <f>Sales_Fact[[#This Row],[Quantity2]]*Sales_Fact[[#This Row],[Unit_Price3]]</f>
        <v>1022.68</v>
      </c>
      <c r="P1367" s="1">
        <f>Sales_Fact[[#This Row],[Gross Amount]]*Sales_Fact[[#This Row],[Discount4]]</f>
        <v>173.85560000000001</v>
      </c>
      <c r="Q1367" s="1" t="str">
        <f>IF(Sales_Fact[[#This Row],[Total_Amount5]]&gt;1000,"High Value","Standard")</f>
        <v>Standard</v>
      </c>
    </row>
    <row r="1368" spans="1:17" x14ac:dyDescent="0.25">
      <c r="A1368" t="s">
        <v>3254</v>
      </c>
      <c r="B1368" s="3">
        <v>45397</v>
      </c>
      <c r="C1368" t="s">
        <v>449</v>
      </c>
      <c r="D1368" t="s">
        <v>1632</v>
      </c>
      <c r="E1368" t="s">
        <v>1886</v>
      </c>
      <c r="F1368">
        <v>2</v>
      </c>
      <c r="G1368">
        <v>270.66000000000003</v>
      </c>
      <c r="H1368">
        <v>0.1</v>
      </c>
      <c r="I1368" t="s">
        <v>1868</v>
      </c>
      <c r="J1368">
        <v>487.18799999999999</v>
      </c>
      <c r="K1368" s="4">
        <f>IF(ISBLANK(Sales_Fact[[#This Row],[Quantity]]),MEDIAN(Sales_Fact[Quantity]),Sales_Fact[[#This Row],[Quantity]])</f>
        <v>2</v>
      </c>
      <c r="L1368" s="1">
        <f>IF(ISBLANK(Sales_Fact[[#This Row],[Unit_Price]]),MEDIAN(Sales_Fact[Unit_Price]),Sales_Fact[[#This Row],[Unit_Price]])</f>
        <v>270.66000000000003</v>
      </c>
      <c r="M1368" s="2">
        <f>IF(ISBLANK(Sales_Fact[[#This Row],[Discount]]),MEDIAN(Sales_Fact[Discount]),Sales_Fact[[#This Row],[Discount]])</f>
        <v>0.1</v>
      </c>
      <c r="N1368" s="1">
        <f>Sales_Fact[[#This Row],[Quantity2]]*Sales_Fact[[#This Row],[Unit_Price3]]*(1-Sales_Fact[[#This Row],[Discount4]])</f>
        <v>487.18800000000005</v>
      </c>
      <c r="O1368" s="1">
        <f>Sales_Fact[[#This Row],[Quantity2]]*Sales_Fact[[#This Row],[Unit_Price3]]</f>
        <v>541.32000000000005</v>
      </c>
      <c r="P1368" s="1">
        <f>Sales_Fact[[#This Row],[Gross Amount]]*Sales_Fact[[#This Row],[Discount4]]</f>
        <v>54.132000000000005</v>
      </c>
      <c r="Q1368" s="1" t="str">
        <f>IF(Sales_Fact[[#This Row],[Total_Amount5]]&gt;1000,"High Value","Standard")</f>
        <v>Standard</v>
      </c>
    </row>
    <row r="1369" spans="1:17" x14ac:dyDescent="0.25">
      <c r="A1369" t="s">
        <v>3255</v>
      </c>
      <c r="B1369" s="3">
        <v>45914</v>
      </c>
      <c r="C1369" t="s">
        <v>954</v>
      </c>
      <c r="D1369" t="s">
        <v>1620</v>
      </c>
      <c r="E1369" t="s">
        <v>1863</v>
      </c>
      <c r="F1369">
        <v>3</v>
      </c>
      <c r="G1369">
        <v>373.35</v>
      </c>
      <c r="H1369">
        <v>0.2</v>
      </c>
      <c r="I1369" t="s">
        <v>1868</v>
      </c>
      <c r="J1369">
        <v>896.04000000000019</v>
      </c>
      <c r="K1369" s="4">
        <f>IF(ISBLANK(Sales_Fact[[#This Row],[Quantity]]),MEDIAN(Sales_Fact[Quantity]),Sales_Fact[[#This Row],[Quantity]])</f>
        <v>3</v>
      </c>
      <c r="L1369" s="1">
        <f>IF(ISBLANK(Sales_Fact[[#This Row],[Unit_Price]]),MEDIAN(Sales_Fact[Unit_Price]),Sales_Fact[[#This Row],[Unit_Price]])</f>
        <v>373.35</v>
      </c>
      <c r="M1369" s="2">
        <f>IF(ISBLANK(Sales_Fact[[#This Row],[Discount]]),MEDIAN(Sales_Fact[Discount]),Sales_Fact[[#This Row],[Discount]])</f>
        <v>0.2</v>
      </c>
      <c r="N1369" s="1">
        <f>Sales_Fact[[#This Row],[Quantity2]]*Sales_Fact[[#This Row],[Unit_Price3]]*(1-Sales_Fact[[#This Row],[Discount4]])</f>
        <v>896.04000000000019</v>
      </c>
      <c r="O1369" s="1">
        <f>Sales_Fact[[#This Row],[Quantity2]]*Sales_Fact[[#This Row],[Unit_Price3]]</f>
        <v>1120.0500000000002</v>
      </c>
      <c r="P1369" s="1">
        <f>Sales_Fact[[#This Row],[Gross Amount]]*Sales_Fact[[#This Row],[Discount4]]</f>
        <v>224.01000000000005</v>
      </c>
      <c r="Q1369" s="1" t="str">
        <f>IF(Sales_Fact[[#This Row],[Total_Amount5]]&gt;1000,"High Value","Standard")</f>
        <v>Standard</v>
      </c>
    </row>
    <row r="1370" spans="1:17" x14ac:dyDescent="0.25">
      <c r="A1370" t="s">
        <v>3256</v>
      </c>
      <c r="B1370" s="3">
        <v>45432</v>
      </c>
      <c r="C1370" t="s">
        <v>148</v>
      </c>
      <c r="D1370" t="s">
        <v>1728</v>
      </c>
      <c r="E1370" t="s">
        <v>1931</v>
      </c>
      <c r="F1370">
        <v>2</v>
      </c>
      <c r="G1370">
        <v>23.58</v>
      </c>
      <c r="H1370">
        <v>0.02</v>
      </c>
      <c r="I1370" t="s">
        <v>1864</v>
      </c>
      <c r="J1370">
        <v>46.216799999999999</v>
      </c>
      <c r="K1370" s="4">
        <f>IF(ISBLANK(Sales_Fact[[#This Row],[Quantity]]),MEDIAN(Sales_Fact[Quantity]),Sales_Fact[[#This Row],[Quantity]])</f>
        <v>2</v>
      </c>
      <c r="L1370" s="1">
        <f>IF(ISBLANK(Sales_Fact[[#This Row],[Unit_Price]]),MEDIAN(Sales_Fact[Unit_Price]),Sales_Fact[[#This Row],[Unit_Price]])</f>
        <v>23.58</v>
      </c>
      <c r="M1370" s="2">
        <f>IF(ISBLANK(Sales_Fact[[#This Row],[Discount]]),MEDIAN(Sales_Fact[Discount]),Sales_Fact[[#This Row],[Discount]])</f>
        <v>0.02</v>
      </c>
      <c r="N1370" s="1">
        <f>Sales_Fact[[#This Row],[Quantity2]]*Sales_Fact[[#This Row],[Unit_Price3]]*(1-Sales_Fact[[#This Row],[Discount4]])</f>
        <v>46.216799999999999</v>
      </c>
      <c r="O1370" s="1">
        <f>Sales_Fact[[#This Row],[Quantity2]]*Sales_Fact[[#This Row],[Unit_Price3]]</f>
        <v>47.16</v>
      </c>
      <c r="P1370" s="1">
        <f>Sales_Fact[[#This Row],[Gross Amount]]*Sales_Fact[[#This Row],[Discount4]]</f>
        <v>0.94319999999999993</v>
      </c>
      <c r="Q1370" s="1" t="str">
        <f>IF(Sales_Fact[[#This Row],[Total_Amount5]]&gt;1000,"High Value","Standard")</f>
        <v>Standard</v>
      </c>
    </row>
    <row r="1371" spans="1:17" x14ac:dyDescent="0.25">
      <c r="A1371" t="s">
        <v>3257</v>
      </c>
      <c r="B1371" s="3">
        <v>45798</v>
      </c>
      <c r="C1371" t="s">
        <v>34</v>
      </c>
      <c r="D1371" t="s">
        <v>1656</v>
      </c>
      <c r="E1371" t="s">
        <v>1872</v>
      </c>
      <c r="F1371">
        <v>4</v>
      </c>
      <c r="G1371">
        <v>185.67</v>
      </c>
      <c r="H1371">
        <v>0.21</v>
      </c>
      <c r="I1371" t="s">
        <v>1864</v>
      </c>
      <c r="J1371">
        <v>586.71719999999993</v>
      </c>
      <c r="K1371" s="4">
        <f>IF(ISBLANK(Sales_Fact[[#This Row],[Quantity]]),MEDIAN(Sales_Fact[Quantity]),Sales_Fact[[#This Row],[Quantity]])</f>
        <v>4</v>
      </c>
      <c r="L1371" s="1">
        <f>IF(ISBLANK(Sales_Fact[[#This Row],[Unit_Price]]),MEDIAN(Sales_Fact[Unit_Price]),Sales_Fact[[#This Row],[Unit_Price]])</f>
        <v>185.67</v>
      </c>
      <c r="M1371" s="2">
        <f>IF(ISBLANK(Sales_Fact[[#This Row],[Discount]]),MEDIAN(Sales_Fact[Discount]),Sales_Fact[[#This Row],[Discount]])</f>
        <v>0.21</v>
      </c>
      <c r="N1371" s="1">
        <f>Sales_Fact[[#This Row],[Quantity2]]*Sales_Fact[[#This Row],[Unit_Price3]]*(1-Sales_Fact[[#This Row],[Discount4]])</f>
        <v>586.71719999999993</v>
      </c>
      <c r="O1371" s="1">
        <f>Sales_Fact[[#This Row],[Quantity2]]*Sales_Fact[[#This Row],[Unit_Price3]]</f>
        <v>742.68</v>
      </c>
      <c r="P1371" s="1">
        <f>Sales_Fact[[#This Row],[Gross Amount]]*Sales_Fact[[#This Row],[Discount4]]</f>
        <v>155.96279999999999</v>
      </c>
      <c r="Q1371" s="1" t="str">
        <f>IF(Sales_Fact[[#This Row],[Total_Amount5]]&gt;1000,"High Value","Standard")</f>
        <v>Standard</v>
      </c>
    </row>
    <row r="1372" spans="1:17" x14ac:dyDescent="0.25">
      <c r="A1372" t="s">
        <v>3258</v>
      </c>
      <c r="B1372" s="3">
        <v>45396</v>
      </c>
      <c r="C1372" t="s">
        <v>421</v>
      </c>
      <c r="D1372" t="s">
        <v>1605</v>
      </c>
      <c r="E1372" t="s">
        <v>1896</v>
      </c>
      <c r="F1372">
        <v>3</v>
      </c>
      <c r="G1372">
        <v>928.74</v>
      </c>
      <c r="H1372">
        <v>0.27</v>
      </c>
      <c r="I1372" t="s">
        <v>1864</v>
      </c>
      <c r="J1372">
        <v>2033.9405999999999</v>
      </c>
      <c r="K1372" s="4">
        <f>IF(ISBLANK(Sales_Fact[[#This Row],[Quantity]]),MEDIAN(Sales_Fact[Quantity]),Sales_Fact[[#This Row],[Quantity]])</f>
        <v>3</v>
      </c>
      <c r="L1372" s="1">
        <f>IF(ISBLANK(Sales_Fact[[#This Row],[Unit_Price]]),MEDIAN(Sales_Fact[Unit_Price]),Sales_Fact[[#This Row],[Unit_Price]])</f>
        <v>928.74</v>
      </c>
      <c r="M1372" s="2">
        <f>IF(ISBLANK(Sales_Fact[[#This Row],[Discount]]),MEDIAN(Sales_Fact[Discount]),Sales_Fact[[#This Row],[Discount]])</f>
        <v>0.27</v>
      </c>
      <c r="N1372" s="1">
        <f>Sales_Fact[[#This Row],[Quantity2]]*Sales_Fact[[#This Row],[Unit_Price3]]*(1-Sales_Fact[[#This Row],[Discount4]])</f>
        <v>2033.9406000000001</v>
      </c>
      <c r="O1372" s="1">
        <f>Sales_Fact[[#This Row],[Quantity2]]*Sales_Fact[[#This Row],[Unit_Price3]]</f>
        <v>2786.2200000000003</v>
      </c>
      <c r="P1372" s="1">
        <f>Sales_Fact[[#This Row],[Gross Amount]]*Sales_Fact[[#This Row],[Discount4]]</f>
        <v>752.27940000000012</v>
      </c>
      <c r="Q1372" s="1" t="str">
        <f>IF(Sales_Fact[[#This Row],[Total_Amount5]]&gt;1000,"High Value","Standard")</f>
        <v>High Value</v>
      </c>
    </row>
    <row r="1373" spans="1:17" x14ac:dyDescent="0.25">
      <c r="A1373" t="s">
        <v>3259</v>
      </c>
      <c r="B1373" s="3">
        <v>45235</v>
      </c>
      <c r="C1373" t="s">
        <v>125</v>
      </c>
      <c r="D1373" t="s">
        <v>1803</v>
      </c>
      <c r="E1373" t="s">
        <v>1870</v>
      </c>
      <c r="F1373">
        <v>3</v>
      </c>
      <c r="G1373">
        <v>923.38</v>
      </c>
      <c r="H1373">
        <v>7.0000000000000007E-2</v>
      </c>
      <c r="I1373" t="s">
        <v>1868</v>
      </c>
      <c r="J1373">
        <v>2576.2302</v>
      </c>
      <c r="K1373" s="4">
        <f>IF(ISBLANK(Sales_Fact[[#This Row],[Quantity]]),MEDIAN(Sales_Fact[Quantity]),Sales_Fact[[#This Row],[Quantity]])</f>
        <v>3</v>
      </c>
      <c r="L1373" s="1">
        <f>IF(ISBLANK(Sales_Fact[[#This Row],[Unit_Price]]),MEDIAN(Sales_Fact[Unit_Price]),Sales_Fact[[#This Row],[Unit_Price]])</f>
        <v>923.38</v>
      </c>
      <c r="M1373" s="2">
        <f>IF(ISBLANK(Sales_Fact[[#This Row],[Discount]]),MEDIAN(Sales_Fact[Discount]),Sales_Fact[[#This Row],[Discount]])</f>
        <v>7.0000000000000007E-2</v>
      </c>
      <c r="N1373" s="1">
        <f>Sales_Fact[[#This Row],[Quantity2]]*Sales_Fact[[#This Row],[Unit_Price3]]*(1-Sales_Fact[[#This Row],[Discount4]])</f>
        <v>2576.2301999999995</v>
      </c>
      <c r="O1373" s="1">
        <f>Sales_Fact[[#This Row],[Quantity2]]*Sales_Fact[[#This Row],[Unit_Price3]]</f>
        <v>2770.14</v>
      </c>
      <c r="P1373" s="1">
        <f>Sales_Fact[[#This Row],[Gross Amount]]*Sales_Fact[[#This Row],[Discount4]]</f>
        <v>193.90980000000002</v>
      </c>
      <c r="Q1373" s="1" t="str">
        <f>IF(Sales_Fact[[#This Row],[Total_Amount5]]&gt;1000,"High Value","Standard")</f>
        <v>High Value</v>
      </c>
    </row>
    <row r="1374" spans="1:17" x14ac:dyDescent="0.25">
      <c r="A1374" t="s">
        <v>3260</v>
      </c>
      <c r="B1374" s="3">
        <v>45499</v>
      </c>
      <c r="C1374" t="s">
        <v>1435</v>
      </c>
      <c r="D1374" t="s">
        <v>1561</v>
      </c>
      <c r="E1374" t="s">
        <v>1890</v>
      </c>
      <c r="F1374">
        <v>2</v>
      </c>
      <c r="G1374">
        <v>409.26</v>
      </c>
      <c r="H1374">
        <v>0.1</v>
      </c>
      <c r="I1374" t="s">
        <v>1864</v>
      </c>
      <c r="J1374">
        <v>736.66800000000001</v>
      </c>
      <c r="K1374" s="4">
        <f>IF(ISBLANK(Sales_Fact[[#This Row],[Quantity]]),MEDIAN(Sales_Fact[Quantity]),Sales_Fact[[#This Row],[Quantity]])</f>
        <v>2</v>
      </c>
      <c r="L1374" s="1">
        <f>IF(ISBLANK(Sales_Fact[[#This Row],[Unit_Price]]),MEDIAN(Sales_Fact[Unit_Price]),Sales_Fact[[#This Row],[Unit_Price]])</f>
        <v>409.26</v>
      </c>
      <c r="M1374" s="2">
        <f>IF(ISBLANK(Sales_Fact[[#This Row],[Discount]]),MEDIAN(Sales_Fact[Discount]),Sales_Fact[[#This Row],[Discount]])</f>
        <v>0.1</v>
      </c>
      <c r="N1374" s="1">
        <f>Sales_Fact[[#This Row],[Quantity2]]*Sales_Fact[[#This Row],[Unit_Price3]]*(1-Sales_Fact[[#This Row],[Discount4]])</f>
        <v>736.66800000000001</v>
      </c>
      <c r="O1374" s="1">
        <f>Sales_Fact[[#This Row],[Quantity2]]*Sales_Fact[[#This Row],[Unit_Price3]]</f>
        <v>818.52</v>
      </c>
      <c r="P1374" s="1">
        <f>Sales_Fact[[#This Row],[Gross Amount]]*Sales_Fact[[#This Row],[Discount4]]</f>
        <v>81.852000000000004</v>
      </c>
      <c r="Q1374" s="1" t="str">
        <f>IF(Sales_Fact[[#This Row],[Total_Amount5]]&gt;1000,"High Value","Standard")</f>
        <v>Standard</v>
      </c>
    </row>
    <row r="1375" spans="1:17" x14ac:dyDescent="0.25">
      <c r="A1375" t="s">
        <v>3261</v>
      </c>
      <c r="B1375" s="3">
        <v>45272</v>
      </c>
      <c r="C1375" t="s">
        <v>821</v>
      </c>
      <c r="D1375" t="s">
        <v>1620</v>
      </c>
      <c r="E1375" t="s">
        <v>1872</v>
      </c>
      <c r="F1375">
        <v>2</v>
      </c>
      <c r="G1375">
        <v>608.46</v>
      </c>
      <c r="H1375">
        <v>0.16</v>
      </c>
      <c r="I1375" t="s">
        <v>1861</v>
      </c>
      <c r="J1375">
        <v>1022.2128</v>
      </c>
      <c r="K1375" s="4">
        <f>IF(ISBLANK(Sales_Fact[[#This Row],[Quantity]]),MEDIAN(Sales_Fact[Quantity]),Sales_Fact[[#This Row],[Quantity]])</f>
        <v>2</v>
      </c>
      <c r="L1375" s="1">
        <f>IF(ISBLANK(Sales_Fact[[#This Row],[Unit_Price]]),MEDIAN(Sales_Fact[Unit_Price]),Sales_Fact[[#This Row],[Unit_Price]])</f>
        <v>608.46</v>
      </c>
      <c r="M1375" s="2">
        <f>IF(ISBLANK(Sales_Fact[[#This Row],[Discount]]),MEDIAN(Sales_Fact[Discount]),Sales_Fact[[#This Row],[Discount]])</f>
        <v>0.16</v>
      </c>
      <c r="N1375" s="1">
        <f>Sales_Fact[[#This Row],[Quantity2]]*Sales_Fact[[#This Row],[Unit_Price3]]*(1-Sales_Fact[[#This Row],[Discount4]])</f>
        <v>1022.2128</v>
      </c>
      <c r="O1375" s="1">
        <f>Sales_Fact[[#This Row],[Quantity2]]*Sales_Fact[[#This Row],[Unit_Price3]]</f>
        <v>1216.92</v>
      </c>
      <c r="P1375" s="1">
        <f>Sales_Fact[[#This Row],[Gross Amount]]*Sales_Fact[[#This Row],[Discount4]]</f>
        <v>194.70720000000003</v>
      </c>
      <c r="Q1375" s="1" t="str">
        <f>IF(Sales_Fact[[#This Row],[Total_Amount5]]&gt;1000,"High Value","Standard")</f>
        <v>High Value</v>
      </c>
    </row>
    <row r="1376" spans="1:17" x14ac:dyDescent="0.25">
      <c r="A1376" t="s">
        <v>3262</v>
      </c>
      <c r="B1376" s="3">
        <v>45785</v>
      </c>
      <c r="C1376" t="s">
        <v>696</v>
      </c>
      <c r="D1376" t="s">
        <v>1677</v>
      </c>
      <c r="E1376" t="s">
        <v>1892</v>
      </c>
      <c r="F1376">
        <v>4</v>
      </c>
      <c r="G1376">
        <v>150.47999999999999</v>
      </c>
      <c r="H1376">
        <v>0.09</v>
      </c>
      <c r="I1376" t="s">
        <v>1861</v>
      </c>
      <c r="J1376">
        <v>547.74720000000002</v>
      </c>
      <c r="K1376" s="4">
        <f>IF(ISBLANK(Sales_Fact[[#This Row],[Quantity]]),MEDIAN(Sales_Fact[Quantity]),Sales_Fact[[#This Row],[Quantity]])</f>
        <v>4</v>
      </c>
      <c r="L1376" s="1">
        <f>IF(ISBLANK(Sales_Fact[[#This Row],[Unit_Price]]),MEDIAN(Sales_Fact[Unit_Price]),Sales_Fact[[#This Row],[Unit_Price]])</f>
        <v>150.47999999999999</v>
      </c>
      <c r="M1376" s="2">
        <f>IF(ISBLANK(Sales_Fact[[#This Row],[Discount]]),MEDIAN(Sales_Fact[Discount]),Sales_Fact[[#This Row],[Discount]])</f>
        <v>0.09</v>
      </c>
      <c r="N1376" s="1">
        <f>Sales_Fact[[#This Row],[Quantity2]]*Sales_Fact[[#This Row],[Unit_Price3]]*(1-Sales_Fact[[#This Row],[Discount4]])</f>
        <v>547.74720000000002</v>
      </c>
      <c r="O1376" s="1">
        <f>Sales_Fact[[#This Row],[Quantity2]]*Sales_Fact[[#This Row],[Unit_Price3]]</f>
        <v>601.91999999999996</v>
      </c>
      <c r="P1376" s="1">
        <f>Sales_Fact[[#This Row],[Gross Amount]]*Sales_Fact[[#This Row],[Discount4]]</f>
        <v>54.172799999999995</v>
      </c>
      <c r="Q1376" s="1" t="str">
        <f>IF(Sales_Fact[[#This Row],[Total_Amount5]]&gt;1000,"High Value","Standard")</f>
        <v>Standard</v>
      </c>
    </row>
    <row r="1377" spans="1:17" x14ac:dyDescent="0.25">
      <c r="A1377" t="s">
        <v>3263</v>
      </c>
      <c r="B1377" s="3">
        <v>45534</v>
      </c>
      <c r="C1377" t="s">
        <v>794</v>
      </c>
      <c r="D1377" t="s">
        <v>1755</v>
      </c>
      <c r="E1377" t="s">
        <v>1881</v>
      </c>
      <c r="F1377">
        <v>4</v>
      </c>
      <c r="G1377">
        <v>207.41</v>
      </c>
      <c r="H1377">
        <v>0.02</v>
      </c>
      <c r="I1377" t="s">
        <v>1861</v>
      </c>
      <c r="J1377">
        <v>813.04719999999998</v>
      </c>
      <c r="K1377" s="4">
        <f>IF(ISBLANK(Sales_Fact[[#This Row],[Quantity]]),MEDIAN(Sales_Fact[Quantity]),Sales_Fact[[#This Row],[Quantity]])</f>
        <v>4</v>
      </c>
      <c r="L1377" s="1">
        <f>IF(ISBLANK(Sales_Fact[[#This Row],[Unit_Price]]),MEDIAN(Sales_Fact[Unit_Price]),Sales_Fact[[#This Row],[Unit_Price]])</f>
        <v>207.41</v>
      </c>
      <c r="M1377" s="2">
        <f>IF(ISBLANK(Sales_Fact[[#This Row],[Discount]]),MEDIAN(Sales_Fact[Discount]),Sales_Fact[[#This Row],[Discount]])</f>
        <v>0.02</v>
      </c>
      <c r="N1377" s="1">
        <f>Sales_Fact[[#This Row],[Quantity2]]*Sales_Fact[[#This Row],[Unit_Price3]]*(1-Sales_Fact[[#This Row],[Discount4]])</f>
        <v>813.04719999999998</v>
      </c>
      <c r="O1377" s="1">
        <f>Sales_Fact[[#This Row],[Quantity2]]*Sales_Fact[[#This Row],[Unit_Price3]]</f>
        <v>829.64</v>
      </c>
      <c r="P1377" s="1">
        <f>Sales_Fact[[#This Row],[Gross Amount]]*Sales_Fact[[#This Row],[Discount4]]</f>
        <v>16.5928</v>
      </c>
      <c r="Q1377" s="1" t="str">
        <f>IF(Sales_Fact[[#This Row],[Total_Amount5]]&gt;1000,"High Value","Standard")</f>
        <v>Standard</v>
      </c>
    </row>
    <row r="1378" spans="1:17" x14ac:dyDescent="0.25">
      <c r="A1378" t="s">
        <v>3264</v>
      </c>
      <c r="B1378" s="3">
        <v>45803</v>
      </c>
      <c r="C1378" t="s">
        <v>577</v>
      </c>
      <c r="D1378" t="s">
        <v>1585</v>
      </c>
      <c r="E1378" t="s">
        <v>1904</v>
      </c>
      <c r="F1378">
        <v>1</v>
      </c>
      <c r="G1378">
        <v>56.59</v>
      </c>
      <c r="H1378">
        <v>0.15</v>
      </c>
      <c r="I1378" t="s">
        <v>1864</v>
      </c>
      <c r="J1378">
        <v>48.101500000000001</v>
      </c>
      <c r="K1378" s="4">
        <f>IF(ISBLANK(Sales_Fact[[#This Row],[Quantity]]),MEDIAN(Sales_Fact[Quantity]),Sales_Fact[[#This Row],[Quantity]])</f>
        <v>1</v>
      </c>
      <c r="L1378" s="1">
        <f>IF(ISBLANK(Sales_Fact[[#This Row],[Unit_Price]]),MEDIAN(Sales_Fact[Unit_Price]),Sales_Fact[[#This Row],[Unit_Price]])</f>
        <v>56.59</v>
      </c>
      <c r="M1378" s="2">
        <f>IF(ISBLANK(Sales_Fact[[#This Row],[Discount]]),MEDIAN(Sales_Fact[Discount]),Sales_Fact[[#This Row],[Discount]])</f>
        <v>0.15</v>
      </c>
      <c r="N1378" s="1">
        <f>Sales_Fact[[#This Row],[Quantity2]]*Sales_Fact[[#This Row],[Unit_Price3]]*(1-Sales_Fact[[#This Row],[Discount4]])</f>
        <v>48.101500000000001</v>
      </c>
      <c r="O1378" s="1">
        <f>Sales_Fact[[#This Row],[Quantity2]]*Sales_Fact[[#This Row],[Unit_Price3]]</f>
        <v>56.59</v>
      </c>
      <c r="P1378" s="1">
        <f>Sales_Fact[[#This Row],[Gross Amount]]*Sales_Fact[[#This Row],[Discount4]]</f>
        <v>8.4885000000000002</v>
      </c>
      <c r="Q1378" s="1" t="str">
        <f>IF(Sales_Fact[[#This Row],[Total_Amount5]]&gt;1000,"High Value","Standard")</f>
        <v>Standard</v>
      </c>
    </row>
    <row r="1379" spans="1:17" x14ac:dyDescent="0.25">
      <c r="A1379" t="s">
        <v>3265</v>
      </c>
      <c r="B1379" s="3">
        <v>45667</v>
      </c>
      <c r="C1379" t="s">
        <v>1270</v>
      </c>
      <c r="D1379" t="s">
        <v>1668</v>
      </c>
      <c r="E1379" t="s">
        <v>1874</v>
      </c>
      <c r="F1379">
        <v>4</v>
      </c>
      <c r="G1379">
        <v>995.4</v>
      </c>
      <c r="H1379">
        <v>0.27</v>
      </c>
      <c r="I1379" t="s">
        <v>1861</v>
      </c>
      <c r="J1379">
        <v>2906.5680000000002</v>
      </c>
      <c r="K1379" s="4">
        <f>IF(ISBLANK(Sales_Fact[[#This Row],[Quantity]]),MEDIAN(Sales_Fact[Quantity]),Sales_Fact[[#This Row],[Quantity]])</f>
        <v>4</v>
      </c>
      <c r="L1379" s="1">
        <f>IF(ISBLANK(Sales_Fact[[#This Row],[Unit_Price]]),MEDIAN(Sales_Fact[Unit_Price]),Sales_Fact[[#This Row],[Unit_Price]])</f>
        <v>995.4</v>
      </c>
      <c r="M1379" s="2">
        <f>IF(ISBLANK(Sales_Fact[[#This Row],[Discount]]),MEDIAN(Sales_Fact[Discount]),Sales_Fact[[#This Row],[Discount]])</f>
        <v>0.27</v>
      </c>
      <c r="N1379" s="1">
        <f>Sales_Fact[[#This Row],[Quantity2]]*Sales_Fact[[#This Row],[Unit_Price3]]*(1-Sales_Fact[[#This Row],[Discount4]])</f>
        <v>2906.5679999999998</v>
      </c>
      <c r="O1379" s="1">
        <f>Sales_Fact[[#This Row],[Quantity2]]*Sales_Fact[[#This Row],[Unit_Price3]]</f>
        <v>3981.6</v>
      </c>
      <c r="P1379" s="1">
        <f>Sales_Fact[[#This Row],[Gross Amount]]*Sales_Fact[[#This Row],[Discount4]]</f>
        <v>1075.0320000000002</v>
      </c>
      <c r="Q1379" s="1" t="str">
        <f>IF(Sales_Fact[[#This Row],[Total_Amount5]]&gt;1000,"High Value","Standard")</f>
        <v>High Value</v>
      </c>
    </row>
    <row r="1380" spans="1:17" x14ac:dyDescent="0.25">
      <c r="A1380" t="s">
        <v>3266</v>
      </c>
      <c r="B1380" s="3">
        <v>45656</v>
      </c>
      <c r="C1380" t="s">
        <v>242</v>
      </c>
      <c r="D1380" t="s">
        <v>1692</v>
      </c>
      <c r="E1380" t="s">
        <v>1913</v>
      </c>
      <c r="F1380">
        <v>2</v>
      </c>
      <c r="G1380">
        <v>591.33000000000004</v>
      </c>
      <c r="H1380">
        <v>0.24</v>
      </c>
      <c r="I1380" t="s">
        <v>1861</v>
      </c>
      <c r="J1380">
        <v>898.8216000000001</v>
      </c>
      <c r="K1380" s="4">
        <f>IF(ISBLANK(Sales_Fact[[#This Row],[Quantity]]),MEDIAN(Sales_Fact[Quantity]),Sales_Fact[[#This Row],[Quantity]])</f>
        <v>2</v>
      </c>
      <c r="L1380" s="1">
        <f>IF(ISBLANK(Sales_Fact[[#This Row],[Unit_Price]]),MEDIAN(Sales_Fact[Unit_Price]),Sales_Fact[[#This Row],[Unit_Price]])</f>
        <v>591.33000000000004</v>
      </c>
      <c r="M1380" s="2">
        <f>IF(ISBLANK(Sales_Fact[[#This Row],[Discount]]),MEDIAN(Sales_Fact[Discount]),Sales_Fact[[#This Row],[Discount]])</f>
        <v>0.24</v>
      </c>
      <c r="N1380" s="1">
        <f>Sales_Fact[[#This Row],[Quantity2]]*Sales_Fact[[#This Row],[Unit_Price3]]*(1-Sales_Fact[[#This Row],[Discount4]])</f>
        <v>898.8216000000001</v>
      </c>
      <c r="O1380" s="1">
        <f>Sales_Fact[[#This Row],[Quantity2]]*Sales_Fact[[#This Row],[Unit_Price3]]</f>
        <v>1182.6600000000001</v>
      </c>
      <c r="P1380" s="1">
        <f>Sales_Fact[[#This Row],[Gross Amount]]*Sales_Fact[[#This Row],[Discount4]]</f>
        <v>283.83840000000004</v>
      </c>
      <c r="Q1380" s="1" t="str">
        <f>IF(Sales_Fact[[#This Row],[Total_Amount5]]&gt;1000,"High Value","Standard")</f>
        <v>Standard</v>
      </c>
    </row>
    <row r="1381" spans="1:17" x14ac:dyDescent="0.25">
      <c r="A1381" t="s">
        <v>3267</v>
      </c>
      <c r="B1381" s="3">
        <v>45869</v>
      </c>
      <c r="C1381" t="s">
        <v>1191</v>
      </c>
      <c r="D1381" t="s">
        <v>1695</v>
      </c>
      <c r="E1381" t="s">
        <v>1863</v>
      </c>
      <c r="F1381">
        <v>2</v>
      </c>
      <c r="G1381">
        <v>204.89</v>
      </c>
      <c r="H1381">
        <v>0.24</v>
      </c>
      <c r="I1381" t="s">
        <v>1861</v>
      </c>
      <c r="J1381">
        <v>311.43279999999999</v>
      </c>
      <c r="K1381" s="4">
        <f>IF(ISBLANK(Sales_Fact[[#This Row],[Quantity]]),MEDIAN(Sales_Fact[Quantity]),Sales_Fact[[#This Row],[Quantity]])</f>
        <v>2</v>
      </c>
      <c r="L1381" s="1">
        <f>IF(ISBLANK(Sales_Fact[[#This Row],[Unit_Price]]),MEDIAN(Sales_Fact[Unit_Price]),Sales_Fact[[#This Row],[Unit_Price]])</f>
        <v>204.89</v>
      </c>
      <c r="M1381" s="2">
        <f>IF(ISBLANK(Sales_Fact[[#This Row],[Discount]]),MEDIAN(Sales_Fact[Discount]),Sales_Fact[[#This Row],[Discount]])</f>
        <v>0.24</v>
      </c>
      <c r="N1381" s="1">
        <f>Sales_Fact[[#This Row],[Quantity2]]*Sales_Fact[[#This Row],[Unit_Price3]]*(1-Sales_Fact[[#This Row],[Discount4]])</f>
        <v>311.43279999999999</v>
      </c>
      <c r="O1381" s="1">
        <f>Sales_Fact[[#This Row],[Quantity2]]*Sales_Fact[[#This Row],[Unit_Price3]]</f>
        <v>409.78</v>
      </c>
      <c r="P1381" s="1">
        <f>Sales_Fact[[#This Row],[Gross Amount]]*Sales_Fact[[#This Row],[Discount4]]</f>
        <v>98.347199999999987</v>
      </c>
      <c r="Q1381" s="1" t="str">
        <f>IF(Sales_Fact[[#This Row],[Total_Amount5]]&gt;1000,"High Value","Standard")</f>
        <v>Standard</v>
      </c>
    </row>
    <row r="1382" spans="1:17" x14ac:dyDescent="0.25">
      <c r="A1382" t="s">
        <v>3268</v>
      </c>
      <c r="B1382" s="3">
        <v>45549</v>
      </c>
      <c r="C1382" t="s">
        <v>329</v>
      </c>
      <c r="D1382" t="s">
        <v>1746</v>
      </c>
      <c r="E1382" t="s">
        <v>1881</v>
      </c>
      <c r="F1382">
        <v>2</v>
      </c>
      <c r="G1382">
        <v>546.41</v>
      </c>
      <c r="H1382">
        <v>0.08</v>
      </c>
      <c r="I1382" t="s">
        <v>1868</v>
      </c>
      <c r="J1382">
        <v>1005.3944</v>
      </c>
      <c r="K1382" s="4">
        <f>IF(ISBLANK(Sales_Fact[[#This Row],[Quantity]]),MEDIAN(Sales_Fact[Quantity]),Sales_Fact[[#This Row],[Quantity]])</f>
        <v>2</v>
      </c>
      <c r="L1382" s="1">
        <f>IF(ISBLANK(Sales_Fact[[#This Row],[Unit_Price]]),MEDIAN(Sales_Fact[Unit_Price]),Sales_Fact[[#This Row],[Unit_Price]])</f>
        <v>546.41</v>
      </c>
      <c r="M1382" s="2">
        <f>IF(ISBLANK(Sales_Fact[[#This Row],[Discount]]),MEDIAN(Sales_Fact[Discount]),Sales_Fact[[#This Row],[Discount]])</f>
        <v>0.08</v>
      </c>
      <c r="N1382" s="1">
        <f>Sales_Fact[[#This Row],[Quantity2]]*Sales_Fact[[#This Row],[Unit_Price3]]*(1-Sales_Fact[[#This Row],[Discount4]])</f>
        <v>1005.3944</v>
      </c>
      <c r="O1382" s="1">
        <f>Sales_Fact[[#This Row],[Quantity2]]*Sales_Fact[[#This Row],[Unit_Price3]]</f>
        <v>1092.82</v>
      </c>
      <c r="P1382" s="1">
        <f>Sales_Fact[[#This Row],[Gross Amount]]*Sales_Fact[[#This Row],[Discount4]]</f>
        <v>87.425600000000003</v>
      </c>
      <c r="Q1382" s="1" t="str">
        <f>IF(Sales_Fact[[#This Row],[Total_Amount5]]&gt;1000,"High Value","Standard")</f>
        <v>High Value</v>
      </c>
    </row>
    <row r="1383" spans="1:17" x14ac:dyDescent="0.25">
      <c r="A1383" t="s">
        <v>3269</v>
      </c>
      <c r="B1383" s="3">
        <v>45409</v>
      </c>
      <c r="C1383" t="s">
        <v>215</v>
      </c>
      <c r="D1383" t="s">
        <v>1605</v>
      </c>
      <c r="E1383" t="s">
        <v>1913</v>
      </c>
      <c r="F1383">
        <v>4</v>
      </c>
      <c r="G1383">
        <v>455.49</v>
      </c>
      <c r="H1383">
        <v>0.17</v>
      </c>
      <c r="I1383" t="s">
        <v>1861</v>
      </c>
      <c r="J1383">
        <v>1512.2267999999999</v>
      </c>
      <c r="K1383" s="4">
        <f>IF(ISBLANK(Sales_Fact[[#This Row],[Quantity]]),MEDIAN(Sales_Fact[Quantity]),Sales_Fact[[#This Row],[Quantity]])</f>
        <v>4</v>
      </c>
      <c r="L1383" s="1">
        <f>IF(ISBLANK(Sales_Fact[[#This Row],[Unit_Price]]),MEDIAN(Sales_Fact[Unit_Price]),Sales_Fact[[#This Row],[Unit_Price]])</f>
        <v>455.49</v>
      </c>
      <c r="M1383" s="2">
        <f>IF(ISBLANK(Sales_Fact[[#This Row],[Discount]]),MEDIAN(Sales_Fact[Discount]),Sales_Fact[[#This Row],[Discount]])</f>
        <v>0.17</v>
      </c>
      <c r="N1383" s="1">
        <f>Sales_Fact[[#This Row],[Quantity2]]*Sales_Fact[[#This Row],[Unit_Price3]]*(1-Sales_Fact[[#This Row],[Discount4]])</f>
        <v>1512.2267999999999</v>
      </c>
      <c r="O1383" s="1">
        <f>Sales_Fact[[#This Row],[Quantity2]]*Sales_Fact[[#This Row],[Unit_Price3]]</f>
        <v>1821.96</v>
      </c>
      <c r="P1383" s="1">
        <f>Sales_Fact[[#This Row],[Gross Amount]]*Sales_Fact[[#This Row],[Discount4]]</f>
        <v>309.73320000000001</v>
      </c>
      <c r="Q1383" s="1" t="str">
        <f>IF(Sales_Fact[[#This Row],[Total_Amount5]]&gt;1000,"High Value","Standard")</f>
        <v>High Value</v>
      </c>
    </row>
    <row r="1384" spans="1:17" x14ac:dyDescent="0.25">
      <c r="A1384" t="s">
        <v>3270</v>
      </c>
      <c r="B1384" s="3">
        <v>45374</v>
      </c>
      <c r="C1384" t="s">
        <v>1320</v>
      </c>
      <c r="D1384" t="s">
        <v>1582</v>
      </c>
      <c r="E1384" t="s">
        <v>1886</v>
      </c>
      <c r="F1384">
        <v>2</v>
      </c>
      <c r="G1384">
        <v>700.27</v>
      </c>
      <c r="H1384">
        <v>0.16</v>
      </c>
      <c r="I1384" t="s">
        <v>1861</v>
      </c>
      <c r="J1384">
        <v>1176.4536000000001</v>
      </c>
      <c r="K1384" s="4">
        <f>IF(ISBLANK(Sales_Fact[[#This Row],[Quantity]]),MEDIAN(Sales_Fact[Quantity]),Sales_Fact[[#This Row],[Quantity]])</f>
        <v>2</v>
      </c>
      <c r="L1384" s="1">
        <f>IF(ISBLANK(Sales_Fact[[#This Row],[Unit_Price]]),MEDIAN(Sales_Fact[Unit_Price]),Sales_Fact[[#This Row],[Unit_Price]])</f>
        <v>700.27</v>
      </c>
      <c r="M1384" s="2">
        <f>IF(ISBLANK(Sales_Fact[[#This Row],[Discount]]),MEDIAN(Sales_Fact[Discount]),Sales_Fact[[#This Row],[Discount]])</f>
        <v>0.16</v>
      </c>
      <c r="N1384" s="1">
        <f>Sales_Fact[[#This Row],[Quantity2]]*Sales_Fact[[#This Row],[Unit_Price3]]*(1-Sales_Fact[[#This Row],[Discount4]])</f>
        <v>1176.4535999999998</v>
      </c>
      <c r="O1384" s="1">
        <f>Sales_Fact[[#This Row],[Quantity2]]*Sales_Fact[[#This Row],[Unit_Price3]]</f>
        <v>1400.54</v>
      </c>
      <c r="P1384" s="1">
        <f>Sales_Fact[[#This Row],[Gross Amount]]*Sales_Fact[[#This Row],[Discount4]]</f>
        <v>224.0864</v>
      </c>
      <c r="Q1384" s="1" t="str">
        <f>IF(Sales_Fact[[#This Row],[Total_Amount5]]&gt;1000,"High Value","Standard")</f>
        <v>High Value</v>
      </c>
    </row>
    <row r="1385" spans="1:17" x14ac:dyDescent="0.25">
      <c r="A1385" t="s">
        <v>3271</v>
      </c>
      <c r="B1385" s="3">
        <v>45282</v>
      </c>
      <c r="C1385" t="s">
        <v>1092</v>
      </c>
      <c r="D1385" t="s">
        <v>1797</v>
      </c>
      <c r="E1385" t="s">
        <v>1863</v>
      </c>
      <c r="F1385">
        <v>2</v>
      </c>
      <c r="G1385">
        <v>160.21</v>
      </c>
      <c r="H1385">
        <v>0.09</v>
      </c>
      <c r="I1385" t="s">
        <v>1861</v>
      </c>
      <c r="J1385">
        <v>291.5822</v>
      </c>
      <c r="K1385" s="4">
        <f>IF(ISBLANK(Sales_Fact[[#This Row],[Quantity]]),MEDIAN(Sales_Fact[Quantity]),Sales_Fact[[#This Row],[Quantity]])</f>
        <v>2</v>
      </c>
      <c r="L1385" s="1">
        <f>IF(ISBLANK(Sales_Fact[[#This Row],[Unit_Price]]),MEDIAN(Sales_Fact[Unit_Price]),Sales_Fact[[#This Row],[Unit_Price]])</f>
        <v>160.21</v>
      </c>
      <c r="M1385" s="2">
        <f>IF(ISBLANK(Sales_Fact[[#This Row],[Discount]]),MEDIAN(Sales_Fact[Discount]),Sales_Fact[[#This Row],[Discount]])</f>
        <v>0.09</v>
      </c>
      <c r="N1385" s="1">
        <f>Sales_Fact[[#This Row],[Quantity2]]*Sales_Fact[[#This Row],[Unit_Price3]]*(1-Sales_Fact[[#This Row],[Discount4]])</f>
        <v>291.5822</v>
      </c>
      <c r="O1385" s="1">
        <f>Sales_Fact[[#This Row],[Quantity2]]*Sales_Fact[[#This Row],[Unit_Price3]]</f>
        <v>320.42</v>
      </c>
      <c r="P1385" s="1">
        <f>Sales_Fact[[#This Row],[Gross Amount]]*Sales_Fact[[#This Row],[Discount4]]</f>
        <v>28.837800000000001</v>
      </c>
      <c r="Q1385" s="1" t="str">
        <f>IF(Sales_Fact[[#This Row],[Total_Amount5]]&gt;1000,"High Value","Standard")</f>
        <v>Standard</v>
      </c>
    </row>
    <row r="1386" spans="1:17" x14ac:dyDescent="0.25">
      <c r="A1386" t="s">
        <v>3272</v>
      </c>
      <c r="B1386" s="3">
        <v>45742</v>
      </c>
      <c r="C1386" t="s">
        <v>131</v>
      </c>
      <c r="D1386" t="s">
        <v>1692</v>
      </c>
      <c r="E1386" t="s">
        <v>1931</v>
      </c>
      <c r="F1386">
        <v>1</v>
      </c>
      <c r="G1386">
        <v>713.63</v>
      </c>
      <c r="H1386">
        <v>0.28000000000000003</v>
      </c>
      <c r="I1386" t="s">
        <v>1868</v>
      </c>
      <c r="J1386">
        <v>513.81359999999995</v>
      </c>
      <c r="K1386" s="4">
        <f>IF(ISBLANK(Sales_Fact[[#This Row],[Quantity]]),MEDIAN(Sales_Fact[Quantity]),Sales_Fact[[#This Row],[Quantity]])</f>
        <v>1</v>
      </c>
      <c r="L1386" s="1">
        <f>IF(ISBLANK(Sales_Fact[[#This Row],[Unit_Price]]),MEDIAN(Sales_Fact[Unit_Price]),Sales_Fact[[#This Row],[Unit_Price]])</f>
        <v>713.63</v>
      </c>
      <c r="M1386" s="2">
        <f>IF(ISBLANK(Sales_Fact[[#This Row],[Discount]]),MEDIAN(Sales_Fact[Discount]),Sales_Fact[[#This Row],[Discount]])</f>
        <v>0.28000000000000003</v>
      </c>
      <c r="N1386" s="1">
        <f>Sales_Fact[[#This Row],[Quantity2]]*Sales_Fact[[#This Row],[Unit_Price3]]*(1-Sales_Fact[[#This Row],[Discount4]])</f>
        <v>513.81359999999995</v>
      </c>
      <c r="O1386" s="1">
        <f>Sales_Fact[[#This Row],[Quantity2]]*Sales_Fact[[#This Row],[Unit_Price3]]</f>
        <v>713.63</v>
      </c>
      <c r="P1386" s="1">
        <f>Sales_Fact[[#This Row],[Gross Amount]]*Sales_Fact[[#This Row],[Discount4]]</f>
        <v>199.81640000000002</v>
      </c>
      <c r="Q1386" s="1" t="str">
        <f>IF(Sales_Fact[[#This Row],[Total_Amount5]]&gt;1000,"High Value","Standard")</f>
        <v>Standard</v>
      </c>
    </row>
    <row r="1387" spans="1:17" x14ac:dyDescent="0.25">
      <c r="A1387" t="s">
        <v>3273</v>
      </c>
      <c r="B1387" s="3">
        <v>45447</v>
      </c>
      <c r="C1387" t="s">
        <v>741</v>
      </c>
      <c r="D1387" t="s">
        <v>1830</v>
      </c>
      <c r="E1387" t="s">
        <v>1872</v>
      </c>
      <c r="F1387">
        <v>2</v>
      </c>
      <c r="G1387">
        <v>224.69</v>
      </c>
      <c r="H1387">
        <v>0.2</v>
      </c>
      <c r="I1387" t="s">
        <v>1868</v>
      </c>
      <c r="J1387">
        <v>359.50400000000002</v>
      </c>
      <c r="K1387" s="4">
        <f>IF(ISBLANK(Sales_Fact[[#This Row],[Quantity]]),MEDIAN(Sales_Fact[Quantity]),Sales_Fact[[#This Row],[Quantity]])</f>
        <v>2</v>
      </c>
      <c r="L1387" s="1">
        <f>IF(ISBLANK(Sales_Fact[[#This Row],[Unit_Price]]),MEDIAN(Sales_Fact[Unit_Price]),Sales_Fact[[#This Row],[Unit_Price]])</f>
        <v>224.69</v>
      </c>
      <c r="M1387" s="2">
        <f>IF(ISBLANK(Sales_Fact[[#This Row],[Discount]]),MEDIAN(Sales_Fact[Discount]),Sales_Fact[[#This Row],[Discount]])</f>
        <v>0.2</v>
      </c>
      <c r="N1387" s="1">
        <f>Sales_Fact[[#This Row],[Quantity2]]*Sales_Fact[[#This Row],[Unit_Price3]]*(1-Sales_Fact[[#This Row],[Discount4]])</f>
        <v>359.50400000000002</v>
      </c>
      <c r="O1387" s="1">
        <f>Sales_Fact[[#This Row],[Quantity2]]*Sales_Fact[[#This Row],[Unit_Price3]]</f>
        <v>449.38</v>
      </c>
      <c r="P1387" s="1">
        <f>Sales_Fact[[#This Row],[Gross Amount]]*Sales_Fact[[#This Row],[Discount4]]</f>
        <v>89.876000000000005</v>
      </c>
      <c r="Q1387" s="1" t="str">
        <f>IF(Sales_Fact[[#This Row],[Total_Amount5]]&gt;1000,"High Value","Standard")</f>
        <v>Standard</v>
      </c>
    </row>
    <row r="1388" spans="1:17" x14ac:dyDescent="0.25">
      <c r="A1388" t="s">
        <v>3274</v>
      </c>
      <c r="B1388" s="3">
        <v>45733</v>
      </c>
      <c r="C1388" t="s">
        <v>1410</v>
      </c>
      <c r="D1388" t="s">
        <v>1611</v>
      </c>
      <c r="E1388" t="s">
        <v>1881</v>
      </c>
      <c r="F1388">
        <v>2</v>
      </c>
      <c r="G1388">
        <v>740.57</v>
      </c>
      <c r="H1388">
        <v>0.06</v>
      </c>
      <c r="I1388" t="s">
        <v>1861</v>
      </c>
      <c r="J1388">
        <v>1392.2716</v>
      </c>
      <c r="K1388" s="4">
        <f>IF(ISBLANK(Sales_Fact[[#This Row],[Quantity]]),MEDIAN(Sales_Fact[Quantity]),Sales_Fact[[#This Row],[Quantity]])</f>
        <v>2</v>
      </c>
      <c r="L1388" s="1">
        <f>IF(ISBLANK(Sales_Fact[[#This Row],[Unit_Price]]),MEDIAN(Sales_Fact[Unit_Price]),Sales_Fact[[#This Row],[Unit_Price]])</f>
        <v>740.57</v>
      </c>
      <c r="M1388" s="2">
        <f>IF(ISBLANK(Sales_Fact[[#This Row],[Discount]]),MEDIAN(Sales_Fact[Discount]),Sales_Fact[[#This Row],[Discount]])</f>
        <v>0.06</v>
      </c>
      <c r="N1388" s="1">
        <f>Sales_Fact[[#This Row],[Quantity2]]*Sales_Fact[[#This Row],[Unit_Price3]]*(1-Sales_Fact[[#This Row],[Discount4]])</f>
        <v>1392.2716</v>
      </c>
      <c r="O1388" s="1">
        <f>Sales_Fact[[#This Row],[Quantity2]]*Sales_Fact[[#This Row],[Unit_Price3]]</f>
        <v>1481.14</v>
      </c>
      <c r="P1388" s="1">
        <f>Sales_Fact[[#This Row],[Gross Amount]]*Sales_Fact[[#This Row],[Discount4]]</f>
        <v>88.868400000000008</v>
      </c>
      <c r="Q1388" s="1" t="str">
        <f>IF(Sales_Fact[[#This Row],[Total_Amount5]]&gt;1000,"High Value","Standard")</f>
        <v>High Value</v>
      </c>
    </row>
    <row r="1389" spans="1:17" x14ac:dyDescent="0.25">
      <c r="A1389" t="s">
        <v>3275</v>
      </c>
      <c r="B1389" s="3">
        <v>45373</v>
      </c>
      <c r="C1389" t="s">
        <v>487</v>
      </c>
      <c r="D1389" t="s">
        <v>1585</v>
      </c>
      <c r="E1389" t="s">
        <v>1860</v>
      </c>
      <c r="F1389">
        <v>3</v>
      </c>
      <c r="G1389">
        <v>250.14</v>
      </c>
      <c r="H1389">
        <v>0.23</v>
      </c>
      <c r="I1389" t="s">
        <v>1864</v>
      </c>
      <c r="J1389">
        <v>577.82339999999999</v>
      </c>
      <c r="K1389" s="4">
        <f>IF(ISBLANK(Sales_Fact[[#This Row],[Quantity]]),MEDIAN(Sales_Fact[Quantity]),Sales_Fact[[#This Row],[Quantity]])</f>
        <v>3</v>
      </c>
      <c r="L1389" s="1">
        <f>IF(ISBLANK(Sales_Fact[[#This Row],[Unit_Price]]),MEDIAN(Sales_Fact[Unit_Price]),Sales_Fact[[#This Row],[Unit_Price]])</f>
        <v>250.14</v>
      </c>
      <c r="M1389" s="2">
        <f>IF(ISBLANK(Sales_Fact[[#This Row],[Discount]]),MEDIAN(Sales_Fact[Discount]),Sales_Fact[[#This Row],[Discount]])</f>
        <v>0.23</v>
      </c>
      <c r="N1389" s="1">
        <f>Sales_Fact[[#This Row],[Quantity2]]*Sales_Fact[[#This Row],[Unit_Price3]]*(1-Sales_Fact[[#This Row],[Discount4]])</f>
        <v>577.82339999999999</v>
      </c>
      <c r="O1389" s="1">
        <f>Sales_Fact[[#This Row],[Quantity2]]*Sales_Fact[[#This Row],[Unit_Price3]]</f>
        <v>750.42</v>
      </c>
      <c r="P1389" s="1">
        <f>Sales_Fact[[#This Row],[Gross Amount]]*Sales_Fact[[#This Row],[Discount4]]</f>
        <v>172.5966</v>
      </c>
      <c r="Q1389" s="1" t="str">
        <f>IF(Sales_Fact[[#This Row],[Total_Amount5]]&gt;1000,"High Value","Standard")</f>
        <v>Standard</v>
      </c>
    </row>
    <row r="1390" spans="1:17" x14ac:dyDescent="0.25">
      <c r="A1390" t="s">
        <v>3276</v>
      </c>
      <c r="B1390" s="3">
        <v>45655</v>
      </c>
      <c r="C1390" t="s">
        <v>92</v>
      </c>
      <c r="D1390" t="s">
        <v>1845</v>
      </c>
      <c r="E1390" t="s">
        <v>1892</v>
      </c>
      <c r="F1390">
        <v>3</v>
      </c>
      <c r="G1390">
        <v>34.97</v>
      </c>
      <c r="H1390">
        <v>0.01</v>
      </c>
      <c r="I1390" t="s">
        <v>1861</v>
      </c>
      <c r="J1390">
        <v>103.8609</v>
      </c>
      <c r="K1390" s="4">
        <f>IF(ISBLANK(Sales_Fact[[#This Row],[Quantity]]),MEDIAN(Sales_Fact[Quantity]),Sales_Fact[[#This Row],[Quantity]])</f>
        <v>3</v>
      </c>
      <c r="L1390" s="1">
        <f>IF(ISBLANK(Sales_Fact[[#This Row],[Unit_Price]]),MEDIAN(Sales_Fact[Unit_Price]),Sales_Fact[[#This Row],[Unit_Price]])</f>
        <v>34.97</v>
      </c>
      <c r="M1390" s="2">
        <f>IF(ISBLANK(Sales_Fact[[#This Row],[Discount]]),MEDIAN(Sales_Fact[Discount]),Sales_Fact[[#This Row],[Discount]])</f>
        <v>0.01</v>
      </c>
      <c r="N1390" s="1">
        <f>Sales_Fact[[#This Row],[Quantity2]]*Sales_Fact[[#This Row],[Unit_Price3]]*(1-Sales_Fact[[#This Row],[Discount4]])</f>
        <v>103.8609</v>
      </c>
      <c r="O1390" s="1">
        <f>Sales_Fact[[#This Row],[Quantity2]]*Sales_Fact[[#This Row],[Unit_Price3]]</f>
        <v>104.91</v>
      </c>
      <c r="P1390" s="1">
        <f>Sales_Fact[[#This Row],[Gross Amount]]*Sales_Fact[[#This Row],[Discount4]]</f>
        <v>1.0490999999999999</v>
      </c>
      <c r="Q1390" s="1" t="str">
        <f>IF(Sales_Fact[[#This Row],[Total_Amount5]]&gt;1000,"High Value","Standard")</f>
        <v>Standard</v>
      </c>
    </row>
    <row r="1391" spans="1:17" x14ac:dyDescent="0.25">
      <c r="A1391" t="s">
        <v>3277</v>
      </c>
      <c r="B1391" s="3">
        <v>45868</v>
      </c>
      <c r="C1391" t="s">
        <v>969</v>
      </c>
      <c r="D1391" t="s">
        <v>1677</v>
      </c>
      <c r="E1391" t="s">
        <v>1886</v>
      </c>
      <c r="F1391">
        <v>1</v>
      </c>
      <c r="G1391">
        <v>653.91</v>
      </c>
      <c r="H1391">
        <v>0.3</v>
      </c>
      <c r="I1391" t="s">
        <v>1864</v>
      </c>
      <c r="J1391">
        <v>457.73700000000002</v>
      </c>
      <c r="K1391" s="4">
        <f>IF(ISBLANK(Sales_Fact[[#This Row],[Quantity]]),MEDIAN(Sales_Fact[Quantity]),Sales_Fact[[#This Row],[Quantity]])</f>
        <v>1</v>
      </c>
      <c r="L1391" s="1">
        <f>IF(ISBLANK(Sales_Fact[[#This Row],[Unit_Price]]),MEDIAN(Sales_Fact[Unit_Price]),Sales_Fact[[#This Row],[Unit_Price]])</f>
        <v>653.91</v>
      </c>
      <c r="M1391" s="2">
        <f>IF(ISBLANK(Sales_Fact[[#This Row],[Discount]]),MEDIAN(Sales_Fact[Discount]),Sales_Fact[[#This Row],[Discount]])</f>
        <v>0.3</v>
      </c>
      <c r="N1391" s="1">
        <f>Sales_Fact[[#This Row],[Quantity2]]*Sales_Fact[[#This Row],[Unit_Price3]]*(1-Sales_Fact[[#This Row],[Discount4]])</f>
        <v>457.73699999999997</v>
      </c>
      <c r="O1391" s="1">
        <f>Sales_Fact[[#This Row],[Quantity2]]*Sales_Fact[[#This Row],[Unit_Price3]]</f>
        <v>653.91</v>
      </c>
      <c r="P1391" s="1">
        <f>Sales_Fact[[#This Row],[Gross Amount]]*Sales_Fact[[#This Row],[Discount4]]</f>
        <v>196.17299999999997</v>
      </c>
      <c r="Q1391" s="1" t="str">
        <f>IF(Sales_Fact[[#This Row],[Total_Amount5]]&gt;1000,"High Value","Standard")</f>
        <v>Standard</v>
      </c>
    </row>
    <row r="1392" spans="1:17" x14ac:dyDescent="0.25">
      <c r="A1392" t="s">
        <v>3278</v>
      </c>
      <c r="B1392" s="3">
        <v>45338</v>
      </c>
      <c r="C1392" t="s">
        <v>1146</v>
      </c>
      <c r="D1392" t="s">
        <v>1749</v>
      </c>
      <c r="E1392" t="s">
        <v>1860</v>
      </c>
      <c r="F1392">
        <v>1</v>
      </c>
      <c r="G1392">
        <v>997.87</v>
      </c>
      <c r="H1392">
        <v>0.24</v>
      </c>
      <c r="I1392" t="s">
        <v>1861</v>
      </c>
      <c r="J1392">
        <v>758.38120000000004</v>
      </c>
      <c r="K1392" s="4">
        <f>IF(ISBLANK(Sales_Fact[[#This Row],[Quantity]]),MEDIAN(Sales_Fact[Quantity]),Sales_Fact[[#This Row],[Quantity]])</f>
        <v>1</v>
      </c>
      <c r="L1392" s="1">
        <f>IF(ISBLANK(Sales_Fact[[#This Row],[Unit_Price]]),MEDIAN(Sales_Fact[Unit_Price]),Sales_Fact[[#This Row],[Unit_Price]])</f>
        <v>997.87</v>
      </c>
      <c r="M1392" s="2">
        <f>IF(ISBLANK(Sales_Fact[[#This Row],[Discount]]),MEDIAN(Sales_Fact[Discount]),Sales_Fact[[#This Row],[Discount]])</f>
        <v>0.24</v>
      </c>
      <c r="N1392" s="1">
        <f>Sales_Fact[[#This Row],[Quantity2]]*Sales_Fact[[#This Row],[Unit_Price3]]*(1-Sales_Fact[[#This Row],[Discount4]])</f>
        <v>758.38120000000004</v>
      </c>
      <c r="O1392" s="1">
        <f>Sales_Fact[[#This Row],[Quantity2]]*Sales_Fact[[#This Row],[Unit_Price3]]</f>
        <v>997.87</v>
      </c>
      <c r="P1392" s="1">
        <f>Sales_Fact[[#This Row],[Gross Amount]]*Sales_Fact[[#This Row],[Discount4]]</f>
        <v>239.4888</v>
      </c>
      <c r="Q1392" s="1" t="str">
        <f>IF(Sales_Fact[[#This Row],[Total_Amount5]]&gt;1000,"High Value","Standard")</f>
        <v>Standard</v>
      </c>
    </row>
    <row r="1393" spans="1:17" x14ac:dyDescent="0.25">
      <c r="A1393" t="s">
        <v>3279</v>
      </c>
      <c r="B1393" s="3">
        <v>45349</v>
      </c>
      <c r="C1393" t="s">
        <v>684</v>
      </c>
      <c r="D1393" t="s">
        <v>1818</v>
      </c>
      <c r="E1393" t="s">
        <v>1881</v>
      </c>
      <c r="F1393">
        <v>1</v>
      </c>
      <c r="G1393">
        <v>174.27</v>
      </c>
      <c r="H1393">
        <v>0.27</v>
      </c>
      <c r="I1393" t="s">
        <v>1868</v>
      </c>
      <c r="J1393">
        <v>127.2171</v>
      </c>
      <c r="K1393" s="4">
        <f>IF(ISBLANK(Sales_Fact[[#This Row],[Quantity]]),MEDIAN(Sales_Fact[Quantity]),Sales_Fact[[#This Row],[Quantity]])</f>
        <v>1</v>
      </c>
      <c r="L1393" s="1">
        <f>IF(ISBLANK(Sales_Fact[[#This Row],[Unit_Price]]),MEDIAN(Sales_Fact[Unit_Price]),Sales_Fact[[#This Row],[Unit_Price]])</f>
        <v>174.27</v>
      </c>
      <c r="M1393" s="2">
        <f>IF(ISBLANK(Sales_Fact[[#This Row],[Discount]]),MEDIAN(Sales_Fact[Discount]),Sales_Fact[[#This Row],[Discount]])</f>
        <v>0.27</v>
      </c>
      <c r="N1393" s="1">
        <f>Sales_Fact[[#This Row],[Quantity2]]*Sales_Fact[[#This Row],[Unit_Price3]]*(1-Sales_Fact[[#This Row],[Discount4]])</f>
        <v>127.2171</v>
      </c>
      <c r="O1393" s="1">
        <f>Sales_Fact[[#This Row],[Quantity2]]*Sales_Fact[[#This Row],[Unit_Price3]]</f>
        <v>174.27</v>
      </c>
      <c r="P1393" s="1">
        <f>Sales_Fact[[#This Row],[Gross Amount]]*Sales_Fact[[#This Row],[Discount4]]</f>
        <v>47.052900000000008</v>
      </c>
      <c r="Q1393" s="1" t="str">
        <f>IF(Sales_Fact[[#This Row],[Total_Amount5]]&gt;1000,"High Value","Standard")</f>
        <v>Standard</v>
      </c>
    </row>
    <row r="1394" spans="1:17" x14ac:dyDescent="0.25">
      <c r="A1394" t="s">
        <v>3280</v>
      </c>
      <c r="B1394" s="3">
        <v>45368</v>
      </c>
      <c r="C1394" t="s">
        <v>406</v>
      </c>
      <c r="D1394" t="s">
        <v>1698</v>
      </c>
      <c r="E1394" t="s">
        <v>1872</v>
      </c>
      <c r="F1394">
        <v>3</v>
      </c>
      <c r="G1394">
        <v>847.44</v>
      </c>
      <c r="H1394">
        <v>0.17</v>
      </c>
      <c r="I1394" t="s">
        <v>1861</v>
      </c>
      <c r="J1394">
        <v>2110.1255999999998</v>
      </c>
      <c r="K1394" s="4">
        <f>IF(ISBLANK(Sales_Fact[[#This Row],[Quantity]]),MEDIAN(Sales_Fact[Quantity]),Sales_Fact[[#This Row],[Quantity]])</f>
        <v>3</v>
      </c>
      <c r="L1394" s="1">
        <f>IF(ISBLANK(Sales_Fact[[#This Row],[Unit_Price]]),MEDIAN(Sales_Fact[Unit_Price]),Sales_Fact[[#This Row],[Unit_Price]])</f>
        <v>847.44</v>
      </c>
      <c r="M1394" s="2">
        <f>IF(ISBLANK(Sales_Fact[[#This Row],[Discount]]),MEDIAN(Sales_Fact[Discount]),Sales_Fact[[#This Row],[Discount]])</f>
        <v>0.17</v>
      </c>
      <c r="N1394" s="1">
        <f>Sales_Fact[[#This Row],[Quantity2]]*Sales_Fact[[#This Row],[Unit_Price3]]*(1-Sales_Fact[[#This Row],[Discount4]])</f>
        <v>2110.1255999999998</v>
      </c>
      <c r="O1394" s="1">
        <f>Sales_Fact[[#This Row],[Quantity2]]*Sales_Fact[[#This Row],[Unit_Price3]]</f>
        <v>2542.3200000000002</v>
      </c>
      <c r="P1394" s="1">
        <f>Sales_Fact[[#This Row],[Gross Amount]]*Sales_Fact[[#This Row],[Discount4]]</f>
        <v>432.19440000000009</v>
      </c>
      <c r="Q1394" s="1" t="str">
        <f>IF(Sales_Fact[[#This Row],[Total_Amount5]]&gt;1000,"High Value","Standard")</f>
        <v>High Value</v>
      </c>
    </row>
    <row r="1395" spans="1:17" x14ac:dyDescent="0.25">
      <c r="A1395" t="s">
        <v>3281</v>
      </c>
      <c r="B1395" s="3">
        <v>45243</v>
      </c>
      <c r="C1395" t="s">
        <v>1338</v>
      </c>
      <c r="D1395" t="s">
        <v>1556</v>
      </c>
      <c r="E1395" t="s">
        <v>1909</v>
      </c>
      <c r="F1395">
        <v>1</v>
      </c>
      <c r="G1395">
        <v>493.45</v>
      </c>
      <c r="H1395">
        <v>0.09</v>
      </c>
      <c r="I1395" t="s">
        <v>1861</v>
      </c>
      <c r="J1395">
        <v>449.03949999999998</v>
      </c>
      <c r="K1395" s="4">
        <f>IF(ISBLANK(Sales_Fact[[#This Row],[Quantity]]),MEDIAN(Sales_Fact[Quantity]),Sales_Fact[[#This Row],[Quantity]])</f>
        <v>1</v>
      </c>
      <c r="L1395" s="1">
        <f>IF(ISBLANK(Sales_Fact[[#This Row],[Unit_Price]]),MEDIAN(Sales_Fact[Unit_Price]),Sales_Fact[[#This Row],[Unit_Price]])</f>
        <v>493.45</v>
      </c>
      <c r="M1395" s="2">
        <f>IF(ISBLANK(Sales_Fact[[#This Row],[Discount]]),MEDIAN(Sales_Fact[Discount]),Sales_Fact[[#This Row],[Discount]])</f>
        <v>0.09</v>
      </c>
      <c r="N1395" s="1">
        <f>Sales_Fact[[#This Row],[Quantity2]]*Sales_Fact[[#This Row],[Unit_Price3]]*(1-Sales_Fact[[#This Row],[Discount4]])</f>
        <v>449.03950000000003</v>
      </c>
      <c r="O1395" s="1">
        <f>Sales_Fact[[#This Row],[Quantity2]]*Sales_Fact[[#This Row],[Unit_Price3]]</f>
        <v>493.45</v>
      </c>
      <c r="P1395" s="1">
        <f>Sales_Fact[[#This Row],[Gross Amount]]*Sales_Fact[[#This Row],[Discount4]]</f>
        <v>44.410499999999999</v>
      </c>
      <c r="Q1395" s="1" t="str">
        <f>IF(Sales_Fact[[#This Row],[Total_Amount5]]&gt;1000,"High Value","Standard")</f>
        <v>Standard</v>
      </c>
    </row>
    <row r="1396" spans="1:17" x14ac:dyDescent="0.25">
      <c r="A1396" t="s">
        <v>3282</v>
      </c>
      <c r="B1396" s="3">
        <v>45577</v>
      </c>
      <c r="C1396" t="s">
        <v>755</v>
      </c>
      <c r="D1396" t="s">
        <v>1737</v>
      </c>
      <c r="E1396" t="s">
        <v>1909</v>
      </c>
      <c r="F1396">
        <v>4</v>
      </c>
      <c r="G1396">
        <v>111.66</v>
      </c>
      <c r="H1396">
        <v>0.14000000000000001</v>
      </c>
      <c r="I1396" t="s">
        <v>1861</v>
      </c>
      <c r="J1396">
        <v>384.11040000000003</v>
      </c>
      <c r="K1396" s="4">
        <f>IF(ISBLANK(Sales_Fact[[#This Row],[Quantity]]),MEDIAN(Sales_Fact[Quantity]),Sales_Fact[[#This Row],[Quantity]])</f>
        <v>4</v>
      </c>
      <c r="L1396" s="1">
        <f>IF(ISBLANK(Sales_Fact[[#This Row],[Unit_Price]]),MEDIAN(Sales_Fact[Unit_Price]),Sales_Fact[[#This Row],[Unit_Price]])</f>
        <v>111.66</v>
      </c>
      <c r="M1396" s="2">
        <f>IF(ISBLANK(Sales_Fact[[#This Row],[Discount]]),MEDIAN(Sales_Fact[Discount]),Sales_Fact[[#This Row],[Discount]])</f>
        <v>0.14000000000000001</v>
      </c>
      <c r="N1396" s="1">
        <f>Sales_Fact[[#This Row],[Quantity2]]*Sales_Fact[[#This Row],[Unit_Price3]]*(1-Sales_Fact[[#This Row],[Discount4]])</f>
        <v>384.11039999999997</v>
      </c>
      <c r="O1396" s="1">
        <f>Sales_Fact[[#This Row],[Quantity2]]*Sales_Fact[[#This Row],[Unit_Price3]]</f>
        <v>446.64</v>
      </c>
      <c r="P1396" s="1">
        <f>Sales_Fact[[#This Row],[Gross Amount]]*Sales_Fact[[#This Row],[Discount4]]</f>
        <v>62.529600000000002</v>
      </c>
      <c r="Q1396" s="1" t="str">
        <f>IF(Sales_Fact[[#This Row],[Total_Amount5]]&gt;1000,"High Value","Standard")</f>
        <v>Standard</v>
      </c>
    </row>
    <row r="1397" spans="1:17" x14ac:dyDescent="0.25">
      <c r="A1397" t="s">
        <v>3283</v>
      </c>
      <c r="B1397" s="3">
        <v>45343</v>
      </c>
      <c r="C1397" t="s">
        <v>893</v>
      </c>
      <c r="D1397" t="s">
        <v>1821</v>
      </c>
      <c r="E1397" t="s">
        <v>1931</v>
      </c>
      <c r="F1397">
        <v>1</v>
      </c>
      <c r="G1397">
        <v>413.65</v>
      </c>
      <c r="H1397">
        <v>0.1</v>
      </c>
      <c r="I1397" t="s">
        <v>1868</v>
      </c>
      <c r="J1397">
        <v>372.28500000000003</v>
      </c>
      <c r="K1397" s="4">
        <f>IF(ISBLANK(Sales_Fact[[#This Row],[Quantity]]),MEDIAN(Sales_Fact[Quantity]),Sales_Fact[[#This Row],[Quantity]])</f>
        <v>1</v>
      </c>
      <c r="L1397" s="1">
        <f>IF(ISBLANK(Sales_Fact[[#This Row],[Unit_Price]]),MEDIAN(Sales_Fact[Unit_Price]),Sales_Fact[[#This Row],[Unit_Price]])</f>
        <v>413.65</v>
      </c>
      <c r="M1397" s="2">
        <f>IF(ISBLANK(Sales_Fact[[#This Row],[Discount]]),MEDIAN(Sales_Fact[Discount]),Sales_Fact[[#This Row],[Discount]])</f>
        <v>0.1</v>
      </c>
      <c r="N1397" s="1">
        <f>Sales_Fact[[#This Row],[Quantity2]]*Sales_Fact[[#This Row],[Unit_Price3]]*(1-Sales_Fact[[#This Row],[Discount4]])</f>
        <v>372.28499999999997</v>
      </c>
      <c r="O1397" s="1">
        <f>Sales_Fact[[#This Row],[Quantity2]]*Sales_Fact[[#This Row],[Unit_Price3]]</f>
        <v>413.65</v>
      </c>
      <c r="P1397" s="1">
        <f>Sales_Fact[[#This Row],[Gross Amount]]*Sales_Fact[[#This Row],[Discount4]]</f>
        <v>41.365000000000002</v>
      </c>
      <c r="Q1397" s="1" t="str">
        <f>IF(Sales_Fact[[#This Row],[Total_Amount5]]&gt;1000,"High Value","Standard")</f>
        <v>Standard</v>
      </c>
    </row>
    <row r="1398" spans="1:17" x14ac:dyDescent="0.25">
      <c r="A1398" t="s">
        <v>3284</v>
      </c>
      <c r="B1398" s="3">
        <v>45744</v>
      </c>
      <c r="C1398" t="s">
        <v>1473</v>
      </c>
      <c r="D1398" t="s">
        <v>1818</v>
      </c>
      <c r="E1398" t="s">
        <v>1890</v>
      </c>
      <c r="F1398">
        <v>1</v>
      </c>
      <c r="G1398">
        <v>317.14999999999998</v>
      </c>
      <c r="H1398">
        <v>0.24</v>
      </c>
      <c r="I1398" t="s">
        <v>1868</v>
      </c>
      <c r="J1398">
        <v>241.03399999999999</v>
      </c>
      <c r="K1398" s="4">
        <f>IF(ISBLANK(Sales_Fact[[#This Row],[Quantity]]),MEDIAN(Sales_Fact[Quantity]),Sales_Fact[[#This Row],[Quantity]])</f>
        <v>1</v>
      </c>
      <c r="L1398" s="1">
        <f>IF(ISBLANK(Sales_Fact[[#This Row],[Unit_Price]]),MEDIAN(Sales_Fact[Unit_Price]),Sales_Fact[[#This Row],[Unit_Price]])</f>
        <v>317.14999999999998</v>
      </c>
      <c r="M1398" s="2">
        <f>IF(ISBLANK(Sales_Fact[[#This Row],[Discount]]),MEDIAN(Sales_Fact[Discount]),Sales_Fact[[#This Row],[Discount]])</f>
        <v>0.24</v>
      </c>
      <c r="N1398" s="1">
        <f>Sales_Fact[[#This Row],[Quantity2]]*Sales_Fact[[#This Row],[Unit_Price3]]*(1-Sales_Fact[[#This Row],[Discount4]])</f>
        <v>241.03399999999999</v>
      </c>
      <c r="O1398" s="1">
        <f>Sales_Fact[[#This Row],[Quantity2]]*Sales_Fact[[#This Row],[Unit_Price3]]</f>
        <v>317.14999999999998</v>
      </c>
      <c r="P1398" s="1">
        <f>Sales_Fact[[#This Row],[Gross Amount]]*Sales_Fact[[#This Row],[Discount4]]</f>
        <v>76.115999999999985</v>
      </c>
      <c r="Q1398" s="1" t="str">
        <f>IF(Sales_Fact[[#This Row],[Total_Amount5]]&gt;1000,"High Value","Standard")</f>
        <v>Standard</v>
      </c>
    </row>
    <row r="1399" spans="1:17" x14ac:dyDescent="0.25">
      <c r="A1399" t="s">
        <v>3285</v>
      </c>
      <c r="B1399" s="3">
        <v>45873</v>
      </c>
      <c r="C1399" t="s">
        <v>1134</v>
      </c>
      <c r="D1399" t="s">
        <v>1815</v>
      </c>
      <c r="E1399" t="s">
        <v>1883</v>
      </c>
      <c r="F1399">
        <v>3</v>
      </c>
      <c r="G1399">
        <v>642.94000000000005</v>
      </c>
      <c r="H1399">
        <v>0.05</v>
      </c>
      <c r="I1399" t="s">
        <v>1868</v>
      </c>
      <c r="J1399">
        <v>1832.3789999999999</v>
      </c>
      <c r="K1399" s="4">
        <f>IF(ISBLANK(Sales_Fact[[#This Row],[Quantity]]),MEDIAN(Sales_Fact[Quantity]),Sales_Fact[[#This Row],[Quantity]])</f>
        <v>3</v>
      </c>
      <c r="L1399" s="1">
        <f>IF(ISBLANK(Sales_Fact[[#This Row],[Unit_Price]]),MEDIAN(Sales_Fact[Unit_Price]),Sales_Fact[[#This Row],[Unit_Price]])</f>
        <v>642.94000000000005</v>
      </c>
      <c r="M1399" s="2">
        <f>IF(ISBLANK(Sales_Fact[[#This Row],[Discount]]),MEDIAN(Sales_Fact[Discount]),Sales_Fact[[#This Row],[Discount]])</f>
        <v>0.05</v>
      </c>
      <c r="N1399" s="1">
        <f>Sales_Fact[[#This Row],[Quantity2]]*Sales_Fact[[#This Row],[Unit_Price3]]*(1-Sales_Fact[[#This Row],[Discount4]])</f>
        <v>1832.3790000000001</v>
      </c>
      <c r="O1399" s="1">
        <f>Sales_Fact[[#This Row],[Quantity2]]*Sales_Fact[[#This Row],[Unit_Price3]]</f>
        <v>1928.8200000000002</v>
      </c>
      <c r="P1399" s="1">
        <f>Sales_Fact[[#This Row],[Gross Amount]]*Sales_Fact[[#This Row],[Discount4]]</f>
        <v>96.441000000000017</v>
      </c>
      <c r="Q1399" s="1" t="str">
        <f>IF(Sales_Fact[[#This Row],[Total_Amount5]]&gt;1000,"High Value","Standard")</f>
        <v>High Value</v>
      </c>
    </row>
    <row r="1400" spans="1:17" x14ac:dyDescent="0.25">
      <c r="A1400" t="s">
        <v>3286</v>
      </c>
      <c r="B1400" s="3">
        <v>45601</v>
      </c>
      <c r="C1400" t="s">
        <v>461</v>
      </c>
      <c r="D1400" t="s">
        <v>1722</v>
      </c>
      <c r="E1400" t="s">
        <v>1901</v>
      </c>
      <c r="F1400">
        <v>4</v>
      </c>
      <c r="G1400">
        <v>559.59</v>
      </c>
      <c r="H1400">
        <v>0.19</v>
      </c>
      <c r="I1400" t="s">
        <v>1868</v>
      </c>
      <c r="J1400">
        <v>1813.0716</v>
      </c>
      <c r="K1400" s="4">
        <f>IF(ISBLANK(Sales_Fact[[#This Row],[Quantity]]),MEDIAN(Sales_Fact[Quantity]),Sales_Fact[[#This Row],[Quantity]])</f>
        <v>4</v>
      </c>
      <c r="L1400" s="1">
        <f>IF(ISBLANK(Sales_Fact[[#This Row],[Unit_Price]]),MEDIAN(Sales_Fact[Unit_Price]),Sales_Fact[[#This Row],[Unit_Price]])</f>
        <v>559.59</v>
      </c>
      <c r="M1400" s="2">
        <f>IF(ISBLANK(Sales_Fact[[#This Row],[Discount]]),MEDIAN(Sales_Fact[Discount]),Sales_Fact[[#This Row],[Discount]])</f>
        <v>0.19</v>
      </c>
      <c r="N1400" s="1">
        <f>Sales_Fact[[#This Row],[Quantity2]]*Sales_Fact[[#This Row],[Unit_Price3]]*(1-Sales_Fact[[#This Row],[Discount4]])</f>
        <v>1813.0716000000002</v>
      </c>
      <c r="O1400" s="1">
        <f>Sales_Fact[[#This Row],[Quantity2]]*Sales_Fact[[#This Row],[Unit_Price3]]</f>
        <v>2238.36</v>
      </c>
      <c r="P1400" s="1">
        <f>Sales_Fact[[#This Row],[Gross Amount]]*Sales_Fact[[#This Row],[Discount4]]</f>
        <v>425.28840000000002</v>
      </c>
      <c r="Q1400" s="1" t="str">
        <f>IF(Sales_Fact[[#This Row],[Total_Amount5]]&gt;1000,"High Value","Standard")</f>
        <v>High Value</v>
      </c>
    </row>
    <row r="1401" spans="1:17" x14ac:dyDescent="0.25">
      <c r="A1401" t="s">
        <v>3287</v>
      </c>
      <c r="B1401" s="3">
        <v>45458</v>
      </c>
      <c r="C1401" t="s">
        <v>403</v>
      </c>
      <c r="D1401" t="s">
        <v>1638</v>
      </c>
      <c r="E1401" t="s">
        <v>1899</v>
      </c>
      <c r="F1401">
        <v>1</v>
      </c>
      <c r="G1401">
        <v>758.54</v>
      </c>
      <c r="H1401">
        <v>0.28999999999999998</v>
      </c>
      <c r="I1401" t="s">
        <v>1864</v>
      </c>
      <c r="J1401">
        <v>538.5634</v>
      </c>
      <c r="K1401" s="4">
        <f>IF(ISBLANK(Sales_Fact[[#This Row],[Quantity]]),MEDIAN(Sales_Fact[Quantity]),Sales_Fact[[#This Row],[Quantity]])</f>
        <v>1</v>
      </c>
      <c r="L1401" s="1">
        <f>IF(ISBLANK(Sales_Fact[[#This Row],[Unit_Price]]),MEDIAN(Sales_Fact[Unit_Price]),Sales_Fact[[#This Row],[Unit_Price]])</f>
        <v>758.54</v>
      </c>
      <c r="M1401" s="2">
        <f>IF(ISBLANK(Sales_Fact[[#This Row],[Discount]]),MEDIAN(Sales_Fact[Discount]),Sales_Fact[[#This Row],[Discount]])</f>
        <v>0.28999999999999998</v>
      </c>
      <c r="N1401" s="1">
        <f>Sales_Fact[[#This Row],[Quantity2]]*Sales_Fact[[#This Row],[Unit_Price3]]*(1-Sales_Fact[[#This Row],[Discount4]])</f>
        <v>538.5634</v>
      </c>
      <c r="O1401" s="1">
        <f>Sales_Fact[[#This Row],[Quantity2]]*Sales_Fact[[#This Row],[Unit_Price3]]</f>
        <v>758.54</v>
      </c>
      <c r="P1401" s="1">
        <f>Sales_Fact[[#This Row],[Gross Amount]]*Sales_Fact[[#This Row],[Discount4]]</f>
        <v>219.97659999999996</v>
      </c>
      <c r="Q1401" s="1" t="str">
        <f>IF(Sales_Fact[[#This Row],[Total_Amount5]]&gt;1000,"High Value","Standard")</f>
        <v>Standard</v>
      </c>
    </row>
    <row r="1402" spans="1:17" x14ac:dyDescent="0.25">
      <c r="A1402" t="s">
        <v>3288</v>
      </c>
      <c r="B1402" s="3">
        <v>45649</v>
      </c>
      <c r="C1402" t="s">
        <v>1435</v>
      </c>
      <c r="D1402" t="s">
        <v>1791</v>
      </c>
      <c r="E1402" t="s">
        <v>1888</v>
      </c>
      <c r="F1402">
        <v>4</v>
      </c>
      <c r="G1402">
        <v>643.96</v>
      </c>
      <c r="H1402">
        <v>0.16</v>
      </c>
      <c r="I1402" t="s">
        <v>1864</v>
      </c>
      <c r="J1402">
        <v>2163.7055999999998</v>
      </c>
      <c r="K1402" s="4">
        <f>IF(ISBLANK(Sales_Fact[[#This Row],[Quantity]]),MEDIAN(Sales_Fact[Quantity]),Sales_Fact[[#This Row],[Quantity]])</f>
        <v>4</v>
      </c>
      <c r="L1402" s="1">
        <f>IF(ISBLANK(Sales_Fact[[#This Row],[Unit_Price]]),MEDIAN(Sales_Fact[Unit_Price]),Sales_Fact[[#This Row],[Unit_Price]])</f>
        <v>643.96</v>
      </c>
      <c r="M1402" s="2">
        <f>IF(ISBLANK(Sales_Fact[[#This Row],[Discount]]),MEDIAN(Sales_Fact[Discount]),Sales_Fact[[#This Row],[Discount]])</f>
        <v>0.16</v>
      </c>
      <c r="N1402" s="1">
        <f>Sales_Fact[[#This Row],[Quantity2]]*Sales_Fact[[#This Row],[Unit_Price3]]*(1-Sales_Fact[[#This Row],[Discount4]])</f>
        <v>2163.7056000000002</v>
      </c>
      <c r="O1402" s="1">
        <f>Sales_Fact[[#This Row],[Quantity2]]*Sales_Fact[[#This Row],[Unit_Price3]]</f>
        <v>2575.84</v>
      </c>
      <c r="P1402" s="1">
        <f>Sales_Fact[[#This Row],[Gross Amount]]*Sales_Fact[[#This Row],[Discount4]]</f>
        <v>412.13440000000003</v>
      </c>
      <c r="Q1402" s="1" t="str">
        <f>IF(Sales_Fact[[#This Row],[Total_Amount5]]&gt;1000,"High Value","Standard")</f>
        <v>High Value</v>
      </c>
    </row>
    <row r="1403" spans="1:17" x14ac:dyDescent="0.25">
      <c r="A1403" t="s">
        <v>3289</v>
      </c>
      <c r="B1403" s="3">
        <v>45653</v>
      </c>
      <c r="C1403" t="s">
        <v>788</v>
      </c>
      <c r="D1403" t="s">
        <v>1623</v>
      </c>
      <c r="E1403" t="s">
        <v>1890</v>
      </c>
      <c r="F1403">
        <v>1</v>
      </c>
      <c r="G1403">
        <v>882.73</v>
      </c>
      <c r="H1403">
        <v>0.1</v>
      </c>
      <c r="I1403" t="s">
        <v>1861</v>
      </c>
      <c r="J1403">
        <v>794.45699999999999</v>
      </c>
      <c r="K1403" s="4">
        <f>IF(ISBLANK(Sales_Fact[[#This Row],[Quantity]]),MEDIAN(Sales_Fact[Quantity]),Sales_Fact[[#This Row],[Quantity]])</f>
        <v>1</v>
      </c>
      <c r="L1403" s="1">
        <f>IF(ISBLANK(Sales_Fact[[#This Row],[Unit_Price]]),MEDIAN(Sales_Fact[Unit_Price]),Sales_Fact[[#This Row],[Unit_Price]])</f>
        <v>882.73</v>
      </c>
      <c r="M1403" s="2">
        <f>IF(ISBLANK(Sales_Fact[[#This Row],[Discount]]),MEDIAN(Sales_Fact[Discount]),Sales_Fact[[#This Row],[Discount]])</f>
        <v>0.1</v>
      </c>
      <c r="N1403" s="1">
        <f>Sales_Fact[[#This Row],[Quantity2]]*Sales_Fact[[#This Row],[Unit_Price3]]*(1-Sales_Fact[[#This Row],[Discount4]])</f>
        <v>794.45699999999999</v>
      </c>
      <c r="O1403" s="1">
        <f>Sales_Fact[[#This Row],[Quantity2]]*Sales_Fact[[#This Row],[Unit_Price3]]</f>
        <v>882.73</v>
      </c>
      <c r="P1403" s="1">
        <f>Sales_Fact[[#This Row],[Gross Amount]]*Sales_Fact[[#This Row],[Discount4]]</f>
        <v>88.27300000000001</v>
      </c>
      <c r="Q1403" s="1" t="str">
        <f>IF(Sales_Fact[[#This Row],[Total_Amount5]]&gt;1000,"High Value","Standard")</f>
        <v>Standard</v>
      </c>
    </row>
    <row r="1404" spans="1:17" x14ac:dyDescent="0.25">
      <c r="A1404" t="s">
        <v>3290</v>
      </c>
      <c r="B1404" s="3">
        <v>45378</v>
      </c>
      <c r="C1404" t="s">
        <v>1032</v>
      </c>
      <c r="D1404" t="s">
        <v>1824</v>
      </c>
      <c r="E1404" t="s">
        <v>1892</v>
      </c>
      <c r="F1404">
        <v>2</v>
      </c>
      <c r="G1404">
        <v>600.03</v>
      </c>
      <c r="H1404">
        <v>0.26</v>
      </c>
      <c r="I1404" t="s">
        <v>1864</v>
      </c>
      <c r="J1404">
        <v>888.0444</v>
      </c>
      <c r="K1404" s="4">
        <f>IF(ISBLANK(Sales_Fact[[#This Row],[Quantity]]),MEDIAN(Sales_Fact[Quantity]),Sales_Fact[[#This Row],[Quantity]])</f>
        <v>2</v>
      </c>
      <c r="L1404" s="1">
        <f>IF(ISBLANK(Sales_Fact[[#This Row],[Unit_Price]]),MEDIAN(Sales_Fact[Unit_Price]),Sales_Fact[[#This Row],[Unit_Price]])</f>
        <v>600.03</v>
      </c>
      <c r="M1404" s="2">
        <f>IF(ISBLANK(Sales_Fact[[#This Row],[Discount]]),MEDIAN(Sales_Fact[Discount]),Sales_Fact[[#This Row],[Discount]])</f>
        <v>0.26</v>
      </c>
      <c r="N1404" s="1">
        <f>Sales_Fact[[#This Row],[Quantity2]]*Sales_Fact[[#This Row],[Unit_Price3]]*(1-Sales_Fact[[#This Row],[Discount4]])</f>
        <v>888.0444</v>
      </c>
      <c r="O1404" s="1">
        <f>Sales_Fact[[#This Row],[Quantity2]]*Sales_Fact[[#This Row],[Unit_Price3]]</f>
        <v>1200.06</v>
      </c>
      <c r="P1404" s="1">
        <f>Sales_Fact[[#This Row],[Gross Amount]]*Sales_Fact[[#This Row],[Discount4]]</f>
        <v>312.01560000000001</v>
      </c>
      <c r="Q1404" s="1" t="str">
        <f>IF(Sales_Fact[[#This Row],[Total_Amount5]]&gt;1000,"High Value","Standard")</f>
        <v>Standard</v>
      </c>
    </row>
    <row r="1405" spans="1:17" x14ac:dyDescent="0.25">
      <c r="A1405" t="s">
        <v>3291</v>
      </c>
      <c r="B1405" s="3">
        <v>45638</v>
      </c>
      <c r="C1405" t="s">
        <v>532</v>
      </c>
      <c r="D1405" t="s">
        <v>1713</v>
      </c>
      <c r="E1405" t="s">
        <v>1870</v>
      </c>
      <c r="F1405">
        <v>2</v>
      </c>
      <c r="G1405">
        <v>628.83000000000004</v>
      </c>
      <c r="H1405">
        <v>7.0000000000000007E-2</v>
      </c>
      <c r="I1405" t="s">
        <v>1864</v>
      </c>
      <c r="J1405">
        <v>1169.6238000000001</v>
      </c>
      <c r="K1405" s="4">
        <f>IF(ISBLANK(Sales_Fact[[#This Row],[Quantity]]),MEDIAN(Sales_Fact[Quantity]),Sales_Fact[[#This Row],[Quantity]])</f>
        <v>2</v>
      </c>
      <c r="L1405" s="1">
        <f>IF(ISBLANK(Sales_Fact[[#This Row],[Unit_Price]]),MEDIAN(Sales_Fact[Unit_Price]),Sales_Fact[[#This Row],[Unit_Price]])</f>
        <v>628.83000000000004</v>
      </c>
      <c r="M1405" s="2">
        <f>IF(ISBLANK(Sales_Fact[[#This Row],[Discount]]),MEDIAN(Sales_Fact[Discount]),Sales_Fact[[#This Row],[Discount]])</f>
        <v>7.0000000000000007E-2</v>
      </c>
      <c r="N1405" s="1">
        <f>Sales_Fact[[#This Row],[Quantity2]]*Sales_Fact[[#This Row],[Unit_Price3]]*(1-Sales_Fact[[#This Row],[Discount4]])</f>
        <v>1169.6238000000001</v>
      </c>
      <c r="O1405" s="1">
        <f>Sales_Fact[[#This Row],[Quantity2]]*Sales_Fact[[#This Row],[Unit_Price3]]</f>
        <v>1257.6600000000001</v>
      </c>
      <c r="P1405" s="1">
        <f>Sales_Fact[[#This Row],[Gross Amount]]*Sales_Fact[[#This Row],[Discount4]]</f>
        <v>88.036200000000008</v>
      </c>
      <c r="Q1405" s="1" t="str">
        <f>IF(Sales_Fact[[#This Row],[Total_Amount5]]&gt;1000,"High Value","Standard")</f>
        <v>High Value</v>
      </c>
    </row>
    <row r="1406" spans="1:17" x14ac:dyDescent="0.25">
      <c r="A1406" t="s">
        <v>3292</v>
      </c>
      <c r="B1406" s="3">
        <v>45277</v>
      </c>
      <c r="C1406" t="s">
        <v>585</v>
      </c>
      <c r="D1406" t="s">
        <v>1794</v>
      </c>
      <c r="E1406" t="s">
        <v>1890</v>
      </c>
      <c r="F1406">
        <v>3</v>
      </c>
      <c r="G1406">
        <v>113.87</v>
      </c>
      <c r="H1406">
        <v>0.21</v>
      </c>
      <c r="I1406" t="s">
        <v>1868</v>
      </c>
      <c r="J1406">
        <v>269.87189999999998</v>
      </c>
      <c r="K1406" s="4">
        <f>IF(ISBLANK(Sales_Fact[[#This Row],[Quantity]]),MEDIAN(Sales_Fact[Quantity]),Sales_Fact[[#This Row],[Quantity]])</f>
        <v>3</v>
      </c>
      <c r="L1406" s="1">
        <f>IF(ISBLANK(Sales_Fact[[#This Row],[Unit_Price]]),MEDIAN(Sales_Fact[Unit_Price]),Sales_Fact[[#This Row],[Unit_Price]])</f>
        <v>113.87</v>
      </c>
      <c r="M1406" s="2">
        <f>IF(ISBLANK(Sales_Fact[[#This Row],[Discount]]),MEDIAN(Sales_Fact[Discount]),Sales_Fact[[#This Row],[Discount]])</f>
        <v>0.21</v>
      </c>
      <c r="N1406" s="1">
        <f>Sales_Fact[[#This Row],[Quantity2]]*Sales_Fact[[#This Row],[Unit_Price3]]*(1-Sales_Fact[[#This Row],[Discount4]])</f>
        <v>269.87190000000004</v>
      </c>
      <c r="O1406" s="1">
        <f>Sales_Fact[[#This Row],[Quantity2]]*Sales_Fact[[#This Row],[Unit_Price3]]</f>
        <v>341.61</v>
      </c>
      <c r="P1406" s="1">
        <f>Sales_Fact[[#This Row],[Gross Amount]]*Sales_Fact[[#This Row],[Discount4]]</f>
        <v>71.738100000000003</v>
      </c>
      <c r="Q1406" s="1" t="str">
        <f>IF(Sales_Fact[[#This Row],[Total_Amount5]]&gt;1000,"High Value","Standard")</f>
        <v>Standard</v>
      </c>
    </row>
    <row r="1407" spans="1:17" x14ac:dyDescent="0.25">
      <c r="A1407" t="s">
        <v>3293</v>
      </c>
      <c r="B1407" s="3">
        <v>45351</v>
      </c>
      <c r="C1407" t="s">
        <v>1308</v>
      </c>
      <c r="D1407" t="s">
        <v>1767</v>
      </c>
      <c r="E1407" t="s">
        <v>1872</v>
      </c>
      <c r="F1407">
        <v>4</v>
      </c>
      <c r="G1407">
        <v>282.07</v>
      </c>
      <c r="H1407">
        <v>0.18</v>
      </c>
      <c r="I1407" t="s">
        <v>1864</v>
      </c>
      <c r="J1407">
        <v>925.18960000000004</v>
      </c>
      <c r="K1407" s="4">
        <f>IF(ISBLANK(Sales_Fact[[#This Row],[Quantity]]),MEDIAN(Sales_Fact[Quantity]),Sales_Fact[[#This Row],[Quantity]])</f>
        <v>4</v>
      </c>
      <c r="L1407" s="1">
        <f>IF(ISBLANK(Sales_Fact[[#This Row],[Unit_Price]]),MEDIAN(Sales_Fact[Unit_Price]),Sales_Fact[[#This Row],[Unit_Price]])</f>
        <v>282.07</v>
      </c>
      <c r="M1407" s="2">
        <f>IF(ISBLANK(Sales_Fact[[#This Row],[Discount]]),MEDIAN(Sales_Fact[Discount]),Sales_Fact[[#This Row],[Discount]])</f>
        <v>0.18</v>
      </c>
      <c r="N1407" s="1">
        <f>Sales_Fact[[#This Row],[Quantity2]]*Sales_Fact[[#This Row],[Unit_Price3]]*(1-Sales_Fact[[#This Row],[Discount4]])</f>
        <v>925.18960000000004</v>
      </c>
      <c r="O1407" s="1">
        <f>Sales_Fact[[#This Row],[Quantity2]]*Sales_Fact[[#This Row],[Unit_Price3]]</f>
        <v>1128.28</v>
      </c>
      <c r="P1407" s="1">
        <f>Sales_Fact[[#This Row],[Gross Amount]]*Sales_Fact[[#This Row],[Discount4]]</f>
        <v>203.09039999999999</v>
      </c>
      <c r="Q1407" s="1" t="str">
        <f>IF(Sales_Fact[[#This Row],[Total_Amount5]]&gt;1000,"High Value","Standard")</f>
        <v>Standard</v>
      </c>
    </row>
    <row r="1408" spans="1:17" x14ac:dyDescent="0.25">
      <c r="A1408" t="s">
        <v>3294</v>
      </c>
      <c r="B1408" s="3">
        <v>45290</v>
      </c>
      <c r="C1408" t="s">
        <v>529</v>
      </c>
      <c r="D1408" t="s">
        <v>1713</v>
      </c>
      <c r="E1408" t="s">
        <v>1904</v>
      </c>
      <c r="F1408">
        <v>3</v>
      </c>
      <c r="G1408">
        <v>676.77</v>
      </c>
      <c r="H1408">
        <v>0.17</v>
      </c>
      <c r="I1408" t="s">
        <v>1864</v>
      </c>
      <c r="J1408">
        <v>1685.1573000000001</v>
      </c>
      <c r="K1408" s="4">
        <f>IF(ISBLANK(Sales_Fact[[#This Row],[Quantity]]),MEDIAN(Sales_Fact[Quantity]),Sales_Fact[[#This Row],[Quantity]])</f>
        <v>3</v>
      </c>
      <c r="L1408" s="1">
        <f>IF(ISBLANK(Sales_Fact[[#This Row],[Unit_Price]]),MEDIAN(Sales_Fact[Unit_Price]),Sales_Fact[[#This Row],[Unit_Price]])</f>
        <v>676.77</v>
      </c>
      <c r="M1408" s="2">
        <f>IF(ISBLANK(Sales_Fact[[#This Row],[Discount]]),MEDIAN(Sales_Fact[Discount]),Sales_Fact[[#This Row],[Discount]])</f>
        <v>0.17</v>
      </c>
      <c r="N1408" s="1">
        <f>Sales_Fact[[#This Row],[Quantity2]]*Sales_Fact[[#This Row],[Unit_Price3]]*(1-Sales_Fact[[#This Row],[Discount4]])</f>
        <v>1685.1572999999999</v>
      </c>
      <c r="O1408" s="1">
        <f>Sales_Fact[[#This Row],[Quantity2]]*Sales_Fact[[#This Row],[Unit_Price3]]</f>
        <v>2030.31</v>
      </c>
      <c r="P1408" s="1">
        <f>Sales_Fact[[#This Row],[Gross Amount]]*Sales_Fact[[#This Row],[Discount4]]</f>
        <v>345.15270000000004</v>
      </c>
      <c r="Q1408" s="1" t="str">
        <f>IF(Sales_Fact[[#This Row],[Total_Amount5]]&gt;1000,"High Value","Standard")</f>
        <v>High Value</v>
      </c>
    </row>
    <row r="1409" spans="1:17" x14ac:dyDescent="0.25">
      <c r="A1409" t="s">
        <v>3295</v>
      </c>
      <c r="B1409" s="3">
        <v>45638</v>
      </c>
      <c r="C1409" t="s">
        <v>720</v>
      </c>
      <c r="D1409" t="s">
        <v>1571</v>
      </c>
      <c r="E1409" t="s">
        <v>1886</v>
      </c>
      <c r="F1409">
        <v>2</v>
      </c>
      <c r="G1409">
        <v>362.7</v>
      </c>
      <c r="H1409">
        <v>0.09</v>
      </c>
      <c r="I1409" t="s">
        <v>1861</v>
      </c>
      <c r="J1409">
        <v>660.11400000000003</v>
      </c>
      <c r="K1409" s="4">
        <f>IF(ISBLANK(Sales_Fact[[#This Row],[Quantity]]),MEDIAN(Sales_Fact[Quantity]),Sales_Fact[[#This Row],[Quantity]])</f>
        <v>2</v>
      </c>
      <c r="L1409" s="1">
        <f>IF(ISBLANK(Sales_Fact[[#This Row],[Unit_Price]]),MEDIAN(Sales_Fact[Unit_Price]),Sales_Fact[[#This Row],[Unit_Price]])</f>
        <v>362.7</v>
      </c>
      <c r="M1409" s="2">
        <f>IF(ISBLANK(Sales_Fact[[#This Row],[Discount]]),MEDIAN(Sales_Fact[Discount]),Sales_Fact[[#This Row],[Discount]])</f>
        <v>0.09</v>
      </c>
      <c r="N1409" s="1">
        <f>Sales_Fact[[#This Row],[Quantity2]]*Sales_Fact[[#This Row],[Unit_Price3]]*(1-Sales_Fact[[#This Row],[Discount4]])</f>
        <v>660.11400000000003</v>
      </c>
      <c r="O1409" s="1">
        <f>Sales_Fact[[#This Row],[Quantity2]]*Sales_Fact[[#This Row],[Unit_Price3]]</f>
        <v>725.4</v>
      </c>
      <c r="P1409" s="1">
        <f>Sales_Fact[[#This Row],[Gross Amount]]*Sales_Fact[[#This Row],[Discount4]]</f>
        <v>65.286000000000001</v>
      </c>
      <c r="Q1409" s="1" t="str">
        <f>IF(Sales_Fact[[#This Row],[Total_Amount5]]&gt;1000,"High Value","Standard")</f>
        <v>Standard</v>
      </c>
    </row>
    <row r="1410" spans="1:17" x14ac:dyDescent="0.25">
      <c r="A1410" t="s">
        <v>3296</v>
      </c>
      <c r="B1410" s="3">
        <v>45679</v>
      </c>
      <c r="C1410" t="s">
        <v>467</v>
      </c>
      <c r="D1410" t="s">
        <v>1591</v>
      </c>
      <c r="E1410" t="s">
        <v>1909</v>
      </c>
      <c r="F1410">
        <v>1</v>
      </c>
      <c r="G1410">
        <v>908.5</v>
      </c>
      <c r="H1410">
        <v>0.2</v>
      </c>
      <c r="I1410" t="s">
        <v>1868</v>
      </c>
      <c r="J1410">
        <v>726.80000000000007</v>
      </c>
      <c r="K1410" s="4">
        <f>IF(ISBLANK(Sales_Fact[[#This Row],[Quantity]]),MEDIAN(Sales_Fact[Quantity]),Sales_Fact[[#This Row],[Quantity]])</f>
        <v>1</v>
      </c>
      <c r="L1410" s="1">
        <f>IF(ISBLANK(Sales_Fact[[#This Row],[Unit_Price]]),MEDIAN(Sales_Fact[Unit_Price]),Sales_Fact[[#This Row],[Unit_Price]])</f>
        <v>908.5</v>
      </c>
      <c r="M1410" s="2">
        <f>IF(ISBLANK(Sales_Fact[[#This Row],[Discount]]),MEDIAN(Sales_Fact[Discount]),Sales_Fact[[#This Row],[Discount]])</f>
        <v>0.2</v>
      </c>
      <c r="N1410" s="1">
        <f>Sales_Fact[[#This Row],[Quantity2]]*Sales_Fact[[#This Row],[Unit_Price3]]*(1-Sales_Fact[[#This Row],[Discount4]])</f>
        <v>726.80000000000007</v>
      </c>
      <c r="O1410" s="1">
        <f>Sales_Fact[[#This Row],[Quantity2]]*Sales_Fact[[#This Row],[Unit_Price3]]</f>
        <v>908.5</v>
      </c>
      <c r="P1410" s="1">
        <f>Sales_Fact[[#This Row],[Gross Amount]]*Sales_Fact[[#This Row],[Discount4]]</f>
        <v>181.70000000000002</v>
      </c>
      <c r="Q1410" s="1" t="str">
        <f>IF(Sales_Fact[[#This Row],[Total_Amount5]]&gt;1000,"High Value","Standard")</f>
        <v>Standard</v>
      </c>
    </row>
    <row r="1411" spans="1:17" x14ac:dyDescent="0.25">
      <c r="A1411" t="s">
        <v>3297</v>
      </c>
      <c r="B1411" s="3">
        <v>45296</v>
      </c>
      <c r="C1411" t="s">
        <v>251</v>
      </c>
      <c r="D1411" t="s">
        <v>1626</v>
      </c>
      <c r="E1411" t="s">
        <v>1888</v>
      </c>
      <c r="F1411">
        <v>2</v>
      </c>
      <c r="G1411">
        <v>795.37</v>
      </c>
      <c r="H1411">
        <v>0.2</v>
      </c>
      <c r="I1411" t="s">
        <v>1868</v>
      </c>
      <c r="J1411">
        <v>1272.5920000000001</v>
      </c>
      <c r="K1411" s="4">
        <f>IF(ISBLANK(Sales_Fact[[#This Row],[Quantity]]),MEDIAN(Sales_Fact[Quantity]),Sales_Fact[[#This Row],[Quantity]])</f>
        <v>2</v>
      </c>
      <c r="L1411" s="1">
        <f>IF(ISBLANK(Sales_Fact[[#This Row],[Unit_Price]]),MEDIAN(Sales_Fact[Unit_Price]),Sales_Fact[[#This Row],[Unit_Price]])</f>
        <v>795.37</v>
      </c>
      <c r="M1411" s="2">
        <f>IF(ISBLANK(Sales_Fact[[#This Row],[Discount]]),MEDIAN(Sales_Fact[Discount]),Sales_Fact[[#This Row],[Discount]])</f>
        <v>0.2</v>
      </c>
      <c r="N1411" s="1">
        <f>Sales_Fact[[#This Row],[Quantity2]]*Sales_Fact[[#This Row],[Unit_Price3]]*(1-Sales_Fact[[#This Row],[Discount4]])</f>
        <v>1272.5920000000001</v>
      </c>
      <c r="O1411" s="1">
        <f>Sales_Fact[[#This Row],[Quantity2]]*Sales_Fact[[#This Row],[Unit_Price3]]</f>
        <v>1590.74</v>
      </c>
      <c r="P1411" s="1">
        <f>Sales_Fact[[#This Row],[Gross Amount]]*Sales_Fact[[#This Row],[Discount4]]</f>
        <v>318.14800000000002</v>
      </c>
      <c r="Q1411" s="1" t="str">
        <f>IF(Sales_Fact[[#This Row],[Total_Amount5]]&gt;1000,"High Value","Standard")</f>
        <v>High Value</v>
      </c>
    </row>
    <row r="1412" spans="1:17" x14ac:dyDescent="0.25">
      <c r="A1412" t="s">
        <v>3298</v>
      </c>
      <c r="B1412" s="3">
        <v>45760</v>
      </c>
      <c r="C1412" t="s">
        <v>493</v>
      </c>
      <c r="D1412" t="s">
        <v>1656</v>
      </c>
      <c r="E1412" t="s">
        <v>1874</v>
      </c>
      <c r="F1412">
        <v>2</v>
      </c>
      <c r="G1412">
        <v>326.85000000000002</v>
      </c>
      <c r="H1412">
        <v>0.17</v>
      </c>
      <c r="I1412" t="s">
        <v>1868</v>
      </c>
      <c r="J1412">
        <v>542.57100000000003</v>
      </c>
      <c r="K1412" s="4">
        <f>IF(ISBLANK(Sales_Fact[[#This Row],[Quantity]]),MEDIAN(Sales_Fact[Quantity]),Sales_Fact[[#This Row],[Quantity]])</f>
        <v>2</v>
      </c>
      <c r="L1412" s="1">
        <f>IF(ISBLANK(Sales_Fact[[#This Row],[Unit_Price]]),MEDIAN(Sales_Fact[Unit_Price]),Sales_Fact[[#This Row],[Unit_Price]])</f>
        <v>326.85000000000002</v>
      </c>
      <c r="M1412" s="2">
        <f>IF(ISBLANK(Sales_Fact[[#This Row],[Discount]]),MEDIAN(Sales_Fact[Discount]),Sales_Fact[[#This Row],[Discount]])</f>
        <v>0.17</v>
      </c>
      <c r="N1412" s="1">
        <f>Sales_Fact[[#This Row],[Quantity2]]*Sales_Fact[[#This Row],[Unit_Price3]]*(1-Sales_Fact[[#This Row],[Discount4]])</f>
        <v>542.57100000000003</v>
      </c>
      <c r="O1412" s="1">
        <f>Sales_Fact[[#This Row],[Quantity2]]*Sales_Fact[[#This Row],[Unit_Price3]]</f>
        <v>653.70000000000005</v>
      </c>
      <c r="P1412" s="1">
        <f>Sales_Fact[[#This Row],[Gross Amount]]*Sales_Fact[[#This Row],[Discount4]]</f>
        <v>111.12900000000002</v>
      </c>
      <c r="Q1412" s="1" t="str">
        <f>IF(Sales_Fact[[#This Row],[Total_Amount5]]&gt;1000,"High Value","Standard")</f>
        <v>Standard</v>
      </c>
    </row>
    <row r="1413" spans="1:17" x14ac:dyDescent="0.25">
      <c r="A1413" t="s">
        <v>3299</v>
      </c>
      <c r="B1413" s="3">
        <v>45603</v>
      </c>
      <c r="C1413" t="s">
        <v>1107</v>
      </c>
      <c r="D1413" t="s">
        <v>1719</v>
      </c>
      <c r="E1413" t="s">
        <v>1881</v>
      </c>
      <c r="F1413">
        <v>3</v>
      </c>
      <c r="G1413">
        <v>169.43</v>
      </c>
      <c r="H1413">
        <v>0.19</v>
      </c>
      <c r="I1413" t="s">
        <v>1861</v>
      </c>
      <c r="J1413">
        <v>411.71490000000011</v>
      </c>
      <c r="K1413" s="4">
        <f>IF(ISBLANK(Sales_Fact[[#This Row],[Quantity]]),MEDIAN(Sales_Fact[Quantity]),Sales_Fact[[#This Row],[Quantity]])</f>
        <v>3</v>
      </c>
      <c r="L1413" s="1">
        <f>IF(ISBLANK(Sales_Fact[[#This Row],[Unit_Price]]),MEDIAN(Sales_Fact[Unit_Price]),Sales_Fact[[#This Row],[Unit_Price]])</f>
        <v>169.43</v>
      </c>
      <c r="M1413" s="2">
        <f>IF(ISBLANK(Sales_Fact[[#This Row],[Discount]]),MEDIAN(Sales_Fact[Discount]),Sales_Fact[[#This Row],[Discount]])</f>
        <v>0.19</v>
      </c>
      <c r="N1413" s="1">
        <f>Sales_Fact[[#This Row],[Quantity2]]*Sales_Fact[[#This Row],[Unit_Price3]]*(1-Sales_Fact[[#This Row],[Discount4]])</f>
        <v>411.71490000000006</v>
      </c>
      <c r="O1413" s="1">
        <f>Sales_Fact[[#This Row],[Quantity2]]*Sales_Fact[[#This Row],[Unit_Price3]]</f>
        <v>508.29</v>
      </c>
      <c r="P1413" s="1">
        <f>Sales_Fact[[#This Row],[Gross Amount]]*Sales_Fact[[#This Row],[Discount4]]</f>
        <v>96.575100000000006</v>
      </c>
      <c r="Q1413" s="1" t="str">
        <f>IF(Sales_Fact[[#This Row],[Total_Amount5]]&gt;1000,"High Value","Standard")</f>
        <v>Standard</v>
      </c>
    </row>
    <row r="1414" spans="1:17" x14ac:dyDescent="0.25">
      <c r="A1414" t="s">
        <v>3300</v>
      </c>
      <c r="B1414" s="3">
        <v>45413</v>
      </c>
      <c r="C1414" t="s">
        <v>550</v>
      </c>
      <c r="D1414" t="s">
        <v>1800</v>
      </c>
      <c r="E1414" t="s">
        <v>1904</v>
      </c>
      <c r="F1414">
        <v>1</v>
      </c>
      <c r="G1414">
        <v>254.47</v>
      </c>
      <c r="H1414">
        <v>0.1</v>
      </c>
      <c r="I1414" t="s">
        <v>1861</v>
      </c>
      <c r="J1414">
        <v>229.023</v>
      </c>
      <c r="K1414" s="4">
        <f>IF(ISBLANK(Sales_Fact[[#This Row],[Quantity]]),MEDIAN(Sales_Fact[Quantity]),Sales_Fact[[#This Row],[Quantity]])</f>
        <v>1</v>
      </c>
      <c r="L1414" s="1">
        <f>IF(ISBLANK(Sales_Fact[[#This Row],[Unit_Price]]),MEDIAN(Sales_Fact[Unit_Price]),Sales_Fact[[#This Row],[Unit_Price]])</f>
        <v>254.47</v>
      </c>
      <c r="M1414" s="2">
        <f>IF(ISBLANK(Sales_Fact[[#This Row],[Discount]]),MEDIAN(Sales_Fact[Discount]),Sales_Fact[[#This Row],[Discount]])</f>
        <v>0.1</v>
      </c>
      <c r="N1414" s="1">
        <f>Sales_Fact[[#This Row],[Quantity2]]*Sales_Fact[[#This Row],[Unit_Price3]]*(1-Sales_Fact[[#This Row],[Discount4]])</f>
        <v>229.023</v>
      </c>
      <c r="O1414" s="1">
        <f>Sales_Fact[[#This Row],[Quantity2]]*Sales_Fact[[#This Row],[Unit_Price3]]</f>
        <v>254.47</v>
      </c>
      <c r="P1414" s="1">
        <f>Sales_Fact[[#This Row],[Gross Amount]]*Sales_Fact[[#This Row],[Discount4]]</f>
        <v>25.447000000000003</v>
      </c>
      <c r="Q1414" s="1" t="str">
        <f>IF(Sales_Fact[[#This Row],[Total_Amount5]]&gt;1000,"High Value","Standard")</f>
        <v>Standard</v>
      </c>
    </row>
    <row r="1415" spans="1:17" x14ac:dyDescent="0.25">
      <c r="A1415" t="s">
        <v>3301</v>
      </c>
      <c r="B1415" s="3">
        <v>45506</v>
      </c>
      <c r="C1415" t="s">
        <v>1308</v>
      </c>
      <c r="D1415" t="s">
        <v>1626</v>
      </c>
      <c r="E1415" t="s">
        <v>1886</v>
      </c>
      <c r="F1415">
        <v>4</v>
      </c>
      <c r="G1415">
        <v>627.73</v>
      </c>
      <c r="H1415">
        <v>0.11</v>
      </c>
      <c r="I1415" t="s">
        <v>1868</v>
      </c>
      <c r="J1415">
        <v>2234.7188000000001</v>
      </c>
      <c r="K1415" s="4">
        <f>IF(ISBLANK(Sales_Fact[[#This Row],[Quantity]]),MEDIAN(Sales_Fact[Quantity]),Sales_Fact[[#This Row],[Quantity]])</f>
        <v>4</v>
      </c>
      <c r="L1415" s="1">
        <f>IF(ISBLANK(Sales_Fact[[#This Row],[Unit_Price]]),MEDIAN(Sales_Fact[Unit_Price]),Sales_Fact[[#This Row],[Unit_Price]])</f>
        <v>627.73</v>
      </c>
      <c r="M1415" s="2">
        <f>IF(ISBLANK(Sales_Fact[[#This Row],[Discount]]),MEDIAN(Sales_Fact[Discount]),Sales_Fact[[#This Row],[Discount]])</f>
        <v>0.11</v>
      </c>
      <c r="N1415" s="1">
        <f>Sales_Fact[[#This Row],[Quantity2]]*Sales_Fact[[#This Row],[Unit_Price3]]*(1-Sales_Fact[[#This Row],[Discount4]])</f>
        <v>2234.7188000000001</v>
      </c>
      <c r="O1415" s="1">
        <f>Sales_Fact[[#This Row],[Quantity2]]*Sales_Fact[[#This Row],[Unit_Price3]]</f>
        <v>2510.92</v>
      </c>
      <c r="P1415" s="1">
        <f>Sales_Fact[[#This Row],[Gross Amount]]*Sales_Fact[[#This Row],[Discount4]]</f>
        <v>276.20120000000003</v>
      </c>
      <c r="Q1415" s="1" t="str">
        <f>IF(Sales_Fact[[#This Row],[Total_Amount5]]&gt;1000,"High Value","Standard")</f>
        <v>High Value</v>
      </c>
    </row>
    <row r="1416" spans="1:17" x14ac:dyDescent="0.25">
      <c r="A1416" t="s">
        <v>3302</v>
      </c>
      <c r="B1416" s="3">
        <v>45394</v>
      </c>
      <c r="C1416" t="s">
        <v>1170</v>
      </c>
      <c r="D1416" t="s">
        <v>1644</v>
      </c>
      <c r="E1416" t="s">
        <v>1892</v>
      </c>
      <c r="F1416">
        <v>4</v>
      </c>
      <c r="G1416">
        <v>327.25</v>
      </c>
      <c r="H1416">
        <v>0.13</v>
      </c>
      <c r="I1416" t="s">
        <v>1868</v>
      </c>
      <c r="J1416">
        <v>1138.83</v>
      </c>
      <c r="K1416" s="4">
        <f>IF(ISBLANK(Sales_Fact[[#This Row],[Quantity]]),MEDIAN(Sales_Fact[Quantity]),Sales_Fact[[#This Row],[Quantity]])</f>
        <v>4</v>
      </c>
      <c r="L1416" s="1">
        <f>IF(ISBLANK(Sales_Fact[[#This Row],[Unit_Price]]),MEDIAN(Sales_Fact[Unit_Price]),Sales_Fact[[#This Row],[Unit_Price]])</f>
        <v>327.25</v>
      </c>
      <c r="M1416" s="2">
        <f>IF(ISBLANK(Sales_Fact[[#This Row],[Discount]]),MEDIAN(Sales_Fact[Discount]),Sales_Fact[[#This Row],[Discount]])</f>
        <v>0.13</v>
      </c>
      <c r="N1416" s="1">
        <f>Sales_Fact[[#This Row],[Quantity2]]*Sales_Fact[[#This Row],[Unit_Price3]]*(1-Sales_Fact[[#This Row],[Discount4]])</f>
        <v>1138.83</v>
      </c>
      <c r="O1416" s="1">
        <f>Sales_Fact[[#This Row],[Quantity2]]*Sales_Fact[[#This Row],[Unit_Price3]]</f>
        <v>1309</v>
      </c>
      <c r="P1416" s="1">
        <f>Sales_Fact[[#This Row],[Gross Amount]]*Sales_Fact[[#This Row],[Discount4]]</f>
        <v>170.17000000000002</v>
      </c>
      <c r="Q1416" s="1" t="str">
        <f>IF(Sales_Fact[[#This Row],[Total_Amount5]]&gt;1000,"High Value","Standard")</f>
        <v>High Value</v>
      </c>
    </row>
    <row r="1417" spans="1:17" x14ac:dyDescent="0.25">
      <c r="A1417" t="s">
        <v>3303</v>
      </c>
      <c r="B1417" s="3">
        <v>45755</v>
      </c>
      <c r="C1417" t="s">
        <v>496</v>
      </c>
      <c r="D1417" t="s">
        <v>1728</v>
      </c>
      <c r="E1417" t="s">
        <v>1931</v>
      </c>
      <c r="F1417">
        <v>4</v>
      </c>
      <c r="G1417">
        <v>511.43</v>
      </c>
      <c r="H1417">
        <v>0.18</v>
      </c>
      <c r="I1417" t="s">
        <v>1868</v>
      </c>
      <c r="J1417">
        <v>1677.4903999999999</v>
      </c>
      <c r="K1417" s="4">
        <f>IF(ISBLANK(Sales_Fact[[#This Row],[Quantity]]),MEDIAN(Sales_Fact[Quantity]),Sales_Fact[[#This Row],[Quantity]])</f>
        <v>4</v>
      </c>
      <c r="L1417" s="1">
        <f>IF(ISBLANK(Sales_Fact[[#This Row],[Unit_Price]]),MEDIAN(Sales_Fact[Unit_Price]),Sales_Fact[[#This Row],[Unit_Price]])</f>
        <v>511.43</v>
      </c>
      <c r="M1417" s="2">
        <f>IF(ISBLANK(Sales_Fact[[#This Row],[Discount]]),MEDIAN(Sales_Fact[Discount]),Sales_Fact[[#This Row],[Discount]])</f>
        <v>0.18</v>
      </c>
      <c r="N1417" s="1">
        <f>Sales_Fact[[#This Row],[Quantity2]]*Sales_Fact[[#This Row],[Unit_Price3]]*(1-Sales_Fact[[#This Row],[Discount4]])</f>
        <v>1677.4904000000001</v>
      </c>
      <c r="O1417" s="1">
        <f>Sales_Fact[[#This Row],[Quantity2]]*Sales_Fact[[#This Row],[Unit_Price3]]</f>
        <v>2045.72</v>
      </c>
      <c r="P1417" s="1">
        <f>Sales_Fact[[#This Row],[Gross Amount]]*Sales_Fact[[#This Row],[Discount4]]</f>
        <v>368.2296</v>
      </c>
      <c r="Q1417" s="1" t="str">
        <f>IF(Sales_Fact[[#This Row],[Total_Amount5]]&gt;1000,"High Value","Standard")</f>
        <v>High Value</v>
      </c>
    </row>
    <row r="1418" spans="1:17" x14ac:dyDescent="0.25">
      <c r="A1418" t="s">
        <v>3304</v>
      </c>
      <c r="B1418" s="3">
        <v>45473</v>
      </c>
      <c r="C1418" t="s">
        <v>556</v>
      </c>
      <c r="D1418" t="s">
        <v>1740</v>
      </c>
      <c r="E1418" t="s">
        <v>1863</v>
      </c>
      <c r="F1418">
        <v>4</v>
      </c>
      <c r="G1418">
        <v>194.67</v>
      </c>
      <c r="H1418">
        <v>0.23</v>
      </c>
      <c r="I1418" t="s">
        <v>1864</v>
      </c>
      <c r="J1418">
        <v>599.58359999999993</v>
      </c>
      <c r="K1418" s="4">
        <f>IF(ISBLANK(Sales_Fact[[#This Row],[Quantity]]),MEDIAN(Sales_Fact[Quantity]),Sales_Fact[[#This Row],[Quantity]])</f>
        <v>4</v>
      </c>
      <c r="L1418" s="1">
        <f>IF(ISBLANK(Sales_Fact[[#This Row],[Unit_Price]]),MEDIAN(Sales_Fact[Unit_Price]),Sales_Fact[[#This Row],[Unit_Price]])</f>
        <v>194.67</v>
      </c>
      <c r="M1418" s="2">
        <f>IF(ISBLANK(Sales_Fact[[#This Row],[Discount]]),MEDIAN(Sales_Fact[Discount]),Sales_Fact[[#This Row],[Discount]])</f>
        <v>0.23</v>
      </c>
      <c r="N1418" s="1">
        <f>Sales_Fact[[#This Row],[Quantity2]]*Sales_Fact[[#This Row],[Unit_Price3]]*(1-Sales_Fact[[#This Row],[Discount4]])</f>
        <v>599.58359999999993</v>
      </c>
      <c r="O1418" s="1">
        <f>Sales_Fact[[#This Row],[Quantity2]]*Sales_Fact[[#This Row],[Unit_Price3]]</f>
        <v>778.68</v>
      </c>
      <c r="P1418" s="1">
        <f>Sales_Fact[[#This Row],[Gross Amount]]*Sales_Fact[[#This Row],[Discount4]]</f>
        <v>179.09639999999999</v>
      </c>
      <c r="Q1418" s="1" t="str">
        <f>IF(Sales_Fact[[#This Row],[Total_Amount5]]&gt;1000,"High Value","Standard")</f>
        <v>Standard</v>
      </c>
    </row>
    <row r="1419" spans="1:17" x14ac:dyDescent="0.25">
      <c r="A1419" t="s">
        <v>3305</v>
      </c>
      <c r="B1419" s="3">
        <v>45304</v>
      </c>
      <c r="C1419" t="s">
        <v>225</v>
      </c>
      <c r="D1419" t="s">
        <v>1620</v>
      </c>
      <c r="E1419" t="s">
        <v>1883</v>
      </c>
      <c r="F1419">
        <v>2</v>
      </c>
      <c r="G1419">
        <v>54.51</v>
      </c>
      <c r="H1419">
        <v>7.0000000000000007E-2</v>
      </c>
      <c r="I1419" t="s">
        <v>1861</v>
      </c>
      <c r="J1419">
        <v>101.3886</v>
      </c>
      <c r="K1419" s="4">
        <f>IF(ISBLANK(Sales_Fact[[#This Row],[Quantity]]),MEDIAN(Sales_Fact[Quantity]),Sales_Fact[[#This Row],[Quantity]])</f>
        <v>2</v>
      </c>
      <c r="L1419" s="1">
        <f>IF(ISBLANK(Sales_Fact[[#This Row],[Unit_Price]]),MEDIAN(Sales_Fact[Unit_Price]),Sales_Fact[[#This Row],[Unit_Price]])</f>
        <v>54.51</v>
      </c>
      <c r="M1419" s="2">
        <f>IF(ISBLANK(Sales_Fact[[#This Row],[Discount]]),MEDIAN(Sales_Fact[Discount]),Sales_Fact[[#This Row],[Discount]])</f>
        <v>7.0000000000000007E-2</v>
      </c>
      <c r="N1419" s="1">
        <f>Sales_Fact[[#This Row],[Quantity2]]*Sales_Fact[[#This Row],[Unit_Price3]]*(1-Sales_Fact[[#This Row],[Discount4]])</f>
        <v>101.38859999999998</v>
      </c>
      <c r="O1419" s="1">
        <f>Sales_Fact[[#This Row],[Quantity2]]*Sales_Fact[[#This Row],[Unit_Price3]]</f>
        <v>109.02</v>
      </c>
      <c r="P1419" s="1">
        <f>Sales_Fact[[#This Row],[Gross Amount]]*Sales_Fact[[#This Row],[Discount4]]</f>
        <v>7.6314000000000002</v>
      </c>
      <c r="Q1419" s="1" t="str">
        <f>IF(Sales_Fact[[#This Row],[Total_Amount5]]&gt;1000,"High Value","Standard")</f>
        <v>Standard</v>
      </c>
    </row>
    <row r="1420" spans="1:17" x14ac:dyDescent="0.25">
      <c r="A1420" t="s">
        <v>3306</v>
      </c>
      <c r="B1420" s="3">
        <v>45557</v>
      </c>
      <c r="C1420" t="s">
        <v>282</v>
      </c>
      <c r="D1420" t="s">
        <v>1737</v>
      </c>
      <c r="E1420" t="s">
        <v>1931</v>
      </c>
      <c r="F1420">
        <v>4</v>
      </c>
      <c r="G1420">
        <v>964</v>
      </c>
      <c r="H1420">
        <v>0.14000000000000001</v>
      </c>
      <c r="I1420" t="s">
        <v>1864</v>
      </c>
      <c r="J1420">
        <v>3316.16</v>
      </c>
      <c r="K1420" s="4">
        <f>IF(ISBLANK(Sales_Fact[[#This Row],[Quantity]]),MEDIAN(Sales_Fact[Quantity]),Sales_Fact[[#This Row],[Quantity]])</f>
        <v>4</v>
      </c>
      <c r="L1420" s="1">
        <f>IF(ISBLANK(Sales_Fact[[#This Row],[Unit_Price]]),MEDIAN(Sales_Fact[Unit_Price]),Sales_Fact[[#This Row],[Unit_Price]])</f>
        <v>964</v>
      </c>
      <c r="M1420" s="2">
        <f>IF(ISBLANK(Sales_Fact[[#This Row],[Discount]]),MEDIAN(Sales_Fact[Discount]),Sales_Fact[[#This Row],[Discount]])</f>
        <v>0.14000000000000001</v>
      </c>
      <c r="N1420" s="1">
        <f>Sales_Fact[[#This Row],[Quantity2]]*Sales_Fact[[#This Row],[Unit_Price3]]*(1-Sales_Fact[[#This Row],[Discount4]])</f>
        <v>3316.16</v>
      </c>
      <c r="O1420" s="1">
        <f>Sales_Fact[[#This Row],[Quantity2]]*Sales_Fact[[#This Row],[Unit_Price3]]</f>
        <v>3856</v>
      </c>
      <c r="P1420" s="1">
        <f>Sales_Fact[[#This Row],[Gross Amount]]*Sales_Fact[[#This Row],[Discount4]]</f>
        <v>539.84</v>
      </c>
      <c r="Q1420" s="1" t="str">
        <f>IF(Sales_Fact[[#This Row],[Total_Amount5]]&gt;1000,"High Value","Standard")</f>
        <v>High Value</v>
      </c>
    </row>
    <row r="1421" spans="1:17" x14ac:dyDescent="0.25">
      <c r="A1421" t="s">
        <v>3307</v>
      </c>
      <c r="B1421" s="3">
        <v>45527</v>
      </c>
      <c r="C1421" t="s">
        <v>161</v>
      </c>
      <c r="D1421" t="s">
        <v>1818</v>
      </c>
      <c r="E1421" t="s">
        <v>1874</v>
      </c>
      <c r="F1421">
        <v>1</v>
      </c>
      <c r="G1421">
        <v>170.12</v>
      </c>
      <c r="H1421">
        <v>0.26</v>
      </c>
      <c r="I1421" t="s">
        <v>1864</v>
      </c>
      <c r="J1421">
        <v>125.8888</v>
      </c>
      <c r="K1421" s="4">
        <f>IF(ISBLANK(Sales_Fact[[#This Row],[Quantity]]),MEDIAN(Sales_Fact[Quantity]),Sales_Fact[[#This Row],[Quantity]])</f>
        <v>1</v>
      </c>
      <c r="L1421" s="1">
        <f>IF(ISBLANK(Sales_Fact[[#This Row],[Unit_Price]]),MEDIAN(Sales_Fact[Unit_Price]),Sales_Fact[[#This Row],[Unit_Price]])</f>
        <v>170.12</v>
      </c>
      <c r="M1421" s="2">
        <f>IF(ISBLANK(Sales_Fact[[#This Row],[Discount]]),MEDIAN(Sales_Fact[Discount]),Sales_Fact[[#This Row],[Discount]])</f>
        <v>0.26</v>
      </c>
      <c r="N1421" s="1">
        <f>Sales_Fact[[#This Row],[Quantity2]]*Sales_Fact[[#This Row],[Unit_Price3]]*(1-Sales_Fact[[#This Row],[Discount4]])</f>
        <v>125.8888</v>
      </c>
      <c r="O1421" s="1">
        <f>Sales_Fact[[#This Row],[Quantity2]]*Sales_Fact[[#This Row],[Unit_Price3]]</f>
        <v>170.12</v>
      </c>
      <c r="P1421" s="1">
        <f>Sales_Fact[[#This Row],[Gross Amount]]*Sales_Fact[[#This Row],[Discount4]]</f>
        <v>44.231200000000001</v>
      </c>
      <c r="Q1421" s="1" t="str">
        <f>IF(Sales_Fact[[#This Row],[Total_Amount5]]&gt;1000,"High Value","Standard")</f>
        <v>Standard</v>
      </c>
    </row>
    <row r="1422" spans="1:17" x14ac:dyDescent="0.25">
      <c r="A1422" t="s">
        <v>3308</v>
      </c>
      <c r="B1422" s="3">
        <v>45875</v>
      </c>
      <c r="C1422" t="s">
        <v>517</v>
      </c>
      <c r="D1422" t="s">
        <v>1710</v>
      </c>
      <c r="E1422" t="s">
        <v>1892</v>
      </c>
      <c r="F1422">
        <v>2</v>
      </c>
      <c r="G1422">
        <v>664.5</v>
      </c>
      <c r="H1422">
        <v>0.23</v>
      </c>
      <c r="I1422" t="s">
        <v>1861</v>
      </c>
      <c r="J1422">
        <v>1023.33</v>
      </c>
      <c r="K1422" s="4">
        <f>IF(ISBLANK(Sales_Fact[[#This Row],[Quantity]]),MEDIAN(Sales_Fact[Quantity]),Sales_Fact[[#This Row],[Quantity]])</f>
        <v>2</v>
      </c>
      <c r="L1422" s="1">
        <f>IF(ISBLANK(Sales_Fact[[#This Row],[Unit_Price]]),MEDIAN(Sales_Fact[Unit_Price]),Sales_Fact[[#This Row],[Unit_Price]])</f>
        <v>664.5</v>
      </c>
      <c r="M1422" s="2">
        <f>IF(ISBLANK(Sales_Fact[[#This Row],[Discount]]),MEDIAN(Sales_Fact[Discount]),Sales_Fact[[#This Row],[Discount]])</f>
        <v>0.23</v>
      </c>
      <c r="N1422" s="1">
        <f>Sales_Fact[[#This Row],[Quantity2]]*Sales_Fact[[#This Row],[Unit_Price3]]*(1-Sales_Fact[[#This Row],[Discount4]])</f>
        <v>1023.33</v>
      </c>
      <c r="O1422" s="1">
        <f>Sales_Fact[[#This Row],[Quantity2]]*Sales_Fact[[#This Row],[Unit_Price3]]</f>
        <v>1329</v>
      </c>
      <c r="P1422" s="1">
        <f>Sales_Fact[[#This Row],[Gross Amount]]*Sales_Fact[[#This Row],[Discount4]]</f>
        <v>305.67</v>
      </c>
      <c r="Q1422" s="1" t="str">
        <f>IF(Sales_Fact[[#This Row],[Total_Amount5]]&gt;1000,"High Value","Standard")</f>
        <v>High Value</v>
      </c>
    </row>
    <row r="1423" spans="1:17" x14ac:dyDescent="0.25">
      <c r="A1423" t="s">
        <v>3309</v>
      </c>
      <c r="B1423" s="3">
        <v>45936</v>
      </c>
      <c r="C1423" t="s">
        <v>1170</v>
      </c>
      <c r="D1423" t="s">
        <v>1686</v>
      </c>
      <c r="E1423" t="s">
        <v>1901</v>
      </c>
      <c r="F1423">
        <v>4</v>
      </c>
      <c r="G1423">
        <v>557.51</v>
      </c>
      <c r="H1423">
        <v>0.11</v>
      </c>
      <c r="I1423" t="s">
        <v>1861</v>
      </c>
      <c r="J1423">
        <v>1984.7356</v>
      </c>
      <c r="K1423" s="4">
        <f>IF(ISBLANK(Sales_Fact[[#This Row],[Quantity]]),MEDIAN(Sales_Fact[Quantity]),Sales_Fact[[#This Row],[Quantity]])</f>
        <v>4</v>
      </c>
      <c r="L1423" s="1">
        <f>IF(ISBLANK(Sales_Fact[[#This Row],[Unit_Price]]),MEDIAN(Sales_Fact[Unit_Price]),Sales_Fact[[#This Row],[Unit_Price]])</f>
        <v>557.51</v>
      </c>
      <c r="M1423" s="2">
        <f>IF(ISBLANK(Sales_Fact[[#This Row],[Discount]]),MEDIAN(Sales_Fact[Discount]),Sales_Fact[[#This Row],[Discount]])</f>
        <v>0.11</v>
      </c>
      <c r="N1423" s="1">
        <f>Sales_Fact[[#This Row],[Quantity2]]*Sales_Fact[[#This Row],[Unit_Price3]]*(1-Sales_Fact[[#This Row],[Discount4]])</f>
        <v>1984.7356</v>
      </c>
      <c r="O1423" s="1">
        <f>Sales_Fact[[#This Row],[Quantity2]]*Sales_Fact[[#This Row],[Unit_Price3]]</f>
        <v>2230.04</v>
      </c>
      <c r="P1423" s="1">
        <f>Sales_Fact[[#This Row],[Gross Amount]]*Sales_Fact[[#This Row],[Discount4]]</f>
        <v>245.30439999999999</v>
      </c>
      <c r="Q1423" s="1" t="str">
        <f>IF(Sales_Fact[[#This Row],[Total_Amount5]]&gt;1000,"High Value","Standard")</f>
        <v>High Value</v>
      </c>
    </row>
    <row r="1424" spans="1:17" x14ac:dyDescent="0.25">
      <c r="A1424" t="s">
        <v>3310</v>
      </c>
      <c r="B1424" s="3">
        <v>45807</v>
      </c>
      <c r="C1424" t="s">
        <v>1248</v>
      </c>
      <c r="D1424" t="s">
        <v>1821</v>
      </c>
      <c r="E1424" t="s">
        <v>1883</v>
      </c>
      <c r="F1424">
        <v>2</v>
      </c>
      <c r="G1424">
        <v>410</v>
      </c>
      <c r="H1424">
        <v>0.13</v>
      </c>
      <c r="I1424" t="s">
        <v>1868</v>
      </c>
      <c r="J1424">
        <v>713.4</v>
      </c>
      <c r="K1424" s="4">
        <f>IF(ISBLANK(Sales_Fact[[#This Row],[Quantity]]),MEDIAN(Sales_Fact[Quantity]),Sales_Fact[[#This Row],[Quantity]])</f>
        <v>2</v>
      </c>
      <c r="L1424" s="1">
        <f>IF(ISBLANK(Sales_Fact[[#This Row],[Unit_Price]]),MEDIAN(Sales_Fact[Unit_Price]),Sales_Fact[[#This Row],[Unit_Price]])</f>
        <v>410</v>
      </c>
      <c r="M1424" s="2">
        <f>IF(ISBLANK(Sales_Fact[[#This Row],[Discount]]),MEDIAN(Sales_Fact[Discount]),Sales_Fact[[#This Row],[Discount]])</f>
        <v>0.13</v>
      </c>
      <c r="N1424" s="1">
        <f>Sales_Fact[[#This Row],[Quantity2]]*Sales_Fact[[#This Row],[Unit_Price3]]*(1-Sales_Fact[[#This Row],[Discount4]])</f>
        <v>713.4</v>
      </c>
      <c r="O1424" s="1">
        <f>Sales_Fact[[#This Row],[Quantity2]]*Sales_Fact[[#This Row],[Unit_Price3]]</f>
        <v>820</v>
      </c>
      <c r="P1424" s="1">
        <f>Sales_Fact[[#This Row],[Gross Amount]]*Sales_Fact[[#This Row],[Discount4]]</f>
        <v>106.60000000000001</v>
      </c>
      <c r="Q1424" s="1" t="str">
        <f>IF(Sales_Fact[[#This Row],[Total_Amount5]]&gt;1000,"High Value","Standard")</f>
        <v>Standard</v>
      </c>
    </row>
    <row r="1425" spans="1:17" x14ac:dyDescent="0.25">
      <c r="A1425" t="s">
        <v>3311</v>
      </c>
      <c r="B1425" s="3">
        <v>45473</v>
      </c>
      <c r="C1425" t="s">
        <v>975</v>
      </c>
      <c r="D1425" t="s">
        <v>1800</v>
      </c>
      <c r="E1425" t="s">
        <v>1870</v>
      </c>
      <c r="F1425">
        <v>2</v>
      </c>
      <c r="G1425">
        <v>879.93</v>
      </c>
      <c r="H1425">
        <v>0.28999999999999998</v>
      </c>
      <c r="I1425" t="s">
        <v>1868</v>
      </c>
      <c r="J1425">
        <v>1249.5006000000001</v>
      </c>
      <c r="K1425" s="4">
        <f>IF(ISBLANK(Sales_Fact[[#This Row],[Quantity]]),MEDIAN(Sales_Fact[Quantity]),Sales_Fact[[#This Row],[Quantity]])</f>
        <v>2</v>
      </c>
      <c r="L1425" s="1">
        <f>IF(ISBLANK(Sales_Fact[[#This Row],[Unit_Price]]),MEDIAN(Sales_Fact[Unit_Price]),Sales_Fact[[#This Row],[Unit_Price]])</f>
        <v>879.93</v>
      </c>
      <c r="M1425" s="2">
        <f>IF(ISBLANK(Sales_Fact[[#This Row],[Discount]]),MEDIAN(Sales_Fact[Discount]),Sales_Fact[[#This Row],[Discount]])</f>
        <v>0.28999999999999998</v>
      </c>
      <c r="N1425" s="1">
        <f>Sales_Fact[[#This Row],[Quantity2]]*Sales_Fact[[#This Row],[Unit_Price3]]*(1-Sales_Fact[[#This Row],[Discount4]])</f>
        <v>1249.5005999999998</v>
      </c>
      <c r="O1425" s="1">
        <f>Sales_Fact[[#This Row],[Quantity2]]*Sales_Fact[[#This Row],[Unit_Price3]]</f>
        <v>1759.86</v>
      </c>
      <c r="P1425" s="1">
        <f>Sales_Fact[[#This Row],[Gross Amount]]*Sales_Fact[[#This Row],[Discount4]]</f>
        <v>510.35939999999994</v>
      </c>
      <c r="Q1425" s="1" t="str">
        <f>IF(Sales_Fact[[#This Row],[Total_Amount5]]&gt;1000,"High Value","Standard")</f>
        <v>High Value</v>
      </c>
    </row>
    <row r="1426" spans="1:17" x14ac:dyDescent="0.25">
      <c r="A1426" t="s">
        <v>3312</v>
      </c>
      <c r="B1426" s="3">
        <v>45664</v>
      </c>
      <c r="C1426" t="s">
        <v>42</v>
      </c>
      <c r="D1426" t="s">
        <v>1591</v>
      </c>
      <c r="E1426" t="s">
        <v>1899</v>
      </c>
      <c r="F1426">
        <v>1</v>
      </c>
      <c r="G1426">
        <v>350.58</v>
      </c>
      <c r="H1426">
        <v>0.03</v>
      </c>
      <c r="I1426" t="s">
        <v>1868</v>
      </c>
      <c r="J1426">
        <v>340.06259999999997</v>
      </c>
      <c r="K1426" s="4">
        <f>IF(ISBLANK(Sales_Fact[[#This Row],[Quantity]]),MEDIAN(Sales_Fact[Quantity]),Sales_Fact[[#This Row],[Quantity]])</f>
        <v>1</v>
      </c>
      <c r="L1426" s="1">
        <f>IF(ISBLANK(Sales_Fact[[#This Row],[Unit_Price]]),MEDIAN(Sales_Fact[Unit_Price]),Sales_Fact[[#This Row],[Unit_Price]])</f>
        <v>350.58</v>
      </c>
      <c r="M1426" s="2">
        <f>IF(ISBLANK(Sales_Fact[[#This Row],[Discount]]),MEDIAN(Sales_Fact[Discount]),Sales_Fact[[#This Row],[Discount]])</f>
        <v>0.03</v>
      </c>
      <c r="N1426" s="1">
        <f>Sales_Fact[[#This Row],[Quantity2]]*Sales_Fact[[#This Row],[Unit_Price3]]*(1-Sales_Fact[[#This Row],[Discount4]])</f>
        <v>340.06259999999997</v>
      </c>
      <c r="O1426" s="1">
        <f>Sales_Fact[[#This Row],[Quantity2]]*Sales_Fact[[#This Row],[Unit_Price3]]</f>
        <v>350.58</v>
      </c>
      <c r="P1426" s="1">
        <f>Sales_Fact[[#This Row],[Gross Amount]]*Sales_Fact[[#This Row],[Discount4]]</f>
        <v>10.517399999999999</v>
      </c>
      <c r="Q1426" s="1" t="str">
        <f>IF(Sales_Fact[[#This Row],[Total_Amount5]]&gt;1000,"High Value","Standard")</f>
        <v>Standard</v>
      </c>
    </row>
    <row r="1427" spans="1:17" x14ac:dyDescent="0.25">
      <c r="A1427" t="s">
        <v>3313</v>
      </c>
      <c r="B1427" s="3">
        <v>45633</v>
      </c>
      <c r="C1427" t="s">
        <v>1107</v>
      </c>
      <c r="D1427" t="s">
        <v>1725</v>
      </c>
      <c r="E1427" t="s">
        <v>1860</v>
      </c>
      <c r="F1427">
        <v>4</v>
      </c>
      <c r="G1427">
        <v>348.58</v>
      </c>
      <c r="H1427">
        <v>0.16</v>
      </c>
      <c r="I1427" t="s">
        <v>1861</v>
      </c>
      <c r="J1427">
        <v>1171.2288000000001</v>
      </c>
      <c r="K1427" s="4">
        <f>IF(ISBLANK(Sales_Fact[[#This Row],[Quantity]]),MEDIAN(Sales_Fact[Quantity]),Sales_Fact[[#This Row],[Quantity]])</f>
        <v>4</v>
      </c>
      <c r="L1427" s="1">
        <f>IF(ISBLANK(Sales_Fact[[#This Row],[Unit_Price]]),MEDIAN(Sales_Fact[Unit_Price]),Sales_Fact[[#This Row],[Unit_Price]])</f>
        <v>348.58</v>
      </c>
      <c r="M1427" s="2">
        <f>IF(ISBLANK(Sales_Fact[[#This Row],[Discount]]),MEDIAN(Sales_Fact[Discount]),Sales_Fact[[#This Row],[Discount]])</f>
        <v>0.16</v>
      </c>
      <c r="N1427" s="1">
        <f>Sales_Fact[[#This Row],[Quantity2]]*Sales_Fact[[#This Row],[Unit_Price3]]*(1-Sales_Fact[[#This Row],[Discount4]])</f>
        <v>1171.2287999999999</v>
      </c>
      <c r="O1427" s="1">
        <f>Sales_Fact[[#This Row],[Quantity2]]*Sales_Fact[[#This Row],[Unit_Price3]]</f>
        <v>1394.32</v>
      </c>
      <c r="P1427" s="1">
        <f>Sales_Fact[[#This Row],[Gross Amount]]*Sales_Fact[[#This Row],[Discount4]]</f>
        <v>223.09119999999999</v>
      </c>
      <c r="Q1427" s="1" t="str">
        <f>IF(Sales_Fact[[#This Row],[Total_Amount5]]&gt;1000,"High Value","Standard")</f>
        <v>High Value</v>
      </c>
    </row>
    <row r="1428" spans="1:17" x14ac:dyDescent="0.25">
      <c r="A1428" t="s">
        <v>3314</v>
      </c>
      <c r="B1428" s="3">
        <v>45548</v>
      </c>
      <c r="C1428" t="s">
        <v>1427</v>
      </c>
      <c r="D1428" t="s">
        <v>1626</v>
      </c>
      <c r="E1428" t="s">
        <v>1860</v>
      </c>
      <c r="F1428">
        <v>3</v>
      </c>
      <c r="G1428">
        <v>247.66</v>
      </c>
      <c r="H1428">
        <v>0.02</v>
      </c>
      <c r="I1428" t="s">
        <v>1868</v>
      </c>
      <c r="J1428">
        <v>728.12040000000002</v>
      </c>
      <c r="K1428" s="4">
        <f>IF(ISBLANK(Sales_Fact[[#This Row],[Quantity]]),MEDIAN(Sales_Fact[Quantity]),Sales_Fact[[#This Row],[Quantity]])</f>
        <v>3</v>
      </c>
      <c r="L1428" s="1">
        <f>IF(ISBLANK(Sales_Fact[[#This Row],[Unit_Price]]),MEDIAN(Sales_Fact[Unit_Price]),Sales_Fact[[#This Row],[Unit_Price]])</f>
        <v>247.66</v>
      </c>
      <c r="M1428" s="2">
        <f>IF(ISBLANK(Sales_Fact[[#This Row],[Discount]]),MEDIAN(Sales_Fact[Discount]),Sales_Fact[[#This Row],[Discount]])</f>
        <v>0.02</v>
      </c>
      <c r="N1428" s="1">
        <f>Sales_Fact[[#This Row],[Quantity2]]*Sales_Fact[[#This Row],[Unit_Price3]]*(1-Sales_Fact[[#This Row],[Discount4]])</f>
        <v>728.12040000000002</v>
      </c>
      <c r="O1428" s="1">
        <f>Sales_Fact[[#This Row],[Quantity2]]*Sales_Fact[[#This Row],[Unit_Price3]]</f>
        <v>742.98</v>
      </c>
      <c r="P1428" s="1">
        <f>Sales_Fact[[#This Row],[Gross Amount]]*Sales_Fact[[#This Row],[Discount4]]</f>
        <v>14.8596</v>
      </c>
      <c r="Q1428" s="1" t="str">
        <f>IF(Sales_Fact[[#This Row],[Total_Amount5]]&gt;1000,"High Value","Standard")</f>
        <v>Standard</v>
      </c>
    </row>
    <row r="1429" spans="1:17" x14ac:dyDescent="0.25">
      <c r="A1429" t="s">
        <v>3315</v>
      </c>
      <c r="B1429" s="3">
        <v>45244</v>
      </c>
      <c r="C1429" t="s">
        <v>1221</v>
      </c>
      <c r="D1429" t="s">
        <v>1668</v>
      </c>
      <c r="E1429" t="s">
        <v>1888</v>
      </c>
      <c r="F1429">
        <v>3</v>
      </c>
      <c r="G1429">
        <v>836.27</v>
      </c>
      <c r="H1429">
        <v>0.16</v>
      </c>
      <c r="I1429" t="s">
        <v>1861</v>
      </c>
      <c r="J1429">
        <v>2107.4004</v>
      </c>
      <c r="K1429" s="4">
        <f>IF(ISBLANK(Sales_Fact[[#This Row],[Quantity]]),MEDIAN(Sales_Fact[Quantity]),Sales_Fact[[#This Row],[Quantity]])</f>
        <v>3</v>
      </c>
      <c r="L1429" s="1">
        <f>IF(ISBLANK(Sales_Fact[[#This Row],[Unit_Price]]),MEDIAN(Sales_Fact[Unit_Price]),Sales_Fact[[#This Row],[Unit_Price]])</f>
        <v>836.27</v>
      </c>
      <c r="M1429" s="2">
        <f>IF(ISBLANK(Sales_Fact[[#This Row],[Discount]]),MEDIAN(Sales_Fact[Discount]),Sales_Fact[[#This Row],[Discount]])</f>
        <v>0.16</v>
      </c>
      <c r="N1429" s="1">
        <f>Sales_Fact[[#This Row],[Quantity2]]*Sales_Fact[[#This Row],[Unit_Price3]]*(1-Sales_Fact[[#This Row],[Discount4]])</f>
        <v>2107.4004</v>
      </c>
      <c r="O1429" s="1">
        <f>Sales_Fact[[#This Row],[Quantity2]]*Sales_Fact[[#This Row],[Unit_Price3]]</f>
        <v>2508.81</v>
      </c>
      <c r="P1429" s="1">
        <f>Sales_Fact[[#This Row],[Gross Amount]]*Sales_Fact[[#This Row],[Discount4]]</f>
        <v>401.40960000000001</v>
      </c>
      <c r="Q1429" s="1" t="str">
        <f>IF(Sales_Fact[[#This Row],[Total_Amount5]]&gt;1000,"High Value","Standard")</f>
        <v>High Value</v>
      </c>
    </row>
    <row r="1430" spans="1:17" x14ac:dyDescent="0.25">
      <c r="A1430" t="s">
        <v>3316</v>
      </c>
      <c r="B1430" s="3">
        <v>45753</v>
      </c>
      <c r="C1430" t="s">
        <v>646</v>
      </c>
      <c r="D1430" t="s">
        <v>1594</v>
      </c>
      <c r="E1430" t="s">
        <v>1901</v>
      </c>
      <c r="F1430">
        <v>3</v>
      </c>
      <c r="G1430">
        <v>696.74</v>
      </c>
      <c r="H1430">
        <v>0.13</v>
      </c>
      <c r="I1430" t="s">
        <v>1868</v>
      </c>
      <c r="J1430">
        <v>1818.4914000000001</v>
      </c>
      <c r="K1430" s="4">
        <f>IF(ISBLANK(Sales_Fact[[#This Row],[Quantity]]),MEDIAN(Sales_Fact[Quantity]),Sales_Fact[[#This Row],[Quantity]])</f>
        <v>3</v>
      </c>
      <c r="L1430" s="1">
        <f>IF(ISBLANK(Sales_Fact[[#This Row],[Unit_Price]]),MEDIAN(Sales_Fact[Unit_Price]),Sales_Fact[[#This Row],[Unit_Price]])</f>
        <v>696.74</v>
      </c>
      <c r="M1430" s="2">
        <f>IF(ISBLANK(Sales_Fact[[#This Row],[Discount]]),MEDIAN(Sales_Fact[Discount]),Sales_Fact[[#This Row],[Discount]])</f>
        <v>0.13</v>
      </c>
      <c r="N1430" s="1">
        <f>Sales_Fact[[#This Row],[Quantity2]]*Sales_Fact[[#This Row],[Unit_Price3]]*(1-Sales_Fact[[#This Row],[Discount4]])</f>
        <v>1818.4914000000001</v>
      </c>
      <c r="O1430" s="1">
        <f>Sales_Fact[[#This Row],[Quantity2]]*Sales_Fact[[#This Row],[Unit_Price3]]</f>
        <v>2090.2200000000003</v>
      </c>
      <c r="P1430" s="1">
        <f>Sales_Fact[[#This Row],[Gross Amount]]*Sales_Fact[[#This Row],[Discount4]]</f>
        <v>271.72860000000003</v>
      </c>
      <c r="Q1430" s="1" t="str">
        <f>IF(Sales_Fact[[#This Row],[Total_Amount5]]&gt;1000,"High Value","Standard")</f>
        <v>High Value</v>
      </c>
    </row>
    <row r="1431" spans="1:17" x14ac:dyDescent="0.25">
      <c r="A1431" t="s">
        <v>3317</v>
      </c>
      <c r="B1431" s="3">
        <v>45804</v>
      </c>
      <c r="C1431" t="s">
        <v>794</v>
      </c>
      <c r="D1431" t="s">
        <v>1833</v>
      </c>
      <c r="E1431" t="s">
        <v>1896</v>
      </c>
      <c r="F1431">
        <v>2</v>
      </c>
      <c r="G1431">
        <v>822.59</v>
      </c>
      <c r="H1431">
        <v>0.22</v>
      </c>
      <c r="I1431" t="s">
        <v>1864</v>
      </c>
      <c r="J1431">
        <v>1283.2403999999999</v>
      </c>
      <c r="K1431" s="4">
        <f>IF(ISBLANK(Sales_Fact[[#This Row],[Quantity]]),MEDIAN(Sales_Fact[Quantity]),Sales_Fact[[#This Row],[Quantity]])</f>
        <v>2</v>
      </c>
      <c r="L1431" s="1">
        <f>IF(ISBLANK(Sales_Fact[[#This Row],[Unit_Price]]),MEDIAN(Sales_Fact[Unit_Price]),Sales_Fact[[#This Row],[Unit_Price]])</f>
        <v>822.59</v>
      </c>
      <c r="M1431" s="2">
        <f>IF(ISBLANK(Sales_Fact[[#This Row],[Discount]]),MEDIAN(Sales_Fact[Discount]),Sales_Fact[[#This Row],[Discount]])</f>
        <v>0.22</v>
      </c>
      <c r="N1431" s="1">
        <f>Sales_Fact[[#This Row],[Quantity2]]*Sales_Fact[[#This Row],[Unit_Price3]]*(1-Sales_Fact[[#This Row],[Discount4]])</f>
        <v>1283.2404000000001</v>
      </c>
      <c r="O1431" s="1">
        <f>Sales_Fact[[#This Row],[Quantity2]]*Sales_Fact[[#This Row],[Unit_Price3]]</f>
        <v>1645.18</v>
      </c>
      <c r="P1431" s="1">
        <f>Sales_Fact[[#This Row],[Gross Amount]]*Sales_Fact[[#This Row],[Discount4]]</f>
        <v>361.93960000000004</v>
      </c>
      <c r="Q1431" s="1" t="str">
        <f>IF(Sales_Fact[[#This Row],[Total_Amount5]]&gt;1000,"High Value","Standard")</f>
        <v>High Value</v>
      </c>
    </row>
    <row r="1432" spans="1:17" x14ac:dyDescent="0.25">
      <c r="A1432" t="s">
        <v>3318</v>
      </c>
      <c r="B1432" s="3">
        <v>45263</v>
      </c>
      <c r="C1432" t="s">
        <v>727</v>
      </c>
      <c r="D1432" t="s">
        <v>1788</v>
      </c>
      <c r="E1432" t="s">
        <v>1909</v>
      </c>
      <c r="F1432">
        <v>1</v>
      </c>
      <c r="G1432">
        <v>462.23</v>
      </c>
      <c r="H1432">
        <v>0.3</v>
      </c>
      <c r="I1432" t="s">
        <v>1864</v>
      </c>
      <c r="J1432">
        <v>323.56099999999998</v>
      </c>
      <c r="K1432" s="4">
        <f>IF(ISBLANK(Sales_Fact[[#This Row],[Quantity]]),MEDIAN(Sales_Fact[Quantity]),Sales_Fact[[#This Row],[Quantity]])</f>
        <v>1</v>
      </c>
      <c r="L1432" s="1">
        <f>IF(ISBLANK(Sales_Fact[[#This Row],[Unit_Price]]),MEDIAN(Sales_Fact[Unit_Price]),Sales_Fact[[#This Row],[Unit_Price]])</f>
        <v>462.23</v>
      </c>
      <c r="M1432" s="2">
        <f>IF(ISBLANK(Sales_Fact[[#This Row],[Discount]]),MEDIAN(Sales_Fact[Discount]),Sales_Fact[[#This Row],[Discount]])</f>
        <v>0.3</v>
      </c>
      <c r="N1432" s="1">
        <f>Sales_Fact[[#This Row],[Quantity2]]*Sales_Fact[[#This Row],[Unit_Price3]]*(1-Sales_Fact[[#This Row],[Discount4]])</f>
        <v>323.56099999999998</v>
      </c>
      <c r="O1432" s="1">
        <f>Sales_Fact[[#This Row],[Quantity2]]*Sales_Fact[[#This Row],[Unit_Price3]]</f>
        <v>462.23</v>
      </c>
      <c r="P1432" s="1">
        <f>Sales_Fact[[#This Row],[Gross Amount]]*Sales_Fact[[#This Row],[Discount4]]</f>
        <v>138.66900000000001</v>
      </c>
      <c r="Q1432" s="1" t="str">
        <f>IF(Sales_Fact[[#This Row],[Total_Amount5]]&gt;1000,"High Value","Standard")</f>
        <v>Standard</v>
      </c>
    </row>
    <row r="1433" spans="1:17" x14ac:dyDescent="0.25">
      <c r="A1433" t="s">
        <v>3319</v>
      </c>
      <c r="B1433" s="3">
        <v>45906</v>
      </c>
      <c r="C1433" t="s">
        <v>1393</v>
      </c>
      <c r="D1433" t="s">
        <v>1677</v>
      </c>
      <c r="E1433" t="s">
        <v>1863</v>
      </c>
      <c r="F1433">
        <v>1</v>
      </c>
      <c r="G1433">
        <v>361.09</v>
      </c>
      <c r="H1433">
        <v>0.06</v>
      </c>
      <c r="I1433" t="s">
        <v>1864</v>
      </c>
      <c r="J1433">
        <v>339.42459999999988</v>
      </c>
      <c r="K1433" s="4">
        <f>IF(ISBLANK(Sales_Fact[[#This Row],[Quantity]]),MEDIAN(Sales_Fact[Quantity]),Sales_Fact[[#This Row],[Quantity]])</f>
        <v>1</v>
      </c>
      <c r="L1433" s="1">
        <f>IF(ISBLANK(Sales_Fact[[#This Row],[Unit_Price]]),MEDIAN(Sales_Fact[Unit_Price]),Sales_Fact[[#This Row],[Unit_Price]])</f>
        <v>361.09</v>
      </c>
      <c r="M1433" s="2">
        <f>IF(ISBLANK(Sales_Fact[[#This Row],[Discount]]),MEDIAN(Sales_Fact[Discount]),Sales_Fact[[#This Row],[Discount]])</f>
        <v>0.06</v>
      </c>
      <c r="N1433" s="1">
        <f>Sales_Fact[[#This Row],[Quantity2]]*Sales_Fact[[#This Row],[Unit_Price3]]*(1-Sales_Fact[[#This Row],[Discount4]])</f>
        <v>339.42459999999994</v>
      </c>
      <c r="O1433" s="1">
        <f>Sales_Fact[[#This Row],[Quantity2]]*Sales_Fact[[#This Row],[Unit_Price3]]</f>
        <v>361.09</v>
      </c>
      <c r="P1433" s="1">
        <f>Sales_Fact[[#This Row],[Gross Amount]]*Sales_Fact[[#This Row],[Discount4]]</f>
        <v>21.665399999999998</v>
      </c>
      <c r="Q1433" s="1" t="str">
        <f>IF(Sales_Fact[[#This Row],[Total_Amount5]]&gt;1000,"High Value","Standard")</f>
        <v>Standard</v>
      </c>
    </row>
    <row r="1434" spans="1:17" x14ac:dyDescent="0.25">
      <c r="A1434" t="s">
        <v>3320</v>
      </c>
      <c r="B1434" s="3">
        <v>45243</v>
      </c>
      <c r="C1434" t="s">
        <v>1206</v>
      </c>
      <c r="D1434" t="s">
        <v>1770</v>
      </c>
      <c r="E1434" t="s">
        <v>1892</v>
      </c>
      <c r="F1434">
        <v>3</v>
      </c>
      <c r="G1434">
        <v>59.37</v>
      </c>
      <c r="H1434">
        <v>0.03</v>
      </c>
      <c r="I1434" t="s">
        <v>1864</v>
      </c>
      <c r="J1434">
        <v>172.76669999999999</v>
      </c>
      <c r="K1434" s="4">
        <f>IF(ISBLANK(Sales_Fact[[#This Row],[Quantity]]),MEDIAN(Sales_Fact[Quantity]),Sales_Fact[[#This Row],[Quantity]])</f>
        <v>3</v>
      </c>
      <c r="L1434" s="1">
        <f>IF(ISBLANK(Sales_Fact[[#This Row],[Unit_Price]]),MEDIAN(Sales_Fact[Unit_Price]),Sales_Fact[[#This Row],[Unit_Price]])</f>
        <v>59.37</v>
      </c>
      <c r="M1434" s="2">
        <f>IF(ISBLANK(Sales_Fact[[#This Row],[Discount]]),MEDIAN(Sales_Fact[Discount]),Sales_Fact[[#This Row],[Discount]])</f>
        <v>0.03</v>
      </c>
      <c r="N1434" s="1">
        <f>Sales_Fact[[#This Row],[Quantity2]]*Sales_Fact[[#This Row],[Unit_Price3]]*(1-Sales_Fact[[#This Row],[Discount4]])</f>
        <v>172.76669999999999</v>
      </c>
      <c r="O1434" s="1">
        <f>Sales_Fact[[#This Row],[Quantity2]]*Sales_Fact[[#This Row],[Unit_Price3]]</f>
        <v>178.10999999999999</v>
      </c>
      <c r="P1434" s="1">
        <f>Sales_Fact[[#This Row],[Gross Amount]]*Sales_Fact[[#This Row],[Discount4]]</f>
        <v>5.3432999999999993</v>
      </c>
      <c r="Q1434" s="1" t="str">
        <f>IF(Sales_Fact[[#This Row],[Total_Amount5]]&gt;1000,"High Value","Standard")</f>
        <v>Standard</v>
      </c>
    </row>
    <row r="1435" spans="1:17" x14ac:dyDescent="0.25">
      <c r="A1435" t="s">
        <v>3321</v>
      </c>
      <c r="B1435" s="3">
        <v>45686</v>
      </c>
      <c r="C1435" t="s">
        <v>148</v>
      </c>
      <c r="D1435" t="s">
        <v>1671</v>
      </c>
      <c r="E1435" t="s">
        <v>1883</v>
      </c>
      <c r="F1435">
        <v>3</v>
      </c>
      <c r="G1435">
        <v>765.21</v>
      </c>
      <c r="H1435">
        <v>0.14000000000000001</v>
      </c>
      <c r="I1435" t="s">
        <v>1868</v>
      </c>
      <c r="J1435">
        <v>1974.2418</v>
      </c>
      <c r="K1435" s="4">
        <f>IF(ISBLANK(Sales_Fact[[#This Row],[Quantity]]),MEDIAN(Sales_Fact[Quantity]),Sales_Fact[[#This Row],[Quantity]])</f>
        <v>3</v>
      </c>
      <c r="L1435" s="1">
        <f>IF(ISBLANK(Sales_Fact[[#This Row],[Unit_Price]]),MEDIAN(Sales_Fact[Unit_Price]),Sales_Fact[[#This Row],[Unit_Price]])</f>
        <v>765.21</v>
      </c>
      <c r="M1435" s="2">
        <f>IF(ISBLANK(Sales_Fact[[#This Row],[Discount]]),MEDIAN(Sales_Fact[Discount]),Sales_Fact[[#This Row],[Discount]])</f>
        <v>0.14000000000000001</v>
      </c>
      <c r="N1435" s="1">
        <f>Sales_Fact[[#This Row],[Quantity2]]*Sales_Fact[[#This Row],[Unit_Price3]]*(1-Sales_Fact[[#This Row],[Discount4]])</f>
        <v>1974.2418</v>
      </c>
      <c r="O1435" s="1">
        <f>Sales_Fact[[#This Row],[Quantity2]]*Sales_Fact[[#This Row],[Unit_Price3]]</f>
        <v>2295.63</v>
      </c>
      <c r="P1435" s="1">
        <f>Sales_Fact[[#This Row],[Gross Amount]]*Sales_Fact[[#This Row],[Discount4]]</f>
        <v>321.38820000000004</v>
      </c>
      <c r="Q1435" s="1" t="str">
        <f>IF(Sales_Fact[[#This Row],[Total_Amount5]]&gt;1000,"High Value","Standard")</f>
        <v>High Value</v>
      </c>
    </row>
    <row r="1436" spans="1:17" x14ac:dyDescent="0.25">
      <c r="A1436" t="s">
        <v>3322</v>
      </c>
      <c r="B1436" s="3">
        <v>45472</v>
      </c>
      <c r="C1436" t="s">
        <v>788</v>
      </c>
      <c r="D1436" t="s">
        <v>1647</v>
      </c>
      <c r="E1436" t="s">
        <v>1913</v>
      </c>
      <c r="F1436">
        <v>4</v>
      </c>
      <c r="G1436">
        <v>303.56</v>
      </c>
      <c r="H1436">
        <v>0.2</v>
      </c>
      <c r="I1436" t="s">
        <v>1868</v>
      </c>
      <c r="J1436">
        <v>971.39200000000005</v>
      </c>
      <c r="K1436" s="4">
        <f>IF(ISBLANK(Sales_Fact[[#This Row],[Quantity]]),MEDIAN(Sales_Fact[Quantity]),Sales_Fact[[#This Row],[Quantity]])</f>
        <v>4</v>
      </c>
      <c r="L1436" s="1">
        <f>IF(ISBLANK(Sales_Fact[[#This Row],[Unit_Price]]),MEDIAN(Sales_Fact[Unit_Price]),Sales_Fact[[#This Row],[Unit_Price]])</f>
        <v>303.56</v>
      </c>
      <c r="M1436" s="2">
        <f>IF(ISBLANK(Sales_Fact[[#This Row],[Discount]]),MEDIAN(Sales_Fact[Discount]),Sales_Fact[[#This Row],[Discount]])</f>
        <v>0.2</v>
      </c>
      <c r="N1436" s="1">
        <f>Sales_Fact[[#This Row],[Quantity2]]*Sales_Fact[[#This Row],[Unit_Price3]]*(1-Sales_Fact[[#This Row],[Discount4]])</f>
        <v>971.39200000000005</v>
      </c>
      <c r="O1436" s="1">
        <f>Sales_Fact[[#This Row],[Quantity2]]*Sales_Fact[[#This Row],[Unit_Price3]]</f>
        <v>1214.24</v>
      </c>
      <c r="P1436" s="1">
        <f>Sales_Fact[[#This Row],[Gross Amount]]*Sales_Fact[[#This Row],[Discount4]]</f>
        <v>242.84800000000001</v>
      </c>
      <c r="Q1436" s="1" t="str">
        <f>IF(Sales_Fact[[#This Row],[Total_Amount5]]&gt;1000,"High Value","Standard")</f>
        <v>Standard</v>
      </c>
    </row>
    <row r="1437" spans="1:17" x14ac:dyDescent="0.25">
      <c r="A1437" t="s">
        <v>3323</v>
      </c>
      <c r="B1437" s="3">
        <v>45779</v>
      </c>
      <c r="C1437" t="s">
        <v>1381</v>
      </c>
      <c r="D1437" t="s">
        <v>1632</v>
      </c>
      <c r="E1437" t="s">
        <v>1879</v>
      </c>
      <c r="F1437">
        <v>1</v>
      </c>
      <c r="G1437">
        <v>640.92999999999995</v>
      </c>
      <c r="H1437">
        <v>0.19</v>
      </c>
      <c r="I1437" t="s">
        <v>1864</v>
      </c>
      <c r="J1437">
        <v>519.15329999999994</v>
      </c>
      <c r="K1437" s="4">
        <f>IF(ISBLANK(Sales_Fact[[#This Row],[Quantity]]),MEDIAN(Sales_Fact[Quantity]),Sales_Fact[[#This Row],[Quantity]])</f>
        <v>1</v>
      </c>
      <c r="L1437" s="1">
        <f>IF(ISBLANK(Sales_Fact[[#This Row],[Unit_Price]]),MEDIAN(Sales_Fact[Unit_Price]),Sales_Fact[[#This Row],[Unit_Price]])</f>
        <v>640.92999999999995</v>
      </c>
      <c r="M1437" s="2">
        <f>IF(ISBLANK(Sales_Fact[[#This Row],[Discount]]),MEDIAN(Sales_Fact[Discount]),Sales_Fact[[#This Row],[Discount]])</f>
        <v>0.19</v>
      </c>
      <c r="N1437" s="1">
        <f>Sales_Fact[[#This Row],[Quantity2]]*Sales_Fact[[#This Row],[Unit_Price3]]*(1-Sales_Fact[[#This Row],[Discount4]])</f>
        <v>519.15329999999994</v>
      </c>
      <c r="O1437" s="1">
        <f>Sales_Fact[[#This Row],[Quantity2]]*Sales_Fact[[#This Row],[Unit_Price3]]</f>
        <v>640.92999999999995</v>
      </c>
      <c r="P1437" s="1">
        <f>Sales_Fact[[#This Row],[Gross Amount]]*Sales_Fact[[#This Row],[Discount4]]</f>
        <v>121.77669999999999</v>
      </c>
      <c r="Q1437" s="1" t="str">
        <f>IF(Sales_Fact[[#This Row],[Total_Amount5]]&gt;1000,"High Value","Standard")</f>
        <v>Standard</v>
      </c>
    </row>
    <row r="1438" spans="1:17" x14ac:dyDescent="0.25">
      <c r="A1438" t="s">
        <v>3324</v>
      </c>
      <c r="B1438" s="3">
        <v>45830</v>
      </c>
      <c r="C1438" t="s">
        <v>582</v>
      </c>
      <c r="D1438" t="s">
        <v>1809</v>
      </c>
      <c r="E1438" t="s">
        <v>1901</v>
      </c>
      <c r="F1438">
        <v>2</v>
      </c>
      <c r="G1438">
        <v>611.25</v>
      </c>
      <c r="H1438">
        <v>0.22</v>
      </c>
      <c r="I1438" t="s">
        <v>1861</v>
      </c>
      <c r="J1438">
        <v>953.55000000000007</v>
      </c>
      <c r="K1438" s="4">
        <f>IF(ISBLANK(Sales_Fact[[#This Row],[Quantity]]),MEDIAN(Sales_Fact[Quantity]),Sales_Fact[[#This Row],[Quantity]])</f>
        <v>2</v>
      </c>
      <c r="L1438" s="1">
        <f>IF(ISBLANK(Sales_Fact[[#This Row],[Unit_Price]]),MEDIAN(Sales_Fact[Unit_Price]),Sales_Fact[[#This Row],[Unit_Price]])</f>
        <v>611.25</v>
      </c>
      <c r="M1438" s="2">
        <f>IF(ISBLANK(Sales_Fact[[#This Row],[Discount]]),MEDIAN(Sales_Fact[Discount]),Sales_Fact[[#This Row],[Discount]])</f>
        <v>0.22</v>
      </c>
      <c r="N1438" s="1">
        <f>Sales_Fact[[#This Row],[Quantity2]]*Sales_Fact[[#This Row],[Unit_Price3]]*(1-Sales_Fact[[#This Row],[Discount4]])</f>
        <v>953.55000000000007</v>
      </c>
      <c r="O1438" s="1">
        <f>Sales_Fact[[#This Row],[Quantity2]]*Sales_Fact[[#This Row],[Unit_Price3]]</f>
        <v>1222.5</v>
      </c>
      <c r="P1438" s="1">
        <f>Sales_Fact[[#This Row],[Gross Amount]]*Sales_Fact[[#This Row],[Discount4]]</f>
        <v>268.95</v>
      </c>
      <c r="Q1438" s="1" t="str">
        <f>IF(Sales_Fact[[#This Row],[Total_Amount5]]&gt;1000,"High Value","Standard")</f>
        <v>Standard</v>
      </c>
    </row>
    <row r="1439" spans="1:17" x14ac:dyDescent="0.25">
      <c r="A1439" t="s">
        <v>3325</v>
      </c>
      <c r="B1439" s="3">
        <v>45756</v>
      </c>
      <c r="C1439" t="s">
        <v>1432</v>
      </c>
      <c r="D1439" t="s">
        <v>1749</v>
      </c>
      <c r="E1439" t="s">
        <v>1883</v>
      </c>
      <c r="F1439">
        <v>1</v>
      </c>
      <c r="G1439">
        <v>209.93</v>
      </c>
      <c r="H1439">
        <v>0.21</v>
      </c>
      <c r="I1439" t="s">
        <v>1861</v>
      </c>
      <c r="J1439">
        <v>165.84469999999999</v>
      </c>
      <c r="K1439" s="4">
        <f>IF(ISBLANK(Sales_Fact[[#This Row],[Quantity]]),MEDIAN(Sales_Fact[Quantity]),Sales_Fact[[#This Row],[Quantity]])</f>
        <v>1</v>
      </c>
      <c r="L1439" s="1">
        <f>IF(ISBLANK(Sales_Fact[[#This Row],[Unit_Price]]),MEDIAN(Sales_Fact[Unit_Price]),Sales_Fact[[#This Row],[Unit_Price]])</f>
        <v>209.93</v>
      </c>
      <c r="M1439" s="2">
        <f>IF(ISBLANK(Sales_Fact[[#This Row],[Discount]]),MEDIAN(Sales_Fact[Discount]),Sales_Fact[[#This Row],[Discount]])</f>
        <v>0.21</v>
      </c>
      <c r="N1439" s="1">
        <f>Sales_Fact[[#This Row],[Quantity2]]*Sales_Fact[[#This Row],[Unit_Price3]]*(1-Sales_Fact[[#This Row],[Discount4]])</f>
        <v>165.84470000000002</v>
      </c>
      <c r="O1439" s="1">
        <f>Sales_Fact[[#This Row],[Quantity2]]*Sales_Fact[[#This Row],[Unit_Price3]]</f>
        <v>209.93</v>
      </c>
      <c r="P1439" s="1">
        <f>Sales_Fact[[#This Row],[Gross Amount]]*Sales_Fact[[#This Row],[Discount4]]</f>
        <v>44.085299999999997</v>
      </c>
      <c r="Q1439" s="1" t="str">
        <f>IF(Sales_Fact[[#This Row],[Total_Amount5]]&gt;1000,"High Value","Standard")</f>
        <v>Standard</v>
      </c>
    </row>
    <row r="1440" spans="1:17" x14ac:dyDescent="0.25">
      <c r="A1440" t="s">
        <v>3326</v>
      </c>
      <c r="B1440" s="3">
        <v>45847</v>
      </c>
      <c r="C1440" t="s">
        <v>391</v>
      </c>
      <c r="D1440" t="s">
        <v>1848</v>
      </c>
      <c r="E1440" t="s">
        <v>1901</v>
      </c>
      <c r="F1440">
        <v>3</v>
      </c>
      <c r="G1440">
        <v>130.38999999999999</v>
      </c>
      <c r="H1440">
        <v>0.24</v>
      </c>
      <c r="I1440" t="s">
        <v>1864</v>
      </c>
      <c r="J1440">
        <v>297.28919999999999</v>
      </c>
      <c r="K1440" s="4">
        <f>IF(ISBLANK(Sales_Fact[[#This Row],[Quantity]]),MEDIAN(Sales_Fact[Quantity]),Sales_Fact[[#This Row],[Quantity]])</f>
        <v>3</v>
      </c>
      <c r="L1440" s="1">
        <f>IF(ISBLANK(Sales_Fact[[#This Row],[Unit_Price]]),MEDIAN(Sales_Fact[Unit_Price]),Sales_Fact[[#This Row],[Unit_Price]])</f>
        <v>130.38999999999999</v>
      </c>
      <c r="M1440" s="2">
        <f>IF(ISBLANK(Sales_Fact[[#This Row],[Discount]]),MEDIAN(Sales_Fact[Discount]),Sales_Fact[[#This Row],[Discount]])</f>
        <v>0.24</v>
      </c>
      <c r="N1440" s="1">
        <f>Sales_Fact[[#This Row],[Quantity2]]*Sales_Fact[[#This Row],[Unit_Price3]]*(1-Sales_Fact[[#This Row],[Discount4]])</f>
        <v>297.28919999999999</v>
      </c>
      <c r="O1440" s="1">
        <f>Sales_Fact[[#This Row],[Quantity2]]*Sales_Fact[[#This Row],[Unit_Price3]]</f>
        <v>391.16999999999996</v>
      </c>
      <c r="P1440" s="1">
        <f>Sales_Fact[[#This Row],[Gross Amount]]*Sales_Fact[[#This Row],[Discount4]]</f>
        <v>93.880799999999994</v>
      </c>
      <c r="Q1440" s="1" t="str">
        <f>IF(Sales_Fact[[#This Row],[Total_Amount5]]&gt;1000,"High Value","Standard")</f>
        <v>Standard</v>
      </c>
    </row>
    <row r="1441" spans="1:17" x14ac:dyDescent="0.25">
      <c r="A1441" t="s">
        <v>3327</v>
      </c>
      <c r="B1441" s="3">
        <v>45322</v>
      </c>
      <c r="C1441" t="s">
        <v>932</v>
      </c>
      <c r="D1441" t="s">
        <v>1830</v>
      </c>
      <c r="E1441" t="s">
        <v>1872</v>
      </c>
      <c r="F1441">
        <v>2</v>
      </c>
      <c r="G1441">
        <v>846.18</v>
      </c>
      <c r="H1441">
        <v>0.1</v>
      </c>
      <c r="I1441" t="s">
        <v>1868</v>
      </c>
      <c r="J1441">
        <v>1523.124</v>
      </c>
      <c r="K1441" s="4">
        <f>IF(ISBLANK(Sales_Fact[[#This Row],[Quantity]]),MEDIAN(Sales_Fact[Quantity]),Sales_Fact[[#This Row],[Quantity]])</f>
        <v>2</v>
      </c>
      <c r="L1441" s="1">
        <f>IF(ISBLANK(Sales_Fact[[#This Row],[Unit_Price]]),MEDIAN(Sales_Fact[Unit_Price]),Sales_Fact[[#This Row],[Unit_Price]])</f>
        <v>846.18</v>
      </c>
      <c r="M1441" s="2">
        <f>IF(ISBLANK(Sales_Fact[[#This Row],[Discount]]),MEDIAN(Sales_Fact[Discount]),Sales_Fact[[#This Row],[Discount]])</f>
        <v>0.1</v>
      </c>
      <c r="N1441" s="1">
        <f>Sales_Fact[[#This Row],[Quantity2]]*Sales_Fact[[#This Row],[Unit_Price3]]*(1-Sales_Fact[[#This Row],[Discount4]])</f>
        <v>1523.124</v>
      </c>
      <c r="O1441" s="1">
        <f>Sales_Fact[[#This Row],[Quantity2]]*Sales_Fact[[#This Row],[Unit_Price3]]</f>
        <v>1692.36</v>
      </c>
      <c r="P1441" s="1">
        <f>Sales_Fact[[#This Row],[Gross Amount]]*Sales_Fact[[#This Row],[Discount4]]</f>
        <v>169.23599999999999</v>
      </c>
      <c r="Q1441" s="1" t="str">
        <f>IF(Sales_Fact[[#This Row],[Total_Amount5]]&gt;1000,"High Value","Standard")</f>
        <v>High Value</v>
      </c>
    </row>
    <row r="1442" spans="1:17" x14ac:dyDescent="0.25">
      <c r="A1442" t="s">
        <v>3328</v>
      </c>
      <c r="B1442" s="3">
        <v>45829</v>
      </c>
      <c r="C1442" t="s">
        <v>1119</v>
      </c>
      <c r="D1442" t="s">
        <v>1761</v>
      </c>
      <c r="E1442" t="s">
        <v>1881</v>
      </c>
      <c r="F1442">
        <v>2</v>
      </c>
      <c r="G1442">
        <v>424.53</v>
      </c>
      <c r="H1442">
        <v>0.14000000000000001</v>
      </c>
      <c r="I1442" t="s">
        <v>1868</v>
      </c>
      <c r="J1442">
        <v>730.19159999999999</v>
      </c>
      <c r="K1442" s="4">
        <f>IF(ISBLANK(Sales_Fact[[#This Row],[Quantity]]),MEDIAN(Sales_Fact[Quantity]),Sales_Fact[[#This Row],[Quantity]])</f>
        <v>2</v>
      </c>
      <c r="L1442" s="1">
        <f>IF(ISBLANK(Sales_Fact[[#This Row],[Unit_Price]]),MEDIAN(Sales_Fact[Unit_Price]),Sales_Fact[[#This Row],[Unit_Price]])</f>
        <v>424.53</v>
      </c>
      <c r="M1442" s="2">
        <f>IF(ISBLANK(Sales_Fact[[#This Row],[Discount]]),MEDIAN(Sales_Fact[Discount]),Sales_Fact[[#This Row],[Discount]])</f>
        <v>0.14000000000000001</v>
      </c>
      <c r="N1442" s="1">
        <f>Sales_Fact[[#This Row],[Quantity2]]*Sales_Fact[[#This Row],[Unit_Price3]]*(1-Sales_Fact[[#This Row],[Discount4]])</f>
        <v>730.19159999999999</v>
      </c>
      <c r="O1442" s="1">
        <f>Sales_Fact[[#This Row],[Quantity2]]*Sales_Fact[[#This Row],[Unit_Price3]]</f>
        <v>849.06</v>
      </c>
      <c r="P1442" s="1">
        <f>Sales_Fact[[#This Row],[Gross Amount]]*Sales_Fact[[#This Row],[Discount4]]</f>
        <v>118.86840000000001</v>
      </c>
      <c r="Q1442" s="1" t="str">
        <f>IF(Sales_Fact[[#This Row],[Total_Amount5]]&gt;1000,"High Value","Standard")</f>
        <v>Standard</v>
      </c>
    </row>
    <row r="1443" spans="1:17" x14ac:dyDescent="0.25">
      <c r="A1443" t="s">
        <v>3329</v>
      </c>
      <c r="B1443" s="3">
        <v>45539</v>
      </c>
      <c r="C1443" t="s">
        <v>833</v>
      </c>
      <c r="D1443" t="s">
        <v>1815</v>
      </c>
      <c r="E1443" t="s">
        <v>1881</v>
      </c>
      <c r="F1443">
        <v>4</v>
      </c>
      <c r="G1443">
        <v>450.42</v>
      </c>
      <c r="H1443">
        <v>0.08</v>
      </c>
      <c r="I1443" t="s">
        <v>1868</v>
      </c>
      <c r="J1443">
        <v>1657.5455999999999</v>
      </c>
      <c r="K1443" s="4">
        <f>IF(ISBLANK(Sales_Fact[[#This Row],[Quantity]]),MEDIAN(Sales_Fact[Quantity]),Sales_Fact[[#This Row],[Quantity]])</f>
        <v>4</v>
      </c>
      <c r="L1443" s="1">
        <f>IF(ISBLANK(Sales_Fact[[#This Row],[Unit_Price]]),MEDIAN(Sales_Fact[Unit_Price]),Sales_Fact[[#This Row],[Unit_Price]])</f>
        <v>450.42</v>
      </c>
      <c r="M1443" s="2">
        <f>IF(ISBLANK(Sales_Fact[[#This Row],[Discount]]),MEDIAN(Sales_Fact[Discount]),Sales_Fact[[#This Row],[Discount]])</f>
        <v>0.08</v>
      </c>
      <c r="N1443" s="1">
        <f>Sales_Fact[[#This Row],[Quantity2]]*Sales_Fact[[#This Row],[Unit_Price3]]*(1-Sales_Fact[[#This Row],[Discount4]])</f>
        <v>1657.5456000000001</v>
      </c>
      <c r="O1443" s="1">
        <f>Sales_Fact[[#This Row],[Quantity2]]*Sales_Fact[[#This Row],[Unit_Price3]]</f>
        <v>1801.68</v>
      </c>
      <c r="P1443" s="1">
        <f>Sales_Fact[[#This Row],[Gross Amount]]*Sales_Fact[[#This Row],[Discount4]]</f>
        <v>144.1344</v>
      </c>
      <c r="Q1443" s="1" t="str">
        <f>IF(Sales_Fact[[#This Row],[Total_Amount5]]&gt;1000,"High Value","Standard")</f>
        <v>High Value</v>
      </c>
    </row>
    <row r="1444" spans="1:17" x14ac:dyDescent="0.25">
      <c r="A1444" t="s">
        <v>3330</v>
      </c>
      <c r="B1444" s="3">
        <v>45893</v>
      </c>
      <c r="C1444" t="s">
        <v>529</v>
      </c>
      <c r="D1444" t="s">
        <v>1629</v>
      </c>
      <c r="E1444" t="s">
        <v>1890</v>
      </c>
      <c r="F1444">
        <v>4</v>
      </c>
      <c r="G1444">
        <v>896.91</v>
      </c>
      <c r="H1444">
        <v>0.1</v>
      </c>
      <c r="I1444" t="s">
        <v>1861</v>
      </c>
      <c r="J1444">
        <v>3228.8760000000002</v>
      </c>
      <c r="K1444" s="4">
        <f>IF(ISBLANK(Sales_Fact[[#This Row],[Quantity]]),MEDIAN(Sales_Fact[Quantity]),Sales_Fact[[#This Row],[Quantity]])</f>
        <v>4</v>
      </c>
      <c r="L1444" s="1">
        <f>IF(ISBLANK(Sales_Fact[[#This Row],[Unit_Price]]),MEDIAN(Sales_Fact[Unit_Price]),Sales_Fact[[#This Row],[Unit_Price]])</f>
        <v>896.91</v>
      </c>
      <c r="M1444" s="2">
        <f>IF(ISBLANK(Sales_Fact[[#This Row],[Discount]]),MEDIAN(Sales_Fact[Discount]),Sales_Fact[[#This Row],[Discount]])</f>
        <v>0.1</v>
      </c>
      <c r="N1444" s="1">
        <f>Sales_Fact[[#This Row],[Quantity2]]*Sales_Fact[[#This Row],[Unit_Price3]]*(1-Sales_Fact[[#This Row],[Discount4]])</f>
        <v>3228.8759999999997</v>
      </c>
      <c r="O1444" s="1">
        <f>Sales_Fact[[#This Row],[Quantity2]]*Sales_Fact[[#This Row],[Unit_Price3]]</f>
        <v>3587.64</v>
      </c>
      <c r="P1444" s="1">
        <f>Sales_Fact[[#This Row],[Gross Amount]]*Sales_Fact[[#This Row],[Discount4]]</f>
        <v>358.76400000000001</v>
      </c>
      <c r="Q1444" s="1" t="str">
        <f>IF(Sales_Fact[[#This Row],[Total_Amount5]]&gt;1000,"High Value","Standard")</f>
        <v>High Value</v>
      </c>
    </row>
    <row r="1445" spans="1:17" x14ac:dyDescent="0.25">
      <c r="A1445" t="s">
        <v>3331</v>
      </c>
      <c r="B1445" s="3">
        <v>45814</v>
      </c>
      <c r="C1445" t="s">
        <v>1501</v>
      </c>
      <c r="D1445" t="s">
        <v>1842</v>
      </c>
      <c r="E1445" t="s">
        <v>1901</v>
      </c>
      <c r="F1445">
        <v>3</v>
      </c>
      <c r="G1445">
        <v>679.38</v>
      </c>
      <c r="H1445">
        <v>0.3</v>
      </c>
      <c r="I1445" t="s">
        <v>1868</v>
      </c>
      <c r="J1445">
        <v>1426.6980000000001</v>
      </c>
      <c r="K1445" s="4">
        <f>IF(ISBLANK(Sales_Fact[[#This Row],[Quantity]]),MEDIAN(Sales_Fact[Quantity]),Sales_Fact[[#This Row],[Quantity]])</f>
        <v>3</v>
      </c>
      <c r="L1445" s="1">
        <f>IF(ISBLANK(Sales_Fact[[#This Row],[Unit_Price]]),MEDIAN(Sales_Fact[Unit_Price]),Sales_Fact[[#This Row],[Unit_Price]])</f>
        <v>679.38</v>
      </c>
      <c r="M1445" s="2">
        <f>IF(ISBLANK(Sales_Fact[[#This Row],[Discount]]),MEDIAN(Sales_Fact[Discount]),Sales_Fact[[#This Row],[Discount]])</f>
        <v>0.3</v>
      </c>
      <c r="N1445" s="1">
        <f>Sales_Fact[[#This Row],[Quantity2]]*Sales_Fact[[#This Row],[Unit_Price3]]*(1-Sales_Fact[[#This Row],[Discount4]])</f>
        <v>1426.6979999999999</v>
      </c>
      <c r="O1445" s="1">
        <f>Sales_Fact[[#This Row],[Quantity2]]*Sales_Fact[[#This Row],[Unit_Price3]]</f>
        <v>2038.1399999999999</v>
      </c>
      <c r="P1445" s="1">
        <f>Sales_Fact[[#This Row],[Gross Amount]]*Sales_Fact[[#This Row],[Discount4]]</f>
        <v>611.44199999999989</v>
      </c>
      <c r="Q1445" s="1" t="str">
        <f>IF(Sales_Fact[[#This Row],[Total_Amount5]]&gt;1000,"High Value","Standard")</f>
        <v>High Value</v>
      </c>
    </row>
    <row r="1446" spans="1:17" x14ac:dyDescent="0.25">
      <c r="A1446" t="s">
        <v>3332</v>
      </c>
      <c r="B1446" s="3">
        <v>45571</v>
      </c>
      <c r="C1446" t="s">
        <v>78</v>
      </c>
      <c r="D1446" t="s">
        <v>1791</v>
      </c>
      <c r="E1446" t="s">
        <v>1886</v>
      </c>
      <c r="F1446">
        <v>3</v>
      </c>
      <c r="G1446">
        <v>483.63</v>
      </c>
      <c r="H1446">
        <v>0</v>
      </c>
      <c r="I1446" t="s">
        <v>1861</v>
      </c>
      <c r="J1446">
        <v>1450.89</v>
      </c>
      <c r="K1446" s="4">
        <f>IF(ISBLANK(Sales_Fact[[#This Row],[Quantity]]),MEDIAN(Sales_Fact[Quantity]),Sales_Fact[[#This Row],[Quantity]])</f>
        <v>3</v>
      </c>
      <c r="L1446" s="1">
        <f>IF(ISBLANK(Sales_Fact[[#This Row],[Unit_Price]]),MEDIAN(Sales_Fact[Unit_Price]),Sales_Fact[[#This Row],[Unit_Price]])</f>
        <v>483.63</v>
      </c>
      <c r="M1446" s="2">
        <f>IF(ISBLANK(Sales_Fact[[#This Row],[Discount]]),MEDIAN(Sales_Fact[Discount]),Sales_Fact[[#This Row],[Discount]])</f>
        <v>0</v>
      </c>
      <c r="N1446" s="1">
        <f>Sales_Fact[[#This Row],[Quantity2]]*Sales_Fact[[#This Row],[Unit_Price3]]*(1-Sales_Fact[[#This Row],[Discount4]])</f>
        <v>1450.8899999999999</v>
      </c>
      <c r="O1446" s="1">
        <f>Sales_Fact[[#This Row],[Quantity2]]*Sales_Fact[[#This Row],[Unit_Price3]]</f>
        <v>1450.8899999999999</v>
      </c>
      <c r="P1446" s="1">
        <f>Sales_Fact[[#This Row],[Gross Amount]]*Sales_Fact[[#This Row],[Discount4]]</f>
        <v>0</v>
      </c>
      <c r="Q1446" s="1" t="str">
        <f>IF(Sales_Fact[[#This Row],[Total_Amount5]]&gt;1000,"High Value","Standard")</f>
        <v>High Value</v>
      </c>
    </row>
    <row r="1447" spans="1:17" x14ac:dyDescent="0.25">
      <c r="A1447" t="s">
        <v>3333</v>
      </c>
      <c r="B1447" s="3">
        <v>45542</v>
      </c>
      <c r="C1447" t="s">
        <v>128</v>
      </c>
      <c r="D1447" t="s">
        <v>1668</v>
      </c>
      <c r="E1447" t="s">
        <v>1879</v>
      </c>
      <c r="F1447">
        <v>3</v>
      </c>
      <c r="G1447">
        <v>158.27000000000001</v>
      </c>
      <c r="H1447">
        <v>0.24</v>
      </c>
      <c r="I1447" t="s">
        <v>1868</v>
      </c>
      <c r="J1447">
        <v>360.85559999999998</v>
      </c>
      <c r="K1447" s="4">
        <f>IF(ISBLANK(Sales_Fact[[#This Row],[Quantity]]),MEDIAN(Sales_Fact[Quantity]),Sales_Fact[[#This Row],[Quantity]])</f>
        <v>3</v>
      </c>
      <c r="L1447" s="1">
        <f>IF(ISBLANK(Sales_Fact[[#This Row],[Unit_Price]]),MEDIAN(Sales_Fact[Unit_Price]),Sales_Fact[[#This Row],[Unit_Price]])</f>
        <v>158.27000000000001</v>
      </c>
      <c r="M1447" s="2">
        <f>IF(ISBLANK(Sales_Fact[[#This Row],[Discount]]),MEDIAN(Sales_Fact[Discount]),Sales_Fact[[#This Row],[Discount]])</f>
        <v>0.24</v>
      </c>
      <c r="N1447" s="1">
        <f>Sales_Fact[[#This Row],[Quantity2]]*Sales_Fact[[#This Row],[Unit_Price3]]*(1-Sales_Fact[[#This Row],[Discount4]])</f>
        <v>360.85560000000004</v>
      </c>
      <c r="O1447" s="1">
        <f>Sales_Fact[[#This Row],[Quantity2]]*Sales_Fact[[#This Row],[Unit_Price3]]</f>
        <v>474.81000000000006</v>
      </c>
      <c r="P1447" s="1">
        <f>Sales_Fact[[#This Row],[Gross Amount]]*Sales_Fact[[#This Row],[Discount4]]</f>
        <v>113.95440000000001</v>
      </c>
      <c r="Q1447" s="1" t="str">
        <f>IF(Sales_Fact[[#This Row],[Total_Amount5]]&gt;1000,"High Value","Standard")</f>
        <v>Standard</v>
      </c>
    </row>
    <row r="1448" spans="1:17" x14ac:dyDescent="0.25">
      <c r="A1448" t="s">
        <v>3334</v>
      </c>
      <c r="B1448" s="3">
        <v>45758</v>
      </c>
      <c r="C1448" t="s">
        <v>406</v>
      </c>
      <c r="D1448" t="s">
        <v>1556</v>
      </c>
      <c r="E1448" t="s">
        <v>1888</v>
      </c>
      <c r="F1448">
        <v>4</v>
      </c>
      <c r="G1448">
        <v>601.5</v>
      </c>
      <c r="H1448">
        <v>0.18</v>
      </c>
      <c r="I1448" t="s">
        <v>1861</v>
      </c>
      <c r="J1448">
        <v>1972.92</v>
      </c>
      <c r="K1448" s="4">
        <f>IF(ISBLANK(Sales_Fact[[#This Row],[Quantity]]),MEDIAN(Sales_Fact[Quantity]),Sales_Fact[[#This Row],[Quantity]])</f>
        <v>4</v>
      </c>
      <c r="L1448" s="1">
        <f>IF(ISBLANK(Sales_Fact[[#This Row],[Unit_Price]]),MEDIAN(Sales_Fact[Unit_Price]),Sales_Fact[[#This Row],[Unit_Price]])</f>
        <v>601.5</v>
      </c>
      <c r="M1448" s="2">
        <f>IF(ISBLANK(Sales_Fact[[#This Row],[Discount]]),MEDIAN(Sales_Fact[Discount]),Sales_Fact[[#This Row],[Discount]])</f>
        <v>0.18</v>
      </c>
      <c r="N1448" s="1">
        <f>Sales_Fact[[#This Row],[Quantity2]]*Sales_Fact[[#This Row],[Unit_Price3]]*(1-Sales_Fact[[#This Row],[Discount4]])</f>
        <v>1972.92</v>
      </c>
      <c r="O1448" s="1">
        <f>Sales_Fact[[#This Row],[Quantity2]]*Sales_Fact[[#This Row],[Unit_Price3]]</f>
        <v>2406</v>
      </c>
      <c r="P1448" s="1">
        <f>Sales_Fact[[#This Row],[Gross Amount]]*Sales_Fact[[#This Row],[Discount4]]</f>
        <v>433.08</v>
      </c>
      <c r="Q1448" s="1" t="str">
        <f>IF(Sales_Fact[[#This Row],[Total_Amount5]]&gt;1000,"High Value","Standard")</f>
        <v>High Value</v>
      </c>
    </row>
    <row r="1449" spans="1:17" x14ac:dyDescent="0.25">
      <c r="A1449" t="s">
        <v>3335</v>
      </c>
      <c r="B1449" s="3">
        <v>45709</v>
      </c>
      <c r="C1449" t="s">
        <v>259</v>
      </c>
      <c r="D1449" t="s">
        <v>1644</v>
      </c>
      <c r="E1449" t="s">
        <v>1899</v>
      </c>
      <c r="F1449">
        <v>2</v>
      </c>
      <c r="G1449">
        <v>46.39</v>
      </c>
      <c r="H1449">
        <v>7.0000000000000007E-2</v>
      </c>
      <c r="I1449" t="s">
        <v>1861</v>
      </c>
      <c r="J1449">
        <v>86.285399999999996</v>
      </c>
      <c r="K1449" s="4">
        <f>IF(ISBLANK(Sales_Fact[[#This Row],[Quantity]]),MEDIAN(Sales_Fact[Quantity]),Sales_Fact[[#This Row],[Quantity]])</f>
        <v>2</v>
      </c>
      <c r="L1449" s="1">
        <f>IF(ISBLANK(Sales_Fact[[#This Row],[Unit_Price]]),MEDIAN(Sales_Fact[Unit_Price]),Sales_Fact[[#This Row],[Unit_Price]])</f>
        <v>46.39</v>
      </c>
      <c r="M1449" s="2">
        <f>IF(ISBLANK(Sales_Fact[[#This Row],[Discount]]),MEDIAN(Sales_Fact[Discount]),Sales_Fact[[#This Row],[Discount]])</f>
        <v>7.0000000000000007E-2</v>
      </c>
      <c r="N1449" s="1">
        <f>Sales_Fact[[#This Row],[Quantity2]]*Sales_Fact[[#This Row],[Unit_Price3]]*(1-Sales_Fact[[#This Row],[Discount4]])</f>
        <v>86.285399999999996</v>
      </c>
      <c r="O1449" s="1">
        <f>Sales_Fact[[#This Row],[Quantity2]]*Sales_Fact[[#This Row],[Unit_Price3]]</f>
        <v>92.78</v>
      </c>
      <c r="P1449" s="1">
        <f>Sales_Fact[[#This Row],[Gross Amount]]*Sales_Fact[[#This Row],[Discount4]]</f>
        <v>6.494600000000001</v>
      </c>
      <c r="Q1449" s="1" t="str">
        <f>IF(Sales_Fact[[#This Row],[Total_Amount5]]&gt;1000,"High Value","Standard")</f>
        <v>Standard</v>
      </c>
    </row>
    <row r="1450" spans="1:17" x14ac:dyDescent="0.25">
      <c r="A1450" t="s">
        <v>3336</v>
      </c>
      <c r="B1450" s="3">
        <v>45587</v>
      </c>
      <c r="C1450" t="s">
        <v>418</v>
      </c>
      <c r="D1450" t="s">
        <v>1797</v>
      </c>
      <c r="E1450" t="s">
        <v>1866</v>
      </c>
      <c r="F1450">
        <v>4</v>
      </c>
      <c r="G1450">
        <v>892.28</v>
      </c>
      <c r="H1450">
        <v>0.23</v>
      </c>
      <c r="I1450" t="s">
        <v>1861</v>
      </c>
      <c r="J1450">
        <v>2748.2224000000001</v>
      </c>
      <c r="K1450" s="4">
        <f>IF(ISBLANK(Sales_Fact[[#This Row],[Quantity]]),MEDIAN(Sales_Fact[Quantity]),Sales_Fact[[#This Row],[Quantity]])</f>
        <v>4</v>
      </c>
      <c r="L1450" s="1">
        <f>IF(ISBLANK(Sales_Fact[[#This Row],[Unit_Price]]),MEDIAN(Sales_Fact[Unit_Price]),Sales_Fact[[#This Row],[Unit_Price]])</f>
        <v>892.28</v>
      </c>
      <c r="M1450" s="2">
        <f>IF(ISBLANK(Sales_Fact[[#This Row],[Discount]]),MEDIAN(Sales_Fact[Discount]),Sales_Fact[[#This Row],[Discount]])</f>
        <v>0.23</v>
      </c>
      <c r="N1450" s="1">
        <f>Sales_Fact[[#This Row],[Quantity2]]*Sales_Fact[[#This Row],[Unit_Price3]]*(1-Sales_Fact[[#This Row],[Discount4]])</f>
        <v>2748.2224000000001</v>
      </c>
      <c r="O1450" s="1">
        <f>Sales_Fact[[#This Row],[Quantity2]]*Sales_Fact[[#This Row],[Unit_Price3]]</f>
        <v>3569.12</v>
      </c>
      <c r="P1450" s="1">
        <f>Sales_Fact[[#This Row],[Gross Amount]]*Sales_Fact[[#This Row],[Discount4]]</f>
        <v>820.89760000000001</v>
      </c>
      <c r="Q1450" s="1" t="str">
        <f>IF(Sales_Fact[[#This Row],[Total_Amount5]]&gt;1000,"High Value","Standard")</f>
        <v>High Value</v>
      </c>
    </row>
    <row r="1451" spans="1:17" x14ac:dyDescent="0.25">
      <c r="A1451" t="s">
        <v>3337</v>
      </c>
      <c r="B1451" s="3">
        <v>45494</v>
      </c>
      <c r="C1451" t="s">
        <v>724</v>
      </c>
      <c r="D1451" t="s">
        <v>1582</v>
      </c>
      <c r="E1451" t="s">
        <v>1872</v>
      </c>
      <c r="F1451">
        <v>2</v>
      </c>
      <c r="G1451">
        <v>164.23</v>
      </c>
      <c r="H1451">
        <v>0.17</v>
      </c>
      <c r="I1451" t="s">
        <v>1861</v>
      </c>
      <c r="J1451">
        <v>272.62180000000001</v>
      </c>
      <c r="K1451" s="4">
        <f>IF(ISBLANK(Sales_Fact[[#This Row],[Quantity]]),MEDIAN(Sales_Fact[Quantity]),Sales_Fact[[#This Row],[Quantity]])</f>
        <v>2</v>
      </c>
      <c r="L1451" s="1">
        <f>IF(ISBLANK(Sales_Fact[[#This Row],[Unit_Price]]),MEDIAN(Sales_Fact[Unit_Price]),Sales_Fact[[#This Row],[Unit_Price]])</f>
        <v>164.23</v>
      </c>
      <c r="M1451" s="2">
        <f>IF(ISBLANK(Sales_Fact[[#This Row],[Discount]]),MEDIAN(Sales_Fact[Discount]),Sales_Fact[[#This Row],[Discount]])</f>
        <v>0.17</v>
      </c>
      <c r="N1451" s="1">
        <f>Sales_Fact[[#This Row],[Quantity2]]*Sales_Fact[[#This Row],[Unit_Price3]]*(1-Sales_Fact[[#This Row],[Discount4]])</f>
        <v>272.62179999999995</v>
      </c>
      <c r="O1451" s="1">
        <f>Sales_Fact[[#This Row],[Quantity2]]*Sales_Fact[[#This Row],[Unit_Price3]]</f>
        <v>328.46</v>
      </c>
      <c r="P1451" s="1">
        <f>Sales_Fact[[#This Row],[Gross Amount]]*Sales_Fact[[#This Row],[Discount4]]</f>
        <v>55.838200000000001</v>
      </c>
      <c r="Q1451" s="1" t="str">
        <f>IF(Sales_Fact[[#This Row],[Total_Amount5]]&gt;1000,"High Value","Standard")</f>
        <v>Standard</v>
      </c>
    </row>
    <row r="1452" spans="1:17" x14ac:dyDescent="0.25">
      <c r="A1452" t="s">
        <v>3338</v>
      </c>
      <c r="B1452" s="3">
        <v>45305</v>
      </c>
      <c r="C1452" t="s">
        <v>1407</v>
      </c>
      <c r="D1452" t="s">
        <v>1578</v>
      </c>
      <c r="E1452" t="s">
        <v>1872</v>
      </c>
      <c r="F1452">
        <v>1</v>
      </c>
      <c r="G1452">
        <v>484.23</v>
      </c>
      <c r="H1452">
        <v>0.12</v>
      </c>
      <c r="I1452" t="s">
        <v>1868</v>
      </c>
      <c r="J1452">
        <v>426.12240000000003</v>
      </c>
      <c r="K1452" s="4">
        <f>IF(ISBLANK(Sales_Fact[[#This Row],[Quantity]]),MEDIAN(Sales_Fact[Quantity]),Sales_Fact[[#This Row],[Quantity]])</f>
        <v>1</v>
      </c>
      <c r="L1452" s="1">
        <f>IF(ISBLANK(Sales_Fact[[#This Row],[Unit_Price]]),MEDIAN(Sales_Fact[Unit_Price]),Sales_Fact[[#This Row],[Unit_Price]])</f>
        <v>484.23</v>
      </c>
      <c r="M1452" s="2">
        <f>IF(ISBLANK(Sales_Fact[[#This Row],[Discount]]),MEDIAN(Sales_Fact[Discount]),Sales_Fact[[#This Row],[Discount]])</f>
        <v>0.12</v>
      </c>
      <c r="N1452" s="1">
        <f>Sales_Fact[[#This Row],[Quantity2]]*Sales_Fact[[#This Row],[Unit_Price3]]*(1-Sales_Fact[[#This Row],[Discount4]])</f>
        <v>426.12240000000003</v>
      </c>
      <c r="O1452" s="1">
        <f>Sales_Fact[[#This Row],[Quantity2]]*Sales_Fact[[#This Row],[Unit_Price3]]</f>
        <v>484.23</v>
      </c>
      <c r="P1452" s="1">
        <f>Sales_Fact[[#This Row],[Gross Amount]]*Sales_Fact[[#This Row],[Discount4]]</f>
        <v>58.107599999999998</v>
      </c>
      <c r="Q1452" s="1" t="str">
        <f>IF(Sales_Fact[[#This Row],[Total_Amount5]]&gt;1000,"High Value","Standard")</f>
        <v>Standard</v>
      </c>
    </row>
    <row r="1453" spans="1:17" x14ac:dyDescent="0.25">
      <c r="A1453" t="s">
        <v>3339</v>
      </c>
      <c r="B1453" s="3">
        <v>45383</v>
      </c>
      <c r="C1453" t="s">
        <v>34</v>
      </c>
      <c r="D1453" t="s">
        <v>1656</v>
      </c>
      <c r="E1453" t="s">
        <v>1899</v>
      </c>
      <c r="F1453">
        <v>3</v>
      </c>
      <c r="G1453">
        <v>341.51</v>
      </c>
      <c r="H1453">
        <v>0.22</v>
      </c>
      <c r="I1453" t="s">
        <v>1868</v>
      </c>
      <c r="J1453">
        <v>799.13340000000005</v>
      </c>
      <c r="K1453" s="4">
        <f>IF(ISBLANK(Sales_Fact[[#This Row],[Quantity]]),MEDIAN(Sales_Fact[Quantity]),Sales_Fact[[#This Row],[Quantity]])</f>
        <v>3</v>
      </c>
      <c r="L1453" s="1">
        <f>IF(ISBLANK(Sales_Fact[[#This Row],[Unit_Price]]),MEDIAN(Sales_Fact[Unit_Price]),Sales_Fact[[#This Row],[Unit_Price]])</f>
        <v>341.51</v>
      </c>
      <c r="M1453" s="2">
        <f>IF(ISBLANK(Sales_Fact[[#This Row],[Discount]]),MEDIAN(Sales_Fact[Discount]),Sales_Fact[[#This Row],[Discount]])</f>
        <v>0.22</v>
      </c>
      <c r="N1453" s="1">
        <f>Sales_Fact[[#This Row],[Quantity2]]*Sales_Fact[[#This Row],[Unit_Price3]]*(1-Sales_Fact[[#This Row],[Discount4]])</f>
        <v>799.13340000000005</v>
      </c>
      <c r="O1453" s="1">
        <f>Sales_Fact[[#This Row],[Quantity2]]*Sales_Fact[[#This Row],[Unit_Price3]]</f>
        <v>1024.53</v>
      </c>
      <c r="P1453" s="1">
        <f>Sales_Fact[[#This Row],[Gross Amount]]*Sales_Fact[[#This Row],[Discount4]]</f>
        <v>225.39660000000001</v>
      </c>
      <c r="Q1453" s="1" t="str">
        <f>IF(Sales_Fact[[#This Row],[Total_Amount5]]&gt;1000,"High Value","Standard")</f>
        <v>Standard</v>
      </c>
    </row>
    <row r="1454" spans="1:17" x14ac:dyDescent="0.25">
      <c r="A1454" t="s">
        <v>3340</v>
      </c>
      <c r="B1454" s="3">
        <v>45788</v>
      </c>
      <c r="C1454" t="s">
        <v>388</v>
      </c>
      <c r="D1454" t="s">
        <v>1845</v>
      </c>
      <c r="E1454" t="s">
        <v>1896</v>
      </c>
      <c r="F1454">
        <v>3</v>
      </c>
      <c r="G1454">
        <v>758.87</v>
      </c>
      <c r="H1454">
        <v>0.11</v>
      </c>
      <c r="I1454" t="s">
        <v>1864</v>
      </c>
      <c r="J1454">
        <v>2026.1829</v>
      </c>
      <c r="K1454" s="4">
        <f>IF(ISBLANK(Sales_Fact[[#This Row],[Quantity]]),MEDIAN(Sales_Fact[Quantity]),Sales_Fact[[#This Row],[Quantity]])</f>
        <v>3</v>
      </c>
      <c r="L1454" s="1">
        <f>IF(ISBLANK(Sales_Fact[[#This Row],[Unit_Price]]),MEDIAN(Sales_Fact[Unit_Price]),Sales_Fact[[#This Row],[Unit_Price]])</f>
        <v>758.87</v>
      </c>
      <c r="M1454" s="2">
        <f>IF(ISBLANK(Sales_Fact[[#This Row],[Discount]]),MEDIAN(Sales_Fact[Discount]),Sales_Fact[[#This Row],[Discount]])</f>
        <v>0.11</v>
      </c>
      <c r="N1454" s="1">
        <f>Sales_Fact[[#This Row],[Quantity2]]*Sales_Fact[[#This Row],[Unit_Price3]]*(1-Sales_Fact[[#This Row],[Discount4]])</f>
        <v>2026.1829000000002</v>
      </c>
      <c r="O1454" s="1">
        <f>Sales_Fact[[#This Row],[Quantity2]]*Sales_Fact[[#This Row],[Unit_Price3]]</f>
        <v>2276.61</v>
      </c>
      <c r="P1454" s="1">
        <f>Sales_Fact[[#This Row],[Gross Amount]]*Sales_Fact[[#This Row],[Discount4]]</f>
        <v>250.42710000000002</v>
      </c>
      <c r="Q1454" s="1" t="str">
        <f>IF(Sales_Fact[[#This Row],[Total_Amount5]]&gt;1000,"High Value","Standard")</f>
        <v>High Value</v>
      </c>
    </row>
    <row r="1455" spans="1:17" x14ac:dyDescent="0.25">
      <c r="A1455" t="s">
        <v>3341</v>
      </c>
      <c r="B1455" s="3">
        <v>45855</v>
      </c>
      <c r="C1455" t="s">
        <v>1458</v>
      </c>
      <c r="D1455" t="s">
        <v>1719</v>
      </c>
      <c r="E1455" t="s">
        <v>1913</v>
      </c>
      <c r="F1455">
        <v>3</v>
      </c>
      <c r="G1455">
        <v>560.52</v>
      </c>
      <c r="H1455">
        <v>0.17</v>
      </c>
      <c r="I1455" t="s">
        <v>1861</v>
      </c>
      <c r="J1455">
        <v>1395.6948</v>
      </c>
      <c r="K1455" s="4">
        <f>IF(ISBLANK(Sales_Fact[[#This Row],[Quantity]]),MEDIAN(Sales_Fact[Quantity]),Sales_Fact[[#This Row],[Quantity]])</f>
        <v>3</v>
      </c>
      <c r="L1455" s="1">
        <f>IF(ISBLANK(Sales_Fact[[#This Row],[Unit_Price]]),MEDIAN(Sales_Fact[Unit_Price]),Sales_Fact[[#This Row],[Unit_Price]])</f>
        <v>560.52</v>
      </c>
      <c r="M1455" s="2">
        <f>IF(ISBLANK(Sales_Fact[[#This Row],[Discount]]),MEDIAN(Sales_Fact[Discount]),Sales_Fact[[#This Row],[Discount]])</f>
        <v>0.17</v>
      </c>
      <c r="N1455" s="1">
        <f>Sales_Fact[[#This Row],[Quantity2]]*Sales_Fact[[#This Row],[Unit_Price3]]*(1-Sales_Fact[[#This Row],[Discount4]])</f>
        <v>1395.6948</v>
      </c>
      <c r="O1455" s="1">
        <f>Sales_Fact[[#This Row],[Quantity2]]*Sales_Fact[[#This Row],[Unit_Price3]]</f>
        <v>1681.56</v>
      </c>
      <c r="P1455" s="1">
        <f>Sales_Fact[[#This Row],[Gross Amount]]*Sales_Fact[[#This Row],[Discount4]]</f>
        <v>285.86520000000002</v>
      </c>
      <c r="Q1455" s="1" t="str">
        <f>IF(Sales_Fact[[#This Row],[Total_Amount5]]&gt;1000,"High Value","Standard")</f>
        <v>High Value</v>
      </c>
    </row>
    <row r="1456" spans="1:17" x14ac:dyDescent="0.25">
      <c r="A1456" t="s">
        <v>3342</v>
      </c>
      <c r="B1456" s="3">
        <v>45533</v>
      </c>
      <c r="C1456" t="s">
        <v>1110</v>
      </c>
      <c r="D1456" t="s">
        <v>1839</v>
      </c>
      <c r="E1456" t="s">
        <v>1863</v>
      </c>
      <c r="F1456">
        <v>2</v>
      </c>
      <c r="G1456">
        <v>977.18</v>
      </c>
      <c r="H1456">
        <v>0.19</v>
      </c>
      <c r="I1456" t="s">
        <v>1861</v>
      </c>
      <c r="J1456">
        <v>1583.0316</v>
      </c>
      <c r="K1456" s="4">
        <f>IF(ISBLANK(Sales_Fact[[#This Row],[Quantity]]),MEDIAN(Sales_Fact[Quantity]),Sales_Fact[[#This Row],[Quantity]])</f>
        <v>2</v>
      </c>
      <c r="L1456" s="1">
        <f>IF(ISBLANK(Sales_Fact[[#This Row],[Unit_Price]]),MEDIAN(Sales_Fact[Unit_Price]),Sales_Fact[[#This Row],[Unit_Price]])</f>
        <v>977.18</v>
      </c>
      <c r="M1456" s="2">
        <f>IF(ISBLANK(Sales_Fact[[#This Row],[Discount]]),MEDIAN(Sales_Fact[Discount]),Sales_Fact[[#This Row],[Discount]])</f>
        <v>0.19</v>
      </c>
      <c r="N1456" s="1">
        <f>Sales_Fact[[#This Row],[Quantity2]]*Sales_Fact[[#This Row],[Unit_Price3]]*(1-Sales_Fact[[#This Row],[Discount4]])</f>
        <v>1583.0316</v>
      </c>
      <c r="O1456" s="1">
        <f>Sales_Fact[[#This Row],[Quantity2]]*Sales_Fact[[#This Row],[Unit_Price3]]</f>
        <v>1954.36</v>
      </c>
      <c r="P1456" s="1">
        <f>Sales_Fact[[#This Row],[Gross Amount]]*Sales_Fact[[#This Row],[Discount4]]</f>
        <v>371.32839999999999</v>
      </c>
      <c r="Q1456" s="1" t="str">
        <f>IF(Sales_Fact[[#This Row],[Total_Amount5]]&gt;1000,"High Value","Standard")</f>
        <v>High Value</v>
      </c>
    </row>
    <row r="1457" spans="1:17" x14ac:dyDescent="0.25">
      <c r="A1457" t="s">
        <v>3343</v>
      </c>
      <c r="B1457" s="3">
        <v>45763</v>
      </c>
      <c r="C1457" t="s">
        <v>767</v>
      </c>
      <c r="D1457" t="s">
        <v>1918</v>
      </c>
      <c r="E1457" t="s">
        <v>1881</v>
      </c>
      <c r="F1457">
        <v>4</v>
      </c>
      <c r="G1457">
        <v>761.35</v>
      </c>
      <c r="H1457">
        <v>0.08</v>
      </c>
      <c r="I1457" t="s">
        <v>1861</v>
      </c>
      <c r="J1457">
        <v>2801.768</v>
      </c>
      <c r="K1457" s="4">
        <f>IF(ISBLANK(Sales_Fact[[#This Row],[Quantity]]),MEDIAN(Sales_Fact[Quantity]),Sales_Fact[[#This Row],[Quantity]])</f>
        <v>4</v>
      </c>
      <c r="L1457" s="1">
        <f>IF(ISBLANK(Sales_Fact[[#This Row],[Unit_Price]]),MEDIAN(Sales_Fact[Unit_Price]),Sales_Fact[[#This Row],[Unit_Price]])</f>
        <v>761.35</v>
      </c>
      <c r="M1457" s="2">
        <f>IF(ISBLANK(Sales_Fact[[#This Row],[Discount]]),MEDIAN(Sales_Fact[Discount]),Sales_Fact[[#This Row],[Discount]])</f>
        <v>0.08</v>
      </c>
      <c r="N1457" s="1">
        <f>Sales_Fact[[#This Row],[Quantity2]]*Sales_Fact[[#This Row],[Unit_Price3]]*(1-Sales_Fact[[#This Row],[Discount4]])</f>
        <v>2801.768</v>
      </c>
      <c r="O1457" s="1">
        <f>Sales_Fact[[#This Row],[Quantity2]]*Sales_Fact[[#This Row],[Unit_Price3]]</f>
        <v>3045.4</v>
      </c>
      <c r="P1457" s="1">
        <f>Sales_Fact[[#This Row],[Gross Amount]]*Sales_Fact[[#This Row],[Discount4]]</f>
        <v>243.63200000000001</v>
      </c>
      <c r="Q1457" s="1" t="str">
        <f>IF(Sales_Fact[[#This Row],[Total_Amount5]]&gt;1000,"High Value","Standard")</f>
        <v>High Value</v>
      </c>
    </row>
    <row r="1458" spans="1:17" x14ac:dyDescent="0.25">
      <c r="A1458" t="s">
        <v>3344</v>
      </c>
      <c r="B1458" s="3">
        <v>45900</v>
      </c>
      <c r="C1458" t="s">
        <v>598</v>
      </c>
      <c r="D1458" t="s">
        <v>1752</v>
      </c>
      <c r="E1458" t="s">
        <v>1899</v>
      </c>
      <c r="F1458">
        <v>2</v>
      </c>
      <c r="G1458">
        <v>947.56</v>
      </c>
      <c r="H1458">
        <v>0.02</v>
      </c>
      <c r="I1458" t="s">
        <v>1868</v>
      </c>
      <c r="J1458">
        <v>1857.2175999999999</v>
      </c>
      <c r="K1458" s="4">
        <f>IF(ISBLANK(Sales_Fact[[#This Row],[Quantity]]),MEDIAN(Sales_Fact[Quantity]),Sales_Fact[[#This Row],[Quantity]])</f>
        <v>2</v>
      </c>
      <c r="L1458" s="1">
        <f>IF(ISBLANK(Sales_Fact[[#This Row],[Unit_Price]]),MEDIAN(Sales_Fact[Unit_Price]),Sales_Fact[[#This Row],[Unit_Price]])</f>
        <v>947.56</v>
      </c>
      <c r="M1458" s="2">
        <f>IF(ISBLANK(Sales_Fact[[#This Row],[Discount]]),MEDIAN(Sales_Fact[Discount]),Sales_Fact[[#This Row],[Discount]])</f>
        <v>0.02</v>
      </c>
      <c r="N1458" s="1">
        <f>Sales_Fact[[#This Row],[Quantity2]]*Sales_Fact[[#This Row],[Unit_Price3]]*(1-Sales_Fact[[#This Row],[Discount4]])</f>
        <v>1857.2175999999999</v>
      </c>
      <c r="O1458" s="1">
        <f>Sales_Fact[[#This Row],[Quantity2]]*Sales_Fact[[#This Row],[Unit_Price3]]</f>
        <v>1895.12</v>
      </c>
      <c r="P1458" s="1">
        <f>Sales_Fact[[#This Row],[Gross Amount]]*Sales_Fact[[#This Row],[Discount4]]</f>
        <v>37.9024</v>
      </c>
      <c r="Q1458" s="1" t="str">
        <f>IF(Sales_Fact[[#This Row],[Total_Amount5]]&gt;1000,"High Value","Standard")</f>
        <v>High Value</v>
      </c>
    </row>
    <row r="1459" spans="1:17" x14ac:dyDescent="0.25">
      <c r="A1459" t="s">
        <v>3345</v>
      </c>
      <c r="B1459" s="3">
        <v>45943</v>
      </c>
      <c r="C1459" t="s">
        <v>773</v>
      </c>
      <c r="D1459" t="s">
        <v>1680</v>
      </c>
      <c r="E1459" t="s">
        <v>1899</v>
      </c>
      <c r="F1459">
        <v>4</v>
      </c>
      <c r="G1459">
        <v>975.47</v>
      </c>
      <c r="H1459">
        <v>0.04</v>
      </c>
      <c r="I1459" t="s">
        <v>1861</v>
      </c>
      <c r="J1459">
        <v>3745.8047999999999</v>
      </c>
      <c r="K1459" s="4">
        <f>IF(ISBLANK(Sales_Fact[[#This Row],[Quantity]]),MEDIAN(Sales_Fact[Quantity]),Sales_Fact[[#This Row],[Quantity]])</f>
        <v>4</v>
      </c>
      <c r="L1459" s="1">
        <f>IF(ISBLANK(Sales_Fact[[#This Row],[Unit_Price]]),MEDIAN(Sales_Fact[Unit_Price]),Sales_Fact[[#This Row],[Unit_Price]])</f>
        <v>975.47</v>
      </c>
      <c r="M1459" s="2">
        <f>IF(ISBLANK(Sales_Fact[[#This Row],[Discount]]),MEDIAN(Sales_Fact[Discount]),Sales_Fact[[#This Row],[Discount]])</f>
        <v>0.04</v>
      </c>
      <c r="N1459" s="1">
        <f>Sales_Fact[[#This Row],[Quantity2]]*Sales_Fact[[#This Row],[Unit_Price3]]*(1-Sales_Fact[[#This Row],[Discount4]])</f>
        <v>3745.8047999999999</v>
      </c>
      <c r="O1459" s="1">
        <f>Sales_Fact[[#This Row],[Quantity2]]*Sales_Fact[[#This Row],[Unit_Price3]]</f>
        <v>3901.88</v>
      </c>
      <c r="P1459" s="1">
        <f>Sales_Fact[[#This Row],[Gross Amount]]*Sales_Fact[[#This Row],[Discount4]]</f>
        <v>156.0752</v>
      </c>
      <c r="Q1459" s="1" t="str">
        <f>IF(Sales_Fact[[#This Row],[Total_Amount5]]&gt;1000,"High Value","Standard")</f>
        <v>High Value</v>
      </c>
    </row>
    <row r="1460" spans="1:17" x14ac:dyDescent="0.25">
      <c r="A1460" t="s">
        <v>3346</v>
      </c>
      <c r="B1460" s="3">
        <v>45448</v>
      </c>
      <c r="C1460" t="s">
        <v>1478</v>
      </c>
      <c r="D1460" t="s">
        <v>1591</v>
      </c>
      <c r="E1460" t="s">
        <v>1890</v>
      </c>
      <c r="F1460">
        <v>3</v>
      </c>
      <c r="G1460">
        <v>769.06</v>
      </c>
      <c r="H1460">
        <v>0.23</v>
      </c>
      <c r="I1460" t="s">
        <v>1868</v>
      </c>
      <c r="J1460">
        <v>1776.5286000000001</v>
      </c>
      <c r="K1460" s="4">
        <f>IF(ISBLANK(Sales_Fact[[#This Row],[Quantity]]),MEDIAN(Sales_Fact[Quantity]),Sales_Fact[[#This Row],[Quantity]])</f>
        <v>3</v>
      </c>
      <c r="L1460" s="1">
        <f>IF(ISBLANK(Sales_Fact[[#This Row],[Unit_Price]]),MEDIAN(Sales_Fact[Unit_Price]),Sales_Fact[[#This Row],[Unit_Price]])</f>
        <v>769.06</v>
      </c>
      <c r="M1460" s="2">
        <f>IF(ISBLANK(Sales_Fact[[#This Row],[Discount]]),MEDIAN(Sales_Fact[Discount]),Sales_Fact[[#This Row],[Discount]])</f>
        <v>0.23</v>
      </c>
      <c r="N1460" s="1">
        <f>Sales_Fact[[#This Row],[Quantity2]]*Sales_Fact[[#This Row],[Unit_Price3]]*(1-Sales_Fact[[#This Row],[Discount4]])</f>
        <v>1776.5285999999999</v>
      </c>
      <c r="O1460" s="1">
        <f>Sales_Fact[[#This Row],[Quantity2]]*Sales_Fact[[#This Row],[Unit_Price3]]</f>
        <v>2307.1799999999998</v>
      </c>
      <c r="P1460" s="1">
        <f>Sales_Fact[[#This Row],[Gross Amount]]*Sales_Fact[[#This Row],[Discount4]]</f>
        <v>530.65139999999997</v>
      </c>
      <c r="Q1460" s="1" t="str">
        <f>IF(Sales_Fact[[#This Row],[Total_Amount5]]&gt;1000,"High Value","Standard")</f>
        <v>High Value</v>
      </c>
    </row>
    <row r="1461" spans="1:17" x14ac:dyDescent="0.25">
      <c r="A1461" t="s">
        <v>3347</v>
      </c>
      <c r="B1461" s="3">
        <v>45929</v>
      </c>
      <c r="C1461" t="s">
        <v>2560</v>
      </c>
      <c r="D1461" t="s">
        <v>1668</v>
      </c>
      <c r="E1461" t="s">
        <v>1909</v>
      </c>
      <c r="F1461">
        <v>3</v>
      </c>
      <c r="G1461">
        <v>824.75</v>
      </c>
      <c r="H1461">
        <v>0.23</v>
      </c>
      <c r="I1461" t="s">
        <v>1861</v>
      </c>
      <c r="J1461">
        <v>1905.1724999999999</v>
      </c>
      <c r="K1461" s="4">
        <f>IF(ISBLANK(Sales_Fact[[#This Row],[Quantity]]),MEDIAN(Sales_Fact[Quantity]),Sales_Fact[[#This Row],[Quantity]])</f>
        <v>3</v>
      </c>
      <c r="L1461" s="1">
        <f>IF(ISBLANK(Sales_Fact[[#This Row],[Unit_Price]]),MEDIAN(Sales_Fact[Unit_Price]),Sales_Fact[[#This Row],[Unit_Price]])</f>
        <v>824.75</v>
      </c>
      <c r="M1461" s="2">
        <f>IF(ISBLANK(Sales_Fact[[#This Row],[Discount]]),MEDIAN(Sales_Fact[Discount]),Sales_Fact[[#This Row],[Discount]])</f>
        <v>0.23</v>
      </c>
      <c r="N1461" s="1">
        <f>Sales_Fact[[#This Row],[Quantity2]]*Sales_Fact[[#This Row],[Unit_Price3]]*(1-Sales_Fact[[#This Row],[Discount4]])</f>
        <v>1905.1725000000001</v>
      </c>
      <c r="O1461" s="1">
        <f>Sales_Fact[[#This Row],[Quantity2]]*Sales_Fact[[#This Row],[Unit_Price3]]</f>
        <v>2474.25</v>
      </c>
      <c r="P1461" s="1">
        <f>Sales_Fact[[#This Row],[Gross Amount]]*Sales_Fact[[#This Row],[Discount4]]</f>
        <v>569.07749999999999</v>
      </c>
      <c r="Q1461" s="1" t="str">
        <f>IF(Sales_Fact[[#This Row],[Total_Amount5]]&gt;1000,"High Value","Standard")</f>
        <v>High Value</v>
      </c>
    </row>
    <row r="1462" spans="1:17" x14ac:dyDescent="0.25">
      <c r="A1462" t="s">
        <v>3348</v>
      </c>
      <c r="B1462" s="3">
        <v>45478</v>
      </c>
      <c r="C1462" t="s">
        <v>1259</v>
      </c>
      <c r="D1462" t="s">
        <v>1755</v>
      </c>
      <c r="E1462" t="s">
        <v>1874</v>
      </c>
      <c r="F1462">
        <v>2</v>
      </c>
      <c r="G1462">
        <v>821.35</v>
      </c>
      <c r="H1462">
        <v>0.11</v>
      </c>
      <c r="I1462" t="s">
        <v>1864</v>
      </c>
      <c r="J1462">
        <v>1462.0029999999999</v>
      </c>
      <c r="K1462" s="4">
        <f>IF(ISBLANK(Sales_Fact[[#This Row],[Quantity]]),MEDIAN(Sales_Fact[Quantity]),Sales_Fact[[#This Row],[Quantity]])</f>
        <v>2</v>
      </c>
      <c r="L1462" s="1">
        <f>IF(ISBLANK(Sales_Fact[[#This Row],[Unit_Price]]),MEDIAN(Sales_Fact[Unit_Price]),Sales_Fact[[#This Row],[Unit_Price]])</f>
        <v>821.35</v>
      </c>
      <c r="M1462" s="2">
        <f>IF(ISBLANK(Sales_Fact[[#This Row],[Discount]]),MEDIAN(Sales_Fact[Discount]),Sales_Fact[[#This Row],[Discount]])</f>
        <v>0.11</v>
      </c>
      <c r="N1462" s="1">
        <f>Sales_Fact[[#This Row],[Quantity2]]*Sales_Fact[[#This Row],[Unit_Price3]]*(1-Sales_Fact[[#This Row],[Discount4]])</f>
        <v>1462.0030000000002</v>
      </c>
      <c r="O1462" s="1">
        <f>Sales_Fact[[#This Row],[Quantity2]]*Sales_Fact[[#This Row],[Unit_Price3]]</f>
        <v>1642.7</v>
      </c>
      <c r="P1462" s="1">
        <f>Sales_Fact[[#This Row],[Gross Amount]]*Sales_Fact[[#This Row],[Discount4]]</f>
        <v>180.697</v>
      </c>
      <c r="Q1462" s="1" t="str">
        <f>IF(Sales_Fact[[#This Row],[Total_Amount5]]&gt;1000,"High Value","Standard")</f>
        <v>High Value</v>
      </c>
    </row>
    <row r="1463" spans="1:17" x14ac:dyDescent="0.25">
      <c r="A1463" t="s">
        <v>3349</v>
      </c>
      <c r="B1463" s="3">
        <v>45723</v>
      </c>
      <c r="C1463" t="s">
        <v>1270</v>
      </c>
      <c r="D1463" t="s">
        <v>1591</v>
      </c>
      <c r="E1463" t="s">
        <v>1901</v>
      </c>
      <c r="F1463">
        <v>1</v>
      </c>
      <c r="G1463">
        <v>120.57</v>
      </c>
      <c r="H1463">
        <v>0.06</v>
      </c>
      <c r="I1463" t="s">
        <v>1864</v>
      </c>
      <c r="J1463">
        <v>113.33580000000001</v>
      </c>
      <c r="K1463" s="4">
        <f>IF(ISBLANK(Sales_Fact[[#This Row],[Quantity]]),MEDIAN(Sales_Fact[Quantity]),Sales_Fact[[#This Row],[Quantity]])</f>
        <v>1</v>
      </c>
      <c r="L1463" s="1">
        <f>IF(ISBLANK(Sales_Fact[[#This Row],[Unit_Price]]),MEDIAN(Sales_Fact[Unit_Price]),Sales_Fact[[#This Row],[Unit_Price]])</f>
        <v>120.57</v>
      </c>
      <c r="M1463" s="2">
        <f>IF(ISBLANK(Sales_Fact[[#This Row],[Discount]]),MEDIAN(Sales_Fact[Discount]),Sales_Fact[[#This Row],[Discount]])</f>
        <v>0.06</v>
      </c>
      <c r="N1463" s="1">
        <f>Sales_Fact[[#This Row],[Quantity2]]*Sales_Fact[[#This Row],[Unit_Price3]]*(1-Sales_Fact[[#This Row],[Discount4]])</f>
        <v>113.33579999999999</v>
      </c>
      <c r="O1463" s="1">
        <f>Sales_Fact[[#This Row],[Quantity2]]*Sales_Fact[[#This Row],[Unit_Price3]]</f>
        <v>120.57</v>
      </c>
      <c r="P1463" s="1">
        <f>Sales_Fact[[#This Row],[Gross Amount]]*Sales_Fact[[#This Row],[Discount4]]</f>
        <v>7.2341999999999995</v>
      </c>
      <c r="Q1463" s="1" t="str">
        <f>IF(Sales_Fact[[#This Row],[Total_Amount5]]&gt;1000,"High Value","Standard")</f>
        <v>Standard</v>
      </c>
    </row>
    <row r="1464" spans="1:17" x14ac:dyDescent="0.25">
      <c r="A1464" t="s">
        <v>3350</v>
      </c>
      <c r="B1464" s="3">
        <v>45240</v>
      </c>
      <c r="C1464" t="s">
        <v>1062</v>
      </c>
      <c r="D1464" t="s">
        <v>1818</v>
      </c>
      <c r="E1464" t="s">
        <v>1883</v>
      </c>
      <c r="F1464">
        <v>1</v>
      </c>
      <c r="G1464">
        <v>122.27</v>
      </c>
      <c r="H1464">
        <v>0.26</v>
      </c>
      <c r="I1464" t="s">
        <v>1864</v>
      </c>
      <c r="J1464">
        <v>90.479799999999997</v>
      </c>
      <c r="K1464" s="4">
        <f>IF(ISBLANK(Sales_Fact[[#This Row],[Quantity]]),MEDIAN(Sales_Fact[Quantity]),Sales_Fact[[#This Row],[Quantity]])</f>
        <v>1</v>
      </c>
      <c r="L1464" s="1">
        <f>IF(ISBLANK(Sales_Fact[[#This Row],[Unit_Price]]),MEDIAN(Sales_Fact[Unit_Price]),Sales_Fact[[#This Row],[Unit_Price]])</f>
        <v>122.27</v>
      </c>
      <c r="M1464" s="2">
        <f>IF(ISBLANK(Sales_Fact[[#This Row],[Discount]]),MEDIAN(Sales_Fact[Discount]),Sales_Fact[[#This Row],[Discount]])</f>
        <v>0.26</v>
      </c>
      <c r="N1464" s="1">
        <f>Sales_Fact[[#This Row],[Quantity2]]*Sales_Fact[[#This Row],[Unit_Price3]]*(1-Sales_Fact[[#This Row],[Discount4]])</f>
        <v>90.479799999999997</v>
      </c>
      <c r="O1464" s="1">
        <f>Sales_Fact[[#This Row],[Quantity2]]*Sales_Fact[[#This Row],[Unit_Price3]]</f>
        <v>122.27</v>
      </c>
      <c r="P1464" s="1">
        <f>Sales_Fact[[#This Row],[Gross Amount]]*Sales_Fact[[#This Row],[Discount4]]</f>
        <v>31.790199999999999</v>
      </c>
      <c r="Q1464" s="1" t="str">
        <f>IF(Sales_Fact[[#This Row],[Total_Amount5]]&gt;1000,"High Value","Standard")</f>
        <v>Standard</v>
      </c>
    </row>
    <row r="1465" spans="1:17" x14ac:dyDescent="0.25">
      <c r="A1465" t="s">
        <v>3351</v>
      </c>
      <c r="B1465" s="3">
        <v>45890</v>
      </c>
      <c r="C1465" t="s">
        <v>571</v>
      </c>
      <c r="D1465" t="s">
        <v>1629</v>
      </c>
      <c r="E1465" t="s">
        <v>1909</v>
      </c>
      <c r="F1465">
        <v>2</v>
      </c>
      <c r="G1465">
        <v>182.89</v>
      </c>
      <c r="H1465">
        <v>0.11</v>
      </c>
      <c r="I1465" t="s">
        <v>1861</v>
      </c>
      <c r="J1465">
        <v>325.54419999999999</v>
      </c>
      <c r="K1465" s="4">
        <f>IF(ISBLANK(Sales_Fact[[#This Row],[Quantity]]),MEDIAN(Sales_Fact[Quantity]),Sales_Fact[[#This Row],[Quantity]])</f>
        <v>2</v>
      </c>
      <c r="L1465" s="1">
        <f>IF(ISBLANK(Sales_Fact[[#This Row],[Unit_Price]]),MEDIAN(Sales_Fact[Unit_Price]),Sales_Fact[[#This Row],[Unit_Price]])</f>
        <v>182.89</v>
      </c>
      <c r="M1465" s="2">
        <f>IF(ISBLANK(Sales_Fact[[#This Row],[Discount]]),MEDIAN(Sales_Fact[Discount]),Sales_Fact[[#This Row],[Discount]])</f>
        <v>0.11</v>
      </c>
      <c r="N1465" s="1">
        <f>Sales_Fact[[#This Row],[Quantity2]]*Sales_Fact[[#This Row],[Unit_Price3]]*(1-Sales_Fact[[#This Row],[Discount4]])</f>
        <v>325.54419999999999</v>
      </c>
      <c r="O1465" s="1">
        <f>Sales_Fact[[#This Row],[Quantity2]]*Sales_Fact[[#This Row],[Unit_Price3]]</f>
        <v>365.78</v>
      </c>
      <c r="P1465" s="1">
        <f>Sales_Fact[[#This Row],[Gross Amount]]*Sales_Fact[[#This Row],[Discount4]]</f>
        <v>40.235799999999998</v>
      </c>
      <c r="Q1465" s="1" t="str">
        <f>IF(Sales_Fact[[#This Row],[Total_Amount5]]&gt;1000,"High Value","Standard")</f>
        <v>Standard</v>
      </c>
    </row>
    <row r="1466" spans="1:17" x14ac:dyDescent="0.25">
      <c r="A1466" t="s">
        <v>3352</v>
      </c>
      <c r="B1466" s="3">
        <v>45796</v>
      </c>
      <c r="C1466" t="s">
        <v>1170</v>
      </c>
      <c r="D1466" t="s">
        <v>1689</v>
      </c>
      <c r="E1466" t="s">
        <v>1874</v>
      </c>
      <c r="F1466">
        <v>1</v>
      </c>
      <c r="G1466">
        <v>695.26</v>
      </c>
      <c r="H1466">
        <v>0.23</v>
      </c>
      <c r="I1466" t="s">
        <v>1864</v>
      </c>
      <c r="J1466">
        <v>535.35019999999997</v>
      </c>
      <c r="K1466" s="4">
        <f>IF(ISBLANK(Sales_Fact[[#This Row],[Quantity]]),MEDIAN(Sales_Fact[Quantity]),Sales_Fact[[#This Row],[Quantity]])</f>
        <v>1</v>
      </c>
      <c r="L1466" s="1">
        <f>IF(ISBLANK(Sales_Fact[[#This Row],[Unit_Price]]),MEDIAN(Sales_Fact[Unit_Price]),Sales_Fact[[#This Row],[Unit_Price]])</f>
        <v>695.26</v>
      </c>
      <c r="M1466" s="2">
        <f>IF(ISBLANK(Sales_Fact[[#This Row],[Discount]]),MEDIAN(Sales_Fact[Discount]),Sales_Fact[[#This Row],[Discount]])</f>
        <v>0.23</v>
      </c>
      <c r="N1466" s="1">
        <f>Sales_Fact[[#This Row],[Quantity2]]*Sales_Fact[[#This Row],[Unit_Price3]]*(1-Sales_Fact[[#This Row],[Discount4]])</f>
        <v>535.35019999999997</v>
      </c>
      <c r="O1466" s="1">
        <f>Sales_Fact[[#This Row],[Quantity2]]*Sales_Fact[[#This Row],[Unit_Price3]]</f>
        <v>695.26</v>
      </c>
      <c r="P1466" s="1">
        <f>Sales_Fact[[#This Row],[Gross Amount]]*Sales_Fact[[#This Row],[Discount4]]</f>
        <v>159.90980000000002</v>
      </c>
      <c r="Q1466" s="1" t="str">
        <f>IF(Sales_Fact[[#This Row],[Total_Amount5]]&gt;1000,"High Value","Standard")</f>
        <v>Standard</v>
      </c>
    </row>
    <row r="1467" spans="1:17" x14ac:dyDescent="0.25">
      <c r="A1467" t="s">
        <v>3353</v>
      </c>
      <c r="B1467" s="3">
        <v>45895</v>
      </c>
      <c r="C1467" t="s">
        <v>118</v>
      </c>
      <c r="D1467" t="s">
        <v>1638</v>
      </c>
      <c r="E1467" t="s">
        <v>1904</v>
      </c>
      <c r="F1467">
        <v>2</v>
      </c>
      <c r="G1467">
        <v>408.8</v>
      </c>
      <c r="H1467">
        <v>0.17</v>
      </c>
      <c r="I1467" t="s">
        <v>1868</v>
      </c>
      <c r="J1467">
        <v>678.60799999999995</v>
      </c>
      <c r="K1467" s="4">
        <f>IF(ISBLANK(Sales_Fact[[#This Row],[Quantity]]),MEDIAN(Sales_Fact[Quantity]),Sales_Fact[[#This Row],[Quantity]])</f>
        <v>2</v>
      </c>
      <c r="L1467" s="1">
        <f>IF(ISBLANK(Sales_Fact[[#This Row],[Unit_Price]]),MEDIAN(Sales_Fact[Unit_Price]),Sales_Fact[[#This Row],[Unit_Price]])</f>
        <v>408.8</v>
      </c>
      <c r="M1467" s="2">
        <f>IF(ISBLANK(Sales_Fact[[#This Row],[Discount]]),MEDIAN(Sales_Fact[Discount]),Sales_Fact[[#This Row],[Discount]])</f>
        <v>0.17</v>
      </c>
      <c r="N1467" s="1">
        <f>Sales_Fact[[#This Row],[Quantity2]]*Sales_Fact[[#This Row],[Unit_Price3]]*(1-Sales_Fact[[#This Row],[Discount4]])</f>
        <v>678.60799999999995</v>
      </c>
      <c r="O1467" s="1">
        <f>Sales_Fact[[#This Row],[Quantity2]]*Sales_Fact[[#This Row],[Unit_Price3]]</f>
        <v>817.6</v>
      </c>
      <c r="P1467" s="1">
        <f>Sales_Fact[[#This Row],[Gross Amount]]*Sales_Fact[[#This Row],[Discount4]]</f>
        <v>138.99200000000002</v>
      </c>
      <c r="Q1467" s="1" t="str">
        <f>IF(Sales_Fact[[#This Row],[Total_Amount5]]&gt;1000,"High Value","Standard")</f>
        <v>Standard</v>
      </c>
    </row>
    <row r="1468" spans="1:17" x14ac:dyDescent="0.25">
      <c r="A1468" t="s">
        <v>3354</v>
      </c>
      <c r="B1468" s="3">
        <v>45676</v>
      </c>
      <c r="C1468" t="s">
        <v>739</v>
      </c>
      <c r="D1468" t="s">
        <v>1698</v>
      </c>
      <c r="E1468" t="s">
        <v>1866</v>
      </c>
      <c r="F1468">
        <v>3</v>
      </c>
      <c r="G1468">
        <v>512.15</v>
      </c>
      <c r="H1468">
        <v>0.12</v>
      </c>
      <c r="I1468" t="s">
        <v>1861</v>
      </c>
      <c r="J1468">
        <v>1352.076</v>
      </c>
      <c r="K1468" s="4">
        <f>IF(ISBLANK(Sales_Fact[[#This Row],[Quantity]]),MEDIAN(Sales_Fact[Quantity]),Sales_Fact[[#This Row],[Quantity]])</f>
        <v>3</v>
      </c>
      <c r="L1468" s="1">
        <f>IF(ISBLANK(Sales_Fact[[#This Row],[Unit_Price]]),MEDIAN(Sales_Fact[Unit_Price]),Sales_Fact[[#This Row],[Unit_Price]])</f>
        <v>512.15</v>
      </c>
      <c r="M1468" s="2">
        <f>IF(ISBLANK(Sales_Fact[[#This Row],[Discount]]),MEDIAN(Sales_Fact[Discount]),Sales_Fact[[#This Row],[Discount]])</f>
        <v>0.12</v>
      </c>
      <c r="N1468" s="1">
        <f>Sales_Fact[[#This Row],[Quantity2]]*Sales_Fact[[#This Row],[Unit_Price3]]*(1-Sales_Fact[[#This Row],[Discount4]])</f>
        <v>1352.0759999999998</v>
      </c>
      <c r="O1468" s="1">
        <f>Sales_Fact[[#This Row],[Quantity2]]*Sales_Fact[[#This Row],[Unit_Price3]]</f>
        <v>1536.4499999999998</v>
      </c>
      <c r="P1468" s="1">
        <f>Sales_Fact[[#This Row],[Gross Amount]]*Sales_Fact[[#This Row],[Discount4]]</f>
        <v>184.37399999999997</v>
      </c>
      <c r="Q1468" s="1" t="str">
        <f>IF(Sales_Fact[[#This Row],[Total_Amount5]]&gt;1000,"High Value","Standard")</f>
        <v>High Value</v>
      </c>
    </row>
    <row r="1469" spans="1:17" x14ac:dyDescent="0.25">
      <c r="A1469" t="s">
        <v>3355</v>
      </c>
      <c r="B1469" s="3">
        <v>45568</v>
      </c>
      <c r="C1469" t="s">
        <v>1282</v>
      </c>
      <c r="D1469" t="s">
        <v>1578</v>
      </c>
      <c r="E1469" t="s">
        <v>1866</v>
      </c>
      <c r="F1469">
        <v>3</v>
      </c>
      <c r="G1469">
        <v>136.4</v>
      </c>
      <c r="H1469">
        <v>0.15</v>
      </c>
      <c r="I1469" t="s">
        <v>1864</v>
      </c>
      <c r="J1469">
        <v>347.82000000000011</v>
      </c>
      <c r="K1469" s="4">
        <f>IF(ISBLANK(Sales_Fact[[#This Row],[Quantity]]),MEDIAN(Sales_Fact[Quantity]),Sales_Fact[[#This Row],[Quantity]])</f>
        <v>3</v>
      </c>
      <c r="L1469" s="1">
        <f>IF(ISBLANK(Sales_Fact[[#This Row],[Unit_Price]]),MEDIAN(Sales_Fact[Unit_Price]),Sales_Fact[[#This Row],[Unit_Price]])</f>
        <v>136.4</v>
      </c>
      <c r="M1469" s="2">
        <f>IF(ISBLANK(Sales_Fact[[#This Row],[Discount]]),MEDIAN(Sales_Fact[Discount]),Sales_Fact[[#This Row],[Discount]])</f>
        <v>0.15</v>
      </c>
      <c r="N1469" s="1">
        <f>Sales_Fact[[#This Row],[Quantity2]]*Sales_Fact[[#This Row],[Unit_Price3]]*(1-Sales_Fact[[#This Row],[Discount4]])</f>
        <v>347.82000000000005</v>
      </c>
      <c r="O1469" s="1">
        <f>Sales_Fact[[#This Row],[Quantity2]]*Sales_Fact[[#This Row],[Unit_Price3]]</f>
        <v>409.20000000000005</v>
      </c>
      <c r="P1469" s="1">
        <f>Sales_Fact[[#This Row],[Gross Amount]]*Sales_Fact[[#This Row],[Discount4]]</f>
        <v>61.38</v>
      </c>
      <c r="Q1469" s="1" t="str">
        <f>IF(Sales_Fact[[#This Row],[Total_Amount5]]&gt;1000,"High Value","Standard")</f>
        <v>Standard</v>
      </c>
    </row>
    <row r="1470" spans="1:17" x14ac:dyDescent="0.25">
      <c r="A1470" t="s">
        <v>3356</v>
      </c>
      <c r="B1470" s="3">
        <v>45272</v>
      </c>
      <c r="C1470" t="s">
        <v>585</v>
      </c>
      <c r="D1470" t="s">
        <v>1567</v>
      </c>
      <c r="E1470" t="s">
        <v>1860</v>
      </c>
      <c r="F1470">
        <v>2</v>
      </c>
      <c r="G1470">
        <v>42.51</v>
      </c>
      <c r="H1470">
        <v>0.04</v>
      </c>
      <c r="I1470" t="s">
        <v>1868</v>
      </c>
      <c r="J1470">
        <v>81.619199999999992</v>
      </c>
      <c r="K1470" s="4">
        <f>IF(ISBLANK(Sales_Fact[[#This Row],[Quantity]]),MEDIAN(Sales_Fact[Quantity]),Sales_Fact[[#This Row],[Quantity]])</f>
        <v>2</v>
      </c>
      <c r="L1470" s="1">
        <f>IF(ISBLANK(Sales_Fact[[#This Row],[Unit_Price]]),MEDIAN(Sales_Fact[Unit_Price]),Sales_Fact[[#This Row],[Unit_Price]])</f>
        <v>42.51</v>
      </c>
      <c r="M1470" s="2">
        <f>IF(ISBLANK(Sales_Fact[[#This Row],[Discount]]),MEDIAN(Sales_Fact[Discount]),Sales_Fact[[#This Row],[Discount]])</f>
        <v>0.04</v>
      </c>
      <c r="N1470" s="1">
        <f>Sales_Fact[[#This Row],[Quantity2]]*Sales_Fact[[#This Row],[Unit_Price3]]*(1-Sales_Fact[[#This Row],[Discount4]])</f>
        <v>81.619199999999992</v>
      </c>
      <c r="O1470" s="1">
        <f>Sales_Fact[[#This Row],[Quantity2]]*Sales_Fact[[#This Row],[Unit_Price3]]</f>
        <v>85.02</v>
      </c>
      <c r="P1470" s="1">
        <f>Sales_Fact[[#This Row],[Gross Amount]]*Sales_Fact[[#This Row],[Discount4]]</f>
        <v>3.4007999999999998</v>
      </c>
      <c r="Q1470" s="1" t="str">
        <f>IF(Sales_Fact[[#This Row],[Total_Amount5]]&gt;1000,"High Value","Standard")</f>
        <v>Standard</v>
      </c>
    </row>
    <row r="1471" spans="1:17" x14ac:dyDescent="0.25">
      <c r="A1471" t="s">
        <v>3357</v>
      </c>
      <c r="B1471" s="3">
        <v>45718</v>
      </c>
      <c r="C1471" t="s">
        <v>1134</v>
      </c>
      <c r="D1471" t="s">
        <v>1776</v>
      </c>
      <c r="E1471" t="s">
        <v>1872</v>
      </c>
      <c r="F1471">
        <v>3</v>
      </c>
      <c r="G1471">
        <v>582.1</v>
      </c>
      <c r="H1471">
        <v>0.12</v>
      </c>
      <c r="I1471" t="s">
        <v>1864</v>
      </c>
      <c r="J1471">
        <v>1536.7439999999999</v>
      </c>
      <c r="K1471" s="4">
        <f>IF(ISBLANK(Sales_Fact[[#This Row],[Quantity]]),MEDIAN(Sales_Fact[Quantity]),Sales_Fact[[#This Row],[Quantity]])</f>
        <v>3</v>
      </c>
      <c r="L1471" s="1">
        <f>IF(ISBLANK(Sales_Fact[[#This Row],[Unit_Price]]),MEDIAN(Sales_Fact[Unit_Price]),Sales_Fact[[#This Row],[Unit_Price]])</f>
        <v>582.1</v>
      </c>
      <c r="M1471" s="2">
        <f>IF(ISBLANK(Sales_Fact[[#This Row],[Discount]]),MEDIAN(Sales_Fact[Discount]),Sales_Fact[[#This Row],[Discount]])</f>
        <v>0.12</v>
      </c>
      <c r="N1471" s="1">
        <f>Sales_Fact[[#This Row],[Quantity2]]*Sales_Fact[[#This Row],[Unit_Price3]]*(1-Sales_Fact[[#This Row],[Discount4]])</f>
        <v>1536.7440000000001</v>
      </c>
      <c r="O1471" s="1">
        <f>Sales_Fact[[#This Row],[Quantity2]]*Sales_Fact[[#This Row],[Unit_Price3]]</f>
        <v>1746.3000000000002</v>
      </c>
      <c r="P1471" s="1">
        <f>Sales_Fact[[#This Row],[Gross Amount]]*Sales_Fact[[#This Row],[Discount4]]</f>
        <v>209.55600000000001</v>
      </c>
      <c r="Q1471" s="1" t="str">
        <f>IF(Sales_Fact[[#This Row],[Total_Amount5]]&gt;1000,"High Value","Standard")</f>
        <v>High Value</v>
      </c>
    </row>
    <row r="1472" spans="1:17" x14ac:dyDescent="0.25">
      <c r="A1472" t="s">
        <v>3358</v>
      </c>
      <c r="B1472" s="3">
        <v>45356</v>
      </c>
      <c r="C1472" t="s">
        <v>717</v>
      </c>
      <c r="D1472" t="s">
        <v>1797</v>
      </c>
      <c r="E1472" t="s">
        <v>1863</v>
      </c>
      <c r="F1472">
        <v>4</v>
      </c>
      <c r="G1472">
        <v>461.52</v>
      </c>
      <c r="H1472">
        <v>0</v>
      </c>
      <c r="I1472" t="s">
        <v>1868</v>
      </c>
      <c r="J1472">
        <v>1846.08</v>
      </c>
      <c r="K1472" s="4">
        <f>IF(ISBLANK(Sales_Fact[[#This Row],[Quantity]]),MEDIAN(Sales_Fact[Quantity]),Sales_Fact[[#This Row],[Quantity]])</f>
        <v>4</v>
      </c>
      <c r="L1472" s="1">
        <f>IF(ISBLANK(Sales_Fact[[#This Row],[Unit_Price]]),MEDIAN(Sales_Fact[Unit_Price]),Sales_Fact[[#This Row],[Unit_Price]])</f>
        <v>461.52</v>
      </c>
      <c r="M1472" s="2">
        <f>IF(ISBLANK(Sales_Fact[[#This Row],[Discount]]),MEDIAN(Sales_Fact[Discount]),Sales_Fact[[#This Row],[Discount]])</f>
        <v>0</v>
      </c>
      <c r="N1472" s="1">
        <f>Sales_Fact[[#This Row],[Quantity2]]*Sales_Fact[[#This Row],[Unit_Price3]]*(1-Sales_Fact[[#This Row],[Discount4]])</f>
        <v>1846.08</v>
      </c>
      <c r="O1472" s="1">
        <f>Sales_Fact[[#This Row],[Quantity2]]*Sales_Fact[[#This Row],[Unit_Price3]]</f>
        <v>1846.08</v>
      </c>
      <c r="P1472" s="1">
        <f>Sales_Fact[[#This Row],[Gross Amount]]*Sales_Fact[[#This Row],[Discount4]]</f>
        <v>0</v>
      </c>
      <c r="Q1472" s="1" t="str">
        <f>IF(Sales_Fact[[#This Row],[Total_Amount5]]&gt;1000,"High Value","Standard")</f>
        <v>High Value</v>
      </c>
    </row>
    <row r="1473" spans="1:17" x14ac:dyDescent="0.25">
      <c r="A1473" t="s">
        <v>3359</v>
      </c>
      <c r="B1473" s="3">
        <v>45552</v>
      </c>
      <c r="C1473" t="s">
        <v>1531</v>
      </c>
      <c r="D1473" t="s">
        <v>1918</v>
      </c>
      <c r="E1473" t="s">
        <v>1931</v>
      </c>
      <c r="F1473">
        <v>1</v>
      </c>
      <c r="G1473">
        <v>558.41999999999996</v>
      </c>
      <c r="H1473">
        <v>0.03</v>
      </c>
      <c r="I1473" t="s">
        <v>1861</v>
      </c>
      <c r="J1473">
        <v>541.66739999999993</v>
      </c>
      <c r="K1473" s="4">
        <f>IF(ISBLANK(Sales_Fact[[#This Row],[Quantity]]),MEDIAN(Sales_Fact[Quantity]),Sales_Fact[[#This Row],[Quantity]])</f>
        <v>1</v>
      </c>
      <c r="L1473" s="1">
        <f>IF(ISBLANK(Sales_Fact[[#This Row],[Unit_Price]]),MEDIAN(Sales_Fact[Unit_Price]),Sales_Fact[[#This Row],[Unit_Price]])</f>
        <v>558.41999999999996</v>
      </c>
      <c r="M1473" s="2">
        <f>IF(ISBLANK(Sales_Fact[[#This Row],[Discount]]),MEDIAN(Sales_Fact[Discount]),Sales_Fact[[#This Row],[Discount]])</f>
        <v>0.03</v>
      </c>
      <c r="N1473" s="1">
        <f>Sales_Fact[[#This Row],[Quantity2]]*Sales_Fact[[#This Row],[Unit_Price3]]*(1-Sales_Fact[[#This Row],[Discount4]])</f>
        <v>541.66739999999993</v>
      </c>
      <c r="O1473" s="1">
        <f>Sales_Fact[[#This Row],[Quantity2]]*Sales_Fact[[#This Row],[Unit_Price3]]</f>
        <v>558.41999999999996</v>
      </c>
      <c r="P1473" s="1">
        <f>Sales_Fact[[#This Row],[Gross Amount]]*Sales_Fact[[#This Row],[Discount4]]</f>
        <v>16.752599999999997</v>
      </c>
      <c r="Q1473" s="1" t="str">
        <f>IF(Sales_Fact[[#This Row],[Total_Amount5]]&gt;1000,"High Value","Standard")</f>
        <v>Standard</v>
      </c>
    </row>
    <row r="1474" spans="1:17" x14ac:dyDescent="0.25">
      <c r="A1474" t="s">
        <v>3360</v>
      </c>
      <c r="B1474" s="3">
        <v>45288</v>
      </c>
      <c r="C1474" t="s">
        <v>848</v>
      </c>
      <c r="D1474" t="s">
        <v>1588</v>
      </c>
      <c r="E1474" t="s">
        <v>1899</v>
      </c>
      <c r="F1474">
        <v>4</v>
      </c>
      <c r="G1474">
        <v>700.98</v>
      </c>
      <c r="H1474">
        <v>0.12</v>
      </c>
      <c r="I1474" t="s">
        <v>1864</v>
      </c>
      <c r="J1474">
        <v>2467.4495999999999</v>
      </c>
      <c r="K1474" s="4">
        <f>IF(ISBLANK(Sales_Fact[[#This Row],[Quantity]]),MEDIAN(Sales_Fact[Quantity]),Sales_Fact[[#This Row],[Quantity]])</f>
        <v>4</v>
      </c>
      <c r="L1474" s="1">
        <f>IF(ISBLANK(Sales_Fact[[#This Row],[Unit_Price]]),MEDIAN(Sales_Fact[Unit_Price]),Sales_Fact[[#This Row],[Unit_Price]])</f>
        <v>700.98</v>
      </c>
      <c r="M1474" s="2">
        <f>IF(ISBLANK(Sales_Fact[[#This Row],[Discount]]),MEDIAN(Sales_Fact[Discount]),Sales_Fact[[#This Row],[Discount]])</f>
        <v>0.12</v>
      </c>
      <c r="N1474" s="1">
        <f>Sales_Fact[[#This Row],[Quantity2]]*Sales_Fact[[#This Row],[Unit_Price3]]*(1-Sales_Fact[[#This Row],[Discount4]])</f>
        <v>2467.4495999999999</v>
      </c>
      <c r="O1474" s="1">
        <f>Sales_Fact[[#This Row],[Quantity2]]*Sales_Fact[[#This Row],[Unit_Price3]]</f>
        <v>2803.92</v>
      </c>
      <c r="P1474" s="1">
        <f>Sales_Fact[[#This Row],[Gross Amount]]*Sales_Fact[[#This Row],[Discount4]]</f>
        <v>336.47039999999998</v>
      </c>
      <c r="Q1474" s="1" t="str">
        <f>IF(Sales_Fact[[#This Row],[Total_Amount5]]&gt;1000,"High Value","Standard")</f>
        <v>High Value</v>
      </c>
    </row>
    <row r="1475" spans="1:17" x14ac:dyDescent="0.25">
      <c r="A1475" t="s">
        <v>3361</v>
      </c>
      <c r="B1475" s="3">
        <v>45605</v>
      </c>
      <c r="C1475" t="s">
        <v>1270</v>
      </c>
      <c r="D1475" t="s">
        <v>1806</v>
      </c>
      <c r="E1475" t="s">
        <v>1899</v>
      </c>
      <c r="F1475">
        <v>2</v>
      </c>
      <c r="G1475">
        <v>227.97</v>
      </c>
      <c r="H1475">
        <v>0.08</v>
      </c>
      <c r="I1475" t="s">
        <v>1868</v>
      </c>
      <c r="J1475">
        <v>419.46480000000003</v>
      </c>
      <c r="K1475" s="4">
        <f>IF(ISBLANK(Sales_Fact[[#This Row],[Quantity]]),MEDIAN(Sales_Fact[Quantity]),Sales_Fact[[#This Row],[Quantity]])</f>
        <v>2</v>
      </c>
      <c r="L1475" s="1">
        <f>IF(ISBLANK(Sales_Fact[[#This Row],[Unit_Price]]),MEDIAN(Sales_Fact[Unit_Price]),Sales_Fact[[#This Row],[Unit_Price]])</f>
        <v>227.97</v>
      </c>
      <c r="M1475" s="2">
        <f>IF(ISBLANK(Sales_Fact[[#This Row],[Discount]]),MEDIAN(Sales_Fact[Discount]),Sales_Fact[[#This Row],[Discount]])</f>
        <v>0.08</v>
      </c>
      <c r="N1475" s="1">
        <f>Sales_Fact[[#This Row],[Quantity2]]*Sales_Fact[[#This Row],[Unit_Price3]]*(1-Sales_Fact[[#This Row],[Discount4]])</f>
        <v>419.46480000000003</v>
      </c>
      <c r="O1475" s="1">
        <f>Sales_Fact[[#This Row],[Quantity2]]*Sales_Fact[[#This Row],[Unit_Price3]]</f>
        <v>455.94</v>
      </c>
      <c r="P1475" s="1">
        <f>Sales_Fact[[#This Row],[Gross Amount]]*Sales_Fact[[#This Row],[Discount4]]</f>
        <v>36.475200000000001</v>
      </c>
      <c r="Q1475" s="1" t="str">
        <f>IF(Sales_Fact[[#This Row],[Total_Amount5]]&gt;1000,"High Value","Standard")</f>
        <v>Standard</v>
      </c>
    </row>
    <row r="1476" spans="1:17" x14ac:dyDescent="0.25">
      <c r="A1476" t="s">
        <v>3362</v>
      </c>
      <c r="B1476" s="3">
        <v>45516</v>
      </c>
      <c r="C1476" t="s">
        <v>1470</v>
      </c>
      <c r="D1476" t="s">
        <v>1668</v>
      </c>
      <c r="E1476" t="s">
        <v>1931</v>
      </c>
      <c r="F1476">
        <v>4</v>
      </c>
      <c r="G1476">
        <v>278.70999999999998</v>
      </c>
      <c r="H1476">
        <v>0.2</v>
      </c>
      <c r="I1476" t="s">
        <v>1864</v>
      </c>
      <c r="J1476">
        <v>891.87199999999996</v>
      </c>
      <c r="K1476" s="4">
        <f>IF(ISBLANK(Sales_Fact[[#This Row],[Quantity]]),MEDIAN(Sales_Fact[Quantity]),Sales_Fact[[#This Row],[Quantity]])</f>
        <v>4</v>
      </c>
      <c r="L1476" s="1">
        <f>IF(ISBLANK(Sales_Fact[[#This Row],[Unit_Price]]),MEDIAN(Sales_Fact[Unit_Price]),Sales_Fact[[#This Row],[Unit_Price]])</f>
        <v>278.70999999999998</v>
      </c>
      <c r="M1476" s="2">
        <f>IF(ISBLANK(Sales_Fact[[#This Row],[Discount]]),MEDIAN(Sales_Fact[Discount]),Sales_Fact[[#This Row],[Discount]])</f>
        <v>0.2</v>
      </c>
      <c r="N1476" s="1">
        <f>Sales_Fact[[#This Row],[Quantity2]]*Sales_Fact[[#This Row],[Unit_Price3]]*(1-Sales_Fact[[#This Row],[Discount4]])</f>
        <v>891.87199999999996</v>
      </c>
      <c r="O1476" s="1">
        <f>Sales_Fact[[#This Row],[Quantity2]]*Sales_Fact[[#This Row],[Unit_Price3]]</f>
        <v>1114.8399999999999</v>
      </c>
      <c r="P1476" s="1">
        <f>Sales_Fact[[#This Row],[Gross Amount]]*Sales_Fact[[#This Row],[Discount4]]</f>
        <v>222.96799999999999</v>
      </c>
      <c r="Q1476" s="1" t="str">
        <f>IF(Sales_Fact[[#This Row],[Total_Amount5]]&gt;1000,"High Value","Standard")</f>
        <v>Standard</v>
      </c>
    </row>
    <row r="1477" spans="1:17" x14ac:dyDescent="0.25">
      <c r="A1477" t="s">
        <v>3363</v>
      </c>
      <c r="B1477" s="3">
        <v>45379</v>
      </c>
      <c r="C1477" t="s">
        <v>836</v>
      </c>
      <c r="D1477" t="s">
        <v>1848</v>
      </c>
      <c r="E1477" t="s">
        <v>1866</v>
      </c>
      <c r="F1477">
        <v>2</v>
      </c>
      <c r="G1477">
        <v>916.12</v>
      </c>
      <c r="H1477">
        <v>0.05</v>
      </c>
      <c r="I1477" t="s">
        <v>1864</v>
      </c>
      <c r="J1477">
        <v>1740.6279999999999</v>
      </c>
      <c r="K1477" s="4">
        <f>IF(ISBLANK(Sales_Fact[[#This Row],[Quantity]]),MEDIAN(Sales_Fact[Quantity]),Sales_Fact[[#This Row],[Quantity]])</f>
        <v>2</v>
      </c>
      <c r="L1477" s="1">
        <f>IF(ISBLANK(Sales_Fact[[#This Row],[Unit_Price]]),MEDIAN(Sales_Fact[Unit_Price]),Sales_Fact[[#This Row],[Unit_Price]])</f>
        <v>916.12</v>
      </c>
      <c r="M1477" s="2">
        <f>IF(ISBLANK(Sales_Fact[[#This Row],[Discount]]),MEDIAN(Sales_Fact[Discount]),Sales_Fact[[#This Row],[Discount]])</f>
        <v>0.05</v>
      </c>
      <c r="N1477" s="1">
        <f>Sales_Fact[[#This Row],[Quantity2]]*Sales_Fact[[#This Row],[Unit_Price3]]*(1-Sales_Fact[[#This Row],[Discount4]])</f>
        <v>1740.6279999999999</v>
      </c>
      <c r="O1477" s="1">
        <f>Sales_Fact[[#This Row],[Quantity2]]*Sales_Fact[[#This Row],[Unit_Price3]]</f>
        <v>1832.24</v>
      </c>
      <c r="P1477" s="1">
        <f>Sales_Fact[[#This Row],[Gross Amount]]*Sales_Fact[[#This Row],[Discount4]]</f>
        <v>91.612000000000009</v>
      </c>
      <c r="Q1477" s="1" t="str">
        <f>IF(Sales_Fact[[#This Row],[Total_Amount5]]&gt;1000,"High Value","Standard")</f>
        <v>High Value</v>
      </c>
    </row>
    <row r="1478" spans="1:17" x14ac:dyDescent="0.25">
      <c r="A1478" t="s">
        <v>3364</v>
      </c>
      <c r="B1478" s="3">
        <v>45567</v>
      </c>
      <c r="C1478" t="s">
        <v>461</v>
      </c>
      <c r="D1478" t="s">
        <v>1582</v>
      </c>
      <c r="E1478" t="s">
        <v>1913</v>
      </c>
      <c r="F1478">
        <v>4</v>
      </c>
      <c r="G1478">
        <v>228.98</v>
      </c>
      <c r="H1478">
        <v>0.22</v>
      </c>
      <c r="I1478" t="s">
        <v>1864</v>
      </c>
      <c r="J1478">
        <v>714.41759999999999</v>
      </c>
      <c r="K1478" s="4">
        <f>IF(ISBLANK(Sales_Fact[[#This Row],[Quantity]]),MEDIAN(Sales_Fact[Quantity]),Sales_Fact[[#This Row],[Quantity]])</f>
        <v>4</v>
      </c>
      <c r="L1478" s="1">
        <f>IF(ISBLANK(Sales_Fact[[#This Row],[Unit_Price]]),MEDIAN(Sales_Fact[Unit_Price]),Sales_Fact[[#This Row],[Unit_Price]])</f>
        <v>228.98</v>
      </c>
      <c r="M1478" s="2">
        <f>IF(ISBLANK(Sales_Fact[[#This Row],[Discount]]),MEDIAN(Sales_Fact[Discount]),Sales_Fact[[#This Row],[Discount]])</f>
        <v>0.22</v>
      </c>
      <c r="N1478" s="1">
        <f>Sales_Fact[[#This Row],[Quantity2]]*Sales_Fact[[#This Row],[Unit_Price3]]*(1-Sales_Fact[[#This Row],[Discount4]])</f>
        <v>714.41759999999999</v>
      </c>
      <c r="O1478" s="1">
        <f>Sales_Fact[[#This Row],[Quantity2]]*Sales_Fact[[#This Row],[Unit_Price3]]</f>
        <v>915.92</v>
      </c>
      <c r="P1478" s="1">
        <f>Sales_Fact[[#This Row],[Gross Amount]]*Sales_Fact[[#This Row],[Discount4]]</f>
        <v>201.50239999999999</v>
      </c>
      <c r="Q1478" s="1" t="str">
        <f>IF(Sales_Fact[[#This Row],[Total_Amount5]]&gt;1000,"High Value","Standard")</f>
        <v>Standard</v>
      </c>
    </row>
    <row r="1479" spans="1:17" x14ac:dyDescent="0.25">
      <c r="A1479" t="s">
        <v>3365</v>
      </c>
      <c r="B1479" s="3">
        <v>45510</v>
      </c>
      <c r="C1479" t="s">
        <v>761</v>
      </c>
      <c r="D1479" t="s">
        <v>1818</v>
      </c>
      <c r="E1479" t="s">
        <v>1888</v>
      </c>
      <c r="F1479">
        <v>4</v>
      </c>
      <c r="G1479">
        <v>904.82</v>
      </c>
      <c r="H1479">
        <v>0.09</v>
      </c>
      <c r="I1479" t="s">
        <v>1864</v>
      </c>
      <c r="J1479">
        <v>3293.5448000000001</v>
      </c>
      <c r="K1479" s="4">
        <f>IF(ISBLANK(Sales_Fact[[#This Row],[Quantity]]),MEDIAN(Sales_Fact[Quantity]),Sales_Fact[[#This Row],[Quantity]])</f>
        <v>4</v>
      </c>
      <c r="L1479" s="1">
        <f>IF(ISBLANK(Sales_Fact[[#This Row],[Unit_Price]]),MEDIAN(Sales_Fact[Unit_Price]),Sales_Fact[[#This Row],[Unit_Price]])</f>
        <v>904.82</v>
      </c>
      <c r="M1479" s="2">
        <f>IF(ISBLANK(Sales_Fact[[#This Row],[Discount]]),MEDIAN(Sales_Fact[Discount]),Sales_Fact[[#This Row],[Discount]])</f>
        <v>0.09</v>
      </c>
      <c r="N1479" s="1">
        <f>Sales_Fact[[#This Row],[Quantity2]]*Sales_Fact[[#This Row],[Unit_Price3]]*(1-Sales_Fact[[#This Row],[Discount4]])</f>
        <v>3293.5448000000001</v>
      </c>
      <c r="O1479" s="1">
        <f>Sales_Fact[[#This Row],[Quantity2]]*Sales_Fact[[#This Row],[Unit_Price3]]</f>
        <v>3619.28</v>
      </c>
      <c r="P1479" s="1">
        <f>Sales_Fact[[#This Row],[Gross Amount]]*Sales_Fact[[#This Row],[Discount4]]</f>
        <v>325.73520000000002</v>
      </c>
      <c r="Q1479" s="1" t="str">
        <f>IF(Sales_Fact[[#This Row],[Total_Amount5]]&gt;1000,"High Value","Standard")</f>
        <v>High Value</v>
      </c>
    </row>
    <row r="1480" spans="1:17" x14ac:dyDescent="0.25">
      <c r="A1480" t="s">
        <v>3366</v>
      </c>
      <c r="B1480" s="3">
        <v>45806</v>
      </c>
      <c r="C1480" t="s">
        <v>299</v>
      </c>
      <c r="D1480" t="s">
        <v>1620</v>
      </c>
      <c r="E1480" t="s">
        <v>1931</v>
      </c>
      <c r="F1480">
        <v>1</v>
      </c>
      <c r="G1480">
        <v>588.61</v>
      </c>
      <c r="H1480">
        <v>0.1</v>
      </c>
      <c r="I1480" t="s">
        <v>1864</v>
      </c>
      <c r="J1480">
        <v>529.74900000000002</v>
      </c>
      <c r="K1480" s="4">
        <f>IF(ISBLANK(Sales_Fact[[#This Row],[Quantity]]),MEDIAN(Sales_Fact[Quantity]),Sales_Fact[[#This Row],[Quantity]])</f>
        <v>1</v>
      </c>
      <c r="L1480" s="1">
        <f>IF(ISBLANK(Sales_Fact[[#This Row],[Unit_Price]]),MEDIAN(Sales_Fact[Unit_Price]),Sales_Fact[[#This Row],[Unit_Price]])</f>
        <v>588.61</v>
      </c>
      <c r="M1480" s="2">
        <f>IF(ISBLANK(Sales_Fact[[#This Row],[Discount]]),MEDIAN(Sales_Fact[Discount]),Sales_Fact[[#This Row],[Discount]])</f>
        <v>0.1</v>
      </c>
      <c r="N1480" s="1">
        <f>Sales_Fact[[#This Row],[Quantity2]]*Sales_Fact[[#This Row],[Unit_Price3]]*(1-Sales_Fact[[#This Row],[Discount4]])</f>
        <v>529.74900000000002</v>
      </c>
      <c r="O1480" s="1">
        <f>Sales_Fact[[#This Row],[Quantity2]]*Sales_Fact[[#This Row],[Unit_Price3]]</f>
        <v>588.61</v>
      </c>
      <c r="P1480" s="1">
        <f>Sales_Fact[[#This Row],[Gross Amount]]*Sales_Fact[[#This Row],[Discount4]]</f>
        <v>58.861000000000004</v>
      </c>
      <c r="Q1480" s="1" t="str">
        <f>IF(Sales_Fact[[#This Row],[Total_Amount5]]&gt;1000,"High Value","Standard")</f>
        <v>Standard</v>
      </c>
    </row>
    <row r="1481" spans="1:17" x14ac:dyDescent="0.25">
      <c r="A1481" t="s">
        <v>3367</v>
      </c>
      <c r="B1481" s="3">
        <v>45240</v>
      </c>
      <c r="C1481" t="s">
        <v>400</v>
      </c>
      <c r="D1481" t="s">
        <v>1650</v>
      </c>
      <c r="E1481" t="s">
        <v>1860</v>
      </c>
      <c r="F1481">
        <v>4</v>
      </c>
      <c r="G1481">
        <v>695.97</v>
      </c>
      <c r="H1481">
        <v>0.02</v>
      </c>
      <c r="I1481" t="s">
        <v>1861</v>
      </c>
      <c r="J1481">
        <v>2728.2024000000001</v>
      </c>
      <c r="K1481" s="4">
        <f>IF(ISBLANK(Sales_Fact[[#This Row],[Quantity]]),MEDIAN(Sales_Fact[Quantity]),Sales_Fact[[#This Row],[Quantity]])</f>
        <v>4</v>
      </c>
      <c r="L1481" s="1">
        <f>IF(ISBLANK(Sales_Fact[[#This Row],[Unit_Price]]),MEDIAN(Sales_Fact[Unit_Price]),Sales_Fact[[#This Row],[Unit_Price]])</f>
        <v>695.97</v>
      </c>
      <c r="M1481" s="2">
        <f>IF(ISBLANK(Sales_Fact[[#This Row],[Discount]]),MEDIAN(Sales_Fact[Discount]),Sales_Fact[[#This Row],[Discount]])</f>
        <v>0.02</v>
      </c>
      <c r="N1481" s="1">
        <f>Sales_Fact[[#This Row],[Quantity2]]*Sales_Fact[[#This Row],[Unit_Price3]]*(1-Sales_Fact[[#This Row],[Discount4]])</f>
        <v>2728.2024000000001</v>
      </c>
      <c r="O1481" s="1">
        <f>Sales_Fact[[#This Row],[Quantity2]]*Sales_Fact[[#This Row],[Unit_Price3]]</f>
        <v>2783.88</v>
      </c>
      <c r="P1481" s="1">
        <f>Sales_Fact[[#This Row],[Gross Amount]]*Sales_Fact[[#This Row],[Discount4]]</f>
        <v>55.677600000000005</v>
      </c>
      <c r="Q1481" s="1" t="str">
        <f>IF(Sales_Fact[[#This Row],[Total_Amount5]]&gt;1000,"High Value","Standard")</f>
        <v>High Value</v>
      </c>
    </row>
    <row r="1482" spans="1:17" x14ac:dyDescent="0.25">
      <c r="A1482" t="s">
        <v>3368</v>
      </c>
      <c r="B1482" s="3">
        <v>45309</v>
      </c>
      <c r="C1482" t="s">
        <v>960</v>
      </c>
      <c r="D1482" t="s">
        <v>1842</v>
      </c>
      <c r="E1482" t="s">
        <v>1931</v>
      </c>
      <c r="F1482">
        <v>2</v>
      </c>
      <c r="G1482">
        <v>181.42</v>
      </c>
      <c r="H1482">
        <v>0.08</v>
      </c>
      <c r="I1482" t="s">
        <v>1864</v>
      </c>
      <c r="J1482">
        <v>333.81279999999998</v>
      </c>
      <c r="K1482" s="4">
        <f>IF(ISBLANK(Sales_Fact[[#This Row],[Quantity]]),MEDIAN(Sales_Fact[Quantity]),Sales_Fact[[#This Row],[Quantity]])</f>
        <v>2</v>
      </c>
      <c r="L1482" s="1">
        <f>IF(ISBLANK(Sales_Fact[[#This Row],[Unit_Price]]),MEDIAN(Sales_Fact[Unit_Price]),Sales_Fact[[#This Row],[Unit_Price]])</f>
        <v>181.42</v>
      </c>
      <c r="M1482" s="2">
        <f>IF(ISBLANK(Sales_Fact[[#This Row],[Discount]]),MEDIAN(Sales_Fact[Discount]),Sales_Fact[[#This Row],[Discount]])</f>
        <v>0.08</v>
      </c>
      <c r="N1482" s="1">
        <f>Sales_Fact[[#This Row],[Quantity2]]*Sales_Fact[[#This Row],[Unit_Price3]]*(1-Sales_Fact[[#This Row],[Discount4]])</f>
        <v>333.81279999999998</v>
      </c>
      <c r="O1482" s="1">
        <f>Sales_Fact[[#This Row],[Quantity2]]*Sales_Fact[[#This Row],[Unit_Price3]]</f>
        <v>362.84</v>
      </c>
      <c r="P1482" s="1">
        <f>Sales_Fact[[#This Row],[Gross Amount]]*Sales_Fact[[#This Row],[Discount4]]</f>
        <v>29.027199999999997</v>
      </c>
      <c r="Q1482" s="1" t="str">
        <f>IF(Sales_Fact[[#This Row],[Total_Amount5]]&gt;1000,"High Value","Standard")</f>
        <v>Standard</v>
      </c>
    </row>
    <row r="1483" spans="1:17" x14ac:dyDescent="0.25">
      <c r="A1483" t="s">
        <v>3369</v>
      </c>
      <c r="B1483" s="3">
        <v>45375</v>
      </c>
      <c r="C1483" t="s">
        <v>104</v>
      </c>
      <c r="D1483" t="s">
        <v>1842</v>
      </c>
      <c r="E1483" t="s">
        <v>1896</v>
      </c>
      <c r="F1483">
        <v>1</v>
      </c>
      <c r="G1483">
        <v>439.55</v>
      </c>
      <c r="H1483">
        <v>0.28999999999999998</v>
      </c>
      <c r="I1483" t="s">
        <v>1868</v>
      </c>
      <c r="J1483">
        <v>312.08049999999997</v>
      </c>
      <c r="K1483" s="4">
        <f>IF(ISBLANK(Sales_Fact[[#This Row],[Quantity]]),MEDIAN(Sales_Fact[Quantity]),Sales_Fact[[#This Row],[Quantity]])</f>
        <v>1</v>
      </c>
      <c r="L1483" s="1">
        <f>IF(ISBLANK(Sales_Fact[[#This Row],[Unit_Price]]),MEDIAN(Sales_Fact[Unit_Price]),Sales_Fact[[#This Row],[Unit_Price]])</f>
        <v>439.55</v>
      </c>
      <c r="M1483" s="2">
        <f>IF(ISBLANK(Sales_Fact[[#This Row],[Discount]]),MEDIAN(Sales_Fact[Discount]),Sales_Fact[[#This Row],[Discount]])</f>
        <v>0.28999999999999998</v>
      </c>
      <c r="N1483" s="1">
        <f>Sales_Fact[[#This Row],[Quantity2]]*Sales_Fact[[#This Row],[Unit_Price3]]*(1-Sales_Fact[[#This Row],[Discount4]])</f>
        <v>312.08049999999997</v>
      </c>
      <c r="O1483" s="1">
        <f>Sales_Fact[[#This Row],[Quantity2]]*Sales_Fact[[#This Row],[Unit_Price3]]</f>
        <v>439.55</v>
      </c>
      <c r="P1483" s="1">
        <f>Sales_Fact[[#This Row],[Gross Amount]]*Sales_Fact[[#This Row],[Discount4]]</f>
        <v>127.4695</v>
      </c>
      <c r="Q1483" s="1" t="str">
        <f>IF(Sales_Fact[[#This Row],[Total_Amount5]]&gt;1000,"High Value","Standard")</f>
        <v>Standard</v>
      </c>
    </row>
    <row r="1484" spans="1:17" x14ac:dyDescent="0.25">
      <c r="A1484" t="s">
        <v>3370</v>
      </c>
      <c r="B1484" s="3">
        <v>45733</v>
      </c>
      <c r="C1484" t="s">
        <v>403</v>
      </c>
      <c r="D1484" t="s">
        <v>1716</v>
      </c>
      <c r="E1484" t="s">
        <v>1899</v>
      </c>
      <c r="F1484">
        <v>3</v>
      </c>
      <c r="G1484">
        <v>471.27</v>
      </c>
      <c r="H1484">
        <v>0.27</v>
      </c>
      <c r="I1484" t="s">
        <v>1868</v>
      </c>
      <c r="J1484">
        <v>1032.0813000000001</v>
      </c>
      <c r="K1484" s="4">
        <f>IF(ISBLANK(Sales_Fact[[#This Row],[Quantity]]),MEDIAN(Sales_Fact[Quantity]),Sales_Fact[[#This Row],[Quantity]])</f>
        <v>3</v>
      </c>
      <c r="L1484" s="1">
        <f>IF(ISBLANK(Sales_Fact[[#This Row],[Unit_Price]]),MEDIAN(Sales_Fact[Unit_Price]),Sales_Fact[[#This Row],[Unit_Price]])</f>
        <v>471.27</v>
      </c>
      <c r="M1484" s="2">
        <f>IF(ISBLANK(Sales_Fact[[#This Row],[Discount]]),MEDIAN(Sales_Fact[Discount]),Sales_Fact[[#This Row],[Discount]])</f>
        <v>0.27</v>
      </c>
      <c r="N1484" s="1">
        <f>Sales_Fact[[#This Row],[Quantity2]]*Sales_Fact[[#This Row],[Unit_Price3]]*(1-Sales_Fact[[#This Row],[Discount4]])</f>
        <v>1032.0812999999998</v>
      </c>
      <c r="O1484" s="1">
        <f>Sales_Fact[[#This Row],[Quantity2]]*Sales_Fact[[#This Row],[Unit_Price3]]</f>
        <v>1413.81</v>
      </c>
      <c r="P1484" s="1">
        <f>Sales_Fact[[#This Row],[Gross Amount]]*Sales_Fact[[#This Row],[Discount4]]</f>
        <v>381.7287</v>
      </c>
      <c r="Q1484" s="1" t="str">
        <f>IF(Sales_Fact[[#This Row],[Total_Amount5]]&gt;1000,"High Value","Standard")</f>
        <v>High Value</v>
      </c>
    </row>
    <row r="1485" spans="1:17" x14ac:dyDescent="0.25">
      <c r="A1485" t="s">
        <v>3371</v>
      </c>
      <c r="B1485" s="3">
        <v>45435</v>
      </c>
      <c r="C1485" t="s">
        <v>176</v>
      </c>
      <c r="D1485" t="s">
        <v>1728</v>
      </c>
      <c r="E1485" t="s">
        <v>1913</v>
      </c>
      <c r="F1485">
        <v>1</v>
      </c>
      <c r="G1485">
        <v>758.89</v>
      </c>
      <c r="H1485">
        <v>0.1</v>
      </c>
      <c r="I1485" t="s">
        <v>1861</v>
      </c>
      <c r="J1485">
        <v>683.00099999999998</v>
      </c>
      <c r="K1485" s="4">
        <f>IF(ISBLANK(Sales_Fact[[#This Row],[Quantity]]),MEDIAN(Sales_Fact[Quantity]),Sales_Fact[[#This Row],[Quantity]])</f>
        <v>1</v>
      </c>
      <c r="L1485" s="1">
        <f>IF(ISBLANK(Sales_Fact[[#This Row],[Unit_Price]]),MEDIAN(Sales_Fact[Unit_Price]),Sales_Fact[[#This Row],[Unit_Price]])</f>
        <v>758.89</v>
      </c>
      <c r="M1485" s="2">
        <f>IF(ISBLANK(Sales_Fact[[#This Row],[Discount]]),MEDIAN(Sales_Fact[Discount]),Sales_Fact[[#This Row],[Discount]])</f>
        <v>0.1</v>
      </c>
      <c r="N1485" s="1">
        <f>Sales_Fact[[#This Row],[Quantity2]]*Sales_Fact[[#This Row],[Unit_Price3]]*(1-Sales_Fact[[#This Row],[Discount4]])</f>
        <v>683.00099999999998</v>
      </c>
      <c r="O1485" s="1">
        <f>Sales_Fact[[#This Row],[Quantity2]]*Sales_Fact[[#This Row],[Unit_Price3]]</f>
        <v>758.89</v>
      </c>
      <c r="P1485" s="1">
        <f>Sales_Fact[[#This Row],[Gross Amount]]*Sales_Fact[[#This Row],[Discount4]]</f>
        <v>75.888999999999996</v>
      </c>
      <c r="Q1485" s="1" t="str">
        <f>IF(Sales_Fact[[#This Row],[Total_Amount5]]&gt;1000,"High Value","Standard")</f>
        <v>Standard</v>
      </c>
    </row>
    <row r="1486" spans="1:17" x14ac:dyDescent="0.25">
      <c r="A1486" t="s">
        <v>3372</v>
      </c>
      <c r="B1486" s="3">
        <v>45864</v>
      </c>
      <c r="C1486" t="s">
        <v>1501</v>
      </c>
      <c r="D1486" t="s">
        <v>1836</v>
      </c>
      <c r="E1486" t="s">
        <v>1888</v>
      </c>
      <c r="F1486">
        <v>4</v>
      </c>
      <c r="G1486">
        <v>918.1</v>
      </c>
      <c r="H1486">
        <v>0.19</v>
      </c>
      <c r="I1486" t="s">
        <v>1868</v>
      </c>
      <c r="J1486">
        <v>2974.6439999999998</v>
      </c>
      <c r="K1486" s="4">
        <f>IF(ISBLANK(Sales_Fact[[#This Row],[Quantity]]),MEDIAN(Sales_Fact[Quantity]),Sales_Fact[[#This Row],[Quantity]])</f>
        <v>4</v>
      </c>
      <c r="L1486" s="1">
        <f>IF(ISBLANK(Sales_Fact[[#This Row],[Unit_Price]]),MEDIAN(Sales_Fact[Unit_Price]),Sales_Fact[[#This Row],[Unit_Price]])</f>
        <v>918.1</v>
      </c>
      <c r="M1486" s="2">
        <f>IF(ISBLANK(Sales_Fact[[#This Row],[Discount]]),MEDIAN(Sales_Fact[Discount]),Sales_Fact[[#This Row],[Discount]])</f>
        <v>0.19</v>
      </c>
      <c r="N1486" s="1">
        <f>Sales_Fact[[#This Row],[Quantity2]]*Sales_Fact[[#This Row],[Unit_Price3]]*(1-Sales_Fact[[#This Row],[Discount4]])</f>
        <v>2974.6440000000002</v>
      </c>
      <c r="O1486" s="1">
        <f>Sales_Fact[[#This Row],[Quantity2]]*Sales_Fact[[#This Row],[Unit_Price3]]</f>
        <v>3672.4</v>
      </c>
      <c r="P1486" s="1">
        <f>Sales_Fact[[#This Row],[Gross Amount]]*Sales_Fact[[#This Row],[Discount4]]</f>
        <v>697.75599999999997</v>
      </c>
      <c r="Q1486" s="1" t="str">
        <f>IF(Sales_Fact[[#This Row],[Total_Amount5]]&gt;1000,"High Value","Standard")</f>
        <v>High Value</v>
      </c>
    </row>
    <row r="1487" spans="1:17" x14ac:dyDescent="0.25">
      <c r="A1487" t="s">
        <v>3373</v>
      </c>
      <c r="B1487" s="3">
        <v>45569</v>
      </c>
      <c r="C1487" t="s">
        <v>836</v>
      </c>
      <c r="D1487" t="s">
        <v>1833</v>
      </c>
      <c r="E1487" t="s">
        <v>1931</v>
      </c>
      <c r="F1487">
        <v>1</v>
      </c>
      <c r="G1487">
        <v>861.5</v>
      </c>
      <c r="H1487">
        <v>0.05</v>
      </c>
      <c r="I1487" t="s">
        <v>1868</v>
      </c>
      <c r="J1487">
        <v>818.42499999999995</v>
      </c>
      <c r="K1487" s="4">
        <f>IF(ISBLANK(Sales_Fact[[#This Row],[Quantity]]),MEDIAN(Sales_Fact[Quantity]),Sales_Fact[[#This Row],[Quantity]])</f>
        <v>1</v>
      </c>
      <c r="L1487" s="1">
        <f>IF(ISBLANK(Sales_Fact[[#This Row],[Unit_Price]]),MEDIAN(Sales_Fact[Unit_Price]),Sales_Fact[[#This Row],[Unit_Price]])</f>
        <v>861.5</v>
      </c>
      <c r="M1487" s="2">
        <f>IF(ISBLANK(Sales_Fact[[#This Row],[Discount]]),MEDIAN(Sales_Fact[Discount]),Sales_Fact[[#This Row],[Discount]])</f>
        <v>0.05</v>
      </c>
      <c r="N1487" s="1">
        <f>Sales_Fact[[#This Row],[Quantity2]]*Sales_Fact[[#This Row],[Unit_Price3]]*(1-Sales_Fact[[#This Row],[Discount4]])</f>
        <v>818.42499999999995</v>
      </c>
      <c r="O1487" s="1">
        <f>Sales_Fact[[#This Row],[Quantity2]]*Sales_Fact[[#This Row],[Unit_Price3]]</f>
        <v>861.5</v>
      </c>
      <c r="P1487" s="1">
        <f>Sales_Fact[[#This Row],[Gross Amount]]*Sales_Fact[[#This Row],[Discount4]]</f>
        <v>43.075000000000003</v>
      </c>
      <c r="Q1487" s="1" t="str">
        <f>IF(Sales_Fact[[#This Row],[Total_Amount5]]&gt;1000,"High Value","Standard")</f>
        <v>Standard</v>
      </c>
    </row>
    <row r="1488" spans="1:17" x14ac:dyDescent="0.25">
      <c r="A1488" t="s">
        <v>3374</v>
      </c>
      <c r="B1488" s="3">
        <v>45664</v>
      </c>
      <c r="C1488" t="s">
        <v>1435</v>
      </c>
      <c r="D1488" t="s">
        <v>1617</v>
      </c>
      <c r="E1488" t="s">
        <v>1881</v>
      </c>
      <c r="F1488">
        <v>1</v>
      </c>
      <c r="G1488">
        <v>588.29999999999995</v>
      </c>
      <c r="H1488">
        <v>0.26</v>
      </c>
      <c r="I1488" t="s">
        <v>1868</v>
      </c>
      <c r="J1488">
        <v>435.34199999999998</v>
      </c>
      <c r="K1488" s="4">
        <f>IF(ISBLANK(Sales_Fact[[#This Row],[Quantity]]),MEDIAN(Sales_Fact[Quantity]),Sales_Fact[[#This Row],[Quantity]])</f>
        <v>1</v>
      </c>
      <c r="L1488" s="1">
        <f>IF(ISBLANK(Sales_Fact[[#This Row],[Unit_Price]]),MEDIAN(Sales_Fact[Unit_Price]),Sales_Fact[[#This Row],[Unit_Price]])</f>
        <v>588.29999999999995</v>
      </c>
      <c r="M1488" s="2">
        <f>IF(ISBLANK(Sales_Fact[[#This Row],[Discount]]),MEDIAN(Sales_Fact[Discount]),Sales_Fact[[#This Row],[Discount]])</f>
        <v>0.26</v>
      </c>
      <c r="N1488" s="1">
        <f>Sales_Fact[[#This Row],[Quantity2]]*Sales_Fact[[#This Row],[Unit_Price3]]*(1-Sales_Fact[[#This Row],[Discount4]])</f>
        <v>435.34199999999998</v>
      </c>
      <c r="O1488" s="1">
        <f>Sales_Fact[[#This Row],[Quantity2]]*Sales_Fact[[#This Row],[Unit_Price3]]</f>
        <v>588.29999999999995</v>
      </c>
      <c r="P1488" s="1">
        <f>Sales_Fact[[#This Row],[Gross Amount]]*Sales_Fact[[#This Row],[Discount4]]</f>
        <v>152.958</v>
      </c>
      <c r="Q1488" s="1" t="str">
        <f>IF(Sales_Fact[[#This Row],[Total_Amount5]]&gt;1000,"High Value","Standard")</f>
        <v>Standard</v>
      </c>
    </row>
    <row r="1489" spans="1:17" x14ac:dyDescent="0.25">
      <c r="A1489" t="s">
        <v>3375</v>
      </c>
      <c r="B1489" s="3">
        <v>45645</v>
      </c>
      <c r="C1489" t="s">
        <v>1435</v>
      </c>
      <c r="D1489" t="s">
        <v>1716</v>
      </c>
      <c r="E1489" t="s">
        <v>1872</v>
      </c>
      <c r="F1489">
        <v>1</v>
      </c>
      <c r="G1489">
        <v>917.26</v>
      </c>
      <c r="H1489">
        <v>0.05</v>
      </c>
      <c r="I1489" t="s">
        <v>1864</v>
      </c>
      <c r="J1489">
        <v>871.39699999999993</v>
      </c>
      <c r="K1489" s="4">
        <f>IF(ISBLANK(Sales_Fact[[#This Row],[Quantity]]),MEDIAN(Sales_Fact[Quantity]),Sales_Fact[[#This Row],[Quantity]])</f>
        <v>1</v>
      </c>
      <c r="L1489" s="1">
        <f>IF(ISBLANK(Sales_Fact[[#This Row],[Unit_Price]]),MEDIAN(Sales_Fact[Unit_Price]),Sales_Fact[[#This Row],[Unit_Price]])</f>
        <v>917.26</v>
      </c>
      <c r="M1489" s="2">
        <f>IF(ISBLANK(Sales_Fact[[#This Row],[Discount]]),MEDIAN(Sales_Fact[Discount]),Sales_Fact[[#This Row],[Discount]])</f>
        <v>0.05</v>
      </c>
      <c r="N1489" s="1">
        <f>Sales_Fact[[#This Row],[Quantity2]]*Sales_Fact[[#This Row],[Unit_Price3]]*(1-Sales_Fact[[#This Row],[Discount4]])</f>
        <v>871.39699999999993</v>
      </c>
      <c r="O1489" s="1">
        <f>Sales_Fact[[#This Row],[Quantity2]]*Sales_Fact[[#This Row],[Unit_Price3]]</f>
        <v>917.26</v>
      </c>
      <c r="P1489" s="1">
        <f>Sales_Fact[[#This Row],[Gross Amount]]*Sales_Fact[[#This Row],[Discount4]]</f>
        <v>45.863</v>
      </c>
      <c r="Q1489" s="1" t="str">
        <f>IF(Sales_Fact[[#This Row],[Total_Amount5]]&gt;1000,"High Value","Standard")</f>
        <v>Standard</v>
      </c>
    </row>
    <row r="1490" spans="1:17" x14ac:dyDescent="0.25">
      <c r="A1490" t="s">
        <v>3376</v>
      </c>
      <c r="B1490" s="3">
        <v>45449</v>
      </c>
      <c r="C1490" t="s">
        <v>758</v>
      </c>
      <c r="D1490" t="s">
        <v>1567</v>
      </c>
      <c r="E1490" t="s">
        <v>1899</v>
      </c>
      <c r="F1490">
        <v>4</v>
      </c>
      <c r="G1490">
        <v>96.78</v>
      </c>
      <c r="H1490">
        <v>0.11</v>
      </c>
      <c r="I1490" t="s">
        <v>1864</v>
      </c>
      <c r="J1490">
        <v>344.53680000000003</v>
      </c>
      <c r="K1490" s="4">
        <f>IF(ISBLANK(Sales_Fact[[#This Row],[Quantity]]),MEDIAN(Sales_Fact[Quantity]),Sales_Fact[[#This Row],[Quantity]])</f>
        <v>4</v>
      </c>
      <c r="L1490" s="1">
        <f>IF(ISBLANK(Sales_Fact[[#This Row],[Unit_Price]]),MEDIAN(Sales_Fact[Unit_Price]),Sales_Fact[[#This Row],[Unit_Price]])</f>
        <v>96.78</v>
      </c>
      <c r="M1490" s="2">
        <f>IF(ISBLANK(Sales_Fact[[#This Row],[Discount]]),MEDIAN(Sales_Fact[Discount]),Sales_Fact[[#This Row],[Discount]])</f>
        <v>0.11</v>
      </c>
      <c r="N1490" s="1">
        <f>Sales_Fact[[#This Row],[Quantity2]]*Sales_Fact[[#This Row],[Unit_Price3]]*(1-Sales_Fact[[#This Row],[Discount4]])</f>
        <v>344.53680000000003</v>
      </c>
      <c r="O1490" s="1">
        <f>Sales_Fact[[#This Row],[Quantity2]]*Sales_Fact[[#This Row],[Unit_Price3]]</f>
        <v>387.12</v>
      </c>
      <c r="P1490" s="1">
        <f>Sales_Fact[[#This Row],[Gross Amount]]*Sales_Fact[[#This Row],[Discount4]]</f>
        <v>42.583199999999998</v>
      </c>
      <c r="Q1490" s="1" t="str">
        <f>IF(Sales_Fact[[#This Row],[Total_Amount5]]&gt;1000,"High Value","Standard")</f>
        <v>Standard</v>
      </c>
    </row>
    <row r="1491" spans="1:17" x14ac:dyDescent="0.25">
      <c r="A1491" t="s">
        <v>3377</v>
      </c>
      <c r="B1491" s="3">
        <v>45629</v>
      </c>
      <c r="C1491" t="s">
        <v>1481</v>
      </c>
      <c r="D1491" t="s">
        <v>1635</v>
      </c>
      <c r="E1491" t="s">
        <v>1874</v>
      </c>
      <c r="F1491">
        <v>3</v>
      </c>
      <c r="G1491">
        <v>199.41</v>
      </c>
      <c r="H1491">
        <v>0.16</v>
      </c>
      <c r="I1491" t="s">
        <v>1868</v>
      </c>
      <c r="J1491">
        <v>502.51319999999998</v>
      </c>
      <c r="K1491" s="4">
        <f>IF(ISBLANK(Sales_Fact[[#This Row],[Quantity]]),MEDIAN(Sales_Fact[Quantity]),Sales_Fact[[#This Row],[Quantity]])</f>
        <v>3</v>
      </c>
      <c r="L1491" s="1">
        <f>IF(ISBLANK(Sales_Fact[[#This Row],[Unit_Price]]),MEDIAN(Sales_Fact[Unit_Price]),Sales_Fact[[#This Row],[Unit_Price]])</f>
        <v>199.41</v>
      </c>
      <c r="M1491" s="2">
        <f>IF(ISBLANK(Sales_Fact[[#This Row],[Discount]]),MEDIAN(Sales_Fact[Discount]),Sales_Fact[[#This Row],[Discount]])</f>
        <v>0.16</v>
      </c>
      <c r="N1491" s="1">
        <f>Sales_Fact[[#This Row],[Quantity2]]*Sales_Fact[[#This Row],[Unit_Price3]]*(1-Sales_Fact[[#This Row],[Discount4]])</f>
        <v>502.51319999999998</v>
      </c>
      <c r="O1491" s="1">
        <f>Sales_Fact[[#This Row],[Quantity2]]*Sales_Fact[[#This Row],[Unit_Price3]]</f>
        <v>598.23</v>
      </c>
      <c r="P1491" s="1">
        <f>Sales_Fact[[#This Row],[Gross Amount]]*Sales_Fact[[#This Row],[Discount4]]</f>
        <v>95.716800000000006</v>
      </c>
      <c r="Q1491" s="1" t="str">
        <f>IF(Sales_Fact[[#This Row],[Total_Amount5]]&gt;1000,"High Value","Standard")</f>
        <v>Standard</v>
      </c>
    </row>
    <row r="1492" spans="1:17" x14ac:dyDescent="0.25">
      <c r="A1492" t="s">
        <v>3378</v>
      </c>
      <c r="B1492" s="3">
        <v>45739</v>
      </c>
      <c r="C1492" t="s">
        <v>88</v>
      </c>
      <c r="D1492" t="s">
        <v>1713</v>
      </c>
      <c r="E1492" t="s">
        <v>1890</v>
      </c>
      <c r="F1492">
        <v>1</v>
      </c>
      <c r="G1492">
        <v>687.91</v>
      </c>
      <c r="H1492">
        <v>0.25</v>
      </c>
      <c r="I1492" t="s">
        <v>1861</v>
      </c>
      <c r="J1492">
        <v>515.9325</v>
      </c>
      <c r="K1492" s="4">
        <f>IF(ISBLANK(Sales_Fact[[#This Row],[Quantity]]),MEDIAN(Sales_Fact[Quantity]),Sales_Fact[[#This Row],[Quantity]])</f>
        <v>1</v>
      </c>
      <c r="L1492" s="1">
        <f>IF(ISBLANK(Sales_Fact[[#This Row],[Unit_Price]]),MEDIAN(Sales_Fact[Unit_Price]),Sales_Fact[[#This Row],[Unit_Price]])</f>
        <v>687.91</v>
      </c>
      <c r="M1492" s="2">
        <f>IF(ISBLANK(Sales_Fact[[#This Row],[Discount]]),MEDIAN(Sales_Fact[Discount]),Sales_Fact[[#This Row],[Discount]])</f>
        <v>0.25</v>
      </c>
      <c r="N1492" s="1">
        <f>Sales_Fact[[#This Row],[Quantity2]]*Sales_Fact[[#This Row],[Unit_Price3]]*(1-Sales_Fact[[#This Row],[Discount4]])</f>
        <v>515.9325</v>
      </c>
      <c r="O1492" s="1">
        <f>Sales_Fact[[#This Row],[Quantity2]]*Sales_Fact[[#This Row],[Unit_Price3]]</f>
        <v>687.91</v>
      </c>
      <c r="P1492" s="1">
        <f>Sales_Fact[[#This Row],[Gross Amount]]*Sales_Fact[[#This Row],[Discount4]]</f>
        <v>171.97749999999999</v>
      </c>
      <c r="Q1492" s="1" t="str">
        <f>IF(Sales_Fact[[#This Row],[Total_Amount5]]&gt;1000,"High Value","Standard")</f>
        <v>Standard</v>
      </c>
    </row>
    <row r="1493" spans="1:17" x14ac:dyDescent="0.25">
      <c r="A1493" t="s">
        <v>3379</v>
      </c>
      <c r="B1493" s="3">
        <v>45849</v>
      </c>
      <c r="C1493" t="s">
        <v>157</v>
      </c>
      <c r="D1493" t="s">
        <v>1764</v>
      </c>
      <c r="E1493" t="s">
        <v>1909</v>
      </c>
      <c r="F1493">
        <v>3</v>
      </c>
      <c r="G1493">
        <v>769.62</v>
      </c>
      <c r="H1493">
        <v>0.09</v>
      </c>
      <c r="I1493" t="s">
        <v>1864</v>
      </c>
      <c r="J1493">
        <v>2101.0626000000002</v>
      </c>
      <c r="K1493" s="4">
        <f>IF(ISBLANK(Sales_Fact[[#This Row],[Quantity]]),MEDIAN(Sales_Fact[Quantity]),Sales_Fact[[#This Row],[Quantity]])</f>
        <v>3</v>
      </c>
      <c r="L1493" s="1">
        <f>IF(ISBLANK(Sales_Fact[[#This Row],[Unit_Price]]),MEDIAN(Sales_Fact[Unit_Price]),Sales_Fact[[#This Row],[Unit_Price]])</f>
        <v>769.62</v>
      </c>
      <c r="M1493" s="2">
        <f>IF(ISBLANK(Sales_Fact[[#This Row],[Discount]]),MEDIAN(Sales_Fact[Discount]),Sales_Fact[[#This Row],[Discount]])</f>
        <v>0.09</v>
      </c>
      <c r="N1493" s="1">
        <f>Sales_Fact[[#This Row],[Quantity2]]*Sales_Fact[[#This Row],[Unit_Price3]]*(1-Sales_Fact[[#This Row],[Discount4]])</f>
        <v>2101.0626000000002</v>
      </c>
      <c r="O1493" s="1">
        <f>Sales_Fact[[#This Row],[Quantity2]]*Sales_Fact[[#This Row],[Unit_Price3]]</f>
        <v>2308.86</v>
      </c>
      <c r="P1493" s="1">
        <f>Sales_Fact[[#This Row],[Gross Amount]]*Sales_Fact[[#This Row],[Discount4]]</f>
        <v>207.79740000000001</v>
      </c>
      <c r="Q1493" s="1" t="str">
        <f>IF(Sales_Fact[[#This Row],[Total_Amount5]]&gt;1000,"High Value","Standard")</f>
        <v>High Value</v>
      </c>
    </row>
    <row r="1494" spans="1:17" x14ac:dyDescent="0.25">
      <c r="A1494" t="s">
        <v>3380</v>
      </c>
      <c r="B1494" s="3">
        <v>45230</v>
      </c>
      <c r="C1494" t="s">
        <v>720</v>
      </c>
      <c r="D1494" t="s">
        <v>1561</v>
      </c>
      <c r="E1494" t="s">
        <v>1860</v>
      </c>
      <c r="F1494">
        <v>1</v>
      </c>
      <c r="G1494">
        <v>492.05</v>
      </c>
      <c r="H1494">
        <v>0.27</v>
      </c>
      <c r="I1494" t="s">
        <v>1861</v>
      </c>
      <c r="J1494">
        <v>359.19650000000001</v>
      </c>
      <c r="K1494" s="4">
        <f>IF(ISBLANK(Sales_Fact[[#This Row],[Quantity]]),MEDIAN(Sales_Fact[Quantity]),Sales_Fact[[#This Row],[Quantity]])</f>
        <v>1</v>
      </c>
      <c r="L1494" s="1">
        <f>IF(ISBLANK(Sales_Fact[[#This Row],[Unit_Price]]),MEDIAN(Sales_Fact[Unit_Price]),Sales_Fact[[#This Row],[Unit_Price]])</f>
        <v>492.05</v>
      </c>
      <c r="M1494" s="2">
        <f>IF(ISBLANK(Sales_Fact[[#This Row],[Discount]]),MEDIAN(Sales_Fact[Discount]),Sales_Fact[[#This Row],[Discount]])</f>
        <v>0.27</v>
      </c>
      <c r="N1494" s="1">
        <f>Sales_Fact[[#This Row],[Quantity2]]*Sales_Fact[[#This Row],[Unit_Price3]]*(1-Sales_Fact[[#This Row],[Discount4]])</f>
        <v>359.19650000000001</v>
      </c>
      <c r="O1494" s="1">
        <f>Sales_Fact[[#This Row],[Quantity2]]*Sales_Fact[[#This Row],[Unit_Price3]]</f>
        <v>492.05</v>
      </c>
      <c r="P1494" s="1">
        <f>Sales_Fact[[#This Row],[Gross Amount]]*Sales_Fact[[#This Row],[Discount4]]</f>
        <v>132.85350000000003</v>
      </c>
      <c r="Q1494" s="1" t="str">
        <f>IF(Sales_Fact[[#This Row],[Total_Amount5]]&gt;1000,"High Value","Standard")</f>
        <v>Standard</v>
      </c>
    </row>
    <row r="1495" spans="1:17" x14ac:dyDescent="0.25">
      <c r="A1495" t="s">
        <v>3381</v>
      </c>
      <c r="B1495" s="3">
        <v>45292</v>
      </c>
      <c r="C1495" t="s">
        <v>373</v>
      </c>
      <c r="D1495" t="s">
        <v>1602</v>
      </c>
      <c r="E1495" t="s">
        <v>1913</v>
      </c>
      <c r="F1495">
        <v>2</v>
      </c>
      <c r="G1495">
        <v>428.55</v>
      </c>
      <c r="H1495">
        <v>0</v>
      </c>
      <c r="I1495" t="s">
        <v>1864</v>
      </c>
      <c r="J1495">
        <v>857.1</v>
      </c>
      <c r="K1495" s="4">
        <f>IF(ISBLANK(Sales_Fact[[#This Row],[Quantity]]),MEDIAN(Sales_Fact[Quantity]),Sales_Fact[[#This Row],[Quantity]])</f>
        <v>2</v>
      </c>
      <c r="L1495" s="1">
        <f>IF(ISBLANK(Sales_Fact[[#This Row],[Unit_Price]]),MEDIAN(Sales_Fact[Unit_Price]),Sales_Fact[[#This Row],[Unit_Price]])</f>
        <v>428.55</v>
      </c>
      <c r="M1495" s="2">
        <f>IF(ISBLANK(Sales_Fact[[#This Row],[Discount]]),MEDIAN(Sales_Fact[Discount]),Sales_Fact[[#This Row],[Discount]])</f>
        <v>0</v>
      </c>
      <c r="N1495" s="1">
        <f>Sales_Fact[[#This Row],[Quantity2]]*Sales_Fact[[#This Row],[Unit_Price3]]*(1-Sales_Fact[[#This Row],[Discount4]])</f>
        <v>857.1</v>
      </c>
      <c r="O1495" s="1">
        <f>Sales_Fact[[#This Row],[Quantity2]]*Sales_Fact[[#This Row],[Unit_Price3]]</f>
        <v>857.1</v>
      </c>
      <c r="P1495" s="1">
        <f>Sales_Fact[[#This Row],[Gross Amount]]*Sales_Fact[[#This Row],[Discount4]]</f>
        <v>0</v>
      </c>
      <c r="Q1495" s="1" t="str">
        <f>IF(Sales_Fact[[#This Row],[Total_Amount5]]&gt;1000,"High Value","Standard")</f>
        <v>Standard</v>
      </c>
    </row>
    <row r="1496" spans="1:17" x14ac:dyDescent="0.25">
      <c r="A1496" t="s">
        <v>3382</v>
      </c>
      <c r="B1496" s="3">
        <v>45251</v>
      </c>
      <c r="C1496" t="s">
        <v>746</v>
      </c>
      <c r="D1496" t="s">
        <v>1582</v>
      </c>
      <c r="E1496" t="s">
        <v>1888</v>
      </c>
      <c r="F1496">
        <v>4</v>
      </c>
      <c r="G1496">
        <v>316.18</v>
      </c>
      <c r="H1496">
        <v>0.12</v>
      </c>
      <c r="I1496" t="s">
        <v>1861</v>
      </c>
      <c r="J1496">
        <v>1112.9536000000001</v>
      </c>
      <c r="K1496" s="4">
        <f>IF(ISBLANK(Sales_Fact[[#This Row],[Quantity]]),MEDIAN(Sales_Fact[Quantity]),Sales_Fact[[#This Row],[Quantity]])</f>
        <v>4</v>
      </c>
      <c r="L1496" s="1">
        <f>IF(ISBLANK(Sales_Fact[[#This Row],[Unit_Price]]),MEDIAN(Sales_Fact[Unit_Price]),Sales_Fact[[#This Row],[Unit_Price]])</f>
        <v>316.18</v>
      </c>
      <c r="M1496" s="2">
        <f>IF(ISBLANK(Sales_Fact[[#This Row],[Discount]]),MEDIAN(Sales_Fact[Discount]),Sales_Fact[[#This Row],[Discount]])</f>
        <v>0.12</v>
      </c>
      <c r="N1496" s="1">
        <f>Sales_Fact[[#This Row],[Quantity2]]*Sales_Fact[[#This Row],[Unit_Price3]]*(1-Sales_Fact[[#This Row],[Discount4]])</f>
        <v>1112.9536000000001</v>
      </c>
      <c r="O1496" s="1">
        <f>Sales_Fact[[#This Row],[Quantity2]]*Sales_Fact[[#This Row],[Unit_Price3]]</f>
        <v>1264.72</v>
      </c>
      <c r="P1496" s="1">
        <f>Sales_Fact[[#This Row],[Gross Amount]]*Sales_Fact[[#This Row],[Discount4]]</f>
        <v>151.7664</v>
      </c>
      <c r="Q1496" s="1" t="str">
        <f>IF(Sales_Fact[[#This Row],[Total_Amount5]]&gt;1000,"High Value","Standard")</f>
        <v>High Value</v>
      </c>
    </row>
    <row r="1497" spans="1:17" x14ac:dyDescent="0.25">
      <c r="A1497" t="s">
        <v>3383</v>
      </c>
      <c r="B1497" s="3">
        <v>45555</v>
      </c>
      <c r="C1497" t="s">
        <v>42</v>
      </c>
      <c r="D1497" t="s">
        <v>1591</v>
      </c>
      <c r="E1497" t="s">
        <v>1860</v>
      </c>
      <c r="F1497">
        <v>3</v>
      </c>
      <c r="G1497">
        <v>162.16999999999999</v>
      </c>
      <c r="H1497">
        <v>0.15</v>
      </c>
      <c r="I1497" t="s">
        <v>1864</v>
      </c>
      <c r="J1497">
        <v>413.5335</v>
      </c>
      <c r="K1497" s="4">
        <f>IF(ISBLANK(Sales_Fact[[#This Row],[Quantity]]),MEDIAN(Sales_Fact[Quantity]),Sales_Fact[[#This Row],[Quantity]])</f>
        <v>3</v>
      </c>
      <c r="L1497" s="1">
        <f>IF(ISBLANK(Sales_Fact[[#This Row],[Unit_Price]]),MEDIAN(Sales_Fact[Unit_Price]),Sales_Fact[[#This Row],[Unit_Price]])</f>
        <v>162.16999999999999</v>
      </c>
      <c r="M1497" s="2">
        <f>IF(ISBLANK(Sales_Fact[[#This Row],[Discount]]),MEDIAN(Sales_Fact[Discount]),Sales_Fact[[#This Row],[Discount]])</f>
        <v>0.15</v>
      </c>
      <c r="N1497" s="1">
        <f>Sales_Fact[[#This Row],[Quantity2]]*Sales_Fact[[#This Row],[Unit_Price3]]*(1-Sales_Fact[[#This Row],[Discount4]])</f>
        <v>413.5335</v>
      </c>
      <c r="O1497" s="1">
        <f>Sales_Fact[[#This Row],[Quantity2]]*Sales_Fact[[#This Row],[Unit_Price3]]</f>
        <v>486.51</v>
      </c>
      <c r="P1497" s="1">
        <f>Sales_Fact[[#This Row],[Gross Amount]]*Sales_Fact[[#This Row],[Discount4]]</f>
        <v>72.976500000000001</v>
      </c>
      <c r="Q1497" s="1" t="str">
        <f>IF(Sales_Fact[[#This Row],[Total_Amount5]]&gt;1000,"High Value","Standard")</f>
        <v>Standard</v>
      </c>
    </row>
    <row r="1498" spans="1:17" x14ac:dyDescent="0.25">
      <c r="A1498" t="s">
        <v>3384</v>
      </c>
      <c r="B1498" s="3">
        <v>45385</v>
      </c>
      <c r="C1498" t="s">
        <v>1050</v>
      </c>
      <c r="D1498" t="s">
        <v>1561</v>
      </c>
      <c r="E1498" t="s">
        <v>1860</v>
      </c>
      <c r="F1498">
        <v>3</v>
      </c>
      <c r="G1498">
        <v>698.14</v>
      </c>
      <c r="H1498">
        <v>0.04</v>
      </c>
      <c r="I1498" t="s">
        <v>1864</v>
      </c>
      <c r="J1498">
        <v>2010.6432</v>
      </c>
      <c r="K1498" s="4">
        <f>IF(ISBLANK(Sales_Fact[[#This Row],[Quantity]]),MEDIAN(Sales_Fact[Quantity]),Sales_Fact[[#This Row],[Quantity]])</f>
        <v>3</v>
      </c>
      <c r="L1498" s="1">
        <f>IF(ISBLANK(Sales_Fact[[#This Row],[Unit_Price]]),MEDIAN(Sales_Fact[Unit_Price]),Sales_Fact[[#This Row],[Unit_Price]])</f>
        <v>698.14</v>
      </c>
      <c r="M1498" s="2">
        <f>IF(ISBLANK(Sales_Fact[[#This Row],[Discount]]),MEDIAN(Sales_Fact[Discount]),Sales_Fact[[#This Row],[Discount]])</f>
        <v>0.04</v>
      </c>
      <c r="N1498" s="1">
        <f>Sales_Fact[[#This Row],[Quantity2]]*Sales_Fact[[#This Row],[Unit_Price3]]*(1-Sales_Fact[[#This Row],[Discount4]])</f>
        <v>2010.6432</v>
      </c>
      <c r="O1498" s="1">
        <f>Sales_Fact[[#This Row],[Quantity2]]*Sales_Fact[[#This Row],[Unit_Price3]]</f>
        <v>2094.42</v>
      </c>
      <c r="P1498" s="1">
        <f>Sales_Fact[[#This Row],[Gross Amount]]*Sales_Fact[[#This Row],[Discount4]]</f>
        <v>83.776800000000009</v>
      </c>
      <c r="Q1498" s="1" t="str">
        <f>IF(Sales_Fact[[#This Row],[Total_Amount5]]&gt;1000,"High Value","Standard")</f>
        <v>High Value</v>
      </c>
    </row>
    <row r="1499" spans="1:17" x14ac:dyDescent="0.25">
      <c r="A1499" t="s">
        <v>3385</v>
      </c>
      <c r="B1499" s="3">
        <v>45787</v>
      </c>
      <c r="C1499" t="s">
        <v>987</v>
      </c>
      <c r="D1499" t="s">
        <v>1773</v>
      </c>
      <c r="E1499" t="s">
        <v>1899</v>
      </c>
      <c r="F1499">
        <v>1</v>
      </c>
      <c r="G1499">
        <v>478.08</v>
      </c>
      <c r="H1499">
        <v>7.0000000000000007E-2</v>
      </c>
      <c r="I1499" t="s">
        <v>1868</v>
      </c>
      <c r="J1499">
        <v>444.61439999999988</v>
      </c>
      <c r="K1499" s="4">
        <f>IF(ISBLANK(Sales_Fact[[#This Row],[Quantity]]),MEDIAN(Sales_Fact[Quantity]),Sales_Fact[[#This Row],[Quantity]])</f>
        <v>1</v>
      </c>
      <c r="L1499" s="1">
        <f>IF(ISBLANK(Sales_Fact[[#This Row],[Unit_Price]]),MEDIAN(Sales_Fact[Unit_Price]),Sales_Fact[[#This Row],[Unit_Price]])</f>
        <v>478.08</v>
      </c>
      <c r="M1499" s="2">
        <f>IF(ISBLANK(Sales_Fact[[#This Row],[Discount]]),MEDIAN(Sales_Fact[Discount]),Sales_Fact[[#This Row],[Discount]])</f>
        <v>7.0000000000000007E-2</v>
      </c>
      <c r="N1499" s="1">
        <f>Sales_Fact[[#This Row],[Quantity2]]*Sales_Fact[[#This Row],[Unit_Price3]]*(1-Sales_Fact[[#This Row],[Discount4]])</f>
        <v>444.61439999999993</v>
      </c>
      <c r="O1499" s="1">
        <f>Sales_Fact[[#This Row],[Quantity2]]*Sales_Fact[[#This Row],[Unit_Price3]]</f>
        <v>478.08</v>
      </c>
      <c r="P1499" s="1">
        <f>Sales_Fact[[#This Row],[Gross Amount]]*Sales_Fact[[#This Row],[Discount4]]</f>
        <v>33.465600000000002</v>
      </c>
      <c r="Q1499" s="1" t="str">
        <f>IF(Sales_Fact[[#This Row],[Total_Amount5]]&gt;1000,"High Value","Standard")</f>
        <v>Standard</v>
      </c>
    </row>
    <row r="1500" spans="1:17" x14ac:dyDescent="0.25">
      <c r="A1500" t="s">
        <v>3386</v>
      </c>
      <c r="B1500" s="3">
        <v>45822</v>
      </c>
      <c r="C1500" t="s">
        <v>684</v>
      </c>
      <c r="D1500" t="s">
        <v>1728</v>
      </c>
      <c r="E1500" t="s">
        <v>1872</v>
      </c>
      <c r="F1500">
        <v>2</v>
      </c>
      <c r="G1500">
        <v>958.64</v>
      </c>
      <c r="H1500">
        <v>0.2</v>
      </c>
      <c r="I1500" t="s">
        <v>1864</v>
      </c>
      <c r="J1500">
        <v>1533.8240000000001</v>
      </c>
      <c r="K1500" s="4">
        <f>IF(ISBLANK(Sales_Fact[[#This Row],[Quantity]]),MEDIAN(Sales_Fact[Quantity]),Sales_Fact[[#This Row],[Quantity]])</f>
        <v>2</v>
      </c>
      <c r="L1500" s="1">
        <f>IF(ISBLANK(Sales_Fact[[#This Row],[Unit_Price]]),MEDIAN(Sales_Fact[Unit_Price]),Sales_Fact[[#This Row],[Unit_Price]])</f>
        <v>958.64</v>
      </c>
      <c r="M1500" s="2">
        <f>IF(ISBLANK(Sales_Fact[[#This Row],[Discount]]),MEDIAN(Sales_Fact[Discount]),Sales_Fact[[#This Row],[Discount]])</f>
        <v>0.2</v>
      </c>
      <c r="N1500" s="1">
        <f>Sales_Fact[[#This Row],[Quantity2]]*Sales_Fact[[#This Row],[Unit_Price3]]*(1-Sales_Fact[[#This Row],[Discount4]])</f>
        <v>1533.8240000000001</v>
      </c>
      <c r="O1500" s="1">
        <f>Sales_Fact[[#This Row],[Quantity2]]*Sales_Fact[[#This Row],[Unit_Price3]]</f>
        <v>1917.28</v>
      </c>
      <c r="P1500" s="1">
        <f>Sales_Fact[[#This Row],[Gross Amount]]*Sales_Fact[[#This Row],[Discount4]]</f>
        <v>383.45600000000002</v>
      </c>
      <c r="Q1500" s="1" t="str">
        <f>IF(Sales_Fact[[#This Row],[Total_Amount5]]&gt;1000,"High Value","Standard")</f>
        <v>High Value</v>
      </c>
    </row>
    <row r="1501" spans="1:17" x14ac:dyDescent="0.25">
      <c r="A1501" t="s">
        <v>3387</v>
      </c>
      <c r="B1501" s="3">
        <v>45590</v>
      </c>
      <c r="C1501" t="s">
        <v>1878</v>
      </c>
      <c r="D1501" t="s">
        <v>1674</v>
      </c>
      <c r="E1501" t="s">
        <v>1913</v>
      </c>
      <c r="F1501">
        <v>2</v>
      </c>
      <c r="G1501">
        <v>581.19000000000005</v>
      </c>
      <c r="H1501">
        <v>7.0000000000000007E-2</v>
      </c>
      <c r="I1501" t="s">
        <v>1868</v>
      </c>
      <c r="J1501">
        <v>1081.0134</v>
      </c>
      <c r="K1501" s="4">
        <f>IF(ISBLANK(Sales_Fact[[#This Row],[Quantity]]),MEDIAN(Sales_Fact[Quantity]),Sales_Fact[[#This Row],[Quantity]])</f>
        <v>2</v>
      </c>
      <c r="L1501" s="1">
        <f>IF(ISBLANK(Sales_Fact[[#This Row],[Unit_Price]]),MEDIAN(Sales_Fact[Unit_Price]),Sales_Fact[[#This Row],[Unit_Price]])</f>
        <v>581.19000000000005</v>
      </c>
      <c r="M1501" s="2">
        <f>IF(ISBLANK(Sales_Fact[[#This Row],[Discount]]),MEDIAN(Sales_Fact[Discount]),Sales_Fact[[#This Row],[Discount]])</f>
        <v>7.0000000000000007E-2</v>
      </c>
      <c r="N1501" s="1">
        <f>Sales_Fact[[#This Row],[Quantity2]]*Sales_Fact[[#This Row],[Unit_Price3]]*(1-Sales_Fact[[#This Row],[Discount4]])</f>
        <v>1081.0134</v>
      </c>
      <c r="O1501" s="1">
        <f>Sales_Fact[[#This Row],[Quantity2]]*Sales_Fact[[#This Row],[Unit_Price3]]</f>
        <v>1162.3800000000001</v>
      </c>
      <c r="P1501" s="1">
        <f>Sales_Fact[[#This Row],[Gross Amount]]*Sales_Fact[[#This Row],[Discount4]]</f>
        <v>81.36660000000002</v>
      </c>
      <c r="Q1501" s="1" t="str">
        <f>IF(Sales_Fact[[#This Row],[Total_Amount5]]&gt;1000,"High Value","Standard")</f>
        <v>High Value</v>
      </c>
    </row>
    <row r="1502" spans="1:17" x14ac:dyDescent="0.25">
      <c r="A1502" t="s">
        <v>3388</v>
      </c>
      <c r="B1502" s="3">
        <v>45618</v>
      </c>
      <c r="C1502" t="s">
        <v>397</v>
      </c>
      <c r="D1502" t="s">
        <v>1848</v>
      </c>
      <c r="E1502" t="s">
        <v>1931</v>
      </c>
      <c r="F1502">
        <v>1</v>
      </c>
      <c r="G1502">
        <v>736.54</v>
      </c>
      <c r="H1502">
        <v>0.16</v>
      </c>
      <c r="I1502" t="s">
        <v>1864</v>
      </c>
      <c r="J1502">
        <v>618.69359999999995</v>
      </c>
      <c r="K1502" s="4">
        <f>IF(ISBLANK(Sales_Fact[[#This Row],[Quantity]]),MEDIAN(Sales_Fact[Quantity]),Sales_Fact[[#This Row],[Quantity]])</f>
        <v>1</v>
      </c>
      <c r="L1502" s="1">
        <f>IF(ISBLANK(Sales_Fact[[#This Row],[Unit_Price]]),MEDIAN(Sales_Fact[Unit_Price]),Sales_Fact[[#This Row],[Unit_Price]])</f>
        <v>736.54</v>
      </c>
      <c r="M1502" s="2">
        <f>IF(ISBLANK(Sales_Fact[[#This Row],[Discount]]),MEDIAN(Sales_Fact[Discount]),Sales_Fact[[#This Row],[Discount]])</f>
        <v>0.16</v>
      </c>
      <c r="N1502" s="1">
        <f>Sales_Fact[[#This Row],[Quantity2]]*Sales_Fact[[#This Row],[Unit_Price3]]*(1-Sales_Fact[[#This Row],[Discount4]])</f>
        <v>618.69359999999995</v>
      </c>
      <c r="O1502" s="1">
        <f>Sales_Fact[[#This Row],[Quantity2]]*Sales_Fact[[#This Row],[Unit_Price3]]</f>
        <v>736.54</v>
      </c>
      <c r="P1502" s="1">
        <f>Sales_Fact[[#This Row],[Gross Amount]]*Sales_Fact[[#This Row],[Discount4]]</f>
        <v>117.8464</v>
      </c>
      <c r="Q1502" s="1" t="str">
        <f>IF(Sales_Fact[[#This Row],[Total_Amount5]]&gt;1000,"High Value","Standard")</f>
        <v>Standard</v>
      </c>
    </row>
    <row r="1503" spans="1:17" x14ac:dyDescent="0.25">
      <c r="A1503" t="s">
        <v>3389</v>
      </c>
      <c r="B1503" s="3">
        <v>45586</v>
      </c>
      <c r="C1503" t="s">
        <v>1259</v>
      </c>
      <c r="D1503" t="s">
        <v>1746</v>
      </c>
      <c r="E1503" t="s">
        <v>1888</v>
      </c>
      <c r="F1503">
        <v>1</v>
      </c>
      <c r="G1503">
        <v>524</v>
      </c>
      <c r="H1503">
        <v>0.28000000000000003</v>
      </c>
      <c r="I1503" t="s">
        <v>1861</v>
      </c>
      <c r="J1503">
        <v>377.28</v>
      </c>
      <c r="K1503" s="4">
        <f>IF(ISBLANK(Sales_Fact[[#This Row],[Quantity]]),MEDIAN(Sales_Fact[Quantity]),Sales_Fact[[#This Row],[Quantity]])</f>
        <v>1</v>
      </c>
      <c r="L1503" s="1">
        <f>IF(ISBLANK(Sales_Fact[[#This Row],[Unit_Price]]),MEDIAN(Sales_Fact[Unit_Price]),Sales_Fact[[#This Row],[Unit_Price]])</f>
        <v>524</v>
      </c>
      <c r="M1503" s="2">
        <f>IF(ISBLANK(Sales_Fact[[#This Row],[Discount]]),MEDIAN(Sales_Fact[Discount]),Sales_Fact[[#This Row],[Discount]])</f>
        <v>0.28000000000000003</v>
      </c>
      <c r="N1503" s="1">
        <f>Sales_Fact[[#This Row],[Quantity2]]*Sales_Fact[[#This Row],[Unit_Price3]]*(1-Sales_Fact[[#This Row],[Discount4]])</f>
        <v>377.28</v>
      </c>
      <c r="O1503" s="1">
        <f>Sales_Fact[[#This Row],[Quantity2]]*Sales_Fact[[#This Row],[Unit_Price3]]</f>
        <v>524</v>
      </c>
      <c r="P1503" s="1">
        <f>Sales_Fact[[#This Row],[Gross Amount]]*Sales_Fact[[#This Row],[Discount4]]</f>
        <v>146.72000000000003</v>
      </c>
      <c r="Q1503" s="1" t="str">
        <f>IF(Sales_Fact[[#This Row],[Total_Amount5]]&gt;1000,"High Value","Standard")</f>
        <v>Standard</v>
      </c>
    </row>
    <row r="1504" spans="1:17" x14ac:dyDescent="0.25">
      <c r="A1504" t="s">
        <v>3390</v>
      </c>
      <c r="B1504" s="3">
        <v>45548</v>
      </c>
      <c r="C1504" t="s">
        <v>182</v>
      </c>
      <c r="D1504" t="s">
        <v>1635</v>
      </c>
      <c r="E1504" t="s">
        <v>1860</v>
      </c>
      <c r="F1504">
        <v>4</v>
      </c>
      <c r="G1504">
        <v>566.09</v>
      </c>
      <c r="H1504">
        <v>0.28000000000000003</v>
      </c>
      <c r="I1504" t="s">
        <v>1868</v>
      </c>
      <c r="J1504">
        <v>1630.3391999999999</v>
      </c>
      <c r="K1504" s="4">
        <f>IF(ISBLANK(Sales_Fact[[#This Row],[Quantity]]),MEDIAN(Sales_Fact[Quantity]),Sales_Fact[[#This Row],[Quantity]])</f>
        <v>4</v>
      </c>
      <c r="L1504" s="1">
        <f>IF(ISBLANK(Sales_Fact[[#This Row],[Unit_Price]]),MEDIAN(Sales_Fact[Unit_Price]),Sales_Fact[[#This Row],[Unit_Price]])</f>
        <v>566.09</v>
      </c>
      <c r="M1504" s="2">
        <f>IF(ISBLANK(Sales_Fact[[#This Row],[Discount]]),MEDIAN(Sales_Fact[Discount]),Sales_Fact[[#This Row],[Discount]])</f>
        <v>0.28000000000000003</v>
      </c>
      <c r="N1504" s="1">
        <f>Sales_Fact[[#This Row],[Quantity2]]*Sales_Fact[[#This Row],[Unit_Price3]]*(1-Sales_Fact[[#This Row],[Discount4]])</f>
        <v>1630.3392000000001</v>
      </c>
      <c r="O1504" s="1">
        <f>Sales_Fact[[#This Row],[Quantity2]]*Sales_Fact[[#This Row],[Unit_Price3]]</f>
        <v>2264.36</v>
      </c>
      <c r="P1504" s="1">
        <f>Sales_Fact[[#This Row],[Gross Amount]]*Sales_Fact[[#This Row],[Discount4]]</f>
        <v>634.02080000000012</v>
      </c>
      <c r="Q1504" s="1" t="str">
        <f>IF(Sales_Fact[[#This Row],[Total_Amount5]]&gt;1000,"High Value","Standard")</f>
        <v>High Value</v>
      </c>
    </row>
    <row r="1505" spans="1:17" x14ac:dyDescent="0.25">
      <c r="A1505" t="s">
        <v>3391</v>
      </c>
      <c r="B1505" s="3">
        <v>45772</v>
      </c>
      <c r="C1505" t="s">
        <v>836</v>
      </c>
      <c r="D1505" t="s">
        <v>1614</v>
      </c>
      <c r="E1505" t="s">
        <v>1901</v>
      </c>
      <c r="F1505">
        <v>1</v>
      </c>
      <c r="G1505">
        <v>251.99</v>
      </c>
      <c r="H1505">
        <v>0.09</v>
      </c>
      <c r="I1505" t="s">
        <v>1861</v>
      </c>
      <c r="J1505">
        <v>229.3109</v>
      </c>
      <c r="K1505" s="4">
        <f>IF(ISBLANK(Sales_Fact[[#This Row],[Quantity]]),MEDIAN(Sales_Fact[Quantity]),Sales_Fact[[#This Row],[Quantity]])</f>
        <v>1</v>
      </c>
      <c r="L1505" s="1">
        <f>IF(ISBLANK(Sales_Fact[[#This Row],[Unit_Price]]),MEDIAN(Sales_Fact[Unit_Price]),Sales_Fact[[#This Row],[Unit_Price]])</f>
        <v>251.99</v>
      </c>
      <c r="M1505" s="2">
        <f>IF(ISBLANK(Sales_Fact[[#This Row],[Discount]]),MEDIAN(Sales_Fact[Discount]),Sales_Fact[[#This Row],[Discount]])</f>
        <v>0.09</v>
      </c>
      <c r="N1505" s="1">
        <f>Sales_Fact[[#This Row],[Quantity2]]*Sales_Fact[[#This Row],[Unit_Price3]]*(1-Sales_Fact[[#This Row],[Discount4]])</f>
        <v>229.3109</v>
      </c>
      <c r="O1505" s="1">
        <f>Sales_Fact[[#This Row],[Quantity2]]*Sales_Fact[[#This Row],[Unit_Price3]]</f>
        <v>251.99</v>
      </c>
      <c r="P1505" s="1">
        <f>Sales_Fact[[#This Row],[Gross Amount]]*Sales_Fact[[#This Row],[Discount4]]</f>
        <v>22.679099999999998</v>
      </c>
      <c r="Q1505" s="1" t="str">
        <f>IF(Sales_Fact[[#This Row],[Total_Amount5]]&gt;1000,"High Value","Standard")</f>
        <v>Standard</v>
      </c>
    </row>
    <row r="1506" spans="1:17" x14ac:dyDescent="0.25">
      <c r="A1506" t="s">
        <v>3392</v>
      </c>
      <c r="B1506" s="3">
        <v>45361</v>
      </c>
      <c r="C1506" t="s">
        <v>724</v>
      </c>
      <c r="D1506" t="s">
        <v>1602</v>
      </c>
      <c r="E1506" t="s">
        <v>1892</v>
      </c>
      <c r="F1506">
        <v>1</v>
      </c>
      <c r="G1506">
        <v>259.2</v>
      </c>
      <c r="H1506">
        <v>0.27</v>
      </c>
      <c r="I1506" t="s">
        <v>1868</v>
      </c>
      <c r="J1506">
        <v>189.21600000000001</v>
      </c>
      <c r="K1506" s="4">
        <f>IF(ISBLANK(Sales_Fact[[#This Row],[Quantity]]),MEDIAN(Sales_Fact[Quantity]),Sales_Fact[[#This Row],[Quantity]])</f>
        <v>1</v>
      </c>
      <c r="L1506" s="1">
        <f>IF(ISBLANK(Sales_Fact[[#This Row],[Unit_Price]]),MEDIAN(Sales_Fact[Unit_Price]),Sales_Fact[[#This Row],[Unit_Price]])</f>
        <v>259.2</v>
      </c>
      <c r="M1506" s="2">
        <f>IF(ISBLANK(Sales_Fact[[#This Row],[Discount]]),MEDIAN(Sales_Fact[Discount]),Sales_Fact[[#This Row],[Discount]])</f>
        <v>0.27</v>
      </c>
      <c r="N1506" s="1">
        <f>Sales_Fact[[#This Row],[Quantity2]]*Sales_Fact[[#This Row],[Unit_Price3]]*(1-Sales_Fact[[#This Row],[Discount4]])</f>
        <v>189.21599999999998</v>
      </c>
      <c r="O1506" s="1">
        <f>Sales_Fact[[#This Row],[Quantity2]]*Sales_Fact[[#This Row],[Unit_Price3]]</f>
        <v>259.2</v>
      </c>
      <c r="P1506" s="1">
        <f>Sales_Fact[[#This Row],[Gross Amount]]*Sales_Fact[[#This Row],[Discount4]]</f>
        <v>69.983999999999995</v>
      </c>
      <c r="Q1506" s="1" t="str">
        <f>IF(Sales_Fact[[#This Row],[Total_Amount5]]&gt;1000,"High Value","Standard")</f>
        <v>Standard</v>
      </c>
    </row>
    <row r="1507" spans="1:17" x14ac:dyDescent="0.25">
      <c r="A1507" t="s">
        <v>3393</v>
      </c>
      <c r="B1507" s="3">
        <v>45235</v>
      </c>
      <c r="C1507" t="s">
        <v>1390</v>
      </c>
      <c r="D1507" t="s">
        <v>1728</v>
      </c>
      <c r="E1507" t="s">
        <v>1888</v>
      </c>
      <c r="F1507">
        <v>1</v>
      </c>
      <c r="G1507">
        <v>935.66</v>
      </c>
      <c r="H1507">
        <v>0.26</v>
      </c>
      <c r="I1507" t="s">
        <v>1864</v>
      </c>
      <c r="J1507">
        <v>692.38839999999993</v>
      </c>
      <c r="K1507" s="4">
        <f>IF(ISBLANK(Sales_Fact[[#This Row],[Quantity]]),MEDIAN(Sales_Fact[Quantity]),Sales_Fact[[#This Row],[Quantity]])</f>
        <v>1</v>
      </c>
      <c r="L1507" s="1">
        <f>IF(ISBLANK(Sales_Fact[[#This Row],[Unit_Price]]),MEDIAN(Sales_Fact[Unit_Price]),Sales_Fact[[#This Row],[Unit_Price]])</f>
        <v>935.66</v>
      </c>
      <c r="M1507" s="2">
        <f>IF(ISBLANK(Sales_Fact[[#This Row],[Discount]]),MEDIAN(Sales_Fact[Discount]),Sales_Fact[[#This Row],[Discount]])</f>
        <v>0.26</v>
      </c>
      <c r="N1507" s="1">
        <f>Sales_Fact[[#This Row],[Quantity2]]*Sales_Fact[[#This Row],[Unit_Price3]]*(1-Sales_Fact[[#This Row],[Discount4]])</f>
        <v>692.38839999999993</v>
      </c>
      <c r="O1507" s="1">
        <f>Sales_Fact[[#This Row],[Quantity2]]*Sales_Fact[[#This Row],[Unit_Price3]]</f>
        <v>935.66</v>
      </c>
      <c r="P1507" s="1">
        <f>Sales_Fact[[#This Row],[Gross Amount]]*Sales_Fact[[#This Row],[Discount4]]</f>
        <v>243.27160000000001</v>
      </c>
      <c r="Q1507" s="1" t="str">
        <f>IF(Sales_Fact[[#This Row],[Total_Amount5]]&gt;1000,"High Value","Standard")</f>
        <v>Standard</v>
      </c>
    </row>
    <row r="1508" spans="1:17" x14ac:dyDescent="0.25">
      <c r="A1508" t="s">
        <v>3394</v>
      </c>
      <c r="B1508" s="3">
        <v>45864</v>
      </c>
      <c r="C1508" t="s">
        <v>1455</v>
      </c>
      <c r="D1508" t="s">
        <v>1656</v>
      </c>
      <c r="E1508" t="s">
        <v>1866</v>
      </c>
      <c r="F1508">
        <v>4</v>
      </c>
      <c r="G1508">
        <v>480.75</v>
      </c>
      <c r="H1508">
        <v>0.02</v>
      </c>
      <c r="I1508" t="s">
        <v>1861</v>
      </c>
      <c r="J1508">
        <v>1884.54</v>
      </c>
      <c r="K1508" s="4">
        <f>IF(ISBLANK(Sales_Fact[[#This Row],[Quantity]]),MEDIAN(Sales_Fact[Quantity]),Sales_Fact[[#This Row],[Quantity]])</f>
        <v>4</v>
      </c>
      <c r="L1508" s="1">
        <f>IF(ISBLANK(Sales_Fact[[#This Row],[Unit_Price]]),MEDIAN(Sales_Fact[Unit_Price]),Sales_Fact[[#This Row],[Unit_Price]])</f>
        <v>480.75</v>
      </c>
      <c r="M1508" s="2">
        <f>IF(ISBLANK(Sales_Fact[[#This Row],[Discount]]),MEDIAN(Sales_Fact[Discount]),Sales_Fact[[#This Row],[Discount]])</f>
        <v>0.02</v>
      </c>
      <c r="N1508" s="1">
        <f>Sales_Fact[[#This Row],[Quantity2]]*Sales_Fact[[#This Row],[Unit_Price3]]*(1-Sales_Fact[[#This Row],[Discount4]])</f>
        <v>1884.54</v>
      </c>
      <c r="O1508" s="1">
        <f>Sales_Fact[[#This Row],[Quantity2]]*Sales_Fact[[#This Row],[Unit_Price3]]</f>
        <v>1923</v>
      </c>
      <c r="P1508" s="1">
        <f>Sales_Fact[[#This Row],[Gross Amount]]*Sales_Fact[[#This Row],[Discount4]]</f>
        <v>38.46</v>
      </c>
      <c r="Q1508" s="1" t="str">
        <f>IF(Sales_Fact[[#This Row],[Total_Amount5]]&gt;1000,"High Value","Standard")</f>
        <v>High Value</v>
      </c>
    </row>
    <row r="1509" spans="1:17" x14ac:dyDescent="0.25">
      <c r="A1509" t="s">
        <v>3395</v>
      </c>
      <c r="B1509" s="3">
        <v>45681</v>
      </c>
      <c r="C1509" t="s">
        <v>1164</v>
      </c>
      <c r="D1509" t="s">
        <v>1794</v>
      </c>
      <c r="E1509" t="s">
        <v>1888</v>
      </c>
      <c r="F1509">
        <v>2</v>
      </c>
      <c r="G1509">
        <v>457.83</v>
      </c>
      <c r="H1509">
        <v>0.01</v>
      </c>
      <c r="I1509" t="s">
        <v>1868</v>
      </c>
      <c r="J1509">
        <v>906.50339999999994</v>
      </c>
      <c r="K1509" s="4">
        <f>IF(ISBLANK(Sales_Fact[[#This Row],[Quantity]]),MEDIAN(Sales_Fact[Quantity]),Sales_Fact[[#This Row],[Quantity]])</f>
        <v>2</v>
      </c>
      <c r="L1509" s="1">
        <f>IF(ISBLANK(Sales_Fact[[#This Row],[Unit_Price]]),MEDIAN(Sales_Fact[Unit_Price]),Sales_Fact[[#This Row],[Unit_Price]])</f>
        <v>457.83</v>
      </c>
      <c r="M1509" s="2">
        <f>IF(ISBLANK(Sales_Fact[[#This Row],[Discount]]),MEDIAN(Sales_Fact[Discount]),Sales_Fact[[#This Row],[Discount]])</f>
        <v>0.01</v>
      </c>
      <c r="N1509" s="1">
        <f>Sales_Fact[[#This Row],[Quantity2]]*Sales_Fact[[#This Row],[Unit_Price3]]*(1-Sales_Fact[[#This Row],[Discount4]])</f>
        <v>906.50339999999994</v>
      </c>
      <c r="O1509" s="1">
        <f>Sales_Fact[[#This Row],[Quantity2]]*Sales_Fact[[#This Row],[Unit_Price3]]</f>
        <v>915.66</v>
      </c>
      <c r="P1509" s="1">
        <f>Sales_Fact[[#This Row],[Gross Amount]]*Sales_Fact[[#This Row],[Discount4]]</f>
        <v>9.1565999999999992</v>
      </c>
      <c r="Q1509" s="1" t="str">
        <f>IF(Sales_Fact[[#This Row],[Total_Amount5]]&gt;1000,"High Value","Standard")</f>
        <v>Standard</v>
      </c>
    </row>
    <row r="1510" spans="1:17" x14ac:dyDescent="0.25">
      <c r="A1510" t="s">
        <v>3396</v>
      </c>
      <c r="B1510" s="3">
        <v>45905</v>
      </c>
      <c r="C1510" t="s">
        <v>553</v>
      </c>
      <c r="D1510" t="s">
        <v>1695</v>
      </c>
      <c r="E1510" t="s">
        <v>1881</v>
      </c>
      <c r="F1510">
        <v>1</v>
      </c>
      <c r="G1510">
        <v>994.63</v>
      </c>
      <c r="H1510">
        <v>0.28000000000000003</v>
      </c>
      <c r="I1510" t="s">
        <v>1861</v>
      </c>
      <c r="J1510">
        <v>716.1336</v>
      </c>
      <c r="K1510" s="4">
        <f>IF(ISBLANK(Sales_Fact[[#This Row],[Quantity]]),MEDIAN(Sales_Fact[Quantity]),Sales_Fact[[#This Row],[Quantity]])</f>
        <v>1</v>
      </c>
      <c r="L1510" s="1">
        <f>IF(ISBLANK(Sales_Fact[[#This Row],[Unit_Price]]),MEDIAN(Sales_Fact[Unit_Price]),Sales_Fact[[#This Row],[Unit_Price]])</f>
        <v>994.63</v>
      </c>
      <c r="M1510" s="2">
        <f>IF(ISBLANK(Sales_Fact[[#This Row],[Discount]]),MEDIAN(Sales_Fact[Discount]),Sales_Fact[[#This Row],[Discount]])</f>
        <v>0.28000000000000003</v>
      </c>
      <c r="N1510" s="1">
        <f>Sales_Fact[[#This Row],[Quantity2]]*Sales_Fact[[#This Row],[Unit_Price3]]*(1-Sales_Fact[[#This Row],[Discount4]])</f>
        <v>716.1336</v>
      </c>
      <c r="O1510" s="1">
        <f>Sales_Fact[[#This Row],[Quantity2]]*Sales_Fact[[#This Row],[Unit_Price3]]</f>
        <v>994.63</v>
      </c>
      <c r="P1510" s="1">
        <f>Sales_Fact[[#This Row],[Gross Amount]]*Sales_Fact[[#This Row],[Discount4]]</f>
        <v>278.49640000000005</v>
      </c>
      <c r="Q1510" s="1" t="str">
        <f>IF(Sales_Fact[[#This Row],[Total_Amount5]]&gt;1000,"High Value","Standard")</f>
        <v>Standard</v>
      </c>
    </row>
    <row r="1511" spans="1:17" x14ac:dyDescent="0.25">
      <c r="A1511" t="s">
        <v>3397</v>
      </c>
      <c r="B1511" s="3">
        <v>45765</v>
      </c>
      <c r="C1511" t="s">
        <v>794</v>
      </c>
      <c r="D1511" t="s">
        <v>1821</v>
      </c>
      <c r="E1511" t="s">
        <v>1879</v>
      </c>
      <c r="F1511">
        <v>3</v>
      </c>
      <c r="G1511">
        <v>65.569999999999993</v>
      </c>
      <c r="H1511">
        <v>0.3</v>
      </c>
      <c r="I1511" t="s">
        <v>1868</v>
      </c>
      <c r="J1511">
        <v>137.697</v>
      </c>
      <c r="K1511" s="4">
        <f>IF(ISBLANK(Sales_Fact[[#This Row],[Quantity]]),MEDIAN(Sales_Fact[Quantity]),Sales_Fact[[#This Row],[Quantity]])</f>
        <v>3</v>
      </c>
      <c r="L1511" s="1">
        <f>IF(ISBLANK(Sales_Fact[[#This Row],[Unit_Price]]),MEDIAN(Sales_Fact[Unit_Price]),Sales_Fact[[#This Row],[Unit_Price]])</f>
        <v>65.569999999999993</v>
      </c>
      <c r="M1511" s="2">
        <f>IF(ISBLANK(Sales_Fact[[#This Row],[Discount]]),MEDIAN(Sales_Fact[Discount]),Sales_Fact[[#This Row],[Discount]])</f>
        <v>0.3</v>
      </c>
      <c r="N1511" s="1">
        <f>Sales_Fact[[#This Row],[Quantity2]]*Sales_Fact[[#This Row],[Unit_Price3]]*(1-Sales_Fact[[#This Row],[Discount4]])</f>
        <v>137.69699999999997</v>
      </c>
      <c r="O1511" s="1">
        <f>Sales_Fact[[#This Row],[Quantity2]]*Sales_Fact[[#This Row],[Unit_Price3]]</f>
        <v>196.70999999999998</v>
      </c>
      <c r="P1511" s="1">
        <f>Sales_Fact[[#This Row],[Gross Amount]]*Sales_Fact[[#This Row],[Discount4]]</f>
        <v>59.012999999999991</v>
      </c>
      <c r="Q1511" s="1" t="str">
        <f>IF(Sales_Fact[[#This Row],[Total_Amount5]]&gt;1000,"High Value","Standard")</f>
        <v>Standard</v>
      </c>
    </row>
    <row r="1512" spans="1:17" x14ac:dyDescent="0.25">
      <c r="A1512" t="s">
        <v>3398</v>
      </c>
      <c r="B1512" s="3">
        <v>45821</v>
      </c>
      <c r="C1512" t="s">
        <v>541</v>
      </c>
      <c r="D1512" t="s">
        <v>1725</v>
      </c>
      <c r="E1512" t="s">
        <v>1863</v>
      </c>
      <c r="F1512">
        <v>3</v>
      </c>
      <c r="G1512">
        <v>622.98</v>
      </c>
      <c r="H1512">
        <v>0.28000000000000003</v>
      </c>
      <c r="I1512" t="s">
        <v>1864</v>
      </c>
      <c r="J1512">
        <v>1345.6368</v>
      </c>
      <c r="K1512" s="4">
        <f>IF(ISBLANK(Sales_Fact[[#This Row],[Quantity]]),MEDIAN(Sales_Fact[Quantity]),Sales_Fact[[#This Row],[Quantity]])</f>
        <v>3</v>
      </c>
      <c r="L1512" s="1">
        <f>IF(ISBLANK(Sales_Fact[[#This Row],[Unit_Price]]),MEDIAN(Sales_Fact[Unit_Price]),Sales_Fact[[#This Row],[Unit_Price]])</f>
        <v>622.98</v>
      </c>
      <c r="M1512" s="2">
        <f>IF(ISBLANK(Sales_Fact[[#This Row],[Discount]]),MEDIAN(Sales_Fact[Discount]),Sales_Fact[[#This Row],[Discount]])</f>
        <v>0.28000000000000003</v>
      </c>
      <c r="N1512" s="1">
        <f>Sales_Fact[[#This Row],[Quantity2]]*Sales_Fact[[#This Row],[Unit_Price3]]*(1-Sales_Fact[[#This Row],[Discount4]])</f>
        <v>1345.6368</v>
      </c>
      <c r="O1512" s="1">
        <f>Sales_Fact[[#This Row],[Quantity2]]*Sales_Fact[[#This Row],[Unit_Price3]]</f>
        <v>1868.94</v>
      </c>
      <c r="P1512" s="1">
        <f>Sales_Fact[[#This Row],[Gross Amount]]*Sales_Fact[[#This Row],[Discount4]]</f>
        <v>523.30320000000006</v>
      </c>
      <c r="Q1512" s="1" t="str">
        <f>IF(Sales_Fact[[#This Row],[Total_Amount5]]&gt;1000,"High Value","Standard")</f>
        <v>High Value</v>
      </c>
    </row>
    <row r="1513" spans="1:17" x14ac:dyDescent="0.25">
      <c r="A1513" t="s">
        <v>3399</v>
      </c>
      <c r="B1513" s="3">
        <v>45691</v>
      </c>
      <c r="C1513" t="s">
        <v>809</v>
      </c>
      <c r="D1513" t="s">
        <v>1716</v>
      </c>
      <c r="E1513" t="s">
        <v>1896</v>
      </c>
      <c r="F1513">
        <v>1</v>
      </c>
      <c r="G1513">
        <v>170.68</v>
      </c>
      <c r="H1513">
        <v>0.13</v>
      </c>
      <c r="I1513" t="s">
        <v>1864</v>
      </c>
      <c r="J1513">
        <v>148.49160000000001</v>
      </c>
      <c r="K1513" s="4">
        <f>IF(ISBLANK(Sales_Fact[[#This Row],[Quantity]]),MEDIAN(Sales_Fact[Quantity]),Sales_Fact[[#This Row],[Quantity]])</f>
        <v>1</v>
      </c>
      <c r="L1513" s="1">
        <f>IF(ISBLANK(Sales_Fact[[#This Row],[Unit_Price]]),MEDIAN(Sales_Fact[Unit_Price]),Sales_Fact[[#This Row],[Unit_Price]])</f>
        <v>170.68</v>
      </c>
      <c r="M1513" s="2">
        <f>IF(ISBLANK(Sales_Fact[[#This Row],[Discount]]),MEDIAN(Sales_Fact[Discount]),Sales_Fact[[#This Row],[Discount]])</f>
        <v>0.13</v>
      </c>
      <c r="N1513" s="1">
        <f>Sales_Fact[[#This Row],[Quantity2]]*Sales_Fact[[#This Row],[Unit_Price3]]*(1-Sales_Fact[[#This Row],[Discount4]])</f>
        <v>148.49160000000001</v>
      </c>
      <c r="O1513" s="1">
        <f>Sales_Fact[[#This Row],[Quantity2]]*Sales_Fact[[#This Row],[Unit_Price3]]</f>
        <v>170.68</v>
      </c>
      <c r="P1513" s="1">
        <f>Sales_Fact[[#This Row],[Gross Amount]]*Sales_Fact[[#This Row],[Discount4]]</f>
        <v>22.188400000000001</v>
      </c>
      <c r="Q1513" s="1" t="str">
        <f>IF(Sales_Fact[[#This Row],[Total_Amount5]]&gt;1000,"High Value","Standard")</f>
        <v>Standard</v>
      </c>
    </row>
    <row r="1514" spans="1:17" x14ac:dyDescent="0.25">
      <c r="A1514" t="s">
        <v>3400</v>
      </c>
      <c r="B1514" s="3">
        <v>45860</v>
      </c>
      <c r="C1514" t="s">
        <v>348</v>
      </c>
      <c r="D1514" t="s">
        <v>1571</v>
      </c>
      <c r="E1514" t="s">
        <v>1866</v>
      </c>
      <c r="F1514">
        <v>4</v>
      </c>
      <c r="G1514">
        <v>797.83</v>
      </c>
      <c r="H1514">
        <v>0.08</v>
      </c>
      <c r="I1514" t="s">
        <v>1861</v>
      </c>
      <c r="J1514">
        <v>2936.0144</v>
      </c>
      <c r="K1514" s="4">
        <f>IF(ISBLANK(Sales_Fact[[#This Row],[Quantity]]),MEDIAN(Sales_Fact[Quantity]),Sales_Fact[[#This Row],[Quantity]])</f>
        <v>4</v>
      </c>
      <c r="L1514" s="1">
        <f>IF(ISBLANK(Sales_Fact[[#This Row],[Unit_Price]]),MEDIAN(Sales_Fact[Unit_Price]),Sales_Fact[[#This Row],[Unit_Price]])</f>
        <v>797.83</v>
      </c>
      <c r="M1514" s="2">
        <f>IF(ISBLANK(Sales_Fact[[#This Row],[Discount]]),MEDIAN(Sales_Fact[Discount]),Sales_Fact[[#This Row],[Discount]])</f>
        <v>0.08</v>
      </c>
      <c r="N1514" s="1">
        <f>Sales_Fact[[#This Row],[Quantity2]]*Sales_Fact[[#This Row],[Unit_Price3]]*(1-Sales_Fact[[#This Row],[Discount4]])</f>
        <v>2936.0144000000005</v>
      </c>
      <c r="O1514" s="1">
        <f>Sales_Fact[[#This Row],[Quantity2]]*Sales_Fact[[#This Row],[Unit_Price3]]</f>
        <v>3191.32</v>
      </c>
      <c r="P1514" s="1">
        <f>Sales_Fact[[#This Row],[Gross Amount]]*Sales_Fact[[#This Row],[Discount4]]</f>
        <v>255.30560000000003</v>
      </c>
      <c r="Q1514" s="1" t="str">
        <f>IF(Sales_Fact[[#This Row],[Total_Amount5]]&gt;1000,"High Value","Standard")</f>
        <v>High Value</v>
      </c>
    </row>
    <row r="1515" spans="1:17" x14ac:dyDescent="0.25">
      <c r="A1515" t="s">
        <v>3401</v>
      </c>
      <c r="B1515" s="3">
        <v>45922</v>
      </c>
      <c r="C1515" t="s">
        <v>354</v>
      </c>
      <c r="D1515" t="s">
        <v>1556</v>
      </c>
      <c r="E1515" t="s">
        <v>1886</v>
      </c>
      <c r="F1515">
        <v>1</v>
      </c>
      <c r="G1515">
        <v>372.75</v>
      </c>
      <c r="H1515">
        <v>0.12</v>
      </c>
      <c r="I1515" t="s">
        <v>1861</v>
      </c>
      <c r="J1515">
        <v>328.02</v>
      </c>
      <c r="K1515" s="4">
        <f>IF(ISBLANK(Sales_Fact[[#This Row],[Quantity]]),MEDIAN(Sales_Fact[Quantity]),Sales_Fact[[#This Row],[Quantity]])</f>
        <v>1</v>
      </c>
      <c r="L1515" s="1">
        <f>IF(ISBLANK(Sales_Fact[[#This Row],[Unit_Price]]),MEDIAN(Sales_Fact[Unit_Price]),Sales_Fact[[#This Row],[Unit_Price]])</f>
        <v>372.75</v>
      </c>
      <c r="M1515" s="2">
        <f>IF(ISBLANK(Sales_Fact[[#This Row],[Discount]]),MEDIAN(Sales_Fact[Discount]),Sales_Fact[[#This Row],[Discount]])</f>
        <v>0.12</v>
      </c>
      <c r="N1515" s="1">
        <f>Sales_Fact[[#This Row],[Quantity2]]*Sales_Fact[[#This Row],[Unit_Price3]]*(1-Sales_Fact[[#This Row],[Discount4]])</f>
        <v>328.02</v>
      </c>
      <c r="O1515" s="1">
        <f>Sales_Fact[[#This Row],[Quantity2]]*Sales_Fact[[#This Row],[Unit_Price3]]</f>
        <v>372.75</v>
      </c>
      <c r="P1515" s="1">
        <f>Sales_Fact[[#This Row],[Gross Amount]]*Sales_Fact[[#This Row],[Discount4]]</f>
        <v>44.73</v>
      </c>
      <c r="Q1515" s="1" t="str">
        <f>IF(Sales_Fact[[#This Row],[Total_Amount5]]&gt;1000,"High Value","Standard")</f>
        <v>Standard</v>
      </c>
    </row>
    <row r="1516" spans="1:17" x14ac:dyDescent="0.25">
      <c r="A1516" t="s">
        <v>3402</v>
      </c>
      <c r="B1516" s="3">
        <v>45477</v>
      </c>
      <c r="C1516" t="s">
        <v>1245</v>
      </c>
      <c r="D1516" t="s">
        <v>1734</v>
      </c>
      <c r="E1516" t="s">
        <v>1874</v>
      </c>
      <c r="F1516">
        <v>1</v>
      </c>
      <c r="G1516">
        <v>994.18</v>
      </c>
      <c r="H1516">
        <v>0.05</v>
      </c>
      <c r="I1516" t="s">
        <v>1864</v>
      </c>
      <c r="J1516">
        <v>944.47099999999989</v>
      </c>
      <c r="K1516" s="4">
        <f>IF(ISBLANK(Sales_Fact[[#This Row],[Quantity]]),MEDIAN(Sales_Fact[Quantity]),Sales_Fact[[#This Row],[Quantity]])</f>
        <v>1</v>
      </c>
      <c r="L1516" s="1">
        <f>IF(ISBLANK(Sales_Fact[[#This Row],[Unit_Price]]),MEDIAN(Sales_Fact[Unit_Price]),Sales_Fact[[#This Row],[Unit_Price]])</f>
        <v>994.18</v>
      </c>
      <c r="M1516" s="2">
        <f>IF(ISBLANK(Sales_Fact[[#This Row],[Discount]]),MEDIAN(Sales_Fact[Discount]),Sales_Fact[[#This Row],[Discount]])</f>
        <v>0.05</v>
      </c>
      <c r="N1516" s="1">
        <f>Sales_Fact[[#This Row],[Quantity2]]*Sales_Fact[[#This Row],[Unit_Price3]]*(1-Sales_Fact[[#This Row],[Discount4]])</f>
        <v>944.47099999999989</v>
      </c>
      <c r="O1516" s="1">
        <f>Sales_Fact[[#This Row],[Quantity2]]*Sales_Fact[[#This Row],[Unit_Price3]]</f>
        <v>994.18</v>
      </c>
      <c r="P1516" s="1">
        <f>Sales_Fact[[#This Row],[Gross Amount]]*Sales_Fact[[#This Row],[Discount4]]</f>
        <v>49.709000000000003</v>
      </c>
      <c r="Q1516" s="1" t="str">
        <f>IF(Sales_Fact[[#This Row],[Total_Amount5]]&gt;1000,"High Value","Standard")</f>
        <v>Standard</v>
      </c>
    </row>
    <row r="1517" spans="1:17" x14ac:dyDescent="0.25">
      <c r="A1517" t="s">
        <v>3403</v>
      </c>
      <c r="B1517" s="3">
        <v>45504</v>
      </c>
      <c r="C1517" t="s">
        <v>1320</v>
      </c>
      <c r="D1517" t="s">
        <v>1611</v>
      </c>
      <c r="E1517" t="s">
        <v>1896</v>
      </c>
      <c r="F1517">
        <v>1</v>
      </c>
      <c r="G1517">
        <v>136.12</v>
      </c>
      <c r="H1517">
        <v>7.0000000000000007E-2</v>
      </c>
      <c r="I1517" t="s">
        <v>1861</v>
      </c>
      <c r="J1517">
        <v>126.5916</v>
      </c>
      <c r="K1517" s="4">
        <f>IF(ISBLANK(Sales_Fact[[#This Row],[Quantity]]),MEDIAN(Sales_Fact[Quantity]),Sales_Fact[[#This Row],[Quantity]])</f>
        <v>1</v>
      </c>
      <c r="L1517" s="1">
        <f>IF(ISBLANK(Sales_Fact[[#This Row],[Unit_Price]]),MEDIAN(Sales_Fact[Unit_Price]),Sales_Fact[[#This Row],[Unit_Price]])</f>
        <v>136.12</v>
      </c>
      <c r="M1517" s="2">
        <f>IF(ISBLANK(Sales_Fact[[#This Row],[Discount]]),MEDIAN(Sales_Fact[Discount]),Sales_Fact[[#This Row],[Discount]])</f>
        <v>7.0000000000000007E-2</v>
      </c>
      <c r="N1517" s="1">
        <f>Sales_Fact[[#This Row],[Quantity2]]*Sales_Fact[[#This Row],[Unit_Price3]]*(1-Sales_Fact[[#This Row],[Discount4]])</f>
        <v>126.5916</v>
      </c>
      <c r="O1517" s="1">
        <f>Sales_Fact[[#This Row],[Quantity2]]*Sales_Fact[[#This Row],[Unit_Price3]]</f>
        <v>136.12</v>
      </c>
      <c r="P1517" s="1">
        <f>Sales_Fact[[#This Row],[Gross Amount]]*Sales_Fact[[#This Row],[Discount4]]</f>
        <v>9.5284000000000013</v>
      </c>
      <c r="Q1517" s="1" t="str">
        <f>IF(Sales_Fact[[#This Row],[Total_Amount5]]&gt;1000,"High Value","Standard")</f>
        <v>Standard</v>
      </c>
    </row>
    <row r="1518" spans="1:17" x14ac:dyDescent="0.25">
      <c r="A1518" t="s">
        <v>3404</v>
      </c>
      <c r="B1518" s="3">
        <v>45862</v>
      </c>
      <c r="C1518" t="s">
        <v>128</v>
      </c>
      <c r="D1518" t="s">
        <v>1707</v>
      </c>
      <c r="E1518" t="s">
        <v>1899</v>
      </c>
      <c r="F1518">
        <v>3</v>
      </c>
      <c r="G1518">
        <v>634.45000000000005</v>
      </c>
      <c r="H1518">
        <v>0.17</v>
      </c>
      <c r="I1518" t="s">
        <v>1864</v>
      </c>
      <c r="J1518">
        <v>1579.7805000000001</v>
      </c>
      <c r="K1518" s="4">
        <f>IF(ISBLANK(Sales_Fact[[#This Row],[Quantity]]),MEDIAN(Sales_Fact[Quantity]),Sales_Fact[[#This Row],[Quantity]])</f>
        <v>3</v>
      </c>
      <c r="L1518" s="1">
        <f>IF(ISBLANK(Sales_Fact[[#This Row],[Unit_Price]]),MEDIAN(Sales_Fact[Unit_Price]),Sales_Fact[[#This Row],[Unit_Price]])</f>
        <v>634.45000000000005</v>
      </c>
      <c r="M1518" s="2">
        <f>IF(ISBLANK(Sales_Fact[[#This Row],[Discount]]),MEDIAN(Sales_Fact[Discount]),Sales_Fact[[#This Row],[Discount]])</f>
        <v>0.17</v>
      </c>
      <c r="N1518" s="1">
        <f>Sales_Fact[[#This Row],[Quantity2]]*Sales_Fact[[#This Row],[Unit_Price3]]*(1-Sales_Fact[[#This Row],[Discount4]])</f>
        <v>1579.7805000000001</v>
      </c>
      <c r="O1518" s="1">
        <f>Sales_Fact[[#This Row],[Quantity2]]*Sales_Fact[[#This Row],[Unit_Price3]]</f>
        <v>1903.3500000000001</v>
      </c>
      <c r="P1518" s="1">
        <f>Sales_Fact[[#This Row],[Gross Amount]]*Sales_Fact[[#This Row],[Discount4]]</f>
        <v>323.56950000000006</v>
      </c>
      <c r="Q1518" s="1" t="str">
        <f>IF(Sales_Fact[[#This Row],[Total_Amount5]]&gt;1000,"High Value","Standard")</f>
        <v>High Value</v>
      </c>
    </row>
    <row r="1519" spans="1:17" x14ac:dyDescent="0.25">
      <c r="A1519" t="s">
        <v>3405</v>
      </c>
      <c r="B1519" s="3">
        <v>45579</v>
      </c>
      <c r="C1519" t="s">
        <v>1044</v>
      </c>
      <c r="D1519" t="s">
        <v>1743</v>
      </c>
      <c r="E1519" t="s">
        <v>1879</v>
      </c>
      <c r="F1519">
        <v>4</v>
      </c>
      <c r="G1519">
        <v>179.62</v>
      </c>
      <c r="H1519">
        <v>0.05</v>
      </c>
      <c r="I1519" t="s">
        <v>1861</v>
      </c>
      <c r="J1519">
        <v>682.55600000000004</v>
      </c>
      <c r="K1519" s="4">
        <f>IF(ISBLANK(Sales_Fact[[#This Row],[Quantity]]),MEDIAN(Sales_Fact[Quantity]),Sales_Fact[[#This Row],[Quantity]])</f>
        <v>4</v>
      </c>
      <c r="L1519" s="1">
        <f>IF(ISBLANK(Sales_Fact[[#This Row],[Unit_Price]]),MEDIAN(Sales_Fact[Unit_Price]),Sales_Fact[[#This Row],[Unit_Price]])</f>
        <v>179.62</v>
      </c>
      <c r="M1519" s="2">
        <f>IF(ISBLANK(Sales_Fact[[#This Row],[Discount]]),MEDIAN(Sales_Fact[Discount]),Sales_Fact[[#This Row],[Discount]])</f>
        <v>0.05</v>
      </c>
      <c r="N1519" s="1">
        <f>Sales_Fact[[#This Row],[Quantity2]]*Sales_Fact[[#This Row],[Unit_Price3]]*(1-Sales_Fact[[#This Row],[Discount4]])</f>
        <v>682.55600000000004</v>
      </c>
      <c r="O1519" s="1">
        <f>Sales_Fact[[#This Row],[Quantity2]]*Sales_Fact[[#This Row],[Unit_Price3]]</f>
        <v>718.48</v>
      </c>
      <c r="P1519" s="1">
        <f>Sales_Fact[[#This Row],[Gross Amount]]*Sales_Fact[[#This Row],[Discount4]]</f>
        <v>35.923999999999999</v>
      </c>
      <c r="Q1519" s="1" t="str">
        <f>IF(Sales_Fact[[#This Row],[Total_Amount5]]&gt;1000,"High Value","Standard")</f>
        <v>Standard</v>
      </c>
    </row>
    <row r="1520" spans="1:17" x14ac:dyDescent="0.25">
      <c r="A1520" t="s">
        <v>3406</v>
      </c>
      <c r="B1520" s="3">
        <v>45658</v>
      </c>
      <c r="C1520" t="s">
        <v>941</v>
      </c>
      <c r="D1520" t="s">
        <v>1611</v>
      </c>
      <c r="E1520" t="s">
        <v>1899</v>
      </c>
      <c r="F1520">
        <v>4</v>
      </c>
      <c r="G1520">
        <v>558.83000000000004</v>
      </c>
      <c r="H1520">
        <v>0.16</v>
      </c>
      <c r="I1520" t="s">
        <v>1864</v>
      </c>
      <c r="J1520">
        <v>1877.6687999999999</v>
      </c>
      <c r="K1520" s="4">
        <f>IF(ISBLANK(Sales_Fact[[#This Row],[Quantity]]),MEDIAN(Sales_Fact[Quantity]),Sales_Fact[[#This Row],[Quantity]])</f>
        <v>4</v>
      </c>
      <c r="L1520" s="1">
        <f>IF(ISBLANK(Sales_Fact[[#This Row],[Unit_Price]]),MEDIAN(Sales_Fact[Unit_Price]),Sales_Fact[[#This Row],[Unit_Price]])</f>
        <v>558.83000000000004</v>
      </c>
      <c r="M1520" s="2">
        <f>IF(ISBLANK(Sales_Fact[[#This Row],[Discount]]),MEDIAN(Sales_Fact[Discount]),Sales_Fact[[#This Row],[Discount]])</f>
        <v>0.16</v>
      </c>
      <c r="N1520" s="1">
        <f>Sales_Fact[[#This Row],[Quantity2]]*Sales_Fact[[#This Row],[Unit_Price3]]*(1-Sales_Fact[[#This Row],[Discount4]])</f>
        <v>1877.6688000000001</v>
      </c>
      <c r="O1520" s="1">
        <f>Sales_Fact[[#This Row],[Quantity2]]*Sales_Fact[[#This Row],[Unit_Price3]]</f>
        <v>2235.3200000000002</v>
      </c>
      <c r="P1520" s="1">
        <f>Sales_Fact[[#This Row],[Gross Amount]]*Sales_Fact[[#This Row],[Discount4]]</f>
        <v>357.65120000000002</v>
      </c>
      <c r="Q1520" s="1" t="str">
        <f>IF(Sales_Fact[[#This Row],[Total_Amount5]]&gt;1000,"High Value","Standard")</f>
        <v>High Value</v>
      </c>
    </row>
    <row r="1521" spans="1:17" x14ac:dyDescent="0.25">
      <c r="A1521" t="s">
        <v>3407</v>
      </c>
      <c r="B1521" s="3">
        <v>45664</v>
      </c>
      <c r="C1521" t="s">
        <v>574</v>
      </c>
      <c r="D1521" t="s">
        <v>1833</v>
      </c>
      <c r="E1521" t="s">
        <v>1904</v>
      </c>
      <c r="F1521">
        <v>2</v>
      </c>
      <c r="G1521">
        <v>859.74</v>
      </c>
      <c r="H1521">
        <v>0.25</v>
      </c>
      <c r="I1521" t="s">
        <v>1868</v>
      </c>
      <c r="J1521">
        <v>1289.6099999999999</v>
      </c>
      <c r="K1521" s="4">
        <f>IF(ISBLANK(Sales_Fact[[#This Row],[Quantity]]),MEDIAN(Sales_Fact[Quantity]),Sales_Fact[[#This Row],[Quantity]])</f>
        <v>2</v>
      </c>
      <c r="L1521" s="1">
        <f>IF(ISBLANK(Sales_Fact[[#This Row],[Unit_Price]]),MEDIAN(Sales_Fact[Unit_Price]),Sales_Fact[[#This Row],[Unit_Price]])</f>
        <v>859.74</v>
      </c>
      <c r="M1521" s="2">
        <f>IF(ISBLANK(Sales_Fact[[#This Row],[Discount]]),MEDIAN(Sales_Fact[Discount]),Sales_Fact[[#This Row],[Discount]])</f>
        <v>0.25</v>
      </c>
      <c r="N1521" s="1">
        <f>Sales_Fact[[#This Row],[Quantity2]]*Sales_Fact[[#This Row],[Unit_Price3]]*(1-Sales_Fact[[#This Row],[Discount4]])</f>
        <v>1289.6100000000001</v>
      </c>
      <c r="O1521" s="1">
        <f>Sales_Fact[[#This Row],[Quantity2]]*Sales_Fact[[#This Row],[Unit_Price3]]</f>
        <v>1719.48</v>
      </c>
      <c r="P1521" s="1">
        <f>Sales_Fact[[#This Row],[Gross Amount]]*Sales_Fact[[#This Row],[Discount4]]</f>
        <v>429.87</v>
      </c>
      <c r="Q1521" s="1" t="str">
        <f>IF(Sales_Fact[[#This Row],[Total_Amount5]]&gt;1000,"High Value","Standard")</f>
        <v>High Value</v>
      </c>
    </row>
    <row r="1522" spans="1:17" x14ac:dyDescent="0.25">
      <c r="A1522" t="s">
        <v>3408</v>
      </c>
      <c r="B1522" s="3">
        <v>45936</v>
      </c>
      <c r="C1522" t="s">
        <v>379</v>
      </c>
      <c r="D1522" t="s">
        <v>1746</v>
      </c>
      <c r="E1522" t="s">
        <v>1886</v>
      </c>
      <c r="F1522">
        <v>3</v>
      </c>
      <c r="G1522">
        <v>578.47</v>
      </c>
      <c r="H1522">
        <v>0.06</v>
      </c>
      <c r="I1522" t="s">
        <v>1868</v>
      </c>
      <c r="J1522">
        <v>1631.2854</v>
      </c>
      <c r="K1522" s="4">
        <f>IF(ISBLANK(Sales_Fact[[#This Row],[Quantity]]),MEDIAN(Sales_Fact[Quantity]),Sales_Fact[[#This Row],[Quantity]])</f>
        <v>3</v>
      </c>
      <c r="L1522" s="1">
        <f>IF(ISBLANK(Sales_Fact[[#This Row],[Unit_Price]]),MEDIAN(Sales_Fact[Unit_Price]),Sales_Fact[[#This Row],[Unit_Price]])</f>
        <v>578.47</v>
      </c>
      <c r="M1522" s="2">
        <f>IF(ISBLANK(Sales_Fact[[#This Row],[Discount]]),MEDIAN(Sales_Fact[Discount]),Sales_Fact[[#This Row],[Discount]])</f>
        <v>0.06</v>
      </c>
      <c r="N1522" s="1">
        <f>Sales_Fact[[#This Row],[Quantity2]]*Sales_Fact[[#This Row],[Unit_Price3]]*(1-Sales_Fact[[#This Row],[Discount4]])</f>
        <v>1631.2854</v>
      </c>
      <c r="O1522" s="1">
        <f>Sales_Fact[[#This Row],[Quantity2]]*Sales_Fact[[#This Row],[Unit_Price3]]</f>
        <v>1735.41</v>
      </c>
      <c r="P1522" s="1">
        <f>Sales_Fact[[#This Row],[Gross Amount]]*Sales_Fact[[#This Row],[Discount4]]</f>
        <v>104.1246</v>
      </c>
      <c r="Q1522" s="1" t="str">
        <f>IF(Sales_Fact[[#This Row],[Total_Amount5]]&gt;1000,"High Value","Standard")</f>
        <v>High Value</v>
      </c>
    </row>
    <row r="1523" spans="1:17" x14ac:dyDescent="0.25">
      <c r="A1523" t="s">
        <v>3409</v>
      </c>
      <c r="B1523" s="3">
        <v>45344</v>
      </c>
      <c r="C1523" t="s">
        <v>212</v>
      </c>
      <c r="D1523" t="s">
        <v>1614</v>
      </c>
      <c r="E1523" t="s">
        <v>1913</v>
      </c>
      <c r="F1523">
        <v>1</v>
      </c>
      <c r="G1523">
        <v>440.48</v>
      </c>
      <c r="H1523">
        <v>0.11</v>
      </c>
      <c r="I1523" t="s">
        <v>1868</v>
      </c>
      <c r="J1523">
        <v>392.02720000000011</v>
      </c>
      <c r="K1523" s="4">
        <f>IF(ISBLANK(Sales_Fact[[#This Row],[Quantity]]),MEDIAN(Sales_Fact[Quantity]),Sales_Fact[[#This Row],[Quantity]])</f>
        <v>1</v>
      </c>
      <c r="L1523" s="1">
        <f>IF(ISBLANK(Sales_Fact[[#This Row],[Unit_Price]]),MEDIAN(Sales_Fact[Unit_Price]),Sales_Fact[[#This Row],[Unit_Price]])</f>
        <v>440.48</v>
      </c>
      <c r="M1523" s="2">
        <f>IF(ISBLANK(Sales_Fact[[#This Row],[Discount]]),MEDIAN(Sales_Fact[Discount]),Sales_Fact[[#This Row],[Discount]])</f>
        <v>0.11</v>
      </c>
      <c r="N1523" s="1">
        <f>Sales_Fact[[#This Row],[Quantity2]]*Sales_Fact[[#This Row],[Unit_Price3]]*(1-Sales_Fact[[#This Row],[Discount4]])</f>
        <v>392.02720000000005</v>
      </c>
      <c r="O1523" s="1">
        <f>Sales_Fact[[#This Row],[Quantity2]]*Sales_Fact[[#This Row],[Unit_Price3]]</f>
        <v>440.48</v>
      </c>
      <c r="P1523" s="1">
        <f>Sales_Fact[[#This Row],[Gross Amount]]*Sales_Fact[[#This Row],[Discount4]]</f>
        <v>48.452800000000003</v>
      </c>
      <c r="Q1523" s="1" t="str">
        <f>IF(Sales_Fact[[#This Row],[Total_Amount5]]&gt;1000,"High Value","Standard")</f>
        <v>Standard</v>
      </c>
    </row>
    <row r="1524" spans="1:17" x14ac:dyDescent="0.25">
      <c r="A1524" t="s">
        <v>3410</v>
      </c>
      <c r="B1524" s="3">
        <v>45329</v>
      </c>
      <c r="C1524" t="s">
        <v>78</v>
      </c>
      <c r="D1524" t="s">
        <v>1918</v>
      </c>
      <c r="E1524" t="s">
        <v>1892</v>
      </c>
      <c r="F1524">
        <v>2</v>
      </c>
      <c r="G1524">
        <v>303.67</v>
      </c>
      <c r="H1524">
        <v>0.05</v>
      </c>
      <c r="I1524" t="s">
        <v>1864</v>
      </c>
      <c r="J1524">
        <v>576.97299999999996</v>
      </c>
      <c r="K1524" s="4">
        <f>IF(ISBLANK(Sales_Fact[[#This Row],[Quantity]]),MEDIAN(Sales_Fact[Quantity]),Sales_Fact[[#This Row],[Quantity]])</f>
        <v>2</v>
      </c>
      <c r="L1524" s="1">
        <f>IF(ISBLANK(Sales_Fact[[#This Row],[Unit_Price]]),MEDIAN(Sales_Fact[Unit_Price]),Sales_Fact[[#This Row],[Unit_Price]])</f>
        <v>303.67</v>
      </c>
      <c r="M1524" s="2">
        <f>IF(ISBLANK(Sales_Fact[[#This Row],[Discount]]),MEDIAN(Sales_Fact[Discount]),Sales_Fact[[#This Row],[Discount]])</f>
        <v>0.05</v>
      </c>
      <c r="N1524" s="1">
        <f>Sales_Fact[[#This Row],[Quantity2]]*Sales_Fact[[#This Row],[Unit_Price3]]*(1-Sales_Fact[[#This Row],[Discount4]])</f>
        <v>576.97299999999996</v>
      </c>
      <c r="O1524" s="1">
        <f>Sales_Fact[[#This Row],[Quantity2]]*Sales_Fact[[#This Row],[Unit_Price3]]</f>
        <v>607.34</v>
      </c>
      <c r="P1524" s="1">
        <f>Sales_Fact[[#This Row],[Gross Amount]]*Sales_Fact[[#This Row],[Discount4]]</f>
        <v>30.367000000000004</v>
      </c>
      <c r="Q1524" s="1" t="str">
        <f>IF(Sales_Fact[[#This Row],[Total_Amount5]]&gt;1000,"High Value","Standard")</f>
        <v>Standard</v>
      </c>
    </row>
    <row r="1525" spans="1:17" x14ac:dyDescent="0.25">
      <c r="A1525" t="s">
        <v>3411</v>
      </c>
      <c r="B1525" s="3">
        <v>45895</v>
      </c>
      <c r="C1525" t="s">
        <v>1065</v>
      </c>
      <c r="D1525" t="s">
        <v>1773</v>
      </c>
      <c r="E1525" t="s">
        <v>1881</v>
      </c>
      <c r="F1525">
        <v>2</v>
      </c>
      <c r="G1525">
        <v>611.21</v>
      </c>
      <c r="H1525">
        <v>0.22</v>
      </c>
      <c r="I1525" t="s">
        <v>1868</v>
      </c>
      <c r="J1525">
        <v>953.48760000000004</v>
      </c>
      <c r="K1525" s="4">
        <f>IF(ISBLANK(Sales_Fact[[#This Row],[Quantity]]),MEDIAN(Sales_Fact[Quantity]),Sales_Fact[[#This Row],[Quantity]])</f>
        <v>2</v>
      </c>
      <c r="L1525" s="1">
        <f>IF(ISBLANK(Sales_Fact[[#This Row],[Unit_Price]]),MEDIAN(Sales_Fact[Unit_Price]),Sales_Fact[[#This Row],[Unit_Price]])</f>
        <v>611.21</v>
      </c>
      <c r="M1525" s="2">
        <f>IF(ISBLANK(Sales_Fact[[#This Row],[Discount]]),MEDIAN(Sales_Fact[Discount]),Sales_Fact[[#This Row],[Discount]])</f>
        <v>0.22</v>
      </c>
      <c r="N1525" s="1">
        <f>Sales_Fact[[#This Row],[Quantity2]]*Sales_Fact[[#This Row],[Unit_Price3]]*(1-Sales_Fact[[#This Row],[Discount4]])</f>
        <v>953.48760000000004</v>
      </c>
      <c r="O1525" s="1">
        <f>Sales_Fact[[#This Row],[Quantity2]]*Sales_Fact[[#This Row],[Unit_Price3]]</f>
        <v>1222.42</v>
      </c>
      <c r="P1525" s="1">
        <f>Sales_Fact[[#This Row],[Gross Amount]]*Sales_Fact[[#This Row],[Discount4]]</f>
        <v>268.93240000000003</v>
      </c>
      <c r="Q1525" s="1" t="str">
        <f>IF(Sales_Fact[[#This Row],[Total_Amount5]]&gt;1000,"High Value","Standard")</f>
        <v>Standard</v>
      </c>
    </row>
    <row r="1526" spans="1:17" x14ac:dyDescent="0.25">
      <c r="A1526" t="s">
        <v>3412</v>
      </c>
      <c r="B1526" s="3">
        <v>45239</v>
      </c>
      <c r="C1526" t="s">
        <v>666</v>
      </c>
      <c r="D1526" t="s">
        <v>1668</v>
      </c>
      <c r="E1526" t="s">
        <v>1888</v>
      </c>
      <c r="F1526">
        <v>2</v>
      </c>
      <c r="G1526">
        <v>768.08</v>
      </c>
      <c r="H1526">
        <v>0.26</v>
      </c>
      <c r="I1526" t="s">
        <v>1864</v>
      </c>
      <c r="J1526">
        <v>1136.7583999999999</v>
      </c>
      <c r="K1526" s="4">
        <f>IF(ISBLANK(Sales_Fact[[#This Row],[Quantity]]),MEDIAN(Sales_Fact[Quantity]),Sales_Fact[[#This Row],[Quantity]])</f>
        <v>2</v>
      </c>
      <c r="L1526" s="1">
        <f>IF(ISBLANK(Sales_Fact[[#This Row],[Unit_Price]]),MEDIAN(Sales_Fact[Unit_Price]),Sales_Fact[[#This Row],[Unit_Price]])</f>
        <v>768.08</v>
      </c>
      <c r="M1526" s="2">
        <f>IF(ISBLANK(Sales_Fact[[#This Row],[Discount]]),MEDIAN(Sales_Fact[Discount]),Sales_Fact[[#This Row],[Discount]])</f>
        <v>0.26</v>
      </c>
      <c r="N1526" s="1">
        <f>Sales_Fact[[#This Row],[Quantity2]]*Sales_Fact[[#This Row],[Unit_Price3]]*(1-Sales_Fact[[#This Row],[Discount4]])</f>
        <v>1136.7583999999999</v>
      </c>
      <c r="O1526" s="1">
        <f>Sales_Fact[[#This Row],[Quantity2]]*Sales_Fact[[#This Row],[Unit_Price3]]</f>
        <v>1536.16</v>
      </c>
      <c r="P1526" s="1">
        <f>Sales_Fact[[#This Row],[Gross Amount]]*Sales_Fact[[#This Row],[Discount4]]</f>
        <v>399.40160000000003</v>
      </c>
      <c r="Q1526" s="1" t="str">
        <f>IF(Sales_Fact[[#This Row],[Total_Amount5]]&gt;1000,"High Value","Standard")</f>
        <v>High Value</v>
      </c>
    </row>
    <row r="1527" spans="1:17" x14ac:dyDescent="0.25">
      <c r="A1527" t="s">
        <v>3413</v>
      </c>
      <c r="B1527" s="3">
        <v>45296</v>
      </c>
      <c r="C1527" t="s">
        <v>946</v>
      </c>
      <c r="D1527" t="s">
        <v>1620</v>
      </c>
      <c r="E1527" t="s">
        <v>1899</v>
      </c>
      <c r="F1527">
        <v>1</v>
      </c>
      <c r="G1527">
        <v>616.82000000000005</v>
      </c>
      <c r="H1527">
        <v>0.24</v>
      </c>
      <c r="I1527" t="s">
        <v>1861</v>
      </c>
      <c r="J1527">
        <v>468.78320000000002</v>
      </c>
      <c r="K1527" s="4">
        <f>IF(ISBLANK(Sales_Fact[[#This Row],[Quantity]]),MEDIAN(Sales_Fact[Quantity]),Sales_Fact[[#This Row],[Quantity]])</f>
        <v>1</v>
      </c>
      <c r="L1527" s="1">
        <f>IF(ISBLANK(Sales_Fact[[#This Row],[Unit_Price]]),MEDIAN(Sales_Fact[Unit_Price]),Sales_Fact[[#This Row],[Unit_Price]])</f>
        <v>616.82000000000005</v>
      </c>
      <c r="M1527" s="2">
        <f>IF(ISBLANK(Sales_Fact[[#This Row],[Discount]]),MEDIAN(Sales_Fact[Discount]),Sales_Fact[[#This Row],[Discount]])</f>
        <v>0.24</v>
      </c>
      <c r="N1527" s="1">
        <f>Sales_Fact[[#This Row],[Quantity2]]*Sales_Fact[[#This Row],[Unit_Price3]]*(1-Sales_Fact[[#This Row],[Discount4]])</f>
        <v>468.78320000000002</v>
      </c>
      <c r="O1527" s="1">
        <f>Sales_Fact[[#This Row],[Quantity2]]*Sales_Fact[[#This Row],[Unit_Price3]]</f>
        <v>616.82000000000005</v>
      </c>
      <c r="P1527" s="1">
        <f>Sales_Fact[[#This Row],[Gross Amount]]*Sales_Fact[[#This Row],[Discount4]]</f>
        <v>148.0368</v>
      </c>
      <c r="Q1527" s="1" t="str">
        <f>IF(Sales_Fact[[#This Row],[Total_Amount5]]&gt;1000,"High Value","Standard")</f>
        <v>Standard</v>
      </c>
    </row>
    <row r="1528" spans="1:17" x14ac:dyDescent="0.25">
      <c r="A1528" t="s">
        <v>3414</v>
      </c>
      <c r="B1528" s="3">
        <v>45672</v>
      </c>
      <c r="C1528" t="s">
        <v>610</v>
      </c>
      <c r="D1528" t="s">
        <v>1671</v>
      </c>
      <c r="E1528" t="s">
        <v>1899</v>
      </c>
      <c r="F1528">
        <v>1</v>
      </c>
      <c r="G1528">
        <v>470.34</v>
      </c>
      <c r="H1528">
        <v>0.18</v>
      </c>
      <c r="I1528" t="s">
        <v>1868</v>
      </c>
      <c r="J1528">
        <v>385.67880000000002</v>
      </c>
      <c r="K1528" s="4">
        <f>IF(ISBLANK(Sales_Fact[[#This Row],[Quantity]]),MEDIAN(Sales_Fact[Quantity]),Sales_Fact[[#This Row],[Quantity]])</f>
        <v>1</v>
      </c>
      <c r="L1528" s="1">
        <f>IF(ISBLANK(Sales_Fact[[#This Row],[Unit_Price]]),MEDIAN(Sales_Fact[Unit_Price]),Sales_Fact[[#This Row],[Unit_Price]])</f>
        <v>470.34</v>
      </c>
      <c r="M1528" s="2">
        <f>IF(ISBLANK(Sales_Fact[[#This Row],[Discount]]),MEDIAN(Sales_Fact[Discount]),Sales_Fact[[#This Row],[Discount]])</f>
        <v>0.18</v>
      </c>
      <c r="N1528" s="1">
        <f>Sales_Fact[[#This Row],[Quantity2]]*Sales_Fact[[#This Row],[Unit_Price3]]*(1-Sales_Fact[[#This Row],[Discount4]])</f>
        <v>385.67880000000002</v>
      </c>
      <c r="O1528" s="1">
        <f>Sales_Fact[[#This Row],[Quantity2]]*Sales_Fact[[#This Row],[Unit_Price3]]</f>
        <v>470.34</v>
      </c>
      <c r="P1528" s="1">
        <f>Sales_Fact[[#This Row],[Gross Amount]]*Sales_Fact[[#This Row],[Discount4]]</f>
        <v>84.661199999999994</v>
      </c>
      <c r="Q1528" s="1" t="str">
        <f>IF(Sales_Fact[[#This Row],[Total_Amount5]]&gt;1000,"High Value","Standard")</f>
        <v>Standard</v>
      </c>
    </row>
    <row r="1529" spans="1:17" x14ac:dyDescent="0.25">
      <c r="A1529" t="s">
        <v>3415</v>
      </c>
      <c r="B1529" s="3">
        <v>45499</v>
      </c>
      <c r="C1529" t="s">
        <v>717</v>
      </c>
      <c r="D1529" t="s">
        <v>1710</v>
      </c>
      <c r="E1529" t="s">
        <v>1866</v>
      </c>
      <c r="F1529">
        <v>2</v>
      </c>
      <c r="G1529">
        <v>616.36</v>
      </c>
      <c r="H1529">
        <v>0.12</v>
      </c>
      <c r="I1529" t="s">
        <v>1864</v>
      </c>
      <c r="J1529">
        <v>1084.7936</v>
      </c>
      <c r="K1529" s="4">
        <f>IF(ISBLANK(Sales_Fact[[#This Row],[Quantity]]),MEDIAN(Sales_Fact[Quantity]),Sales_Fact[[#This Row],[Quantity]])</f>
        <v>2</v>
      </c>
      <c r="L1529" s="1">
        <f>IF(ISBLANK(Sales_Fact[[#This Row],[Unit_Price]]),MEDIAN(Sales_Fact[Unit_Price]),Sales_Fact[[#This Row],[Unit_Price]])</f>
        <v>616.36</v>
      </c>
      <c r="M1529" s="2">
        <f>IF(ISBLANK(Sales_Fact[[#This Row],[Discount]]),MEDIAN(Sales_Fact[Discount]),Sales_Fact[[#This Row],[Discount]])</f>
        <v>0.12</v>
      </c>
      <c r="N1529" s="1">
        <f>Sales_Fact[[#This Row],[Quantity2]]*Sales_Fact[[#This Row],[Unit_Price3]]*(1-Sales_Fact[[#This Row],[Discount4]])</f>
        <v>1084.7936</v>
      </c>
      <c r="O1529" s="1">
        <f>Sales_Fact[[#This Row],[Quantity2]]*Sales_Fact[[#This Row],[Unit_Price3]]</f>
        <v>1232.72</v>
      </c>
      <c r="P1529" s="1">
        <f>Sales_Fact[[#This Row],[Gross Amount]]*Sales_Fact[[#This Row],[Discount4]]</f>
        <v>147.9264</v>
      </c>
      <c r="Q1529" s="1" t="str">
        <f>IF(Sales_Fact[[#This Row],[Total_Amount5]]&gt;1000,"High Value","Standard")</f>
        <v>High Value</v>
      </c>
    </row>
    <row r="1530" spans="1:17" x14ac:dyDescent="0.25">
      <c r="A1530" t="s">
        <v>3416</v>
      </c>
      <c r="B1530" s="3">
        <v>45434</v>
      </c>
      <c r="C1530" t="s">
        <v>302</v>
      </c>
      <c r="D1530" t="s">
        <v>1982</v>
      </c>
      <c r="E1530" t="s">
        <v>1890</v>
      </c>
      <c r="F1530">
        <v>3</v>
      </c>
      <c r="G1530">
        <v>657.24</v>
      </c>
      <c r="H1530">
        <v>0.18</v>
      </c>
      <c r="I1530" t="s">
        <v>1864</v>
      </c>
      <c r="J1530">
        <v>1616.8104000000001</v>
      </c>
      <c r="K1530" s="4">
        <f>IF(ISBLANK(Sales_Fact[[#This Row],[Quantity]]),MEDIAN(Sales_Fact[Quantity]),Sales_Fact[[#This Row],[Quantity]])</f>
        <v>3</v>
      </c>
      <c r="L1530" s="1">
        <f>IF(ISBLANK(Sales_Fact[[#This Row],[Unit_Price]]),MEDIAN(Sales_Fact[Unit_Price]),Sales_Fact[[#This Row],[Unit_Price]])</f>
        <v>657.24</v>
      </c>
      <c r="M1530" s="2">
        <f>IF(ISBLANK(Sales_Fact[[#This Row],[Discount]]),MEDIAN(Sales_Fact[Discount]),Sales_Fact[[#This Row],[Discount]])</f>
        <v>0.18</v>
      </c>
      <c r="N1530" s="1">
        <f>Sales_Fact[[#This Row],[Quantity2]]*Sales_Fact[[#This Row],[Unit_Price3]]*(1-Sales_Fact[[#This Row],[Discount4]])</f>
        <v>1616.8104000000001</v>
      </c>
      <c r="O1530" s="1">
        <f>Sales_Fact[[#This Row],[Quantity2]]*Sales_Fact[[#This Row],[Unit_Price3]]</f>
        <v>1971.72</v>
      </c>
      <c r="P1530" s="1">
        <f>Sales_Fact[[#This Row],[Gross Amount]]*Sales_Fact[[#This Row],[Discount4]]</f>
        <v>354.90960000000001</v>
      </c>
      <c r="Q1530" s="1" t="str">
        <f>IF(Sales_Fact[[#This Row],[Total_Amount5]]&gt;1000,"High Value","Standard")</f>
        <v>High Value</v>
      </c>
    </row>
    <row r="1531" spans="1:17" x14ac:dyDescent="0.25">
      <c r="A1531" t="s">
        <v>3417</v>
      </c>
      <c r="B1531" s="3">
        <v>45893</v>
      </c>
      <c r="C1531" t="s">
        <v>141</v>
      </c>
      <c r="D1531" t="s">
        <v>1674</v>
      </c>
      <c r="E1531" t="s">
        <v>1892</v>
      </c>
      <c r="F1531">
        <v>2</v>
      </c>
      <c r="G1531">
        <v>392.45</v>
      </c>
      <c r="H1531">
        <v>0.04</v>
      </c>
      <c r="I1531" t="s">
        <v>1864</v>
      </c>
      <c r="J1531">
        <v>753.50399999999991</v>
      </c>
      <c r="K1531" s="4">
        <f>IF(ISBLANK(Sales_Fact[[#This Row],[Quantity]]),MEDIAN(Sales_Fact[Quantity]),Sales_Fact[[#This Row],[Quantity]])</f>
        <v>2</v>
      </c>
      <c r="L1531" s="1">
        <f>IF(ISBLANK(Sales_Fact[[#This Row],[Unit_Price]]),MEDIAN(Sales_Fact[Unit_Price]),Sales_Fact[[#This Row],[Unit_Price]])</f>
        <v>392.45</v>
      </c>
      <c r="M1531" s="2">
        <f>IF(ISBLANK(Sales_Fact[[#This Row],[Discount]]),MEDIAN(Sales_Fact[Discount]),Sales_Fact[[#This Row],[Discount]])</f>
        <v>0.04</v>
      </c>
      <c r="N1531" s="1">
        <f>Sales_Fact[[#This Row],[Quantity2]]*Sales_Fact[[#This Row],[Unit_Price3]]*(1-Sales_Fact[[#This Row],[Discount4]])</f>
        <v>753.50399999999991</v>
      </c>
      <c r="O1531" s="1">
        <f>Sales_Fact[[#This Row],[Quantity2]]*Sales_Fact[[#This Row],[Unit_Price3]]</f>
        <v>784.9</v>
      </c>
      <c r="P1531" s="1">
        <f>Sales_Fact[[#This Row],[Gross Amount]]*Sales_Fact[[#This Row],[Discount4]]</f>
        <v>31.396000000000001</v>
      </c>
      <c r="Q1531" s="1" t="str">
        <f>IF(Sales_Fact[[#This Row],[Total_Amount5]]&gt;1000,"High Value","Standard")</f>
        <v>Standard</v>
      </c>
    </row>
    <row r="1532" spans="1:17" x14ac:dyDescent="0.25">
      <c r="A1532" t="s">
        <v>3418</v>
      </c>
      <c r="B1532" s="3">
        <v>45346</v>
      </c>
      <c r="C1532" t="s">
        <v>794</v>
      </c>
      <c r="D1532" t="s">
        <v>1671</v>
      </c>
      <c r="E1532" t="s">
        <v>1881</v>
      </c>
      <c r="F1532">
        <v>3</v>
      </c>
      <c r="G1532">
        <v>62.03</v>
      </c>
      <c r="H1532">
        <v>0.01</v>
      </c>
      <c r="I1532" t="s">
        <v>1868</v>
      </c>
      <c r="J1532">
        <v>184.22909999999999</v>
      </c>
      <c r="K1532" s="4">
        <f>IF(ISBLANK(Sales_Fact[[#This Row],[Quantity]]),MEDIAN(Sales_Fact[Quantity]),Sales_Fact[[#This Row],[Quantity]])</f>
        <v>3</v>
      </c>
      <c r="L1532" s="1">
        <f>IF(ISBLANK(Sales_Fact[[#This Row],[Unit_Price]]),MEDIAN(Sales_Fact[Unit_Price]),Sales_Fact[[#This Row],[Unit_Price]])</f>
        <v>62.03</v>
      </c>
      <c r="M1532" s="2">
        <f>IF(ISBLANK(Sales_Fact[[#This Row],[Discount]]),MEDIAN(Sales_Fact[Discount]),Sales_Fact[[#This Row],[Discount]])</f>
        <v>0.01</v>
      </c>
      <c r="N1532" s="1">
        <f>Sales_Fact[[#This Row],[Quantity2]]*Sales_Fact[[#This Row],[Unit_Price3]]*(1-Sales_Fact[[#This Row],[Discount4]])</f>
        <v>184.22909999999999</v>
      </c>
      <c r="O1532" s="1">
        <f>Sales_Fact[[#This Row],[Quantity2]]*Sales_Fact[[#This Row],[Unit_Price3]]</f>
        <v>186.09</v>
      </c>
      <c r="P1532" s="1">
        <f>Sales_Fact[[#This Row],[Gross Amount]]*Sales_Fact[[#This Row],[Discount4]]</f>
        <v>1.8609</v>
      </c>
      <c r="Q1532" s="1" t="str">
        <f>IF(Sales_Fact[[#This Row],[Total_Amount5]]&gt;1000,"High Value","Standard")</f>
        <v>Standard</v>
      </c>
    </row>
    <row r="1533" spans="1:17" x14ac:dyDescent="0.25">
      <c r="A1533" t="s">
        <v>3419</v>
      </c>
      <c r="B1533" s="3">
        <v>45613</v>
      </c>
      <c r="C1533" t="s">
        <v>336</v>
      </c>
      <c r="D1533" t="s">
        <v>1839</v>
      </c>
      <c r="E1533" t="s">
        <v>1860</v>
      </c>
      <c r="F1533">
        <v>4</v>
      </c>
      <c r="G1533">
        <v>933.73</v>
      </c>
      <c r="H1533">
        <v>0.25</v>
      </c>
      <c r="I1533" t="s">
        <v>1864</v>
      </c>
      <c r="J1533">
        <v>2801.19</v>
      </c>
      <c r="K1533" s="4">
        <f>IF(ISBLANK(Sales_Fact[[#This Row],[Quantity]]),MEDIAN(Sales_Fact[Quantity]),Sales_Fact[[#This Row],[Quantity]])</f>
        <v>4</v>
      </c>
      <c r="L1533" s="1">
        <f>IF(ISBLANK(Sales_Fact[[#This Row],[Unit_Price]]),MEDIAN(Sales_Fact[Unit_Price]),Sales_Fact[[#This Row],[Unit_Price]])</f>
        <v>933.73</v>
      </c>
      <c r="M1533" s="2">
        <f>IF(ISBLANK(Sales_Fact[[#This Row],[Discount]]),MEDIAN(Sales_Fact[Discount]),Sales_Fact[[#This Row],[Discount]])</f>
        <v>0.25</v>
      </c>
      <c r="N1533" s="1">
        <f>Sales_Fact[[#This Row],[Quantity2]]*Sales_Fact[[#This Row],[Unit_Price3]]*(1-Sales_Fact[[#This Row],[Discount4]])</f>
        <v>2801.19</v>
      </c>
      <c r="O1533" s="1">
        <f>Sales_Fact[[#This Row],[Quantity2]]*Sales_Fact[[#This Row],[Unit_Price3]]</f>
        <v>3734.92</v>
      </c>
      <c r="P1533" s="1">
        <f>Sales_Fact[[#This Row],[Gross Amount]]*Sales_Fact[[#This Row],[Discount4]]</f>
        <v>933.73</v>
      </c>
      <c r="Q1533" s="1" t="str">
        <f>IF(Sales_Fact[[#This Row],[Total_Amount5]]&gt;1000,"High Value","Standard")</f>
        <v>High Value</v>
      </c>
    </row>
    <row r="1534" spans="1:17" x14ac:dyDescent="0.25">
      <c r="A1534" t="s">
        <v>3420</v>
      </c>
      <c r="B1534" s="3">
        <v>45928</v>
      </c>
      <c r="C1534" t="s">
        <v>526</v>
      </c>
      <c r="D1534" t="s">
        <v>1806</v>
      </c>
      <c r="E1534" t="s">
        <v>1886</v>
      </c>
      <c r="F1534">
        <v>3</v>
      </c>
      <c r="G1534">
        <v>615.30999999999995</v>
      </c>
      <c r="H1534">
        <v>0.14000000000000001</v>
      </c>
      <c r="I1534" t="s">
        <v>1864</v>
      </c>
      <c r="J1534">
        <v>1587.4998000000001</v>
      </c>
      <c r="K1534" s="4">
        <f>IF(ISBLANK(Sales_Fact[[#This Row],[Quantity]]),MEDIAN(Sales_Fact[Quantity]),Sales_Fact[[#This Row],[Quantity]])</f>
        <v>3</v>
      </c>
      <c r="L1534" s="1">
        <f>IF(ISBLANK(Sales_Fact[[#This Row],[Unit_Price]]),MEDIAN(Sales_Fact[Unit_Price]),Sales_Fact[[#This Row],[Unit_Price]])</f>
        <v>615.30999999999995</v>
      </c>
      <c r="M1534" s="2">
        <f>IF(ISBLANK(Sales_Fact[[#This Row],[Discount]]),MEDIAN(Sales_Fact[Discount]),Sales_Fact[[#This Row],[Discount]])</f>
        <v>0.14000000000000001</v>
      </c>
      <c r="N1534" s="1">
        <f>Sales_Fact[[#This Row],[Quantity2]]*Sales_Fact[[#This Row],[Unit_Price3]]*(1-Sales_Fact[[#This Row],[Discount4]])</f>
        <v>1587.4997999999998</v>
      </c>
      <c r="O1534" s="1">
        <f>Sales_Fact[[#This Row],[Quantity2]]*Sales_Fact[[#This Row],[Unit_Price3]]</f>
        <v>1845.9299999999998</v>
      </c>
      <c r="P1534" s="1">
        <f>Sales_Fact[[#This Row],[Gross Amount]]*Sales_Fact[[#This Row],[Discount4]]</f>
        <v>258.43020000000001</v>
      </c>
      <c r="Q1534" s="1" t="str">
        <f>IF(Sales_Fact[[#This Row],[Total_Amount5]]&gt;1000,"High Value","Standard")</f>
        <v>High Value</v>
      </c>
    </row>
    <row r="1535" spans="1:17" x14ac:dyDescent="0.25">
      <c r="A1535" t="s">
        <v>3421</v>
      </c>
      <c r="B1535" s="3">
        <v>45619</v>
      </c>
      <c r="C1535" t="s">
        <v>1176</v>
      </c>
      <c r="D1535" t="s">
        <v>1728</v>
      </c>
      <c r="E1535" t="s">
        <v>1899</v>
      </c>
      <c r="F1535">
        <v>4</v>
      </c>
      <c r="G1535">
        <v>790.38</v>
      </c>
      <c r="H1535">
        <v>0.22</v>
      </c>
      <c r="I1535" t="s">
        <v>1868</v>
      </c>
      <c r="J1535">
        <v>2465.9856</v>
      </c>
      <c r="K1535" s="4">
        <f>IF(ISBLANK(Sales_Fact[[#This Row],[Quantity]]),MEDIAN(Sales_Fact[Quantity]),Sales_Fact[[#This Row],[Quantity]])</f>
        <v>4</v>
      </c>
      <c r="L1535" s="1">
        <f>IF(ISBLANK(Sales_Fact[[#This Row],[Unit_Price]]),MEDIAN(Sales_Fact[Unit_Price]),Sales_Fact[[#This Row],[Unit_Price]])</f>
        <v>790.38</v>
      </c>
      <c r="M1535" s="2">
        <f>IF(ISBLANK(Sales_Fact[[#This Row],[Discount]]),MEDIAN(Sales_Fact[Discount]),Sales_Fact[[#This Row],[Discount]])</f>
        <v>0.22</v>
      </c>
      <c r="N1535" s="1">
        <f>Sales_Fact[[#This Row],[Quantity2]]*Sales_Fact[[#This Row],[Unit_Price3]]*(1-Sales_Fact[[#This Row],[Discount4]])</f>
        <v>2465.9856</v>
      </c>
      <c r="O1535" s="1">
        <f>Sales_Fact[[#This Row],[Quantity2]]*Sales_Fact[[#This Row],[Unit_Price3]]</f>
        <v>3161.52</v>
      </c>
      <c r="P1535" s="1">
        <f>Sales_Fact[[#This Row],[Gross Amount]]*Sales_Fact[[#This Row],[Discount4]]</f>
        <v>695.53440000000001</v>
      </c>
      <c r="Q1535" s="1" t="str">
        <f>IF(Sales_Fact[[#This Row],[Total_Amount5]]&gt;1000,"High Value","Standard")</f>
        <v>High Value</v>
      </c>
    </row>
    <row r="1536" spans="1:17" x14ac:dyDescent="0.25">
      <c r="A1536" t="s">
        <v>3422</v>
      </c>
      <c r="B1536" s="3">
        <v>45533</v>
      </c>
      <c r="C1536" t="s">
        <v>866</v>
      </c>
      <c r="D1536" t="s">
        <v>1728</v>
      </c>
      <c r="E1536" t="s">
        <v>1863</v>
      </c>
      <c r="F1536">
        <v>2</v>
      </c>
      <c r="G1536">
        <v>102.85</v>
      </c>
      <c r="H1536">
        <v>0.08</v>
      </c>
      <c r="I1536" t="s">
        <v>1864</v>
      </c>
      <c r="J1536">
        <v>189.244</v>
      </c>
      <c r="K1536" s="4">
        <f>IF(ISBLANK(Sales_Fact[[#This Row],[Quantity]]),MEDIAN(Sales_Fact[Quantity]),Sales_Fact[[#This Row],[Quantity]])</f>
        <v>2</v>
      </c>
      <c r="L1536" s="1">
        <f>IF(ISBLANK(Sales_Fact[[#This Row],[Unit_Price]]),MEDIAN(Sales_Fact[Unit_Price]),Sales_Fact[[#This Row],[Unit_Price]])</f>
        <v>102.85</v>
      </c>
      <c r="M1536" s="2">
        <f>IF(ISBLANK(Sales_Fact[[#This Row],[Discount]]),MEDIAN(Sales_Fact[Discount]),Sales_Fact[[#This Row],[Discount]])</f>
        <v>0.08</v>
      </c>
      <c r="N1536" s="1">
        <f>Sales_Fact[[#This Row],[Quantity2]]*Sales_Fact[[#This Row],[Unit_Price3]]*(1-Sales_Fact[[#This Row],[Discount4]])</f>
        <v>189.244</v>
      </c>
      <c r="O1536" s="1">
        <f>Sales_Fact[[#This Row],[Quantity2]]*Sales_Fact[[#This Row],[Unit_Price3]]</f>
        <v>205.7</v>
      </c>
      <c r="P1536" s="1">
        <f>Sales_Fact[[#This Row],[Gross Amount]]*Sales_Fact[[#This Row],[Discount4]]</f>
        <v>16.456</v>
      </c>
      <c r="Q1536" s="1" t="str">
        <f>IF(Sales_Fact[[#This Row],[Total_Amount5]]&gt;1000,"High Value","Standard")</f>
        <v>Standard</v>
      </c>
    </row>
    <row r="1537" spans="1:17" x14ac:dyDescent="0.25">
      <c r="A1537" t="s">
        <v>3423</v>
      </c>
      <c r="B1537" s="3">
        <v>45781</v>
      </c>
      <c r="C1537" t="s">
        <v>157</v>
      </c>
      <c r="D1537" t="s">
        <v>1585</v>
      </c>
      <c r="E1537" t="s">
        <v>1886</v>
      </c>
      <c r="F1537">
        <v>3</v>
      </c>
      <c r="G1537">
        <v>866.78</v>
      </c>
      <c r="H1537">
        <v>0.27</v>
      </c>
      <c r="I1537" t="s">
        <v>1864</v>
      </c>
      <c r="J1537">
        <v>1898.2482</v>
      </c>
      <c r="K1537" s="4">
        <f>IF(ISBLANK(Sales_Fact[[#This Row],[Quantity]]),MEDIAN(Sales_Fact[Quantity]),Sales_Fact[[#This Row],[Quantity]])</f>
        <v>3</v>
      </c>
      <c r="L1537" s="1">
        <f>IF(ISBLANK(Sales_Fact[[#This Row],[Unit_Price]]),MEDIAN(Sales_Fact[Unit_Price]),Sales_Fact[[#This Row],[Unit_Price]])</f>
        <v>866.78</v>
      </c>
      <c r="M1537" s="2">
        <f>IF(ISBLANK(Sales_Fact[[#This Row],[Discount]]),MEDIAN(Sales_Fact[Discount]),Sales_Fact[[#This Row],[Discount]])</f>
        <v>0.27</v>
      </c>
      <c r="N1537" s="1">
        <f>Sales_Fact[[#This Row],[Quantity2]]*Sales_Fact[[#This Row],[Unit_Price3]]*(1-Sales_Fact[[#This Row],[Discount4]])</f>
        <v>1898.2482</v>
      </c>
      <c r="O1537" s="1">
        <f>Sales_Fact[[#This Row],[Quantity2]]*Sales_Fact[[#This Row],[Unit_Price3]]</f>
        <v>2600.34</v>
      </c>
      <c r="P1537" s="1">
        <f>Sales_Fact[[#This Row],[Gross Amount]]*Sales_Fact[[#This Row],[Discount4]]</f>
        <v>702.09180000000003</v>
      </c>
      <c r="Q1537" s="1" t="str">
        <f>IF(Sales_Fact[[#This Row],[Total_Amount5]]&gt;1000,"High Value","Standard")</f>
        <v>High Value</v>
      </c>
    </row>
    <row r="1538" spans="1:17" x14ac:dyDescent="0.25">
      <c r="A1538" t="s">
        <v>3424</v>
      </c>
      <c r="B1538" s="3">
        <v>45378</v>
      </c>
      <c r="C1538" t="s">
        <v>684</v>
      </c>
      <c r="D1538" t="s">
        <v>1785</v>
      </c>
      <c r="E1538" t="s">
        <v>1886</v>
      </c>
      <c r="F1538">
        <v>3</v>
      </c>
      <c r="G1538">
        <v>392.84</v>
      </c>
      <c r="H1538">
        <v>0.27</v>
      </c>
      <c r="I1538" t="s">
        <v>1864</v>
      </c>
      <c r="J1538">
        <v>860.31959999999992</v>
      </c>
      <c r="K1538" s="4">
        <f>IF(ISBLANK(Sales_Fact[[#This Row],[Quantity]]),MEDIAN(Sales_Fact[Quantity]),Sales_Fact[[#This Row],[Quantity]])</f>
        <v>3</v>
      </c>
      <c r="L1538" s="1">
        <f>IF(ISBLANK(Sales_Fact[[#This Row],[Unit_Price]]),MEDIAN(Sales_Fact[Unit_Price]),Sales_Fact[[#This Row],[Unit_Price]])</f>
        <v>392.84</v>
      </c>
      <c r="M1538" s="2">
        <f>IF(ISBLANK(Sales_Fact[[#This Row],[Discount]]),MEDIAN(Sales_Fact[Discount]),Sales_Fact[[#This Row],[Discount]])</f>
        <v>0.27</v>
      </c>
      <c r="N1538" s="1">
        <f>Sales_Fact[[#This Row],[Quantity2]]*Sales_Fact[[#This Row],[Unit_Price3]]*(1-Sales_Fact[[#This Row],[Discount4]])</f>
        <v>860.31959999999992</v>
      </c>
      <c r="O1538" s="1">
        <f>Sales_Fact[[#This Row],[Quantity2]]*Sales_Fact[[#This Row],[Unit_Price3]]</f>
        <v>1178.52</v>
      </c>
      <c r="P1538" s="1">
        <f>Sales_Fact[[#This Row],[Gross Amount]]*Sales_Fact[[#This Row],[Discount4]]</f>
        <v>318.2004</v>
      </c>
      <c r="Q1538" s="1" t="str">
        <f>IF(Sales_Fact[[#This Row],[Total_Amount5]]&gt;1000,"High Value","Standard")</f>
        <v>Standard</v>
      </c>
    </row>
    <row r="1539" spans="1:17" x14ac:dyDescent="0.25">
      <c r="A1539" t="s">
        <v>3425</v>
      </c>
      <c r="B1539" s="3">
        <v>45688</v>
      </c>
      <c r="C1539" t="s">
        <v>1026</v>
      </c>
      <c r="D1539" t="s">
        <v>1578</v>
      </c>
      <c r="E1539" t="s">
        <v>1870</v>
      </c>
      <c r="F1539">
        <v>2</v>
      </c>
      <c r="G1539">
        <v>753.1</v>
      </c>
      <c r="H1539">
        <v>0.19</v>
      </c>
      <c r="I1539" t="s">
        <v>1864</v>
      </c>
      <c r="J1539">
        <v>1220.0219999999999</v>
      </c>
      <c r="K1539" s="4">
        <f>IF(ISBLANK(Sales_Fact[[#This Row],[Quantity]]),MEDIAN(Sales_Fact[Quantity]),Sales_Fact[[#This Row],[Quantity]])</f>
        <v>2</v>
      </c>
      <c r="L1539" s="1">
        <f>IF(ISBLANK(Sales_Fact[[#This Row],[Unit_Price]]),MEDIAN(Sales_Fact[Unit_Price]),Sales_Fact[[#This Row],[Unit_Price]])</f>
        <v>753.1</v>
      </c>
      <c r="M1539" s="2">
        <f>IF(ISBLANK(Sales_Fact[[#This Row],[Discount]]),MEDIAN(Sales_Fact[Discount]),Sales_Fact[[#This Row],[Discount]])</f>
        <v>0.19</v>
      </c>
      <c r="N1539" s="1">
        <f>Sales_Fact[[#This Row],[Quantity2]]*Sales_Fact[[#This Row],[Unit_Price3]]*(1-Sales_Fact[[#This Row],[Discount4]])</f>
        <v>1220.0220000000002</v>
      </c>
      <c r="O1539" s="1">
        <f>Sales_Fact[[#This Row],[Quantity2]]*Sales_Fact[[#This Row],[Unit_Price3]]</f>
        <v>1506.2</v>
      </c>
      <c r="P1539" s="1">
        <f>Sales_Fact[[#This Row],[Gross Amount]]*Sales_Fact[[#This Row],[Discount4]]</f>
        <v>286.178</v>
      </c>
      <c r="Q1539" s="1" t="str">
        <f>IF(Sales_Fact[[#This Row],[Total_Amount5]]&gt;1000,"High Value","Standard")</f>
        <v>High Value</v>
      </c>
    </row>
    <row r="1540" spans="1:17" x14ac:dyDescent="0.25">
      <c r="A1540" t="s">
        <v>3426</v>
      </c>
      <c r="B1540" s="3">
        <v>45927</v>
      </c>
      <c r="C1540" t="s">
        <v>42</v>
      </c>
      <c r="D1540" t="s">
        <v>1713</v>
      </c>
      <c r="E1540" t="s">
        <v>1863</v>
      </c>
      <c r="F1540">
        <v>2</v>
      </c>
      <c r="G1540">
        <v>700.91</v>
      </c>
      <c r="H1540">
        <v>0.1</v>
      </c>
      <c r="I1540" t="s">
        <v>1864</v>
      </c>
      <c r="J1540">
        <v>1261.6379999999999</v>
      </c>
      <c r="K1540" s="4">
        <f>IF(ISBLANK(Sales_Fact[[#This Row],[Quantity]]),MEDIAN(Sales_Fact[Quantity]),Sales_Fact[[#This Row],[Quantity]])</f>
        <v>2</v>
      </c>
      <c r="L1540" s="1">
        <f>IF(ISBLANK(Sales_Fact[[#This Row],[Unit_Price]]),MEDIAN(Sales_Fact[Unit_Price]),Sales_Fact[[#This Row],[Unit_Price]])</f>
        <v>700.91</v>
      </c>
      <c r="M1540" s="2">
        <f>IF(ISBLANK(Sales_Fact[[#This Row],[Discount]]),MEDIAN(Sales_Fact[Discount]),Sales_Fact[[#This Row],[Discount]])</f>
        <v>0.1</v>
      </c>
      <c r="N1540" s="1">
        <f>Sales_Fact[[#This Row],[Quantity2]]*Sales_Fact[[#This Row],[Unit_Price3]]*(1-Sales_Fact[[#This Row],[Discount4]])</f>
        <v>1261.6379999999999</v>
      </c>
      <c r="O1540" s="1">
        <f>Sales_Fact[[#This Row],[Quantity2]]*Sales_Fact[[#This Row],[Unit_Price3]]</f>
        <v>1401.82</v>
      </c>
      <c r="P1540" s="1">
        <f>Sales_Fact[[#This Row],[Gross Amount]]*Sales_Fact[[#This Row],[Discount4]]</f>
        <v>140.18199999999999</v>
      </c>
      <c r="Q1540" s="1" t="str">
        <f>IF(Sales_Fact[[#This Row],[Total_Amount5]]&gt;1000,"High Value","Standard")</f>
        <v>High Value</v>
      </c>
    </row>
    <row r="1541" spans="1:17" x14ac:dyDescent="0.25">
      <c r="A1541" t="s">
        <v>3427</v>
      </c>
      <c r="B1541" s="3">
        <v>45775</v>
      </c>
      <c r="C1541" t="s">
        <v>268</v>
      </c>
      <c r="D1541" t="s">
        <v>1597</v>
      </c>
      <c r="E1541" t="s">
        <v>1913</v>
      </c>
      <c r="F1541">
        <v>4</v>
      </c>
      <c r="G1541">
        <v>935.98</v>
      </c>
      <c r="H1541">
        <v>0.11</v>
      </c>
      <c r="I1541" t="s">
        <v>1864</v>
      </c>
      <c r="J1541">
        <v>3332.0888</v>
      </c>
      <c r="K1541" s="4">
        <f>IF(ISBLANK(Sales_Fact[[#This Row],[Quantity]]),MEDIAN(Sales_Fact[Quantity]),Sales_Fact[[#This Row],[Quantity]])</f>
        <v>4</v>
      </c>
      <c r="L1541" s="1">
        <f>IF(ISBLANK(Sales_Fact[[#This Row],[Unit_Price]]),MEDIAN(Sales_Fact[Unit_Price]),Sales_Fact[[#This Row],[Unit_Price]])</f>
        <v>935.98</v>
      </c>
      <c r="M1541" s="2">
        <f>IF(ISBLANK(Sales_Fact[[#This Row],[Discount]]),MEDIAN(Sales_Fact[Discount]),Sales_Fact[[#This Row],[Discount]])</f>
        <v>0.11</v>
      </c>
      <c r="N1541" s="1">
        <f>Sales_Fact[[#This Row],[Quantity2]]*Sales_Fact[[#This Row],[Unit_Price3]]*(1-Sales_Fact[[#This Row],[Discount4]])</f>
        <v>3332.0888</v>
      </c>
      <c r="O1541" s="1">
        <f>Sales_Fact[[#This Row],[Quantity2]]*Sales_Fact[[#This Row],[Unit_Price3]]</f>
        <v>3743.92</v>
      </c>
      <c r="P1541" s="1">
        <f>Sales_Fact[[#This Row],[Gross Amount]]*Sales_Fact[[#This Row],[Discount4]]</f>
        <v>411.83120000000002</v>
      </c>
      <c r="Q1541" s="1" t="str">
        <f>IF(Sales_Fact[[#This Row],[Total_Amount5]]&gt;1000,"High Value","Standard")</f>
        <v>High Value</v>
      </c>
    </row>
    <row r="1542" spans="1:17" x14ac:dyDescent="0.25">
      <c r="A1542" t="s">
        <v>3428</v>
      </c>
      <c r="B1542" s="3">
        <v>45849</v>
      </c>
      <c r="C1542" t="s">
        <v>1501</v>
      </c>
      <c r="D1542" t="s">
        <v>1779</v>
      </c>
      <c r="E1542" t="s">
        <v>1886</v>
      </c>
      <c r="F1542">
        <v>1</v>
      </c>
      <c r="G1542">
        <v>539.9</v>
      </c>
      <c r="H1542">
        <v>7.0000000000000007E-2</v>
      </c>
      <c r="I1542" t="s">
        <v>1861</v>
      </c>
      <c r="J1542">
        <v>502.10700000000003</v>
      </c>
      <c r="K1542" s="4">
        <f>IF(ISBLANK(Sales_Fact[[#This Row],[Quantity]]),MEDIAN(Sales_Fact[Quantity]),Sales_Fact[[#This Row],[Quantity]])</f>
        <v>1</v>
      </c>
      <c r="L1542" s="1">
        <f>IF(ISBLANK(Sales_Fact[[#This Row],[Unit_Price]]),MEDIAN(Sales_Fact[Unit_Price]),Sales_Fact[[#This Row],[Unit_Price]])</f>
        <v>539.9</v>
      </c>
      <c r="M1542" s="2">
        <f>IF(ISBLANK(Sales_Fact[[#This Row],[Discount]]),MEDIAN(Sales_Fact[Discount]),Sales_Fact[[#This Row],[Discount]])</f>
        <v>7.0000000000000007E-2</v>
      </c>
      <c r="N1542" s="1">
        <f>Sales_Fact[[#This Row],[Quantity2]]*Sales_Fact[[#This Row],[Unit_Price3]]*(1-Sales_Fact[[#This Row],[Discount4]])</f>
        <v>502.10699999999997</v>
      </c>
      <c r="O1542" s="1">
        <f>Sales_Fact[[#This Row],[Quantity2]]*Sales_Fact[[#This Row],[Unit_Price3]]</f>
        <v>539.9</v>
      </c>
      <c r="P1542" s="1">
        <f>Sales_Fact[[#This Row],[Gross Amount]]*Sales_Fact[[#This Row],[Discount4]]</f>
        <v>37.792999999999999</v>
      </c>
      <c r="Q1542" s="1" t="str">
        <f>IF(Sales_Fact[[#This Row],[Total_Amount5]]&gt;1000,"High Value","Standard")</f>
        <v>Standard</v>
      </c>
    </row>
    <row r="1543" spans="1:17" x14ac:dyDescent="0.25">
      <c r="A1543" t="s">
        <v>3429</v>
      </c>
      <c r="B1543" s="3">
        <v>45573</v>
      </c>
      <c r="C1543" t="s">
        <v>574</v>
      </c>
      <c r="D1543" t="s">
        <v>1671</v>
      </c>
      <c r="E1543" t="s">
        <v>1904</v>
      </c>
      <c r="F1543">
        <v>1</v>
      </c>
      <c r="G1543">
        <v>312.81</v>
      </c>
      <c r="H1543">
        <v>0.14000000000000001</v>
      </c>
      <c r="I1543" t="s">
        <v>1864</v>
      </c>
      <c r="J1543">
        <v>269.01659999999998</v>
      </c>
      <c r="K1543" s="4">
        <f>IF(ISBLANK(Sales_Fact[[#This Row],[Quantity]]),MEDIAN(Sales_Fact[Quantity]),Sales_Fact[[#This Row],[Quantity]])</f>
        <v>1</v>
      </c>
      <c r="L1543" s="1">
        <f>IF(ISBLANK(Sales_Fact[[#This Row],[Unit_Price]]),MEDIAN(Sales_Fact[Unit_Price]),Sales_Fact[[#This Row],[Unit_Price]])</f>
        <v>312.81</v>
      </c>
      <c r="M1543" s="2">
        <f>IF(ISBLANK(Sales_Fact[[#This Row],[Discount]]),MEDIAN(Sales_Fact[Discount]),Sales_Fact[[#This Row],[Discount]])</f>
        <v>0.14000000000000001</v>
      </c>
      <c r="N1543" s="1">
        <f>Sales_Fact[[#This Row],[Quantity2]]*Sales_Fact[[#This Row],[Unit_Price3]]*(1-Sales_Fact[[#This Row],[Discount4]])</f>
        <v>269.01659999999998</v>
      </c>
      <c r="O1543" s="1">
        <f>Sales_Fact[[#This Row],[Quantity2]]*Sales_Fact[[#This Row],[Unit_Price3]]</f>
        <v>312.81</v>
      </c>
      <c r="P1543" s="1">
        <f>Sales_Fact[[#This Row],[Gross Amount]]*Sales_Fact[[#This Row],[Discount4]]</f>
        <v>43.793400000000005</v>
      </c>
      <c r="Q1543" s="1" t="str">
        <f>IF(Sales_Fact[[#This Row],[Total_Amount5]]&gt;1000,"High Value","Standard")</f>
        <v>Standard</v>
      </c>
    </row>
    <row r="1544" spans="1:17" x14ac:dyDescent="0.25">
      <c r="A1544" t="s">
        <v>3430</v>
      </c>
      <c r="B1544" s="3">
        <v>45356</v>
      </c>
      <c r="C1544" t="s">
        <v>806</v>
      </c>
      <c r="D1544" t="s">
        <v>1695</v>
      </c>
      <c r="E1544" t="s">
        <v>1872</v>
      </c>
      <c r="F1544">
        <v>3</v>
      </c>
      <c r="G1544">
        <v>855.96</v>
      </c>
      <c r="H1544">
        <v>0.28999999999999998</v>
      </c>
      <c r="I1544" t="s">
        <v>1868</v>
      </c>
      <c r="J1544">
        <v>1823.1948</v>
      </c>
      <c r="K1544" s="4">
        <f>IF(ISBLANK(Sales_Fact[[#This Row],[Quantity]]),MEDIAN(Sales_Fact[Quantity]),Sales_Fact[[#This Row],[Quantity]])</f>
        <v>3</v>
      </c>
      <c r="L1544" s="1">
        <f>IF(ISBLANK(Sales_Fact[[#This Row],[Unit_Price]]),MEDIAN(Sales_Fact[Unit_Price]),Sales_Fact[[#This Row],[Unit_Price]])</f>
        <v>855.96</v>
      </c>
      <c r="M1544" s="2">
        <f>IF(ISBLANK(Sales_Fact[[#This Row],[Discount]]),MEDIAN(Sales_Fact[Discount]),Sales_Fact[[#This Row],[Discount]])</f>
        <v>0.28999999999999998</v>
      </c>
      <c r="N1544" s="1">
        <f>Sales_Fact[[#This Row],[Quantity2]]*Sales_Fact[[#This Row],[Unit_Price3]]*(1-Sales_Fact[[#This Row],[Discount4]])</f>
        <v>1823.1948</v>
      </c>
      <c r="O1544" s="1">
        <f>Sales_Fact[[#This Row],[Quantity2]]*Sales_Fact[[#This Row],[Unit_Price3]]</f>
        <v>2567.88</v>
      </c>
      <c r="P1544" s="1">
        <f>Sales_Fact[[#This Row],[Gross Amount]]*Sales_Fact[[#This Row],[Discount4]]</f>
        <v>744.68520000000001</v>
      </c>
      <c r="Q1544" s="1" t="str">
        <f>IF(Sales_Fact[[#This Row],[Total_Amount5]]&gt;1000,"High Value","Standard")</f>
        <v>High Value</v>
      </c>
    </row>
    <row r="1545" spans="1:17" x14ac:dyDescent="0.25">
      <c r="A1545" t="s">
        <v>3431</v>
      </c>
      <c r="B1545" s="3">
        <v>45326</v>
      </c>
      <c r="C1545" t="s">
        <v>1122</v>
      </c>
      <c r="D1545" t="s">
        <v>1552</v>
      </c>
      <c r="E1545" t="s">
        <v>1931</v>
      </c>
      <c r="F1545">
        <v>3</v>
      </c>
      <c r="G1545">
        <v>305</v>
      </c>
      <c r="H1545">
        <v>0.01</v>
      </c>
      <c r="I1545" t="s">
        <v>1868</v>
      </c>
      <c r="J1545">
        <v>905.85</v>
      </c>
      <c r="K1545" s="4">
        <f>IF(ISBLANK(Sales_Fact[[#This Row],[Quantity]]),MEDIAN(Sales_Fact[Quantity]),Sales_Fact[[#This Row],[Quantity]])</f>
        <v>3</v>
      </c>
      <c r="L1545" s="1">
        <f>IF(ISBLANK(Sales_Fact[[#This Row],[Unit_Price]]),MEDIAN(Sales_Fact[Unit_Price]),Sales_Fact[[#This Row],[Unit_Price]])</f>
        <v>305</v>
      </c>
      <c r="M1545" s="2">
        <f>IF(ISBLANK(Sales_Fact[[#This Row],[Discount]]),MEDIAN(Sales_Fact[Discount]),Sales_Fact[[#This Row],[Discount]])</f>
        <v>0.01</v>
      </c>
      <c r="N1545" s="1">
        <f>Sales_Fact[[#This Row],[Quantity2]]*Sales_Fact[[#This Row],[Unit_Price3]]*(1-Sales_Fact[[#This Row],[Discount4]])</f>
        <v>905.85</v>
      </c>
      <c r="O1545" s="1">
        <f>Sales_Fact[[#This Row],[Quantity2]]*Sales_Fact[[#This Row],[Unit_Price3]]</f>
        <v>915</v>
      </c>
      <c r="P1545" s="1">
        <f>Sales_Fact[[#This Row],[Gross Amount]]*Sales_Fact[[#This Row],[Discount4]]</f>
        <v>9.15</v>
      </c>
      <c r="Q1545" s="1" t="str">
        <f>IF(Sales_Fact[[#This Row],[Total_Amount5]]&gt;1000,"High Value","Standard")</f>
        <v>Standard</v>
      </c>
    </row>
    <row r="1546" spans="1:17" x14ac:dyDescent="0.25">
      <c r="A1546" t="s">
        <v>3432</v>
      </c>
      <c r="B1546" s="3">
        <v>45361</v>
      </c>
      <c r="C1546" t="s">
        <v>1452</v>
      </c>
      <c r="D1546" t="s">
        <v>1848</v>
      </c>
      <c r="E1546" t="s">
        <v>1913</v>
      </c>
      <c r="F1546">
        <v>3</v>
      </c>
      <c r="G1546">
        <v>831.15</v>
      </c>
      <c r="H1546">
        <v>0.19</v>
      </c>
      <c r="I1546" t="s">
        <v>1861</v>
      </c>
      <c r="J1546">
        <v>2019.6945000000001</v>
      </c>
      <c r="K1546" s="4">
        <f>IF(ISBLANK(Sales_Fact[[#This Row],[Quantity]]),MEDIAN(Sales_Fact[Quantity]),Sales_Fact[[#This Row],[Quantity]])</f>
        <v>3</v>
      </c>
      <c r="L1546" s="1">
        <f>IF(ISBLANK(Sales_Fact[[#This Row],[Unit_Price]]),MEDIAN(Sales_Fact[Unit_Price]),Sales_Fact[[#This Row],[Unit_Price]])</f>
        <v>831.15</v>
      </c>
      <c r="M1546" s="2">
        <f>IF(ISBLANK(Sales_Fact[[#This Row],[Discount]]),MEDIAN(Sales_Fact[Discount]),Sales_Fact[[#This Row],[Discount]])</f>
        <v>0.19</v>
      </c>
      <c r="N1546" s="1">
        <f>Sales_Fact[[#This Row],[Quantity2]]*Sales_Fact[[#This Row],[Unit_Price3]]*(1-Sales_Fact[[#This Row],[Discount4]])</f>
        <v>2019.6945000000001</v>
      </c>
      <c r="O1546" s="1">
        <f>Sales_Fact[[#This Row],[Quantity2]]*Sales_Fact[[#This Row],[Unit_Price3]]</f>
        <v>2493.4499999999998</v>
      </c>
      <c r="P1546" s="1">
        <f>Sales_Fact[[#This Row],[Gross Amount]]*Sales_Fact[[#This Row],[Discount4]]</f>
        <v>473.75549999999998</v>
      </c>
      <c r="Q1546" s="1" t="str">
        <f>IF(Sales_Fact[[#This Row],[Total_Amount5]]&gt;1000,"High Value","Standard")</f>
        <v>High Value</v>
      </c>
    </row>
    <row r="1547" spans="1:17" x14ac:dyDescent="0.25">
      <c r="A1547" t="s">
        <v>3433</v>
      </c>
      <c r="B1547" s="3">
        <v>45926</v>
      </c>
      <c r="C1547" t="s">
        <v>681</v>
      </c>
      <c r="D1547" t="s">
        <v>1839</v>
      </c>
      <c r="E1547" t="s">
        <v>1860</v>
      </c>
      <c r="F1547">
        <v>2</v>
      </c>
      <c r="G1547">
        <v>644.97</v>
      </c>
      <c r="H1547">
        <v>0.24</v>
      </c>
      <c r="I1547" t="s">
        <v>1868</v>
      </c>
      <c r="J1547">
        <v>980.35440000000006</v>
      </c>
      <c r="K1547" s="4">
        <f>IF(ISBLANK(Sales_Fact[[#This Row],[Quantity]]),MEDIAN(Sales_Fact[Quantity]),Sales_Fact[[#This Row],[Quantity]])</f>
        <v>2</v>
      </c>
      <c r="L1547" s="1">
        <f>IF(ISBLANK(Sales_Fact[[#This Row],[Unit_Price]]),MEDIAN(Sales_Fact[Unit_Price]),Sales_Fact[[#This Row],[Unit_Price]])</f>
        <v>644.97</v>
      </c>
      <c r="M1547" s="2">
        <f>IF(ISBLANK(Sales_Fact[[#This Row],[Discount]]),MEDIAN(Sales_Fact[Discount]),Sales_Fact[[#This Row],[Discount]])</f>
        <v>0.24</v>
      </c>
      <c r="N1547" s="1">
        <f>Sales_Fact[[#This Row],[Quantity2]]*Sales_Fact[[#This Row],[Unit_Price3]]*(1-Sales_Fact[[#This Row],[Discount4]])</f>
        <v>980.35440000000006</v>
      </c>
      <c r="O1547" s="1">
        <f>Sales_Fact[[#This Row],[Quantity2]]*Sales_Fact[[#This Row],[Unit_Price3]]</f>
        <v>1289.94</v>
      </c>
      <c r="P1547" s="1">
        <f>Sales_Fact[[#This Row],[Gross Amount]]*Sales_Fact[[#This Row],[Discount4]]</f>
        <v>309.5856</v>
      </c>
      <c r="Q1547" s="1" t="str">
        <f>IF(Sales_Fact[[#This Row],[Total_Amount5]]&gt;1000,"High Value","Standard")</f>
        <v>Standard</v>
      </c>
    </row>
    <row r="1548" spans="1:17" x14ac:dyDescent="0.25">
      <c r="A1548" t="s">
        <v>3434</v>
      </c>
      <c r="B1548" s="3">
        <v>45839</v>
      </c>
      <c r="C1548" t="s">
        <v>345</v>
      </c>
      <c r="D1548" t="s">
        <v>1815</v>
      </c>
      <c r="E1548" t="s">
        <v>1883</v>
      </c>
      <c r="F1548">
        <v>1</v>
      </c>
      <c r="G1548">
        <v>149.56</v>
      </c>
      <c r="H1548">
        <v>0.09</v>
      </c>
      <c r="I1548" t="s">
        <v>1861</v>
      </c>
      <c r="J1548">
        <v>136.09960000000001</v>
      </c>
      <c r="K1548" s="4">
        <f>IF(ISBLANK(Sales_Fact[[#This Row],[Quantity]]),MEDIAN(Sales_Fact[Quantity]),Sales_Fact[[#This Row],[Quantity]])</f>
        <v>1</v>
      </c>
      <c r="L1548" s="1">
        <f>IF(ISBLANK(Sales_Fact[[#This Row],[Unit_Price]]),MEDIAN(Sales_Fact[Unit_Price]),Sales_Fact[[#This Row],[Unit_Price]])</f>
        <v>149.56</v>
      </c>
      <c r="M1548" s="2">
        <f>IF(ISBLANK(Sales_Fact[[#This Row],[Discount]]),MEDIAN(Sales_Fact[Discount]),Sales_Fact[[#This Row],[Discount]])</f>
        <v>0.09</v>
      </c>
      <c r="N1548" s="1">
        <f>Sales_Fact[[#This Row],[Quantity2]]*Sales_Fact[[#This Row],[Unit_Price3]]*(1-Sales_Fact[[#This Row],[Discount4]])</f>
        <v>136.09960000000001</v>
      </c>
      <c r="O1548" s="1">
        <f>Sales_Fact[[#This Row],[Quantity2]]*Sales_Fact[[#This Row],[Unit_Price3]]</f>
        <v>149.56</v>
      </c>
      <c r="P1548" s="1">
        <f>Sales_Fact[[#This Row],[Gross Amount]]*Sales_Fact[[#This Row],[Discount4]]</f>
        <v>13.4604</v>
      </c>
      <c r="Q1548" s="1" t="str">
        <f>IF(Sales_Fact[[#This Row],[Total_Amount5]]&gt;1000,"High Value","Standard")</f>
        <v>Standard</v>
      </c>
    </row>
    <row r="1549" spans="1:17" x14ac:dyDescent="0.25">
      <c r="A1549" t="s">
        <v>3435</v>
      </c>
      <c r="B1549" s="3">
        <v>45434</v>
      </c>
      <c r="C1549" t="s">
        <v>711</v>
      </c>
      <c r="D1549" t="s">
        <v>1680</v>
      </c>
      <c r="E1549" t="s">
        <v>1892</v>
      </c>
      <c r="F1549">
        <v>1</v>
      </c>
      <c r="G1549">
        <v>661.77</v>
      </c>
      <c r="H1549">
        <v>0.03</v>
      </c>
      <c r="I1549" t="s">
        <v>1864</v>
      </c>
      <c r="J1549">
        <v>641.91689999999994</v>
      </c>
      <c r="K1549" s="4">
        <f>IF(ISBLANK(Sales_Fact[[#This Row],[Quantity]]),MEDIAN(Sales_Fact[Quantity]),Sales_Fact[[#This Row],[Quantity]])</f>
        <v>1</v>
      </c>
      <c r="L1549" s="1">
        <f>IF(ISBLANK(Sales_Fact[[#This Row],[Unit_Price]]),MEDIAN(Sales_Fact[Unit_Price]),Sales_Fact[[#This Row],[Unit_Price]])</f>
        <v>661.77</v>
      </c>
      <c r="M1549" s="2">
        <f>IF(ISBLANK(Sales_Fact[[#This Row],[Discount]]),MEDIAN(Sales_Fact[Discount]),Sales_Fact[[#This Row],[Discount]])</f>
        <v>0.03</v>
      </c>
      <c r="N1549" s="1">
        <f>Sales_Fact[[#This Row],[Quantity2]]*Sales_Fact[[#This Row],[Unit_Price3]]*(1-Sales_Fact[[#This Row],[Discount4]])</f>
        <v>641.91689999999994</v>
      </c>
      <c r="O1549" s="1">
        <f>Sales_Fact[[#This Row],[Quantity2]]*Sales_Fact[[#This Row],[Unit_Price3]]</f>
        <v>661.77</v>
      </c>
      <c r="P1549" s="1">
        <f>Sales_Fact[[#This Row],[Gross Amount]]*Sales_Fact[[#This Row],[Discount4]]</f>
        <v>19.853099999999998</v>
      </c>
      <c r="Q1549" s="1" t="str">
        <f>IF(Sales_Fact[[#This Row],[Total_Amount5]]&gt;1000,"High Value","Standard")</f>
        <v>Standard</v>
      </c>
    </row>
    <row r="1550" spans="1:17" x14ac:dyDescent="0.25">
      <c r="A1550" t="s">
        <v>3436</v>
      </c>
      <c r="B1550" s="3">
        <v>45819</v>
      </c>
      <c r="C1550" t="s">
        <v>385</v>
      </c>
      <c r="D1550" t="s">
        <v>1833</v>
      </c>
      <c r="E1550" t="s">
        <v>1872</v>
      </c>
      <c r="F1550">
        <v>3</v>
      </c>
      <c r="G1550">
        <v>99.67</v>
      </c>
      <c r="H1550">
        <v>0.17</v>
      </c>
      <c r="I1550" t="s">
        <v>1861</v>
      </c>
      <c r="J1550">
        <v>248.17830000000001</v>
      </c>
      <c r="K1550" s="4">
        <f>IF(ISBLANK(Sales_Fact[[#This Row],[Quantity]]),MEDIAN(Sales_Fact[Quantity]),Sales_Fact[[#This Row],[Quantity]])</f>
        <v>3</v>
      </c>
      <c r="L1550" s="1">
        <f>IF(ISBLANK(Sales_Fact[[#This Row],[Unit_Price]]),MEDIAN(Sales_Fact[Unit_Price]),Sales_Fact[[#This Row],[Unit_Price]])</f>
        <v>99.67</v>
      </c>
      <c r="M1550" s="2">
        <f>IF(ISBLANK(Sales_Fact[[#This Row],[Discount]]),MEDIAN(Sales_Fact[Discount]),Sales_Fact[[#This Row],[Discount]])</f>
        <v>0.17</v>
      </c>
      <c r="N1550" s="1">
        <f>Sales_Fact[[#This Row],[Quantity2]]*Sales_Fact[[#This Row],[Unit_Price3]]*(1-Sales_Fact[[#This Row],[Discount4]])</f>
        <v>248.17829999999998</v>
      </c>
      <c r="O1550" s="1">
        <f>Sales_Fact[[#This Row],[Quantity2]]*Sales_Fact[[#This Row],[Unit_Price3]]</f>
        <v>299.01</v>
      </c>
      <c r="P1550" s="1">
        <f>Sales_Fact[[#This Row],[Gross Amount]]*Sales_Fact[[#This Row],[Discount4]]</f>
        <v>50.831700000000005</v>
      </c>
      <c r="Q1550" s="1" t="str">
        <f>IF(Sales_Fact[[#This Row],[Total_Amount5]]&gt;1000,"High Value","Standard")</f>
        <v>Standard</v>
      </c>
    </row>
    <row r="1551" spans="1:17" x14ac:dyDescent="0.25">
      <c r="A1551" t="s">
        <v>3437</v>
      </c>
      <c r="B1551" s="3">
        <v>45553</v>
      </c>
      <c r="C1551" t="s">
        <v>724</v>
      </c>
      <c r="D1551" t="s">
        <v>1737</v>
      </c>
      <c r="E1551" t="s">
        <v>1883</v>
      </c>
      <c r="F1551">
        <v>3</v>
      </c>
      <c r="G1551">
        <v>103.66</v>
      </c>
      <c r="H1551">
        <v>0.26</v>
      </c>
      <c r="I1551" t="s">
        <v>1868</v>
      </c>
      <c r="J1551">
        <v>230.12520000000001</v>
      </c>
      <c r="K1551" s="4">
        <f>IF(ISBLANK(Sales_Fact[[#This Row],[Quantity]]),MEDIAN(Sales_Fact[Quantity]),Sales_Fact[[#This Row],[Quantity]])</f>
        <v>3</v>
      </c>
      <c r="L1551" s="1">
        <f>IF(ISBLANK(Sales_Fact[[#This Row],[Unit_Price]]),MEDIAN(Sales_Fact[Unit_Price]),Sales_Fact[[#This Row],[Unit_Price]])</f>
        <v>103.66</v>
      </c>
      <c r="M1551" s="2">
        <f>IF(ISBLANK(Sales_Fact[[#This Row],[Discount]]),MEDIAN(Sales_Fact[Discount]),Sales_Fact[[#This Row],[Discount]])</f>
        <v>0.26</v>
      </c>
      <c r="N1551" s="1">
        <f>Sales_Fact[[#This Row],[Quantity2]]*Sales_Fact[[#This Row],[Unit_Price3]]*(1-Sales_Fact[[#This Row],[Discount4]])</f>
        <v>230.12520000000001</v>
      </c>
      <c r="O1551" s="1">
        <f>Sales_Fact[[#This Row],[Quantity2]]*Sales_Fact[[#This Row],[Unit_Price3]]</f>
        <v>310.98</v>
      </c>
      <c r="P1551" s="1">
        <f>Sales_Fact[[#This Row],[Gross Amount]]*Sales_Fact[[#This Row],[Discount4]]</f>
        <v>80.854800000000012</v>
      </c>
      <c r="Q1551" s="1" t="str">
        <f>IF(Sales_Fact[[#This Row],[Total_Amount5]]&gt;1000,"High Value","Standard")</f>
        <v>Standard</v>
      </c>
    </row>
    <row r="1552" spans="1:17" x14ac:dyDescent="0.25">
      <c r="A1552" t="s">
        <v>3438</v>
      </c>
      <c r="B1552" s="3">
        <v>45258</v>
      </c>
      <c r="C1552" t="s">
        <v>1362</v>
      </c>
      <c r="D1552" t="s">
        <v>1671</v>
      </c>
      <c r="E1552" t="s">
        <v>1909</v>
      </c>
      <c r="F1552">
        <v>4</v>
      </c>
      <c r="G1552">
        <v>54.4</v>
      </c>
      <c r="H1552">
        <v>0.22</v>
      </c>
      <c r="I1552" t="s">
        <v>1861</v>
      </c>
      <c r="J1552">
        <v>169.72800000000001</v>
      </c>
      <c r="K1552" s="4">
        <f>IF(ISBLANK(Sales_Fact[[#This Row],[Quantity]]),MEDIAN(Sales_Fact[Quantity]),Sales_Fact[[#This Row],[Quantity]])</f>
        <v>4</v>
      </c>
      <c r="L1552" s="1">
        <f>IF(ISBLANK(Sales_Fact[[#This Row],[Unit_Price]]),MEDIAN(Sales_Fact[Unit_Price]),Sales_Fact[[#This Row],[Unit_Price]])</f>
        <v>54.4</v>
      </c>
      <c r="M1552" s="2">
        <f>IF(ISBLANK(Sales_Fact[[#This Row],[Discount]]),MEDIAN(Sales_Fact[Discount]),Sales_Fact[[#This Row],[Discount]])</f>
        <v>0.22</v>
      </c>
      <c r="N1552" s="1">
        <f>Sales_Fact[[#This Row],[Quantity2]]*Sales_Fact[[#This Row],[Unit_Price3]]*(1-Sales_Fact[[#This Row],[Discount4]])</f>
        <v>169.72800000000001</v>
      </c>
      <c r="O1552" s="1">
        <f>Sales_Fact[[#This Row],[Quantity2]]*Sales_Fact[[#This Row],[Unit_Price3]]</f>
        <v>217.6</v>
      </c>
      <c r="P1552" s="1">
        <f>Sales_Fact[[#This Row],[Gross Amount]]*Sales_Fact[[#This Row],[Discount4]]</f>
        <v>47.872</v>
      </c>
      <c r="Q1552" s="1" t="str">
        <f>IF(Sales_Fact[[#This Row],[Total_Amount5]]&gt;1000,"High Value","Standard")</f>
        <v>Standard</v>
      </c>
    </row>
    <row r="1553" spans="1:17" x14ac:dyDescent="0.25">
      <c r="A1553" t="s">
        <v>3439</v>
      </c>
      <c r="B1553" s="3">
        <v>45435</v>
      </c>
      <c r="C1553" t="s">
        <v>1515</v>
      </c>
      <c r="D1553" t="s">
        <v>1803</v>
      </c>
      <c r="E1553" t="s">
        <v>1881</v>
      </c>
      <c r="F1553">
        <v>1</v>
      </c>
      <c r="G1553">
        <v>46.66</v>
      </c>
      <c r="H1553">
        <v>0.2</v>
      </c>
      <c r="I1553" t="s">
        <v>1861</v>
      </c>
      <c r="J1553">
        <v>37.328000000000003</v>
      </c>
      <c r="K1553" s="4">
        <f>IF(ISBLANK(Sales_Fact[[#This Row],[Quantity]]),MEDIAN(Sales_Fact[Quantity]),Sales_Fact[[#This Row],[Quantity]])</f>
        <v>1</v>
      </c>
      <c r="L1553" s="1">
        <f>IF(ISBLANK(Sales_Fact[[#This Row],[Unit_Price]]),MEDIAN(Sales_Fact[Unit_Price]),Sales_Fact[[#This Row],[Unit_Price]])</f>
        <v>46.66</v>
      </c>
      <c r="M1553" s="2">
        <f>IF(ISBLANK(Sales_Fact[[#This Row],[Discount]]),MEDIAN(Sales_Fact[Discount]),Sales_Fact[[#This Row],[Discount]])</f>
        <v>0.2</v>
      </c>
      <c r="N1553" s="1">
        <f>Sales_Fact[[#This Row],[Quantity2]]*Sales_Fact[[#This Row],[Unit_Price3]]*(1-Sales_Fact[[#This Row],[Discount4]])</f>
        <v>37.327999999999996</v>
      </c>
      <c r="O1553" s="1">
        <f>Sales_Fact[[#This Row],[Quantity2]]*Sales_Fact[[#This Row],[Unit_Price3]]</f>
        <v>46.66</v>
      </c>
      <c r="P1553" s="1">
        <f>Sales_Fact[[#This Row],[Gross Amount]]*Sales_Fact[[#This Row],[Discount4]]</f>
        <v>9.331999999999999</v>
      </c>
      <c r="Q1553" s="1" t="str">
        <f>IF(Sales_Fact[[#This Row],[Total_Amount5]]&gt;1000,"High Value","Standard")</f>
        <v>Standard</v>
      </c>
    </row>
    <row r="1554" spans="1:17" x14ac:dyDescent="0.25">
      <c r="A1554" t="s">
        <v>3440</v>
      </c>
      <c r="B1554" s="3">
        <v>45447</v>
      </c>
      <c r="C1554" t="s">
        <v>42</v>
      </c>
      <c r="D1554" t="s">
        <v>1770</v>
      </c>
      <c r="E1554" t="s">
        <v>1931</v>
      </c>
      <c r="F1554">
        <v>4</v>
      </c>
      <c r="G1554">
        <v>871.2</v>
      </c>
      <c r="H1554">
        <v>0.28999999999999998</v>
      </c>
      <c r="I1554" t="s">
        <v>1861</v>
      </c>
      <c r="J1554">
        <v>2474.2080000000001</v>
      </c>
      <c r="K1554" s="4">
        <f>IF(ISBLANK(Sales_Fact[[#This Row],[Quantity]]),MEDIAN(Sales_Fact[Quantity]),Sales_Fact[[#This Row],[Quantity]])</f>
        <v>4</v>
      </c>
      <c r="L1554" s="1">
        <f>IF(ISBLANK(Sales_Fact[[#This Row],[Unit_Price]]),MEDIAN(Sales_Fact[Unit_Price]),Sales_Fact[[#This Row],[Unit_Price]])</f>
        <v>871.2</v>
      </c>
      <c r="M1554" s="2">
        <f>IF(ISBLANK(Sales_Fact[[#This Row],[Discount]]),MEDIAN(Sales_Fact[Discount]),Sales_Fact[[#This Row],[Discount]])</f>
        <v>0.28999999999999998</v>
      </c>
      <c r="N1554" s="1">
        <f>Sales_Fact[[#This Row],[Quantity2]]*Sales_Fact[[#This Row],[Unit_Price3]]*(1-Sales_Fact[[#This Row],[Discount4]])</f>
        <v>2474.2080000000001</v>
      </c>
      <c r="O1554" s="1">
        <f>Sales_Fact[[#This Row],[Quantity2]]*Sales_Fact[[#This Row],[Unit_Price3]]</f>
        <v>3484.8</v>
      </c>
      <c r="P1554" s="1">
        <f>Sales_Fact[[#This Row],[Gross Amount]]*Sales_Fact[[#This Row],[Discount4]]</f>
        <v>1010.592</v>
      </c>
      <c r="Q1554" s="1" t="str">
        <f>IF(Sales_Fact[[#This Row],[Total_Amount5]]&gt;1000,"High Value","Standard")</f>
        <v>High Value</v>
      </c>
    </row>
    <row r="1555" spans="1:17" x14ac:dyDescent="0.25">
      <c r="A1555" t="s">
        <v>3441</v>
      </c>
      <c r="B1555" s="3">
        <v>45724</v>
      </c>
      <c r="C1555" t="s">
        <v>1194</v>
      </c>
      <c r="D1555" t="s">
        <v>1605</v>
      </c>
      <c r="E1555" t="s">
        <v>1881</v>
      </c>
      <c r="F1555">
        <v>4</v>
      </c>
      <c r="G1555">
        <v>317.11</v>
      </c>
      <c r="H1555">
        <v>0.16</v>
      </c>
      <c r="I1555" t="s">
        <v>1864</v>
      </c>
      <c r="J1555">
        <v>1065.4896000000001</v>
      </c>
      <c r="K1555" s="4">
        <f>IF(ISBLANK(Sales_Fact[[#This Row],[Quantity]]),MEDIAN(Sales_Fact[Quantity]),Sales_Fact[[#This Row],[Quantity]])</f>
        <v>4</v>
      </c>
      <c r="L1555" s="1">
        <f>IF(ISBLANK(Sales_Fact[[#This Row],[Unit_Price]]),MEDIAN(Sales_Fact[Unit_Price]),Sales_Fact[[#This Row],[Unit_Price]])</f>
        <v>317.11</v>
      </c>
      <c r="M1555" s="2">
        <f>IF(ISBLANK(Sales_Fact[[#This Row],[Discount]]),MEDIAN(Sales_Fact[Discount]),Sales_Fact[[#This Row],[Discount]])</f>
        <v>0.16</v>
      </c>
      <c r="N1555" s="1">
        <f>Sales_Fact[[#This Row],[Quantity2]]*Sales_Fact[[#This Row],[Unit_Price3]]*(1-Sales_Fact[[#This Row],[Discount4]])</f>
        <v>1065.4896000000001</v>
      </c>
      <c r="O1555" s="1">
        <f>Sales_Fact[[#This Row],[Quantity2]]*Sales_Fact[[#This Row],[Unit_Price3]]</f>
        <v>1268.44</v>
      </c>
      <c r="P1555" s="1">
        <f>Sales_Fact[[#This Row],[Gross Amount]]*Sales_Fact[[#This Row],[Discount4]]</f>
        <v>202.9504</v>
      </c>
      <c r="Q1555" s="1" t="str">
        <f>IF(Sales_Fact[[#This Row],[Total_Amount5]]&gt;1000,"High Value","Standard")</f>
        <v>High Value</v>
      </c>
    </row>
    <row r="1556" spans="1:17" x14ac:dyDescent="0.25">
      <c r="A1556" t="s">
        <v>3442</v>
      </c>
      <c r="B1556" s="3">
        <v>45338</v>
      </c>
      <c r="C1556" t="s">
        <v>833</v>
      </c>
      <c r="D1556" t="s">
        <v>1626</v>
      </c>
      <c r="E1556" t="s">
        <v>1896</v>
      </c>
      <c r="F1556">
        <v>2</v>
      </c>
      <c r="G1556">
        <v>388.34</v>
      </c>
      <c r="H1556">
        <v>0.09</v>
      </c>
      <c r="I1556" t="s">
        <v>1864</v>
      </c>
      <c r="J1556">
        <v>706.77879999999993</v>
      </c>
      <c r="K1556" s="4">
        <f>IF(ISBLANK(Sales_Fact[[#This Row],[Quantity]]),MEDIAN(Sales_Fact[Quantity]),Sales_Fact[[#This Row],[Quantity]])</f>
        <v>2</v>
      </c>
      <c r="L1556" s="1">
        <f>IF(ISBLANK(Sales_Fact[[#This Row],[Unit_Price]]),MEDIAN(Sales_Fact[Unit_Price]),Sales_Fact[[#This Row],[Unit_Price]])</f>
        <v>388.34</v>
      </c>
      <c r="M1556" s="2">
        <f>IF(ISBLANK(Sales_Fact[[#This Row],[Discount]]),MEDIAN(Sales_Fact[Discount]),Sales_Fact[[#This Row],[Discount]])</f>
        <v>0.09</v>
      </c>
      <c r="N1556" s="1">
        <f>Sales_Fact[[#This Row],[Quantity2]]*Sales_Fact[[#This Row],[Unit_Price3]]*(1-Sales_Fact[[#This Row],[Discount4]])</f>
        <v>706.77879999999993</v>
      </c>
      <c r="O1556" s="1">
        <f>Sales_Fact[[#This Row],[Quantity2]]*Sales_Fact[[#This Row],[Unit_Price3]]</f>
        <v>776.68</v>
      </c>
      <c r="P1556" s="1">
        <f>Sales_Fact[[#This Row],[Gross Amount]]*Sales_Fact[[#This Row],[Discount4]]</f>
        <v>69.901199999999989</v>
      </c>
      <c r="Q1556" s="1" t="str">
        <f>IF(Sales_Fact[[#This Row],[Total_Amount5]]&gt;1000,"High Value","Standard")</f>
        <v>Standard</v>
      </c>
    </row>
    <row r="1557" spans="1:17" x14ac:dyDescent="0.25">
      <c r="A1557" t="s">
        <v>3443</v>
      </c>
      <c r="B1557" s="3">
        <v>45252</v>
      </c>
      <c r="C1557" t="s">
        <v>1014</v>
      </c>
      <c r="D1557" t="s">
        <v>1641</v>
      </c>
      <c r="E1557" t="s">
        <v>1904</v>
      </c>
      <c r="F1557">
        <v>4</v>
      </c>
      <c r="G1557">
        <v>998.2</v>
      </c>
      <c r="H1557">
        <v>0.15</v>
      </c>
      <c r="I1557" t="s">
        <v>1861</v>
      </c>
      <c r="J1557">
        <v>3393.88</v>
      </c>
      <c r="K1557" s="4">
        <f>IF(ISBLANK(Sales_Fact[[#This Row],[Quantity]]),MEDIAN(Sales_Fact[Quantity]),Sales_Fact[[#This Row],[Quantity]])</f>
        <v>4</v>
      </c>
      <c r="L1557" s="1">
        <f>IF(ISBLANK(Sales_Fact[[#This Row],[Unit_Price]]),MEDIAN(Sales_Fact[Unit_Price]),Sales_Fact[[#This Row],[Unit_Price]])</f>
        <v>998.2</v>
      </c>
      <c r="M1557" s="2">
        <f>IF(ISBLANK(Sales_Fact[[#This Row],[Discount]]),MEDIAN(Sales_Fact[Discount]),Sales_Fact[[#This Row],[Discount]])</f>
        <v>0.15</v>
      </c>
      <c r="N1557" s="1">
        <f>Sales_Fact[[#This Row],[Quantity2]]*Sales_Fact[[#This Row],[Unit_Price3]]*(1-Sales_Fact[[#This Row],[Discount4]])</f>
        <v>3393.88</v>
      </c>
      <c r="O1557" s="1">
        <f>Sales_Fact[[#This Row],[Quantity2]]*Sales_Fact[[#This Row],[Unit_Price3]]</f>
        <v>3992.8</v>
      </c>
      <c r="P1557" s="1">
        <f>Sales_Fact[[#This Row],[Gross Amount]]*Sales_Fact[[#This Row],[Discount4]]</f>
        <v>598.91999999999996</v>
      </c>
      <c r="Q1557" s="1" t="str">
        <f>IF(Sales_Fact[[#This Row],[Total_Amount5]]&gt;1000,"High Value","Standard")</f>
        <v>High Value</v>
      </c>
    </row>
    <row r="1558" spans="1:17" x14ac:dyDescent="0.25">
      <c r="A1558" t="s">
        <v>3444</v>
      </c>
      <c r="B1558" s="3">
        <v>45606</v>
      </c>
      <c r="C1558" t="s">
        <v>1523</v>
      </c>
      <c r="D1558" t="s">
        <v>1659</v>
      </c>
      <c r="E1558" t="s">
        <v>1879</v>
      </c>
      <c r="F1558">
        <v>1</v>
      </c>
      <c r="G1558">
        <v>887.38</v>
      </c>
      <c r="H1558">
        <v>0.01</v>
      </c>
      <c r="I1558" t="s">
        <v>1868</v>
      </c>
      <c r="J1558">
        <v>878.50620000000004</v>
      </c>
      <c r="K1558" s="4">
        <f>IF(ISBLANK(Sales_Fact[[#This Row],[Quantity]]),MEDIAN(Sales_Fact[Quantity]),Sales_Fact[[#This Row],[Quantity]])</f>
        <v>1</v>
      </c>
      <c r="L1558" s="1">
        <f>IF(ISBLANK(Sales_Fact[[#This Row],[Unit_Price]]),MEDIAN(Sales_Fact[Unit_Price]),Sales_Fact[[#This Row],[Unit_Price]])</f>
        <v>887.38</v>
      </c>
      <c r="M1558" s="2">
        <f>IF(ISBLANK(Sales_Fact[[#This Row],[Discount]]),MEDIAN(Sales_Fact[Discount]),Sales_Fact[[#This Row],[Discount]])</f>
        <v>0.01</v>
      </c>
      <c r="N1558" s="1">
        <f>Sales_Fact[[#This Row],[Quantity2]]*Sales_Fact[[#This Row],[Unit_Price3]]*(1-Sales_Fact[[#This Row],[Discount4]])</f>
        <v>878.50620000000004</v>
      </c>
      <c r="O1558" s="1">
        <f>Sales_Fact[[#This Row],[Quantity2]]*Sales_Fact[[#This Row],[Unit_Price3]]</f>
        <v>887.38</v>
      </c>
      <c r="P1558" s="1">
        <f>Sales_Fact[[#This Row],[Gross Amount]]*Sales_Fact[[#This Row],[Discount4]]</f>
        <v>8.873800000000001</v>
      </c>
      <c r="Q1558" s="1" t="str">
        <f>IF(Sales_Fact[[#This Row],[Total_Amount5]]&gt;1000,"High Value","Standard")</f>
        <v>Standard</v>
      </c>
    </row>
    <row r="1559" spans="1:17" x14ac:dyDescent="0.25">
      <c r="A1559" t="s">
        <v>3445</v>
      </c>
      <c r="B1559" s="3">
        <v>45524</v>
      </c>
      <c r="C1559" t="s">
        <v>993</v>
      </c>
      <c r="D1559" t="s">
        <v>1662</v>
      </c>
      <c r="E1559" t="s">
        <v>1913</v>
      </c>
      <c r="F1559">
        <v>4</v>
      </c>
      <c r="G1559">
        <v>332.97</v>
      </c>
      <c r="H1559">
        <v>0.28000000000000003</v>
      </c>
      <c r="I1559" t="s">
        <v>1861</v>
      </c>
      <c r="J1559">
        <v>958.95360000000005</v>
      </c>
      <c r="K1559" s="4">
        <f>IF(ISBLANK(Sales_Fact[[#This Row],[Quantity]]),MEDIAN(Sales_Fact[Quantity]),Sales_Fact[[#This Row],[Quantity]])</f>
        <v>4</v>
      </c>
      <c r="L1559" s="1">
        <f>IF(ISBLANK(Sales_Fact[[#This Row],[Unit_Price]]),MEDIAN(Sales_Fact[Unit_Price]),Sales_Fact[[#This Row],[Unit_Price]])</f>
        <v>332.97</v>
      </c>
      <c r="M1559" s="2">
        <f>IF(ISBLANK(Sales_Fact[[#This Row],[Discount]]),MEDIAN(Sales_Fact[Discount]),Sales_Fact[[#This Row],[Discount]])</f>
        <v>0.28000000000000003</v>
      </c>
      <c r="N1559" s="1">
        <f>Sales_Fact[[#This Row],[Quantity2]]*Sales_Fact[[#This Row],[Unit_Price3]]*(1-Sales_Fact[[#This Row],[Discount4]])</f>
        <v>958.95360000000005</v>
      </c>
      <c r="O1559" s="1">
        <f>Sales_Fact[[#This Row],[Quantity2]]*Sales_Fact[[#This Row],[Unit_Price3]]</f>
        <v>1331.88</v>
      </c>
      <c r="P1559" s="1">
        <f>Sales_Fact[[#This Row],[Gross Amount]]*Sales_Fact[[#This Row],[Discount4]]</f>
        <v>372.92640000000006</v>
      </c>
      <c r="Q1559" s="1" t="str">
        <f>IF(Sales_Fact[[#This Row],[Total_Amount5]]&gt;1000,"High Value","Standard")</f>
        <v>Standard</v>
      </c>
    </row>
    <row r="1560" spans="1:17" x14ac:dyDescent="0.25">
      <c r="A1560" t="s">
        <v>3446</v>
      </c>
      <c r="B1560" s="3">
        <v>45934</v>
      </c>
      <c r="C1560" t="s">
        <v>96</v>
      </c>
      <c r="D1560" t="s">
        <v>1689</v>
      </c>
      <c r="E1560" t="s">
        <v>1879</v>
      </c>
      <c r="F1560">
        <v>2</v>
      </c>
      <c r="G1560">
        <v>157.91</v>
      </c>
      <c r="H1560">
        <v>0.09</v>
      </c>
      <c r="I1560" t="s">
        <v>1868</v>
      </c>
      <c r="J1560">
        <v>287.39620000000002</v>
      </c>
      <c r="K1560" s="4">
        <f>IF(ISBLANK(Sales_Fact[[#This Row],[Quantity]]),MEDIAN(Sales_Fact[Quantity]),Sales_Fact[[#This Row],[Quantity]])</f>
        <v>2</v>
      </c>
      <c r="L1560" s="1">
        <f>IF(ISBLANK(Sales_Fact[[#This Row],[Unit_Price]]),MEDIAN(Sales_Fact[Unit_Price]),Sales_Fact[[#This Row],[Unit_Price]])</f>
        <v>157.91</v>
      </c>
      <c r="M1560" s="2">
        <f>IF(ISBLANK(Sales_Fact[[#This Row],[Discount]]),MEDIAN(Sales_Fact[Discount]),Sales_Fact[[#This Row],[Discount]])</f>
        <v>0.09</v>
      </c>
      <c r="N1560" s="1">
        <f>Sales_Fact[[#This Row],[Quantity2]]*Sales_Fact[[#This Row],[Unit_Price3]]*(1-Sales_Fact[[#This Row],[Discount4]])</f>
        <v>287.39620000000002</v>
      </c>
      <c r="O1560" s="1">
        <f>Sales_Fact[[#This Row],[Quantity2]]*Sales_Fact[[#This Row],[Unit_Price3]]</f>
        <v>315.82</v>
      </c>
      <c r="P1560" s="1">
        <f>Sales_Fact[[#This Row],[Gross Amount]]*Sales_Fact[[#This Row],[Discount4]]</f>
        <v>28.4238</v>
      </c>
      <c r="Q1560" s="1" t="str">
        <f>IF(Sales_Fact[[#This Row],[Total_Amount5]]&gt;1000,"High Value","Standard")</f>
        <v>Standard</v>
      </c>
    </row>
    <row r="1561" spans="1:17" x14ac:dyDescent="0.25">
      <c r="A1561" t="s">
        <v>3447</v>
      </c>
      <c r="B1561" s="3">
        <v>45539</v>
      </c>
      <c r="C1561" t="s">
        <v>1125</v>
      </c>
      <c r="D1561" t="s">
        <v>1588</v>
      </c>
      <c r="E1561" t="s">
        <v>1899</v>
      </c>
      <c r="F1561">
        <v>1</v>
      </c>
      <c r="G1561">
        <v>548.15</v>
      </c>
      <c r="H1561">
        <v>0.11</v>
      </c>
      <c r="I1561" t="s">
        <v>1861</v>
      </c>
      <c r="J1561">
        <v>487.8535</v>
      </c>
      <c r="K1561" s="4">
        <f>IF(ISBLANK(Sales_Fact[[#This Row],[Quantity]]),MEDIAN(Sales_Fact[Quantity]),Sales_Fact[[#This Row],[Quantity]])</f>
        <v>1</v>
      </c>
      <c r="L1561" s="1">
        <f>IF(ISBLANK(Sales_Fact[[#This Row],[Unit_Price]]),MEDIAN(Sales_Fact[Unit_Price]),Sales_Fact[[#This Row],[Unit_Price]])</f>
        <v>548.15</v>
      </c>
      <c r="M1561" s="2">
        <f>IF(ISBLANK(Sales_Fact[[#This Row],[Discount]]),MEDIAN(Sales_Fact[Discount]),Sales_Fact[[#This Row],[Discount]])</f>
        <v>0.11</v>
      </c>
      <c r="N1561" s="1">
        <f>Sales_Fact[[#This Row],[Quantity2]]*Sales_Fact[[#This Row],[Unit_Price3]]*(1-Sales_Fact[[#This Row],[Discount4]])</f>
        <v>487.8535</v>
      </c>
      <c r="O1561" s="1">
        <f>Sales_Fact[[#This Row],[Quantity2]]*Sales_Fact[[#This Row],[Unit_Price3]]</f>
        <v>548.15</v>
      </c>
      <c r="P1561" s="1">
        <f>Sales_Fact[[#This Row],[Gross Amount]]*Sales_Fact[[#This Row],[Discount4]]</f>
        <v>60.296499999999995</v>
      </c>
      <c r="Q1561" s="1" t="str">
        <f>IF(Sales_Fact[[#This Row],[Total_Amount5]]&gt;1000,"High Value","Standard")</f>
        <v>Standard</v>
      </c>
    </row>
    <row r="1562" spans="1:17" x14ac:dyDescent="0.25">
      <c r="A1562" t="s">
        <v>3448</v>
      </c>
      <c r="B1562" s="3">
        <v>45555</v>
      </c>
      <c r="C1562" t="s">
        <v>687</v>
      </c>
      <c r="D1562" t="s">
        <v>1695</v>
      </c>
      <c r="E1562" t="s">
        <v>1888</v>
      </c>
      <c r="F1562">
        <v>1</v>
      </c>
      <c r="G1562">
        <v>135.13</v>
      </c>
      <c r="H1562">
        <v>0.04</v>
      </c>
      <c r="I1562" t="s">
        <v>1861</v>
      </c>
      <c r="J1562">
        <v>129.72479999999999</v>
      </c>
      <c r="K1562" s="4">
        <f>IF(ISBLANK(Sales_Fact[[#This Row],[Quantity]]),MEDIAN(Sales_Fact[Quantity]),Sales_Fact[[#This Row],[Quantity]])</f>
        <v>1</v>
      </c>
      <c r="L1562" s="1">
        <f>IF(ISBLANK(Sales_Fact[[#This Row],[Unit_Price]]),MEDIAN(Sales_Fact[Unit_Price]),Sales_Fact[[#This Row],[Unit_Price]])</f>
        <v>135.13</v>
      </c>
      <c r="M1562" s="2">
        <f>IF(ISBLANK(Sales_Fact[[#This Row],[Discount]]),MEDIAN(Sales_Fact[Discount]),Sales_Fact[[#This Row],[Discount]])</f>
        <v>0.04</v>
      </c>
      <c r="N1562" s="1">
        <f>Sales_Fact[[#This Row],[Quantity2]]*Sales_Fact[[#This Row],[Unit_Price3]]*(1-Sales_Fact[[#This Row],[Discount4]])</f>
        <v>129.72479999999999</v>
      </c>
      <c r="O1562" s="1">
        <f>Sales_Fact[[#This Row],[Quantity2]]*Sales_Fact[[#This Row],[Unit_Price3]]</f>
        <v>135.13</v>
      </c>
      <c r="P1562" s="1">
        <f>Sales_Fact[[#This Row],[Gross Amount]]*Sales_Fact[[#This Row],[Discount4]]</f>
        <v>5.4051999999999998</v>
      </c>
      <c r="Q1562" s="1" t="str">
        <f>IF(Sales_Fact[[#This Row],[Total_Amount5]]&gt;1000,"High Value","Standard")</f>
        <v>Standard</v>
      </c>
    </row>
    <row r="1563" spans="1:17" x14ac:dyDescent="0.25">
      <c r="A1563" t="s">
        <v>3449</v>
      </c>
      <c r="B1563" s="3">
        <v>45281</v>
      </c>
      <c r="C1563" t="s">
        <v>717</v>
      </c>
      <c r="D1563" t="s">
        <v>1719</v>
      </c>
      <c r="E1563" t="s">
        <v>1860</v>
      </c>
      <c r="F1563">
        <v>3</v>
      </c>
      <c r="G1563">
        <v>579.26</v>
      </c>
      <c r="H1563">
        <v>0.19</v>
      </c>
      <c r="I1563" t="s">
        <v>1861</v>
      </c>
      <c r="J1563">
        <v>1407.6017999999999</v>
      </c>
      <c r="K1563" s="4">
        <f>IF(ISBLANK(Sales_Fact[[#This Row],[Quantity]]),MEDIAN(Sales_Fact[Quantity]),Sales_Fact[[#This Row],[Quantity]])</f>
        <v>3</v>
      </c>
      <c r="L1563" s="1">
        <f>IF(ISBLANK(Sales_Fact[[#This Row],[Unit_Price]]),MEDIAN(Sales_Fact[Unit_Price]),Sales_Fact[[#This Row],[Unit_Price]])</f>
        <v>579.26</v>
      </c>
      <c r="M1563" s="2">
        <f>IF(ISBLANK(Sales_Fact[[#This Row],[Discount]]),MEDIAN(Sales_Fact[Discount]),Sales_Fact[[#This Row],[Discount]])</f>
        <v>0.19</v>
      </c>
      <c r="N1563" s="1">
        <f>Sales_Fact[[#This Row],[Quantity2]]*Sales_Fact[[#This Row],[Unit_Price3]]*(1-Sales_Fact[[#This Row],[Discount4]])</f>
        <v>1407.6018000000001</v>
      </c>
      <c r="O1563" s="1">
        <f>Sales_Fact[[#This Row],[Quantity2]]*Sales_Fact[[#This Row],[Unit_Price3]]</f>
        <v>1737.78</v>
      </c>
      <c r="P1563" s="1">
        <f>Sales_Fact[[#This Row],[Gross Amount]]*Sales_Fact[[#This Row],[Discount4]]</f>
        <v>330.1782</v>
      </c>
      <c r="Q1563" s="1" t="str">
        <f>IF(Sales_Fact[[#This Row],[Total_Amount5]]&gt;1000,"High Value","Standard")</f>
        <v>High Value</v>
      </c>
    </row>
    <row r="1564" spans="1:17" x14ac:dyDescent="0.25">
      <c r="A1564" t="s">
        <v>3450</v>
      </c>
      <c r="B1564" s="3">
        <v>45582</v>
      </c>
      <c r="C1564" t="s">
        <v>1224</v>
      </c>
      <c r="D1564" t="s">
        <v>1602</v>
      </c>
      <c r="E1564" t="s">
        <v>1879</v>
      </c>
      <c r="F1564">
        <v>1</v>
      </c>
      <c r="G1564">
        <v>465.63</v>
      </c>
      <c r="H1564">
        <v>0.25</v>
      </c>
      <c r="I1564" t="s">
        <v>1861</v>
      </c>
      <c r="J1564">
        <v>349.22250000000003</v>
      </c>
      <c r="K1564" s="4">
        <f>IF(ISBLANK(Sales_Fact[[#This Row],[Quantity]]),MEDIAN(Sales_Fact[Quantity]),Sales_Fact[[#This Row],[Quantity]])</f>
        <v>1</v>
      </c>
      <c r="L1564" s="1">
        <f>IF(ISBLANK(Sales_Fact[[#This Row],[Unit_Price]]),MEDIAN(Sales_Fact[Unit_Price]),Sales_Fact[[#This Row],[Unit_Price]])</f>
        <v>465.63</v>
      </c>
      <c r="M1564" s="2">
        <f>IF(ISBLANK(Sales_Fact[[#This Row],[Discount]]),MEDIAN(Sales_Fact[Discount]),Sales_Fact[[#This Row],[Discount]])</f>
        <v>0.25</v>
      </c>
      <c r="N1564" s="1">
        <f>Sales_Fact[[#This Row],[Quantity2]]*Sales_Fact[[#This Row],[Unit_Price3]]*(1-Sales_Fact[[#This Row],[Discount4]])</f>
        <v>349.22249999999997</v>
      </c>
      <c r="O1564" s="1">
        <f>Sales_Fact[[#This Row],[Quantity2]]*Sales_Fact[[#This Row],[Unit_Price3]]</f>
        <v>465.63</v>
      </c>
      <c r="P1564" s="1">
        <f>Sales_Fact[[#This Row],[Gross Amount]]*Sales_Fact[[#This Row],[Discount4]]</f>
        <v>116.4075</v>
      </c>
      <c r="Q1564" s="1" t="str">
        <f>IF(Sales_Fact[[#This Row],[Total_Amount5]]&gt;1000,"High Value","Standard")</f>
        <v>Standard</v>
      </c>
    </row>
    <row r="1565" spans="1:17" x14ac:dyDescent="0.25">
      <c r="A1565" t="s">
        <v>3451</v>
      </c>
      <c r="B1565" s="3">
        <v>45372</v>
      </c>
      <c r="C1565" t="s">
        <v>185</v>
      </c>
      <c r="D1565" t="s">
        <v>1779</v>
      </c>
      <c r="E1565" t="s">
        <v>1886</v>
      </c>
      <c r="F1565">
        <v>2</v>
      </c>
      <c r="G1565">
        <v>675.61</v>
      </c>
      <c r="H1565">
        <v>0.08</v>
      </c>
      <c r="I1565" t="s">
        <v>1868</v>
      </c>
      <c r="J1565">
        <v>1243.1224</v>
      </c>
      <c r="K1565" s="4">
        <f>IF(ISBLANK(Sales_Fact[[#This Row],[Quantity]]),MEDIAN(Sales_Fact[Quantity]),Sales_Fact[[#This Row],[Quantity]])</f>
        <v>2</v>
      </c>
      <c r="L1565" s="1">
        <f>IF(ISBLANK(Sales_Fact[[#This Row],[Unit_Price]]),MEDIAN(Sales_Fact[Unit_Price]),Sales_Fact[[#This Row],[Unit_Price]])</f>
        <v>675.61</v>
      </c>
      <c r="M1565" s="2">
        <f>IF(ISBLANK(Sales_Fact[[#This Row],[Discount]]),MEDIAN(Sales_Fact[Discount]),Sales_Fact[[#This Row],[Discount]])</f>
        <v>0.08</v>
      </c>
      <c r="N1565" s="1">
        <f>Sales_Fact[[#This Row],[Quantity2]]*Sales_Fact[[#This Row],[Unit_Price3]]*(1-Sales_Fact[[#This Row],[Discount4]])</f>
        <v>1243.1224</v>
      </c>
      <c r="O1565" s="1">
        <f>Sales_Fact[[#This Row],[Quantity2]]*Sales_Fact[[#This Row],[Unit_Price3]]</f>
        <v>1351.22</v>
      </c>
      <c r="P1565" s="1">
        <f>Sales_Fact[[#This Row],[Gross Amount]]*Sales_Fact[[#This Row],[Discount4]]</f>
        <v>108.0976</v>
      </c>
      <c r="Q1565" s="1" t="str">
        <f>IF(Sales_Fact[[#This Row],[Total_Amount5]]&gt;1000,"High Value","Standard")</f>
        <v>High Value</v>
      </c>
    </row>
    <row r="1566" spans="1:17" x14ac:dyDescent="0.25">
      <c r="A1566" t="s">
        <v>3452</v>
      </c>
      <c r="B1566" s="3">
        <v>45458</v>
      </c>
      <c r="C1566" t="s">
        <v>1302</v>
      </c>
      <c r="D1566" t="s">
        <v>1650</v>
      </c>
      <c r="E1566" t="s">
        <v>1904</v>
      </c>
      <c r="F1566">
        <v>1</v>
      </c>
      <c r="G1566">
        <v>718.99</v>
      </c>
      <c r="H1566">
        <v>0.08</v>
      </c>
      <c r="I1566" t="s">
        <v>1864</v>
      </c>
      <c r="J1566">
        <v>661.47080000000005</v>
      </c>
      <c r="K1566" s="4">
        <f>IF(ISBLANK(Sales_Fact[[#This Row],[Quantity]]),MEDIAN(Sales_Fact[Quantity]),Sales_Fact[[#This Row],[Quantity]])</f>
        <v>1</v>
      </c>
      <c r="L1566" s="1">
        <f>IF(ISBLANK(Sales_Fact[[#This Row],[Unit_Price]]),MEDIAN(Sales_Fact[Unit_Price]),Sales_Fact[[#This Row],[Unit_Price]])</f>
        <v>718.99</v>
      </c>
      <c r="M1566" s="2">
        <f>IF(ISBLANK(Sales_Fact[[#This Row],[Discount]]),MEDIAN(Sales_Fact[Discount]),Sales_Fact[[#This Row],[Discount]])</f>
        <v>0.08</v>
      </c>
      <c r="N1566" s="1">
        <f>Sales_Fact[[#This Row],[Quantity2]]*Sales_Fact[[#This Row],[Unit_Price3]]*(1-Sales_Fact[[#This Row],[Discount4]])</f>
        <v>661.47080000000005</v>
      </c>
      <c r="O1566" s="1">
        <f>Sales_Fact[[#This Row],[Quantity2]]*Sales_Fact[[#This Row],[Unit_Price3]]</f>
        <v>718.99</v>
      </c>
      <c r="P1566" s="1">
        <f>Sales_Fact[[#This Row],[Gross Amount]]*Sales_Fact[[#This Row],[Discount4]]</f>
        <v>57.519200000000005</v>
      </c>
      <c r="Q1566" s="1" t="str">
        <f>IF(Sales_Fact[[#This Row],[Total_Amount5]]&gt;1000,"High Value","Standard")</f>
        <v>Standard</v>
      </c>
    </row>
    <row r="1567" spans="1:17" x14ac:dyDescent="0.25">
      <c r="A1567" t="s">
        <v>3453</v>
      </c>
      <c r="B1567" s="3">
        <v>45943</v>
      </c>
      <c r="C1567" t="s">
        <v>1185</v>
      </c>
      <c r="D1567" t="s">
        <v>1594</v>
      </c>
      <c r="E1567" t="s">
        <v>1901</v>
      </c>
      <c r="F1567">
        <v>2</v>
      </c>
      <c r="G1567">
        <v>675.65</v>
      </c>
      <c r="H1567">
        <v>0.2</v>
      </c>
      <c r="I1567" t="s">
        <v>1868</v>
      </c>
      <c r="J1567">
        <v>1081.04</v>
      </c>
      <c r="K1567" s="4">
        <f>IF(ISBLANK(Sales_Fact[[#This Row],[Quantity]]),MEDIAN(Sales_Fact[Quantity]),Sales_Fact[[#This Row],[Quantity]])</f>
        <v>2</v>
      </c>
      <c r="L1567" s="1">
        <f>IF(ISBLANK(Sales_Fact[[#This Row],[Unit_Price]]),MEDIAN(Sales_Fact[Unit_Price]),Sales_Fact[[#This Row],[Unit_Price]])</f>
        <v>675.65</v>
      </c>
      <c r="M1567" s="2">
        <f>IF(ISBLANK(Sales_Fact[[#This Row],[Discount]]),MEDIAN(Sales_Fact[Discount]),Sales_Fact[[#This Row],[Discount]])</f>
        <v>0.2</v>
      </c>
      <c r="N1567" s="1">
        <f>Sales_Fact[[#This Row],[Quantity2]]*Sales_Fact[[#This Row],[Unit_Price3]]*(1-Sales_Fact[[#This Row],[Discount4]])</f>
        <v>1081.04</v>
      </c>
      <c r="O1567" s="1">
        <f>Sales_Fact[[#This Row],[Quantity2]]*Sales_Fact[[#This Row],[Unit_Price3]]</f>
        <v>1351.3</v>
      </c>
      <c r="P1567" s="1">
        <f>Sales_Fact[[#This Row],[Gross Amount]]*Sales_Fact[[#This Row],[Discount4]]</f>
        <v>270.26</v>
      </c>
      <c r="Q1567" s="1" t="str">
        <f>IF(Sales_Fact[[#This Row],[Total_Amount5]]&gt;1000,"High Value","Standard")</f>
        <v>High Value</v>
      </c>
    </row>
    <row r="1568" spans="1:17" x14ac:dyDescent="0.25">
      <c r="A1568" t="s">
        <v>3454</v>
      </c>
      <c r="B1568" s="3">
        <v>45374</v>
      </c>
      <c r="C1568" t="s">
        <v>1065</v>
      </c>
      <c r="D1568" t="s">
        <v>1836</v>
      </c>
      <c r="E1568" t="s">
        <v>1888</v>
      </c>
      <c r="F1568">
        <v>4</v>
      </c>
      <c r="G1568">
        <v>284.24</v>
      </c>
      <c r="H1568">
        <v>0.1</v>
      </c>
      <c r="I1568" t="s">
        <v>1861</v>
      </c>
      <c r="J1568">
        <v>1023.264</v>
      </c>
      <c r="K1568" s="4">
        <f>IF(ISBLANK(Sales_Fact[[#This Row],[Quantity]]),MEDIAN(Sales_Fact[Quantity]),Sales_Fact[[#This Row],[Quantity]])</f>
        <v>4</v>
      </c>
      <c r="L1568" s="1">
        <f>IF(ISBLANK(Sales_Fact[[#This Row],[Unit_Price]]),MEDIAN(Sales_Fact[Unit_Price]),Sales_Fact[[#This Row],[Unit_Price]])</f>
        <v>284.24</v>
      </c>
      <c r="M1568" s="2">
        <f>IF(ISBLANK(Sales_Fact[[#This Row],[Discount]]),MEDIAN(Sales_Fact[Discount]),Sales_Fact[[#This Row],[Discount]])</f>
        <v>0.1</v>
      </c>
      <c r="N1568" s="1">
        <f>Sales_Fact[[#This Row],[Quantity2]]*Sales_Fact[[#This Row],[Unit_Price3]]*(1-Sales_Fact[[#This Row],[Discount4]])</f>
        <v>1023.264</v>
      </c>
      <c r="O1568" s="1">
        <f>Sales_Fact[[#This Row],[Quantity2]]*Sales_Fact[[#This Row],[Unit_Price3]]</f>
        <v>1136.96</v>
      </c>
      <c r="P1568" s="1">
        <f>Sales_Fact[[#This Row],[Gross Amount]]*Sales_Fact[[#This Row],[Discount4]]</f>
        <v>113.69600000000001</v>
      </c>
      <c r="Q1568" s="1" t="str">
        <f>IF(Sales_Fact[[#This Row],[Total_Amount5]]&gt;1000,"High Value","Standard")</f>
        <v>High Value</v>
      </c>
    </row>
    <row r="1569" spans="1:17" x14ac:dyDescent="0.25">
      <c r="A1569" t="s">
        <v>3455</v>
      </c>
      <c r="B1569" s="3">
        <v>45374</v>
      </c>
      <c r="C1569" t="s">
        <v>699</v>
      </c>
      <c r="D1569" t="s">
        <v>1552</v>
      </c>
      <c r="E1569" t="s">
        <v>1860</v>
      </c>
      <c r="F1569">
        <v>1</v>
      </c>
      <c r="G1569">
        <v>94.26</v>
      </c>
      <c r="H1569">
        <v>0.18</v>
      </c>
      <c r="I1569" t="s">
        <v>1864</v>
      </c>
      <c r="J1569">
        <v>77.293200000000013</v>
      </c>
      <c r="K1569" s="4">
        <f>IF(ISBLANK(Sales_Fact[[#This Row],[Quantity]]),MEDIAN(Sales_Fact[Quantity]),Sales_Fact[[#This Row],[Quantity]])</f>
        <v>1</v>
      </c>
      <c r="L1569" s="1">
        <f>IF(ISBLANK(Sales_Fact[[#This Row],[Unit_Price]]),MEDIAN(Sales_Fact[Unit_Price]),Sales_Fact[[#This Row],[Unit_Price]])</f>
        <v>94.26</v>
      </c>
      <c r="M1569" s="2">
        <f>IF(ISBLANK(Sales_Fact[[#This Row],[Discount]]),MEDIAN(Sales_Fact[Discount]),Sales_Fact[[#This Row],[Discount]])</f>
        <v>0.18</v>
      </c>
      <c r="N1569" s="1">
        <f>Sales_Fact[[#This Row],[Quantity2]]*Sales_Fact[[#This Row],[Unit_Price3]]*(1-Sales_Fact[[#This Row],[Discount4]])</f>
        <v>77.293200000000013</v>
      </c>
      <c r="O1569" s="1">
        <f>Sales_Fact[[#This Row],[Quantity2]]*Sales_Fact[[#This Row],[Unit_Price3]]</f>
        <v>94.26</v>
      </c>
      <c r="P1569" s="1">
        <f>Sales_Fact[[#This Row],[Gross Amount]]*Sales_Fact[[#This Row],[Discount4]]</f>
        <v>16.966799999999999</v>
      </c>
      <c r="Q1569" s="1" t="str">
        <f>IF(Sales_Fact[[#This Row],[Total_Amount5]]&gt;1000,"High Value","Standard")</f>
        <v>Standard</v>
      </c>
    </row>
    <row r="1570" spans="1:17" x14ac:dyDescent="0.25">
      <c r="A1570" t="s">
        <v>3456</v>
      </c>
      <c r="B1570" s="3">
        <v>45789</v>
      </c>
      <c r="C1570" t="s">
        <v>1302</v>
      </c>
      <c r="D1570" t="s">
        <v>1567</v>
      </c>
      <c r="E1570" t="s">
        <v>1901</v>
      </c>
      <c r="F1570">
        <v>4</v>
      </c>
      <c r="G1570">
        <v>458.58</v>
      </c>
      <c r="H1570">
        <v>0.28999999999999998</v>
      </c>
      <c r="I1570" t="s">
        <v>1868</v>
      </c>
      <c r="J1570">
        <v>1302.3671999999999</v>
      </c>
      <c r="K1570" s="4">
        <f>IF(ISBLANK(Sales_Fact[[#This Row],[Quantity]]),MEDIAN(Sales_Fact[Quantity]),Sales_Fact[[#This Row],[Quantity]])</f>
        <v>4</v>
      </c>
      <c r="L1570" s="1">
        <f>IF(ISBLANK(Sales_Fact[[#This Row],[Unit_Price]]),MEDIAN(Sales_Fact[Unit_Price]),Sales_Fact[[#This Row],[Unit_Price]])</f>
        <v>458.58</v>
      </c>
      <c r="M1570" s="2">
        <f>IF(ISBLANK(Sales_Fact[[#This Row],[Discount]]),MEDIAN(Sales_Fact[Discount]),Sales_Fact[[#This Row],[Discount]])</f>
        <v>0.28999999999999998</v>
      </c>
      <c r="N1570" s="1">
        <f>Sales_Fact[[#This Row],[Quantity2]]*Sales_Fact[[#This Row],[Unit_Price3]]*(1-Sales_Fact[[#This Row],[Discount4]])</f>
        <v>1302.3671999999999</v>
      </c>
      <c r="O1570" s="1">
        <f>Sales_Fact[[#This Row],[Quantity2]]*Sales_Fact[[#This Row],[Unit_Price3]]</f>
        <v>1834.32</v>
      </c>
      <c r="P1570" s="1">
        <f>Sales_Fact[[#This Row],[Gross Amount]]*Sales_Fact[[#This Row],[Discount4]]</f>
        <v>531.95279999999991</v>
      </c>
      <c r="Q1570" s="1" t="str">
        <f>IF(Sales_Fact[[#This Row],[Total_Amount5]]&gt;1000,"High Value","Standard")</f>
        <v>High Value</v>
      </c>
    </row>
    <row r="1571" spans="1:17" x14ac:dyDescent="0.25">
      <c r="A1571" t="s">
        <v>3457</v>
      </c>
      <c r="B1571" s="3">
        <v>45452</v>
      </c>
      <c r="C1571" t="s">
        <v>400</v>
      </c>
      <c r="D1571" t="s">
        <v>1746</v>
      </c>
      <c r="E1571" t="s">
        <v>1901</v>
      </c>
      <c r="F1571">
        <v>4</v>
      </c>
      <c r="G1571">
        <v>704.49</v>
      </c>
      <c r="H1571">
        <v>0.05</v>
      </c>
      <c r="I1571" t="s">
        <v>1868</v>
      </c>
      <c r="J1571">
        <v>2677.0619999999999</v>
      </c>
      <c r="K1571" s="4">
        <f>IF(ISBLANK(Sales_Fact[[#This Row],[Quantity]]),MEDIAN(Sales_Fact[Quantity]),Sales_Fact[[#This Row],[Quantity]])</f>
        <v>4</v>
      </c>
      <c r="L1571" s="1">
        <f>IF(ISBLANK(Sales_Fact[[#This Row],[Unit_Price]]),MEDIAN(Sales_Fact[Unit_Price]),Sales_Fact[[#This Row],[Unit_Price]])</f>
        <v>704.49</v>
      </c>
      <c r="M1571" s="2">
        <f>IF(ISBLANK(Sales_Fact[[#This Row],[Discount]]),MEDIAN(Sales_Fact[Discount]),Sales_Fact[[#This Row],[Discount]])</f>
        <v>0.05</v>
      </c>
      <c r="N1571" s="1">
        <f>Sales_Fact[[#This Row],[Quantity2]]*Sales_Fact[[#This Row],[Unit_Price3]]*(1-Sales_Fact[[#This Row],[Discount4]])</f>
        <v>2677.0619999999999</v>
      </c>
      <c r="O1571" s="1">
        <f>Sales_Fact[[#This Row],[Quantity2]]*Sales_Fact[[#This Row],[Unit_Price3]]</f>
        <v>2817.96</v>
      </c>
      <c r="P1571" s="1">
        <f>Sales_Fact[[#This Row],[Gross Amount]]*Sales_Fact[[#This Row],[Discount4]]</f>
        <v>140.898</v>
      </c>
      <c r="Q1571" s="1" t="str">
        <f>IF(Sales_Fact[[#This Row],[Total_Amount5]]&gt;1000,"High Value","Standard")</f>
        <v>High Value</v>
      </c>
    </row>
    <row r="1572" spans="1:17" x14ac:dyDescent="0.25">
      <c r="A1572" t="s">
        <v>3458</v>
      </c>
      <c r="B1572" s="3">
        <v>45284</v>
      </c>
      <c r="C1572" t="s">
        <v>134</v>
      </c>
      <c r="D1572" t="s">
        <v>1632</v>
      </c>
      <c r="E1572" t="s">
        <v>1892</v>
      </c>
      <c r="F1572">
        <v>4</v>
      </c>
      <c r="G1572">
        <v>822.32</v>
      </c>
      <c r="H1572">
        <v>0.26</v>
      </c>
      <c r="I1572" t="s">
        <v>1864</v>
      </c>
      <c r="J1572">
        <v>2434.0672</v>
      </c>
      <c r="K1572" s="4">
        <f>IF(ISBLANK(Sales_Fact[[#This Row],[Quantity]]),MEDIAN(Sales_Fact[Quantity]),Sales_Fact[[#This Row],[Quantity]])</f>
        <v>4</v>
      </c>
      <c r="L1572" s="1">
        <f>IF(ISBLANK(Sales_Fact[[#This Row],[Unit_Price]]),MEDIAN(Sales_Fact[Unit_Price]),Sales_Fact[[#This Row],[Unit_Price]])</f>
        <v>822.32</v>
      </c>
      <c r="M1572" s="2">
        <f>IF(ISBLANK(Sales_Fact[[#This Row],[Discount]]),MEDIAN(Sales_Fact[Discount]),Sales_Fact[[#This Row],[Discount]])</f>
        <v>0.26</v>
      </c>
      <c r="N1572" s="1">
        <f>Sales_Fact[[#This Row],[Quantity2]]*Sales_Fact[[#This Row],[Unit_Price3]]*(1-Sales_Fact[[#This Row],[Discount4]])</f>
        <v>2434.0672</v>
      </c>
      <c r="O1572" s="1">
        <f>Sales_Fact[[#This Row],[Quantity2]]*Sales_Fact[[#This Row],[Unit_Price3]]</f>
        <v>3289.28</v>
      </c>
      <c r="P1572" s="1">
        <f>Sales_Fact[[#This Row],[Gross Amount]]*Sales_Fact[[#This Row],[Discount4]]</f>
        <v>855.21280000000013</v>
      </c>
      <c r="Q1572" s="1" t="str">
        <f>IF(Sales_Fact[[#This Row],[Total_Amount5]]&gt;1000,"High Value","Standard")</f>
        <v>High Value</v>
      </c>
    </row>
    <row r="1573" spans="1:17" x14ac:dyDescent="0.25">
      <c r="A1573" t="s">
        <v>3459</v>
      </c>
      <c r="B1573" s="3">
        <v>45325</v>
      </c>
      <c r="C1573" t="s">
        <v>794</v>
      </c>
      <c r="D1573" t="s">
        <v>1982</v>
      </c>
      <c r="E1573" t="s">
        <v>1896</v>
      </c>
      <c r="F1573">
        <v>4</v>
      </c>
      <c r="G1573">
        <v>785.41</v>
      </c>
      <c r="H1573">
        <v>0.13</v>
      </c>
      <c r="I1573" t="s">
        <v>1868</v>
      </c>
      <c r="J1573">
        <v>2733.2267999999999</v>
      </c>
      <c r="K1573" s="4">
        <f>IF(ISBLANK(Sales_Fact[[#This Row],[Quantity]]),MEDIAN(Sales_Fact[Quantity]),Sales_Fact[[#This Row],[Quantity]])</f>
        <v>4</v>
      </c>
      <c r="L1573" s="1">
        <f>IF(ISBLANK(Sales_Fact[[#This Row],[Unit_Price]]),MEDIAN(Sales_Fact[Unit_Price]),Sales_Fact[[#This Row],[Unit_Price]])</f>
        <v>785.41</v>
      </c>
      <c r="M1573" s="2">
        <f>IF(ISBLANK(Sales_Fact[[#This Row],[Discount]]),MEDIAN(Sales_Fact[Discount]),Sales_Fact[[#This Row],[Discount]])</f>
        <v>0.13</v>
      </c>
      <c r="N1573" s="1">
        <f>Sales_Fact[[#This Row],[Quantity2]]*Sales_Fact[[#This Row],[Unit_Price3]]*(1-Sales_Fact[[#This Row],[Discount4]])</f>
        <v>2733.2267999999999</v>
      </c>
      <c r="O1573" s="1">
        <f>Sales_Fact[[#This Row],[Quantity2]]*Sales_Fact[[#This Row],[Unit_Price3]]</f>
        <v>3141.64</v>
      </c>
      <c r="P1573" s="1">
        <f>Sales_Fact[[#This Row],[Gross Amount]]*Sales_Fact[[#This Row],[Discount4]]</f>
        <v>408.41320000000002</v>
      </c>
      <c r="Q1573" s="1" t="str">
        <f>IF(Sales_Fact[[#This Row],[Total_Amount5]]&gt;1000,"High Value","Standard")</f>
        <v>High Value</v>
      </c>
    </row>
    <row r="1574" spans="1:17" x14ac:dyDescent="0.25">
      <c r="A1574" t="s">
        <v>3460</v>
      </c>
      <c r="B1574" s="3">
        <v>45465</v>
      </c>
      <c r="C1574" t="s">
        <v>131</v>
      </c>
      <c r="D1574" t="s">
        <v>1668</v>
      </c>
      <c r="E1574" t="s">
        <v>1881</v>
      </c>
      <c r="F1574">
        <v>1</v>
      </c>
      <c r="G1574">
        <v>405.8</v>
      </c>
      <c r="H1574">
        <v>0.11</v>
      </c>
      <c r="I1574" t="s">
        <v>1864</v>
      </c>
      <c r="J1574">
        <v>361.16199999999998</v>
      </c>
      <c r="K1574" s="4">
        <f>IF(ISBLANK(Sales_Fact[[#This Row],[Quantity]]),MEDIAN(Sales_Fact[Quantity]),Sales_Fact[[#This Row],[Quantity]])</f>
        <v>1</v>
      </c>
      <c r="L1574" s="1">
        <f>IF(ISBLANK(Sales_Fact[[#This Row],[Unit_Price]]),MEDIAN(Sales_Fact[Unit_Price]),Sales_Fact[[#This Row],[Unit_Price]])</f>
        <v>405.8</v>
      </c>
      <c r="M1574" s="2">
        <f>IF(ISBLANK(Sales_Fact[[#This Row],[Discount]]),MEDIAN(Sales_Fact[Discount]),Sales_Fact[[#This Row],[Discount]])</f>
        <v>0.11</v>
      </c>
      <c r="N1574" s="1">
        <f>Sales_Fact[[#This Row],[Quantity2]]*Sales_Fact[[#This Row],[Unit_Price3]]*(1-Sales_Fact[[#This Row],[Discount4]])</f>
        <v>361.16200000000003</v>
      </c>
      <c r="O1574" s="1">
        <f>Sales_Fact[[#This Row],[Quantity2]]*Sales_Fact[[#This Row],[Unit_Price3]]</f>
        <v>405.8</v>
      </c>
      <c r="P1574" s="1">
        <f>Sales_Fact[[#This Row],[Gross Amount]]*Sales_Fact[[#This Row],[Discount4]]</f>
        <v>44.637999999999998</v>
      </c>
      <c r="Q1574" s="1" t="str">
        <f>IF(Sales_Fact[[#This Row],[Total_Amount5]]&gt;1000,"High Value","Standard")</f>
        <v>Standard</v>
      </c>
    </row>
    <row r="1575" spans="1:17" x14ac:dyDescent="0.25">
      <c r="A1575" t="s">
        <v>3461</v>
      </c>
      <c r="B1575" s="3">
        <v>45612</v>
      </c>
      <c r="C1575" t="s">
        <v>1353</v>
      </c>
      <c r="D1575" t="s">
        <v>1824</v>
      </c>
      <c r="E1575" t="s">
        <v>1890</v>
      </c>
      <c r="F1575">
        <v>2</v>
      </c>
      <c r="G1575">
        <v>976.83</v>
      </c>
      <c r="H1575">
        <v>0.1</v>
      </c>
      <c r="I1575" t="s">
        <v>1864</v>
      </c>
      <c r="J1575">
        <v>1758.2940000000001</v>
      </c>
      <c r="K1575" s="4">
        <f>IF(ISBLANK(Sales_Fact[[#This Row],[Quantity]]),MEDIAN(Sales_Fact[Quantity]),Sales_Fact[[#This Row],[Quantity]])</f>
        <v>2</v>
      </c>
      <c r="L1575" s="1">
        <f>IF(ISBLANK(Sales_Fact[[#This Row],[Unit_Price]]),MEDIAN(Sales_Fact[Unit_Price]),Sales_Fact[[#This Row],[Unit_Price]])</f>
        <v>976.83</v>
      </c>
      <c r="M1575" s="2">
        <f>IF(ISBLANK(Sales_Fact[[#This Row],[Discount]]),MEDIAN(Sales_Fact[Discount]),Sales_Fact[[#This Row],[Discount]])</f>
        <v>0.1</v>
      </c>
      <c r="N1575" s="1">
        <f>Sales_Fact[[#This Row],[Quantity2]]*Sales_Fact[[#This Row],[Unit_Price3]]*(1-Sales_Fact[[#This Row],[Discount4]])</f>
        <v>1758.2940000000001</v>
      </c>
      <c r="O1575" s="1">
        <f>Sales_Fact[[#This Row],[Quantity2]]*Sales_Fact[[#This Row],[Unit_Price3]]</f>
        <v>1953.66</v>
      </c>
      <c r="P1575" s="1">
        <f>Sales_Fact[[#This Row],[Gross Amount]]*Sales_Fact[[#This Row],[Discount4]]</f>
        <v>195.36600000000001</v>
      </c>
      <c r="Q1575" s="1" t="str">
        <f>IF(Sales_Fact[[#This Row],[Total_Amount5]]&gt;1000,"High Value","Standard")</f>
        <v>High Value</v>
      </c>
    </row>
    <row r="1576" spans="1:17" x14ac:dyDescent="0.25">
      <c r="A1576" t="s">
        <v>3462</v>
      </c>
      <c r="B1576" s="3">
        <v>45472</v>
      </c>
      <c r="C1576" t="s">
        <v>878</v>
      </c>
      <c r="D1576" t="s">
        <v>1743</v>
      </c>
      <c r="E1576" t="s">
        <v>1909</v>
      </c>
      <c r="F1576">
        <v>1</v>
      </c>
      <c r="G1576">
        <v>644.15</v>
      </c>
      <c r="H1576">
        <v>0.06</v>
      </c>
      <c r="I1576" t="s">
        <v>1861</v>
      </c>
      <c r="J1576">
        <v>605.50099999999998</v>
      </c>
      <c r="K1576" s="4">
        <f>IF(ISBLANK(Sales_Fact[[#This Row],[Quantity]]),MEDIAN(Sales_Fact[Quantity]),Sales_Fact[[#This Row],[Quantity]])</f>
        <v>1</v>
      </c>
      <c r="L1576" s="1">
        <f>IF(ISBLANK(Sales_Fact[[#This Row],[Unit_Price]]),MEDIAN(Sales_Fact[Unit_Price]),Sales_Fact[[#This Row],[Unit_Price]])</f>
        <v>644.15</v>
      </c>
      <c r="M1576" s="2">
        <f>IF(ISBLANK(Sales_Fact[[#This Row],[Discount]]),MEDIAN(Sales_Fact[Discount]),Sales_Fact[[#This Row],[Discount]])</f>
        <v>0.06</v>
      </c>
      <c r="N1576" s="1">
        <f>Sales_Fact[[#This Row],[Quantity2]]*Sales_Fact[[#This Row],[Unit_Price3]]*(1-Sales_Fact[[#This Row],[Discount4]])</f>
        <v>605.50099999999998</v>
      </c>
      <c r="O1576" s="1">
        <f>Sales_Fact[[#This Row],[Quantity2]]*Sales_Fact[[#This Row],[Unit_Price3]]</f>
        <v>644.15</v>
      </c>
      <c r="P1576" s="1">
        <f>Sales_Fact[[#This Row],[Gross Amount]]*Sales_Fact[[#This Row],[Discount4]]</f>
        <v>38.648999999999994</v>
      </c>
      <c r="Q1576" s="1" t="str">
        <f>IF(Sales_Fact[[#This Row],[Total_Amount5]]&gt;1000,"High Value","Standard")</f>
        <v>Standard</v>
      </c>
    </row>
    <row r="1577" spans="1:17" x14ac:dyDescent="0.25">
      <c r="A1577" t="s">
        <v>3463</v>
      </c>
      <c r="B1577" s="3">
        <v>45897</v>
      </c>
      <c r="C1577" t="s">
        <v>1068</v>
      </c>
      <c r="D1577" t="s">
        <v>1752</v>
      </c>
      <c r="E1577" t="s">
        <v>1896</v>
      </c>
      <c r="F1577">
        <v>1</v>
      </c>
      <c r="G1577">
        <v>470.55</v>
      </c>
      <c r="H1577">
        <v>0.23</v>
      </c>
      <c r="I1577" t="s">
        <v>1864</v>
      </c>
      <c r="J1577">
        <v>362.32350000000002</v>
      </c>
      <c r="K1577" s="4">
        <f>IF(ISBLANK(Sales_Fact[[#This Row],[Quantity]]),MEDIAN(Sales_Fact[Quantity]),Sales_Fact[[#This Row],[Quantity]])</f>
        <v>1</v>
      </c>
      <c r="L1577" s="1">
        <f>IF(ISBLANK(Sales_Fact[[#This Row],[Unit_Price]]),MEDIAN(Sales_Fact[Unit_Price]),Sales_Fact[[#This Row],[Unit_Price]])</f>
        <v>470.55</v>
      </c>
      <c r="M1577" s="2">
        <f>IF(ISBLANK(Sales_Fact[[#This Row],[Discount]]),MEDIAN(Sales_Fact[Discount]),Sales_Fact[[#This Row],[Discount]])</f>
        <v>0.23</v>
      </c>
      <c r="N1577" s="1">
        <f>Sales_Fact[[#This Row],[Quantity2]]*Sales_Fact[[#This Row],[Unit_Price3]]*(1-Sales_Fact[[#This Row],[Discount4]])</f>
        <v>362.32350000000002</v>
      </c>
      <c r="O1577" s="1">
        <f>Sales_Fact[[#This Row],[Quantity2]]*Sales_Fact[[#This Row],[Unit_Price3]]</f>
        <v>470.55</v>
      </c>
      <c r="P1577" s="1">
        <f>Sales_Fact[[#This Row],[Gross Amount]]*Sales_Fact[[#This Row],[Discount4]]</f>
        <v>108.2265</v>
      </c>
      <c r="Q1577" s="1" t="str">
        <f>IF(Sales_Fact[[#This Row],[Total_Amount5]]&gt;1000,"High Value","Standard")</f>
        <v>Standard</v>
      </c>
    </row>
    <row r="1578" spans="1:17" x14ac:dyDescent="0.25">
      <c r="A1578" t="s">
        <v>3464</v>
      </c>
      <c r="B1578" s="3">
        <v>45241</v>
      </c>
      <c r="C1578" t="s">
        <v>1481</v>
      </c>
      <c r="D1578" t="s">
        <v>1571</v>
      </c>
      <c r="E1578" t="s">
        <v>1904</v>
      </c>
      <c r="F1578">
        <v>3</v>
      </c>
      <c r="G1578">
        <v>598.82000000000005</v>
      </c>
      <c r="H1578">
        <v>0.19</v>
      </c>
      <c r="I1578" t="s">
        <v>1868</v>
      </c>
      <c r="J1578">
        <v>1455.1325999999999</v>
      </c>
      <c r="K1578" s="4">
        <f>IF(ISBLANK(Sales_Fact[[#This Row],[Quantity]]),MEDIAN(Sales_Fact[Quantity]),Sales_Fact[[#This Row],[Quantity]])</f>
        <v>3</v>
      </c>
      <c r="L1578" s="1">
        <f>IF(ISBLANK(Sales_Fact[[#This Row],[Unit_Price]]),MEDIAN(Sales_Fact[Unit_Price]),Sales_Fact[[#This Row],[Unit_Price]])</f>
        <v>598.82000000000005</v>
      </c>
      <c r="M1578" s="2">
        <f>IF(ISBLANK(Sales_Fact[[#This Row],[Discount]]),MEDIAN(Sales_Fact[Discount]),Sales_Fact[[#This Row],[Discount]])</f>
        <v>0.19</v>
      </c>
      <c r="N1578" s="1">
        <f>Sales_Fact[[#This Row],[Quantity2]]*Sales_Fact[[#This Row],[Unit_Price3]]*(1-Sales_Fact[[#This Row],[Discount4]])</f>
        <v>1455.1326000000001</v>
      </c>
      <c r="O1578" s="1">
        <f>Sales_Fact[[#This Row],[Quantity2]]*Sales_Fact[[#This Row],[Unit_Price3]]</f>
        <v>1796.46</v>
      </c>
      <c r="P1578" s="1">
        <f>Sales_Fact[[#This Row],[Gross Amount]]*Sales_Fact[[#This Row],[Discount4]]</f>
        <v>341.32740000000001</v>
      </c>
      <c r="Q1578" s="1" t="str">
        <f>IF(Sales_Fact[[#This Row],[Total_Amount5]]&gt;1000,"High Value","Standard")</f>
        <v>High Value</v>
      </c>
    </row>
    <row r="1579" spans="1:17" x14ac:dyDescent="0.25">
      <c r="A1579" t="s">
        <v>3465</v>
      </c>
      <c r="B1579" s="3">
        <v>45851</v>
      </c>
      <c r="C1579" t="s">
        <v>364</v>
      </c>
      <c r="D1579" t="s">
        <v>1611</v>
      </c>
      <c r="E1579" t="s">
        <v>1913</v>
      </c>
      <c r="F1579">
        <v>4</v>
      </c>
      <c r="G1579">
        <v>659.17</v>
      </c>
      <c r="H1579">
        <v>0.12</v>
      </c>
      <c r="I1579" t="s">
        <v>1861</v>
      </c>
      <c r="J1579">
        <v>2320.2784000000001</v>
      </c>
      <c r="K1579" s="4">
        <f>IF(ISBLANK(Sales_Fact[[#This Row],[Quantity]]),MEDIAN(Sales_Fact[Quantity]),Sales_Fact[[#This Row],[Quantity]])</f>
        <v>4</v>
      </c>
      <c r="L1579" s="1">
        <f>IF(ISBLANK(Sales_Fact[[#This Row],[Unit_Price]]),MEDIAN(Sales_Fact[Unit_Price]),Sales_Fact[[#This Row],[Unit_Price]])</f>
        <v>659.17</v>
      </c>
      <c r="M1579" s="2">
        <f>IF(ISBLANK(Sales_Fact[[#This Row],[Discount]]),MEDIAN(Sales_Fact[Discount]),Sales_Fact[[#This Row],[Discount]])</f>
        <v>0.12</v>
      </c>
      <c r="N1579" s="1">
        <f>Sales_Fact[[#This Row],[Quantity2]]*Sales_Fact[[#This Row],[Unit_Price3]]*(1-Sales_Fact[[#This Row],[Discount4]])</f>
        <v>2320.2783999999997</v>
      </c>
      <c r="O1579" s="1">
        <f>Sales_Fact[[#This Row],[Quantity2]]*Sales_Fact[[#This Row],[Unit_Price3]]</f>
        <v>2636.68</v>
      </c>
      <c r="P1579" s="1">
        <f>Sales_Fact[[#This Row],[Gross Amount]]*Sales_Fact[[#This Row],[Discount4]]</f>
        <v>316.40159999999997</v>
      </c>
      <c r="Q1579" s="1" t="str">
        <f>IF(Sales_Fact[[#This Row],[Total_Amount5]]&gt;1000,"High Value","Standard")</f>
        <v>High Value</v>
      </c>
    </row>
    <row r="1580" spans="1:17" x14ac:dyDescent="0.25">
      <c r="A1580" t="s">
        <v>3466</v>
      </c>
      <c r="B1580" s="3">
        <v>45572</v>
      </c>
      <c r="C1580" t="s">
        <v>373</v>
      </c>
      <c r="D1580" t="s">
        <v>1689</v>
      </c>
      <c r="E1580" t="s">
        <v>1883</v>
      </c>
      <c r="F1580">
        <v>2</v>
      </c>
      <c r="G1580">
        <v>216.02</v>
      </c>
      <c r="H1580">
        <v>0.25</v>
      </c>
      <c r="I1580" t="s">
        <v>1861</v>
      </c>
      <c r="J1580">
        <v>324.02999999999997</v>
      </c>
      <c r="K1580" s="4">
        <f>IF(ISBLANK(Sales_Fact[[#This Row],[Quantity]]),MEDIAN(Sales_Fact[Quantity]),Sales_Fact[[#This Row],[Quantity]])</f>
        <v>2</v>
      </c>
      <c r="L1580" s="1">
        <f>IF(ISBLANK(Sales_Fact[[#This Row],[Unit_Price]]),MEDIAN(Sales_Fact[Unit_Price]),Sales_Fact[[#This Row],[Unit_Price]])</f>
        <v>216.02</v>
      </c>
      <c r="M1580" s="2">
        <f>IF(ISBLANK(Sales_Fact[[#This Row],[Discount]]),MEDIAN(Sales_Fact[Discount]),Sales_Fact[[#This Row],[Discount]])</f>
        <v>0.25</v>
      </c>
      <c r="N1580" s="1">
        <f>Sales_Fact[[#This Row],[Quantity2]]*Sales_Fact[[#This Row],[Unit_Price3]]*(1-Sales_Fact[[#This Row],[Discount4]])</f>
        <v>324.03000000000003</v>
      </c>
      <c r="O1580" s="1">
        <f>Sales_Fact[[#This Row],[Quantity2]]*Sales_Fact[[#This Row],[Unit_Price3]]</f>
        <v>432.04</v>
      </c>
      <c r="P1580" s="1">
        <f>Sales_Fact[[#This Row],[Gross Amount]]*Sales_Fact[[#This Row],[Discount4]]</f>
        <v>108.01</v>
      </c>
      <c r="Q1580" s="1" t="str">
        <f>IF(Sales_Fact[[#This Row],[Total_Amount5]]&gt;1000,"High Value","Standard")</f>
        <v>Standard</v>
      </c>
    </row>
    <row r="1581" spans="1:17" x14ac:dyDescent="0.25">
      <c r="A1581" t="s">
        <v>3467</v>
      </c>
      <c r="B1581" s="3">
        <v>45774</v>
      </c>
      <c r="C1581" t="s">
        <v>128</v>
      </c>
      <c r="D1581" t="s">
        <v>1644</v>
      </c>
      <c r="E1581" t="s">
        <v>1901</v>
      </c>
      <c r="F1581">
        <v>2</v>
      </c>
      <c r="G1581">
        <v>613.47</v>
      </c>
      <c r="H1581">
        <v>0.02</v>
      </c>
      <c r="I1581" t="s">
        <v>1864</v>
      </c>
      <c r="J1581">
        <v>1202.4012</v>
      </c>
      <c r="K1581" s="4">
        <f>IF(ISBLANK(Sales_Fact[[#This Row],[Quantity]]),MEDIAN(Sales_Fact[Quantity]),Sales_Fact[[#This Row],[Quantity]])</f>
        <v>2</v>
      </c>
      <c r="L1581" s="1">
        <f>IF(ISBLANK(Sales_Fact[[#This Row],[Unit_Price]]),MEDIAN(Sales_Fact[Unit_Price]),Sales_Fact[[#This Row],[Unit_Price]])</f>
        <v>613.47</v>
      </c>
      <c r="M1581" s="2">
        <f>IF(ISBLANK(Sales_Fact[[#This Row],[Discount]]),MEDIAN(Sales_Fact[Discount]),Sales_Fact[[#This Row],[Discount]])</f>
        <v>0.02</v>
      </c>
      <c r="N1581" s="1">
        <f>Sales_Fact[[#This Row],[Quantity2]]*Sales_Fact[[#This Row],[Unit_Price3]]*(1-Sales_Fact[[#This Row],[Discount4]])</f>
        <v>1202.4012</v>
      </c>
      <c r="O1581" s="1">
        <f>Sales_Fact[[#This Row],[Quantity2]]*Sales_Fact[[#This Row],[Unit_Price3]]</f>
        <v>1226.94</v>
      </c>
      <c r="P1581" s="1">
        <f>Sales_Fact[[#This Row],[Gross Amount]]*Sales_Fact[[#This Row],[Discount4]]</f>
        <v>24.538800000000002</v>
      </c>
      <c r="Q1581" s="1" t="str">
        <f>IF(Sales_Fact[[#This Row],[Total_Amount5]]&gt;1000,"High Value","Standard")</f>
        <v>High Value</v>
      </c>
    </row>
    <row r="1582" spans="1:17" x14ac:dyDescent="0.25">
      <c r="A1582" t="s">
        <v>3468</v>
      </c>
      <c r="B1582" s="3">
        <v>45921</v>
      </c>
      <c r="C1582" t="s">
        <v>354</v>
      </c>
      <c r="D1582" t="s">
        <v>1725</v>
      </c>
      <c r="E1582" t="s">
        <v>1913</v>
      </c>
      <c r="F1582">
        <v>2</v>
      </c>
      <c r="G1582">
        <v>485.17</v>
      </c>
      <c r="H1582">
        <v>0.11</v>
      </c>
      <c r="I1582" t="s">
        <v>1864</v>
      </c>
      <c r="J1582">
        <v>863.60260000000005</v>
      </c>
      <c r="K1582" s="4">
        <f>IF(ISBLANK(Sales_Fact[[#This Row],[Quantity]]),MEDIAN(Sales_Fact[Quantity]),Sales_Fact[[#This Row],[Quantity]])</f>
        <v>2</v>
      </c>
      <c r="L1582" s="1">
        <f>IF(ISBLANK(Sales_Fact[[#This Row],[Unit_Price]]),MEDIAN(Sales_Fact[Unit_Price]),Sales_Fact[[#This Row],[Unit_Price]])</f>
        <v>485.17</v>
      </c>
      <c r="M1582" s="2">
        <f>IF(ISBLANK(Sales_Fact[[#This Row],[Discount]]),MEDIAN(Sales_Fact[Discount]),Sales_Fact[[#This Row],[Discount]])</f>
        <v>0.11</v>
      </c>
      <c r="N1582" s="1">
        <f>Sales_Fact[[#This Row],[Quantity2]]*Sales_Fact[[#This Row],[Unit_Price3]]*(1-Sales_Fact[[#This Row],[Discount4]])</f>
        <v>863.60260000000005</v>
      </c>
      <c r="O1582" s="1">
        <f>Sales_Fact[[#This Row],[Quantity2]]*Sales_Fact[[#This Row],[Unit_Price3]]</f>
        <v>970.34</v>
      </c>
      <c r="P1582" s="1">
        <f>Sales_Fact[[#This Row],[Gross Amount]]*Sales_Fact[[#This Row],[Discount4]]</f>
        <v>106.73740000000001</v>
      </c>
      <c r="Q1582" s="1" t="str">
        <f>IF(Sales_Fact[[#This Row],[Total_Amount5]]&gt;1000,"High Value","Standard")</f>
        <v>Standard</v>
      </c>
    </row>
    <row r="1583" spans="1:17" x14ac:dyDescent="0.25">
      <c r="A1583" t="s">
        <v>3469</v>
      </c>
      <c r="B1583" s="3">
        <v>45268</v>
      </c>
      <c r="C1583" t="s">
        <v>978</v>
      </c>
      <c r="D1583" t="s">
        <v>1689</v>
      </c>
      <c r="E1583" t="s">
        <v>1901</v>
      </c>
      <c r="F1583">
        <v>1</v>
      </c>
      <c r="G1583">
        <v>209.7</v>
      </c>
      <c r="H1583">
        <v>0.2</v>
      </c>
      <c r="I1583" t="s">
        <v>1864</v>
      </c>
      <c r="J1583">
        <v>167.76</v>
      </c>
      <c r="K1583" s="4">
        <f>IF(ISBLANK(Sales_Fact[[#This Row],[Quantity]]),MEDIAN(Sales_Fact[Quantity]),Sales_Fact[[#This Row],[Quantity]])</f>
        <v>1</v>
      </c>
      <c r="L1583" s="1">
        <f>IF(ISBLANK(Sales_Fact[[#This Row],[Unit_Price]]),MEDIAN(Sales_Fact[Unit_Price]),Sales_Fact[[#This Row],[Unit_Price]])</f>
        <v>209.7</v>
      </c>
      <c r="M1583" s="2">
        <f>IF(ISBLANK(Sales_Fact[[#This Row],[Discount]]),MEDIAN(Sales_Fact[Discount]),Sales_Fact[[#This Row],[Discount]])</f>
        <v>0.2</v>
      </c>
      <c r="N1583" s="1">
        <f>Sales_Fact[[#This Row],[Quantity2]]*Sales_Fact[[#This Row],[Unit_Price3]]*(1-Sales_Fact[[#This Row],[Discount4]])</f>
        <v>167.76</v>
      </c>
      <c r="O1583" s="1">
        <f>Sales_Fact[[#This Row],[Quantity2]]*Sales_Fact[[#This Row],[Unit_Price3]]</f>
        <v>209.7</v>
      </c>
      <c r="P1583" s="1">
        <f>Sales_Fact[[#This Row],[Gross Amount]]*Sales_Fact[[#This Row],[Discount4]]</f>
        <v>41.94</v>
      </c>
      <c r="Q1583" s="1" t="str">
        <f>IF(Sales_Fact[[#This Row],[Total_Amount5]]&gt;1000,"High Value","Standard")</f>
        <v>Standard</v>
      </c>
    </row>
    <row r="1584" spans="1:17" x14ac:dyDescent="0.25">
      <c r="A1584" t="s">
        <v>3470</v>
      </c>
      <c r="B1584" s="3">
        <v>45402</v>
      </c>
      <c r="C1584" t="s">
        <v>1035</v>
      </c>
      <c r="D1584" t="s">
        <v>1827</v>
      </c>
      <c r="E1584" t="s">
        <v>1879</v>
      </c>
      <c r="F1584">
        <v>1</v>
      </c>
      <c r="G1584">
        <v>681.47</v>
      </c>
      <c r="H1584">
        <v>0.15</v>
      </c>
      <c r="I1584" t="s">
        <v>1861</v>
      </c>
      <c r="J1584">
        <v>579.24950000000001</v>
      </c>
      <c r="K1584" s="4">
        <f>IF(ISBLANK(Sales_Fact[[#This Row],[Quantity]]),MEDIAN(Sales_Fact[Quantity]),Sales_Fact[[#This Row],[Quantity]])</f>
        <v>1</v>
      </c>
      <c r="L1584" s="1">
        <f>IF(ISBLANK(Sales_Fact[[#This Row],[Unit_Price]]),MEDIAN(Sales_Fact[Unit_Price]),Sales_Fact[[#This Row],[Unit_Price]])</f>
        <v>681.47</v>
      </c>
      <c r="M1584" s="2">
        <f>IF(ISBLANK(Sales_Fact[[#This Row],[Discount]]),MEDIAN(Sales_Fact[Discount]),Sales_Fact[[#This Row],[Discount]])</f>
        <v>0.15</v>
      </c>
      <c r="N1584" s="1">
        <f>Sales_Fact[[#This Row],[Quantity2]]*Sales_Fact[[#This Row],[Unit_Price3]]*(1-Sales_Fact[[#This Row],[Discount4]])</f>
        <v>579.24950000000001</v>
      </c>
      <c r="O1584" s="1">
        <f>Sales_Fact[[#This Row],[Quantity2]]*Sales_Fact[[#This Row],[Unit_Price3]]</f>
        <v>681.47</v>
      </c>
      <c r="P1584" s="1">
        <f>Sales_Fact[[#This Row],[Gross Amount]]*Sales_Fact[[#This Row],[Discount4]]</f>
        <v>102.2205</v>
      </c>
      <c r="Q1584" s="1" t="str">
        <f>IF(Sales_Fact[[#This Row],[Total_Amount5]]&gt;1000,"High Value","Standard")</f>
        <v>Standard</v>
      </c>
    </row>
    <row r="1585" spans="1:17" x14ac:dyDescent="0.25">
      <c r="A1585" t="s">
        <v>3471</v>
      </c>
      <c r="B1585" s="3">
        <v>45667</v>
      </c>
      <c r="C1585" t="s">
        <v>1372</v>
      </c>
      <c r="D1585" t="s">
        <v>1779</v>
      </c>
      <c r="E1585" t="s">
        <v>1863</v>
      </c>
      <c r="F1585">
        <v>2</v>
      </c>
      <c r="G1585">
        <v>877.21</v>
      </c>
      <c r="H1585">
        <v>0.1</v>
      </c>
      <c r="I1585" t="s">
        <v>1861</v>
      </c>
      <c r="J1585">
        <v>1578.9780000000001</v>
      </c>
      <c r="K1585" s="4">
        <f>IF(ISBLANK(Sales_Fact[[#This Row],[Quantity]]),MEDIAN(Sales_Fact[Quantity]),Sales_Fact[[#This Row],[Quantity]])</f>
        <v>2</v>
      </c>
      <c r="L1585" s="1">
        <f>IF(ISBLANK(Sales_Fact[[#This Row],[Unit_Price]]),MEDIAN(Sales_Fact[Unit_Price]),Sales_Fact[[#This Row],[Unit_Price]])</f>
        <v>877.21</v>
      </c>
      <c r="M1585" s="2">
        <f>IF(ISBLANK(Sales_Fact[[#This Row],[Discount]]),MEDIAN(Sales_Fact[Discount]),Sales_Fact[[#This Row],[Discount]])</f>
        <v>0.1</v>
      </c>
      <c r="N1585" s="1">
        <f>Sales_Fact[[#This Row],[Quantity2]]*Sales_Fact[[#This Row],[Unit_Price3]]*(1-Sales_Fact[[#This Row],[Discount4]])</f>
        <v>1578.9780000000001</v>
      </c>
      <c r="O1585" s="1">
        <f>Sales_Fact[[#This Row],[Quantity2]]*Sales_Fact[[#This Row],[Unit_Price3]]</f>
        <v>1754.42</v>
      </c>
      <c r="P1585" s="1">
        <f>Sales_Fact[[#This Row],[Gross Amount]]*Sales_Fact[[#This Row],[Discount4]]</f>
        <v>175.44200000000001</v>
      </c>
      <c r="Q1585" s="1" t="str">
        <f>IF(Sales_Fact[[#This Row],[Total_Amount5]]&gt;1000,"High Value","Standard")</f>
        <v>High Value</v>
      </c>
    </row>
    <row r="1586" spans="1:17" x14ac:dyDescent="0.25">
      <c r="A1586" t="s">
        <v>3472</v>
      </c>
      <c r="B1586" s="3">
        <v>45902</v>
      </c>
      <c r="C1586" t="s">
        <v>1011</v>
      </c>
      <c r="D1586" t="s">
        <v>1785</v>
      </c>
      <c r="E1586" t="s">
        <v>1870</v>
      </c>
      <c r="F1586">
        <v>2</v>
      </c>
      <c r="G1586">
        <v>479.77</v>
      </c>
      <c r="H1586">
        <v>0.21</v>
      </c>
      <c r="I1586" t="s">
        <v>1864</v>
      </c>
      <c r="J1586">
        <v>758.03660000000002</v>
      </c>
      <c r="K1586" s="4">
        <f>IF(ISBLANK(Sales_Fact[[#This Row],[Quantity]]),MEDIAN(Sales_Fact[Quantity]),Sales_Fact[[#This Row],[Quantity]])</f>
        <v>2</v>
      </c>
      <c r="L1586" s="1">
        <f>IF(ISBLANK(Sales_Fact[[#This Row],[Unit_Price]]),MEDIAN(Sales_Fact[Unit_Price]),Sales_Fact[[#This Row],[Unit_Price]])</f>
        <v>479.77</v>
      </c>
      <c r="M1586" s="2">
        <f>IF(ISBLANK(Sales_Fact[[#This Row],[Discount]]),MEDIAN(Sales_Fact[Discount]),Sales_Fact[[#This Row],[Discount]])</f>
        <v>0.21</v>
      </c>
      <c r="N1586" s="1">
        <f>Sales_Fact[[#This Row],[Quantity2]]*Sales_Fact[[#This Row],[Unit_Price3]]*(1-Sales_Fact[[#This Row],[Discount4]])</f>
        <v>758.03660000000002</v>
      </c>
      <c r="O1586" s="1">
        <f>Sales_Fact[[#This Row],[Quantity2]]*Sales_Fact[[#This Row],[Unit_Price3]]</f>
        <v>959.54</v>
      </c>
      <c r="P1586" s="1">
        <f>Sales_Fact[[#This Row],[Gross Amount]]*Sales_Fact[[#This Row],[Discount4]]</f>
        <v>201.50339999999997</v>
      </c>
      <c r="Q1586" s="1" t="str">
        <f>IF(Sales_Fact[[#This Row],[Total_Amount5]]&gt;1000,"High Value","Standard")</f>
        <v>Standard</v>
      </c>
    </row>
    <row r="1587" spans="1:17" x14ac:dyDescent="0.25">
      <c r="A1587" t="s">
        <v>3473</v>
      </c>
      <c r="B1587" s="3">
        <v>45589</v>
      </c>
      <c r="C1587" t="s">
        <v>1023</v>
      </c>
      <c r="D1587" t="s">
        <v>1800</v>
      </c>
      <c r="E1587" t="s">
        <v>1888</v>
      </c>
      <c r="F1587">
        <v>1</v>
      </c>
      <c r="G1587">
        <v>140.72</v>
      </c>
      <c r="H1587">
        <v>0</v>
      </c>
      <c r="I1587" t="s">
        <v>1868</v>
      </c>
      <c r="J1587">
        <v>140.72</v>
      </c>
      <c r="K1587" s="4">
        <f>IF(ISBLANK(Sales_Fact[[#This Row],[Quantity]]),MEDIAN(Sales_Fact[Quantity]),Sales_Fact[[#This Row],[Quantity]])</f>
        <v>1</v>
      </c>
      <c r="L1587" s="1">
        <f>IF(ISBLANK(Sales_Fact[[#This Row],[Unit_Price]]),MEDIAN(Sales_Fact[Unit_Price]),Sales_Fact[[#This Row],[Unit_Price]])</f>
        <v>140.72</v>
      </c>
      <c r="M1587" s="2">
        <f>IF(ISBLANK(Sales_Fact[[#This Row],[Discount]]),MEDIAN(Sales_Fact[Discount]),Sales_Fact[[#This Row],[Discount]])</f>
        <v>0</v>
      </c>
      <c r="N1587" s="1">
        <f>Sales_Fact[[#This Row],[Quantity2]]*Sales_Fact[[#This Row],[Unit_Price3]]*(1-Sales_Fact[[#This Row],[Discount4]])</f>
        <v>140.72</v>
      </c>
      <c r="O1587" s="1">
        <f>Sales_Fact[[#This Row],[Quantity2]]*Sales_Fact[[#This Row],[Unit_Price3]]</f>
        <v>140.72</v>
      </c>
      <c r="P1587" s="1">
        <f>Sales_Fact[[#This Row],[Gross Amount]]*Sales_Fact[[#This Row],[Discount4]]</f>
        <v>0</v>
      </c>
      <c r="Q1587" s="1" t="str">
        <f>IF(Sales_Fact[[#This Row],[Total_Amount5]]&gt;1000,"High Value","Standard")</f>
        <v>Standard</v>
      </c>
    </row>
    <row r="1588" spans="1:17" x14ac:dyDescent="0.25">
      <c r="A1588" t="s">
        <v>3474</v>
      </c>
      <c r="B1588" s="3">
        <v>45668</v>
      </c>
      <c r="C1588" t="s">
        <v>118</v>
      </c>
      <c r="D1588" t="s">
        <v>1608</v>
      </c>
      <c r="E1588" t="s">
        <v>1904</v>
      </c>
      <c r="F1588">
        <v>2</v>
      </c>
      <c r="G1588">
        <v>764.25</v>
      </c>
      <c r="H1588">
        <v>0.23</v>
      </c>
      <c r="I1588" t="s">
        <v>1864</v>
      </c>
      <c r="J1588">
        <v>1176.9449999999999</v>
      </c>
      <c r="K1588" s="4">
        <f>IF(ISBLANK(Sales_Fact[[#This Row],[Quantity]]),MEDIAN(Sales_Fact[Quantity]),Sales_Fact[[#This Row],[Quantity]])</f>
        <v>2</v>
      </c>
      <c r="L1588" s="1">
        <f>IF(ISBLANK(Sales_Fact[[#This Row],[Unit_Price]]),MEDIAN(Sales_Fact[Unit_Price]),Sales_Fact[[#This Row],[Unit_Price]])</f>
        <v>764.25</v>
      </c>
      <c r="M1588" s="2">
        <f>IF(ISBLANK(Sales_Fact[[#This Row],[Discount]]),MEDIAN(Sales_Fact[Discount]),Sales_Fact[[#This Row],[Discount]])</f>
        <v>0.23</v>
      </c>
      <c r="N1588" s="1">
        <f>Sales_Fact[[#This Row],[Quantity2]]*Sales_Fact[[#This Row],[Unit_Price3]]*(1-Sales_Fact[[#This Row],[Discount4]])</f>
        <v>1176.9449999999999</v>
      </c>
      <c r="O1588" s="1">
        <f>Sales_Fact[[#This Row],[Quantity2]]*Sales_Fact[[#This Row],[Unit_Price3]]</f>
        <v>1528.5</v>
      </c>
      <c r="P1588" s="1">
        <f>Sales_Fact[[#This Row],[Gross Amount]]*Sales_Fact[[#This Row],[Discount4]]</f>
        <v>351.55500000000001</v>
      </c>
      <c r="Q1588" s="1" t="str">
        <f>IF(Sales_Fact[[#This Row],[Total_Amount5]]&gt;1000,"High Value","Standard")</f>
        <v>High Value</v>
      </c>
    </row>
    <row r="1589" spans="1:17" x14ac:dyDescent="0.25">
      <c r="A1589" t="s">
        <v>3475</v>
      </c>
      <c r="B1589" s="3">
        <v>45300</v>
      </c>
      <c r="C1589" t="s">
        <v>727</v>
      </c>
      <c r="D1589" t="s">
        <v>1800</v>
      </c>
      <c r="E1589" t="s">
        <v>1870</v>
      </c>
      <c r="F1589">
        <v>3</v>
      </c>
      <c r="G1589">
        <v>107.8</v>
      </c>
      <c r="H1589">
        <v>0.28999999999999998</v>
      </c>
      <c r="I1589" t="s">
        <v>1864</v>
      </c>
      <c r="J1589">
        <v>229.614</v>
      </c>
      <c r="K1589" s="4">
        <f>IF(ISBLANK(Sales_Fact[[#This Row],[Quantity]]),MEDIAN(Sales_Fact[Quantity]),Sales_Fact[[#This Row],[Quantity]])</f>
        <v>3</v>
      </c>
      <c r="L1589" s="1">
        <f>IF(ISBLANK(Sales_Fact[[#This Row],[Unit_Price]]),MEDIAN(Sales_Fact[Unit_Price]),Sales_Fact[[#This Row],[Unit_Price]])</f>
        <v>107.8</v>
      </c>
      <c r="M1589" s="2">
        <f>IF(ISBLANK(Sales_Fact[[#This Row],[Discount]]),MEDIAN(Sales_Fact[Discount]),Sales_Fact[[#This Row],[Discount]])</f>
        <v>0.28999999999999998</v>
      </c>
      <c r="N1589" s="1">
        <f>Sales_Fact[[#This Row],[Quantity2]]*Sales_Fact[[#This Row],[Unit_Price3]]*(1-Sales_Fact[[#This Row],[Discount4]])</f>
        <v>229.61399999999998</v>
      </c>
      <c r="O1589" s="1">
        <f>Sales_Fact[[#This Row],[Quantity2]]*Sales_Fact[[#This Row],[Unit_Price3]]</f>
        <v>323.39999999999998</v>
      </c>
      <c r="P1589" s="1">
        <f>Sales_Fact[[#This Row],[Gross Amount]]*Sales_Fact[[#This Row],[Discount4]]</f>
        <v>93.785999999999987</v>
      </c>
      <c r="Q1589" s="1" t="str">
        <f>IF(Sales_Fact[[#This Row],[Total_Amount5]]&gt;1000,"High Value","Standard")</f>
        <v>Standard</v>
      </c>
    </row>
    <row r="1590" spans="1:17" x14ac:dyDescent="0.25">
      <c r="A1590" t="s">
        <v>3476</v>
      </c>
      <c r="B1590" s="3">
        <v>45757</v>
      </c>
      <c r="C1590" t="s">
        <v>502</v>
      </c>
      <c r="D1590" t="s">
        <v>1617</v>
      </c>
      <c r="E1590" t="s">
        <v>1866</v>
      </c>
      <c r="F1590">
        <v>4</v>
      </c>
      <c r="G1590">
        <v>565.37</v>
      </c>
      <c r="H1590">
        <v>7.0000000000000007E-2</v>
      </c>
      <c r="I1590" t="s">
        <v>1864</v>
      </c>
      <c r="J1590">
        <v>2103.1763999999998</v>
      </c>
      <c r="K1590" s="4">
        <f>IF(ISBLANK(Sales_Fact[[#This Row],[Quantity]]),MEDIAN(Sales_Fact[Quantity]),Sales_Fact[[#This Row],[Quantity]])</f>
        <v>4</v>
      </c>
      <c r="L1590" s="1">
        <f>IF(ISBLANK(Sales_Fact[[#This Row],[Unit_Price]]),MEDIAN(Sales_Fact[Unit_Price]),Sales_Fact[[#This Row],[Unit_Price]])</f>
        <v>565.37</v>
      </c>
      <c r="M1590" s="2">
        <f>IF(ISBLANK(Sales_Fact[[#This Row],[Discount]]),MEDIAN(Sales_Fact[Discount]),Sales_Fact[[#This Row],[Discount]])</f>
        <v>7.0000000000000007E-2</v>
      </c>
      <c r="N1590" s="1">
        <f>Sales_Fact[[#This Row],[Quantity2]]*Sales_Fact[[#This Row],[Unit_Price3]]*(1-Sales_Fact[[#This Row],[Discount4]])</f>
        <v>2103.1763999999998</v>
      </c>
      <c r="O1590" s="1">
        <f>Sales_Fact[[#This Row],[Quantity2]]*Sales_Fact[[#This Row],[Unit_Price3]]</f>
        <v>2261.48</v>
      </c>
      <c r="P1590" s="1">
        <f>Sales_Fact[[#This Row],[Gross Amount]]*Sales_Fact[[#This Row],[Discount4]]</f>
        <v>158.30360000000002</v>
      </c>
      <c r="Q1590" s="1" t="str">
        <f>IF(Sales_Fact[[#This Row],[Total_Amount5]]&gt;1000,"High Value","Standard")</f>
        <v>High Value</v>
      </c>
    </row>
    <row r="1591" spans="1:17" x14ac:dyDescent="0.25">
      <c r="A1591" t="s">
        <v>3477</v>
      </c>
      <c r="B1591" s="3">
        <v>45235</v>
      </c>
      <c r="C1591" t="s">
        <v>141</v>
      </c>
      <c r="D1591" t="s">
        <v>1659</v>
      </c>
      <c r="E1591" t="s">
        <v>1874</v>
      </c>
      <c r="F1591">
        <v>3</v>
      </c>
      <c r="G1591">
        <v>811.45</v>
      </c>
      <c r="H1591">
        <v>0.26</v>
      </c>
      <c r="I1591" t="s">
        <v>1861</v>
      </c>
      <c r="J1591">
        <v>1801.4190000000001</v>
      </c>
      <c r="K1591" s="4">
        <f>IF(ISBLANK(Sales_Fact[[#This Row],[Quantity]]),MEDIAN(Sales_Fact[Quantity]),Sales_Fact[[#This Row],[Quantity]])</f>
        <v>3</v>
      </c>
      <c r="L1591" s="1">
        <f>IF(ISBLANK(Sales_Fact[[#This Row],[Unit_Price]]),MEDIAN(Sales_Fact[Unit_Price]),Sales_Fact[[#This Row],[Unit_Price]])</f>
        <v>811.45</v>
      </c>
      <c r="M1591" s="2">
        <f>IF(ISBLANK(Sales_Fact[[#This Row],[Discount]]),MEDIAN(Sales_Fact[Discount]),Sales_Fact[[#This Row],[Discount]])</f>
        <v>0.26</v>
      </c>
      <c r="N1591" s="1">
        <f>Sales_Fact[[#This Row],[Quantity2]]*Sales_Fact[[#This Row],[Unit_Price3]]*(1-Sales_Fact[[#This Row],[Discount4]])</f>
        <v>1801.4190000000003</v>
      </c>
      <c r="O1591" s="1">
        <f>Sales_Fact[[#This Row],[Quantity2]]*Sales_Fact[[#This Row],[Unit_Price3]]</f>
        <v>2434.3500000000004</v>
      </c>
      <c r="P1591" s="1">
        <f>Sales_Fact[[#This Row],[Gross Amount]]*Sales_Fact[[#This Row],[Discount4]]</f>
        <v>632.93100000000015</v>
      </c>
      <c r="Q1591" s="1" t="str">
        <f>IF(Sales_Fact[[#This Row],[Total_Amount5]]&gt;1000,"High Value","Standard")</f>
        <v>High Value</v>
      </c>
    </row>
    <row r="1592" spans="1:17" x14ac:dyDescent="0.25">
      <c r="A1592" t="s">
        <v>3478</v>
      </c>
      <c r="B1592" s="3">
        <v>45749</v>
      </c>
      <c r="C1592" t="s">
        <v>1285</v>
      </c>
      <c r="D1592" t="s">
        <v>1650</v>
      </c>
      <c r="E1592" t="s">
        <v>1892</v>
      </c>
      <c r="F1592">
        <v>4</v>
      </c>
      <c r="G1592">
        <v>62.25</v>
      </c>
      <c r="H1592">
        <v>0.11</v>
      </c>
      <c r="I1592" t="s">
        <v>1864</v>
      </c>
      <c r="J1592">
        <v>221.61</v>
      </c>
      <c r="K1592" s="4">
        <f>IF(ISBLANK(Sales_Fact[[#This Row],[Quantity]]),MEDIAN(Sales_Fact[Quantity]),Sales_Fact[[#This Row],[Quantity]])</f>
        <v>4</v>
      </c>
      <c r="L1592" s="1">
        <f>IF(ISBLANK(Sales_Fact[[#This Row],[Unit_Price]]),MEDIAN(Sales_Fact[Unit_Price]),Sales_Fact[[#This Row],[Unit_Price]])</f>
        <v>62.25</v>
      </c>
      <c r="M1592" s="2">
        <f>IF(ISBLANK(Sales_Fact[[#This Row],[Discount]]),MEDIAN(Sales_Fact[Discount]),Sales_Fact[[#This Row],[Discount]])</f>
        <v>0.11</v>
      </c>
      <c r="N1592" s="1">
        <f>Sales_Fact[[#This Row],[Quantity2]]*Sales_Fact[[#This Row],[Unit_Price3]]*(1-Sales_Fact[[#This Row],[Discount4]])</f>
        <v>221.61</v>
      </c>
      <c r="O1592" s="1">
        <f>Sales_Fact[[#This Row],[Quantity2]]*Sales_Fact[[#This Row],[Unit_Price3]]</f>
        <v>249</v>
      </c>
      <c r="P1592" s="1">
        <f>Sales_Fact[[#This Row],[Gross Amount]]*Sales_Fact[[#This Row],[Discount4]]</f>
        <v>27.39</v>
      </c>
      <c r="Q1592" s="1" t="str">
        <f>IF(Sales_Fact[[#This Row],[Total_Amount5]]&gt;1000,"High Value","Standard")</f>
        <v>Standard</v>
      </c>
    </row>
    <row r="1593" spans="1:17" x14ac:dyDescent="0.25">
      <c r="A1593" t="s">
        <v>3479</v>
      </c>
      <c r="B1593" s="3">
        <v>45807</v>
      </c>
      <c r="C1593" t="s">
        <v>111</v>
      </c>
      <c r="D1593" t="s">
        <v>1836</v>
      </c>
      <c r="E1593" t="s">
        <v>1901</v>
      </c>
      <c r="F1593">
        <v>1</v>
      </c>
      <c r="G1593">
        <v>749.78</v>
      </c>
      <c r="H1593">
        <v>0.03</v>
      </c>
      <c r="I1593" t="s">
        <v>1861</v>
      </c>
      <c r="J1593">
        <v>727.28659999999991</v>
      </c>
      <c r="K1593" s="4">
        <f>IF(ISBLANK(Sales_Fact[[#This Row],[Quantity]]),MEDIAN(Sales_Fact[Quantity]),Sales_Fact[[#This Row],[Quantity]])</f>
        <v>1</v>
      </c>
      <c r="L1593" s="1">
        <f>IF(ISBLANK(Sales_Fact[[#This Row],[Unit_Price]]),MEDIAN(Sales_Fact[Unit_Price]),Sales_Fact[[#This Row],[Unit_Price]])</f>
        <v>749.78</v>
      </c>
      <c r="M1593" s="2">
        <f>IF(ISBLANK(Sales_Fact[[#This Row],[Discount]]),MEDIAN(Sales_Fact[Discount]),Sales_Fact[[#This Row],[Discount]])</f>
        <v>0.03</v>
      </c>
      <c r="N1593" s="1">
        <f>Sales_Fact[[#This Row],[Quantity2]]*Sales_Fact[[#This Row],[Unit_Price3]]*(1-Sales_Fact[[#This Row],[Discount4]])</f>
        <v>727.28659999999991</v>
      </c>
      <c r="O1593" s="1">
        <f>Sales_Fact[[#This Row],[Quantity2]]*Sales_Fact[[#This Row],[Unit_Price3]]</f>
        <v>749.78</v>
      </c>
      <c r="P1593" s="1">
        <f>Sales_Fact[[#This Row],[Gross Amount]]*Sales_Fact[[#This Row],[Discount4]]</f>
        <v>22.493399999999998</v>
      </c>
      <c r="Q1593" s="1" t="str">
        <f>IF(Sales_Fact[[#This Row],[Total_Amount5]]&gt;1000,"High Value","Standard")</f>
        <v>Standard</v>
      </c>
    </row>
    <row r="1594" spans="1:17" x14ac:dyDescent="0.25">
      <c r="A1594" t="s">
        <v>3480</v>
      </c>
      <c r="B1594" s="3">
        <v>45496</v>
      </c>
      <c r="C1594" t="s">
        <v>1107</v>
      </c>
      <c r="D1594" t="s">
        <v>1728</v>
      </c>
      <c r="E1594" t="s">
        <v>1870</v>
      </c>
      <c r="F1594">
        <v>3</v>
      </c>
      <c r="G1594">
        <v>630.28</v>
      </c>
      <c r="H1594">
        <v>7.0000000000000007E-2</v>
      </c>
      <c r="I1594" t="s">
        <v>1868</v>
      </c>
      <c r="J1594">
        <v>1758.4811999999999</v>
      </c>
      <c r="K1594" s="4">
        <f>IF(ISBLANK(Sales_Fact[[#This Row],[Quantity]]),MEDIAN(Sales_Fact[Quantity]),Sales_Fact[[#This Row],[Quantity]])</f>
        <v>3</v>
      </c>
      <c r="L1594" s="1">
        <f>IF(ISBLANK(Sales_Fact[[#This Row],[Unit_Price]]),MEDIAN(Sales_Fact[Unit_Price]),Sales_Fact[[#This Row],[Unit_Price]])</f>
        <v>630.28</v>
      </c>
      <c r="M1594" s="2">
        <f>IF(ISBLANK(Sales_Fact[[#This Row],[Discount]]),MEDIAN(Sales_Fact[Discount]),Sales_Fact[[#This Row],[Discount]])</f>
        <v>7.0000000000000007E-2</v>
      </c>
      <c r="N1594" s="1">
        <f>Sales_Fact[[#This Row],[Quantity2]]*Sales_Fact[[#This Row],[Unit_Price3]]*(1-Sales_Fact[[#This Row],[Discount4]])</f>
        <v>1758.4811999999997</v>
      </c>
      <c r="O1594" s="1">
        <f>Sales_Fact[[#This Row],[Quantity2]]*Sales_Fact[[#This Row],[Unit_Price3]]</f>
        <v>1890.84</v>
      </c>
      <c r="P1594" s="1">
        <f>Sales_Fact[[#This Row],[Gross Amount]]*Sales_Fact[[#This Row],[Discount4]]</f>
        <v>132.3588</v>
      </c>
      <c r="Q1594" s="1" t="str">
        <f>IF(Sales_Fact[[#This Row],[Total_Amount5]]&gt;1000,"High Value","Standard")</f>
        <v>High Value</v>
      </c>
    </row>
    <row r="1595" spans="1:17" x14ac:dyDescent="0.25">
      <c r="A1595" t="s">
        <v>3481</v>
      </c>
      <c r="B1595" s="3">
        <v>45355</v>
      </c>
      <c r="C1595" t="s">
        <v>490</v>
      </c>
      <c r="D1595" t="s">
        <v>1641</v>
      </c>
      <c r="E1595" t="s">
        <v>1886</v>
      </c>
      <c r="F1595">
        <v>1</v>
      </c>
      <c r="G1595">
        <v>101.84</v>
      </c>
      <c r="H1595">
        <v>0.17</v>
      </c>
      <c r="I1595" t="s">
        <v>1861</v>
      </c>
      <c r="J1595">
        <v>84.527199999999993</v>
      </c>
      <c r="K1595" s="4">
        <f>IF(ISBLANK(Sales_Fact[[#This Row],[Quantity]]),MEDIAN(Sales_Fact[Quantity]),Sales_Fact[[#This Row],[Quantity]])</f>
        <v>1</v>
      </c>
      <c r="L1595" s="1">
        <f>IF(ISBLANK(Sales_Fact[[#This Row],[Unit_Price]]),MEDIAN(Sales_Fact[Unit_Price]),Sales_Fact[[#This Row],[Unit_Price]])</f>
        <v>101.84</v>
      </c>
      <c r="M1595" s="2">
        <f>IF(ISBLANK(Sales_Fact[[#This Row],[Discount]]),MEDIAN(Sales_Fact[Discount]),Sales_Fact[[#This Row],[Discount]])</f>
        <v>0.17</v>
      </c>
      <c r="N1595" s="1">
        <f>Sales_Fact[[#This Row],[Quantity2]]*Sales_Fact[[#This Row],[Unit_Price3]]*(1-Sales_Fact[[#This Row],[Discount4]])</f>
        <v>84.527199999999993</v>
      </c>
      <c r="O1595" s="1">
        <f>Sales_Fact[[#This Row],[Quantity2]]*Sales_Fact[[#This Row],[Unit_Price3]]</f>
        <v>101.84</v>
      </c>
      <c r="P1595" s="1">
        <f>Sales_Fact[[#This Row],[Gross Amount]]*Sales_Fact[[#This Row],[Discount4]]</f>
        <v>17.312800000000003</v>
      </c>
      <c r="Q1595" s="1" t="str">
        <f>IF(Sales_Fact[[#This Row],[Total_Amount5]]&gt;1000,"High Value","Standard")</f>
        <v>Standard</v>
      </c>
    </row>
    <row r="1596" spans="1:17" x14ac:dyDescent="0.25">
      <c r="A1596" t="s">
        <v>3482</v>
      </c>
      <c r="B1596" s="3">
        <v>45256</v>
      </c>
      <c r="C1596" t="s">
        <v>212</v>
      </c>
      <c r="D1596" t="s">
        <v>1623</v>
      </c>
      <c r="E1596" t="s">
        <v>1899</v>
      </c>
      <c r="F1596">
        <v>4</v>
      </c>
      <c r="G1596">
        <v>641.45000000000005</v>
      </c>
      <c r="H1596">
        <v>0.16</v>
      </c>
      <c r="I1596" t="s">
        <v>1868</v>
      </c>
      <c r="J1596">
        <v>2155.2719999999999</v>
      </c>
      <c r="K1596" s="4">
        <f>IF(ISBLANK(Sales_Fact[[#This Row],[Quantity]]),MEDIAN(Sales_Fact[Quantity]),Sales_Fact[[#This Row],[Quantity]])</f>
        <v>4</v>
      </c>
      <c r="L1596" s="1">
        <f>IF(ISBLANK(Sales_Fact[[#This Row],[Unit_Price]]),MEDIAN(Sales_Fact[Unit_Price]),Sales_Fact[[#This Row],[Unit_Price]])</f>
        <v>641.45000000000005</v>
      </c>
      <c r="M1596" s="2">
        <f>IF(ISBLANK(Sales_Fact[[#This Row],[Discount]]),MEDIAN(Sales_Fact[Discount]),Sales_Fact[[#This Row],[Discount]])</f>
        <v>0.16</v>
      </c>
      <c r="N1596" s="1">
        <f>Sales_Fact[[#This Row],[Quantity2]]*Sales_Fact[[#This Row],[Unit_Price3]]*(1-Sales_Fact[[#This Row],[Discount4]])</f>
        <v>2155.2719999999999</v>
      </c>
      <c r="O1596" s="1">
        <f>Sales_Fact[[#This Row],[Quantity2]]*Sales_Fact[[#This Row],[Unit_Price3]]</f>
        <v>2565.8000000000002</v>
      </c>
      <c r="P1596" s="1">
        <f>Sales_Fact[[#This Row],[Gross Amount]]*Sales_Fact[[#This Row],[Discount4]]</f>
        <v>410.52800000000002</v>
      </c>
      <c r="Q1596" s="1" t="str">
        <f>IF(Sales_Fact[[#This Row],[Total_Amount5]]&gt;1000,"High Value","Standard")</f>
        <v>High Value</v>
      </c>
    </row>
    <row r="1597" spans="1:17" x14ac:dyDescent="0.25">
      <c r="A1597" t="s">
        <v>3483</v>
      </c>
      <c r="B1597" s="3">
        <v>45849</v>
      </c>
      <c r="C1597" t="s">
        <v>1461</v>
      </c>
      <c r="D1597" t="s">
        <v>1680</v>
      </c>
      <c r="E1597" t="s">
        <v>1883</v>
      </c>
      <c r="F1597">
        <v>1</v>
      </c>
      <c r="G1597">
        <v>135.87</v>
      </c>
      <c r="H1597">
        <v>0.23</v>
      </c>
      <c r="I1597" t="s">
        <v>1864</v>
      </c>
      <c r="J1597">
        <v>104.6199</v>
      </c>
      <c r="K1597" s="4">
        <f>IF(ISBLANK(Sales_Fact[[#This Row],[Quantity]]),MEDIAN(Sales_Fact[Quantity]),Sales_Fact[[#This Row],[Quantity]])</f>
        <v>1</v>
      </c>
      <c r="L1597" s="1">
        <f>IF(ISBLANK(Sales_Fact[[#This Row],[Unit_Price]]),MEDIAN(Sales_Fact[Unit_Price]),Sales_Fact[[#This Row],[Unit_Price]])</f>
        <v>135.87</v>
      </c>
      <c r="M1597" s="2">
        <f>IF(ISBLANK(Sales_Fact[[#This Row],[Discount]]),MEDIAN(Sales_Fact[Discount]),Sales_Fact[[#This Row],[Discount]])</f>
        <v>0.23</v>
      </c>
      <c r="N1597" s="1">
        <f>Sales_Fact[[#This Row],[Quantity2]]*Sales_Fact[[#This Row],[Unit_Price3]]*(1-Sales_Fact[[#This Row],[Discount4]])</f>
        <v>104.6199</v>
      </c>
      <c r="O1597" s="1">
        <f>Sales_Fact[[#This Row],[Quantity2]]*Sales_Fact[[#This Row],[Unit_Price3]]</f>
        <v>135.87</v>
      </c>
      <c r="P1597" s="1">
        <f>Sales_Fact[[#This Row],[Gross Amount]]*Sales_Fact[[#This Row],[Discount4]]</f>
        <v>31.250100000000003</v>
      </c>
      <c r="Q1597" s="1" t="str">
        <f>IF(Sales_Fact[[#This Row],[Total_Amount5]]&gt;1000,"High Value","Standard")</f>
        <v>Standard</v>
      </c>
    </row>
    <row r="1598" spans="1:17" x14ac:dyDescent="0.25">
      <c r="A1598" t="s">
        <v>3484</v>
      </c>
      <c r="B1598" s="3">
        <v>45344</v>
      </c>
      <c r="C1598" t="s">
        <v>345</v>
      </c>
      <c r="D1598" t="s">
        <v>1614</v>
      </c>
      <c r="E1598" t="s">
        <v>1904</v>
      </c>
      <c r="F1598">
        <v>1</v>
      </c>
      <c r="G1598">
        <v>388.35</v>
      </c>
      <c r="H1598">
        <v>0.01</v>
      </c>
      <c r="I1598" t="s">
        <v>1864</v>
      </c>
      <c r="J1598">
        <v>384.4665</v>
      </c>
      <c r="K1598" s="4">
        <f>IF(ISBLANK(Sales_Fact[[#This Row],[Quantity]]),MEDIAN(Sales_Fact[Quantity]),Sales_Fact[[#This Row],[Quantity]])</f>
        <v>1</v>
      </c>
      <c r="L1598" s="1">
        <f>IF(ISBLANK(Sales_Fact[[#This Row],[Unit_Price]]),MEDIAN(Sales_Fact[Unit_Price]),Sales_Fact[[#This Row],[Unit_Price]])</f>
        <v>388.35</v>
      </c>
      <c r="M1598" s="2">
        <f>IF(ISBLANK(Sales_Fact[[#This Row],[Discount]]),MEDIAN(Sales_Fact[Discount]),Sales_Fact[[#This Row],[Discount]])</f>
        <v>0.01</v>
      </c>
      <c r="N1598" s="1">
        <f>Sales_Fact[[#This Row],[Quantity2]]*Sales_Fact[[#This Row],[Unit_Price3]]*(1-Sales_Fact[[#This Row],[Discount4]])</f>
        <v>384.4665</v>
      </c>
      <c r="O1598" s="1">
        <f>Sales_Fact[[#This Row],[Quantity2]]*Sales_Fact[[#This Row],[Unit_Price3]]</f>
        <v>388.35</v>
      </c>
      <c r="P1598" s="1">
        <f>Sales_Fact[[#This Row],[Gross Amount]]*Sales_Fact[[#This Row],[Discount4]]</f>
        <v>3.8835000000000002</v>
      </c>
      <c r="Q1598" s="1" t="str">
        <f>IF(Sales_Fact[[#This Row],[Total_Amount5]]&gt;1000,"High Value","Standard")</f>
        <v>Standard</v>
      </c>
    </row>
    <row r="1599" spans="1:17" x14ac:dyDescent="0.25">
      <c r="A1599" t="s">
        <v>3485</v>
      </c>
      <c r="B1599" s="3">
        <v>45367</v>
      </c>
      <c r="C1599" t="s">
        <v>2560</v>
      </c>
      <c r="D1599" t="s">
        <v>1665</v>
      </c>
      <c r="E1599" t="s">
        <v>1890</v>
      </c>
      <c r="F1599">
        <v>2</v>
      </c>
      <c r="G1599">
        <v>999.08</v>
      </c>
      <c r="H1599">
        <v>0.3</v>
      </c>
      <c r="I1599" t="s">
        <v>1864</v>
      </c>
      <c r="J1599">
        <v>1398.712</v>
      </c>
      <c r="K1599" s="4">
        <f>IF(ISBLANK(Sales_Fact[[#This Row],[Quantity]]),MEDIAN(Sales_Fact[Quantity]),Sales_Fact[[#This Row],[Quantity]])</f>
        <v>2</v>
      </c>
      <c r="L1599" s="1">
        <f>IF(ISBLANK(Sales_Fact[[#This Row],[Unit_Price]]),MEDIAN(Sales_Fact[Unit_Price]),Sales_Fact[[#This Row],[Unit_Price]])</f>
        <v>999.08</v>
      </c>
      <c r="M1599" s="2">
        <f>IF(ISBLANK(Sales_Fact[[#This Row],[Discount]]),MEDIAN(Sales_Fact[Discount]),Sales_Fact[[#This Row],[Discount]])</f>
        <v>0.3</v>
      </c>
      <c r="N1599" s="1">
        <f>Sales_Fact[[#This Row],[Quantity2]]*Sales_Fact[[#This Row],[Unit_Price3]]*(1-Sales_Fact[[#This Row],[Discount4]])</f>
        <v>1398.712</v>
      </c>
      <c r="O1599" s="1">
        <f>Sales_Fact[[#This Row],[Quantity2]]*Sales_Fact[[#This Row],[Unit_Price3]]</f>
        <v>1998.16</v>
      </c>
      <c r="P1599" s="1">
        <f>Sales_Fact[[#This Row],[Gross Amount]]*Sales_Fact[[#This Row],[Discount4]]</f>
        <v>599.44799999999998</v>
      </c>
      <c r="Q1599" s="1" t="str">
        <f>IF(Sales_Fact[[#This Row],[Total_Amount5]]&gt;1000,"High Value","Standard")</f>
        <v>High Value</v>
      </c>
    </row>
    <row r="1600" spans="1:17" x14ac:dyDescent="0.25">
      <c r="A1600" t="s">
        <v>3486</v>
      </c>
      <c r="B1600" s="3">
        <v>45887</v>
      </c>
      <c r="C1600" t="s">
        <v>571</v>
      </c>
      <c r="D1600" t="s">
        <v>1665</v>
      </c>
      <c r="E1600" t="s">
        <v>1863</v>
      </c>
      <c r="F1600">
        <v>3</v>
      </c>
      <c r="G1600">
        <v>453.19</v>
      </c>
      <c r="H1600">
        <v>0.08</v>
      </c>
      <c r="I1600" t="s">
        <v>1868</v>
      </c>
      <c r="J1600">
        <v>1250.8044</v>
      </c>
      <c r="K1600" s="4">
        <f>IF(ISBLANK(Sales_Fact[[#This Row],[Quantity]]),MEDIAN(Sales_Fact[Quantity]),Sales_Fact[[#This Row],[Quantity]])</f>
        <v>3</v>
      </c>
      <c r="L1600" s="1">
        <f>IF(ISBLANK(Sales_Fact[[#This Row],[Unit_Price]]),MEDIAN(Sales_Fact[Unit_Price]),Sales_Fact[[#This Row],[Unit_Price]])</f>
        <v>453.19</v>
      </c>
      <c r="M1600" s="2">
        <f>IF(ISBLANK(Sales_Fact[[#This Row],[Discount]]),MEDIAN(Sales_Fact[Discount]),Sales_Fact[[#This Row],[Discount]])</f>
        <v>0.08</v>
      </c>
      <c r="N1600" s="1">
        <f>Sales_Fact[[#This Row],[Quantity2]]*Sales_Fact[[#This Row],[Unit_Price3]]*(1-Sales_Fact[[#This Row],[Discount4]])</f>
        <v>1250.8044</v>
      </c>
      <c r="O1600" s="1">
        <f>Sales_Fact[[#This Row],[Quantity2]]*Sales_Fact[[#This Row],[Unit_Price3]]</f>
        <v>1359.57</v>
      </c>
      <c r="P1600" s="1">
        <f>Sales_Fact[[#This Row],[Gross Amount]]*Sales_Fact[[#This Row],[Discount4]]</f>
        <v>108.76559999999999</v>
      </c>
      <c r="Q1600" s="1" t="str">
        <f>IF(Sales_Fact[[#This Row],[Total_Amount5]]&gt;1000,"High Value","Standard")</f>
        <v>High Value</v>
      </c>
    </row>
    <row r="1601" spans="1:17" x14ac:dyDescent="0.25">
      <c r="A1601" t="s">
        <v>3487</v>
      </c>
      <c r="B1601" s="3">
        <v>45567</v>
      </c>
      <c r="C1601" t="s">
        <v>764</v>
      </c>
      <c r="D1601" t="s">
        <v>1791</v>
      </c>
      <c r="E1601" t="s">
        <v>1901</v>
      </c>
      <c r="F1601">
        <v>2</v>
      </c>
      <c r="G1601">
        <v>61.31</v>
      </c>
      <c r="H1601">
        <v>0.15</v>
      </c>
      <c r="I1601" t="s">
        <v>1868</v>
      </c>
      <c r="J1601">
        <v>104.227</v>
      </c>
      <c r="K1601" s="4">
        <f>IF(ISBLANK(Sales_Fact[[#This Row],[Quantity]]),MEDIAN(Sales_Fact[Quantity]),Sales_Fact[[#This Row],[Quantity]])</f>
        <v>2</v>
      </c>
      <c r="L1601" s="1">
        <f>IF(ISBLANK(Sales_Fact[[#This Row],[Unit_Price]]),MEDIAN(Sales_Fact[Unit_Price]),Sales_Fact[[#This Row],[Unit_Price]])</f>
        <v>61.31</v>
      </c>
      <c r="M1601" s="2">
        <f>IF(ISBLANK(Sales_Fact[[#This Row],[Discount]]),MEDIAN(Sales_Fact[Discount]),Sales_Fact[[#This Row],[Discount]])</f>
        <v>0.15</v>
      </c>
      <c r="N1601" s="1">
        <f>Sales_Fact[[#This Row],[Quantity2]]*Sales_Fact[[#This Row],[Unit_Price3]]*(1-Sales_Fact[[#This Row],[Discount4]])</f>
        <v>104.227</v>
      </c>
      <c r="O1601" s="1">
        <f>Sales_Fact[[#This Row],[Quantity2]]*Sales_Fact[[#This Row],[Unit_Price3]]</f>
        <v>122.62</v>
      </c>
      <c r="P1601" s="1">
        <f>Sales_Fact[[#This Row],[Gross Amount]]*Sales_Fact[[#This Row],[Discount4]]</f>
        <v>18.393000000000001</v>
      </c>
      <c r="Q1601" s="1" t="str">
        <f>IF(Sales_Fact[[#This Row],[Total_Amount5]]&gt;1000,"High Value","Standard")</f>
        <v>Standard</v>
      </c>
    </row>
    <row r="1602" spans="1:17" x14ac:dyDescent="0.25">
      <c r="A1602" t="s">
        <v>3488</v>
      </c>
      <c r="B1602" s="3">
        <v>45223</v>
      </c>
      <c r="C1602" t="s">
        <v>1083</v>
      </c>
      <c r="D1602" t="s">
        <v>1794</v>
      </c>
      <c r="E1602" t="s">
        <v>1901</v>
      </c>
      <c r="F1602">
        <v>2</v>
      </c>
      <c r="G1602">
        <v>870.13</v>
      </c>
      <c r="H1602">
        <v>0.23</v>
      </c>
      <c r="I1602" t="s">
        <v>1861</v>
      </c>
      <c r="J1602">
        <v>1340.0001999999999</v>
      </c>
      <c r="K1602" s="4">
        <f>IF(ISBLANK(Sales_Fact[[#This Row],[Quantity]]),MEDIAN(Sales_Fact[Quantity]),Sales_Fact[[#This Row],[Quantity]])</f>
        <v>2</v>
      </c>
      <c r="L1602" s="1">
        <f>IF(ISBLANK(Sales_Fact[[#This Row],[Unit_Price]]),MEDIAN(Sales_Fact[Unit_Price]),Sales_Fact[[#This Row],[Unit_Price]])</f>
        <v>870.13</v>
      </c>
      <c r="M1602" s="2">
        <f>IF(ISBLANK(Sales_Fact[[#This Row],[Discount]]),MEDIAN(Sales_Fact[Discount]),Sales_Fact[[#This Row],[Discount]])</f>
        <v>0.23</v>
      </c>
      <c r="N1602" s="1">
        <f>Sales_Fact[[#This Row],[Quantity2]]*Sales_Fact[[#This Row],[Unit_Price3]]*(1-Sales_Fact[[#This Row],[Discount4]])</f>
        <v>1340.0001999999999</v>
      </c>
      <c r="O1602" s="1">
        <f>Sales_Fact[[#This Row],[Quantity2]]*Sales_Fact[[#This Row],[Unit_Price3]]</f>
        <v>1740.26</v>
      </c>
      <c r="P1602" s="1">
        <f>Sales_Fact[[#This Row],[Gross Amount]]*Sales_Fact[[#This Row],[Discount4]]</f>
        <v>400.25980000000004</v>
      </c>
      <c r="Q1602" s="1" t="str">
        <f>IF(Sales_Fact[[#This Row],[Total_Amount5]]&gt;1000,"High Value","Standard")</f>
        <v>High Value</v>
      </c>
    </row>
    <row r="1603" spans="1:17" x14ac:dyDescent="0.25">
      <c r="A1603" t="s">
        <v>3489</v>
      </c>
      <c r="B1603" s="3">
        <v>45664</v>
      </c>
      <c r="C1603" t="s">
        <v>251</v>
      </c>
      <c r="D1603" t="s">
        <v>1597</v>
      </c>
      <c r="E1603" t="s">
        <v>1892</v>
      </c>
      <c r="F1603">
        <v>1</v>
      </c>
      <c r="G1603">
        <v>336.51</v>
      </c>
      <c r="H1603">
        <v>0.11</v>
      </c>
      <c r="I1603" t="s">
        <v>1864</v>
      </c>
      <c r="J1603">
        <v>299.4939</v>
      </c>
      <c r="K1603" s="4">
        <f>IF(ISBLANK(Sales_Fact[[#This Row],[Quantity]]),MEDIAN(Sales_Fact[Quantity]),Sales_Fact[[#This Row],[Quantity]])</f>
        <v>1</v>
      </c>
      <c r="L1603" s="1">
        <f>IF(ISBLANK(Sales_Fact[[#This Row],[Unit_Price]]),MEDIAN(Sales_Fact[Unit_Price]),Sales_Fact[[#This Row],[Unit_Price]])</f>
        <v>336.51</v>
      </c>
      <c r="M1603" s="2">
        <f>IF(ISBLANK(Sales_Fact[[#This Row],[Discount]]),MEDIAN(Sales_Fact[Discount]),Sales_Fact[[#This Row],[Discount]])</f>
        <v>0.11</v>
      </c>
      <c r="N1603" s="1">
        <f>Sales_Fact[[#This Row],[Quantity2]]*Sales_Fact[[#This Row],[Unit_Price3]]*(1-Sales_Fact[[#This Row],[Discount4]])</f>
        <v>299.4939</v>
      </c>
      <c r="O1603" s="1">
        <f>Sales_Fact[[#This Row],[Quantity2]]*Sales_Fact[[#This Row],[Unit_Price3]]</f>
        <v>336.51</v>
      </c>
      <c r="P1603" s="1">
        <f>Sales_Fact[[#This Row],[Gross Amount]]*Sales_Fact[[#This Row],[Discount4]]</f>
        <v>37.016100000000002</v>
      </c>
      <c r="Q1603" s="1" t="str">
        <f>IF(Sales_Fact[[#This Row],[Total_Amount5]]&gt;1000,"High Value","Standard")</f>
        <v>Standard</v>
      </c>
    </row>
    <row r="1604" spans="1:17" x14ac:dyDescent="0.25">
      <c r="A1604" t="s">
        <v>3490</v>
      </c>
      <c r="B1604" s="3">
        <v>45313</v>
      </c>
      <c r="C1604" t="s">
        <v>604</v>
      </c>
      <c r="D1604" t="s">
        <v>1752</v>
      </c>
      <c r="E1604" t="s">
        <v>1879</v>
      </c>
      <c r="F1604">
        <v>1</v>
      </c>
      <c r="G1604">
        <v>305.70999999999998</v>
      </c>
      <c r="H1604">
        <v>0.26</v>
      </c>
      <c r="I1604" t="s">
        <v>1868</v>
      </c>
      <c r="J1604">
        <v>226.22540000000001</v>
      </c>
      <c r="K1604" s="4">
        <f>IF(ISBLANK(Sales_Fact[[#This Row],[Quantity]]),MEDIAN(Sales_Fact[Quantity]),Sales_Fact[[#This Row],[Quantity]])</f>
        <v>1</v>
      </c>
      <c r="L1604" s="1">
        <f>IF(ISBLANK(Sales_Fact[[#This Row],[Unit_Price]]),MEDIAN(Sales_Fact[Unit_Price]),Sales_Fact[[#This Row],[Unit_Price]])</f>
        <v>305.70999999999998</v>
      </c>
      <c r="M1604" s="2">
        <f>IF(ISBLANK(Sales_Fact[[#This Row],[Discount]]),MEDIAN(Sales_Fact[Discount]),Sales_Fact[[#This Row],[Discount]])</f>
        <v>0.26</v>
      </c>
      <c r="N1604" s="1">
        <f>Sales_Fact[[#This Row],[Quantity2]]*Sales_Fact[[#This Row],[Unit_Price3]]*(1-Sales_Fact[[#This Row],[Discount4]])</f>
        <v>226.22539999999998</v>
      </c>
      <c r="O1604" s="1">
        <f>Sales_Fact[[#This Row],[Quantity2]]*Sales_Fact[[#This Row],[Unit_Price3]]</f>
        <v>305.70999999999998</v>
      </c>
      <c r="P1604" s="1">
        <f>Sales_Fact[[#This Row],[Gross Amount]]*Sales_Fact[[#This Row],[Discount4]]</f>
        <v>79.4846</v>
      </c>
      <c r="Q1604" s="1" t="str">
        <f>IF(Sales_Fact[[#This Row],[Total_Amount5]]&gt;1000,"High Value","Standard")</f>
        <v>Standard</v>
      </c>
    </row>
    <row r="1605" spans="1:17" x14ac:dyDescent="0.25">
      <c r="A1605" t="s">
        <v>3491</v>
      </c>
      <c r="B1605" s="3">
        <v>45224</v>
      </c>
      <c r="C1605" t="s">
        <v>424</v>
      </c>
      <c r="D1605" t="s">
        <v>1582</v>
      </c>
      <c r="E1605" t="s">
        <v>1899</v>
      </c>
      <c r="F1605">
        <v>2</v>
      </c>
      <c r="G1605">
        <v>635.39</v>
      </c>
      <c r="H1605">
        <v>0.28999999999999998</v>
      </c>
      <c r="I1605" t="s">
        <v>1868</v>
      </c>
      <c r="J1605">
        <v>902.25379999999996</v>
      </c>
      <c r="K1605" s="4">
        <f>IF(ISBLANK(Sales_Fact[[#This Row],[Quantity]]),MEDIAN(Sales_Fact[Quantity]),Sales_Fact[[#This Row],[Quantity]])</f>
        <v>2</v>
      </c>
      <c r="L1605" s="1">
        <f>IF(ISBLANK(Sales_Fact[[#This Row],[Unit_Price]]),MEDIAN(Sales_Fact[Unit_Price]),Sales_Fact[[#This Row],[Unit_Price]])</f>
        <v>635.39</v>
      </c>
      <c r="M1605" s="2">
        <f>IF(ISBLANK(Sales_Fact[[#This Row],[Discount]]),MEDIAN(Sales_Fact[Discount]),Sales_Fact[[#This Row],[Discount]])</f>
        <v>0.28999999999999998</v>
      </c>
      <c r="N1605" s="1">
        <f>Sales_Fact[[#This Row],[Quantity2]]*Sales_Fact[[#This Row],[Unit_Price3]]*(1-Sales_Fact[[#This Row],[Discount4]])</f>
        <v>902.25379999999996</v>
      </c>
      <c r="O1605" s="1">
        <f>Sales_Fact[[#This Row],[Quantity2]]*Sales_Fact[[#This Row],[Unit_Price3]]</f>
        <v>1270.78</v>
      </c>
      <c r="P1605" s="1">
        <f>Sales_Fact[[#This Row],[Gross Amount]]*Sales_Fact[[#This Row],[Discount4]]</f>
        <v>368.52619999999996</v>
      </c>
      <c r="Q1605" s="1" t="str">
        <f>IF(Sales_Fact[[#This Row],[Total_Amount5]]&gt;1000,"High Value","Standard")</f>
        <v>Standard</v>
      </c>
    </row>
    <row r="1606" spans="1:17" x14ac:dyDescent="0.25">
      <c r="A1606" t="s">
        <v>3492</v>
      </c>
      <c r="B1606" s="3">
        <v>45491</v>
      </c>
      <c r="C1606" t="s">
        <v>409</v>
      </c>
      <c r="D1606" t="s">
        <v>1827</v>
      </c>
      <c r="E1606" t="s">
        <v>1892</v>
      </c>
      <c r="F1606">
        <v>2</v>
      </c>
      <c r="G1606">
        <v>253.87</v>
      </c>
      <c r="H1606">
        <v>0.23</v>
      </c>
      <c r="I1606" t="s">
        <v>1868</v>
      </c>
      <c r="J1606">
        <v>390.95979999999997</v>
      </c>
      <c r="K1606" s="4">
        <f>IF(ISBLANK(Sales_Fact[[#This Row],[Quantity]]),MEDIAN(Sales_Fact[Quantity]),Sales_Fact[[#This Row],[Quantity]])</f>
        <v>2</v>
      </c>
      <c r="L1606" s="1">
        <f>IF(ISBLANK(Sales_Fact[[#This Row],[Unit_Price]]),MEDIAN(Sales_Fact[Unit_Price]),Sales_Fact[[#This Row],[Unit_Price]])</f>
        <v>253.87</v>
      </c>
      <c r="M1606" s="2">
        <f>IF(ISBLANK(Sales_Fact[[#This Row],[Discount]]),MEDIAN(Sales_Fact[Discount]),Sales_Fact[[#This Row],[Discount]])</f>
        <v>0.23</v>
      </c>
      <c r="N1606" s="1">
        <f>Sales_Fact[[#This Row],[Quantity2]]*Sales_Fact[[#This Row],[Unit_Price3]]*(1-Sales_Fact[[#This Row],[Discount4]])</f>
        <v>390.95980000000003</v>
      </c>
      <c r="O1606" s="1">
        <f>Sales_Fact[[#This Row],[Quantity2]]*Sales_Fact[[#This Row],[Unit_Price3]]</f>
        <v>507.74</v>
      </c>
      <c r="P1606" s="1">
        <f>Sales_Fact[[#This Row],[Gross Amount]]*Sales_Fact[[#This Row],[Discount4]]</f>
        <v>116.78020000000001</v>
      </c>
      <c r="Q1606" s="1" t="str">
        <f>IF(Sales_Fact[[#This Row],[Total_Amount5]]&gt;1000,"High Value","Standard")</f>
        <v>Standard</v>
      </c>
    </row>
    <row r="1607" spans="1:17" x14ac:dyDescent="0.25">
      <c r="A1607" t="s">
        <v>3493</v>
      </c>
      <c r="B1607" s="3">
        <v>45472</v>
      </c>
      <c r="C1607" t="s">
        <v>1498</v>
      </c>
      <c r="D1607" t="s">
        <v>1779</v>
      </c>
      <c r="E1607" t="s">
        <v>1863</v>
      </c>
      <c r="F1607">
        <v>3</v>
      </c>
      <c r="G1607">
        <v>915.81</v>
      </c>
      <c r="H1607">
        <v>0.17</v>
      </c>
      <c r="I1607" t="s">
        <v>1868</v>
      </c>
      <c r="J1607">
        <v>2280.3669</v>
      </c>
      <c r="K1607" s="4">
        <f>IF(ISBLANK(Sales_Fact[[#This Row],[Quantity]]),MEDIAN(Sales_Fact[Quantity]),Sales_Fact[[#This Row],[Quantity]])</f>
        <v>3</v>
      </c>
      <c r="L1607" s="1">
        <f>IF(ISBLANK(Sales_Fact[[#This Row],[Unit_Price]]),MEDIAN(Sales_Fact[Unit_Price]),Sales_Fact[[#This Row],[Unit_Price]])</f>
        <v>915.81</v>
      </c>
      <c r="M1607" s="2">
        <f>IF(ISBLANK(Sales_Fact[[#This Row],[Discount]]),MEDIAN(Sales_Fact[Discount]),Sales_Fact[[#This Row],[Discount]])</f>
        <v>0.17</v>
      </c>
      <c r="N1607" s="1">
        <f>Sales_Fact[[#This Row],[Quantity2]]*Sales_Fact[[#This Row],[Unit_Price3]]*(1-Sales_Fact[[#This Row],[Discount4]])</f>
        <v>2280.3668999999995</v>
      </c>
      <c r="O1607" s="1">
        <f>Sales_Fact[[#This Row],[Quantity2]]*Sales_Fact[[#This Row],[Unit_Price3]]</f>
        <v>2747.43</v>
      </c>
      <c r="P1607" s="1">
        <f>Sales_Fact[[#This Row],[Gross Amount]]*Sales_Fact[[#This Row],[Discount4]]</f>
        <v>467.06310000000002</v>
      </c>
      <c r="Q1607" s="1" t="str">
        <f>IF(Sales_Fact[[#This Row],[Total_Amount5]]&gt;1000,"High Value","Standard")</f>
        <v>High Value</v>
      </c>
    </row>
    <row r="1608" spans="1:17" x14ac:dyDescent="0.25">
      <c r="A1608" t="s">
        <v>3494</v>
      </c>
      <c r="B1608" s="3">
        <v>45795</v>
      </c>
      <c r="C1608" t="s">
        <v>687</v>
      </c>
      <c r="D1608" t="s">
        <v>1677</v>
      </c>
      <c r="E1608" t="s">
        <v>1866</v>
      </c>
      <c r="F1608">
        <v>3</v>
      </c>
      <c r="G1608">
        <v>779.5</v>
      </c>
      <c r="H1608">
        <v>0.02</v>
      </c>
      <c r="I1608" t="s">
        <v>1861</v>
      </c>
      <c r="J1608">
        <v>2291.73</v>
      </c>
      <c r="K1608" s="4">
        <f>IF(ISBLANK(Sales_Fact[[#This Row],[Quantity]]),MEDIAN(Sales_Fact[Quantity]),Sales_Fact[[#This Row],[Quantity]])</f>
        <v>3</v>
      </c>
      <c r="L1608" s="1">
        <f>IF(ISBLANK(Sales_Fact[[#This Row],[Unit_Price]]),MEDIAN(Sales_Fact[Unit_Price]),Sales_Fact[[#This Row],[Unit_Price]])</f>
        <v>779.5</v>
      </c>
      <c r="M1608" s="2">
        <f>IF(ISBLANK(Sales_Fact[[#This Row],[Discount]]),MEDIAN(Sales_Fact[Discount]),Sales_Fact[[#This Row],[Discount]])</f>
        <v>0.02</v>
      </c>
      <c r="N1608" s="1">
        <f>Sales_Fact[[#This Row],[Quantity2]]*Sales_Fact[[#This Row],[Unit_Price3]]*(1-Sales_Fact[[#This Row],[Discount4]])</f>
        <v>2291.73</v>
      </c>
      <c r="O1608" s="1">
        <f>Sales_Fact[[#This Row],[Quantity2]]*Sales_Fact[[#This Row],[Unit_Price3]]</f>
        <v>2338.5</v>
      </c>
      <c r="P1608" s="1">
        <f>Sales_Fact[[#This Row],[Gross Amount]]*Sales_Fact[[#This Row],[Discount4]]</f>
        <v>46.77</v>
      </c>
      <c r="Q1608" s="1" t="str">
        <f>IF(Sales_Fact[[#This Row],[Total_Amount5]]&gt;1000,"High Value","Standard")</f>
        <v>High Value</v>
      </c>
    </row>
    <row r="1609" spans="1:17" x14ac:dyDescent="0.25">
      <c r="A1609" t="s">
        <v>3495</v>
      </c>
      <c r="B1609" s="3">
        <v>45470</v>
      </c>
      <c r="C1609" t="s">
        <v>1455</v>
      </c>
      <c r="D1609" t="s">
        <v>1734</v>
      </c>
      <c r="E1609" t="s">
        <v>1886</v>
      </c>
      <c r="F1609">
        <v>2</v>
      </c>
      <c r="G1609">
        <v>780.57</v>
      </c>
      <c r="H1609">
        <v>0.26</v>
      </c>
      <c r="I1609" t="s">
        <v>1861</v>
      </c>
      <c r="J1609">
        <v>1155.2436</v>
      </c>
      <c r="K1609" s="4">
        <f>IF(ISBLANK(Sales_Fact[[#This Row],[Quantity]]),MEDIAN(Sales_Fact[Quantity]),Sales_Fact[[#This Row],[Quantity]])</f>
        <v>2</v>
      </c>
      <c r="L1609" s="1">
        <f>IF(ISBLANK(Sales_Fact[[#This Row],[Unit_Price]]),MEDIAN(Sales_Fact[Unit_Price]),Sales_Fact[[#This Row],[Unit_Price]])</f>
        <v>780.57</v>
      </c>
      <c r="M1609" s="2">
        <f>IF(ISBLANK(Sales_Fact[[#This Row],[Discount]]),MEDIAN(Sales_Fact[Discount]),Sales_Fact[[#This Row],[Discount]])</f>
        <v>0.26</v>
      </c>
      <c r="N1609" s="1">
        <f>Sales_Fact[[#This Row],[Quantity2]]*Sales_Fact[[#This Row],[Unit_Price3]]*(1-Sales_Fact[[#This Row],[Discount4]])</f>
        <v>1155.2436</v>
      </c>
      <c r="O1609" s="1">
        <f>Sales_Fact[[#This Row],[Quantity2]]*Sales_Fact[[#This Row],[Unit_Price3]]</f>
        <v>1561.14</v>
      </c>
      <c r="P1609" s="1">
        <f>Sales_Fact[[#This Row],[Gross Amount]]*Sales_Fact[[#This Row],[Discount4]]</f>
        <v>405.89640000000003</v>
      </c>
      <c r="Q1609" s="1" t="str">
        <f>IF(Sales_Fact[[#This Row],[Total_Amount5]]&gt;1000,"High Value","Standard")</f>
        <v>High Value</v>
      </c>
    </row>
    <row r="1610" spans="1:17" x14ac:dyDescent="0.25">
      <c r="A1610" t="s">
        <v>3496</v>
      </c>
      <c r="B1610" s="3">
        <v>45390</v>
      </c>
      <c r="C1610" t="s">
        <v>1206</v>
      </c>
      <c r="D1610" t="s">
        <v>1836</v>
      </c>
      <c r="E1610" t="s">
        <v>1892</v>
      </c>
      <c r="F1610">
        <v>1</v>
      </c>
      <c r="G1610">
        <v>511.35</v>
      </c>
      <c r="H1610">
        <v>0</v>
      </c>
      <c r="I1610" t="s">
        <v>1861</v>
      </c>
      <c r="J1610">
        <v>511.35</v>
      </c>
      <c r="K1610" s="4">
        <f>IF(ISBLANK(Sales_Fact[[#This Row],[Quantity]]),MEDIAN(Sales_Fact[Quantity]),Sales_Fact[[#This Row],[Quantity]])</f>
        <v>1</v>
      </c>
      <c r="L1610" s="1">
        <f>IF(ISBLANK(Sales_Fact[[#This Row],[Unit_Price]]),MEDIAN(Sales_Fact[Unit_Price]),Sales_Fact[[#This Row],[Unit_Price]])</f>
        <v>511.35</v>
      </c>
      <c r="M1610" s="2">
        <f>IF(ISBLANK(Sales_Fact[[#This Row],[Discount]]),MEDIAN(Sales_Fact[Discount]),Sales_Fact[[#This Row],[Discount]])</f>
        <v>0</v>
      </c>
      <c r="N1610" s="1">
        <f>Sales_Fact[[#This Row],[Quantity2]]*Sales_Fact[[#This Row],[Unit_Price3]]*(1-Sales_Fact[[#This Row],[Discount4]])</f>
        <v>511.35</v>
      </c>
      <c r="O1610" s="1">
        <f>Sales_Fact[[#This Row],[Quantity2]]*Sales_Fact[[#This Row],[Unit_Price3]]</f>
        <v>511.35</v>
      </c>
      <c r="P1610" s="1">
        <f>Sales_Fact[[#This Row],[Gross Amount]]*Sales_Fact[[#This Row],[Discount4]]</f>
        <v>0</v>
      </c>
      <c r="Q1610" s="1" t="str">
        <f>IF(Sales_Fact[[#This Row],[Total_Amount5]]&gt;1000,"High Value","Standard")</f>
        <v>Standard</v>
      </c>
    </row>
    <row r="1611" spans="1:17" x14ac:dyDescent="0.25">
      <c r="A1611" t="s">
        <v>3497</v>
      </c>
      <c r="B1611" s="3">
        <v>45803</v>
      </c>
      <c r="C1611" t="s">
        <v>78</v>
      </c>
      <c r="D1611" t="s">
        <v>1842</v>
      </c>
      <c r="E1611" t="s">
        <v>1860</v>
      </c>
      <c r="F1611">
        <v>4</v>
      </c>
      <c r="G1611">
        <v>44.07</v>
      </c>
      <c r="H1611">
        <v>0.28999999999999998</v>
      </c>
      <c r="I1611" t="s">
        <v>1868</v>
      </c>
      <c r="J1611">
        <v>125.1588</v>
      </c>
      <c r="K1611" s="4">
        <f>IF(ISBLANK(Sales_Fact[[#This Row],[Quantity]]),MEDIAN(Sales_Fact[Quantity]),Sales_Fact[[#This Row],[Quantity]])</f>
        <v>4</v>
      </c>
      <c r="L1611" s="1">
        <f>IF(ISBLANK(Sales_Fact[[#This Row],[Unit_Price]]),MEDIAN(Sales_Fact[Unit_Price]),Sales_Fact[[#This Row],[Unit_Price]])</f>
        <v>44.07</v>
      </c>
      <c r="M1611" s="2">
        <f>IF(ISBLANK(Sales_Fact[[#This Row],[Discount]]),MEDIAN(Sales_Fact[Discount]),Sales_Fact[[#This Row],[Discount]])</f>
        <v>0.28999999999999998</v>
      </c>
      <c r="N1611" s="1">
        <f>Sales_Fact[[#This Row],[Quantity2]]*Sales_Fact[[#This Row],[Unit_Price3]]*(1-Sales_Fact[[#This Row],[Discount4]])</f>
        <v>125.1588</v>
      </c>
      <c r="O1611" s="1">
        <f>Sales_Fact[[#This Row],[Quantity2]]*Sales_Fact[[#This Row],[Unit_Price3]]</f>
        <v>176.28</v>
      </c>
      <c r="P1611" s="1">
        <f>Sales_Fact[[#This Row],[Gross Amount]]*Sales_Fact[[#This Row],[Discount4]]</f>
        <v>51.121199999999995</v>
      </c>
      <c r="Q1611" s="1" t="str">
        <f>IF(Sales_Fact[[#This Row],[Total_Amount5]]&gt;1000,"High Value","Standard")</f>
        <v>Standard</v>
      </c>
    </row>
    <row r="1612" spans="1:17" x14ac:dyDescent="0.25">
      <c r="A1612" t="s">
        <v>3498</v>
      </c>
      <c r="B1612" s="3">
        <v>45320</v>
      </c>
      <c r="C1612" t="s">
        <v>652</v>
      </c>
      <c r="D1612" t="s">
        <v>1758</v>
      </c>
      <c r="E1612" t="s">
        <v>1931</v>
      </c>
      <c r="F1612">
        <v>2</v>
      </c>
      <c r="G1612">
        <v>895.92</v>
      </c>
      <c r="H1612">
        <v>0.15</v>
      </c>
      <c r="I1612" t="s">
        <v>1861</v>
      </c>
      <c r="J1612">
        <v>1523.0640000000001</v>
      </c>
      <c r="K1612" s="4">
        <f>IF(ISBLANK(Sales_Fact[[#This Row],[Quantity]]),MEDIAN(Sales_Fact[Quantity]),Sales_Fact[[#This Row],[Quantity]])</f>
        <v>2</v>
      </c>
      <c r="L1612" s="1">
        <f>IF(ISBLANK(Sales_Fact[[#This Row],[Unit_Price]]),MEDIAN(Sales_Fact[Unit_Price]),Sales_Fact[[#This Row],[Unit_Price]])</f>
        <v>895.92</v>
      </c>
      <c r="M1612" s="2">
        <f>IF(ISBLANK(Sales_Fact[[#This Row],[Discount]]),MEDIAN(Sales_Fact[Discount]),Sales_Fact[[#This Row],[Discount]])</f>
        <v>0.15</v>
      </c>
      <c r="N1612" s="1">
        <f>Sales_Fact[[#This Row],[Quantity2]]*Sales_Fact[[#This Row],[Unit_Price3]]*(1-Sales_Fact[[#This Row],[Discount4]])</f>
        <v>1523.0639999999999</v>
      </c>
      <c r="O1612" s="1">
        <f>Sales_Fact[[#This Row],[Quantity2]]*Sales_Fact[[#This Row],[Unit_Price3]]</f>
        <v>1791.84</v>
      </c>
      <c r="P1612" s="1">
        <f>Sales_Fact[[#This Row],[Gross Amount]]*Sales_Fact[[#This Row],[Discount4]]</f>
        <v>268.77599999999995</v>
      </c>
      <c r="Q1612" s="1" t="str">
        <f>IF(Sales_Fact[[#This Row],[Total_Amount5]]&gt;1000,"High Value","Standard")</f>
        <v>High Value</v>
      </c>
    </row>
    <row r="1613" spans="1:17" x14ac:dyDescent="0.25">
      <c r="A1613" t="s">
        <v>3499</v>
      </c>
      <c r="B1613" s="3">
        <v>45619</v>
      </c>
      <c r="C1613" t="s">
        <v>972</v>
      </c>
      <c r="D1613" t="s">
        <v>1710</v>
      </c>
      <c r="E1613" t="s">
        <v>1909</v>
      </c>
      <c r="F1613">
        <v>4</v>
      </c>
      <c r="G1613">
        <v>456.32</v>
      </c>
      <c r="H1613">
        <v>0.22</v>
      </c>
      <c r="I1613" t="s">
        <v>1868</v>
      </c>
      <c r="J1613">
        <v>1423.7184</v>
      </c>
      <c r="K1613" s="4">
        <f>IF(ISBLANK(Sales_Fact[[#This Row],[Quantity]]),MEDIAN(Sales_Fact[Quantity]),Sales_Fact[[#This Row],[Quantity]])</f>
        <v>4</v>
      </c>
      <c r="L1613" s="1">
        <f>IF(ISBLANK(Sales_Fact[[#This Row],[Unit_Price]]),MEDIAN(Sales_Fact[Unit_Price]),Sales_Fact[[#This Row],[Unit_Price]])</f>
        <v>456.32</v>
      </c>
      <c r="M1613" s="2">
        <f>IF(ISBLANK(Sales_Fact[[#This Row],[Discount]]),MEDIAN(Sales_Fact[Discount]),Sales_Fact[[#This Row],[Discount]])</f>
        <v>0.22</v>
      </c>
      <c r="N1613" s="1">
        <f>Sales_Fact[[#This Row],[Quantity2]]*Sales_Fact[[#This Row],[Unit_Price3]]*(1-Sales_Fact[[#This Row],[Discount4]])</f>
        <v>1423.7184</v>
      </c>
      <c r="O1613" s="1">
        <f>Sales_Fact[[#This Row],[Quantity2]]*Sales_Fact[[#This Row],[Unit_Price3]]</f>
        <v>1825.28</v>
      </c>
      <c r="P1613" s="1">
        <f>Sales_Fact[[#This Row],[Gross Amount]]*Sales_Fact[[#This Row],[Discount4]]</f>
        <v>401.5616</v>
      </c>
      <c r="Q1613" s="1" t="str">
        <f>IF(Sales_Fact[[#This Row],[Total_Amount5]]&gt;1000,"High Value","Standard")</f>
        <v>High Value</v>
      </c>
    </row>
    <row r="1614" spans="1:17" x14ac:dyDescent="0.25">
      <c r="A1614" t="s">
        <v>3500</v>
      </c>
      <c r="B1614" s="3">
        <v>45777</v>
      </c>
      <c r="C1614" t="s">
        <v>1314</v>
      </c>
      <c r="D1614" t="s">
        <v>1653</v>
      </c>
      <c r="E1614" t="s">
        <v>1879</v>
      </c>
      <c r="F1614">
        <v>1</v>
      </c>
      <c r="G1614">
        <v>905.5</v>
      </c>
      <c r="H1614">
        <v>0.28999999999999998</v>
      </c>
      <c r="I1614" t="s">
        <v>1868</v>
      </c>
      <c r="J1614">
        <v>642.90499999999997</v>
      </c>
      <c r="K1614" s="4">
        <f>IF(ISBLANK(Sales_Fact[[#This Row],[Quantity]]),MEDIAN(Sales_Fact[Quantity]),Sales_Fact[[#This Row],[Quantity]])</f>
        <v>1</v>
      </c>
      <c r="L1614" s="1">
        <f>IF(ISBLANK(Sales_Fact[[#This Row],[Unit_Price]]),MEDIAN(Sales_Fact[Unit_Price]),Sales_Fact[[#This Row],[Unit_Price]])</f>
        <v>905.5</v>
      </c>
      <c r="M1614" s="2">
        <f>IF(ISBLANK(Sales_Fact[[#This Row],[Discount]]),MEDIAN(Sales_Fact[Discount]),Sales_Fact[[#This Row],[Discount]])</f>
        <v>0.28999999999999998</v>
      </c>
      <c r="N1614" s="1">
        <f>Sales_Fact[[#This Row],[Quantity2]]*Sales_Fact[[#This Row],[Unit_Price3]]*(1-Sales_Fact[[#This Row],[Discount4]])</f>
        <v>642.90499999999997</v>
      </c>
      <c r="O1614" s="1">
        <f>Sales_Fact[[#This Row],[Quantity2]]*Sales_Fact[[#This Row],[Unit_Price3]]</f>
        <v>905.5</v>
      </c>
      <c r="P1614" s="1">
        <f>Sales_Fact[[#This Row],[Gross Amount]]*Sales_Fact[[#This Row],[Discount4]]</f>
        <v>262.59499999999997</v>
      </c>
      <c r="Q1614" s="1" t="str">
        <f>IF(Sales_Fact[[#This Row],[Total_Amount5]]&gt;1000,"High Value","Standard")</f>
        <v>Standard</v>
      </c>
    </row>
    <row r="1615" spans="1:17" x14ac:dyDescent="0.25">
      <c r="A1615" t="s">
        <v>3501</v>
      </c>
      <c r="B1615" s="3">
        <v>45523</v>
      </c>
      <c r="C1615" t="s">
        <v>672</v>
      </c>
      <c r="D1615" t="s">
        <v>1918</v>
      </c>
      <c r="E1615" t="s">
        <v>1896</v>
      </c>
      <c r="F1615">
        <v>3</v>
      </c>
      <c r="G1615">
        <v>63.19</v>
      </c>
      <c r="H1615">
        <v>0.08</v>
      </c>
      <c r="I1615" t="s">
        <v>1861</v>
      </c>
      <c r="J1615">
        <v>174.40440000000001</v>
      </c>
      <c r="K1615" s="4">
        <f>IF(ISBLANK(Sales_Fact[[#This Row],[Quantity]]),MEDIAN(Sales_Fact[Quantity]),Sales_Fact[[#This Row],[Quantity]])</f>
        <v>3</v>
      </c>
      <c r="L1615" s="1">
        <f>IF(ISBLANK(Sales_Fact[[#This Row],[Unit_Price]]),MEDIAN(Sales_Fact[Unit_Price]),Sales_Fact[[#This Row],[Unit_Price]])</f>
        <v>63.19</v>
      </c>
      <c r="M1615" s="2">
        <f>IF(ISBLANK(Sales_Fact[[#This Row],[Discount]]),MEDIAN(Sales_Fact[Discount]),Sales_Fact[[#This Row],[Discount]])</f>
        <v>0.08</v>
      </c>
      <c r="N1615" s="1">
        <f>Sales_Fact[[#This Row],[Quantity2]]*Sales_Fact[[#This Row],[Unit_Price3]]*(1-Sales_Fact[[#This Row],[Discount4]])</f>
        <v>174.40440000000001</v>
      </c>
      <c r="O1615" s="1">
        <f>Sales_Fact[[#This Row],[Quantity2]]*Sales_Fact[[#This Row],[Unit_Price3]]</f>
        <v>189.57</v>
      </c>
      <c r="P1615" s="1">
        <f>Sales_Fact[[#This Row],[Gross Amount]]*Sales_Fact[[#This Row],[Discount4]]</f>
        <v>15.1656</v>
      </c>
      <c r="Q1615" s="1" t="str">
        <f>IF(Sales_Fact[[#This Row],[Total_Amount5]]&gt;1000,"High Value","Standard")</f>
        <v>Standard</v>
      </c>
    </row>
    <row r="1616" spans="1:17" x14ac:dyDescent="0.25">
      <c r="A1616" t="s">
        <v>3502</v>
      </c>
      <c r="B1616" s="3">
        <v>45628</v>
      </c>
      <c r="C1616" t="s">
        <v>195</v>
      </c>
      <c r="D1616" t="s">
        <v>1761</v>
      </c>
      <c r="E1616" t="s">
        <v>1872</v>
      </c>
      <c r="F1616">
        <v>3</v>
      </c>
      <c r="G1616">
        <v>687.66</v>
      </c>
      <c r="H1616">
        <v>0.06</v>
      </c>
      <c r="I1616" t="s">
        <v>1864</v>
      </c>
      <c r="J1616">
        <v>1939.2012</v>
      </c>
      <c r="K1616" s="4">
        <f>IF(ISBLANK(Sales_Fact[[#This Row],[Quantity]]),MEDIAN(Sales_Fact[Quantity]),Sales_Fact[[#This Row],[Quantity]])</f>
        <v>3</v>
      </c>
      <c r="L1616" s="1">
        <f>IF(ISBLANK(Sales_Fact[[#This Row],[Unit_Price]]),MEDIAN(Sales_Fact[Unit_Price]),Sales_Fact[[#This Row],[Unit_Price]])</f>
        <v>687.66</v>
      </c>
      <c r="M1616" s="2">
        <f>IF(ISBLANK(Sales_Fact[[#This Row],[Discount]]),MEDIAN(Sales_Fact[Discount]),Sales_Fact[[#This Row],[Discount]])</f>
        <v>0.06</v>
      </c>
      <c r="N1616" s="1">
        <f>Sales_Fact[[#This Row],[Quantity2]]*Sales_Fact[[#This Row],[Unit_Price3]]*(1-Sales_Fact[[#This Row],[Discount4]])</f>
        <v>1939.2012</v>
      </c>
      <c r="O1616" s="1">
        <f>Sales_Fact[[#This Row],[Quantity2]]*Sales_Fact[[#This Row],[Unit_Price3]]</f>
        <v>2062.98</v>
      </c>
      <c r="P1616" s="1">
        <f>Sales_Fact[[#This Row],[Gross Amount]]*Sales_Fact[[#This Row],[Discount4]]</f>
        <v>123.77879999999999</v>
      </c>
      <c r="Q1616" s="1" t="str">
        <f>IF(Sales_Fact[[#This Row],[Total_Amount5]]&gt;1000,"High Value","Standard")</f>
        <v>High Value</v>
      </c>
    </row>
    <row r="1617" spans="1:17" x14ac:dyDescent="0.25">
      <c r="A1617" t="s">
        <v>3503</v>
      </c>
      <c r="B1617" s="3">
        <v>45742</v>
      </c>
      <c r="C1617" t="s">
        <v>717</v>
      </c>
      <c r="D1617" t="s">
        <v>1680</v>
      </c>
      <c r="E1617" t="s">
        <v>1890</v>
      </c>
      <c r="F1617">
        <v>4</v>
      </c>
      <c r="G1617">
        <v>639.05999999999995</v>
      </c>
      <c r="H1617">
        <v>0.12</v>
      </c>
      <c r="I1617" t="s">
        <v>1864</v>
      </c>
      <c r="J1617">
        <v>2249.4911999999999</v>
      </c>
      <c r="K1617" s="4">
        <f>IF(ISBLANK(Sales_Fact[[#This Row],[Quantity]]),MEDIAN(Sales_Fact[Quantity]),Sales_Fact[[#This Row],[Quantity]])</f>
        <v>4</v>
      </c>
      <c r="L1617" s="1">
        <f>IF(ISBLANK(Sales_Fact[[#This Row],[Unit_Price]]),MEDIAN(Sales_Fact[Unit_Price]),Sales_Fact[[#This Row],[Unit_Price]])</f>
        <v>639.05999999999995</v>
      </c>
      <c r="M1617" s="2">
        <f>IF(ISBLANK(Sales_Fact[[#This Row],[Discount]]),MEDIAN(Sales_Fact[Discount]),Sales_Fact[[#This Row],[Discount]])</f>
        <v>0.12</v>
      </c>
      <c r="N1617" s="1">
        <f>Sales_Fact[[#This Row],[Quantity2]]*Sales_Fact[[#This Row],[Unit_Price3]]*(1-Sales_Fact[[#This Row],[Discount4]])</f>
        <v>2249.4911999999999</v>
      </c>
      <c r="O1617" s="1">
        <f>Sales_Fact[[#This Row],[Quantity2]]*Sales_Fact[[#This Row],[Unit_Price3]]</f>
        <v>2556.2399999999998</v>
      </c>
      <c r="P1617" s="1">
        <f>Sales_Fact[[#This Row],[Gross Amount]]*Sales_Fact[[#This Row],[Discount4]]</f>
        <v>306.74879999999996</v>
      </c>
      <c r="Q1617" s="1" t="str">
        <f>IF(Sales_Fact[[#This Row],[Total_Amount5]]&gt;1000,"High Value","Standard")</f>
        <v>High Value</v>
      </c>
    </row>
    <row r="1618" spans="1:17" x14ac:dyDescent="0.25">
      <c r="A1618" t="s">
        <v>3504</v>
      </c>
      <c r="B1618" s="3">
        <v>45456</v>
      </c>
      <c r="C1618" t="s">
        <v>251</v>
      </c>
      <c r="D1618" t="s">
        <v>1764</v>
      </c>
      <c r="E1618" t="s">
        <v>1872</v>
      </c>
      <c r="F1618">
        <v>1</v>
      </c>
      <c r="G1618">
        <v>475.15</v>
      </c>
      <c r="H1618">
        <v>0.04</v>
      </c>
      <c r="I1618" t="s">
        <v>1868</v>
      </c>
      <c r="J1618">
        <v>456.14399999999989</v>
      </c>
      <c r="K1618" s="4">
        <f>IF(ISBLANK(Sales_Fact[[#This Row],[Quantity]]),MEDIAN(Sales_Fact[Quantity]),Sales_Fact[[#This Row],[Quantity]])</f>
        <v>1</v>
      </c>
      <c r="L1618" s="1">
        <f>IF(ISBLANK(Sales_Fact[[#This Row],[Unit_Price]]),MEDIAN(Sales_Fact[Unit_Price]),Sales_Fact[[#This Row],[Unit_Price]])</f>
        <v>475.15</v>
      </c>
      <c r="M1618" s="2">
        <f>IF(ISBLANK(Sales_Fact[[#This Row],[Discount]]),MEDIAN(Sales_Fact[Discount]),Sales_Fact[[#This Row],[Discount]])</f>
        <v>0.04</v>
      </c>
      <c r="N1618" s="1">
        <f>Sales_Fact[[#This Row],[Quantity2]]*Sales_Fact[[#This Row],[Unit_Price3]]*(1-Sales_Fact[[#This Row],[Discount4]])</f>
        <v>456.14399999999995</v>
      </c>
      <c r="O1618" s="1">
        <f>Sales_Fact[[#This Row],[Quantity2]]*Sales_Fact[[#This Row],[Unit_Price3]]</f>
        <v>475.15</v>
      </c>
      <c r="P1618" s="1">
        <f>Sales_Fact[[#This Row],[Gross Amount]]*Sales_Fact[[#This Row],[Discount4]]</f>
        <v>19.006</v>
      </c>
      <c r="Q1618" s="1" t="str">
        <f>IF(Sales_Fact[[#This Row],[Total_Amount5]]&gt;1000,"High Value","Standard")</f>
        <v>Standard</v>
      </c>
    </row>
    <row r="1619" spans="1:17" x14ac:dyDescent="0.25">
      <c r="A1619" t="s">
        <v>3505</v>
      </c>
      <c r="B1619" s="3">
        <v>45534</v>
      </c>
      <c r="C1619" t="s">
        <v>631</v>
      </c>
      <c r="D1619" t="s">
        <v>1683</v>
      </c>
      <c r="E1619" t="s">
        <v>1904</v>
      </c>
      <c r="F1619">
        <v>1</v>
      </c>
      <c r="G1619">
        <v>62.38</v>
      </c>
      <c r="H1619">
        <v>0.08</v>
      </c>
      <c r="I1619" t="s">
        <v>1868</v>
      </c>
      <c r="J1619">
        <v>57.389600000000002</v>
      </c>
      <c r="K1619" s="4">
        <f>IF(ISBLANK(Sales_Fact[[#This Row],[Quantity]]),MEDIAN(Sales_Fact[Quantity]),Sales_Fact[[#This Row],[Quantity]])</f>
        <v>1</v>
      </c>
      <c r="L1619" s="1">
        <f>IF(ISBLANK(Sales_Fact[[#This Row],[Unit_Price]]),MEDIAN(Sales_Fact[Unit_Price]),Sales_Fact[[#This Row],[Unit_Price]])</f>
        <v>62.38</v>
      </c>
      <c r="M1619" s="2">
        <f>IF(ISBLANK(Sales_Fact[[#This Row],[Discount]]),MEDIAN(Sales_Fact[Discount]),Sales_Fact[[#This Row],[Discount]])</f>
        <v>0.08</v>
      </c>
      <c r="N1619" s="1">
        <f>Sales_Fact[[#This Row],[Quantity2]]*Sales_Fact[[#This Row],[Unit_Price3]]*(1-Sales_Fact[[#This Row],[Discount4]])</f>
        <v>57.389600000000002</v>
      </c>
      <c r="O1619" s="1">
        <f>Sales_Fact[[#This Row],[Quantity2]]*Sales_Fact[[#This Row],[Unit_Price3]]</f>
        <v>62.38</v>
      </c>
      <c r="P1619" s="1">
        <f>Sales_Fact[[#This Row],[Gross Amount]]*Sales_Fact[[#This Row],[Discount4]]</f>
        <v>4.9904000000000002</v>
      </c>
      <c r="Q1619" s="1" t="str">
        <f>IF(Sales_Fact[[#This Row],[Total_Amount5]]&gt;1000,"High Value","Standard")</f>
        <v>Standard</v>
      </c>
    </row>
    <row r="1620" spans="1:17" x14ac:dyDescent="0.25">
      <c r="A1620" t="s">
        <v>3506</v>
      </c>
      <c r="B1620" s="3">
        <v>45375</v>
      </c>
      <c r="C1620" t="s">
        <v>1119</v>
      </c>
      <c r="D1620" t="s">
        <v>1597</v>
      </c>
      <c r="E1620" t="s">
        <v>1872</v>
      </c>
      <c r="F1620">
        <v>1</v>
      </c>
      <c r="G1620">
        <v>977.02</v>
      </c>
      <c r="H1620">
        <v>0.2</v>
      </c>
      <c r="I1620" t="s">
        <v>1868</v>
      </c>
      <c r="J1620">
        <v>781.61599999999999</v>
      </c>
      <c r="K1620" s="4">
        <f>IF(ISBLANK(Sales_Fact[[#This Row],[Quantity]]),MEDIAN(Sales_Fact[Quantity]),Sales_Fact[[#This Row],[Quantity]])</f>
        <v>1</v>
      </c>
      <c r="L1620" s="1">
        <f>IF(ISBLANK(Sales_Fact[[#This Row],[Unit_Price]]),MEDIAN(Sales_Fact[Unit_Price]),Sales_Fact[[#This Row],[Unit_Price]])</f>
        <v>977.02</v>
      </c>
      <c r="M1620" s="2">
        <f>IF(ISBLANK(Sales_Fact[[#This Row],[Discount]]),MEDIAN(Sales_Fact[Discount]),Sales_Fact[[#This Row],[Discount]])</f>
        <v>0.2</v>
      </c>
      <c r="N1620" s="1">
        <f>Sales_Fact[[#This Row],[Quantity2]]*Sales_Fact[[#This Row],[Unit_Price3]]*(1-Sales_Fact[[#This Row],[Discount4]])</f>
        <v>781.61599999999999</v>
      </c>
      <c r="O1620" s="1">
        <f>Sales_Fact[[#This Row],[Quantity2]]*Sales_Fact[[#This Row],[Unit_Price3]]</f>
        <v>977.02</v>
      </c>
      <c r="P1620" s="1">
        <f>Sales_Fact[[#This Row],[Gross Amount]]*Sales_Fact[[#This Row],[Discount4]]</f>
        <v>195.404</v>
      </c>
      <c r="Q1620" s="1" t="str">
        <f>IF(Sales_Fact[[#This Row],[Total_Amount5]]&gt;1000,"High Value","Standard")</f>
        <v>Standard</v>
      </c>
    </row>
    <row r="1621" spans="1:17" x14ac:dyDescent="0.25">
      <c r="A1621" t="s">
        <v>3507</v>
      </c>
      <c r="B1621" s="3">
        <v>45546</v>
      </c>
      <c r="C1621" t="s">
        <v>275</v>
      </c>
      <c r="D1621" t="s">
        <v>1800</v>
      </c>
      <c r="E1621" t="s">
        <v>1874</v>
      </c>
      <c r="F1621">
        <v>2</v>
      </c>
      <c r="G1621">
        <v>898.81</v>
      </c>
      <c r="H1621">
        <v>0.25</v>
      </c>
      <c r="I1621" t="s">
        <v>1861</v>
      </c>
      <c r="J1621">
        <v>1348.2149999999999</v>
      </c>
      <c r="K1621" s="4">
        <f>IF(ISBLANK(Sales_Fact[[#This Row],[Quantity]]),MEDIAN(Sales_Fact[Quantity]),Sales_Fact[[#This Row],[Quantity]])</f>
        <v>2</v>
      </c>
      <c r="L1621" s="1">
        <f>IF(ISBLANK(Sales_Fact[[#This Row],[Unit_Price]]),MEDIAN(Sales_Fact[Unit_Price]),Sales_Fact[[#This Row],[Unit_Price]])</f>
        <v>898.81</v>
      </c>
      <c r="M1621" s="2">
        <f>IF(ISBLANK(Sales_Fact[[#This Row],[Discount]]),MEDIAN(Sales_Fact[Discount]),Sales_Fact[[#This Row],[Discount]])</f>
        <v>0.25</v>
      </c>
      <c r="N1621" s="1">
        <f>Sales_Fact[[#This Row],[Quantity2]]*Sales_Fact[[#This Row],[Unit_Price3]]*(1-Sales_Fact[[#This Row],[Discount4]])</f>
        <v>1348.2149999999999</v>
      </c>
      <c r="O1621" s="1">
        <f>Sales_Fact[[#This Row],[Quantity2]]*Sales_Fact[[#This Row],[Unit_Price3]]</f>
        <v>1797.62</v>
      </c>
      <c r="P1621" s="1">
        <f>Sales_Fact[[#This Row],[Gross Amount]]*Sales_Fact[[#This Row],[Discount4]]</f>
        <v>449.40499999999997</v>
      </c>
      <c r="Q1621" s="1" t="str">
        <f>IF(Sales_Fact[[#This Row],[Total_Amount5]]&gt;1000,"High Value","Standard")</f>
        <v>High Value</v>
      </c>
    </row>
    <row r="1622" spans="1:17" x14ac:dyDescent="0.25">
      <c r="A1622" t="s">
        <v>3508</v>
      </c>
      <c r="B1622" s="3">
        <v>45769</v>
      </c>
      <c r="C1622" t="s">
        <v>1110</v>
      </c>
      <c r="D1622" t="s">
        <v>1722</v>
      </c>
      <c r="E1622" t="s">
        <v>1860</v>
      </c>
      <c r="F1622">
        <v>2</v>
      </c>
      <c r="G1622">
        <v>422.13</v>
      </c>
      <c r="H1622">
        <v>0.28000000000000003</v>
      </c>
      <c r="I1622" t="s">
        <v>1861</v>
      </c>
      <c r="J1622">
        <v>607.86720000000003</v>
      </c>
      <c r="K1622" s="4">
        <f>IF(ISBLANK(Sales_Fact[[#This Row],[Quantity]]),MEDIAN(Sales_Fact[Quantity]),Sales_Fact[[#This Row],[Quantity]])</f>
        <v>2</v>
      </c>
      <c r="L1622" s="1">
        <f>IF(ISBLANK(Sales_Fact[[#This Row],[Unit_Price]]),MEDIAN(Sales_Fact[Unit_Price]),Sales_Fact[[#This Row],[Unit_Price]])</f>
        <v>422.13</v>
      </c>
      <c r="M1622" s="2">
        <f>IF(ISBLANK(Sales_Fact[[#This Row],[Discount]]),MEDIAN(Sales_Fact[Discount]),Sales_Fact[[#This Row],[Discount]])</f>
        <v>0.28000000000000003</v>
      </c>
      <c r="N1622" s="1">
        <f>Sales_Fact[[#This Row],[Quantity2]]*Sales_Fact[[#This Row],[Unit_Price3]]*(1-Sales_Fact[[#This Row],[Discount4]])</f>
        <v>607.86720000000003</v>
      </c>
      <c r="O1622" s="1">
        <f>Sales_Fact[[#This Row],[Quantity2]]*Sales_Fact[[#This Row],[Unit_Price3]]</f>
        <v>844.26</v>
      </c>
      <c r="P1622" s="1">
        <f>Sales_Fact[[#This Row],[Gross Amount]]*Sales_Fact[[#This Row],[Discount4]]</f>
        <v>236.39280000000002</v>
      </c>
      <c r="Q1622" s="1" t="str">
        <f>IF(Sales_Fact[[#This Row],[Total_Amount5]]&gt;1000,"High Value","Standard")</f>
        <v>Standard</v>
      </c>
    </row>
    <row r="1623" spans="1:17" x14ac:dyDescent="0.25">
      <c r="A1623" t="s">
        <v>3509</v>
      </c>
      <c r="B1623" s="3">
        <v>45524</v>
      </c>
      <c r="C1623" t="s">
        <v>195</v>
      </c>
      <c r="D1623" t="s">
        <v>1653</v>
      </c>
      <c r="E1623" t="s">
        <v>1931</v>
      </c>
      <c r="F1623">
        <v>1</v>
      </c>
      <c r="G1623">
        <v>324.56</v>
      </c>
      <c r="H1623">
        <v>0.03</v>
      </c>
      <c r="I1623" t="s">
        <v>1868</v>
      </c>
      <c r="J1623">
        <v>314.82319999999999</v>
      </c>
      <c r="K1623" s="4">
        <f>IF(ISBLANK(Sales_Fact[[#This Row],[Quantity]]),MEDIAN(Sales_Fact[Quantity]),Sales_Fact[[#This Row],[Quantity]])</f>
        <v>1</v>
      </c>
      <c r="L1623" s="1">
        <f>IF(ISBLANK(Sales_Fact[[#This Row],[Unit_Price]]),MEDIAN(Sales_Fact[Unit_Price]),Sales_Fact[[#This Row],[Unit_Price]])</f>
        <v>324.56</v>
      </c>
      <c r="M1623" s="2">
        <f>IF(ISBLANK(Sales_Fact[[#This Row],[Discount]]),MEDIAN(Sales_Fact[Discount]),Sales_Fact[[#This Row],[Discount]])</f>
        <v>0.03</v>
      </c>
      <c r="N1623" s="1">
        <f>Sales_Fact[[#This Row],[Quantity2]]*Sales_Fact[[#This Row],[Unit_Price3]]*(1-Sales_Fact[[#This Row],[Discount4]])</f>
        <v>314.82319999999999</v>
      </c>
      <c r="O1623" s="1">
        <f>Sales_Fact[[#This Row],[Quantity2]]*Sales_Fact[[#This Row],[Unit_Price3]]</f>
        <v>324.56</v>
      </c>
      <c r="P1623" s="1">
        <f>Sales_Fact[[#This Row],[Gross Amount]]*Sales_Fact[[#This Row],[Discount4]]</f>
        <v>9.7368000000000006</v>
      </c>
      <c r="Q1623" s="1" t="str">
        <f>IF(Sales_Fact[[#This Row],[Total_Amount5]]&gt;1000,"High Value","Standard")</f>
        <v>Standard</v>
      </c>
    </row>
    <row r="1624" spans="1:17" x14ac:dyDescent="0.25">
      <c r="A1624" t="s">
        <v>3510</v>
      </c>
      <c r="B1624" s="3">
        <v>45531</v>
      </c>
      <c r="C1624" t="s">
        <v>1452</v>
      </c>
      <c r="D1624" t="s">
        <v>1716</v>
      </c>
      <c r="E1624" t="s">
        <v>1886</v>
      </c>
      <c r="F1624">
        <v>4</v>
      </c>
      <c r="G1624">
        <v>570.38</v>
      </c>
      <c r="H1624">
        <v>0.26</v>
      </c>
      <c r="I1624" t="s">
        <v>1864</v>
      </c>
      <c r="J1624">
        <v>1688.3248000000001</v>
      </c>
      <c r="K1624" s="4">
        <f>IF(ISBLANK(Sales_Fact[[#This Row],[Quantity]]),MEDIAN(Sales_Fact[Quantity]),Sales_Fact[[#This Row],[Quantity]])</f>
        <v>4</v>
      </c>
      <c r="L1624" s="1">
        <f>IF(ISBLANK(Sales_Fact[[#This Row],[Unit_Price]]),MEDIAN(Sales_Fact[Unit_Price]),Sales_Fact[[#This Row],[Unit_Price]])</f>
        <v>570.38</v>
      </c>
      <c r="M1624" s="2">
        <f>IF(ISBLANK(Sales_Fact[[#This Row],[Discount]]),MEDIAN(Sales_Fact[Discount]),Sales_Fact[[#This Row],[Discount]])</f>
        <v>0.26</v>
      </c>
      <c r="N1624" s="1">
        <f>Sales_Fact[[#This Row],[Quantity2]]*Sales_Fact[[#This Row],[Unit_Price3]]*(1-Sales_Fact[[#This Row],[Discount4]])</f>
        <v>1688.3247999999999</v>
      </c>
      <c r="O1624" s="1">
        <f>Sales_Fact[[#This Row],[Quantity2]]*Sales_Fact[[#This Row],[Unit_Price3]]</f>
        <v>2281.52</v>
      </c>
      <c r="P1624" s="1">
        <f>Sales_Fact[[#This Row],[Gross Amount]]*Sales_Fact[[#This Row],[Discount4]]</f>
        <v>593.1952</v>
      </c>
      <c r="Q1624" s="1" t="str">
        <f>IF(Sales_Fact[[#This Row],[Total_Amount5]]&gt;1000,"High Value","Standard")</f>
        <v>High Value</v>
      </c>
    </row>
    <row r="1625" spans="1:17" x14ac:dyDescent="0.25">
      <c r="A1625" t="s">
        <v>3511</v>
      </c>
      <c r="B1625" s="3">
        <v>45479</v>
      </c>
      <c r="C1625" t="s">
        <v>1239</v>
      </c>
      <c r="D1625" t="s">
        <v>1653</v>
      </c>
      <c r="E1625" t="s">
        <v>1888</v>
      </c>
      <c r="F1625">
        <v>2</v>
      </c>
      <c r="G1625">
        <v>223.73</v>
      </c>
      <c r="H1625">
        <v>0.11</v>
      </c>
      <c r="I1625" t="s">
        <v>1864</v>
      </c>
      <c r="J1625">
        <v>398.23939999999999</v>
      </c>
      <c r="K1625" s="4">
        <f>IF(ISBLANK(Sales_Fact[[#This Row],[Quantity]]),MEDIAN(Sales_Fact[Quantity]),Sales_Fact[[#This Row],[Quantity]])</f>
        <v>2</v>
      </c>
      <c r="L1625" s="1">
        <f>IF(ISBLANK(Sales_Fact[[#This Row],[Unit_Price]]),MEDIAN(Sales_Fact[Unit_Price]),Sales_Fact[[#This Row],[Unit_Price]])</f>
        <v>223.73</v>
      </c>
      <c r="M1625" s="2">
        <f>IF(ISBLANK(Sales_Fact[[#This Row],[Discount]]),MEDIAN(Sales_Fact[Discount]),Sales_Fact[[#This Row],[Discount]])</f>
        <v>0.11</v>
      </c>
      <c r="N1625" s="1">
        <f>Sales_Fact[[#This Row],[Quantity2]]*Sales_Fact[[#This Row],[Unit_Price3]]*(1-Sales_Fact[[#This Row],[Discount4]])</f>
        <v>398.23939999999999</v>
      </c>
      <c r="O1625" s="1">
        <f>Sales_Fact[[#This Row],[Quantity2]]*Sales_Fact[[#This Row],[Unit_Price3]]</f>
        <v>447.46</v>
      </c>
      <c r="P1625" s="1">
        <f>Sales_Fact[[#This Row],[Gross Amount]]*Sales_Fact[[#This Row],[Discount4]]</f>
        <v>49.220599999999997</v>
      </c>
      <c r="Q1625" s="1" t="str">
        <f>IF(Sales_Fact[[#This Row],[Total_Amount5]]&gt;1000,"High Value","Standard")</f>
        <v>Standard</v>
      </c>
    </row>
    <row r="1626" spans="1:17" x14ac:dyDescent="0.25">
      <c r="A1626" t="s">
        <v>3512</v>
      </c>
      <c r="B1626" s="3">
        <v>45868</v>
      </c>
      <c r="C1626" t="s">
        <v>1110</v>
      </c>
      <c r="D1626" t="s">
        <v>1809</v>
      </c>
      <c r="E1626" t="s">
        <v>1886</v>
      </c>
      <c r="F1626">
        <v>4</v>
      </c>
      <c r="G1626">
        <v>164.93</v>
      </c>
      <c r="H1626">
        <v>0.11</v>
      </c>
      <c r="I1626" t="s">
        <v>1861</v>
      </c>
      <c r="J1626">
        <v>587.1508</v>
      </c>
      <c r="K1626" s="4">
        <f>IF(ISBLANK(Sales_Fact[[#This Row],[Quantity]]),MEDIAN(Sales_Fact[Quantity]),Sales_Fact[[#This Row],[Quantity]])</f>
        <v>4</v>
      </c>
      <c r="L1626" s="1">
        <f>IF(ISBLANK(Sales_Fact[[#This Row],[Unit_Price]]),MEDIAN(Sales_Fact[Unit_Price]),Sales_Fact[[#This Row],[Unit_Price]])</f>
        <v>164.93</v>
      </c>
      <c r="M1626" s="2">
        <f>IF(ISBLANK(Sales_Fact[[#This Row],[Discount]]),MEDIAN(Sales_Fact[Discount]),Sales_Fact[[#This Row],[Discount]])</f>
        <v>0.11</v>
      </c>
      <c r="N1626" s="1">
        <f>Sales_Fact[[#This Row],[Quantity2]]*Sales_Fact[[#This Row],[Unit_Price3]]*(1-Sales_Fact[[#This Row],[Discount4]])</f>
        <v>587.1508</v>
      </c>
      <c r="O1626" s="1">
        <f>Sales_Fact[[#This Row],[Quantity2]]*Sales_Fact[[#This Row],[Unit_Price3]]</f>
        <v>659.72</v>
      </c>
      <c r="P1626" s="1">
        <f>Sales_Fact[[#This Row],[Gross Amount]]*Sales_Fact[[#This Row],[Discount4]]</f>
        <v>72.569200000000009</v>
      </c>
      <c r="Q1626" s="1" t="str">
        <f>IF(Sales_Fact[[#This Row],[Total_Amount5]]&gt;1000,"High Value","Standard")</f>
        <v>Standard</v>
      </c>
    </row>
    <row r="1627" spans="1:17" x14ac:dyDescent="0.25">
      <c r="A1627" t="s">
        <v>3513</v>
      </c>
      <c r="B1627" s="3">
        <v>45569</v>
      </c>
      <c r="C1627" t="s">
        <v>806</v>
      </c>
      <c r="D1627" t="s">
        <v>1597</v>
      </c>
      <c r="E1627" t="s">
        <v>1872</v>
      </c>
      <c r="F1627">
        <v>3</v>
      </c>
      <c r="G1627">
        <v>326.66000000000003</v>
      </c>
      <c r="H1627">
        <v>0.28000000000000003</v>
      </c>
      <c r="I1627" t="s">
        <v>1868</v>
      </c>
      <c r="J1627">
        <v>705.5856</v>
      </c>
      <c r="K1627" s="4">
        <f>IF(ISBLANK(Sales_Fact[[#This Row],[Quantity]]),MEDIAN(Sales_Fact[Quantity]),Sales_Fact[[#This Row],[Quantity]])</f>
        <v>3</v>
      </c>
      <c r="L1627" s="1">
        <f>IF(ISBLANK(Sales_Fact[[#This Row],[Unit_Price]]),MEDIAN(Sales_Fact[Unit_Price]),Sales_Fact[[#This Row],[Unit_Price]])</f>
        <v>326.66000000000003</v>
      </c>
      <c r="M1627" s="2">
        <f>IF(ISBLANK(Sales_Fact[[#This Row],[Discount]]),MEDIAN(Sales_Fact[Discount]),Sales_Fact[[#This Row],[Discount]])</f>
        <v>0.28000000000000003</v>
      </c>
      <c r="N1627" s="1">
        <f>Sales_Fact[[#This Row],[Quantity2]]*Sales_Fact[[#This Row],[Unit_Price3]]*(1-Sales_Fact[[#This Row],[Discount4]])</f>
        <v>705.5856</v>
      </c>
      <c r="O1627" s="1">
        <f>Sales_Fact[[#This Row],[Quantity2]]*Sales_Fact[[#This Row],[Unit_Price3]]</f>
        <v>979.98</v>
      </c>
      <c r="P1627" s="1">
        <f>Sales_Fact[[#This Row],[Gross Amount]]*Sales_Fact[[#This Row],[Discount4]]</f>
        <v>274.39440000000002</v>
      </c>
      <c r="Q1627" s="1" t="str">
        <f>IF(Sales_Fact[[#This Row],[Total_Amount5]]&gt;1000,"High Value","Standard")</f>
        <v>Standard</v>
      </c>
    </row>
    <row r="1628" spans="1:17" x14ac:dyDescent="0.25">
      <c r="A1628" t="s">
        <v>3514</v>
      </c>
      <c r="B1628" s="3">
        <v>45382</v>
      </c>
      <c r="C1628" t="s">
        <v>607</v>
      </c>
      <c r="D1628" t="s">
        <v>1552</v>
      </c>
      <c r="E1628" t="s">
        <v>1888</v>
      </c>
      <c r="F1628">
        <v>2</v>
      </c>
      <c r="G1628">
        <v>462.93</v>
      </c>
      <c r="H1628">
        <v>0.17</v>
      </c>
      <c r="I1628" t="s">
        <v>1864</v>
      </c>
      <c r="J1628">
        <v>768.46379999999999</v>
      </c>
      <c r="K1628" s="4">
        <f>IF(ISBLANK(Sales_Fact[[#This Row],[Quantity]]),MEDIAN(Sales_Fact[Quantity]),Sales_Fact[[#This Row],[Quantity]])</f>
        <v>2</v>
      </c>
      <c r="L1628" s="1">
        <f>IF(ISBLANK(Sales_Fact[[#This Row],[Unit_Price]]),MEDIAN(Sales_Fact[Unit_Price]),Sales_Fact[[#This Row],[Unit_Price]])</f>
        <v>462.93</v>
      </c>
      <c r="M1628" s="2">
        <f>IF(ISBLANK(Sales_Fact[[#This Row],[Discount]]),MEDIAN(Sales_Fact[Discount]),Sales_Fact[[#This Row],[Discount]])</f>
        <v>0.17</v>
      </c>
      <c r="N1628" s="1">
        <f>Sales_Fact[[#This Row],[Quantity2]]*Sales_Fact[[#This Row],[Unit_Price3]]*(1-Sales_Fact[[#This Row],[Discount4]])</f>
        <v>768.46379999999999</v>
      </c>
      <c r="O1628" s="1">
        <f>Sales_Fact[[#This Row],[Quantity2]]*Sales_Fact[[#This Row],[Unit_Price3]]</f>
        <v>925.86</v>
      </c>
      <c r="P1628" s="1">
        <f>Sales_Fact[[#This Row],[Gross Amount]]*Sales_Fact[[#This Row],[Discount4]]</f>
        <v>157.39620000000002</v>
      </c>
      <c r="Q1628" s="1" t="str">
        <f>IF(Sales_Fact[[#This Row],[Total_Amount5]]&gt;1000,"High Value","Standard")</f>
        <v>Standard</v>
      </c>
    </row>
    <row r="1629" spans="1:17" x14ac:dyDescent="0.25">
      <c r="A1629" t="s">
        <v>3515</v>
      </c>
      <c r="B1629" s="3">
        <v>45885</v>
      </c>
      <c r="C1629" t="s">
        <v>502</v>
      </c>
      <c r="D1629" t="s">
        <v>1548</v>
      </c>
      <c r="E1629" t="s">
        <v>1886</v>
      </c>
      <c r="F1629">
        <v>3</v>
      </c>
      <c r="G1629">
        <v>60.26</v>
      </c>
      <c r="H1629">
        <v>0.04</v>
      </c>
      <c r="I1629" t="s">
        <v>1861</v>
      </c>
      <c r="J1629">
        <v>173.5488</v>
      </c>
      <c r="K1629" s="4">
        <f>IF(ISBLANK(Sales_Fact[[#This Row],[Quantity]]),MEDIAN(Sales_Fact[Quantity]),Sales_Fact[[#This Row],[Quantity]])</f>
        <v>3</v>
      </c>
      <c r="L1629" s="1">
        <f>IF(ISBLANK(Sales_Fact[[#This Row],[Unit_Price]]),MEDIAN(Sales_Fact[Unit_Price]),Sales_Fact[[#This Row],[Unit_Price]])</f>
        <v>60.26</v>
      </c>
      <c r="M1629" s="2">
        <f>IF(ISBLANK(Sales_Fact[[#This Row],[Discount]]),MEDIAN(Sales_Fact[Discount]),Sales_Fact[[#This Row],[Discount]])</f>
        <v>0.04</v>
      </c>
      <c r="N1629" s="1">
        <f>Sales_Fact[[#This Row],[Quantity2]]*Sales_Fact[[#This Row],[Unit_Price3]]*(1-Sales_Fact[[#This Row],[Discount4]])</f>
        <v>173.5488</v>
      </c>
      <c r="O1629" s="1">
        <f>Sales_Fact[[#This Row],[Quantity2]]*Sales_Fact[[#This Row],[Unit_Price3]]</f>
        <v>180.78</v>
      </c>
      <c r="P1629" s="1">
        <f>Sales_Fact[[#This Row],[Gross Amount]]*Sales_Fact[[#This Row],[Discount4]]</f>
        <v>7.2312000000000003</v>
      </c>
      <c r="Q1629" s="1" t="str">
        <f>IF(Sales_Fact[[#This Row],[Total_Amount5]]&gt;1000,"High Value","Standard")</f>
        <v>Standard</v>
      </c>
    </row>
    <row r="1630" spans="1:17" x14ac:dyDescent="0.25">
      <c r="A1630" t="s">
        <v>3516</v>
      </c>
      <c r="B1630" s="3">
        <v>45829</v>
      </c>
      <c r="C1630" t="s">
        <v>265</v>
      </c>
      <c r="D1630" t="s">
        <v>1653</v>
      </c>
      <c r="E1630" t="s">
        <v>1890</v>
      </c>
      <c r="F1630">
        <v>3</v>
      </c>
      <c r="G1630">
        <v>109.5</v>
      </c>
      <c r="H1630">
        <v>0.06</v>
      </c>
      <c r="I1630" t="s">
        <v>1868</v>
      </c>
      <c r="J1630">
        <v>308.79000000000002</v>
      </c>
      <c r="K1630" s="4">
        <f>IF(ISBLANK(Sales_Fact[[#This Row],[Quantity]]),MEDIAN(Sales_Fact[Quantity]),Sales_Fact[[#This Row],[Quantity]])</f>
        <v>3</v>
      </c>
      <c r="L1630" s="1">
        <f>IF(ISBLANK(Sales_Fact[[#This Row],[Unit_Price]]),MEDIAN(Sales_Fact[Unit_Price]),Sales_Fact[[#This Row],[Unit_Price]])</f>
        <v>109.5</v>
      </c>
      <c r="M1630" s="2">
        <f>IF(ISBLANK(Sales_Fact[[#This Row],[Discount]]),MEDIAN(Sales_Fact[Discount]),Sales_Fact[[#This Row],[Discount]])</f>
        <v>0.06</v>
      </c>
      <c r="N1630" s="1">
        <f>Sales_Fact[[#This Row],[Quantity2]]*Sales_Fact[[#This Row],[Unit_Price3]]*(1-Sales_Fact[[#This Row],[Discount4]])</f>
        <v>308.78999999999996</v>
      </c>
      <c r="O1630" s="1">
        <f>Sales_Fact[[#This Row],[Quantity2]]*Sales_Fact[[#This Row],[Unit_Price3]]</f>
        <v>328.5</v>
      </c>
      <c r="P1630" s="1">
        <f>Sales_Fact[[#This Row],[Gross Amount]]*Sales_Fact[[#This Row],[Discount4]]</f>
        <v>19.71</v>
      </c>
      <c r="Q1630" s="1" t="str">
        <f>IF(Sales_Fact[[#This Row],[Total_Amount5]]&gt;1000,"High Value","Standard")</f>
        <v>Standard</v>
      </c>
    </row>
    <row r="1631" spans="1:17" x14ac:dyDescent="0.25">
      <c r="A1631" t="s">
        <v>3517</v>
      </c>
      <c r="B1631" s="3">
        <v>45721</v>
      </c>
      <c r="C1631" t="s">
        <v>1203</v>
      </c>
      <c r="D1631" t="s">
        <v>1761</v>
      </c>
      <c r="E1631" t="s">
        <v>1886</v>
      </c>
      <c r="F1631">
        <v>1</v>
      </c>
      <c r="G1631">
        <v>505.83</v>
      </c>
      <c r="H1631">
        <v>0.14000000000000001</v>
      </c>
      <c r="I1631" t="s">
        <v>1868</v>
      </c>
      <c r="J1631">
        <v>435.0138</v>
      </c>
      <c r="K1631" s="4">
        <f>IF(ISBLANK(Sales_Fact[[#This Row],[Quantity]]),MEDIAN(Sales_Fact[Quantity]),Sales_Fact[[#This Row],[Quantity]])</f>
        <v>1</v>
      </c>
      <c r="L1631" s="1">
        <f>IF(ISBLANK(Sales_Fact[[#This Row],[Unit_Price]]),MEDIAN(Sales_Fact[Unit_Price]),Sales_Fact[[#This Row],[Unit_Price]])</f>
        <v>505.83</v>
      </c>
      <c r="M1631" s="2">
        <f>IF(ISBLANK(Sales_Fact[[#This Row],[Discount]]),MEDIAN(Sales_Fact[Discount]),Sales_Fact[[#This Row],[Discount]])</f>
        <v>0.14000000000000001</v>
      </c>
      <c r="N1631" s="1">
        <f>Sales_Fact[[#This Row],[Quantity2]]*Sales_Fact[[#This Row],[Unit_Price3]]*(1-Sales_Fact[[#This Row],[Discount4]])</f>
        <v>435.0138</v>
      </c>
      <c r="O1631" s="1">
        <f>Sales_Fact[[#This Row],[Quantity2]]*Sales_Fact[[#This Row],[Unit_Price3]]</f>
        <v>505.83</v>
      </c>
      <c r="P1631" s="1">
        <f>Sales_Fact[[#This Row],[Gross Amount]]*Sales_Fact[[#This Row],[Discount4]]</f>
        <v>70.816200000000009</v>
      </c>
      <c r="Q1631" s="1" t="str">
        <f>IF(Sales_Fact[[#This Row],[Total_Amount5]]&gt;1000,"High Value","Standard")</f>
        <v>Standard</v>
      </c>
    </row>
    <row r="1632" spans="1:17" x14ac:dyDescent="0.25">
      <c r="A1632" t="s">
        <v>3518</v>
      </c>
      <c r="B1632" s="3">
        <v>45511</v>
      </c>
      <c r="C1632" t="s">
        <v>550</v>
      </c>
      <c r="D1632" t="s">
        <v>1845</v>
      </c>
      <c r="E1632" t="s">
        <v>1901</v>
      </c>
      <c r="F1632">
        <v>2</v>
      </c>
      <c r="G1632">
        <v>443.15</v>
      </c>
      <c r="H1632">
        <v>0.27</v>
      </c>
      <c r="I1632" t="s">
        <v>1864</v>
      </c>
      <c r="J1632">
        <v>646.99899999999991</v>
      </c>
      <c r="K1632" s="4">
        <f>IF(ISBLANK(Sales_Fact[[#This Row],[Quantity]]),MEDIAN(Sales_Fact[Quantity]),Sales_Fact[[#This Row],[Quantity]])</f>
        <v>2</v>
      </c>
      <c r="L1632" s="1">
        <f>IF(ISBLANK(Sales_Fact[[#This Row],[Unit_Price]]),MEDIAN(Sales_Fact[Unit_Price]),Sales_Fact[[#This Row],[Unit_Price]])</f>
        <v>443.15</v>
      </c>
      <c r="M1632" s="2">
        <f>IF(ISBLANK(Sales_Fact[[#This Row],[Discount]]),MEDIAN(Sales_Fact[Discount]),Sales_Fact[[#This Row],[Discount]])</f>
        <v>0.27</v>
      </c>
      <c r="N1632" s="1">
        <f>Sales_Fact[[#This Row],[Quantity2]]*Sales_Fact[[#This Row],[Unit_Price3]]*(1-Sales_Fact[[#This Row],[Discount4]])</f>
        <v>646.99899999999991</v>
      </c>
      <c r="O1632" s="1">
        <f>Sales_Fact[[#This Row],[Quantity2]]*Sales_Fact[[#This Row],[Unit_Price3]]</f>
        <v>886.3</v>
      </c>
      <c r="P1632" s="1">
        <f>Sales_Fact[[#This Row],[Gross Amount]]*Sales_Fact[[#This Row],[Discount4]]</f>
        <v>239.30100000000002</v>
      </c>
      <c r="Q1632" s="1" t="str">
        <f>IF(Sales_Fact[[#This Row],[Total_Amount5]]&gt;1000,"High Value","Standard")</f>
        <v>Standard</v>
      </c>
    </row>
    <row r="1633" spans="1:17" x14ac:dyDescent="0.25">
      <c r="A1633" t="s">
        <v>3519</v>
      </c>
      <c r="B1633" s="3">
        <v>45739</v>
      </c>
      <c r="C1633" t="s">
        <v>1534</v>
      </c>
      <c r="D1633" t="s">
        <v>1571</v>
      </c>
      <c r="E1633" t="s">
        <v>1872</v>
      </c>
      <c r="F1633">
        <v>2</v>
      </c>
      <c r="G1633">
        <v>784.26</v>
      </c>
      <c r="H1633">
        <v>0.23</v>
      </c>
      <c r="I1633" t="s">
        <v>1864</v>
      </c>
      <c r="J1633">
        <v>1207.7603999999999</v>
      </c>
      <c r="K1633" s="4">
        <f>IF(ISBLANK(Sales_Fact[[#This Row],[Quantity]]),MEDIAN(Sales_Fact[Quantity]),Sales_Fact[[#This Row],[Quantity]])</f>
        <v>2</v>
      </c>
      <c r="L1633" s="1">
        <f>IF(ISBLANK(Sales_Fact[[#This Row],[Unit_Price]]),MEDIAN(Sales_Fact[Unit_Price]),Sales_Fact[[#This Row],[Unit_Price]])</f>
        <v>784.26</v>
      </c>
      <c r="M1633" s="2">
        <f>IF(ISBLANK(Sales_Fact[[#This Row],[Discount]]),MEDIAN(Sales_Fact[Discount]),Sales_Fact[[#This Row],[Discount]])</f>
        <v>0.23</v>
      </c>
      <c r="N1633" s="1">
        <f>Sales_Fact[[#This Row],[Quantity2]]*Sales_Fact[[#This Row],[Unit_Price3]]*(1-Sales_Fact[[#This Row],[Discount4]])</f>
        <v>1207.7604000000001</v>
      </c>
      <c r="O1633" s="1">
        <f>Sales_Fact[[#This Row],[Quantity2]]*Sales_Fact[[#This Row],[Unit_Price3]]</f>
        <v>1568.52</v>
      </c>
      <c r="P1633" s="1">
        <f>Sales_Fact[[#This Row],[Gross Amount]]*Sales_Fact[[#This Row],[Discount4]]</f>
        <v>360.75960000000003</v>
      </c>
      <c r="Q1633" s="1" t="str">
        <f>IF(Sales_Fact[[#This Row],[Total_Amount5]]&gt;1000,"High Value","Standard")</f>
        <v>High Value</v>
      </c>
    </row>
    <row r="1634" spans="1:17" x14ac:dyDescent="0.25">
      <c r="A1634" t="s">
        <v>3520</v>
      </c>
      <c r="B1634" s="3">
        <v>45533</v>
      </c>
      <c r="C1634" t="s">
        <v>1415</v>
      </c>
      <c r="D1634" t="s">
        <v>1668</v>
      </c>
      <c r="E1634" t="s">
        <v>1931</v>
      </c>
      <c r="F1634">
        <v>3</v>
      </c>
      <c r="G1634">
        <v>590.30999999999995</v>
      </c>
      <c r="H1634">
        <v>0.17</v>
      </c>
      <c r="I1634" t="s">
        <v>1864</v>
      </c>
      <c r="J1634">
        <v>1469.8719000000001</v>
      </c>
      <c r="K1634" s="4">
        <f>IF(ISBLANK(Sales_Fact[[#This Row],[Quantity]]),MEDIAN(Sales_Fact[Quantity]),Sales_Fact[[#This Row],[Quantity]])</f>
        <v>3</v>
      </c>
      <c r="L1634" s="1">
        <f>IF(ISBLANK(Sales_Fact[[#This Row],[Unit_Price]]),MEDIAN(Sales_Fact[Unit_Price]),Sales_Fact[[#This Row],[Unit_Price]])</f>
        <v>590.30999999999995</v>
      </c>
      <c r="M1634" s="2">
        <f>IF(ISBLANK(Sales_Fact[[#This Row],[Discount]]),MEDIAN(Sales_Fact[Discount]),Sales_Fact[[#This Row],[Discount]])</f>
        <v>0.17</v>
      </c>
      <c r="N1634" s="1">
        <f>Sales_Fact[[#This Row],[Quantity2]]*Sales_Fact[[#This Row],[Unit_Price3]]*(1-Sales_Fact[[#This Row],[Discount4]])</f>
        <v>1469.8718999999999</v>
      </c>
      <c r="O1634" s="1">
        <f>Sales_Fact[[#This Row],[Quantity2]]*Sales_Fact[[#This Row],[Unit_Price3]]</f>
        <v>1770.9299999999998</v>
      </c>
      <c r="P1634" s="1">
        <f>Sales_Fact[[#This Row],[Gross Amount]]*Sales_Fact[[#This Row],[Discount4]]</f>
        <v>301.05809999999997</v>
      </c>
      <c r="Q1634" s="1" t="str">
        <f>IF(Sales_Fact[[#This Row],[Total_Amount5]]&gt;1000,"High Value","Standard")</f>
        <v>High Value</v>
      </c>
    </row>
    <row r="1635" spans="1:17" x14ac:dyDescent="0.25">
      <c r="A1635" t="s">
        <v>3521</v>
      </c>
      <c r="B1635" s="3">
        <v>45553</v>
      </c>
      <c r="C1635" t="s">
        <v>421</v>
      </c>
      <c r="D1635" t="s">
        <v>1758</v>
      </c>
      <c r="E1635" t="s">
        <v>1886</v>
      </c>
      <c r="F1635">
        <v>1</v>
      </c>
      <c r="G1635">
        <v>696.13</v>
      </c>
      <c r="H1635">
        <v>0.06</v>
      </c>
      <c r="I1635" t="s">
        <v>1868</v>
      </c>
      <c r="J1635">
        <v>654.36219999999992</v>
      </c>
      <c r="K1635" s="4">
        <f>IF(ISBLANK(Sales_Fact[[#This Row],[Quantity]]),MEDIAN(Sales_Fact[Quantity]),Sales_Fact[[#This Row],[Quantity]])</f>
        <v>1</v>
      </c>
      <c r="L1635" s="1">
        <f>IF(ISBLANK(Sales_Fact[[#This Row],[Unit_Price]]),MEDIAN(Sales_Fact[Unit_Price]),Sales_Fact[[#This Row],[Unit_Price]])</f>
        <v>696.13</v>
      </c>
      <c r="M1635" s="2">
        <f>IF(ISBLANK(Sales_Fact[[#This Row],[Discount]]),MEDIAN(Sales_Fact[Discount]),Sales_Fact[[#This Row],[Discount]])</f>
        <v>0.06</v>
      </c>
      <c r="N1635" s="1">
        <f>Sales_Fact[[#This Row],[Quantity2]]*Sales_Fact[[#This Row],[Unit_Price3]]*(1-Sales_Fact[[#This Row],[Discount4]])</f>
        <v>654.36219999999992</v>
      </c>
      <c r="O1635" s="1">
        <f>Sales_Fact[[#This Row],[Quantity2]]*Sales_Fact[[#This Row],[Unit_Price3]]</f>
        <v>696.13</v>
      </c>
      <c r="P1635" s="1">
        <f>Sales_Fact[[#This Row],[Gross Amount]]*Sales_Fact[[#This Row],[Discount4]]</f>
        <v>41.767800000000001</v>
      </c>
      <c r="Q1635" s="1" t="str">
        <f>IF(Sales_Fact[[#This Row],[Total_Amount5]]&gt;1000,"High Value","Standard")</f>
        <v>Standard</v>
      </c>
    </row>
    <row r="1636" spans="1:17" x14ac:dyDescent="0.25">
      <c r="A1636" t="s">
        <v>3522</v>
      </c>
      <c r="B1636" s="3">
        <v>45341</v>
      </c>
      <c r="C1636" t="s">
        <v>373</v>
      </c>
      <c r="D1636" t="s">
        <v>1704</v>
      </c>
      <c r="E1636" t="s">
        <v>1904</v>
      </c>
      <c r="F1636">
        <v>4</v>
      </c>
      <c r="G1636">
        <v>194.39</v>
      </c>
      <c r="H1636">
        <v>0.25</v>
      </c>
      <c r="I1636" t="s">
        <v>1861</v>
      </c>
      <c r="J1636">
        <v>583.16999999999996</v>
      </c>
      <c r="K1636" s="4">
        <f>IF(ISBLANK(Sales_Fact[[#This Row],[Quantity]]),MEDIAN(Sales_Fact[Quantity]),Sales_Fact[[#This Row],[Quantity]])</f>
        <v>4</v>
      </c>
      <c r="L1636" s="1">
        <f>IF(ISBLANK(Sales_Fact[[#This Row],[Unit_Price]]),MEDIAN(Sales_Fact[Unit_Price]),Sales_Fact[[#This Row],[Unit_Price]])</f>
        <v>194.39</v>
      </c>
      <c r="M1636" s="2">
        <f>IF(ISBLANK(Sales_Fact[[#This Row],[Discount]]),MEDIAN(Sales_Fact[Discount]),Sales_Fact[[#This Row],[Discount]])</f>
        <v>0.25</v>
      </c>
      <c r="N1636" s="1">
        <f>Sales_Fact[[#This Row],[Quantity2]]*Sales_Fact[[#This Row],[Unit_Price3]]*(1-Sales_Fact[[#This Row],[Discount4]])</f>
        <v>583.16999999999996</v>
      </c>
      <c r="O1636" s="1">
        <f>Sales_Fact[[#This Row],[Quantity2]]*Sales_Fact[[#This Row],[Unit_Price3]]</f>
        <v>777.56</v>
      </c>
      <c r="P1636" s="1">
        <f>Sales_Fact[[#This Row],[Gross Amount]]*Sales_Fact[[#This Row],[Discount4]]</f>
        <v>194.39</v>
      </c>
      <c r="Q1636" s="1" t="str">
        <f>IF(Sales_Fact[[#This Row],[Total_Amount5]]&gt;1000,"High Value","Standard")</f>
        <v>Standard</v>
      </c>
    </row>
    <row r="1637" spans="1:17" x14ac:dyDescent="0.25">
      <c r="A1637" t="s">
        <v>3523</v>
      </c>
      <c r="B1637" s="3">
        <v>45430</v>
      </c>
      <c r="C1637" t="s">
        <v>1047</v>
      </c>
      <c r="D1637" t="s">
        <v>1650</v>
      </c>
      <c r="E1637" t="s">
        <v>1883</v>
      </c>
      <c r="F1637">
        <v>1</v>
      </c>
      <c r="G1637">
        <v>339.7</v>
      </c>
      <c r="H1637">
        <v>0.1</v>
      </c>
      <c r="I1637" t="s">
        <v>1861</v>
      </c>
      <c r="J1637">
        <v>305.73</v>
      </c>
      <c r="K1637" s="4">
        <f>IF(ISBLANK(Sales_Fact[[#This Row],[Quantity]]),MEDIAN(Sales_Fact[Quantity]),Sales_Fact[[#This Row],[Quantity]])</f>
        <v>1</v>
      </c>
      <c r="L1637" s="1">
        <f>IF(ISBLANK(Sales_Fact[[#This Row],[Unit_Price]]),MEDIAN(Sales_Fact[Unit_Price]),Sales_Fact[[#This Row],[Unit_Price]])</f>
        <v>339.7</v>
      </c>
      <c r="M1637" s="2">
        <f>IF(ISBLANK(Sales_Fact[[#This Row],[Discount]]),MEDIAN(Sales_Fact[Discount]),Sales_Fact[[#This Row],[Discount]])</f>
        <v>0.1</v>
      </c>
      <c r="N1637" s="1">
        <f>Sales_Fact[[#This Row],[Quantity2]]*Sales_Fact[[#This Row],[Unit_Price3]]*(1-Sales_Fact[[#This Row],[Discount4]])</f>
        <v>305.73</v>
      </c>
      <c r="O1637" s="1">
        <f>Sales_Fact[[#This Row],[Quantity2]]*Sales_Fact[[#This Row],[Unit_Price3]]</f>
        <v>339.7</v>
      </c>
      <c r="P1637" s="1">
        <f>Sales_Fact[[#This Row],[Gross Amount]]*Sales_Fact[[#This Row],[Discount4]]</f>
        <v>33.97</v>
      </c>
      <c r="Q1637" s="1" t="str">
        <f>IF(Sales_Fact[[#This Row],[Total_Amount5]]&gt;1000,"High Value","Standard")</f>
        <v>Standard</v>
      </c>
    </row>
    <row r="1638" spans="1:17" x14ac:dyDescent="0.25">
      <c r="A1638" t="s">
        <v>3524</v>
      </c>
      <c r="B1638" s="3">
        <v>45912</v>
      </c>
      <c r="C1638" t="s">
        <v>189</v>
      </c>
      <c r="D1638" t="s">
        <v>1755</v>
      </c>
      <c r="E1638" t="s">
        <v>1896</v>
      </c>
      <c r="F1638">
        <v>4</v>
      </c>
      <c r="G1638">
        <v>463.16</v>
      </c>
      <c r="H1638">
        <v>0.27</v>
      </c>
      <c r="I1638" t="s">
        <v>1864</v>
      </c>
      <c r="J1638">
        <v>1352.4272000000001</v>
      </c>
      <c r="K1638" s="4">
        <f>IF(ISBLANK(Sales_Fact[[#This Row],[Quantity]]),MEDIAN(Sales_Fact[Quantity]),Sales_Fact[[#This Row],[Quantity]])</f>
        <v>4</v>
      </c>
      <c r="L1638" s="1">
        <f>IF(ISBLANK(Sales_Fact[[#This Row],[Unit_Price]]),MEDIAN(Sales_Fact[Unit_Price]),Sales_Fact[[#This Row],[Unit_Price]])</f>
        <v>463.16</v>
      </c>
      <c r="M1638" s="2">
        <f>IF(ISBLANK(Sales_Fact[[#This Row],[Discount]]),MEDIAN(Sales_Fact[Discount]),Sales_Fact[[#This Row],[Discount]])</f>
        <v>0.27</v>
      </c>
      <c r="N1638" s="1">
        <f>Sales_Fact[[#This Row],[Quantity2]]*Sales_Fact[[#This Row],[Unit_Price3]]*(1-Sales_Fact[[#This Row],[Discount4]])</f>
        <v>1352.4272000000001</v>
      </c>
      <c r="O1638" s="1">
        <f>Sales_Fact[[#This Row],[Quantity2]]*Sales_Fact[[#This Row],[Unit_Price3]]</f>
        <v>1852.64</v>
      </c>
      <c r="P1638" s="1">
        <f>Sales_Fact[[#This Row],[Gross Amount]]*Sales_Fact[[#This Row],[Discount4]]</f>
        <v>500.21280000000007</v>
      </c>
      <c r="Q1638" s="1" t="str">
        <f>IF(Sales_Fact[[#This Row],[Total_Amount5]]&gt;1000,"High Value","Standard")</f>
        <v>High Value</v>
      </c>
    </row>
    <row r="1639" spans="1:17" x14ac:dyDescent="0.25">
      <c r="A1639" t="s">
        <v>3525</v>
      </c>
      <c r="B1639" s="3">
        <v>45709</v>
      </c>
      <c r="C1639" t="s">
        <v>382</v>
      </c>
      <c r="D1639" t="s">
        <v>1564</v>
      </c>
      <c r="E1639" t="s">
        <v>1901</v>
      </c>
      <c r="F1639">
        <v>2</v>
      </c>
      <c r="G1639">
        <v>824.91</v>
      </c>
      <c r="H1639">
        <v>0.09</v>
      </c>
      <c r="I1639" t="s">
        <v>1861</v>
      </c>
      <c r="J1639">
        <v>1501.3362</v>
      </c>
      <c r="K1639" s="4">
        <f>IF(ISBLANK(Sales_Fact[[#This Row],[Quantity]]),MEDIAN(Sales_Fact[Quantity]),Sales_Fact[[#This Row],[Quantity]])</f>
        <v>2</v>
      </c>
      <c r="L1639" s="1">
        <f>IF(ISBLANK(Sales_Fact[[#This Row],[Unit_Price]]),MEDIAN(Sales_Fact[Unit_Price]),Sales_Fact[[#This Row],[Unit_Price]])</f>
        <v>824.91</v>
      </c>
      <c r="M1639" s="2">
        <f>IF(ISBLANK(Sales_Fact[[#This Row],[Discount]]),MEDIAN(Sales_Fact[Discount]),Sales_Fact[[#This Row],[Discount]])</f>
        <v>0.09</v>
      </c>
      <c r="N1639" s="1">
        <f>Sales_Fact[[#This Row],[Quantity2]]*Sales_Fact[[#This Row],[Unit_Price3]]*(1-Sales_Fact[[#This Row],[Discount4]])</f>
        <v>1501.3362</v>
      </c>
      <c r="O1639" s="1">
        <f>Sales_Fact[[#This Row],[Quantity2]]*Sales_Fact[[#This Row],[Unit_Price3]]</f>
        <v>1649.82</v>
      </c>
      <c r="P1639" s="1">
        <f>Sales_Fact[[#This Row],[Gross Amount]]*Sales_Fact[[#This Row],[Discount4]]</f>
        <v>148.4838</v>
      </c>
      <c r="Q1639" s="1" t="str">
        <f>IF(Sales_Fact[[#This Row],[Total_Amount5]]&gt;1000,"High Value","Standard")</f>
        <v>High Value</v>
      </c>
    </row>
    <row r="1640" spans="1:17" x14ac:dyDescent="0.25">
      <c r="A1640" t="s">
        <v>3526</v>
      </c>
      <c r="B1640" s="3">
        <v>45520</v>
      </c>
      <c r="C1640" t="s">
        <v>262</v>
      </c>
      <c r="D1640" t="s">
        <v>1564</v>
      </c>
      <c r="E1640" t="s">
        <v>1909</v>
      </c>
      <c r="F1640">
        <v>4</v>
      </c>
      <c r="G1640">
        <v>796.89</v>
      </c>
      <c r="H1640">
        <v>0.17</v>
      </c>
      <c r="I1640" t="s">
        <v>1861</v>
      </c>
      <c r="J1640">
        <v>2645.6747999999998</v>
      </c>
      <c r="K1640" s="4">
        <f>IF(ISBLANK(Sales_Fact[[#This Row],[Quantity]]),MEDIAN(Sales_Fact[Quantity]),Sales_Fact[[#This Row],[Quantity]])</f>
        <v>4</v>
      </c>
      <c r="L1640" s="1">
        <f>IF(ISBLANK(Sales_Fact[[#This Row],[Unit_Price]]),MEDIAN(Sales_Fact[Unit_Price]),Sales_Fact[[#This Row],[Unit_Price]])</f>
        <v>796.89</v>
      </c>
      <c r="M1640" s="2">
        <f>IF(ISBLANK(Sales_Fact[[#This Row],[Discount]]),MEDIAN(Sales_Fact[Discount]),Sales_Fact[[#This Row],[Discount]])</f>
        <v>0.17</v>
      </c>
      <c r="N1640" s="1">
        <f>Sales_Fact[[#This Row],[Quantity2]]*Sales_Fact[[#This Row],[Unit_Price3]]*(1-Sales_Fact[[#This Row],[Discount4]])</f>
        <v>2645.6747999999998</v>
      </c>
      <c r="O1640" s="1">
        <f>Sales_Fact[[#This Row],[Quantity2]]*Sales_Fact[[#This Row],[Unit_Price3]]</f>
        <v>3187.56</v>
      </c>
      <c r="P1640" s="1">
        <f>Sales_Fact[[#This Row],[Gross Amount]]*Sales_Fact[[#This Row],[Discount4]]</f>
        <v>541.88520000000005</v>
      </c>
      <c r="Q1640" s="1" t="str">
        <f>IF(Sales_Fact[[#This Row],[Total_Amount5]]&gt;1000,"High Value","Standard")</f>
        <v>High Value</v>
      </c>
    </row>
    <row r="1641" spans="1:17" x14ac:dyDescent="0.25">
      <c r="A1641" t="s">
        <v>3527</v>
      </c>
      <c r="B1641" s="3">
        <v>45478</v>
      </c>
      <c r="C1641" t="s">
        <v>779</v>
      </c>
      <c r="D1641" t="s">
        <v>1629</v>
      </c>
      <c r="E1641" t="s">
        <v>1863</v>
      </c>
      <c r="F1641">
        <v>3</v>
      </c>
      <c r="G1641">
        <v>543.92999999999995</v>
      </c>
      <c r="H1641">
        <v>0.3</v>
      </c>
      <c r="I1641" t="s">
        <v>1868</v>
      </c>
      <c r="J1641">
        <v>1142.2529999999999</v>
      </c>
      <c r="K1641" s="4">
        <f>IF(ISBLANK(Sales_Fact[[#This Row],[Quantity]]),MEDIAN(Sales_Fact[Quantity]),Sales_Fact[[#This Row],[Quantity]])</f>
        <v>3</v>
      </c>
      <c r="L1641" s="1">
        <f>IF(ISBLANK(Sales_Fact[[#This Row],[Unit_Price]]),MEDIAN(Sales_Fact[Unit_Price]),Sales_Fact[[#This Row],[Unit_Price]])</f>
        <v>543.92999999999995</v>
      </c>
      <c r="M1641" s="2">
        <f>IF(ISBLANK(Sales_Fact[[#This Row],[Discount]]),MEDIAN(Sales_Fact[Discount]),Sales_Fact[[#This Row],[Discount]])</f>
        <v>0.3</v>
      </c>
      <c r="N1641" s="1">
        <f>Sales_Fact[[#This Row],[Quantity2]]*Sales_Fact[[#This Row],[Unit_Price3]]*(1-Sales_Fact[[#This Row],[Discount4]])</f>
        <v>1142.2529999999999</v>
      </c>
      <c r="O1641" s="1">
        <f>Sales_Fact[[#This Row],[Quantity2]]*Sales_Fact[[#This Row],[Unit_Price3]]</f>
        <v>1631.79</v>
      </c>
      <c r="P1641" s="1">
        <f>Sales_Fact[[#This Row],[Gross Amount]]*Sales_Fact[[#This Row],[Discount4]]</f>
        <v>489.53699999999998</v>
      </c>
      <c r="Q1641" s="1" t="str">
        <f>IF(Sales_Fact[[#This Row],[Total_Amount5]]&gt;1000,"High Value","Standard")</f>
        <v>High Value</v>
      </c>
    </row>
    <row r="1642" spans="1:17" x14ac:dyDescent="0.25">
      <c r="A1642" t="s">
        <v>3528</v>
      </c>
      <c r="B1642" s="3">
        <v>45496</v>
      </c>
      <c r="C1642" t="s">
        <v>580</v>
      </c>
      <c r="D1642" t="s">
        <v>1594</v>
      </c>
      <c r="E1642" t="s">
        <v>1872</v>
      </c>
      <c r="F1642">
        <v>2</v>
      </c>
      <c r="G1642">
        <v>44.65</v>
      </c>
      <c r="H1642">
        <v>0.03</v>
      </c>
      <c r="I1642" t="s">
        <v>1864</v>
      </c>
      <c r="J1642">
        <v>86.620999999999995</v>
      </c>
      <c r="K1642" s="4">
        <f>IF(ISBLANK(Sales_Fact[[#This Row],[Quantity]]),MEDIAN(Sales_Fact[Quantity]),Sales_Fact[[#This Row],[Quantity]])</f>
        <v>2</v>
      </c>
      <c r="L1642" s="1">
        <f>IF(ISBLANK(Sales_Fact[[#This Row],[Unit_Price]]),MEDIAN(Sales_Fact[Unit_Price]),Sales_Fact[[#This Row],[Unit_Price]])</f>
        <v>44.65</v>
      </c>
      <c r="M1642" s="2">
        <f>IF(ISBLANK(Sales_Fact[[#This Row],[Discount]]),MEDIAN(Sales_Fact[Discount]),Sales_Fact[[#This Row],[Discount]])</f>
        <v>0.03</v>
      </c>
      <c r="N1642" s="1">
        <f>Sales_Fact[[#This Row],[Quantity2]]*Sales_Fact[[#This Row],[Unit_Price3]]*(1-Sales_Fact[[#This Row],[Discount4]])</f>
        <v>86.620999999999995</v>
      </c>
      <c r="O1642" s="1">
        <f>Sales_Fact[[#This Row],[Quantity2]]*Sales_Fact[[#This Row],[Unit_Price3]]</f>
        <v>89.3</v>
      </c>
      <c r="P1642" s="1">
        <f>Sales_Fact[[#This Row],[Gross Amount]]*Sales_Fact[[#This Row],[Discount4]]</f>
        <v>2.6789999999999998</v>
      </c>
      <c r="Q1642" s="1" t="str">
        <f>IF(Sales_Fact[[#This Row],[Total_Amount5]]&gt;1000,"High Value","Standard")</f>
        <v>Standard</v>
      </c>
    </row>
    <row r="1643" spans="1:17" x14ac:dyDescent="0.25">
      <c r="A1643" t="s">
        <v>3529</v>
      </c>
      <c r="B1643" s="3">
        <v>45742</v>
      </c>
      <c r="C1643" t="s">
        <v>809</v>
      </c>
      <c r="D1643" t="s">
        <v>1719</v>
      </c>
      <c r="E1643" t="s">
        <v>1879</v>
      </c>
      <c r="F1643">
        <v>4</v>
      </c>
      <c r="G1643">
        <v>827.39</v>
      </c>
      <c r="H1643">
        <v>0.06</v>
      </c>
      <c r="I1643" t="s">
        <v>1868</v>
      </c>
      <c r="J1643">
        <v>3110.9863999999998</v>
      </c>
      <c r="K1643" s="4">
        <f>IF(ISBLANK(Sales_Fact[[#This Row],[Quantity]]),MEDIAN(Sales_Fact[Quantity]),Sales_Fact[[#This Row],[Quantity]])</f>
        <v>4</v>
      </c>
      <c r="L1643" s="1">
        <f>IF(ISBLANK(Sales_Fact[[#This Row],[Unit_Price]]),MEDIAN(Sales_Fact[Unit_Price]),Sales_Fact[[#This Row],[Unit_Price]])</f>
        <v>827.39</v>
      </c>
      <c r="M1643" s="2">
        <f>IF(ISBLANK(Sales_Fact[[#This Row],[Discount]]),MEDIAN(Sales_Fact[Discount]),Sales_Fact[[#This Row],[Discount]])</f>
        <v>0.06</v>
      </c>
      <c r="N1643" s="1">
        <f>Sales_Fact[[#This Row],[Quantity2]]*Sales_Fact[[#This Row],[Unit_Price3]]*(1-Sales_Fact[[#This Row],[Discount4]])</f>
        <v>3110.9863999999998</v>
      </c>
      <c r="O1643" s="1">
        <f>Sales_Fact[[#This Row],[Quantity2]]*Sales_Fact[[#This Row],[Unit_Price3]]</f>
        <v>3309.56</v>
      </c>
      <c r="P1643" s="1">
        <f>Sales_Fact[[#This Row],[Gross Amount]]*Sales_Fact[[#This Row],[Discount4]]</f>
        <v>198.5736</v>
      </c>
      <c r="Q1643" s="1" t="str">
        <f>IF(Sales_Fact[[#This Row],[Total_Amount5]]&gt;1000,"High Value","Standard")</f>
        <v>High Value</v>
      </c>
    </row>
    <row r="1644" spans="1:17" x14ac:dyDescent="0.25">
      <c r="A1644" t="s">
        <v>3530</v>
      </c>
      <c r="B1644" s="3">
        <v>45301</v>
      </c>
      <c r="C1644" t="s">
        <v>981</v>
      </c>
      <c r="D1644" t="s">
        <v>1594</v>
      </c>
      <c r="E1644" t="s">
        <v>1913</v>
      </c>
      <c r="F1644">
        <v>2</v>
      </c>
      <c r="G1644">
        <v>403.2</v>
      </c>
      <c r="H1644">
        <v>0.21</v>
      </c>
      <c r="I1644" t="s">
        <v>1864</v>
      </c>
      <c r="J1644">
        <v>637.05600000000004</v>
      </c>
      <c r="K1644" s="4">
        <f>IF(ISBLANK(Sales_Fact[[#This Row],[Quantity]]),MEDIAN(Sales_Fact[Quantity]),Sales_Fact[[#This Row],[Quantity]])</f>
        <v>2</v>
      </c>
      <c r="L1644" s="1">
        <f>IF(ISBLANK(Sales_Fact[[#This Row],[Unit_Price]]),MEDIAN(Sales_Fact[Unit_Price]),Sales_Fact[[#This Row],[Unit_Price]])</f>
        <v>403.2</v>
      </c>
      <c r="M1644" s="2">
        <f>IF(ISBLANK(Sales_Fact[[#This Row],[Discount]]),MEDIAN(Sales_Fact[Discount]),Sales_Fact[[#This Row],[Discount]])</f>
        <v>0.21</v>
      </c>
      <c r="N1644" s="1">
        <f>Sales_Fact[[#This Row],[Quantity2]]*Sales_Fact[[#This Row],[Unit_Price3]]*(1-Sales_Fact[[#This Row],[Discount4]])</f>
        <v>637.05600000000004</v>
      </c>
      <c r="O1644" s="1">
        <f>Sales_Fact[[#This Row],[Quantity2]]*Sales_Fact[[#This Row],[Unit_Price3]]</f>
        <v>806.4</v>
      </c>
      <c r="P1644" s="1">
        <f>Sales_Fact[[#This Row],[Gross Amount]]*Sales_Fact[[#This Row],[Discount4]]</f>
        <v>169.34399999999999</v>
      </c>
      <c r="Q1644" s="1" t="str">
        <f>IF(Sales_Fact[[#This Row],[Total_Amount5]]&gt;1000,"High Value","Standard")</f>
        <v>Standard</v>
      </c>
    </row>
    <row r="1645" spans="1:17" x14ac:dyDescent="0.25">
      <c r="A1645" t="s">
        <v>3531</v>
      </c>
      <c r="B1645" s="3">
        <v>45547</v>
      </c>
      <c r="C1645" t="s">
        <v>81</v>
      </c>
      <c r="D1645" t="s">
        <v>1809</v>
      </c>
      <c r="E1645" t="s">
        <v>1896</v>
      </c>
      <c r="F1645">
        <v>4</v>
      </c>
      <c r="G1645">
        <v>292.31</v>
      </c>
      <c r="H1645">
        <v>0.27</v>
      </c>
      <c r="I1645" t="s">
        <v>1864</v>
      </c>
      <c r="J1645">
        <v>853.54520000000002</v>
      </c>
      <c r="K1645" s="4">
        <f>IF(ISBLANK(Sales_Fact[[#This Row],[Quantity]]),MEDIAN(Sales_Fact[Quantity]),Sales_Fact[[#This Row],[Quantity]])</f>
        <v>4</v>
      </c>
      <c r="L1645" s="1">
        <f>IF(ISBLANK(Sales_Fact[[#This Row],[Unit_Price]]),MEDIAN(Sales_Fact[Unit_Price]),Sales_Fact[[#This Row],[Unit_Price]])</f>
        <v>292.31</v>
      </c>
      <c r="M1645" s="2">
        <f>IF(ISBLANK(Sales_Fact[[#This Row],[Discount]]),MEDIAN(Sales_Fact[Discount]),Sales_Fact[[#This Row],[Discount]])</f>
        <v>0.27</v>
      </c>
      <c r="N1645" s="1">
        <f>Sales_Fact[[#This Row],[Quantity2]]*Sales_Fact[[#This Row],[Unit_Price3]]*(1-Sales_Fact[[#This Row],[Discount4]])</f>
        <v>853.54520000000002</v>
      </c>
      <c r="O1645" s="1">
        <f>Sales_Fact[[#This Row],[Quantity2]]*Sales_Fact[[#This Row],[Unit_Price3]]</f>
        <v>1169.24</v>
      </c>
      <c r="P1645" s="1">
        <f>Sales_Fact[[#This Row],[Gross Amount]]*Sales_Fact[[#This Row],[Discount4]]</f>
        <v>315.69480000000004</v>
      </c>
      <c r="Q1645" s="1" t="str">
        <f>IF(Sales_Fact[[#This Row],[Total_Amount5]]&gt;1000,"High Value","Standard")</f>
        <v>Standard</v>
      </c>
    </row>
    <row r="1646" spans="1:17" x14ac:dyDescent="0.25">
      <c r="A1646" t="s">
        <v>3532</v>
      </c>
      <c r="B1646" s="3">
        <v>45806</v>
      </c>
      <c r="C1646" t="s">
        <v>1520</v>
      </c>
      <c r="D1646" t="s">
        <v>1556</v>
      </c>
      <c r="E1646" t="s">
        <v>1901</v>
      </c>
      <c r="F1646">
        <v>1</v>
      </c>
      <c r="G1646">
        <v>948.33</v>
      </c>
      <c r="H1646">
        <v>0.11</v>
      </c>
      <c r="I1646" t="s">
        <v>1861</v>
      </c>
      <c r="J1646">
        <v>844.01370000000009</v>
      </c>
      <c r="K1646" s="4">
        <f>IF(ISBLANK(Sales_Fact[[#This Row],[Quantity]]),MEDIAN(Sales_Fact[Quantity]),Sales_Fact[[#This Row],[Quantity]])</f>
        <v>1</v>
      </c>
      <c r="L1646" s="1">
        <f>IF(ISBLANK(Sales_Fact[[#This Row],[Unit_Price]]),MEDIAN(Sales_Fact[Unit_Price]),Sales_Fact[[#This Row],[Unit_Price]])</f>
        <v>948.33</v>
      </c>
      <c r="M1646" s="2">
        <f>IF(ISBLANK(Sales_Fact[[#This Row],[Discount]]),MEDIAN(Sales_Fact[Discount]),Sales_Fact[[#This Row],[Discount]])</f>
        <v>0.11</v>
      </c>
      <c r="N1646" s="1">
        <f>Sales_Fact[[#This Row],[Quantity2]]*Sales_Fact[[#This Row],[Unit_Price3]]*(1-Sales_Fact[[#This Row],[Discount4]])</f>
        <v>844.01370000000009</v>
      </c>
      <c r="O1646" s="1">
        <f>Sales_Fact[[#This Row],[Quantity2]]*Sales_Fact[[#This Row],[Unit_Price3]]</f>
        <v>948.33</v>
      </c>
      <c r="P1646" s="1">
        <f>Sales_Fact[[#This Row],[Gross Amount]]*Sales_Fact[[#This Row],[Discount4]]</f>
        <v>104.3163</v>
      </c>
      <c r="Q1646" s="1" t="str">
        <f>IF(Sales_Fact[[#This Row],[Total_Amount5]]&gt;1000,"High Value","Standard")</f>
        <v>Standard</v>
      </c>
    </row>
    <row r="1647" spans="1:17" x14ac:dyDescent="0.25">
      <c r="A1647" t="s">
        <v>3533</v>
      </c>
      <c r="B1647" s="3">
        <v>45294</v>
      </c>
      <c r="C1647" t="s">
        <v>1086</v>
      </c>
      <c r="D1647" t="s">
        <v>1668</v>
      </c>
      <c r="E1647" t="s">
        <v>1870</v>
      </c>
      <c r="F1647">
        <v>1</v>
      </c>
      <c r="G1647">
        <v>702.27</v>
      </c>
      <c r="H1647">
        <v>0.17</v>
      </c>
      <c r="I1647" t="s">
        <v>1868</v>
      </c>
      <c r="J1647">
        <v>582.88409999999999</v>
      </c>
      <c r="K1647" s="4">
        <f>IF(ISBLANK(Sales_Fact[[#This Row],[Quantity]]),MEDIAN(Sales_Fact[Quantity]),Sales_Fact[[#This Row],[Quantity]])</f>
        <v>1</v>
      </c>
      <c r="L1647" s="1">
        <f>IF(ISBLANK(Sales_Fact[[#This Row],[Unit_Price]]),MEDIAN(Sales_Fact[Unit_Price]),Sales_Fact[[#This Row],[Unit_Price]])</f>
        <v>702.27</v>
      </c>
      <c r="M1647" s="2">
        <f>IF(ISBLANK(Sales_Fact[[#This Row],[Discount]]),MEDIAN(Sales_Fact[Discount]),Sales_Fact[[#This Row],[Discount]])</f>
        <v>0.17</v>
      </c>
      <c r="N1647" s="1">
        <f>Sales_Fact[[#This Row],[Quantity2]]*Sales_Fact[[#This Row],[Unit_Price3]]*(1-Sales_Fact[[#This Row],[Discount4]])</f>
        <v>582.88409999999999</v>
      </c>
      <c r="O1647" s="1">
        <f>Sales_Fact[[#This Row],[Quantity2]]*Sales_Fact[[#This Row],[Unit_Price3]]</f>
        <v>702.27</v>
      </c>
      <c r="P1647" s="1">
        <f>Sales_Fact[[#This Row],[Gross Amount]]*Sales_Fact[[#This Row],[Discount4]]</f>
        <v>119.38590000000001</v>
      </c>
      <c r="Q1647" s="1" t="str">
        <f>IF(Sales_Fact[[#This Row],[Total_Amount5]]&gt;1000,"High Value","Standard")</f>
        <v>Standard</v>
      </c>
    </row>
    <row r="1648" spans="1:17" x14ac:dyDescent="0.25">
      <c r="A1648" t="s">
        <v>3534</v>
      </c>
      <c r="B1648" s="3">
        <v>45875</v>
      </c>
      <c r="C1648" t="s">
        <v>164</v>
      </c>
      <c r="D1648" t="s">
        <v>1641</v>
      </c>
      <c r="E1648" t="s">
        <v>1860</v>
      </c>
      <c r="F1648">
        <v>2</v>
      </c>
      <c r="G1648">
        <v>379.28</v>
      </c>
      <c r="H1648">
        <v>0.26</v>
      </c>
      <c r="I1648" t="s">
        <v>1861</v>
      </c>
      <c r="J1648">
        <v>561.33439999999996</v>
      </c>
      <c r="K1648" s="4">
        <f>IF(ISBLANK(Sales_Fact[[#This Row],[Quantity]]),MEDIAN(Sales_Fact[Quantity]),Sales_Fact[[#This Row],[Quantity]])</f>
        <v>2</v>
      </c>
      <c r="L1648" s="1">
        <f>IF(ISBLANK(Sales_Fact[[#This Row],[Unit_Price]]),MEDIAN(Sales_Fact[Unit_Price]),Sales_Fact[[#This Row],[Unit_Price]])</f>
        <v>379.28</v>
      </c>
      <c r="M1648" s="2">
        <f>IF(ISBLANK(Sales_Fact[[#This Row],[Discount]]),MEDIAN(Sales_Fact[Discount]),Sales_Fact[[#This Row],[Discount]])</f>
        <v>0.26</v>
      </c>
      <c r="N1648" s="1">
        <f>Sales_Fact[[#This Row],[Quantity2]]*Sales_Fact[[#This Row],[Unit_Price3]]*(1-Sales_Fact[[#This Row],[Discount4]])</f>
        <v>561.33439999999996</v>
      </c>
      <c r="O1648" s="1">
        <f>Sales_Fact[[#This Row],[Quantity2]]*Sales_Fact[[#This Row],[Unit_Price3]]</f>
        <v>758.56</v>
      </c>
      <c r="P1648" s="1">
        <f>Sales_Fact[[#This Row],[Gross Amount]]*Sales_Fact[[#This Row],[Discount4]]</f>
        <v>197.22559999999999</v>
      </c>
      <c r="Q1648" s="1" t="str">
        <f>IF(Sales_Fact[[#This Row],[Total_Amount5]]&gt;1000,"High Value","Standard")</f>
        <v>Standard</v>
      </c>
    </row>
    <row r="1649" spans="1:17" x14ac:dyDescent="0.25">
      <c r="A1649" t="s">
        <v>3535</v>
      </c>
      <c r="B1649" s="3">
        <v>45669</v>
      </c>
      <c r="C1649" t="s">
        <v>458</v>
      </c>
      <c r="D1649" t="s">
        <v>1692</v>
      </c>
      <c r="E1649" t="s">
        <v>1879</v>
      </c>
      <c r="F1649">
        <v>4</v>
      </c>
      <c r="G1649">
        <v>92.35</v>
      </c>
      <c r="H1649">
        <v>0.15</v>
      </c>
      <c r="I1649" t="s">
        <v>1861</v>
      </c>
      <c r="J1649">
        <v>313.99</v>
      </c>
      <c r="K1649" s="4">
        <f>IF(ISBLANK(Sales_Fact[[#This Row],[Quantity]]),MEDIAN(Sales_Fact[Quantity]),Sales_Fact[[#This Row],[Quantity]])</f>
        <v>4</v>
      </c>
      <c r="L1649" s="1">
        <f>IF(ISBLANK(Sales_Fact[[#This Row],[Unit_Price]]),MEDIAN(Sales_Fact[Unit_Price]),Sales_Fact[[#This Row],[Unit_Price]])</f>
        <v>92.35</v>
      </c>
      <c r="M1649" s="2">
        <f>IF(ISBLANK(Sales_Fact[[#This Row],[Discount]]),MEDIAN(Sales_Fact[Discount]),Sales_Fact[[#This Row],[Discount]])</f>
        <v>0.15</v>
      </c>
      <c r="N1649" s="1">
        <f>Sales_Fact[[#This Row],[Quantity2]]*Sales_Fact[[#This Row],[Unit_Price3]]*(1-Sales_Fact[[#This Row],[Discount4]])</f>
        <v>313.98999999999995</v>
      </c>
      <c r="O1649" s="1">
        <f>Sales_Fact[[#This Row],[Quantity2]]*Sales_Fact[[#This Row],[Unit_Price3]]</f>
        <v>369.4</v>
      </c>
      <c r="P1649" s="1">
        <f>Sales_Fact[[#This Row],[Gross Amount]]*Sales_Fact[[#This Row],[Discount4]]</f>
        <v>55.41</v>
      </c>
      <c r="Q1649" s="1" t="str">
        <f>IF(Sales_Fact[[#This Row],[Total_Amount5]]&gt;1000,"High Value","Standard")</f>
        <v>Standard</v>
      </c>
    </row>
    <row r="1650" spans="1:17" x14ac:dyDescent="0.25">
      <c r="A1650" t="s">
        <v>3536</v>
      </c>
      <c r="B1650" s="3">
        <v>45606</v>
      </c>
      <c r="C1650" t="s">
        <v>717</v>
      </c>
      <c r="D1650" t="s">
        <v>1668</v>
      </c>
      <c r="E1650" t="s">
        <v>1913</v>
      </c>
      <c r="F1650">
        <v>4</v>
      </c>
      <c r="G1650">
        <v>721.54</v>
      </c>
      <c r="H1650">
        <v>0.21</v>
      </c>
      <c r="I1650" t="s">
        <v>1861</v>
      </c>
      <c r="J1650">
        <v>2280.0664000000002</v>
      </c>
      <c r="K1650" s="4">
        <f>IF(ISBLANK(Sales_Fact[[#This Row],[Quantity]]),MEDIAN(Sales_Fact[Quantity]),Sales_Fact[[#This Row],[Quantity]])</f>
        <v>4</v>
      </c>
      <c r="L1650" s="1">
        <f>IF(ISBLANK(Sales_Fact[[#This Row],[Unit_Price]]),MEDIAN(Sales_Fact[Unit_Price]),Sales_Fact[[#This Row],[Unit_Price]])</f>
        <v>721.54</v>
      </c>
      <c r="M1650" s="2">
        <f>IF(ISBLANK(Sales_Fact[[#This Row],[Discount]]),MEDIAN(Sales_Fact[Discount]),Sales_Fact[[#This Row],[Discount]])</f>
        <v>0.21</v>
      </c>
      <c r="N1650" s="1">
        <f>Sales_Fact[[#This Row],[Quantity2]]*Sales_Fact[[#This Row],[Unit_Price3]]*(1-Sales_Fact[[#This Row],[Discount4]])</f>
        <v>2280.0664000000002</v>
      </c>
      <c r="O1650" s="1">
        <f>Sales_Fact[[#This Row],[Quantity2]]*Sales_Fact[[#This Row],[Unit_Price3]]</f>
        <v>2886.16</v>
      </c>
      <c r="P1650" s="1">
        <f>Sales_Fact[[#This Row],[Gross Amount]]*Sales_Fact[[#This Row],[Discount4]]</f>
        <v>606.09359999999992</v>
      </c>
      <c r="Q1650" s="1" t="str">
        <f>IF(Sales_Fact[[#This Row],[Total_Amount5]]&gt;1000,"High Value","Standard")</f>
        <v>High Value</v>
      </c>
    </row>
    <row r="1651" spans="1:17" x14ac:dyDescent="0.25">
      <c r="A1651" t="s">
        <v>3537</v>
      </c>
      <c r="B1651" s="3">
        <v>45787</v>
      </c>
      <c r="C1651" t="s">
        <v>206</v>
      </c>
      <c r="D1651" t="s">
        <v>1665</v>
      </c>
      <c r="E1651" t="s">
        <v>1890</v>
      </c>
      <c r="F1651">
        <v>1</v>
      </c>
      <c r="G1651">
        <v>228.69</v>
      </c>
      <c r="H1651">
        <v>0.14000000000000001</v>
      </c>
      <c r="I1651" t="s">
        <v>1861</v>
      </c>
      <c r="J1651">
        <v>196.67339999999999</v>
      </c>
      <c r="K1651" s="4">
        <f>IF(ISBLANK(Sales_Fact[[#This Row],[Quantity]]),MEDIAN(Sales_Fact[Quantity]),Sales_Fact[[#This Row],[Quantity]])</f>
        <v>1</v>
      </c>
      <c r="L1651" s="1">
        <f>IF(ISBLANK(Sales_Fact[[#This Row],[Unit_Price]]),MEDIAN(Sales_Fact[Unit_Price]),Sales_Fact[[#This Row],[Unit_Price]])</f>
        <v>228.69</v>
      </c>
      <c r="M1651" s="2">
        <f>IF(ISBLANK(Sales_Fact[[#This Row],[Discount]]),MEDIAN(Sales_Fact[Discount]),Sales_Fact[[#This Row],[Discount]])</f>
        <v>0.14000000000000001</v>
      </c>
      <c r="N1651" s="1">
        <f>Sales_Fact[[#This Row],[Quantity2]]*Sales_Fact[[#This Row],[Unit_Price3]]*(1-Sales_Fact[[#This Row],[Discount4]])</f>
        <v>196.67339999999999</v>
      </c>
      <c r="O1651" s="1">
        <f>Sales_Fact[[#This Row],[Quantity2]]*Sales_Fact[[#This Row],[Unit_Price3]]</f>
        <v>228.69</v>
      </c>
      <c r="P1651" s="1">
        <f>Sales_Fact[[#This Row],[Gross Amount]]*Sales_Fact[[#This Row],[Discount4]]</f>
        <v>32.016600000000004</v>
      </c>
      <c r="Q1651" s="1" t="str">
        <f>IF(Sales_Fact[[#This Row],[Total_Amount5]]&gt;1000,"High Value","Standard")</f>
        <v>Standard</v>
      </c>
    </row>
    <row r="1652" spans="1:17" x14ac:dyDescent="0.25">
      <c r="A1652" t="s">
        <v>3538</v>
      </c>
      <c r="B1652" s="3">
        <v>45929</v>
      </c>
      <c r="C1652" t="s">
        <v>1122</v>
      </c>
      <c r="D1652" t="s">
        <v>1710</v>
      </c>
      <c r="E1652" t="s">
        <v>1901</v>
      </c>
      <c r="F1652">
        <v>1</v>
      </c>
      <c r="G1652">
        <v>899.09</v>
      </c>
      <c r="H1652">
        <v>0.2</v>
      </c>
      <c r="I1652" t="s">
        <v>1864</v>
      </c>
      <c r="J1652">
        <v>719.27200000000005</v>
      </c>
      <c r="K1652" s="4">
        <f>IF(ISBLANK(Sales_Fact[[#This Row],[Quantity]]),MEDIAN(Sales_Fact[Quantity]),Sales_Fact[[#This Row],[Quantity]])</f>
        <v>1</v>
      </c>
      <c r="L1652" s="1">
        <f>IF(ISBLANK(Sales_Fact[[#This Row],[Unit_Price]]),MEDIAN(Sales_Fact[Unit_Price]),Sales_Fact[[#This Row],[Unit_Price]])</f>
        <v>899.09</v>
      </c>
      <c r="M1652" s="2">
        <f>IF(ISBLANK(Sales_Fact[[#This Row],[Discount]]),MEDIAN(Sales_Fact[Discount]),Sales_Fact[[#This Row],[Discount]])</f>
        <v>0.2</v>
      </c>
      <c r="N1652" s="1">
        <f>Sales_Fact[[#This Row],[Quantity2]]*Sales_Fact[[#This Row],[Unit_Price3]]*(1-Sales_Fact[[#This Row],[Discount4]])</f>
        <v>719.27200000000005</v>
      </c>
      <c r="O1652" s="1">
        <f>Sales_Fact[[#This Row],[Quantity2]]*Sales_Fact[[#This Row],[Unit_Price3]]</f>
        <v>899.09</v>
      </c>
      <c r="P1652" s="1">
        <f>Sales_Fact[[#This Row],[Gross Amount]]*Sales_Fact[[#This Row],[Discount4]]</f>
        <v>179.81800000000001</v>
      </c>
      <c r="Q1652" s="1" t="str">
        <f>IF(Sales_Fact[[#This Row],[Total_Amount5]]&gt;1000,"High Value","Standard")</f>
        <v>Standard</v>
      </c>
    </row>
    <row r="1653" spans="1:17" x14ac:dyDescent="0.25">
      <c r="A1653" t="s">
        <v>3539</v>
      </c>
      <c r="B1653" s="3">
        <v>45379</v>
      </c>
      <c r="C1653" t="s">
        <v>1209</v>
      </c>
      <c r="D1653" t="s">
        <v>1575</v>
      </c>
      <c r="E1653" t="s">
        <v>1866</v>
      </c>
      <c r="F1653">
        <v>4</v>
      </c>
      <c r="G1653">
        <v>195.75</v>
      </c>
      <c r="H1653">
        <v>0.17</v>
      </c>
      <c r="I1653" t="s">
        <v>1861</v>
      </c>
      <c r="J1653">
        <v>649.89</v>
      </c>
      <c r="K1653" s="4">
        <f>IF(ISBLANK(Sales_Fact[[#This Row],[Quantity]]),MEDIAN(Sales_Fact[Quantity]),Sales_Fact[[#This Row],[Quantity]])</f>
        <v>4</v>
      </c>
      <c r="L1653" s="1">
        <f>IF(ISBLANK(Sales_Fact[[#This Row],[Unit_Price]]),MEDIAN(Sales_Fact[Unit_Price]),Sales_Fact[[#This Row],[Unit_Price]])</f>
        <v>195.75</v>
      </c>
      <c r="M1653" s="2">
        <f>IF(ISBLANK(Sales_Fact[[#This Row],[Discount]]),MEDIAN(Sales_Fact[Discount]),Sales_Fact[[#This Row],[Discount]])</f>
        <v>0.17</v>
      </c>
      <c r="N1653" s="1">
        <f>Sales_Fact[[#This Row],[Quantity2]]*Sales_Fact[[#This Row],[Unit_Price3]]*(1-Sales_Fact[[#This Row],[Discount4]])</f>
        <v>649.89</v>
      </c>
      <c r="O1653" s="1">
        <f>Sales_Fact[[#This Row],[Quantity2]]*Sales_Fact[[#This Row],[Unit_Price3]]</f>
        <v>783</v>
      </c>
      <c r="P1653" s="1">
        <f>Sales_Fact[[#This Row],[Gross Amount]]*Sales_Fact[[#This Row],[Discount4]]</f>
        <v>133.11000000000001</v>
      </c>
      <c r="Q1653" s="1" t="str">
        <f>IF(Sales_Fact[[#This Row],[Total_Amount5]]&gt;1000,"High Value","Standard")</f>
        <v>Standard</v>
      </c>
    </row>
    <row r="1654" spans="1:17" x14ac:dyDescent="0.25">
      <c r="A1654" t="s">
        <v>3540</v>
      </c>
      <c r="B1654" s="3">
        <v>45532</v>
      </c>
      <c r="C1654" t="s">
        <v>1332</v>
      </c>
      <c r="D1654" t="s">
        <v>1830</v>
      </c>
      <c r="E1654" t="s">
        <v>1888</v>
      </c>
      <c r="F1654">
        <v>3</v>
      </c>
      <c r="G1654">
        <v>199.13</v>
      </c>
      <c r="H1654">
        <v>0.24</v>
      </c>
      <c r="I1654" t="s">
        <v>1861</v>
      </c>
      <c r="J1654">
        <v>454.01639999999998</v>
      </c>
      <c r="K1654" s="4">
        <f>IF(ISBLANK(Sales_Fact[[#This Row],[Quantity]]),MEDIAN(Sales_Fact[Quantity]),Sales_Fact[[#This Row],[Quantity]])</f>
        <v>3</v>
      </c>
      <c r="L1654" s="1">
        <f>IF(ISBLANK(Sales_Fact[[#This Row],[Unit_Price]]),MEDIAN(Sales_Fact[Unit_Price]),Sales_Fact[[#This Row],[Unit_Price]])</f>
        <v>199.13</v>
      </c>
      <c r="M1654" s="2">
        <f>IF(ISBLANK(Sales_Fact[[#This Row],[Discount]]),MEDIAN(Sales_Fact[Discount]),Sales_Fact[[#This Row],[Discount]])</f>
        <v>0.24</v>
      </c>
      <c r="N1654" s="1">
        <f>Sales_Fact[[#This Row],[Quantity2]]*Sales_Fact[[#This Row],[Unit_Price3]]*(1-Sales_Fact[[#This Row],[Discount4]])</f>
        <v>454.01639999999998</v>
      </c>
      <c r="O1654" s="1">
        <f>Sales_Fact[[#This Row],[Quantity2]]*Sales_Fact[[#This Row],[Unit_Price3]]</f>
        <v>597.39</v>
      </c>
      <c r="P1654" s="1">
        <f>Sales_Fact[[#This Row],[Gross Amount]]*Sales_Fact[[#This Row],[Discount4]]</f>
        <v>143.37359999999998</v>
      </c>
      <c r="Q1654" s="1" t="str">
        <f>IF(Sales_Fact[[#This Row],[Total_Amount5]]&gt;1000,"High Value","Standard")</f>
        <v>Standard</v>
      </c>
    </row>
    <row r="1655" spans="1:17" x14ac:dyDescent="0.25">
      <c r="A1655" t="s">
        <v>3541</v>
      </c>
      <c r="B1655" s="3">
        <v>45466</v>
      </c>
      <c r="C1655" t="s">
        <v>541</v>
      </c>
      <c r="D1655" t="s">
        <v>1617</v>
      </c>
      <c r="E1655" t="s">
        <v>1881</v>
      </c>
      <c r="F1655">
        <v>2</v>
      </c>
      <c r="G1655">
        <v>833.62</v>
      </c>
      <c r="H1655">
        <v>0.18</v>
      </c>
      <c r="I1655" t="s">
        <v>1861</v>
      </c>
      <c r="J1655">
        <v>1367.1368</v>
      </c>
      <c r="K1655" s="4">
        <f>IF(ISBLANK(Sales_Fact[[#This Row],[Quantity]]),MEDIAN(Sales_Fact[Quantity]),Sales_Fact[[#This Row],[Quantity]])</f>
        <v>2</v>
      </c>
      <c r="L1655" s="1">
        <f>IF(ISBLANK(Sales_Fact[[#This Row],[Unit_Price]]),MEDIAN(Sales_Fact[Unit_Price]),Sales_Fact[[#This Row],[Unit_Price]])</f>
        <v>833.62</v>
      </c>
      <c r="M1655" s="2">
        <f>IF(ISBLANK(Sales_Fact[[#This Row],[Discount]]),MEDIAN(Sales_Fact[Discount]),Sales_Fact[[#This Row],[Discount]])</f>
        <v>0.18</v>
      </c>
      <c r="N1655" s="1">
        <f>Sales_Fact[[#This Row],[Quantity2]]*Sales_Fact[[#This Row],[Unit_Price3]]*(1-Sales_Fact[[#This Row],[Discount4]])</f>
        <v>1367.1368000000002</v>
      </c>
      <c r="O1655" s="1">
        <f>Sales_Fact[[#This Row],[Quantity2]]*Sales_Fact[[#This Row],[Unit_Price3]]</f>
        <v>1667.24</v>
      </c>
      <c r="P1655" s="1">
        <f>Sales_Fact[[#This Row],[Gross Amount]]*Sales_Fact[[#This Row],[Discount4]]</f>
        <v>300.10320000000002</v>
      </c>
      <c r="Q1655" s="1" t="str">
        <f>IF(Sales_Fact[[#This Row],[Total_Amount5]]&gt;1000,"High Value","Standard")</f>
        <v>High Value</v>
      </c>
    </row>
    <row r="1656" spans="1:17" x14ac:dyDescent="0.25">
      <c r="A1656" t="s">
        <v>3542</v>
      </c>
      <c r="B1656" s="3">
        <v>45395</v>
      </c>
      <c r="C1656" t="s">
        <v>1498</v>
      </c>
      <c r="D1656" t="s">
        <v>1776</v>
      </c>
      <c r="E1656" t="s">
        <v>1879</v>
      </c>
      <c r="F1656">
        <v>1</v>
      </c>
      <c r="G1656">
        <v>676.26</v>
      </c>
      <c r="H1656">
        <v>0.14000000000000001</v>
      </c>
      <c r="I1656" t="s">
        <v>1861</v>
      </c>
      <c r="J1656">
        <v>581.58359999999993</v>
      </c>
      <c r="K1656" s="4">
        <f>IF(ISBLANK(Sales_Fact[[#This Row],[Quantity]]),MEDIAN(Sales_Fact[Quantity]),Sales_Fact[[#This Row],[Quantity]])</f>
        <v>1</v>
      </c>
      <c r="L1656" s="1">
        <f>IF(ISBLANK(Sales_Fact[[#This Row],[Unit_Price]]),MEDIAN(Sales_Fact[Unit_Price]),Sales_Fact[[#This Row],[Unit_Price]])</f>
        <v>676.26</v>
      </c>
      <c r="M1656" s="2">
        <f>IF(ISBLANK(Sales_Fact[[#This Row],[Discount]]),MEDIAN(Sales_Fact[Discount]),Sales_Fact[[#This Row],[Discount]])</f>
        <v>0.14000000000000001</v>
      </c>
      <c r="N1656" s="1">
        <f>Sales_Fact[[#This Row],[Quantity2]]*Sales_Fact[[#This Row],[Unit_Price3]]*(1-Sales_Fact[[#This Row],[Discount4]])</f>
        <v>581.58359999999993</v>
      </c>
      <c r="O1656" s="1">
        <f>Sales_Fact[[#This Row],[Quantity2]]*Sales_Fact[[#This Row],[Unit_Price3]]</f>
        <v>676.26</v>
      </c>
      <c r="P1656" s="1">
        <f>Sales_Fact[[#This Row],[Gross Amount]]*Sales_Fact[[#This Row],[Discount4]]</f>
        <v>94.676400000000001</v>
      </c>
      <c r="Q1656" s="1" t="str">
        <f>IF(Sales_Fact[[#This Row],[Total_Amount5]]&gt;1000,"High Value","Standard")</f>
        <v>Standard</v>
      </c>
    </row>
    <row r="1657" spans="1:17" x14ac:dyDescent="0.25">
      <c r="A1657" t="s">
        <v>3543</v>
      </c>
      <c r="B1657" s="3">
        <v>45708</v>
      </c>
      <c r="C1657" t="s">
        <v>134</v>
      </c>
      <c r="D1657" t="s">
        <v>1731</v>
      </c>
      <c r="E1657" t="s">
        <v>1890</v>
      </c>
      <c r="F1657">
        <v>2</v>
      </c>
      <c r="G1657">
        <v>666.49</v>
      </c>
      <c r="H1657">
        <v>0.06</v>
      </c>
      <c r="I1657" t="s">
        <v>1861</v>
      </c>
      <c r="J1657">
        <v>1253.0011999999999</v>
      </c>
      <c r="K1657" s="4">
        <f>IF(ISBLANK(Sales_Fact[[#This Row],[Quantity]]),MEDIAN(Sales_Fact[Quantity]),Sales_Fact[[#This Row],[Quantity]])</f>
        <v>2</v>
      </c>
      <c r="L1657" s="1">
        <f>IF(ISBLANK(Sales_Fact[[#This Row],[Unit_Price]]),MEDIAN(Sales_Fact[Unit_Price]),Sales_Fact[[#This Row],[Unit_Price]])</f>
        <v>666.49</v>
      </c>
      <c r="M1657" s="2">
        <f>IF(ISBLANK(Sales_Fact[[#This Row],[Discount]]),MEDIAN(Sales_Fact[Discount]),Sales_Fact[[#This Row],[Discount]])</f>
        <v>0.06</v>
      </c>
      <c r="N1657" s="1">
        <f>Sales_Fact[[#This Row],[Quantity2]]*Sales_Fact[[#This Row],[Unit_Price3]]*(1-Sales_Fact[[#This Row],[Discount4]])</f>
        <v>1253.0011999999999</v>
      </c>
      <c r="O1657" s="1">
        <f>Sales_Fact[[#This Row],[Quantity2]]*Sales_Fact[[#This Row],[Unit_Price3]]</f>
        <v>1332.98</v>
      </c>
      <c r="P1657" s="1">
        <f>Sales_Fact[[#This Row],[Gross Amount]]*Sales_Fact[[#This Row],[Discount4]]</f>
        <v>79.978799999999993</v>
      </c>
      <c r="Q1657" s="1" t="str">
        <f>IF(Sales_Fact[[#This Row],[Total_Amount5]]&gt;1000,"High Value","Standard")</f>
        <v>High Value</v>
      </c>
    </row>
    <row r="1658" spans="1:17" x14ac:dyDescent="0.25">
      <c r="A1658" t="s">
        <v>3544</v>
      </c>
      <c r="B1658" s="3">
        <v>45735</v>
      </c>
      <c r="C1658" t="s">
        <v>1429</v>
      </c>
      <c r="D1658" t="s">
        <v>1597</v>
      </c>
      <c r="E1658" t="s">
        <v>1874</v>
      </c>
      <c r="F1658">
        <v>3</v>
      </c>
      <c r="G1658">
        <v>471.19</v>
      </c>
      <c r="H1658">
        <v>0.28000000000000003</v>
      </c>
      <c r="I1658" t="s">
        <v>1868</v>
      </c>
      <c r="J1658">
        <v>1017.7704</v>
      </c>
      <c r="K1658" s="4">
        <f>IF(ISBLANK(Sales_Fact[[#This Row],[Quantity]]),MEDIAN(Sales_Fact[Quantity]),Sales_Fact[[#This Row],[Quantity]])</f>
        <v>3</v>
      </c>
      <c r="L1658" s="1">
        <f>IF(ISBLANK(Sales_Fact[[#This Row],[Unit_Price]]),MEDIAN(Sales_Fact[Unit_Price]),Sales_Fact[[#This Row],[Unit_Price]])</f>
        <v>471.19</v>
      </c>
      <c r="M1658" s="2">
        <f>IF(ISBLANK(Sales_Fact[[#This Row],[Discount]]),MEDIAN(Sales_Fact[Discount]),Sales_Fact[[#This Row],[Discount]])</f>
        <v>0.28000000000000003</v>
      </c>
      <c r="N1658" s="1">
        <f>Sales_Fact[[#This Row],[Quantity2]]*Sales_Fact[[#This Row],[Unit_Price3]]*(1-Sales_Fact[[#This Row],[Discount4]])</f>
        <v>1017.7703999999999</v>
      </c>
      <c r="O1658" s="1">
        <f>Sales_Fact[[#This Row],[Quantity2]]*Sales_Fact[[#This Row],[Unit_Price3]]</f>
        <v>1413.57</v>
      </c>
      <c r="P1658" s="1">
        <f>Sales_Fact[[#This Row],[Gross Amount]]*Sales_Fact[[#This Row],[Discount4]]</f>
        <v>395.7996</v>
      </c>
      <c r="Q1658" s="1" t="str">
        <f>IF(Sales_Fact[[#This Row],[Total_Amount5]]&gt;1000,"High Value","Standard")</f>
        <v>High Value</v>
      </c>
    </row>
    <row r="1659" spans="1:17" x14ac:dyDescent="0.25">
      <c r="A1659" t="s">
        <v>3545</v>
      </c>
      <c r="B1659" s="3">
        <v>45237</v>
      </c>
      <c r="C1659" t="s">
        <v>418</v>
      </c>
      <c r="D1659" t="s">
        <v>1575</v>
      </c>
      <c r="E1659" t="s">
        <v>1860</v>
      </c>
      <c r="F1659">
        <v>4</v>
      </c>
      <c r="G1659">
        <v>555.65</v>
      </c>
      <c r="H1659">
        <v>0.25</v>
      </c>
      <c r="I1659" t="s">
        <v>1868</v>
      </c>
      <c r="J1659">
        <v>1666.95</v>
      </c>
      <c r="K1659" s="4">
        <f>IF(ISBLANK(Sales_Fact[[#This Row],[Quantity]]),MEDIAN(Sales_Fact[Quantity]),Sales_Fact[[#This Row],[Quantity]])</f>
        <v>4</v>
      </c>
      <c r="L1659" s="1">
        <f>IF(ISBLANK(Sales_Fact[[#This Row],[Unit_Price]]),MEDIAN(Sales_Fact[Unit_Price]),Sales_Fact[[#This Row],[Unit_Price]])</f>
        <v>555.65</v>
      </c>
      <c r="M1659" s="2">
        <f>IF(ISBLANK(Sales_Fact[[#This Row],[Discount]]),MEDIAN(Sales_Fact[Discount]),Sales_Fact[[#This Row],[Discount]])</f>
        <v>0.25</v>
      </c>
      <c r="N1659" s="1">
        <f>Sales_Fact[[#This Row],[Quantity2]]*Sales_Fact[[#This Row],[Unit_Price3]]*(1-Sales_Fact[[#This Row],[Discount4]])</f>
        <v>1666.9499999999998</v>
      </c>
      <c r="O1659" s="1">
        <f>Sales_Fact[[#This Row],[Quantity2]]*Sales_Fact[[#This Row],[Unit_Price3]]</f>
        <v>2222.6</v>
      </c>
      <c r="P1659" s="1">
        <f>Sales_Fact[[#This Row],[Gross Amount]]*Sales_Fact[[#This Row],[Discount4]]</f>
        <v>555.65</v>
      </c>
      <c r="Q1659" s="1" t="str">
        <f>IF(Sales_Fact[[#This Row],[Total_Amount5]]&gt;1000,"High Value","Standard")</f>
        <v>High Value</v>
      </c>
    </row>
    <row r="1660" spans="1:17" x14ac:dyDescent="0.25">
      <c r="A1660" t="s">
        <v>3546</v>
      </c>
      <c r="B1660" s="3">
        <v>45282</v>
      </c>
      <c r="C1660" t="s">
        <v>145</v>
      </c>
      <c r="D1660" t="s">
        <v>1836</v>
      </c>
      <c r="E1660" t="s">
        <v>1881</v>
      </c>
      <c r="F1660">
        <v>2</v>
      </c>
      <c r="G1660">
        <v>100.42</v>
      </c>
      <c r="H1660">
        <v>0.06</v>
      </c>
      <c r="I1660" t="s">
        <v>1861</v>
      </c>
      <c r="J1660">
        <v>188.78960000000001</v>
      </c>
      <c r="K1660" s="4">
        <f>IF(ISBLANK(Sales_Fact[[#This Row],[Quantity]]),MEDIAN(Sales_Fact[Quantity]),Sales_Fact[[#This Row],[Quantity]])</f>
        <v>2</v>
      </c>
      <c r="L1660" s="1">
        <f>IF(ISBLANK(Sales_Fact[[#This Row],[Unit_Price]]),MEDIAN(Sales_Fact[Unit_Price]),Sales_Fact[[#This Row],[Unit_Price]])</f>
        <v>100.42</v>
      </c>
      <c r="M1660" s="2">
        <f>IF(ISBLANK(Sales_Fact[[#This Row],[Discount]]),MEDIAN(Sales_Fact[Discount]),Sales_Fact[[#This Row],[Discount]])</f>
        <v>0.06</v>
      </c>
      <c r="N1660" s="1">
        <f>Sales_Fact[[#This Row],[Quantity2]]*Sales_Fact[[#This Row],[Unit_Price3]]*(1-Sales_Fact[[#This Row],[Discount4]])</f>
        <v>188.78959999999998</v>
      </c>
      <c r="O1660" s="1">
        <f>Sales_Fact[[#This Row],[Quantity2]]*Sales_Fact[[#This Row],[Unit_Price3]]</f>
        <v>200.84</v>
      </c>
      <c r="P1660" s="1">
        <f>Sales_Fact[[#This Row],[Gross Amount]]*Sales_Fact[[#This Row],[Discount4]]</f>
        <v>12.0504</v>
      </c>
      <c r="Q1660" s="1" t="str">
        <f>IF(Sales_Fact[[#This Row],[Total_Amount5]]&gt;1000,"High Value","Standard")</f>
        <v>Standard</v>
      </c>
    </row>
    <row r="1661" spans="1:17" x14ac:dyDescent="0.25">
      <c r="A1661" t="s">
        <v>3547</v>
      </c>
      <c r="B1661" s="3">
        <v>45337</v>
      </c>
      <c r="C1661" t="s">
        <v>195</v>
      </c>
      <c r="D1661" t="s">
        <v>1845</v>
      </c>
      <c r="E1661" t="s">
        <v>1899</v>
      </c>
      <c r="F1661">
        <v>3</v>
      </c>
      <c r="G1661">
        <v>981.69</v>
      </c>
      <c r="H1661">
        <v>0.05</v>
      </c>
      <c r="I1661" t="s">
        <v>1868</v>
      </c>
      <c r="J1661">
        <v>2797.8164999999999</v>
      </c>
      <c r="K1661" s="4">
        <f>IF(ISBLANK(Sales_Fact[[#This Row],[Quantity]]),MEDIAN(Sales_Fact[Quantity]),Sales_Fact[[#This Row],[Quantity]])</f>
        <v>3</v>
      </c>
      <c r="L1661" s="1">
        <f>IF(ISBLANK(Sales_Fact[[#This Row],[Unit_Price]]),MEDIAN(Sales_Fact[Unit_Price]),Sales_Fact[[#This Row],[Unit_Price]])</f>
        <v>981.69</v>
      </c>
      <c r="M1661" s="2">
        <f>IF(ISBLANK(Sales_Fact[[#This Row],[Discount]]),MEDIAN(Sales_Fact[Discount]),Sales_Fact[[#This Row],[Discount]])</f>
        <v>0.05</v>
      </c>
      <c r="N1661" s="1">
        <f>Sales_Fact[[#This Row],[Quantity2]]*Sales_Fact[[#This Row],[Unit_Price3]]*(1-Sales_Fact[[#This Row],[Discount4]])</f>
        <v>2797.8164999999999</v>
      </c>
      <c r="O1661" s="1">
        <f>Sales_Fact[[#This Row],[Quantity2]]*Sales_Fact[[#This Row],[Unit_Price3]]</f>
        <v>2945.07</v>
      </c>
      <c r="P1661" s="1">
        <f>Sales_Fact[[#This Row],[Gross Amount]]*Sales_Fact[[#This Row],[Discount4]]</f>
        <v>147.2535</v>
      </c>
      <c r="Q1661" s="1" t="str">
        <f>IF(Sales_Fact[[#This Row],[Total_Amount5]]&gt;1000,"High Value","Standard")</f>
        <v>High Value</v>
      </c>
    </row>
    <row r="1662" spans="1:17" x14ac:dyDescent="0.25">
      <c r="A1662" t="s">
        <v>3548</v>
      </c>
      <c r="B1662" s="3">
        <v>45310</v>
      </c>
      <c r="C1662" t="s">
        <v>1038</v>
      </c>
      <c r="D1662" t="s">
        <v>1582</v>
      </c>
      <c r="E1662" t="s">
        <v>1886</v>
      </c>
      <c r="F1662">
        <v>2</v>
      </c>
      <c r="G1662">
        <v>848.87</v>
      </c>
      <c r="H1662">
        <v>0.09</v>
      </c>
      <c r="I1662" t="s">
        <v>1868</v>
      </c>
      <c r="J1662">
        <v>1544.9434000000001</v>
      </c>
      <c r="K1662" s="4">
        <f>IF(ISBLANK(Sales_Fact[[#This Row],[Quantity]]),MEDIAN(Sales_Fact[Quantity]),Sales_Fact[[#This Row],[Quantity]])</f>
        <v>2</v>
      </c>
      <c r="L1662" s="1">
        <f>IF(ISBLANK(Sales_Fact[[#This Row],[Unit_Price]]),MEDIAN(Sales_Fact[Unit_Price]),Sales_Fact[[#This Row],[Unit_Price]])</f>
        <v>848.87</v>
      </c>
      <c r="M1662" s="2">
        <f>IF(ISBLANK(Sales_Fact[[#This Row],[Discount]]),MEDIAN(Sales_Fact[Discount]),Sales_Fact[[#This Row],[Discount]])</f>
        <v>0.09</v>
      </c>
      <c r="N1662" s="1">
        <f>Sales_Fact[[#This Row],[Quantity2]]*Sales_Fact[[#This Row],[Unit_Price3]]*(1-Sales_Fact[[#This Row],[Discount4]])</f>
        <v>1544.9434000000001</v>
      </c>
      <c r="O1662" s="1">
        <f>Sales_Fact[[#This Row],[Quantity2]]*Sales_Fact[[#This Row],[Unit_Price3]]</f>
        <v>1697.74</v>
      </c>
      <c r="P1662" s="1">
        <f>Sales_Fact[[#This Row],[Gross Amount]]*Sales_Fact[[#This Row],[Discount4]]</f>
        <v>152.79659999999998</v>
      </c>
      <c r="Q1662" s="1" t="str">
        <f>IF(Sales_Fact[[#This Row],[Total_Amount5]]&gt;1000,"High Value","Standard")</f>
        <v>High Value</v>
      </c>
    </row>
    <row r="1663" spans="1:17" x14ac:dyDescent="0.25">
      <c r="A1663" t="s">
        <v>3549</v>
      </c>
      <c r="B1663" s="3">
        <v>45230</v>
      </c>
      <c r="C1663" t="s">
        <v>1182</v>
      </c>
      <c r="D1663" t="s">
        <v>1839</v>
      </c>
      <c r="E1663" t="s">
        <v>1901</v>
      </c>
      <c r="F1663">
        <v>3</v>
      </c>
      <c r="G1663">
        <v>582.32000000000005</v>
      </c>
      <c r="H1663">
        <v>0</v>
      </c>
      <c r="I1663" t="s">
        <v>1864</v>
      </c>
      <c r="J1663">
        <v>1746.96</v>
      </c>
      <c r="K1663" s="4">
        <f>IF(ISBLANK(Sales_Fact[[#This Row],[Quantity]]),MEDIAN(Sales_Fact[Quantity]),Sales_Fact[[#This Row],[Quantity]])</f>
        <v>3</v>
      </c>
      <c r="L1663" s="1">
        <f>IF(ISBLANK(Sales_Fact[[#This Row],[Unit_Price]]),MEDIAN(Sales_Fact[Unit_Price]),Sales_Fact[[#This Row],[Unit_Price]])</f>
        <v>582.32000000000005</v>
      </c>
      <c r="M1663" s="2">
        <f>IF(ISBLANK(Sales_Fact[[#This Row],[Discount]]),MEDIAN(Sales_Fact[Discount]),Sales_Fact[[#This Row],[Discount]])</f>
        <v>0</v>
      </c>
      <c r="N1663" s="1">
        <f>Sales_Fact[[#This Row],[Quantity2]]*Sales_Fact[[#This Row],[Unit_Price3]]*(1-Sales_Fact[[#This Row],[Discount4]])</f>
        <v>1746.96</v>
      </c>
      <c r="O1663" s="1">
        <f>Sales_Fact[[#This Row],[Quantity2]]*Sales_Fact[[#This Row],[Unit_Price3]]</f>
        <v>1746.96</v>
      </c>
      <c r="P1663" s="1">
        <f>Sales_Fact[[#This Row],[Gross Amount]]*Sales_Fact[[#This Row],[Discount4]]</f>
        <v>0</v>
      </c>
      <c r="Q1663" s="1" t="str">
        <f>IF(Sales_Fact[[#This Row],[Total_Amount5]]&gt;1000,"High Value","Standard")</f>
        <v>High Value</v>
      </c>
    </row>
    <row r="1664" spans="1:17" x14ac:dyDescent="0.25">
      <c r="A1664" t="s">
        <v>3550</v>
      </c>
      <c r="B1664" s="3">
        <v>45341</v>
      </c>
      <c r="C1664" t="s">
        <v>574</v>
      </c>
      <c r="D1664" t="s">
        <v>1698</v>
      </c>
      <c r="E1664" t="s">
        <v>1863</v>
      </c>
      <c r="F1664">
        <v>2</v>
      </c>
      <c r="G1664">
        <v>869.43</v>
      </c>
      <c r="H1664">
        <v>0.24</v>
      </c>
      <c r="I1664" t="s">
        <v>1868</v>
      </c>
      <c r="J1664">
        <v>1321.5336</v>
      </c>
      <c r="K1664" s="4">
        <f>IF(ISBLANK(Sales_Fact[[#This Row],[Quantity]]),MEDIAN(Sales_Fact[Quantity]),Sales_Fact[[#This Row],[Quantity]])</f>
        <v>2</v>
      </c>
      <c r="L1664" s="1">
        <f>IF(ISBLANK(Sales_Fact[[#This Row],[Unit_Price]]),MEDIAN(Sales_Fact[Unit_Price]),Sales_Fact[[#This Row],[Unit_Price]])</f>
        <v>869.43</v>
      </c>
      <c r="M1664" s="2">
        <f>IF(ISBLANK(Sales_Fact[[#This Row],[Discount]]),MEDIAN(Sales_Fact[Discount]),Sales_Fact[[#This Row],[Discount]])</f>
        <v>0.24</v>
      </c>
      <c r="N1664" s="1">
        <f>Sales_Fact[[#This Row],[Quantity2]]*Sales_Fact[[#This Row],[Unit_Price3]]*(1-Sales_Fact[[#This Row],[Discount4]])</f>
        <v>1321.5336</v>
      </c>
      <c r="O1664" s="1">
        <f>Sales_Fact[[#This Row],[Quantity2]]*Sales_Fact[[#This Row],[Unit_Price3]]</f>
        <v>1738.86</v>
      </c>
      <c r="P1664" s="1">
        <f>Sales_Fact[[#This Row],[Gross Amount]]*Sales_Fact[[#This Row],[Discount4]]</f>
        <v>417.32639999999998</v>
      </c>
      <c r="Q1664" s="1" t="str">
        <f>IF(Sales_Fact[[#This Row],[Total_Amount5]]&gt;1000,"High Value","Standard")</f>
        <v>High Value</v>
      </c>
    </row>
    <row r="1665" spans="1:17" x14ac:dyDescent="0.25">
      <c r="A1665" t="s">
        <v>3551</v>
      </c>
      <c r="B1665" s="3">
        <v>45440</v>
      </c>
      <c r="C1665" t="s">
        <v>96</v>
      </c>
      <c r="D1665" t="s">
        <v>1713</v>
      </c>
      <c r="E1665" t="s">
        <v>1874</v>
      </c>
      <c r="F1665">
        <v>1</v>
      </c>
      <c r="G1665">
        <v>62.26</v>
      </c>
      <c r="H1665">
        <v>0.03</v>
      </c>
      <c r="I1665" t="s">
        <v>1868</v>
      </c>
      <c r="J1665">
        <v>60.392200000000003</v>
      </c>
      <c r="K1665" s="4">
        <f>IF(ISBLANK(Sales_Fact[[#This Row],[Quantity]]),MEDIAN(Sales_Fact[Quantity]),Sales_Fact[[#This Row],[Quantity]])</f>
        <v>1</v>
      </c>
      <c r="L1665" s="1">
        <f>IF(ISBLANK(Sales_Fact[[#This Row],[Unit_Price]]),MEDIAN(Sales_Fact[Unit_Price]),Sales_Fact[[#This Row],[Unit_Price]])</f>
        <v>62.26</v>
      </c>
      <c r="M1665" s="2">
        <f>IF(ISBLANK(Sales_Fact[[#This Row],[Discount]]),MEDIAN(Sales_Fact[Discount]),Sales_Fact[[#This Row],[Discount]])</f>
        <v>0.03</v>
      </c>
      <c r="N1665" s="1">
        <f>Sales_Fact[[#This Row],[Quantity2]]*Sales_Fact[[#This Row],[Unit_Price3]]*(1-Sales_Fact[[#This Row],[Discount4]])</f>
        <v>60.392199999999995</v>
      </c>
      <c r="O1665" s="1">
        <f>Sales_Fact[[#This Row],[Quantity2]]*Sales_Fact[[#This Row],[Unit_Price3]]</f>
        <v>62.26</v>
      </c>
      <c r="P1665" s="1">
        <f>Sales_Fact[[#This Row],[Gross Amount]]*Sales_Fact[[#This Row],[Discount4]]</f>
        <v>1.8677999999999999</v>
      </c>
      <c r="Q1665" s="1" t="str">
        <f>IF(Sales_Fact[[#This Row],[Total_Amount5]]&gt;1000,"High Value","Standard")</f>
        <v>Standard</v>
      </c>
    </row>
    <row r="1666" spans="1:17" x14ac:dyDescent="0.25">
      <c r="A1666" t="s">
        <v>3552</v>
      </c>
      <c r="B1666" s="3">
        <v>45798</v>
      </c>
      <c r="C1666" t="s">
        <v>517</v>
      </c>
      <c r="D1666" t="s">
        <v>1668</v>
      </c>
      <c r="E1666" t="s">
        <v>1881</v>
      </c>
      <c r="F1666">
        <v>3</v>
      </c>
      <c r="G1666">
        <v>343.97</v>
      </c>
      <c r="H1666">
        <v>0.04</v>
      </c>
      <c r="I1666" t="s">
        <v>1868</v>
      </c>
      <c r="J1666">
        <v>990.6336</v>
      </c>
      <c r="K1666" s="4">
        <f>IF(ISBLANK(Sales_Fact[[#This Row],[Quantity]]),MEDIAN(Sales_Fact[Quantity]),Sales_Fact[[#This Row],[Quantity]])</f>
        <v>3</v>
      </c>
      <c r="L1666" s="1">
        <f>IF(ISBLANK(Sales_Fact[[#This Row],[Unit_Price]]),MEDIAN(Sales_Fact[Unit_Price]),Sales_Fact[[#This Row],[Unit_Price]])</f>
        <v>343.97</v>
      </c>
      <c r="M1666" s="2">
        <f>IF(ISBLANK(Sales_Fact[[#This Row],[Discount]]),MEDIAN(Sales_Fact[Discount]),Sales_Fact[[#This Row],[Discount]])</f>
        <v>0.04</v>
      </c>
      <c r="N1666" s="1">
        <f>Sales_Fact[[#This Row],[Quantity2]]*Sales_Fact[[#This Row],[Unit_Price3]]*(1-Sales_Fact[[#This Row],[Discount4]])</f>
        <v>990.6336</v>
      </c>
      <c r="O1666" s="1">
        <f>Sales_Fact[[#This Row],[Quantity2]]*Sales_Fact[[#This Row],[Unit_Price3]]</f>
        <v>1031.9100000000001</v>
      </c>
      <c r="P1666" s="1">
        <f>Sales_Fact[[#This Row],[Gross Amount]]*Sales_Fact[[#This Row],[Discount4]]</f>
        <v>41.276400000000002</v>
      </c>
      <c r="Q1666" s="1" t="str">
        <f>IF(Sales_Fact[[#This Row],[Total_Amount5]]&gt;1000,"High Value","Standard")</f>
        <v>Standard</v>
      </c>
    </row>
    <row r="1667" spans="1:17" x14ac:dyDescent="0.25">
      <c r="A1667" t="s">
        <v>3553</v>
      </c>
      <c r="B1667" s="3">
        <v>45293</v>
      </c>
      <c r="C1667" t="s">
        <v>966</v>
      </c>
      <c r="D1667" t="s">
        <v>1623</v>
      </c>
      <c r="E1667" t="s">
        <v>1913</v>
      </c>
      <c r="F1667">
        <v>3</v>
      </c>
      <c r="G1667">
        <v>304.67</v>
      </c>
      <c r="H1667">
        <v>0.11</v>
      </c>
      <c r="I1667" t="s">
        <v>1861</v>
      </c>
      <c r="J1667">
        <v>813.46889999999996</v>
      </c>
      <c r="K1667" s="4">
        <f>IF(ISBLANK(Sales_Fact[[#This Row],[Quantity]]),MEDIAN(Sales_Fact[Quantity]),Sales_Fact[[#This Row],[Quantity]])</f>
        <v>3</v>
      </c>
      <c r="L1667" s="1">
        <f>IF(ISBLANK(Sales_Fact[[#This Row],[Unit_Price]]),MEDIAN(Sales_Fact[Unit_Price]),Sales_Fact[[#This Row],[Unit_Price]])</f>
        <v>304.67</v>
      </c>
      <c r="M1667" s="2">
        <f>IF(ISBLANK(Sales_Fact[[#This Row],[Discount]]),MEDIAN(Sales_Fact[Discount]),Sales_Fact[[#This Row],[Discount]])</f>
        <v>0.11</v>
      </c>
      <c r="N1667" s="1">
        <f>Sales_Fact[[#This Row],[Quantity2]]*Sales_Fact[[#This Row],[Unit_Price3]]*(1-Sales_Fact[[#This Row],[Discount4]])</f>
        <v>813.46889999999996</v>
      </c>
      <c r="O1667" s="1">
        <f>Sales_Fact[[#This Row],[Quantity2]]*Sales_Fact[[#This Row],[Unit_Price3]]</f>
        <v>914.01</v>
      </c>
      <c r="P1667" s="1">
        <f>Sales_Fact[[#This Row],[Gross Amount]]*Sales_Fact[[#This Row],[Discount4]]</f>
        <v>100.5411</v>
      </c>
      <c r="Q1667" s="1" t="str">
        <f>IF(Sales_Fact[[#This Row],[Total_Amount5]]&gt;1000,"High Value","Standard")</f>
        <v>Standard</v>
      </c>
    </row>
    <row r="1668" spans="1:17" x14ac:dyDescent="0.25">
      <c r="A1668" t="s">
        <v>3554</v>
      </c>
      <c r="B1668" s="3">
        <v>45296</v>
      </c>
      <c r="C1668" t="s">
        <v>1152</v>
      </c>
      <c r="D1668" t="s">
        <v>1632</v>
      </c>
      <c r="E1668" t="s">
        <v>1890</v>
      </c>
      <c r="F1668">
        <v>4</v>
      </c>
      <c r="G1668">
        <v>208.34</v>
      </c>
      <c r="H1668">
        <v>0.01</v>
      </c>
      <c r="I1668" t="s">
        <v>1864</v>
      </c>
      <c r="J1668">
        <v>825.02639999999997</v>
      </c>
      <c r="K1668" s="4">
        <f>IF(ISBLANK(Sales_Fact[[#This Row],[Quantity]]),MEDIAN(Sales_Fact[Quantity]),Sales_Fact[[#This Row],[Quantity]])</f>
        <v>4</v>
      </c>
      <c r="L1668" s="1">
        <f>IF(ISBLANK(Sales_Fact[[#This Row],[Unit_Price]]),MEDIAN(Sales_Fact[Unit_Price]),Sales_Fact[[#This Row],[Unit_Price]])</f>
        <v>208.34</v>
      </c>
      <c r="M1668" s="2">
        <f>IF(ISBLANK(Sales_Fact[[#This Row],[Discount]]),MEDIAN(Sales_Fact[Discount]),Sales_Fact[[#This Row],[Discount]])</f>
        <v>0.01</v>
      </c>
      <c r="N1668" s="1">
        <f>Sales_Fact[[#This Row],[Quantity2]]*Sales_Fact[[#This Row],[Unit_Price3]]*(1-Sales_Fact[[#This Row],[Discount4]])</f>
        <v>825.02639999999997</v>
      </c>
      <c r="O1668" s="1">
        <f>Sales_Fact[[#This Row],[Quantity2]]*Sales_Fact[[#This Row],[Unit_Price3]]</f>
        <v>833.36</v>
      </c>
      <c r="P1668" s="1">
        <f>Sales_Fact[[#This Row],[Gross Amount]]*Sales_Fact[[#This Row],[Discount4]]</f>
        <v>8.3336000000000006</v>
      </c>
      <c r="Q1668" s="1" t="str">
        <f>IF(Sales_Fact[[#This Row],[Total_Amount5]]&gt;1000,"High Value","Standard")</f>
        <v>Standard</v>
      </c>
    </row>
    <row r="1669" spans="1:17" x14ac:dyDescent="0.25">
      <c r="A1669" t="s">
        <v>3555</v>
      </c>
      <c r="B1669" s="3">
        <v>45860</v>
      </c>
      <c r="C1669" t="s">
        <v>993</v>
      </c>
      <c r="D1669" t="s">
        <v>1809</v>
      </c>
      <c r="E1669" t="s">
        <v>1883</v>
      </c>
      <c r="F1669">
        <v>1</v>
      </c>
      <c r="G1669">
        <v>119.04</v>
      </c>
      <c r="H1669">
        <v>0.13</v>
      </c>
      <c r="I1669" t="s">
        <v>1868</v>
      </c>
      <c r="J1669">
        <v>103.56480000000001</v>
      </c>
      <c r="K1669" s="4">
        <f>IF(ISBLANK(Sales_Fact[[#This Row],[Quantity]]),MEDIAN(Sales_Fact[Quantity]),Sales_Fact[[#This Row],[Quantity]])</f>
        <v>1</v>
      </c>
      <c r="L1669" s="1">
        <f>IF(ISBLANK(Sales_Fact[[#This Row],[Unit_Price]]),MEDIAN(Sales_Fact[Unit_Price]),Sales_Fact[[#This Row],[Unit_Price]])</f>
        <v>119.04</v>
      </c>
      <c r="M1669" s="2">
        <f>IF(ISBLANK(Sales_Fact[[#This Row],[Discount]]),MEDIAN(Sales_Fact[Discount]),Sales_Fact[[#This Row],[Discount]])</f>
        <v>0.13</v>
      </c>
      <c r="N1669" s="1">
        <f>Sales_Fact[[#This Row],[Quantity2]]*Sales_Fact[[#This Row],[Unit_Price3]]*(1-Sales_Fact[[#This Row],[Discount4]])</f>
        <v>103.56480000000001</v>
      </c>
      <c r="O1669" s="1">
        <f>Sales_Fact[[#This Row],[Quantity2]]*Sales_Fact[[#This Row],[Unit_Price3]]</f>
        <v>119.04</v>
      </c>
      <c r="P1669" s="1">
        <f>Sales_Fact[[#This Row],[Gross Amount]]*Sales_Fact[[#This Row],[Discount4]]</f>
        <v>15.475200000000001</v>
      </c>
      <c r="Q1669" s="1" t="str">
        <f>IF(Sales_Fact[[#This Row],[Total_Amount5]]&gt;1000,"High Value","Standard")</f>
        <v>Standard</v>
      </c>
    </row>
    <row r="1670" spans="1:17" x14ac:dyDescent="0.25">
      <c r="A1670" t="s">
        <v>3556</v>
      </c>
      <c r="B1670" s="3">
        <v>45843</v>
      </c>
      <c r="C1670" t="s">
        <v>1020</v>
      </c>
      <c r="D1670" t="s">
        <v>1683</v>
      </c>
      <c r="E1670" t="s">
        <v>1890</v>
      </c>
      <c r="F1670">
        <v>4</v>
      </c>
      <c r="G1670">
        <v>791.65</v>
      </c>
      <c r="H1670">
        <v>0.06</v>
      </c>
      <c r="I1670" t="s">
        <v>1868</v>
      </c>
      <c r="J1670">
        <v>2976.6039999999998</v>
      </c>
      <c r="K1670" s="4">
        <f>IF(ISBLANK(Sales_Fact[[#This Row],[Quantity]]),MEDIAN(Sales_Fact[Quantity]),Sales_Fact[[#This Row],[Quantity]])</f>
        <v>4</v>
      </c>
      <c r="L1670" s="1">
        <f>IF(ISBLANK(Sales_Fact[[#This Row],[Unit_Price]]),MEDIAN(Sales_Fact[Unit_Price]),Sales_Fact[[#This Row],[Unit_Price]])</f>
        <v>791.65</v>
      </c>
      <c r="M1670" s="2">
        <f>IF(ISBLANK(Sales_Fact[[#This Row],[Discount]]),MEDIAN(Sales_Fact[Discount]),Sales_Fact[[#This Row],[Discount]])</f>
        <v>0.06</v>
      </c>
      <c r="N1670" s="1">
        <f>Sales_Fact[[#This Row],[Quantity2]]*Sales_Fact[[#This Row],[Unit_Price3]]*(1-Sales_Fact[[#This Row],[Discount4]])</f>
        <v>2976.6039999999998</v>
      </c>
      <c r="O1670" s="1">
        <f>Sales_Fact[[#This Row],[Quantity2]]*Sales_Fact[[#This Row],[Unit_Price3]]</f>
        <v>3166.6</v>
      </c>
      <c r="P1670" s="1">
        <f>Sales_Fact[[#This Row],[Gross Amount]]*Sales_Fact[[#This Row],[Discount4]]</f>
        <v>189.99599999999998</v>
      </c>
      <c r="Q1670" s="1" t="str">
        <f>IF(Sales_Fact[[#This Row],[Total_Amount5]]&gt;1000,"High Value","Standard")</f>
        <v>High Value</v>
      </c>
    </row>
    <row r="1671" spans="1:17" x14ac:dyDescent="0.25">
      <c r="A1671" t="s">
        <v>3557</v>
      </c>
      <c r="B1671" s="3">
        <v>45862</v>
      </c>
      <c r="C1671" t="s">
        <v>202</v>
      </c>
      <c r="D1671" t="s">
        <v>1594</v>
      </c>
      <c r="E1671" t="s">
        <v>1909</v>
      </c>
      <c r="F1671">
        <v>2</v>
      </c>
      <c r="G1671">
        <v>414.86</v>
      </c>
      <c r="H1671">
        <v>0.23</v>
      </c>
      <c r="I1671" t="s">
        <v>1861</v>
      </c>
      <c r="J1671">
        <v>638.88440000000003</v>
      </c>
      <c r="K1671" s="4">
        <f>IF(ISBLANK(Sales_Fact[[#This Row],[Quantity]]),MEDIAN(Sales_Fact[Quantity]),Sales_Fact[[#This Row],[Quantity]])</f>
        <v>2</v>
      </c>
      <c r="L1671" s="1">
        <f>IF(ISBLANK(Sales_Fact[[#This Row],[Unit_Price]]),MEDIAN(Sales_Fact[Unit_Price]),Sales_Fact[[#This Row],[Unit_Price]])</f>
        <v>414.86</v>
      </c>
      <c r="M1671" s="2">
        <f>IF(ISBLANK(Sales_Fact[[#This Row],[Discount]]),MEDIAN(Sales_Fact[Discount]),Sales_Fact[[#This Row],[Discount]])</f>
        <v>0.23</v>
      </c>
      <c r="N1671" s="1">
        <f>Sales_Fact[[#This Row],[Quantity2]]*Sales_Fact[[#This Row],[Unit_Price3]]*(1-Sales_Fact[[#This Row],[Discount4]])</f>
        <v>638.88440000000003</v>
      </c>
      <c r="O1671" s="1">
        <f>Sales_Fact[[#This Row],[Quantity2]]*Sales_Fact[[#This Row],[Unit_Price3]]</f>
        <v>829.72</v>
      </c>
      <c r="P1671" s="1">
        <f>Sales_Fact[[#This Row],[Gross Amount]]*Sales_Fact[[#This Row],[Discount4]]</f>
        <v>190.83560000000003</v>
      </c>
      <c r="Q1671" s="1" t="str">
        <f>IF(Sales_Fact[[#This Row],[Total_Amount5]]&gt;1000,"High Value","Standard")</f>
        <v>Standard</v>
      </c>
    </row>
    <row r="1672" spans="1:17" x14ac:dyDescent="0.25">
      <c r="A1672" t="s">
        <v>3558</v>
      </c>
      <c r="B1672" s="3">
        <v>45385</v>
      </c>
      <c r="C1672" t="s">
        <v>1481</v>
      </c>
      <c r="D1672" t="s">
        <v>1665</v>
      </c>
      <c r="E1672" t="s">
        <v>1913</v>
      </c>
      <c r="F1672">
        <v>2</v>
      </c>
      <c r="G1672">
        <v>960.81</v>
      </c>
      <c r="H1672">
        <v>0.28000000000000003</v>
      </c>
      <c r="I1672" t="s">
        <v>1864</v>
      </c>
      <c r="J1672">
        <v>1383.5663999999999</v>
      </c>
      <c r="K1672" s="4">
        <f>IF(ISBLANK(Sales_Fact[[#This Row],[Quantity]]),MEDIAN(Sales_Fact[Quantity]),Sales_Fact[[#This Row],[Quantity]])</f>
        <v>2</v>
      </c>
      <c r="L1672" s="1">
        <f>IF(ISBLANK(Sales_Fact[[#This Row],[Unit_Price]]),MEDIAN(Sales_Fact[Unit_Price]),Sales_Fact[[#This Row],[Unit_Price]])</f>
        <v>960.81</v>
      </c>
      <c r="M1672" s="2">
        <f>IF(ISBLANK(Sales_Fact[[#This Row],[Discount]]),MEDIAN(Sales_Fact[Discount]),Sales_Fact[[#This Row],[Discount]])</f>
        <v>0.28000000000000003</v>
      </c>
      <c r="N1672" s="1">
        <f>Sales_Fact[[#This Row],[Quantity2]]*Sales_Fact[[#This Row],[Unit_Price3]]*(1-Sales_Fact[[#This Row],[Discount4]])</f>
        <v>1383.5663999999999</v>
      </c>
      <c r="O1672" s="1">
        <f>Sales_Fact[[#This Row],[Quantity2]]*Sales_Fact[[#This Row],[Unit_Price3]]</f>
        <v>1921.62</v>
      </c>
      <c r="P1672" s="1">
        <f>Sales_Fact[[#This Row],[Gross Amount]]*Sales_Fact[[#This Row],[Discount4]]</f>
        <v>538.05360000000007</v>
      </c>
      <c r="Q1672" s="1" t="str">
        <f>IF(Sales_Fact[[#This Row],[Total_Amount5]]&gt;1000,"High Value","Standard")</f>
        <v>High Value</v>
      </c>
    </row>
    <row r="1673" spans="1:17" x14ac:dyDescent="0.25">
      <c r="A1673" t="s">
        <v>3559</v>
      </c>
      <c r="B1673" s="3">
        <v>45668</v>
      </c>
      <c r="C1673" t="s">
        <v>696</v>
      </c>
      <c r="D1673" t="s">
        <v>1701</v>
      </c>
      <c r="E1673" t="s">
        <v>1874</v>
      </c>
      <c r="F1673">
        <v>4</v>
      </c>
      <c r="G1673">
        <v>943.36</v>
      </c>
      <c r="H1673">
        <v>0.18</v>
      </c>
      <c r="I1673" t="s">
        <v>1864</v>
      </c>
      <c r="J1673">
        <v>3094.2208000000001</v>
      </c>
      <c r="K1673" s="4">
        <f>IF(ISBLANK(Sales_Fact[[#This Row],[Quantity]]),MEDIAN(Sales_Fact[Quantity]),Sales_Fact[[#This Row],[Quantity]])</f>
        <v>4</v>
      </c>
      <c r="L1673" s="1">
        <f>IF(ISBLANK(Sales_Fact[[#This Row],[Unit_Price]]),MEDIAN(Sales_Fact[Unit_Price]),Sales_Fact[[#This Row],[Unit_Price]])</f>
        <v>943.36</v>
      </c>
      <c r="M1673" s="2">
        <f>IF(ISBLANK(Sales_Fact[[#This Row],[Discount]]),MEDIAN(Sales_Fact[Discount]),Sales_Fact[[#This Row],[Discount]])</f>
        <v>0.18</v>
      </c>
      <c r="N1673" s="1">
        <f>Sales_Fact[[#This Row],[Quantity2]]*Sales_Fact[[#This Row],[Unit_Price3]]*(1-Sales_Fact[[#This Row],[Discount4]])</f>
        <v>3094.2208000000001</v>
      </c>
      <c r="O1673" s="1">
        <f>Sales_Fact[[#This Row],[Quantity2]]*Sales_Fact[[#This Row],[Unit_Price3]]</f>
        <v>3773.44</v>
      </c>
      <c r="P1673" s="1">
        <f>Sales_Fact[[#This Row],[Gross Amount]]*Sales_Fact[[#This Row],[Discount4]]</f>
        <v>679.2192</v>
      </c>
      <c r="Q1673" s="1" t="str">
        <f>IF(Sales_Fact[[#This Row],[Total_Amount5]]&gt;1000,"High Value","Standard")</f>
        <v>High Value</v>
      </c>
    </row>
    <row r="1674" spans="1:17" x14ac:dyDescent="0.25">
      <c r="A1674" t="s">
        <v>3560</v>
      </c>
      <c r="B1674" s="3">
        <v>45561</v>
      </c>
      <c r="C1674" t="s">
        <v>699</v>
      </c>
      <c r="D1674" t="s">
        <v>1982</v>
      </c>
      <c r="E1674" t="s">
        <v>1896</v>
      </c>
      <c r="F1674">
        <v>1</v>
      </c>
      <c r="G1674">
        <v>830.42</v>
      </c>
      <c r="H1674">
        <v>0.26</v>
      </c>
      <c r="I1674" t="s">
        <v>1868</v>
      </c>
      <c r="J1674">
        <v>614.51080000000002</v>
      </c>
      <c r="K1674" s="4">
        <f>IF(ISBLANK(Sales_Fact[[#This Row],[Quantity]]),MEDIAN(Sales_Fact[Quantity]),Sales_Fact[[#This Row],[Quantity]])</f>
        <v>1</v>
      </c>
      <c r="L1674" s="1">
        <f>IF(ISBLANK(Sales_Fact[[#This Row],[Unit_Price]]),MEDIAN(Sales_Fact[Unit_Price]),Sales_Fact[[#This Row],[Unit_Price]])</f>
        <v>830.42</v>
      </c>
      <c r="M1674" s="2">
        <f>IF(ISBLANK(Sales_Fact[[#This Row],[Discount]]),MEDIAN(Sales_Fact[Discount]),Sales_Fact[[#This Row],[Discount]])</f>
        <v>0.26</v>
      </c>
      <c r="N1674" s="1">
        <f>Sales_Fact[[#This Row],[Quantity2]]*Sales_Fact[[#This Row],[Unit_Price3]]*(1-Sales_Fact[[#This Row],[Discount4]])</f>
        <v>614.51080000000002</v>
      </c>
      <c r="O1674" s="1">
        <f>Sales_Fact[[#This Row],[Quantity2]]*Sales_Fact[[#This Row],[Unit_Price3]]</f>
        <v>830.42</v>
      </c>
      <c r="P1674" s="1">
        <f>Sales_Fact[[#This Row],[Gross Amount]]*Sales_Fact[[#This Row],[Discount4]]</f>
        <v>215.9092</v>
      </c>
      <c r="Q1674" s="1" t="str">
        <f>IF(Sales_Fact[[#This Row],[Total_Amount5]]&gt;1000,"High Value","Standard")</f>
        <v>Standard</v>
      </c>
    </row>
    <row r="1675" spans="1:17" x14ac:dyDescent="0.25">
      <c r="A1675" t="s">
        <v>3561</v>
      </c>
      <c r="B1675" s="3">
        <v>45637</v>
      </c>
      <c r="C1675" t="s">
        <v>1116</v>
      </c>
      <c r="D1675" t="s">
        <v>1752</v>
      </c>
      <c r="E1675" t="s">
        <v>1863</v>
      </c>
      <c r="F1675">
        <v>1</v>
      </c>
      <c r="G1675">
        <v>762.55</v>
      </c>
      <c r="H1675">
        <v>0.19</v>
      </c>
      <c r="I1675" t="s">
        <v>1861</v>
      </c>
      <c r="J1675">
        <v>617.66549999999995</v>
      </c>
      <c r="K1675" s="4">
        <f>IF(ISBLANK(Sales_Fact[[#This Row],[Quantity]]),MEDIAN(Sales_Fact[Quantity]),Sales_Fact[[#This Row],[Quantity]])</f>
        <v>1</v>
      </c>
      <c r="L1675" s="1">
        <f>IF(ISBLANK(Sales_Fact[[#This Row],[Unit_Price]]),MEDIAN(Sales_Fact[Unit_Price]),Sales_Fact[[#This Row],[Unit_Price]])</f>
        <v>762.55</v>
      </c>
      <c r="M1675" s="2">
        <f>IF(ISBLANK(Sales_Fact[[#This Row],[Discount]]),MEDIAN(Sales_Fact[Discount]),Sales_Fact[[#This Row],[Discount]])</f>
        <v>0.19</v>
      </c>
      <c r="N1675" s="1">
        <f>Sales_Fact[[#This Row],[Quantity2]]*Sales_Fact[[#This Row],[Unit_Price3]]*(1-Sales_Fact[[#This Row],[Discount4]])</f>
        <v>617.66549999999995</v>
      </c>
      <c r="O1675" s="1">
        <f>Sales_Fact[[#This Row],[Quantity2]]*Sales_Fact[[#This Row],[Unit_Price3]]</f>
        <v>762.55</v>
      </c>
      <c r="P1675" s="1">
        <f>Sales_Fact[[#This Row],[Gross Amount]]*Sales_Fact[[#This Row],[Discount4]]</f>
        <v>144.8845</v>
      </c>
      <c r="Q1675" s="1" t="str">
        <f>IF(Sales_Fact[[#This Row],[Total_Amount5]]&gt;1000,"High Value","Standard")</f>
        <v>Standard</v>
      </c>
    </row>
    <row r="1676" spans="1:17" x14ac:dyDescent="0.25">
      <c r="A1676" t="s">
        <v>3562</v>
      </c>
      <c r="B1676" s="3">
        <v>45839</v>
      </c>
      <c r="C1676" t="s">
        <v>1086</v>
      </c>
      <c r="D1676" t="s">
        <v>1773</v>
      </c>
      <c r="E1676" t="s">
        <v>1899</v>
      </c>
      <c r="F1676">
        <v>2</v>
      </c>
      <c r="G1676">
        <v>464.43</v>
      </c>
      <c r="H1676">
        <v>0.24</v>
      </c>
      <c r="I1676" t="s">
        <v>1868</v>
      </c>
      <c r="J1676">
        <v>705.93360000000007</v>
      </c>
      <c r="K1676" s="4">
        <f>IF(ISBLANK(Sales_Fact[[#This Row],[Quantity]]),MEDIAN(Sales_Fact[Quantity]),Sales_Fact[[#This Row],[Quantity]])</f>
        <v>2</v>
      </c>
      <c r="L1676" s="1">
        <f>IF(ISBLANK(Sales_Fact[[#This Row],[Unit_Price]]),MEDIAN(Sales_Fact[Unit_Price]),Sales_Fact[[#This Row],[Unit_Price]])</f>
        <v>464.43</v>
      </c>
      <c r="M1676" s="2">
        <f>IF(ISBLANK(Sales_Fact[[#This Row],[Discount]]),MEDIAN(Sales_Fact[Discount]),Sales_Fact[[#This Row],[Discount]])</f>
        <v>0.24</v>
      </c>
      <c r="N1676" s="1">
        <f>Sales_Fact[[#This Row],[Quantity2]]*Sales_Fact[[#This Row],[Unit_Price3]]*(1-Sales_Fact[[#This Row],[Discount4]])</f>
        <v>705.93360000000007</v>
      </c>
      <c r="O1676" s="1">
        <f>Sales_Fact[[#This Row],[Quantity2]]*Sales_Fact[[#This Row],[Unit_Price3]]</f>
        <v>928.86</v>
      </c>
      <c r="P1676" s="1">
        <f>Sales_Fact[[#This Row],[Gross Amount]]*Sales_Fact[[#This Row],[Discount4]]</f>
        <v>222.9264</v>
      </c>
      <c r="Q1676" s="1" t="str">
        <f>IF(Sales_Fact[[#This Row],[Total_Amount5]]&gt;1000,"High Value","Standard")</f>
        <v>Standard</v>
      </c>
    </row>
    <row r="1677" spans="1:17" x14ac:dyDescent="0.25">
      <c r="A1677" t="s">
        <v>3563</v>
      </c>
      <c r="B1677" s="3">
        <v>45851</v>
      </c>
      <c r="C1677" t="s">
        <v>78</v>
      </c>
      <c r="D1677" t="s">
        <v>1743</v>
      </c>
      <c r="E1677" t="s">
        <v>1899</v>
      </c>
      <c r="F1677">
        <v>1</v>
      </c>
      <c r="G1677">
        <v>711.08</v>
      </c>
      <c r="H1677">
        <v>0.24</v>
      </c>
      <c r="I1677" t="s">
        <v>1864</v>
      </c>
      <c r="J1677">
        <v>540.42079999999999</v>
      </c>
      <c r="K1677" s="4">
        <f>IF(ISBLANK(Sales_Fact[[#This Row],[Quantity]]),MEDIAN(Sales_Fact[Quantity]),Sales_Fact[[#This Row],[Quantity]])</f>
        <v>1</v>
      </c>
      <c r="L1677" s="1">
        <f>IF(ISBLANK(Sales_Fact[[#This Row],[Unit_Price]]),MEDIAN(Sales_Fact[Unit_Price]),Sales_Fact[[#This Row],[Unit_Price]])</f>
        <v>711.08</v>
      </c>
      <c r="M1677" s="2">
        <f>IF(ISBLANK(Sales_Fact[[#This Row],[Discount]]),MEDIAN(Sales_Fact[Discount]),Sales_Fact[[#This Row],[Discount]])</f>
        <v>0.24</v>
      </c>
      <c r="N1677" s="1">
        <f>Sales_Fact[[#This Row],[Quantity2]]*Sales_Fact[[#This Row],[Unit_Price3]]*(1-Sales_Fact[[#This Row],[Discount4]])</f>
        <v>540.42079999999999</v>
      </c>
      <c r="O1677" s="1">
        <f>Sales_Fact[[#This Row],[Quantity2]]*Sales_Fact[[#This Row],[Unit_Price3]]</f>
        <v>711.08</v>
      </c>
      <c r="P1677" s="1">
        <f>Sales_Fact[[#This Row],[Gross Amount]]*Sales_Fact[[#This Row],[Discount4]]</f>
        <v>170.6592</v>
      </c>
      <c r="Q1677" s="1" t="str">
        <f>IF(Sales_Fact[[#This Row],[Total_Amount5]]&gt;1000,"High Value","Standard")</f>
        <v>Standard</v>
      </c>
    </row>
    <row r="1678" spans="1:17" x14ac:dyDescent="0.25">
      <c r="A1678" t="s">
        <v>3564</v>
      </c>
      <c r="B1678" s="3">
        <v>45656</v>
      </c>
      <c r="C1678" t="s">
        <v>812</v>
      </c>
      <c r="D1678" t="s">
        <v>1686</v>
      </c>
      <c r="E1678" t="s">
        <v>1881</v>
      </c>
      <c r="F1678">
        <v>2</v>
      </c>
      <c r="G1678">
        <v>984.96</v>
      </c>
      <c r="H1678">
        <v>0.16</v>
      </c>
      <c r="I1678" t="s">
        <v>1864</v>
      </c>
      <c r="J1678">
        <v>1654.7328</v>
      </c>
      <c r="K1678" s="4">
        <f>IF(ISBLANK(Sales_Fact[[#This Row],[Quantity]]),MEDIAN(Sales_Fact[Quantity]),Sales_Fact[[#This Row],[Quantity]])</f>
        <v>2</v>
      </c>
      <c r="L1678" s="1">
        <f>IF(ISBLANK(Sales_Fact[[#This Row],[Unit_Price]]),MEDIAN(Sales_Fact[Unit_Price]),Sales_Fact[[#This Row],[Unit_Price]])</f>
        <v>984.96</v>
      </c>
      <c r="M1678" s="2">
        <f>IF(ISBLANK(Sales_Fact[[#This Row],[Discount]]),MEDIAN(Sales_Fact[Discount]),Sales_Fact[[#This Row],[Discount]])</f>
        <v>0.16</v>
      </c>
      <c r="N1678" s="1">
        <f>Sales_Fact[[#This Row],[Quantity2]]*Sales_Fact[[#This Row],[Unit_Price3]]*(1-Sales_Fact[[#This Row],[Discount4]])</f>
        <v>1654.7328</v>
      </c>
      <c r="O1678" s="1">
        <f>Sales_Fact[[#This Row],[Quantity2]]*Sales_Fact[[#This Row],[Unit_Price3]]</f>
        <v>1969.92</v>
      </c>
      <c r="P1678" s="1">
        <f>Sales_Fact[[#This Row],[Gross Amount]]*Sales_Fact[[#This Row],[Discount4]]</f>
        <v>315.18720000000002</v>
      </c>
      <c r="Q1678" s="1" t="str">
        <f>IF(Sales_Fact[[#This Row],[Total_Amount5]]&gt;1000,"High Value","Standard")</f>
        <v>High Value</v>
      </c>
    </row>
    <row r="1679" spans="1:17" x14ac:dyDescent="0.25">
      <c r="A1679" t="s">
        <v>3565</v>
      </c>
      <c r="B1679" s="3">
        <v>45759</v>
      </c>
      <c r="C1679" t="s">
        <v>1086</v>
      </c>
      <c r="D1679" t="s">
        <v>1665</v>
      </c>
      <c r="E1679" t="s">
        <v>1913</v>
      </c>
      <c r="F1679">
        <v>1</v>
      </c>
      <c r="G1679">
        <v>21.14</v>
      </c>
      <c r="H1679">
        <v>0.06</v>
      </c>
      <c r="I1679" t="s">
        <v>1868</v>
      </c>
      <c r="J1679">
        <v>19.871600000000001</v>
      </c>
      <c r="K1679" s="4">
        <f>IF(ISBLANK(Sales_Fact[[#This Row],[Quantity]]),MEDIAN(Sales_Fact[Quantity]),Sales_Fact[[#This Row],[Quantity]])</f>
        <v>1</v>
      </c>
      <c r="L1679" s="1">
        <f>IF(ISBLANK(Sales_Fact[[#This Row],[Unit_Price]]),MEDIAN(Sales_Fact[Unit_Price]),Sales_Fact[[#This Row],[Unit_Price]])</f>
        <v>21.14</v>
      </c>
      <c r="M1679" s="2">
        <f>IF(ISBLANK(Sales_Fact[[#This Row],[Discount]]),MEDIAN(Sales_Fact[Discount]),Sales_Fact[[#This Row],[Discount]])</f>
        <v>0.06</v>
      </c>
      <c r="N1679" s="1">
        <f>Sales_Fact[[#This Row],[Quantity2]]*Sales_Fact[[#This Row],[Unit_Price3]]*(1-Sales_Fact[[#This Row],[Discount4]])</f>
        <v>19.871600000000001</v>
      </c>
      <c r="O1679" s="1">
        <f>Sales_Fact[[#This Row],[Quantity2]]*Sales_Fact[[#This Row],[Unit_Price3]]</f>
        <v>21.14</v>
      </c>
      <c r="P1679" s="1">
        <f>Sales_Fact[[#This Row],[Gross Amount]]*Sales_Fact[[#This Row],[Discount4]]</f>
        <v>1.2684</v>
      </c>
      <c r="Q1679" s="1" t="str">
        <f>IF(Sales_Fact[[#This Row],[Total_Amount5]]&gt;1000,"High Value","Standard")</f>
        <v>Standard</v>
      </c>
    </row>
    <row r="1680" spans="1:17" x14ac:dyDescent="0.25">
      <c r="A1680" t="s">
        <v>3566</v>
      </c>
      <c r="B1680" s="3">
        <v>45679</v>
      </c>
      <c r="C1680" t="s">
        <v>379</v>
      </c>
      <c r="D1680" t="s">
        <v>1845</v>
      </c>
      <c r="E1680" t="s">
        <v>1866</v>
      </c>
      <c r="F1680">
        <v>1</v>
      </c>
      <c r="G1680">
        <v>343.03</v>
      </c>
      <c r="H1680">
        <v>0.16</v>
      </c>
      <c r="I1680" t="s">
        <v>1861</v>
      </c>
      <c r="J1680">
        <v>288.14519999999999</v>
      </c>
      <c r="K1680" s="4">
        <f>IF(ISBLANK(Sales_Fact[[#This Row],[Quantity]]),MEDIAN(Sales_Fact[Quantity]),Sales_Fact[[#This Row],[Quantity]])</f>
        <v>1</v>
      </c>
      <c r="L1680" s="1">
        <f>IF(ISBLANK(Sales_Fact[[#This Row],[Unit_Price]]),MEDIAN(Sales_Fact[Unit_Price]),Sales_Fact[[#This Row],[Unit_Price]])</f>
        <v>343.03</v>
      </c>
      <c r="M1680" s="2">
        <f>IF(ISBLANK(Sales_Fact[[#This Row],[Discount]]),MEDIAN(Sales_Fact[Discount]),Sales_Fact[[#This Row],[Discount]])</f>
        <v>0.16</v>
      </c>
      <c r="N1680" s="1">
        <f>Sales_Fact[[#This Row],[Quantity2]]*Sales_Fact[[#This Row],[Unit_Price3]]*(1-Sales_Fact[[#This Row],[Discount4]])</f>
        <v>288.14519999999999</v>
      </c>
      <c r="O1680" s="1">
        <f>Sales_Fact[[#This Row],[Quantity2]]*Sales_Fact[[#This Row],[Unit_Price3]]</f>
        <v>343.03</v>
      </c>
      <c r="P1680" s="1">
        <f>Sales_Fact[[#This Row],[Gross Amount]]*Sales_Fact[[#This Row],[Discount4]]</f>
        <v>54.884799999999998</v>
      </c>
      <c r="Q1680" s="1" t="str">
        <f>IF(Sales_Fact[[#This Row],[Total_Amount5]]&gt;1000,"High Value","Standard")</f>
        <v>Standard</v>
      </c>
    </row>
    <row r="1681" spans="1:17" x14ac:dyDescent="0.25">
      <c r="A1681" t="s">
        <v>3567</v>
      </c>
      <c r="B1681" s="3">
        <v>45237</v>
      </c>
      <c r="C1681" t="s">
        <v>800</v>
      </c>
      <c r="D1681" t="s">
        <v>1611</v>
      </c>
      <c r="E1681" t="s">
        <v>1899</v>
      </c>
      <c r="F1681">
        <v>3</v>
      </c>
      <c r="G1681">
        <v>94.83</v>
      </c>
      <c r="H1681">
        <v>0.16</v>
      </c>
      <c r="I1681" t="s">
        <v>1868</v>
      </c>
      <c r="J1681">
        <v>238.9716</v>
      </c>
      <c r="K1681" s="4">
        <f>IF(ISBLANK(Sales_Fact[[#This Row],[Quantity]]),MEDIAN(Sales_Fact[Quantity]),Sales_Fact[[#This Row],[Quantity]])</f>
        <v>3</v>
      </c>
      <c r="L1681" s="1">
        <f>IF(ISBLANK(Sales_Fact[[#This Row],[Unit_Price]]),MEDIAN(Sales_Fact[Unit_Price]),Sales_Fact[[#This Row],[Unit_Price]])</f>
        <v>94.83</v>
      </c>
      <c r="M1681" s="2">
        <f>IF(ISBLANK(Sales_Fact[[#This Row],[Discount]]),MEDIAN(Sales_Fact[Discount]),Sales_Fact[[#This Row],[Discount]])</f>
        <v>0.16</v>
      </c>
      <c r="N1681" s="1">
        <f>Sales_Fact[[#This Row],[Quantity2]]*Sales_Fact[[#This Row],[Unit_Price3]]*(1-Sales_Fact[[#This Row],[Discount4]])</f>
        <v>238.9716</v>
      </c>
      <c r="O1681" s="1">
        <f>Sales_Fact[[#This Row],[Quantity2]]*Sales_Fact[[#This Row],[Unit_Price3]]</f>
        <v>284.49</v>
      </c>
      <c r="P1681" s="1">
        <f>Sales_Fact[[#This Row],[Gross Amount]]*Sales_Fact[[#This Row],[Discount4]]</f>
        <v>45.5184</v>
      </c>
      <c r="Q1681" s="1" t="str">
        <f>IF(Sales_Fact[[#This Row],[Total_Amount5]]&gt;1000,"High Value","Standard")</f>
        <v>Standard</v>
      </c>
    </row>
    <row r="1682" spans="1:17" x14ac:dyDescent="0.25">
      <c r="A1682" t="s">
        <v>3568</v>
      </c>
      <c r="B1682" s="3">
        <v>45790</v>
      </c>
      <c r="C1682" t="s">
        <v>85</v>
      </c>
      <c r="D1682" t="s">
        <v>1758</v>
      </c>
      <c r="E1682" t="s">
        <v>1892</v>
      </c>
      <c r="F1682">
        <v>3</v>
      </c>
      <c r="G1682">
        <v>74.66</v>
      </c>
      <c r="H1682">
        <v>0.03</v>
      </c>
      <c r="I1682" t="s">
        <v>1864</v>
      </c>
      <c r="J1682">
        <v>217.26060000000001</v>
      </c>
      <c r="K1682" s="4">
        <f>IF(ISBLANK(Sales_Fact[[#This Row],[Quantity]]),MEDIAN(Sales_Fact[Quantity]),Sales_Fact[[#This Row],[Quantity]])</f>
        <v>3</v>
      </c>
      <c r="L1682" s="1">
        <f>IF(ISBLANK(Sales_Fact[[#This Row],[Unit_Price]]),MEDIAN(Sales_Fact[Unit_Price]),Sales_Fact[[#This Row],[Unit_Price]])</f>
        <v>74.66</v>
      </c>
      <c r="M1682" s="2">
        <f>IF(ISBLANK(Sales_Fact[[#This Row],[Discount]]),MEDIAN(Sales_Fact[Discount]),Sales_Fact[[#This Row],[Discount]])</f>
        <v>0.03</v>
      </c>
      <c r="N1682" s="1">
        <f>Sales_Fact[[#This Row],[Quantity2]]*Sales_Fact[[#This Row],[Unit_Price3]]*(1-Sales_Fact[[#This Row],[Discount4]])</f>
        <v>217.26059999999998</v>
      </c>
      <c r="O1682" s="1">
        <f>Sales_Fact[[#This Row],[Quantity2]]*Sales_Fact[[#This Row],[Unit_Price3]]</f>
        <v>223.98</v>
      </c>
      <c r="P1682" s="1">
        <f>Sales_Fact[[#This Row],[Gross Amount]]*Sales_Fact[[#This Row],[Discount4]]</f>
        <v>6.7193999999999994</v>
      </c>
      <c r="Q1682" s="1" t="str">
        <f>IF(Sales_Fact[[#This Row],[Total_Amount5]]&gt;1000,"High Value","Standard")</f>
        <v>Standard</v>
      </c>
    </row>
    <row r="1683" spans="1:17" x14ac:dyDescent="0.25">
      <c r="A1683" t="s">
        <v>3569</v>
      </c>
      <c r="B1683" s="3">
        <v>45268</v>
      </c>
      <c r="C1683" t="s">
        <v>470</v>
      </c>
      <c r="D1683" t="s">
        <v>1662</v>
      </c>
      <c r="E1683" t="s">
        <v>1888</v>
      </c>
      <c r="F1683">
        <v>3</v>
      </c>
      <c r="G1683">
        <v>281.95999999999998</v>
      </c>
      <c r="H1683">
        <v>0.01</v>
      </c>
      <c r="I1683" t="s">
        <v>1868</v>
      </c>
      <c r="J1683">
        <v>837.42119999999989</v>
      </c>
      <c r="K1683" s="4">
        <f>IF(ISBLANK(Sales_Fact[[#This Row],[Quantity]]),MEDIAN(Sales_Fact[Quantity]),Sales_Fact[[#This Row],[Quantity]])</f>
        <v>3</v>
      </c>
      <c r="L1683" s="1">
        <f>IF(ISBLANK(Sales_Fact[[#This Row],[Unit_Price]]),MEDIAN(Sales_Fact[Unit_Price]),Sales_Fact[[#This Row],[Unit_Price]])</f>
        <v>281.95999999999998</v>
      </c>
      <c r="M1683" s="2">
        <f>IF(ISBLANK(Sales_Fact[[#This Row],[Discount]]),MEDIAN(Sales_Fact[Discount]),Sales_Fact[[#This Row],[Discount]])</f>
        <v>0.01</v>
      </c>
      <c r="N1683" s="1">
        <f>Sales_Fact[[#This Row],[Quantity2]]*Sales_Fact[[#This Row],[Unit_Price3]]*(1-Sales_Fact[[#This Row],[Discount4]])</f>
        <v>837.42119999999989</v>
      </c>
      <c r="O1683" s="1">
        <f>Sales_Fact[[#This Row],[Quantity2]]*Sales_Fact[[#This Row],[Unit_Price3]]</f>
        <v>845.87999999999988</v>
      </c>
      <c r="P1683" s="1">
        <f>Sales_Fact[[#This Row],[Gross Amount]]*Sales_Fact[[#This Row],[Discount4]]</f>
        <v>8.4587999999999983</v>
      </c>
      <c r="Q1683" s="1" t="str">
        <f>IF(Sales_Fact[[#This Row],[Total_Amount5]]&gt;1000,"High Value","Standard")</f>
        <v>Standard</v>
      </c>
    </row>
    <row r="1684" spans="1:17" x14ac:dyDescent="0.25">
      <c r="A1684" t="s">
        <v>3570</v>
      </c>
      <c r="B1684" s="3">
        <v>45664</v>
      </c>
      <c r="C1684" t="s">
        <v>767</v>
      </c>
      <c r="D1684" t="s">
        <v>1764</v>
      </c>
      <c r="E1684" t="s">
        <v>1899</v>
      </c>
      <c r="F1684">
        <v>4</v>
      </c>
      <c r="G1684">
        <v>622.27</v>
      </c>
      <c r="H1684">
        <v>0.02</v>
      </c>
      <c r="I1684" t="s">
        <v>1864</v>
      </c>
      <c r="J1684">
        <v>2439.2984000000001</v>
      </c>
      <c r="K1684" s="4">
        <f>IF(ISBLANK(Sales_Fact[[#This Row],[Quantity]]),MEDIAN(Sales_Fact[Quantity]),Sales_Fact[[#This Row],[Quantity]])</f>
        <v>4</v>
      </c>
      <c r="L1684" s="1">
        <f>IF(ISBLANK(Sales_Fact[[#This Row],[Unit_Price]]),MEDIAN(Sales_Fact[Unit_Price]),Sales_Fact[[#This Row],[Unit_Price]])</f>
        <v>622.27</v>
      </c>
      <c r="M1684" s="2">
        <f>IF(ISBLANK(Sales_Fact[[#This Row],[Discount]]),MEDIAN(Sales_Fact[Discount]),Sales_Fact[[#This Row],[Discount]])</f>
        <v>0.02</v>
      </c>
      <c r="N1684" s="1">
        <f>Sales_Fact[[#This Row],[Quantity2]]*Sales_Fact[[#This Row],[Unit_Price3]]*(1-Sales_Fact[[#This Row],[Discount4]])</f>
        <v>2439.2983999999997</v>
      </c>
      <c r="O1684" s="1">
        <f>Sales_Fact[[#This Row],[Quantity2]]*Sales_Fact[[#This Row],[Unit_Price3]]</f>
        <v>2489.08</v>
      </c>
      <c r="P1684" s="1">
        <f>Sales_Fact[[#This Row],[Gross Amount]]*Sales_Fact[[#This Row],[Discount4]]</f>
        <v>49.781599999999997</v>
      </c>
      <c r="Q1684" s="1" t="str">
        <f>IF(Sales_Fact[[#This Row],[Total_Amount5]]&gt;1000,"High Value","Standard")</f>
        <v>High Value</v>
      </c>
    </row>
    <row r="1685" spans="1:17" x14ac:dyDescent="0.25">
      <c r="A1685" t="s">
        <v>3571</v>
      </c>
      <c r="B1685" s="3">
        <v>45475</v>
      </c>
      <c r="C1685" t="s">
        <v>367</v>
      </c>
      <c r="D1685" t="s">
        <v>1662</v>
      </c>
      <c r="E1685" t="s">
        <v>1872</v>
      </c>
      <c r="F1685">
        <v>2</v>
      </c>
      <c r="G1685">
        <v>78.27</v>
      </c>
      <c r="H1685">
        <v>0.28999999999999998</v>
      </c>
      <c r="I1685" t="s">
        <v>1868</v>
      </c>
      <c r="J1685">
        <v>111.1434</v>
      </c>
      <c r="K1685" s="4">
        <f>IF(ISBLANK(Sales_Fact[[#This Row],[Quantity]]),MEDIAN(Sales_Fact[Quantity]),Sales_Fact[[#This Row],[Quantity]])</f>
        <v>2</v>
      </c>
      <c r="L1685" s="1">
        <f>IF(ISBLANK(Sales_Fact[[#This Row],[Unit_Price]]),MEDIAN(Sales_Fact[Unit_Price]),Sales_Fact[[#This Row],[Unit_Price]])</f>
        <v>78.27</v>
      </c>
      <c r="M1685" s="2">
        <f>IF(ISBLANK(Sales_Fact[[#This Row],[Discount]]),MEDIAN(Sales_Fact[Discount]),Sales_Fact[[#This Row],[Discount]])</f>
        <v>0.28999999999999998</v>
      </c>
      <c r="N1685" s="1">
        <f>Sales_Fact[[#This Row],[Quantity2]]*Sales_Fact[[#This Row],[Unit_Price3]]*(1-Sales_Fact[[#This Row],[Discount4]])</f>
        <v>111.14339999999999</v>
      </c>
      <c r="O1685" s="1">
        <f>Sales_Fact[[#This Row],[Quantity2]]*Sales_Fact[[#This Row],[Unit_Price3]]</f>
        <v>156.54</v>
      </c>
      <c r="P1685" s="1">
        <f>Sales_Fact[[#This Row],[Gross Amount]]*Sales_Fact[[#This Row],[Discount4]]</f>
        <v>45.396599999999992</v>
      </c>
      <c r="Q1685" s="1" t="str">
        <f>IF(Sales_Fact[[#This Row],[Total_Amount5]]&gt;1000,"High Value","Standard")</f>
        <v>Standard</v>
      </c>
    </row>
    <row r="1686" spans="1:17" x14ac:dyDescent="0.25">
      <c r="A1686" t="s">
        <v>3572</v>
      </c>
      <c r="B1686" s="3">
        <v>45845</v>
      </c>
      <c r="C1686" t="s">
        <v>62</v>
      </c>
      <c r="D1686" t="s">
        <v>1737</v>
      </c>
      <c r="E1686" t="s">
        <v>1896</v>
      </c>
      <c r="F1686">
        <v>4</v>
      </c>
      <c r="G1686">
        <v>676.58</v>
      </c>
      <c r="H1686">
        <v>0.23</v>
      </c>
      <c r="I1686" t="s">
        <v>1868</v>
      </c>
      <c r="J1686">
        <v>2083.8663999999999</v>
      </c>
      <c r="K1686" s="4">
        <f>IF(ISBLANK(Sales_Fact[[#This Row],[Quantity]]),MEDIAN(Sales_Fact[Quantity]),Sales_Fact[[#This Row],[Quantity]])</f>
        <v>4</v>
      </c>
      <c r="L1686" s="1">
        <f>IF(ISBLANK(Sales_Fact[[#This Row],[Unit_Price]]),MEDIAN(Sales_Fact[Unit_Price]),Sales_Fact[[#This Row],[Unit_Price]])</f>
        <v>676.58</v>
      </c>
      <c r="M1686" s="2">
        <f>IF(ISBLANK(Sales_Fact[[#This Row],[Discount]]),MEDIAN(Sales_Fact[Discount]),Sales_Fact[[#This Row],[Discount]])</f>
        <v>0.23</v>
      </c>
      <c r="N1686" s="1">
        <f>Sales_Fact[[#This Row],[Quantity2]]*Sales_Fact[[#This Row],[Unit_Price3]]*(1-Sales_Fact[[#This Row],[Discount4]])</f>
        <v>2083.8664000000003</v>
      </c>
      <c r="O1686" s="1">
        <f>Sales_Fact[[#This Row],[Quantity2]]*Sales_Fact[[#This Row],[Unit_Price3]]</f>
        <v>2706.32</v>
      </c>
      <c r="P1686" s="1">
        <f>Sales_Fact[[#This Row],[Gross Amount]]*Sales_Fact[[#This Row],[Discount4]]</f>
        <v>622.45360000000005</v>
      </c>
      <c r="Q1686" s="1" t="str">
        <f>IF(Sales_Fact[[#This Row],[Total_Amount5]]&gt;1000,"High Value","Standard")</f>
        <v>High Value</v>
      </c>
    </row>
    <row r="1687" spans="1:17" x14ac:dyDescent="0.25">
      <c r="A1687" t="s">
        <v>3573</v>
      </c>
      <c r="B1687" s="3">
        <v>45446</v>
      </c>
      <c r="C1687" t="s">
        <v>2560</v>
      </c>
      <c r="D1687" t="s">
        <v>1644</v>
      </c>
      <c r="E1687" t="s">
        <v>1883</v>
      </c>
      <c r="F1687">
        <v>2</v>
      </c>
      <c r="G1687">
        <v>938.6</v>
      </c>
      <c r="H1687">
        <v>0.04</v>
      </c>
      <c r="I1687" t="s">
        <v>1864</v>
      </c>
      <c r="J1687">
        <v>1802.1120000000001</v>
      </c>
      <c r="K1687" s="4">
        <f>IF(ISBLANK(Sales_Fact[[#This Row],[Quantity]]),MEDIAN(Sales_Fact[Quantity]),Sales_Fact[[#This Row],[Quantity]])</f>
        <v>2</v>
      </c>
      <c r="L1687" s="1">
        <f>IF(ISBLANK(Sales_Fact[[#This Row],[Unit_Price]]),MEDIAN(Sales_Fact[Unit_Price]),Sales_Fact[[#This Row],[Unit_Price]])</f>
        <v>938.6</v>
      </c>
      <c r="M1687" s="2">
        <f>IF(ISBLANK(Sales_Fact[[#This Row],[Discount]]),MEDIAN(Sales_Fact[Discount]),Sales_Fact[[#This Row],[Discount]])</f>
        <v>0.04</v>
      </c>
      <c r="N1687" s="1">
        <f>Sales_Fact[[#This Row],[Quantity2]]*Sales_Fact[[#This Row],[Unit_Price3]]*(1-Sales_Fact[[#This Row],[Discount4]])</f>
        <v>1802.1120000000001</v>
      </c>
      <c r="O1687" s="1">
        <f>Sales_Fact[[#This Row],[Quantity2]]*Sales_Fact[[#This Row],[Unit_Price3]]</f>
        <v>1877.2</v>
      </c>
      <c r="P1687" s="1">
        <f>Sales_Fact[[#This Row],[Gross Amount]]*Sales_Fact[[#This Row],[Discount4]]</f>
        <v>75.088000000000008</v>
      </c>
      <c r="Q1687" s="1" t="str">
        <f>IF(Sales_Fact[[#This Row],[Total_Amount5]]&gt;1000,"High Value","Standard")</f>
        <v>High Value</v>
      </c>
    </row>
    <row r="1688" spans="1:17" x14ac:dyDescent="0.25">
      <c r="A1688" t="s">
        <v>3574</v>
      </c>
      <c r="B1688" s="3">
        <v>45761</v>
      </c>
      <c r="C1688" t="s">
        <v>1122</v>
      </c>
      <c r="D1688" t="s">
        <v>1591</v>
      </c>
      <c r="E1688" t="s">
        <v>1881</v>
      </c>
      <c r="F1688">
        <v>2</v>
      </c>
      <c r="G1688">
        <v>859.47</v>
      </c>
      <c r="H1688">
        <v>0.01</v>
      </c>
      <c r="I1688" t="s">
        <v>1861</v>
      </c>
      <c r="J1688">
        <v>1701.7506000000001</v>
      </c>
      <c r="K1688" s="4">
        <f>IF(ISBLANK(Sales_Fact[[#This Row],[Quantity]]),MEDIAN(Sales_Fact[Quantity]),Sales_Fact[[#This Row],[Quantity]])</f>
        <v>2</v>
      </c>
      <c r="L1688" s="1">
        <f>IF(ISBLANK(Sales_Fact[[#This Row],[Unit_Price]]),MEDIAN(Sales_Fact[Unit_Price]),Sales_Fact[[#This Row],[Unit_Price]])</f>
        <v>859.47</v>
      </c>
      <c r="M1688" s="2">
        <f>IF(ISBLANK(Sales_Fact[[#This Row],[Discount]]),MEDIAN(Sales_Fact[Discount]),Sales_Fact[[#This Row],[Discount]])</f>
        <v>0.01</v>
      </c>
      <c r="N1688" s="1">
        <f>Sales_Fact[[#This Row],[Quantity2]]*Sales_Fact[[#This Row],[Unit_Price3]]*(1-Sales_Fact[[#This Row],[Discount4]])</f>
        <v>1701.7506000000001</v>
      </c>
      <c r="O1688" s="1">
        <f>Sales_Fact[[#This Row],[Quantity2]]*Sales_Fact[[#This Row],[Unit_Price3]]</f>
        <v>1718.94</v>
      </c>
      <c r="P1688" s="1">
        <f>Sales_Fact[[#This Row],[Gross Amount]]*Sales_Fact[[#This Row],[Discount4]]</f>
        <v>17.189400000000003</v>
      </c>
      <c r="Q1688" s="1" t="str">
        <f>IF(Sales_Fact[[#This Row],[Total_Amount5]]&gt;1000,"High Value","Standard")</f>
        <v>High Value</v>
      </c>
    </row>
    <row r="1689" spans="1:17" x14ac:dyDescent="0.25">
      <c r="A1689" t="s">
        <v>3575</v>
      </c>
      <c r="B1689" s="3">
        <v>45363</v>
      </c>
      <c r="C1689" t="s">
        <v>218</v>
      </c>
      <c r="D1689" t="s">
        <v>1632</v>
      </c>
      <c r="E1689" t="s">
        <v>1881</v>
      </c>
      <c r="F1689">
        <v>3</v>
      </c>
      <c r="G1689">
        <v>672.98</v>
      </c>
      <c r="H1689">
        <v>0.23</v>
      </c>
      <c r="I1689" t="s">
        <v>1864</v>
      </c>
      <c r="J1689">
        <v>1554.5838000000001</v>
      </c>
      <c r="K1689" s="4">
        <f>IF(ISBLANK(Sales_Fact[[#This Row],[Quantity]]),MEDIAN(Sales_Fact[Quantity]),Sales_Fact[[#This Row],[Quantity]])</f>
        <v>3</v>
      </c>
      <c r="L1689" s="1">
        <f>IF(ISBLANK(Sales_Fact[[#This Row],[Unit_Price]]),MEDIAN(Sales_Fact[Unit_Price]),Sales_Fact[[#This Row],[Unit_Price]])</f>
        <v>672.98</v>
      </c>
      <c r="M1689" s="2">
        <f>IF(ISBLANK(Sales_Fact[[#This Row],[Discount]]),MEDIAN(Sales_Fact[Discount]),Sales_Fact[[#This Row],[Discount]])</f>
        <v>0.23</v>
      </c>
      <c r="N1689" s="1">
        <f>Sales_Fact[[#This Row],[Quantity2]]*Sales_Fact[[#This Row],[Unit_Price3]]*(1-Sales_Fact[[#This Row],[Discount4]])</f>
        <v>1554.5838000000001</v>
      </c>
      <c r="O1689" s="1">
        <f>Sales_Fact[[#This Row],[Quantity2]]*Sales_Fact[[#This Row],[Unit_Price3]]</f>
        <v>2018.94</v>
      </c>
      <c r="P1689" s="1">
        <f>Sales_Fact[[#This Row],[Gross Amount]]*Sales_Fact[[#This Row],[Discount4]]</f>
        <v>464.35620000000006</v>
      </c>
      <c r="Q1689" s="1" t="str">
        <f>IF(Sales_Fact[[#This Row],[Total_Amount5]]&gt;1000,"High Value","Standard")</f>
        <v>High Value</v>
      </c>
    </row>
    <row r="1690" spans="1:17" x14ac:dyDescent="0.25">
      <c r="A1690" t="s">
        <v>3576</v>
      </c>
      <c r="B1690" s="3">
        <v>45420</v>
      </c>
      <c r="C1690" t="s">
        <v>678</v>
      </c>
      <c r="D1690" t="s">
        <v>1719</v>
      </c>
      <c r="E1690" t="s">
        <v>1899</v>
      </c>
      <c r="F1690">
        <v>1</v>
      </c>
      <c r="G1690">
        <v>75.8</v>
      </c>
      <c r="H1690">
        <v>0.28999999999999998</v>
      </c>
      <c r="I1690" t="s">
        <v>1864</v>
      </c>
      <c r="J1690">
        <v>53.817999999999998</v>
      </c>
      <c r="K1690" s="4">
        <f>IF(ISBLANK(Sales_Fact[[#This Row],[Quantity]]),MEDIAN(Sales_Fact[Quantity]),Sales_Fact[[#This Row],[Quantity]])</f>
        <v>1</v>
      </c>
      <c r="L1690" s="1">
        <f>IF(ISBLANK(Sales_Fact[[#This Row],[Unit_Price]]),MEDIAN(Sales_Fact[Unit_Price]),Sales_Fact[[#This Row],[Unit_Price]])</f>
        <v>75.8</v>
      </c>
      <c r="M1690" s="2">
        <f>IF(ISBLANK(Sales_Fact[[#This Row],[Discount]]),MEDIAN(Sales_Fact[Discount]),Sales_Fact[[#This Row],[Discount]])</f>
        <v>0.28999999999999998</v>
      </c>
      <c r="N1690" s="1">
        <f>Sales_Fact[[#This Row],[Quantity2]]*Sales_Fact[[#This Row],[Unit_Price3]]*(1-Sales_Fact[[#This Row],[Discount4]])</f>
        <v>53.817999999999998</v>
      </c>
      <c r="O1690" s="1">
        <f>Sales_Fact[[#This Row],[Quantity2]]*Sales_Fact[[#This Row],[Unit_Price3]]</f>
        <v>75.8</v>
      </c>
      <c r="P1690" s="1">
        <f>Sales_Fact[[#This Row],[Gross Amount]]*Sales_Fact[[#This Row],[Discount4]]</f>
        <v>21.981999999999999</v>
      </c>
      <c r="Q1690" s="1" t="str">
        <f>IF(Sales_Fact[[#This Row],[Total_Amount5]]&gt;1000,"High Value","Standard")</f>
        <v>Standard</v>
      </c>
    </row>
    <row r="1691" spans="1:17" x14ac:dyDescent="0.25">
      <c r="A1691" t="s">
        <v>3577</v>
      </c>
      <c r="B1691" s="3">
        <v>45536</v>
      </c>
      <c r="C1691" t="s">
        <v>141</v>
      </c>
      <c r="D1691" t="s">
        <v>1602</v>
      </c>
      <c r="E1691" t="s">
        <v>1888</v>
      </c>
      <c r="F1691">
        <v>4</v>
      </c>
      <c r="G1691">
        <v>742.15</v>
      </c>
      <c r="H1691">
        <v>0.1</v>
      </c>
      <c r="I1691" t="s">
        <v>1868</v>
      </c>
      <c r="J1691">
        <v>2671.74</v>
      </c>
      <c r="K1691" s="4">
        <f>IF(ISBLANK(Sales_Fact[[#This Row],[Quantity]]),MEDIAN(Sales_Fact[Quantity]),Sales_Fact[[#This Row],[Quantity]])</f>
        <v>4</v>
      </c>
      <c r="L1691" s="1">
        <f>IF(ISBLANK(Sales_Fact[[#This Row],[Unit_Price]]),MEDIAN(Sales_Fact[Unit_Price]),Sales_Fact[[#This Row],[Unit_Price]])</f>
        <v>742.15</v>
      </c>
      <c r="M1691" s="2">
        <f>IF(ISBLANK(Sales_Fact[[#This Row],[Discount]]),MEDIAN(Sales_Fact[Discount]),Sales_Fact[[#This Row],[Discount]])</f>
        <v>0.1</v>
      </c>
      <c r="N1691" s="1">
        <f>Sales_Fact[[#This Row],[Quantity2]]*Sales_Fact[[#This Row],[Unit_Price3]]*(1-Sales_Fact[[#This Row],[Discount4]])</f>
        <v>2671.74</v>
      </c>
      <c r="O1691" s="1">
        <f>Sales_Fact[[#This Row],[Quantity2]]*Sales_Fact[[#This Row],[Unit_Price3]]</f>
        <v>2968.6</v>
      </c>
      <c r="P1691" s="1">
        <f>Sales_Fact[[#This Row],[Gross Amount]]*Sales_Fact[[#This Row],[Discount4]]</f>
        <v>296.86</v>
      </c>
      <c r="Q1691" s="1" t="str">
        <f>IF(Sales_Fact[[#This Row],[Total_Amount5]]&gt;1000,"High Value","Standard")</f>
        <v>High Value</v>
      </c>
    </row>
    <row r="1692" spans="1:17" x14ac:dyDescent="0.25">
      <c r="A1692" t="s">
        <v>3578</v>
      </c>
      <c r="B1692" s="3">
        <v>45445</v>
      </c>
      <c r="C1692" t="s">
        <v>268</v>
      </c>
      <c r="D1692" t="s">
        <v>1641</v>
      </c>
      <c r="E1692" t="s">
        <v>1872</v>
      </c>
      <c r="F1692">
        <v>1</v>
      </c>
      <c r="G1692">
        <v>637.39</v>
      </c>
      <c r="H1692">
        <v>0.22</v>
      </c>
      <c r="I1692" t="s">
        <v>1864</v>
      </c>
      <c r="J1692">
        <v>497.16419999999999</v>
      </c>
      <c r="K1692" s="4">
        <f>IF(ISBLANK(Sales_Fact[[#This Row],[Quantity]]),MEDIAN(Sales_Fact[Quantity]),Sales_Fact[[#This Row],[Quantity]])</f>
        <v>1</v>
      </c>
      <c r="L1692" s="1">
        <f>IF(ISBLANK(Sales_Fact[[#This Row],[Unit_Price]]),MEDIAN(Sales_Fact[Unit_Price]),Sales_Fact[[#This Row],[Unit_Price]])</f>
        <v>637.39</v>
      </c>
      <c r="M1692" s="2">
        <f>IF(ISBLANK(Sales_Fact[[#This Row],[Discount]]),MEDIAN(Sales_Fact[Discount]),Sales_Fact[[#This Row],[Discount]])</f>
        <v>0.22</v>
      </c>
      <c r="N1692" s="1">
        <f>Sales_Fact[[#This Row],[Quantity2]]*Sales_Fact[[#This Row],[Unit_Price3]]*(1-Sales_Fact[[#This Row],[Discount4]])</f>
        <v>497.16419999999999</v>
      </c>
      <c r="O1692" s="1">
        <f>Sales_Fact[[#This Row],[Quantity2]]*Sales_Fact[[#This Row],[Unit_Price3]]</f>
        <v>637.39</v>
      </c>
      <c r="P1692" s="1">
        <f>Sales_Fact[[#This Row],[Gross Amount]]*Sales_Fact[[#This Row],[Discount4]]</f>
        <v>140.22579999999999</v>
      </c>
      <c r="Q1692" s="1" t="str">
        <f>IF(Sales_Fact[[#This Row],[Total_Amount5]]&gt;1000,"High Value","Standard")</f>
        <v>Standard</v>
      </c>
    </row>
    <row r="1693" spans="1:17" x14ac:dyDescent="0.25">
      <c r="A1693" t="s">
        <v>3579</v>
      </c>
      <c r="B1693" s="3">
        <v>45230</v>
      </c>
      <c r="C1693" t="s">
        <v>1230</v>
      </c>
      <c r="D1693" t="s">
        <v>1567</v>
      </c>
      <c r="E1693" t="s">
        <v>1863</v>
      </c>
      <c r="F1693">
        <v>1</v>
      </c>
      <c r="G1693">
        <v>631</v>
      </c>
      <c r="H1693">
        <v>0.04</v>
      </c>
      <c r="I1693" t="s">
        <v>1861</v>
      </c>
      <c r="J1693">
        <v>605.76</v>
      </c>
      <c r="K1693" s="4">
        <f>IF(ISBLANK(Sales_Fact[[#This Row],[Quantity]]),MEDIAN(Sales_Fact[Quantity]),Sales_Fact[[#This Row],[Quantity]])</f>
        <v>1</v>
      </c>
      <c r="L1693" s="1">
        <f>IF(ISBLANK(Sales_Fact[[#This Row],[Unit_Price]]),MEDIAN(Sales_Fact[Unit_Price]),Sales_Fact[[#This Row],[Unit_Price]])</f>
        <v>631</v>
      </c>
      <c r="M1693" s="2">
        <f>IF(ISBLANK(Sales_Fact[[#This Row],[Discount]]),MEDIAN(Sales_Fact[Discount]),Sales_Fact[[#This Row],[Discount]])</f>
        <v>0.04</v>
      </c>
      <c r="N1693" s="1">
        <f>Sales_Fact[[#This Row],[Quantity2]]*Sales_Fact[[#This Row],[Unit_Price3]]*(1-Sales_Fact[[#This Row],[Discount4]])</f>
        <v>605.76</v>
      </c>
      <c r="O1693" s="1">
        <f>Sales_Fact[[#This Row],[Quantity2]]*Sales_Fact[[#This Row],[Unit_Price3]]</f>
        <v>631</v>
      </c>
      <c r="P1693" s="1">
        <f>Sales_Fact[[#This Row],[Gross Amount]]*Sales_Fact[[#This Row],[Discount4]]</f>
        <v>25.240000000000002</v>
      </c>
      <c r="Q1693" s="1" t="str">
        <f>IF(Sales_Fact[[#This Row],[Total_Amount5]]&gt;1000,"High Value","Standard")</f>
        <v>Standard</v>
      </c>
    </row>
    <row r="1694" spans="1:17" x14ac:dyDescent="0.25">
      <c r="A1694" t="s">
        <v>3580</v>
      </c>
      <c r="B1694" s="3">
        <v>45916</v>
      </c>
      <c r="C1694" t="s">
        <v>1236</v>
      </c>
      <c r="D1694" t="s">
        <v>1791</v>
      </c>
      <c r="E1694" t="s">
        <v>1860</v>
      </c>
      <c r="F1694">
        <v>4</v>
      </c>
      <c r="G1694">
        <v>983.98</v>
      </c>
      <c r="H1694">
        <v>0.11</v>
      </c>
      <c r="I1694" t="s">
        <v>1868</v>
      </c>
      <c r="J1694">
        <v>3502.9688000000001</v>
      </c>
      <c r="K1694" s="4">
        <f>IF(ISBLANK(Sales_Fact[[#This Row],[Quantity]]),MEDIAN(Sales_Fact[Quantity]),Sales_Fact[[#This Row],[Quantity]])</f>
        <v>4</v>
      </c>
      <c r="L1694" s="1">
        <f>IF(ISBLANK(Sales_Fact[[#This Row],[Unit_Price]]),MEDIAN(Sales_Fact[Unit_Price]),Sales_Fact[[#This Row],[Unit_Price]])</f>
        <v>983.98</v>
      </c>
      <c r="M1694" s="2">
        <f>IF(ISBLANK(Sales_Fact[[#This Row],[Discount]]),MEDIAN(Sales_Fact[Discount]),Sales_Fact[[#This Row],[Discount]])</f>
        <v>0.11</v>
      </c>
      <c r="N1694" s="1">
        <f>Sales_Fact[[#This Row],[Quantity2]]*Sales_Fact[[#This Row],[Unit_Price3]]*(1-Sales_Fact[[#This Row],[Discount4]])</f>
        <v>3502.9688000000001</v>
      </c>
      <c r="O1694" s="1">
        <f>Sales_Fact[[#This Row],[Quantity2]]*Sales_Fact[[#This Row],[Unit_Price3]]</f>
        <v>3935.92</v>
      </c>
      <c r="P1694" s="1">
        <f>Sales_Fact[[#This Row],[Gross Amount]]*Sales_Fact[[#This Row],[Discount4]]</f>
        <v>432.95120000000003</v>
      </c>
      <c r="Q1694" s="1" t="str">
        <f>IF(Sales_Fact[[#This Row],[Total_Amount5]]&gt;1000,"High Value","Standard")</f>
        <v>High Value</v>
      </c>
    </row>
    <row r="1695" spans="1:17" x14ac:dyDescent="0.25">
      <c r="A1695" t="s">
        <v>3581</v>
      </c>
      <c r="B1695" s="3">
        <v>45353</v>
      </c>
      <c r="C1695" t="s">
        <v>209</v>
      </c>
      <c r="D1695" t="s">
        <v>1716</v>
      </c>
      <c r="E1695" t="s">
        <v>1931</v>
      </c>
      <c r="F1695">
        <v>4</v>
      </c>
      <c r="G1695">
        <v>73.69</v>
      </c>
      <c r="H1695">
        <v>0.08</v>
      </c>
      <c r="I1695" t="s">
        <v>1861</v>
      </c>
      <c r="J1695">
        <v>271.17919999999998</v>
      </c>
      <c r="K1695" s="4">
        <f>IF(ISBLANK(Sales_Fact[[#This Row],[Quantity]]),MEDIAN(Sales_Fact[Quantity]),Sales_Fact[[#This Row],[Quantity]])</f>
        <v>4</v>
      </c>
      <c r="L1695" s="1">
        <f>IF(ISBLANK(Sales_Fact[[#This Row],[Unit_Price]]),MEDIAN(Sales_Fact[Unit_Price]),Sales_Fact[[#This Row],[Unit_Price]])</f>
        <v>73.69</v>
      </c>
      <c r="M1695" s="2">
        <f>IF(ISBLANK(Sales_Fact[[#This Row],[Discount]]),MEDIAN(Sales_Fact[Discount]),Sales_Fact[[#This Row],[Discount]])</f>
        <v>0.08</v>
      </c>
      <c r="N1695" s="1">
        <f>Sales_Fact[[#This Row],[Quantity2]]*Sales_Fact[[#This Row],[Unit_Price3]]*(1-Sales_Fact[[#This Row],[Discount4]])</f>
        <v>271.17919999999998</v>
      </c>
      <c r="O1695" s="1">
        <f>Sales_Fact[[#This Row],[Quantity2]]*Sales_Fact[[#This Row],[Unit_Price3]]</f>
        <v>294.76</v>
      </c>
      <c r="P1695" s="1">
        <f>Sales_Fact[[#This Row],[Gross Amount]]*Sales_Fact[[#This Row],[Discount4]]</f>
        <v>23.5808</v>
      </c>
      <c r="Q1695" s="1" t="str">
        <f>IF(Sales_Fact[[#This Row],[Total_Amount5]]&gt;1000,"High Value","Standard")</f>
        <v>Standard</v>
      </c>
    </row>
    <row r="1696" spans="1:17" x14ac:dyDescent="0.25">
      <c r="A1696" t="s">
        <v>3582</v>
      </c>
      <c r="B1696" s="3">
        <v>45490</v>
      </c>
      <c r="C1696" t="s">
        <v>1353</v>
      </c>
      <c r="D1696" t="s">
        <v>1585</v>
      </c>
      <c r="E1696" t="s">
        <v>1872</v>
      </c>
      <c r="F1696">
        <v>3</v>
      </c>
      <c r="G1696">
        <v>110.99</v>
      </c>
      <c r="H1696">
        <v>0.21</v>
      </c>
      <c r="I1696" t="s">
        <v>1861</v>
      </c>
      <c r="J1696">
        <v>263.04629999999997</v>
      </c>
      <c r="K1696" s="4">
        <f>IF(ISBLANK(Sales_Fact[[#This Row],[Quantity]]),MEDIAN(Sales_Fact[Quantity]),Sales_Fact[[#This Row],[Quantity]])</f>
        <v>3</v>
      </c>
      <c r="L1696" s="1">
        <f>IF(ISBLANK(Sales_Fact[[#This Row],[Unit_Price]]),MEDIAN(Sales_Fact[Unit_Price]),Sales_Fact[[#This Row],[Unit_Price]])</f>
        <v>110.99</v>
      </c>
      <c r="M1696" s="2">
        <f>IF(ISBLANK(Sales_Fact[[#This Row],[Discount]]),MEDIAN(Sales_Fact[Discount]),Sales_Fact[[#This Row],[Discount]])</f>
        <v>0.21</v>
      </c>
      <c r="N1696" s="1">
        <f>Sales_Fact[[#This Row],[Quantity2]]*Sales_Fact[[#This Row],[Unit_Price3]]*(1-Sales_Fact[[#This Row],[Discount4]])</f>
        <v>263.04629999999997</v>
      </c>
      <c r="O1696" s="1">
        <f>Sales_Fact[[#This Row],[Quantity2]]*Sales_Fact[[#This Row],[Unit_Price3]]</f>
        <v>332.96999999999997</v>
      </c>
      <c r="P1696" s="1">
        <f>Sales_Fact[[#This Row],[Gross Amount]]*Sales_Fact[[#This Row],[Discount4]]</f>
        <v>69.923699999999997</v>
      </c>
      <c r="Q1696" s="1" t="str">
        <f>IF(Sales_Fact[[#This Row],[Total_Amount5]]&gt;1000,"High Value","Standard")</f>
        <v>Standard</v>
      </c>
    </row>
    <row r="1697" spans="1:17" x14ac:dyDescent="0.25">
      <c r="A1697" t="s">
        <v>3583</v>
      </c>
      <c r="B1697" s="3">
        <v>45850</v>
      </c>
      <c r="C1697" t="s">
        <v>305</v>
      </c>
      <c r="D1697" t="s">
        <v>1582</v>
      </c>
      <c r="E1697" t="s">
        <v>1872</v>
      </c>
      <c r="F1697">
        <v>1</v>
      </c>
      <c r="G1697">
        <v>66.86</v>
      </c>
      <c r="H1697">
        <v>0.22</v>
      </c>
      <c r="I1697" t="s">
        <v>1868</v>
      </c>
      <c r="J1697">
        <v>52.150799999999997</v>
      </c>
      <c r="K1697" s="4">
        <f>IF(ISBLANK(Sales_Fact[[#This Row],[Quantity]]),MEDIAN(Sales_Fact[Quantity]),Sales_Fact[[#This Row],[Quantity]])</f>
        <v>1</v>
      </c>
      <c r="L1697" s="1">
        <f>IF(ISBLANK(Sales_Fact[[#This Row],[Unit_Price]]),MEDIAN(Sales_Fact[Unit_Price]),Sales_Fact[[#This Row],[Unit_Price]])</f>
        <v>66.86</v>
      </c>
      <c r="M1697" s="2">
        <f>IF(ISBLANK(Sales_Fact[[#This Row],[Discount]]),MEDIAN(Sales_Fact[Discount]),Sales_Fact[[#This Row],[Discount]])</f>
        <v>0.22</v>
      </c>
      <c r="N1697" s="1">
        <f>Sales_Fact[[#This Row],[Quantity2]]*Sales_Fact[[#This Row],[Unit_Price3]]*(1-Sales_Fact[[#This Row],[Discount4]])</f>
        <v>52.150800000000004</v>
      </c>
      <c r="O1697" s="1">
        <f>Sales_Fact[[#This Row],[Quantity2]]*Sales_Fact[[#This Row],[Unit_Price3]]</f>
        <v>66.86</v>
      </c>
      <c r="P1697" s="1">
        <f>Sales_Fact[[#This Row],[Gross Amount]]*Sales_Fact[[#This Row],[Discount4]]</f>
        <v>14.709199999999999</v>
      </c>
      <c r="Q1697" s="1" t="str">
        <f>IF(Sales_Fact[[#This Row],[Total_Amount5]]&gt;1000,"High Value","Standard")</f>
        <v>Standard</v>
      </c>
    </row>
    <row r="1698" spans="1:17" x14ac:dyDescent="0.25">
      <c r="A1698" t="s">
        <v>3584</v>
      </c>
      <c r="B1698" s="3">
        <v>45515</v>
      </c>
      <c r="C1698" t="s">
        <v>1305</v>
      </c>
      <c r="D1698" t="s">
        <v>1752</v>
      </c>
      <c r="E1698" t="s">
        <v>1899</v>
      </c>
      <c r="F1698">
        <v>1</v>
      </c>
      <c r="G1698">
        <v>980.26</v>
      </c>
      <c r="H1698">
        <v>0.14000000000000001</v>
      </c>
      <c r="I1698" t="s">
        <v>1864</v>
      </c>
      <c r="J1698">
        <v>843.02359999999999</v>
      </c>
      <c r="K1698" s="4">
        <f>IF(ISBLANK(Sales_Fact[[#This Row],[Quantity]]),MEDIAN(Sales_Fact[Quantity]),Sales_Fact[[#This Row],[Quantity]])</f>
        <v>1</v>
      </c>
      <c r="L1698" s="1">
        <f>IF(ISBLANK(Sales_Fact[[#This Row],[Unit_Price]]),MEDIAN(Sales_Fact[Unit_Price]),Sales_Fact[[#This Row],[Unit_Price]])</f>
        <v>980.26</v>
      </c>
      <c r="M1698" s="2">
        <f>IF(ISBLANK(Sales_Fact[[#This Row],[Discount]]),MEDIAN(Sales_Fact[Discount]),Sales_Fact[[#This Row],[Discount]])</f>
        <v>0.14000000000000001</v>
      </c>
      <c r="N1698" s="1">
        <f>Sales_Fact[[#This Row],[Quantity2]]*Sales_Fact[[#This Row],[Unit_Price3]]*(1-Sales_Fact[[#This Row],[Discount4]])</f>
        <v>843.02359999999999</v>
      </c>
      <c r="O1698" s="1">
        <f>Sales_Fact[[#This Row],[Quantity2]]*Sales_Fact[[#This Row],[Unit_Price3]]</f>
        <v>980.26</v>
      </c>
      <c r="P1698" s="1">
        <f>Sales_Fact[[#This Row],[Gross Amount]]*Sales_Fact[[#This Row],[Discount4]]</f>
        <v>137.2364</v>
      </c>
      <c r="Q1698" s="1" t="str">
        <f>IF(Sales_Fact[[#This Row],[Total_Amount5]]&gt;1000,"High Value","Standard")</f>
        <v>Standard</v>
      </c>
    </row>
    <row r="1699" spans="1:17" x14ac:dyDescent="0.25">
      <c r="A1699" t="s">
        <v>3585</v>
      </c>
      <c r="B1699" s="3">
        <v>45322</v>
      </c>
      <c r="C1699" t="s">
        <v>151</v>
      </c>
      <c r="D1699" t="s">
        <v>1605</v>
      </c>
      <c r="E1699" t="s">
        <v>1899</v>
      </c>
      <c r="F1699">
        <v>1</v>
      </c>
      <c r="G1699">
        <v>235.28</v>
      </c>
      <c r="H1699">
        <v>0.05</v>
      </c>
      <c r="I1699" t="s">
        <v>1864</v>
      </c>
      <c r="J1699">
        <v>223.51599999999999</v>
      </c>
      <c r="K1699" s="4">
        <f>IF(ISBLANK(Sales_Fact[[#This Row],[Quantity]]),MEDIAN(Sales_Fact[Quantity]),Sales_Fact[[#This Row],[Quantity]])</f>
        <v>1</v>
      </c>
      <c r="L1699" s="1">
        <f>IF(ISBLANK(Sales_Fact[[#This Row],[Unit_Price]]),MEDIAN(Sales_Fact[Unit_Price]),Sales_Fact[[#This Row],[Unit_Price]])</f>
        <v>235.28</v>
      </c>
      <c r="M1699" s="2">
        <f>IF(ISBLANK(Sales_Fact[[#This Row],[Discount]]),MEDIAN(Sales_Fact[Discount]),Sales_Fact[[#This Row],[Discount]])</f>
        <v>0.05</v>
      </c>
      <c r="N1699" s="1">
        <f>Sales_Fact[[#This Row],[Quantity2]]*Sales_Fact[[#This Row],[Unit_Price3]]*(1-Sales_Fact[[#This Row],[Discount4]])</f>
        <v>223.51599999999999</v>
      </c>
      <c r="O1699" s="1">
        <f>Sales_Fact[[#This Row],[Quantity2]]*Sales_Fact[[#This Row],[Unit_Price3]]</f>
        <v>235.28</v>
      </c>
      <c r="P1699" s="1">
        <f>Sales_Fact[[#This Row],[Gross Amount]]*Sales_Fact[[#This Row],[Discount4]]</f>
        <v>11.764000000000001</v>
      </c>
      <c r="Q1699" s="1" t="str">
        <f>IF(Sales_Fact[[#This Row],[Total_Amount5]]&gt;1000,"High Value","Standard")</f>
        <v>Standard</v>
      </c>
    </row>
    <row r="1700" spans="1:17" x14ac:dyDescent="0.25">
      <c r="A1700" t="s">
        <v>3586</v>
      </c>
      <c r="B1700" s="3">
        <v>45542</v>
      </c>
      <c r="C1700" t="s">
        <v>1302</v>
      </c>
      <c r="D1700" t="s">
        <v>1548</v>
      </c>
      <c r="E1700" t="s">
        <v>1888</v>
      </c>
      <c r="F1700">
        <v>3</v>
      </c>
      <c r="G1700">
        <v>407.39</v>
      </c>
      <c r="H1700">
        <v>0.08</v>
      </c>
      <c r="I1700" t="s">
        <v>1864</v>
      </c>
      <c r="J1700">
        <v>1124.3964000000001</v>
      </c>
      <c r="K1700" s="4">
        <f>IF(ISBLANK(Sales_Fact[[#This Row],[Quantity]]),MEDIAN(Sales_Fact[Quantity]),Sales_Fact[[#This Row],[Quantity]])</f>
        <v>3</v>
      </c>
      <c r="L1700" s="1">
        <f>IF(ISBLANK(Sales_Fact[[#This Row],[Unit_Price]]),MEDIAN(Sales_Fact[Unit_Price]),Sales_Fact[[#This Row],[Unit_Price]])</f>
        <v>407.39</v>
      </c>
      <c r="M1700" s="2">
        <f>IF(ISBLANK(Sales_Fact[[#This Row],[Discount]]),MEDIAN(Sales_Fact[Discount]),Sales_Fact[[#This Row],[Discount]])</f>
        <v>0.08</v>
      </c>
      <c r="N1700" s="1">
        <f>Sales_Fact[[#This Row],[Quantity2]]*Sales_Fact[[#This Row],[Unit_Price3]]*(1-Sales_Fact[[#This Row],[Discount4]])</f>
        <v>1124.3964000000001</v>
      </c>
      <c r="O1700" s="1">
        <f>Sales_Fact[[#This Row],[Quantity2]]*Sales_Fact[[#This Row],[Unit_Price3]]</f>
        <v>1222.17</v>
      </c>
      <c r="P1700" s="1">
        <f>Sales_Fact[[#This Row],[Gross Amount]]*Sales_Fact[[#This Row],[Discount4]]</f>
        <v>97.773600000000002</v>
      </c>
      <c r="Q1700" s="1" t="str">
        <f>IF(Sales_Fact[[#This Row],[Total_Amount5]]&gt;1000,"High Value","Standard")</f>
        <v>High Value</v>
      </c>
    </row>
    <row r="1701" spans="1:17" x14ac:dyDescent="0.25">
      <c r="A1701" t="s">
        <v>3587</v>
      </c>
      <c r="B1701" s="3">
        <v>45675</v>
      </c>
      <c r="C1701" t="s">
        <v>255</v>
      </c>
      <c r="D1701" t="s">
        <v>1632</v>
      </c>
      <c r="E1701" t="s">
        <v>1881</v>
      </c>
      <c r="F1701">
        <v>4</v>
      </c>
      <c r="G1701">
        <v>459.83</v>
      </c>
      <c r="H1701">
        <v>0.12</v>
      </c>
      <c r="I1701" t="s">
        <v>1868</v>
      </c>
      <c r="J1701">
        <v>1618.6016</v>
      </c>
      <c r="K1701" s="4">
        <f>IF(ISBLANK(Sales_Fact[[#This Row],[Quantity]]),MEDIAN(Sales_Fact[Quantity]),Sales_Fact[[#This Row],[Quantity]])</f>
        <v>4</v>
      </c>
      <c r="L1701" s="1">
        <f>IF(ISBLANK(Sales_Fact[[#This Row],[Unit_Price]]),MEDIAN(Sales_Fact[Unit_Price]),Sales_Fact[[#This Row],[Unit_Price]])</f>
        <v>459.83</v>
      </c>
      <c r="M1701" s="2">
        <f>IF(ISBLANK(Sales_Fact[[#This Row],[Discount]]),MEDIAN(Sales_Fact[Discount]),Sales_Fact[[#This Row],[Discount]])</f>
        <v>0.12</v>
      </c>
      <c r="N1701" s="1">
        <f>Sales_Fact[[#This Row],[Quantity2]]*Sales_Fact[[#This Row],[Unit_Price3]]*(1-Sales_Fact[[#This Row],[Discount4]])</f>
        <v>1618.6016</v>
      </c>
      <c r="O1701" s="1">
        <f>Sales_Fact[[#This Row],[Quantity2]]*Sales_Fact[[#This Row],[Unit_Price3]]</f>
        <v>1839.32</v>
      </c>
      <c r="P1701" s="1">
        <f>Sales_Fact[[#This Row],[Gross Amount]]*Sales_Fact[[#This Row],[Discount4]]</f>
        <v>220.71839999999997</v>
      </c>
      <c r="Q1701" s="1" t="str">
        <f>IF(Sales_Fact[[#This Row],[Total_Amount5]]&gt;1000,"High Value","Standard")</f>
        <v>High Value</v>
      </c>
    </row>
    <row r="1702" spans="1:17" x14ac:dyDescent="0.25">
      <c r="A1702" t="s">
        <v>3588</v>
      </c>
      <c r="B1702" s="3">
        <v>45333</v>
      </c>
      <c r="C1702" t="s">
        <v>502</v>
      </c>
      <c r="D1702" t="s">
        <v>1830</v>
      </c>
      <c r="E1702" t="s">
        <v>1874</v>
      </c>
      <c r="F1702">
        <v>3</v>
      </c>
      <c r="G1702">
        <v>706.6</v>
      </c>
      <c r="H1702">
        <v>0.17</v>
      </c>
      <c r="I1702" t="s">
        <v>1864</v>
      </c>
      <c r="J1702">
        <v>1759.434</v>
      </c>
      <c r="K1702" s="4">
        <f>IF(ISBLANK(Sales_Fact[[#This Row],[Quantity]]),MEDIAN(Sales_Fact[Quantity]),Sales_Fact[[#This Row],[Quantity]])</f>
        <v>3</v>
      </c>
      <c r="L1702" s="1">
        <f>IF(ISBLANK(Sales_Fact[[#This Row],[Unit_Price]]),MEDIAN(Sales_Fact[Unit_Price]),Sales_Fact[[#This Row],[Unit_Price]])</f>
        <v>706.6</v>
      </c>
      <c r="M1702" s="2">
        <f>IF(ISBLANK(Sales_Fact[[#This Row],[Discount]]),MEDIAN(Sales_Fact[Discount]),Sales_Fact[[#This Row],[Discount]])</f>
        <v>0.17</v>
      </c>
      <c r="N1702" s="1">
        <f>Sales_Fact[[#This Row],[Quantity2]]*Sales_Fact[[#This Row],[Unit_Price3]]*(1-Sales_Fact[[#This Row],[Discount4]])</f>
        <v>1759.434</v>
      </c>
      <c r="O1702" s="1">
        <f>Sales_Fact[[#This Row],[Quantity2]]*Sales_Fact[[#This Row],[Unit_Price3]]</f>
        <v>2119.8000000000002</v>
      </c>
      <c r="P1702" s="1">
        <f>Sales_Fact[[#This Row],[Gross Amount]]*Sales_Fact[[#This Row],[Discount4]]</f>
        <v>360.36600000000004</v>
      </c>
      <c r="Q1702" s="1" t="str">
        <f>IF(Sales_Fact[[#This Row],[Total_Amount5]]&gt;1000,"High Value","Standard")</f>
        <v>High Value</v>
      </c>
    </row>
    <row r="1703" spans="1:17" x14ac:dyDescent="0.25">
      <c r="A1703" t="s">
        <v>3589</v>
      </c>
      <c r="B1703" s="3">
        <v>45819</v>
      </c>
      <c r="C1703" t="s">
        <v>1435</v>
      </c>
      <c r="D1703" t="s">
        <v>1824</v>
      </c>
      <c r="E1703" t="s">
        <v>1892</v>
      </c>
      <c r="F1703">
        <v>3</v>
      </c>
      <c r="G1703">
        <v>811.16</v>
      </c>
      <c r="H1703">
        <v>0.1</v>
      </c>
      <c r="I1703" t="s">
        <v>1868</v>
      </c>
      <c r="J1703">
        <v>2190.1320000000001</v>
      </c>
      <c r="K1703" s="4">
        <f>IF(ISBLANK(Sales_Fact[[#This Row],[Quantity]]),MEDIAN(Sales_Fact[Quantity]),Sales_Fact[[#This Row],[Quantity]])</f>
        <v>3</v>
      </c>
      <c r="L1703" s="1">
        <f>IF(ISBLANK(Sales_Fact[[#This Row],[Unit_Price]]),MEDIAN(Sales_Fact[Unit_Price]),Sales_Fact[[#This Row],[Unit_Price]])</f>
        <v>811.16</v>
      </c>
      <c r="M1703" s="2">
        <f>IF(ISBLANK(Sales_Fact[[#This Row],[Discount]]),MEDIAN(Sales_Fact[Discount]),Sales_Fact[[#This Row],[Discount]])</f>
        <v>0.1</v>
      </c>
      <c r="N1703" s="1">
        <f>Sales_Fact[[#This Row],[Quantity2]]*Sales_Fact[[#This Row],[Unit_Price3]]*(1-Sales_Fact[[#This Row],[Discount4]])</f>
        <v>2190.1320000000001</v>
      </c>
      <c r="O1703" s="1">
        <f>Sales_Fact[[#This Row],[Quantity2]]*Sales_Fact[[#This Row],[Unit_Price3]]</f>
        <v>2433.48</v>
      </c>
      <c r="P1703" s="1">
        <f>Sales_Fact[[#This Row],[Gross Amount]]*Sales_Fact[[#This Row],[Discount4]]</f>
        <v>243.34800000000001</v>
      </c>
      <c r="Q1703" s="1" t="str">
        <f>IF(Sales_Fact[[#This Row],[Total_Amount5]]&gt;1000,"High Value","Standard")</f>
        <v>High Value</v>
      </c>
    </row>
    <row r="1704" spans="1:17" x14ac:dyDescent="0.25">
      <c r="A1704" t="s">
        <v>3590</v>
      </c>
      <c r="B1704" s="3">
        <v>45268</v>
      </c>
      <c r="C1704" t="s">
        <v>711</v>
      </c>
      <c r="D1704" t="s">
        <v>1662</v>
      </c>
      <c r="E1704" t="s">
        <v>1872</v>
      </c>
      <c r="F1704">
        <v>2</v>
      </c>
      <c r="G1704">
        <v>985.79</v>
      </c>
      <c r="H1704">
        <v>0.04</v>
      </c>
      <c r="I1704" t="s">
        <v>1864</v>
      </c>
      <c r="J1704">
        <v>1892.7167999999999</v>
      </c>
      <c r="K1704" s="4">
        <f>IF(ISBLANK(Sales_Fact[[#This Row],[Quantity]]),MEDIAN(Sales_Fact[Quantity]),Sales_Fact[[#This Row],[Quantity]])</f>
        <v>2</v>
      </c>
      <c r="L1704" s="1">
        <f>IF(ISBLANK(Sales_Fact[[#This Row],[Unit_Price]]),MEDIAN(Sales_Fact[Unit_Price]),Sales_Fact[[#This Row],[Unit_Price]])</f>
        <v>985.79</v>
      </c>
      <c r="M1704" s="2">
        <f>IF(ISBLANK(Sales_Fact[[#This Row],[Discount]]),MEDIAN(Sales_Fact[Discount]),Sales_Fact[[#This Row],[Discount]])</f>
        <v>0.04</v>
      </c>
      <c r="N1704" s="1">
        <f>Sales_Fact[[#This Row],[Quantity2]]*Sales_Fact[[#This Row],[Unit_Price3]]*(1-Sales_Fact[[#This Row],[Discount4]])</f>
        <v>1892.7167999999999</v>
      </c>
      <c r="O1704" s="1">
        <f>Sales_Fact[[#This Row],[Quantity2]]*Sales_Fact[[#This Row],[Unit_Price3]]</f>
        <v>1971.58</v>
      </c>
      <c r="P1704" s="1">
        <f>Sales_Fact[[#This Row],[Gross Amount]]*Sales_Fact[[#This Row],[Discount4]]</f>
        <v>78.863199999999992</v>
      </c>
      <c r="Q1704" s="1" t="str">
        <f>IF(Sales_Fact[[#This Row],[Total_Amount5]]&gt;1000,"High Value","Standard")</f>
        <v>High Value</v>
      </c>
    </row>
    <row r="1705" spans="1:17" x14ac:dyDescent="0.25">
      <c r="A1705" t="s">
        <v>3591</v>
      </c>
      <c r="B1705" s="3">
        <v>45521</v>
      </c>
      <c r="C1705" t="s">
        <v>622</v>
      </c>
      <c r="D1705" t="s">
        <v>1650</v>
      </c>
      <c r="E1705" t="s">
        <v>1881</v>
      </c>
      <c r="F1705">
        <v>1</v>
      </c>
      <c r="G1705">
        <v>255.02</v>
      </c>
      <c r="H1705">
        <v>0.3</v>
      </c>
      <c r="I1705" t="s">
        <v>1861</v>
      </c>
      <c r="J1705">
        <v>178.51400000000001</v>
      </c>
      <c r="K1705" s="4">
        <f>IF(ISBLANK(Sales_Fact[[#This Row],[Quantity]]),MEDIAN(Sales_Fact[Quantity]),Sales_Fact[[#This Row],[Quantity]])</f>
        <v>1</v>
      </c>
      <c r="L1705" s="1">
        <f>IF(ISBLANK(Sales_Fact[[#This Row],[Unit_Price]]),MEDIAN(Sales_Fact[Unit_Price]),Sales_Fact[[#This Row],[Unit_Price]])</f>
        <v>255.02</v>
      </c>
      <c r="M1705" s="2">
        <f>IF(ISBLANK(Sales_Fact[[#This Row],[Discount]]),MEDIAN(Sales_Fact[Discount]),Sales_Fact[[#This Row],[Discount]])</f>
        <v>0.3</v>
      </c>
      <c r="N1705" s="1">
        <f>Sales_Fact[[#This Row],[Quantity2]]*Sales_Fact[[#This Row],[Unit_Price3]]*(1-Sales_Fact[[#This Row],[Discount4]])</f>
        <v>178.51400000000001</v>
      </c>
      <c r="O1705" s="1">
        <f>Sales_Fact[[#This Row],[Quantity2]]*Sales_Fact[[#This Row],[Unit_Price3]]</f>
        <v>255.02</v>
      </c>
      <c r="P1705" s="1">
        <f>Sales_Fact[[#This Row],[Gross Amount]]*Sales_Fact[[#This Row],[Discount4]]</f>
        <v>76.506</v>
      </c>
      <c r="Q1705" s="1" t="str">
        <f>IF(Sales_Fact[[#This Row],[Total_Amount5]]&gt;1000,"High Value","Standard")</f>
        <v>Standard</v>
      </c>
    </row>
    <row r="1706" spans="1:17" x14ac:dyDescent="0.25">
      <c r="A1706" t="s">
        <v>3592</v>
      </c>
      <c r="B1706" s="3">
        <v>45693</v>
      </c>
      <c r="C1706" t="s">
        <v>345</v>
      </c>
      <c r="D1706" t="s">
        <v>1608</v>
      </c>
      <c r="E1706" t="s">
        <v>1866</v>
      </c>
      <c r="F1706">
        <v>1</v>
      </c>
      <c r="G1706">
        <v>153.57</v>
      </c>
      <c r="H1706">
        <v>0.01</v>
      </c>
      <c r="I1706" t="s">
        <v>1864</v>
      </c>
      <c r="J1706">
        <v>152.0343</v>
      </c>
      <c r="K1706" s="4">
        <f>IF(ISBLANK(Sales_Fact[[#This Row],[Quantity]]),MEDIAN(Sales_Fact[Quantity]),Sales_Fact[[#This Row],[Quantity]])</f>
        <v>1</v>
      </c>
      <c r="L1706" s="1">
        <f>IF(ISBLANK(Sales_Fact[[#This Row],[Unit_Price]]),MEDIAN(Sales_Fact[Unit_Price]),Sales_Fact[[#This Row],[Unit_Price]])</f>
        <v>153.57</v>
      </c>
      <c r="M1706" s="2">
        <f>IF(ISBLANK(Sales_Fact[[#This Row],[Discount]]),MEDIAN(Sales_Fact[Discount]),Sales_Fact[[#This Row],[Discount]])</f>
        <v>0.01</v>
      </c>
      <c r="N1706" s="1">
        <f>Sales_Fact[[#This Row],[Quantity2]]*Sales_Fact[[#This Row],[Unit_Price3]]*(1-Sales_Fact[[#This Row],[Discount4]])</f>
        <v>152.0343</v>
      </c>
      <c r="O1706" s="1">
        <f>Sales_Fact[[#This Row],[Quantity2]]*Sales_Fact[[#This Row],[Unit_Price3]]</f>
        <v>153.57</v>
      </c>
      <c r="P1706" s="1">
        <f>Sales_Fact[[#This Row],[Gross Amount]]*Sales_Fact[[#This Row],[Discount4]]</f>
        <v>1.5357000000000001</v>
      </c>
      <c r="Q1706" s="1" t="str">
        <f>IF(Sales_Fact[[#This Row],[Total_Amount5]]&gt;1000,"High Value","Standard")</f>
        <v>Standard</v>
      </c>
    </row>
    <row r="1707" spans="1:17" x14ac:dyDescent="0.25">
      <c r="A1707" t="s">
        <v>3593</v>
      </c>
      <c r="B1707" s="3">
        <v>45734</v>
      </c>
      <c r="C1707" t="s">
        <v>818</v>
      </c>
      <c r="D1707" t="s">
        <v>1680</v>
      </c>
      <c r="E1707" t="s">
        <v>1899</v>
      </c>
      <c r="F1707">
        <v>3</v>
      </c>
      <c r="G1707">
        <v>962.98</v>
      </c>
      <c r="H1707">
        <v>0.21</v>
      </c>
      <c r="I1707" t="s">
        <v>1861</v>
      </c>
      <c r="J1707">
        <v>2282.2626</v>
      </c>
      <c r="K1707" s="4">
        <f>IF(ISBLANK(Sales_Fact[[#This Row],[Quantity]]),MEDIAN(Sales_Fact[Quantity]),Sales_Fact[[#This Row],[Quantity]])</f>
        <v>3</v>
      </c>
      <c r="L1707" s="1">
        <f>IF(ISBLANK(Sales_Fact[[#This Row],[Unit_Price]]),MEDIAN(Sales_Fact[Unit_Price]),Sales_Fact[[#This Row],[Unit_Price]])</f>
        <v>962.98</v>
      </c>
      <c r="M1707" s="2">
        <f>IF(ISBLANK(Sales_Fact[[#This Row],[Discount]]),MEDIAN(Sales_Fact[Discount]),Sales_Fact[[#This Row],[Discount]])</f>
        <v>0.21</v>
      </c>
      <c r="N1707" s="1">
        <f>Sales_Fact[[#This Row],[Quantity2]]*Sales_Fact[[#This Row],[Unit_Price3]]*(1-Sales_Fact[[#This Row],[Discount4]])</f>
        <v>2282.2626</v>
      </c>
      <c r="O1707" s="1">
        <f>Sales_Fact[[#This Row],[Quantity2]]*Sales_Fact[[#This Row],[Unit_Price3]]</f>
        <v>2888.94</v>
      </c>
      <c r="P1707" s="1">
        <f>Sales_Fact[[#This Row],[Gross Amount]]*Sales_Fact[[#This Row],[Discount4]]</f>
        <v>606.67740000000003</v>
      </c>
      <c r="Q1707" s="1" t="str">
        <f>IF(Sales_Fact[[#This Row],[Total_Amount5]]&gt;1000,"High Value","Standard")</f>
        <v>High Value</v>
      </c>
    </row>
    <row r="1708" spans="1:17" x14ac:dyDescent="0.25">
      <c r="A1708" t="s">
        <v>3594</v>
      </c>
      <c r="B1708" s="3">
        <v>45377</v>
      </c>
      <c r="C1708" t="s">
        <v>218</v>
      </c>
      <c r="D1708" t="s">
        <v>1683</v>
      </c>
      <c r="E1708" t="s">
        <v>1866</v>
      </c>
      <c r="F1708">
        <v>3</v>
      </c>
      <c r="G1708">
        <v>884.46</v>
      </c>
      <c r="H1708">
        <v>0.25</v>
      </c>
      <c r="I1708" t="s">
        <v>1861</v>
      </c>
      <c r="J1708">
        <v>1990.0350000000001</v>
      </c>
      <c r="K1708" s="4">
        <f>IF(ISBLANK(Sales_Fact[[#This Row],[Quantity]]),MEDIAN(Sales_Fact[Quantity]),Sales_Fact[[#This Row],[Quantity]])</f>
        <v>3</v>
      </c>
      <c r="L1708" s="1">
        <f>IF(ISBLANK(Sales_Fact[[#This Row],[Unit_Price]]),MEDIAN(Sales_Fact[Unit_Price]),Sales_Fact[[#This Row],[Unit_Price]])</f>
        <v>884.46</v>
      </c>
      <c r="M1708" s="2">
        <f>IF(ISBLANK(Sales_Fact[[#This Row],[Discount]]),MEDIAN(Sales_Fact[Discount]),Sales_Fact[[#This Row],[Discount]])</f>
        <v>0.25</v>
      </c>
      <c r="N1708" s="1">
        <f>Sales_Fact[[#This Row],[Quantity2]]*Sales_Fact[[#This Row],[Unit_Price3]]*(1-Sales_Fact[[#This Row],[Discount4]])</f>
        <v>1990.0350000000001</v>
      </c>
      <c r="O1708" s="1">
        <f>Sales_Fact[[#This Row],[Quantity2]]*Sales_Fact[[#This Row],[Unit_Price3]]</f>
        <v>2653.38</v>
      </c>
      <c r="P1708" s="1">
        <f>Sales_Fact[[#This Row],[Gross Amount]]*Sales_Fact[[#This Row],[Discount4]]</f>
        <v>663.34500000000003</v>
      </c>
      <c r="Q1708" s="1" t="str">
        <f>IF(Sales_Fact[[#This Row],[Total_Amount5]]&gt;1000,"High Value","Standard")</f>
        <v>High Value</v>
      </c>
    </row>
    <row r="1709" spans="1:17" x14ac:dyDescent="0.25">
      <c r="A1709" t="s">
        <v>3595</v>
      </c>
      <c r="B1709" s="3">
        <v>45778</v>
      </c>
      <c r="C1709" t="s">
        <v>1365</v>
      </c>
      <c r="D1709" t="s">
        <v>1752</v>
      </c>
      <c r="E1709" t="s">
        <v>1901</v>
      </c>
      <c r="F1709">
        <v>4</v>
      </c>
      <c r="G1709">
        <v>359.71</v>
      </c>
      <c r="H1709">
        <v>0.05</v>
      </c>
      <c r="I1709" t="s">
        <v>1864</v>
      </c>
      <c r="J1709">
        <v>1366.8979999999999</v>
      </c>
      <c r="K1709" s="4">
        <f>IF(ISBLANK(Sales_Fact[[#This Row],[Quantity]]),MEDIAN(Sales_Fact[Quantity]),Sales_Fact[[#This Row],[Quantity]])</f>
        <v>4</v>
      </c>
      <c r="L1709" s="1">
        <f>IF(ISBLANK(Sales_Fact[[#This Row],[Unit_Price]]),MEDIAN(Sales_Fact[Unit_Price]),Sales_Fact[[#This Row],[Unit_Price]])</f>
        <v>359.71</v>
      </c>
      <c r="M1709" s="2">
        <f>IF(ISBLANK(Sales_Fact[[#This Row],[Discount]]),MEDIAN(Sales_Fact[Discount]),Sales_Fact[[#This Row],[Discount]])</f>
        <v>0.05</v>
      </c>
      <c r="N1709" s="1">
        <f>Sales_Fact[[#This Row],[Quantity2]]*Sales_Fact[[#This Row],[Unit_Price3]]*(1-Sales_Fact[[#This Row],[Discount4]])</f>
        <v>1366.8979999999999</v>
      </c>
      <c r="O1709" s="1">
        <f>Sales_Fact[[#This Row],[Quantity2]]*Sales_Fact[[#This Row],[Unit_Price3]]</f>
        <v>1438.84</v>
      </c>
      <c r="P1709" s="1">
        <f>Sales_Fact[[#This Row],[Gross Amount]]*Sales_Fact[[#This Row],[Discount4]]</f>
        <v>71.941999999999993</v>
      </c>
      <c r="Q1709" s="1" t="str">
        <f>IF(Sales_Fact[[#This Row],[Total_Amount5]]&gt;1000,"High Value","Standard")</f>
        <v>High Value</v>
      </c>
    </row>
    <row r="1710" spans="1:17" x14ac:dyDescent="0.25">
      <c r="A1710" t="s">
        <v>3596</v>
      </c>
      <c r="B1710" s="3">
        <v>45715</v>
      </c>
      <c r="C1710" t="s">
        <v>199</v>
      </c>
      <c r="D1710" t="s">
        <v>1701</v>
      </c>
      <c r="E1710" t="s">
        <v>1874</v>
      </c>
      <c r="F1710">
        <v>3</v>
      </c>
      <c r="G1710">
        <v>766.47</v>
      </c>
      <c r="H1710">
        <v>0.18</v>
      </c>
      <c r="I1710" t="s">
        <v>1861</v>
      </c>
      <c r="J1710">
        <v>1885.5162</v>
      </c>
      <c r="K1710" s="4">
        <f>IF(ISBLANK(Sales_Fact[[#This Row],[Quantity]]),MEDIAN(Sales_Fact[Quantity]),Sales_Fact[[#This Row],[Quantity]])</f>
        <v>3</v>
      </c>
      <c r="L1710" s="1">
        <f>IF(ISBLANK(Sales_Fact[[#This Row],[Unit_Price]]),MEDIAN(Sales_Fact[Unit_Price]),Sales_Fact[[#This Row],[Unit_Price]])</f>
        <v>766.47</v>
      </c>
      <c r="M1710" s="2">
        <f>IF(ISBLANK(Sales_Fact[[#This Row],[Discount]]),MEDIAN(Sales_Fact[Discount]),Sales_Fact[[#This Row],[Discount]])</f>
        <v>0.18</v>
      </c>
      <c r="N1710" s="1">
        <f>Sales_Fact[[#This Row],[Quantity2]]*Sales_Fact[[#This Row],[Unit_Price3]]*(1-Sales_Fact[[#This Row],[Discount4]])</f>
        <v>1885.5162</v>
      </c>
      <c r="O1710" s="1">
        <f>Sales_Fact[[#This Row],[Quantity2]]*Sales_Fact[[#This Row],[Unit_Price3]]</f>
        <v>2299.41</v>
      </c>
      <c r="P1710" s="1">
        <f>Sales_Fact[[#This Row],[Gross Amount]]*Sales_Fact[[#This Row],[Discount4]]</f>
        <v>413.89379999999994</v>
      </c>
      <c r="Q1710" s="1" t="str">
        <f>IF(Sales_Fact[[#This Row],[Total_Amount5]]&gt;1000,"High Value","Standard")</f>
        <v>High Value</v>
      </c>
    </row>
    <row r="1711" spans="1:17" x14ac:dyDescent="0.25">
      <c r="A1711" t="s">
        <v>3597</v>
      </c>
      <c r="B1711" s="3">
        <v>45492</v>
      </c>
      <c r="C1711" t="s">
        <v>730</v>
      </c>
      <c r="D1711" t="s">
        <v>1719</v>
      </c>
      <c r="E1711" t="s">
        <v>1899</v>
      </c>
      <c r="F1711">
        <v>1</v>
      </c>
      <c r="G1711">
        <v>772.07</v>
      </c>
      <c r="H1711">
        <v>0.26</v>
      </c>
      <c r="I1711" t="s">
        <v>1864</v>
      </c>
      <c r="J1711">
        <v>571.33180000000004</v>
      </c>
      <c r="K1711" s="4">
        <f>IF(ISBLANK(Sales_Fact[[#This Row],[Quantity]]),MEDIAN(Sales_Fact[Quantity]),Sales_Fact[[#This Row],[Quantity]])</f>
        <v>1</v>
      </c>
      <c r="L1711" s="1">
        <f>IF(ISBLANK(Sales_Fact[[#This Row],[Unit_Price]]),MEDIAN(Sales_Fact[Unit_Price]),Sales_Fact[[#This Row],[Unit_Price]])</f>
        <v>772.07</v>
      </c>
      <c r="M1711" s="2">
        <f>IF(ISBLANK(Sales_Fact[[#This Row],[Discount]]),MEDIAN(Sales_Fact[Discount]),Sales_Fact[[#This Row],[Discount]])</f>
        <v>0.26</v>
      </c>
      <c r="N1711" s="1">
        <f>Sales_Fact[[#This Row],[Quantity2]]*Sales_Fact[[#This Row],[Unit_Price3]]*(1-Sales_Fact[[#This Row],[Discount4]])</f>
        <v>571.33180000000004</v>
      </c>
      <c r="O1711" s="1">
        <f>Sales_Fact[[#This Row],[Quantity2]]*Sales_Fact[[#This Row],[Unit_Price3]]</f>
        <v>772.07</v>
      </c>
      <c r="P1711" s="1">
        <f>Sales_Fact[[#This Row],[Gross Amount]]*Sales_Fact[[#This Row],[Discount4]]</f>
        <v>200.73820000000001</v>
      </c>
      <c r="Q1711" s="1" t="str">
        <f>IF(Sales_Fact[[#This Row],[Total_Amount5]]&gt;1000,"High Value","Standard")</f>
        <v>Standard</v>
      </c>
    </row>
    <row r="1712" spans="1:17" x14ac:dyDescent="0.25">
      <c r="A1712" t="s">
        <v>3598</v>
      </c>
      <c r="B1712" s="3">
        <v>45292</v>
      </c>
      <c r="C1712" t="s">
        <v>890</v>
      </c>
      <c r="D1712" t="s">
        <v>1608</v>
      </c>
      <c r="E1712" t="s">
        <v>1870</v>
      </c>
      <c r="F1712">
        <v>3</v>
      </c>
      <c r="G1712">
        <v>108.31</v>
      </c>
      <c r="H1712">
        <v>0.26</v>
      </c>
      <c r="I1712" t="s">
        <v>1868</v>
      </c>
      <c r="J1712">
        <v>240.44820000000001</v>
      </c>
      <c r="K1712" s="4">
        <f>IF(ISBLANK(Sales_Fact[[#This Row],[Quantity]]),MEDIAN(Sales_Fact[Quantity]),Sales_Fact[[#This Row],[Quantity]])</f>
        <v>3</v>
      </c>
      <c r="L1712" s="1">
        <f>IF(ISBLANK(Sales_Fact[[#This Row],[Unit_Price]]),MEDIAN(Sales_Fact[Unit_Price]),Sales_Fact[[#This Row],[Unit_Price]])</f>
        <v>108.31</v>
      </c>
      <c r="M1712" s="2">
        <f>IF(ISBLANK(Sales_Fact[[#This Row],[Discount]]),MEDIAN(Sales_Fact[Discount]),Sales_Fact[[#This Row],[Discount]])</f>
        <v>0.26</v>
      </c>
      <c r="N1712" s="1">
        <f>Sales_Fact[[#This Row],[Quantity2]]*Sales_Fact[[#This Row],[Unit_Price3]]*(1-Sales_Fact[[#This Row],[Discount4]])</f>
        <v>240.44820000000001</v>
      </c>
      <c r="O1712" s="1">
        <f>Sales_Fact[[#This Row],[Quantity2]]*Sales_Fact[[#This Row],[Unit_Price3]]</f>
        <v>324.93</v>
      </c>
      <c r="P1712" s="1">
        <f>Sales_Fact[[#This Row],[Gross Amount]]*Sales_Fact[[#This Row],[Discount4]]</f>
        <v>84.481800000000007</v>
      </c>
      <c r="Q1712" s="1" t="str">
        <f>IF(Sales_Fact[[#This Row],[Total_Amount5]]&gt;1000,"High Value","Standard")</f>
        <v>Standard</v>
      </c>
    </row>
    <row r="1713" spans="1:17" x14ac:dyDescent="0.25">
      <c r="A1713" t="s">
        <v>3599</v>
      </c>
      <c r="B1713" s="3">
        <v>45316</v>
      </c>
      <c r="C1713" t="s">
        <v>714</v>
      </c>
      <c r="D1713" t="s">
        <v>1788</v>
      </c>
      <c r="E1713" t="s">
        <v>1904</v>
      </c>
      <c r="F1713">
        <v>1</v>
      </c>
      <c r="G1713">
        <v>502.53</v>
      </c>
      <c r="H1713">
        <v>0</v>
      </c>
      <c r="I1713" t="s">
        <v>1864</v>
      </c>
      <c r="J1713">
        <v>502.53</v>
      </c>
      <c r="K1713" s="4">
        <f>IF(ISBLANK(Sales_Fact[[#This Row],[Quantity]]),MEDIAN(Sales_Fact[Quantity]),Sales_Fact[[#This Row],[Quantity]])</f>
        <v>1</v>
      </c>
      <c r="L1713" s="1">
        <f>IF(ISBLANK(Sales_Fact[[#This Row],[Unit_Price]]),MEDIAN(Sales_Fact[Unit_Price]),Sales_Fact[[#This Row],[Unit_Price]])</f>
        <v>502.53</v>
      </c>
      <c r="M1713" s="2">
        <f>IF(ISBLANK(Sales_Fact[[#This Row],[Discount]]),MEDIAN(Sales_Fact[Discount]),Sales_Fact[[#This Row],[Discount]])</f>
        <v>0</v>
      </c>
      <c r="N1713" s="1">
        <f>Sales_Fact[[#This Row],[Quantity2]]*Sales_Fact[[#This Row],[Unit_Price3]]*(1-Sales_Fact[[#This Row],[Discount4]])</f>
        <v>502.53</v>
      </c>
      <c r="O1713" s="1">
        <f>Sales_Fact[[#This Row],[Quantity2]]*Sales_Fact[[#This Row],[Unit_Price3]]</f>
        <v>502.53</v>
      </c>
      <c r="P1713" s="1">
        <f>Sales_Fact[[#This Row],[Gross Amount]]*Sales_Fact[[#This Row],[Discount4]]</f>
        <v>0</v>
      </c>
      <c r="Q1713" s="1" t="str">
        <f>IF(Sales_Fact[[#This Row],[Total_Amount5]]&gt;1000,"High Value","Standard")</f>
        <v>Standard</v>
      </c>
    </row>
    <row r="1714" spans="1:17" x14ac:dyDescent="0.25">
      <c r="A1714" t="s">
        <v>3600</v>
      </c>
      <c r="B1714" s="3">
        <v>45548</v>
      </c>
      <c r="C1714" t="s">
        <v>282</v>
      </c>
      <c r="D1714" t="s">
        <v>1552</v>
      </c>
      <c r="E1714" t="s">
        <v>1886</v>
      </c>
      <c r="F1714">
        <v>2</v>
      </c>
      <c r="G1714">
        <v>508.52</v>
      </c>
      <c r="H1714">
        <v>0.11</v>
      </c>
      <c r="I1714" t="s">
        <v>1868</v>
      </c>
      <c r="J1714">
        <v>905.16559999999993</v>
      </c>
      <c r="K1714" s="4">
        <f>IF(ISBLANK(Sales_Fact[[#This Row],[Quantity]]),MEDIAN(Sales_Fact[Quantity]),Sales_Fact[[#This Row],[Quantity]])</f>
        <v>2</v>
      </c>
      <c r="L1714" s="1">
        <f>IF(ISBLANK(Sales_Fact[[#This Row],[Unit_Price]]),MEDIAN(Sales_Fact[Unit_Price]),Sales_Fact[[#This Row],[Unit_Price]])</f>
        <v>508.52</v>
      </c>
      <c r="M1714" s="2">
        <f>IF(ISBLANK(Sales_Fact[[#This Row],[Discount]]),MEDIAN(Sales_Fact[Discount]),Sales_Fact[[#This Row],[Discount]])</f>
        <v>0.11</v>
      </c>
      <c r="N1714" s="1">
        <f>Sales_Fact[[#This Row],[Quantity2]]*Sales_Fact[[#This Row],[Unit_Price3]]*(1-Sales_Fact[[#This Row],[Discount4]])</f>
        <v>905.16559999999993</v>
      </c>
      <c r="O1714" s="1">
        <f>Sales_Fact[[#This Row],[Quantity2]]*Sales_Fact[[#This Row],[Unit_Price3]]</f>
        <v>1017.04</v>
      </c>
      <c r="P1714" s="1">
        <f>Sales_Fact[[#This Row],[Gross Amount]]*Sales_Fact[[#This Row],[Discount4]]</f>
        <v>111.87439999999999</v>
      </c>
      <c r="Q1714" s="1" t="str">
        <f>IF(Sales_Fact[[#This Row],[Total_Amount5]]&gt;1000,"High Value","Standard")</f>
        <v>Standard</v>
      </c>
    </row>
    <row r="1715" spans="1:17" x14ac:dyDescent="0.25">
      <c r="A1715" t="s">
        <v>3601</v>
      </c>
      <c r="B1715" s="3">
        <v>45572</v>
      </c>
      <c r="C1715" t="s">
        <v>1452</v>
      </c>
      <c r="D1715" t="s">
        <v>1773</v>
      </c>
      <c r="E1715" t="s">
        <v>1860</v>
      </c>
      <c r="F1715">
        <v>1</v>
      </c>
      <c r="G1715">
        <v>492</v>
      </c>
      <c r="H1715">
        <v>0.26</v>
      </c>
      <c r="I1715" t="s">
        <v>1864</v>
      </c>
      <c r="J1715">
        <v>364.08</v>
      </c>
      <c r="K1715" s="4">
        <f>IF(ISBLANK(Sales_Fact[[#This Row],[Quantity]]),MEDIAN(Sales_Fact[Quantity]),Sales_Fact[[#This Row],[Quantity]])</f>
        <v>1</v>
      </c>
      <c r="L1715" s="1">
        <f>IF(ISBLANK(Sales_Fact[[#This Row],[Unit_Price]]),MEDIAN(Sales_Fact[Unit_Price]),Sales_Fact[[#This Row],[Unit_Price]])</f>
        <v>492</v>
      </c>
      <c r="M1715" s="2">
        <f>IF(ISBLANK(Sales_Fact[[#This Row],[Discount]]),MEDIAN(Sales_Fact[Discount]),Sales_Fact[[#This Row],[Discount]])</f>
        <v>0.26</v>
      </c>
      <c r="N1715" s="1">
        <f>Sales_Fact[[#This Row],[Quantity2]]*Sales_Fact[[#This Row],[Unit_Price3]]*(1-Sales_Fact[[#This Row],[Discount4]])</f>
        <v>364.08</v>
      </c>
      <c r="O1715" s="1">
        <f>Sales_Fact[[#This Row],[Quantity2]]*Sales_Fact[[#This Row],[Unit_Price3]]</f>
        <v>492</v>
      </c>
      <c r="P1715" s="1">
        <f>Sales_Fact[[#This Row],[Gross Amount]]*Sales_Fact[[#This Row],[Discount4]]</f>
        <v>127.92</v>
      </c>
      <c r="Q1715" s="1" t="str">
        <f>IF(Sales_Fact[[#This Row],[Total_Amount5]]&gt;1000,"High Value","Standard")</f>
        <v>Standard</v>
      </c>
    </row>
    <row r="1716" spans="1:17" x14ac:dyDescent="0.25">
      <c r="A1716" t="s">
        <v>3602</v>
      </c>
      <c r="B1716" s="3">
        <v>45347</v>
      </c>
      <c r="C1716" t="s">
        <v>1501</v>
      </c>
      <c r="D1716" t="s">
        <v>1662</v>
      </c>
      <c r="E1716" t="s">
        <v>1881</v>
      </c>
      <c r="F1716">
        <v>4</v>
      </c>
      <c r="G1716">
        <v>746.36</v>
      </c>
      <c r="H1716">
        <v>0.02</v>
      </c>
      <c r="I1716" t="s">
        <v>1861</v>
      </c>
      <c r="J1716">
        <v>2925.7312000000002</v>
      </c>
      <c r="K1716" s="4">
        <f>IF(ISBLANK(Sales_Fact[[#This Row],[Quantity]]),MEDIAN(Sales_Fact[Quantity]),Sales_Fact[[#This Row],[Quantity]])</f>
        <v>4</v>
      </c>
      <c r="L1716" s="1">
        <f>IF(ISBLANK(Sales_Fact[[#This Row],[Unit_Price]]),MEDIAN(Sales_Fact[Unit_Price]),Sales_Fact[[#This Row],[Unit_Price]])</f>
        <v>746.36</v>
      </c>
      <c r="M1716" s="2">
        <f>IF(ISBLANK(Sales_Fact[[#This Row],[Discount]]),MEDIAN(Sales_Fact[Discount]),Sales_Fact[[#This Row],[Discount]])</f>
        <v>0.02</v>
      </c>
      <c r="N1716" s="1">
        <f>Sales_Fact[[#This Row],[Quantity2]]*Sales_Fact[[#This Row],[Unit_Price3]]*(1-Sales_Fact[[#This Row],[Discount4]])</f>
        <v>2925.7312000000002</v>
      </c>
      <c r="O1716" s="1">
        <f>Sales_Fact[[#This Row],[Quantity2]]*Sales_Fact[[#This Row],[Unit_Price3]]</f>
        <v>2985.44</v>
      </c>
      <c r="P1716" s="1">
        <f>Sales_Fact[[#This Row],[Gross Amount]]*Sales_Fact[[#This Row],[Discount4]]</f>
        <v>59.708800000000004</v>
      </c>
      <c r="Q1716" s="1" t="str">
        <f>IF(Sales_Fact[[#This Row],[Total_Amount5]]&gt;1000,"High Value","Standard")</f>
        <v>High Value</v>
      </c>
    </row>
    <row r="1717" spans="1:17" x14ac:dyDescent="0.25">
      <c r="A1717" t="s">
        <v>3603</v>
      </c>
      <c r="B1717" s="3">
        <v>45823</v>
      </c>
      <c r="C1717" t="s">
        <v>1353</v>
      </c>
      <c r="D1717" t="s">
        <v>1588</v>
      </c>
      <c r="E1717" t="s">
        <v>1883</v>
      </c>
      <c r="F1717">
        <v>1</v>
      </c>
      <c r="G1717">
        <v>120.83</v>
      </c>
      <c r="H1717">
        <v>0.08</v>
      </c>
      <c r="I1717" t="s">
        <v>1861</v>
      </c>
      <c r="J1717">
        <v>111.1636</v>
      </c>
      <c r="K1717" s="4">
        <f>IF(ISBLANK(Sales_Fact[[#This Row],[Quantity]]),MEDIAN(Sales_Fact[Quantity]),Sales_Fact[[#This Row],[Quantity]])</f>
        <v>1</v>
      </c>
      <c r="L1717" s="1">
        <f>IF(ISBLANK(Sales_Fact[[#This Row],[Unit_Price]]),MEDIAN(Sales_Fact[Unit_Price]),Sales_Fact[[#This Row],[Unit_Price]])</f>
        <v>120.83</v>
      </c>
      <c r="M1717" s="2">
        <f>IF(ISBLANK(Sales_Fact[[#This Row],[Discount]]),MEDIAN(Sales_Fact[Discount]),Sales_Fact[[#This Row],[Discount]])</f>
        <v>0.08</v>
      </c>
      <c r="N1717" s="1">
        <f>Sales_Fact[[#This Row],[Quantity2]]*Sales_Fact[[#This Row],[Unit_Price3]]*(1-Sales_Fact[[#This Row],[Discount4]])</f>
        <v>111.1636</v>
      </c>
      <c r="O1717" s="1">
        <f>Sales_Fact[[#This Row],[Quantity2]]*Sales_Fact[[#This Row],[Unit_Price3]]</f>
        <v>120.83</v>
      </c>
      <c r="P1717" s="1">
        <f>Sales_Fact[[#This Row],[Gross Amount]]*Sales_Fact[[#This Row],[Discount4]]</f>
        <v>9.6663999999999994</v>
      </c>
      <c r="Q1717" s="1" t="str">
        <f>IF(Sales_Fact[[#This Row],[Total_Amount5]]&gt;1000,"High Value","Standard")</f>
        <v>Standard</v>
      </c>
    </row>
    <row r="1718" spans="1:17" x14ac:dyDescent="0.25">
      <c r="A1718" t="s">
        <v>3604</v>
      </c>
      <c r="B1718" s="3">
        <v>45394</v>
      </c>
      <c r="C1718" t="s">
        <v>1253</v>
      </c>
      <c r="D1718" t="s">
        <v>1782</v>
      </c>
      <c r="E1718" t="s">
        <v>1899</v>
      </c>
      <c r="F1718">
        <v>2</v>
      </c>
      <c r="G1718">
        <v>68.31</v>
      </c>
      <c r="H1718">
        <v>0.28999999999999998</v>
      </c>
      <c r="I1718" t="s">
        <v>1868</v>
      </c>
      <c r="J1718">
        <v>97.000199999999992</v>
      </c>
      <c r="K1718" s="4">
        <f>IF(ISBLANK(Sales_Fact[[#This Row],[Quantity]]),MEDIAN(Sales_Fact[Quantity]),Sales_Fact[[#This Row],[Quantity]])</f>
        <v>2</v>
      </c>
      <c r="L1718" s="1">
        <f>IF(ISBLANK(Sales_Fact[[#This Row],[Unit_Price]]),MEDIAN(Sales_Fact[Unit_Price]),Sales_Fact[[#This Row],[Unit_Price]])</f>
        <v>68.31</v>
      </c>
      <c r="M1718" s="2">
        <f>IF(ISBLANK(Sales_Fact[[#This Row],[Discount]]),MEDIAN(Sales_Fact[Discount]),Sales_Fact[[#This Row],[Discount]])</f>
        <v>0.28999999999999998</v>
      </c>
      <c r="N1718" s="1">
        <f>Sales_Fact[[#This Row],[Quantity2]]*Sales_Fact[[#This Row],[Unit_Price3]]*(1-Sales_Fact[[#This Row],[Discount4]])</f>
        <v>97.000199999999992</v>
      </c>
      <c r="O1718" s="1">
        <f>Sales_Fact[[#This Row],[Quantity2]]*Sales_Fact[[#This Row],[Unit_Price3]]</f>
        <v>136.62</v>
      </c>
      <c r="P1718" s="1">
        <f>Sales_Fact[[#This Row],[Gross Amount]]*Sales_Fact[[#This Row],[Discount4]]</f>
        <v>39.619799999999998</v>
      </c>
      <c r="Q1718" s="1" t="str">
        <f>IF(Sales_Fact[[#This Row],[Total_Amount5]]&gt;1000,"High Value","Standard")</f>
        <v>Standard</v>
      </c>
    </row>
    <row r="1719" spans="1:17" x14ac:dyDescent="0.25">
      <c r="A1719" t="s">
        <v>3605</v>
      </c>
      <c r="B1719" s="3">
        <v>45265</v>
      </c>
      <c r="C1719" t="s">
        <v>234</v>
      </c>
      <c r="D1719" t="s">
        <v>1617</v>
      </c>
      <c r="E1719" t="s">
        <v>1899</v>
      </c>
      <c r="F1719">
        <v>2</v>
      </c>
      <c r="G1719">
        <v>761.71</v>
      </c>
      <c r="H1719">
        <v>0.02</v>
      </c>
      <c r="I1719" t="s">
        <v>1864</v>
      </c>
      <c r="J1719">
        <v>1492.9516000000001</v>
      </c>
      <c r="K1719" s="4">
        <f>IF(ISBLANK(Sales_Fact[[#This Row],[Quantity]]),MEDIAN(Sales_Fact[Quantity]),Sales_Fact[[#This Row],[Quantity]])</f>
        <v>2</v>
      </c>
      <c r="L1719" s="1">
        <f>IF(ISBLANK(Sales_Fact[[#This Row],[Unit_Price]]),MEDIAN(Sales_Fact[Unit_Price]),Sales_Fact[[#This Row],[Unit_Price]])</f>
        <v>761.71</v>
      </c>
      <c r="M1719" s="2">
        <f>IF(ISBLANK(Sales_Fact[[#This Row],[Discount]]),MEDIAN(Sales_Fact[Discount]),Sales_Fact[[#This Row],[Discount]])</f>
        <v>0.02</v>
      </c>
      <c r="N1719" s="1">
        <f>Sales_Fact[[#This Row],[Quantity2]]*Sales_Fact[[#This Row],[Unit_Price3]]*(1-Sales_Fact[[#This Row],[Discount4]])</f>
        <v>1492.9516000000001</v>
      </c>
      <c r="O1719" s="1">
        <f>Sales_Fact[[#This Row],[Quantity2]]*Sales_Fact[[#This Row],[Unit_Price3]]</f>
        <v>1523.42</v>
      </c>
      <c r="P1719" s="1">
        <f>Sales_Fact[[#This Row],[Gross Amount]]*Sales_Fact[[#This Row],[Discount4]]</f>
        <v>30.468400000000003</v>
      </c>
      <c r="Q1719" s="1" t="str">
        <f>IF(Sales_Fact[[#This Row],[Total_Amount5]]&gt;1000,"High Value","Standard")</f>
        <v>High Value</v>
      </c>
    </row>
    <row r="1720" spans="1:17" x14ac:dyDescent="0.25">
      <c r="A1720" t="s">
        <v>3606</v>
      </c>
      <c r="B1720" s="3">
        <v>45261</v>
      </c>
      <c r="C1720" t="s">
        <v>248</v>
      </c>
      <c r="D1720" t="s">
        <v>1785</v>
      </c>
      <c r="E1720" t="s">
        <v>1860</v>
      </c>
      <c r="F1720">
        <v>4</v>
      </c>
      <c r="G1720">
        <v>346.37</v>
      </c>
      <c r="H1720">
        <v>0.18</v>
      </c>
      <c r="I1720" t="s">
        <v>1868</v>
      </c>
      <c r="J1720">
        <v>1136.0935999999999</v>
      </c>
      <c r="K1720" s="4">
        <f>IF(ISBLANK(Sales_Fact[[#This Row],[Quantity]]),MEDIAN(Sales_Fact[Quantity]),Sales_Fact[[#This Row],[Quantity]])</f>
        <v>4</v>
      </c>
      <c r="L1720" s="1">
        <f>IF(ISBLANK(Sales_Fact[[#This Row],[Unit_Price]]),MEDIAN(Sales_Fact[Unit_Price]),Sales_Fact[[#This Row],[Unit_Price]])</f>
        <v>346.37</v>
      </c>
      <c r="M1720" s="2">
        <f>IF(ISBLANK(Sales_Fact[[#This Row],[Discount]]),MEDIAN(Sales_Fact[Discount]),Sales_Fact[[#This Row],[Discount]])</f>
        <v>0.18</v>
      </c>
      <c r="N1720" s="1">
        <f>Sales_Fact[[#This Row],[Quantity2]]*Sales_Fact[[#This Row],[Unit_Price3]]*(1-Sales_Fact[[#This Row],[Discount4]])</f>
        <v>1136.0936000000002</v>
      </c>
      <c r="O1720" s="1">
        <f>Sales_Fact[[#This Row],[Quantity2]]*Sales_Fact[[#This Row],[Unit_Price3]]</f>
        <v>1385.48</v>
      </c>
      <c r="P1720" s="1">
        <f>Sales_Fact[[#This Row],[Gross Amount]]*Sales_Fact[[#This Row],[Discount4]]</f>
        <v>249.38639999999998</v>
      </c>
      <c r="Q1720" s="1" t="str">
        <f>IF(Sales_Fact[[#This Row],[Total_Amount5]]&gt;1000,"High Value","Standard")</f>
        <v>High Value</v>
      </c>
    </row>
    <row r="1721" spans="1:17" x14ac:dyDescent="0.25">
      <c r="A1721" t="s">
        <v>3607</v>
      </c>
      <c r="B1721" s="3">
        <v>45702</v>
      </c>
      <c r="C1721" t="s">
        <v>42</v>
      </c>
      <c r="D1721" t="s">
        <v>1716</v>
      </c>
      <c r="E1721" t="s">
        <v>1913</v>
      </c>
      <c r="F1721">
        <v>1</v>
      </c>
      <c r="G1721">
        <v>846.3</v>
      </c>
      <c r="H1721">
        <v>0.14000000000000001</v>
      </c>
      <c r="I1721" t="s">
        <v>1864</v>
      </c>
      <c r="J1721">
        <v>727.81799999999998</v>
      </c>
      <c r="K1721" s="4">
        <f>IF(ISBLANK(Sales_Fact[[#This Row],[Quantity]]),MEDIAN(Sales_Fact[Quantity]),Sales_Fact[[#This Row],[Quantity]])</f>
        <v>1</v>
      </c>
      <c r="L1721" s="1">
        <f>IF(ISBLANK(Sales_Fact[[#This Row],[Unit_Price]]),MEDIAN(Sales_Fact[Unit_Price]),Sales_Fact[[#This Row],[Unit_Price]])</f>
        <v>846.3</v>
      </c>
      <c r="M1721" s="2">
        <f>IF(ISBLANK(Sales_Fact[[#This Row],[Discount]]),MEDIAN(Sales_Fact[Discount]),Sales_Fact[[#This Row],[Discount]])</f>
        <v>0.14000000000000001</v>
      </c>
      <c r="N1721" s="1">
        <f>Sales_Fact[[#This Row],[Quantity2]]*Sales_Fact[[#This Row],[Unit_Price3]]*(1-Sales_Fact[[#This Row],[Discount4]])</f>
        <v>727.81799999999998</v>
      </c>
      <c r="O1721" s="1">
        <f>Sales_Fact[[#This Row],[Quantity2]]*Sales_Fact[[#This Row],[Unit_Price3]]</f>
        <v>846.3</v>
      </c>
      <c r="P1721" s="1">
        <f>Sales_Fact[[#This Row],[Gross Amount]]*Sales_Fact[[#This Row],[Discount4]]</f>
        <v>118.482</v>
      </c>
      <c r="Q1721" s="1" t="str">
        <f>IF(Sales_Fact[[#This Row],[Total_Amount5]]&gt;1000,"High Value","Standard")</f>
        <v>Standard</v>
      </c>
    </row>
    <row r="1722" spans="1:17" x14ac:dyDescent="0.25">
      <c r="A1722" t="s">
        <v>3608</v>
      </c>
      <c r="B1722" s="3">
        <v>45624</v>
      </c>
      <c r="C1722" t="s">
        <v>1350</v>
      </c>
      <c r="D1722" t="s">
        <v>1548</v>
      </c>
      <c r="E1722" t="s">
        <v>1892</v>
      </c>
      <c r="F1722">
        <v>1</v>
      </c>
      <c r="G1722">
        <v>458.97</v>
      </c>
      <c r="H1722">
        <v>0.1</v>
      </c>
      <c r="I1722" t="s">
        <v>1864</v>
      </c>
      <c r="J1722">
        <v>413.07299999999998</v>
      </c>
      <c r="K1722" s="4">
        <f>IF(ISBLANK(Sales_Fact[[#This Row],[Quantity]]),MEDIAN(Sales_Fact[Quantity]),Sales_Fact[[#This Row],[Quantity]])</f>
        <v>1</v>
      </c>
      <c r="L1722" s="1">
        <f>IF(ISBLANK(Sales_Fact[[#This Row],[Unit_Price]]),MEDIAN(Sales_Fact[Unit_Price]),Sales_Fact[[#This Row],[Unit_Price]])</f>
        <v>458.97</v>
      </c>
      <c r="M1722" s="2">
        <f>IF(ISBLANK(Sales_Fact[[#This Row],[Discount]]),MEDIAN(Sales_Fact[Discount]),Sales_Fact[[#This Row],[Discount]])</f>
        <v>0.1</v>
      </c>
      <c r="N1722" s="1">
        <f>Sales_Fact[[#This Row],[Quantity2]]*Sales_Fact[[#This Row],[Unit_Price3]]*(1-Sales_Fact[[#This Row],[Discount4]])</f>
        <v>413.07300000000004</v>
      </c>
      <c r="O1722" s="1">
        <f>Sales_Fact[[#This Row],[Quantity2]]*Sales_Fact[[#This Row],[Unit_Price3]]</f>
        <v>458.97</v>
      </c>
      <c r="P1722" s="1">
        <f>Sales_Fact[[#This Row],[Gross Amount]]*Sales_Fact[[#This Row],[Discount4]]</f>
        <v>45.897000000000006</v>
      </c>
      <c r="Q1722" s="1" t="str">
        <f>IF(Sales_Fact[[#This Row],[Total_Amount5]]&gt;1000,"High Value","Standard")</f>
        <v>Standard</v>
      </c>
    </row>
    <row r="1723" spans="1:17" x14ac:dyDescent="0.25">
      <c r="A1723" t="s">
        <v>3609</v>
      </c>
      <c r="B1723" s="3">
        <v>45736</v>
      </c>
      <c r="C1723" t="s">
        <v>926</v>
      </c>
      <c r="D1723" t="s">
        <v>1680</v>
      </c>
      <c r="E1723" t="s">
        <v>1872</v>
      </c>
      <c r="F1723">
        <v>2</v>
      </c>
      <c r="G1723">
        <v>536.61</v>
      </c>
      <c r="H1723">
        <v>0.14000000000000001</v>
      </c>
      <c r="I1723" t="s">
        <v>1861</v>
      </c>
      <c r="J1723">
        <v>922.9692</v>
      </c>
      <c r="K1723" s="4">
        <f>IF(ISBLANK(Sales_Fact[[#This Row],[Quantity]]),MEDIAN(Sales_Fact[Quantity]),Sales_Fact[[#This Row],[Quantity]])</f>
        <v>2</v>
      </c>
      <c r="L1723" s="1">
        <f>IF(ISBLANK(Sales_Fact[[#This Row],[Unit_Price]]),MEDIAN(Sales_Fact[Unit_Price]),Sales_Fact[[#This Row],[Unit_Price]])</f>
        <v>536.61</v>
      </c>
      <c r="M1723" s="2">
        <f>IF(ISBLANK(Sales_Fact[[#This Row],[Discount]]),MEDIAN(Sales_Fact[Discount]),Sales_Fact[[#This Row],[Discount]])</f>
        <v>0.14000000000000001</v>
      </c>
      <c r="N1723" s="1">
        <f>Sales_Fact[[#This Row],[Quantity2]]*Sales_Fact[[#This Row],[Unit_Price3]]*(1-Sales_Fact[[#This Row],[Discount4]])</f>
        <v>922.9692</v>
      </c>
      <c r="O1723" s="1">
        <f>Sales_Fact[[#This Row],[Quantity2]]*Sales_Fact[[#This Row],[Unit_Price3]]</f>
        <v>1073.22</v>
      </c>
      <c r="P1723" s="1">
        <f>Sales_Fact[[#This Row],[Gross Amount]]*Sales_Fact[[#This Row],[Discount4]]</f>
        <v>150.25080000000003</v>
      </c>
      <c r="Q1723" s="1" t="str">
        <f>IF(Sales_Fact[[#This Row],[Total_Amount5]]&gt;1000,"High Value","Standard")</f>
        <v>Standard</v>
      </c>
    </row>
    <row r="1724" spans="1:17" x14ac:dyDescent="0.25">
      <c r="A1724" t="s">
        <v>3610</v>
      </c>
      <c r="B1724" s="3">
        <v>45709</v>
      </c>
      <c r="C1724" t="s">
        <v>1314</v>
      </c>
      <c r="D1724" t="s">
        <v>1725</v>
      </c>
      <c r="E1724" t="s">
        <v>1879</v>
      </c>
      <c r="F1724">
        <v>3</v>
      </c>
      <c r="G1724">
        <v>130.41</v>
      </c>
      <c r="H1724">
        <v>0.14000000000000001</v>
      </c>
      <c r="I1724" t="s">
        <v>1864</v>
      </c>
      <c r="J1724">
        <v>336.45780000000002</v>
      </c>
      <c r="K1724" s="4">
        <f>IF(ISBLANK(Sales_Fact[[#This Row],[Quantity]]),MEDIAN(Sales_Fact[Quantity]),Sales_Fact[[#This Row],[Quantity]])</f>
        <v>3</v>
      </c>
      <c r="L1724" s="1">
        <f>IF(ISBLANK(Sales_Fact[[#This Row],[Unit_Price]]),MEDIAN(Sales_Fact[Unit_Price]),Sales_Fact[[#This Row],[Unit_Price]])</f>
        <v>130.41</v>
      </c>
      <c r="M1724" s="2">
        <f>IF(ISBLANK(Sales_Fact[[#This Row],[Discount]]),MEDIAN(Sales_Fact[Discount]),Sales_Fact[[#This Row],[Discount]])</f>
        <v>0.14000000000000001</v>
      </c>
      <c r="N1724" s="1">
        <f>Sales_Fact[[#This Row],[Quantity2]]*Sales_Fact[[#This Row],[Unit_Price3]]*(1-Sales_Fact[[#This Row],[Discount4]])</f>
        <v>336.45780000000002</v>
      </c>
      <c r="O1724" s="1">
        <f>Sales_Fact[[#This Row],[Quantity2]]*Sales_Fact[[#This Row],[Unit_Price3]]</f>
        <v>391.23</v>
      </c>
      <c r="P1724" s="1">
        <f>Sales_Fact[[#This Row],[Gross Amount]]*Sales_Fact[[#This Row],[Discount4]]</f>
        <v>54.772200000000005</v>
      </c>
      <c r="Q1724" s="1" t="str">
        <f>IF(Sales_Fact[[#This Row],[Total_Amount5]]&gt;1000,"High Value","Standard")</f>
        <v>Standard</v>
      </c>
    </row>
    <row r="1725" spans="1:17" x14ac:dyDescent="0.25">
      <c r="A1725" t="s">
        <v>3611</v>
      </c>
      <c r="B1725" s="3">
        <v>45738</v>
      </c>
      <c r="C1725" t="s">
        <v>1531</v>
      </c>
      <c r="D1725" t="s">
        <v>1818</v>
      </c>
      <c r="E1725" t="s">
        <v>1913</v>
      </c>
      <c r="F1725">
        <v>4</v>
      </c>
      <c r="G1725">
        <v>706.67</v>
      </c>
      <c r="H1725">
        <v>0.01</v>
      </c>
      <c r="I1725" t="s">
        <v>1861</v>
      </c>
      <c r="J1725">
        <v>2798.4132</v>
      </c>
      <c r="K1725" s="4">
        <f>IF(ISBLANK(Sales_Fact[[#This Row],[Quantity]]),MEDIAN(Sales_Fact[Quantity]),Sales_Fact[[#This Row],[Quantity]])</f>
        <v>4</v>
      </c>
      <c r="L1725" s="1">
        <f>IF(ISBLANK(Sales_Fact[[#This Row],[Unit_Price]]),MEDIAN(Sales_Fact[Unit_Price]),Sales_Fact[[#This Row],[Unit_Price]])</f>
        <v>706.67</v>
      </c>
      <c r="M1725" s="2">
        <f>IF(ISBLANK(Sales_Fact[[#This Row],[Discount]]),MEDIAN(Sales_Fact[Discount]),Sales_Fact[[#This Row],[Discount]])</f>
        <v>0.01</v>
      </c>
      <c r="N1725" s="1">
        <f>Sales_Fact[[#This Row],[Quantity2]]*Sales_Fact[[#This Row],[Unit_Price3]]*(1-Sales_Fact[[#This Row],[Discount4]])</f>
        <v>2798.4132</v>
      </c>
      <c r="O1725" s="1">
        <f>Sales_Fact[[#This Row],[Quantity2]]*Sales_Fact[[#This Row],[Unit_Price3]]</f>
        <v>2826.68</v>
      </c>
      <c r="P1725" s="1">
        <f>Sales_Fact[[#This Row],[Gross Amount]]*Sales_Fact[[#This Row],[Discount4]]</f>
        <v>28.2668</v>
      </c>
      <c r="Q1725" s="1" t="str">
        <f>IF(Sales_Fact[[#This Row],[Total_Amount5]]&gt;1000,"High Value","Standard")</f>
        <v>High Value</v>
      </c>
    </row>
    <row r="1726" spans="1:17" x14ac:dyDescent="0.25">
      <c r="A1726" t="s">
        <v>3612</v>
      </c>
      <c r="B1726" s="3">
        <v>45685</v>
      </c>
      <c r="C1726" t="s">
        <v>1233</v>
      </c>
      <c r="D1726" t="s">
        <v>1632</v>
      </c>
      <c r="E1726" t="s">
        <v>1860</v>
      </c>
      <c r="F1726">
        <v>3</v>
      </c>
      <c r="G1726">
        <v>523.45000000000005</v>
      </c>
      <c r="H1726">
        <v>0.17</v>
      </c>
      <c r="I1726" t="s">
        <v>1861</v>
      </c>
      <c r="J1726">
        <v>1303.3905</v>
      </c>
      <c r="K1726" s="4">
        <f>IF(ISBLANK(Sales_Fact[[#This Row],[Quantity]]),MEDIAN(Sales_Fact[Quantity]),Sales_Fact[[#This Row],[Quantity]])</f>
        <v>3</v>
      </c>
      <c r="L1726" s="1">
        <f>IF(ISBLANK(Sales_Fact[[#This Row],[Unit_Price]]),MEDIAN(Sales_Fact[Unit_Price]),Sales_Fact[[#This Row],[Unit_Price]])</f>
        <v>523.45000000000005</v>
      </c>
      <c r="M1726" s="2">
        <f>IF(ISBLANK(Sales_Fact[[#This Row],[Discount]]),MEDIAN(Sales_Fact[Discount]),Sales_Fact[[#This Row],[Discount]])</f>
        <v>0.17</v>
      </c>
      <c r="N1726" s="1">
        <f>Sales_Fact[[#This Row],[Quantity2]]*Sales_Fact[[#This Row],[Unit_Price3]]*(1-Sales_Fact[[#This Row],[Discount4]])</f>
        <v>1303.3905</v>
      </c>
      <c r="O1726" s="1">
        <f>Sales_Fact[[#This Row],[Quantity2]]*Sales_Fact[[#This Row],[Unit_Price3]]</f>
        <v>1570.3500000000001</v>
      </c>
      <c r="P1726" s="1">
        <f>Sales_Fact[[#This Row],[Gross Amount]]*Sales_Fact[[#This Row],[Discount4]]</f>
        <v>266.95950000000005</v>
      </c>
      <c r="Q1726" s="1" t="str">
        <f>IF(Sales_Fact[[#This Row],[Total_Amount5]]&gt;1000,"High Value","Standard")</f>
        <v>High Value</v>
      </c>
    </row>
    <row r="1727" spans="1:17" x14ac:dyDescent="0.25">
      <c r="A1727" t="s">
        <v>3613</v>
      </c>
      <c r="B1727" s="3">
        <v>45701</v>
      </c>
      <c r="C1727" t="s">
        <v>51</v>
      </c>
      <c r="D1727" t="s">
        <v>1824</v>
      </c>
      <c r="E1727" t="s">
        <v>1899</v>
      </c>
      <c r="F1727">
        <v>3</v>
      </c>
      <c r="G1727">
        <v>482.2</v>
      </c>
      <c r="H1727">
        <v>0.23</v>
      </c>
      <c r="I1727" t="s">
        <v>1868</v>
      </c>
      <c r="J1727">
        <v>1113.8820000000001</v>
      </c>
      <c r="K1727" s="4">
        <f>IF(ISBLANK(Sales_Fact[[#This Row],[Quantity]]),MEDIAN(Sales_Fact[Quantity]),Sales_Fact[[#This Row],[Quantity]])</f>
        <v>3</v>
      </c>
      <c r="L1727" s="1">
        <f>IF(ISBLANK(Sales_Fact[[#This Row],[Unit_Price]]),MEDIAN(Sales_Fact[Unit_Price]),Sales_Fact[[#This Row],[Unit_Price]])</f>
        <v>482.2</v>
      </c>
      <c r="M1727" s="2">
        <f>IF(ISBLANK(Sales_Fact[[#This Row],[Discount]]),MEDIAN(Sales_Fact[Discount]),Sales_Fact[[#This Row],[Discount]])</f>
        <v>0.23</v>
      </c>
      <c r="N1727" s="1">
        <f>Sales_Fact[[#This Row],[Quantity2]]*Sales_Fact[[#This Row],[Unit_Price3]]*(1-Sales_Fact[[#This Row],[Discount4]])</f>
        <v>1113.8820000000001</v>
      </c>
      <c r="O1727" s="1">
        <f>Sales_Fact[[#This Row],[Quantity2]]*Sales_Fact[[#This Row],[Unit_Price3]]</f>
        <v>1446.6</v>
      </c>
      <c r="P1727" s="1">
        <f>Sales_Fact[[#This Row],[Gross Amount]]*Sales_Fact[[#This Row],[Discount4]]</f>
        <v>332.71800000000002</v>
      </c>
      <c r="Q1727" s="1" t="str">
        <f>IF(Sales_Fact[[#This Row],[Total_Amount5]]&gt;1000,"High Value","Standard")</f>
        <v>High Value</v>
      </c>
    </row>
    <row r="1728" spans="1:17" x14ac:dyDescent="0.25">
      <c r="A1728" t="s">
        <v>3614</v>
      </c>
      <c r="B1728" s="3">
        <v>45745</v>
      </c>
      <c r="C1728" t="s">
        <v>433</v>
      </c>
      <c r="D1728" t="s">
        <v>1740</v>
      </c>
      <c r="E1728" t="s">
        <v>1870</v>
      </c>
      <c r="F1728">
        <v>4</v>
      </c>
      <c r="G1728">
        <v>688.86</v>
      </c>
      <c r="H1728">
        <v>0.02</v>
      </c>
      <c r="I1728" t="s">
        <v>1868</v>
      </c>
      <c r="J1728">
        <v>2700.3312000000001</v>
      </c>
      <c r="K1728" s="4">
        <f>IF(ISBLANK(Sales_Fact[[#This Row],[Quantity]]),MEDIAN(Sales_Fact[Quantity]),Sales_Fact[[#This Row],[Quantity]])</f>
        <v>4</v>
      </c>
      <c r="L1728" s="1">
        <f>IF(ISBLANK(Sales_Fact[[#This Row],[Unit_Price]]),MEDIAN(Sales_Fact[Unit_Price]),Sales_Fact[[#This Row],[Unit_Price]])</f>
        <v>688.86</v>
      </c>
      <c r="M1728" s="2">
        <f>IF(ISBLANK(Sales_Fact[[#This Row],[Discount]]),MEDIAN(Sales_Fact[Discount]),Sales_Fact[[#This Row],[Discount]])</f>
        <v>0.02</v>
      </c>
      <c r="N1728" s="1">
        <f>Sales_Fact[[#This Row],[Quantity2]]*Sales_Fact[[#This Row],[Unit_Price3]]*(1-Sales_Fact[[#This Row],[Discount4]])</f>
        <v>2700.3312000000001</v>
      </c>
      <c r="O1728" s="1">
        <f>Sales_Fact[[#This Row],[Quantity2]]*Sales_Fact[[#This Row],[Unit_Price3]]</f>
        <v>2755.44</v>
      </c>
      <c r="P1728" s="1">
        <f>Sales_Fact[[#This Row],[Gross Amount]]*Sales_Fact[[#This Row],[Discount4]]</f>
        <v>55.108800000000002</v>
      </c>
      <c r="Q1728" s="1" t="str">
        <f>IF(Sales_Fact[[#This Row],[Total_Amount5]]&gt;1000,"High Value","Standard")</f>
        <v>High Value</v>
      </c>
    </row>
    <row r="1729" spans="1:17" x14ac:dyDescent="0.25">
      <c r="A1729" t="s">
        <v>3615</v>
      </c>
      <c r="B1729" s="3">
        <v>45214</v>
      </c>
      <c r="C1729" t="s">
        <v>104</v>
      </c>
      <c r="D1729" t="s">
        <v>1588</v>
      </c>
      <c r="E1729" t="s">
        <v>1879</v>
      </c>
      <c r="F1729">
        <v>1</v>
      </c>
      <c r="G1729">
        <v>145.47999999999999</v>
      </c>
      <c r="H1729">
        <v>0.1</v>
      </c>
      <c r="I1729" t="s">
        <v>1868</v>
      </c>
      <c r="J1729">
        <v>130.93199999999999</v>
      </c>
      <c r="K1729" s="4">
        <f>IF(ISBLANK(Sales_Fact[[#This Row],[Quantity]]),MEDIAN(Sales_Fact[Quantity]),Sales_Fact[[#This Row],[Quantity]])</f>
        <v>1</v>
      </c>
      <c r="L1729" s="1">
        <f>IF(ISBLANK(Sales_Fact[[#This Row],[Unit_Price]]),MEDIAN(Sales_Fact[Unit_Price]),Sales_Fact[[#This Row],[Unit_Price]])</f>
        <v>145.47999999999999</v>
      </c>
      <c r="M1729" s="2">
        <f>IF(ISBLANK(Sales_Fact[[#This Row],[Discount]]),MEDIAN(Sales_Fact[Discount]),Sales_Fact[[#This Row],[Discount]])</f>
        <v>0.1</v>
      </c>
      <c r="N1729" s="1">
        <f>Sales_Fact[[#This Row],[Quantity2]]*Sales_Fact[[#This Row],[Unit_Price3]]*(1-Sales_Fact[[#This Row],[Discount4]])</f>
        <v>130.93199999999999</v>
      </c>
      <c r="O1729" s="1">
        <f>Sales_Fact[[#This Row],[Quantity2]]*Sales_Fact[[#This Row],[Unit_Price3]]</f>
        <v>145.47999999999999</v>
      </c>
      <c r="P1729" s="1">
        <f>Sales_Fact[[#This Row],[Gross Amount]]*Sales_Fact[[#This Row],[Discount4]]</f>
        <v>14.548</v>
      </c>
      <c r="Q1729" s="1" t="str">
        <f>IF(Sales_Fact[[#This Row],[Total_Amount5]]&gt;1000,"High Value","Standard")</f>
        <v>Standard</v>
      </c>
    </row>
    <row r="1730" spans="1:17" x14ac:dyDescent="0.25">
      <c r="A1730" t="s">
        <v>3616</v>
      </c>
      <c r="B1730" s="3">
        <v>45547</v>
      </c>
      <c r="C1730" t="s">
        <v>202</v>
      </c>
      <c r="D1730" t="s">
        <v>1644</v>
      </c>
      <c r="E1730" t="s">
        <v>1931</v>
      </c>
      <c r="F1730">
        <v>4</v>
      </c>
      <c r="G1730">
        <v>862.25</v>
      </c>
      <c r="H1730">
        <v>0.28000000000000003</v>
      </c>
      <c r="I1730" t="s">
        <v>1864</v>
      </c>
      <c r="J1730">
        <v>2483.2800000000002</v>
      </c>
      <c r="K1730" s="4">
        <f>IF(ISBLANK(Sales_Fact[[#This Row],[Quantity]]),MEDIAN(Sales_Fact[Quantity]),Sales_Fact[[#This Row],[Quantity]])</f>
        <v>4</v>
      </c>
      <c r="L1730" s="1">
        <f>IF(ISBLANK(Sales_Fact[[#This Row],[Unit_Price]]),MEDIAN(Sales_Fact[Unit_Price]),Sales_Fact[[#This Row],[Unit_Price]])</f>
        <v>862.25</v>
      </c>
      <c r="M1730" s="2">
        <f>IF(ISBLANK(Sales_Fact[[#This Row],[Discount]]),MEDIAN(Sales_Fact[Discount]),Sales_Fact[[#This Row],[Discount]])</f>
        <v>0.28000000000000003</v>
      </c>
      <c r="N1730" s="1">
        <f>Sales_Fact[[#This Row],[Quantity2]]*Sales_Fact[[#This Row],[Unit_Price3]]*(1-Sales_Fact[[#This Row],[Discount4]])</f>
        <v>2483.2799999999997</v>
      </c>
      <c r="O1730" s="1">
        <f>Sales_Fact[[#This Row],[Quantity2]]*Sales_Fact[[#This Row],[Unit_Price3]]</f>
        <v>3449</v>
      </c>
      <c r="P1730" s="1">
        <f>Sales_Fact[[#This Row],[Gross Amount]]*Sales_Fact[[#This Row],[Discount4]]</f>
        <v>965.72000000000014</v>
      </c>
      <c r="Q1730" s="1" t="str">
        <f>IF(Sales_Fact[[#This Row],[Total_Amount5]]&gt;1000,"High Value","Standard")</f>
        <v>High Value</v>
      </c>
    </row>
    <row r="1731" spans="1:17" x14ac:dyDescent="0.25">
      <c r="A1731" t="s">
        <v>3617</v>
      </c>
      <c r="B1731" s="3">
        <v>45296</v>
      </c>
      <c r="C1731" t="s">
        <v>935</v>
      </c>
      <c r="D1731" t="s">
        <v>1552</v>
      </c>
      <c r="E1731" t="s">
        <v>1881</v>
      </c>
      <c r="F1731">
        <v>4</v>
      </c>
      <c r="G1731">
        <v>146.12</v>
      </c>
      <c r="H1731">
        <v>0.12</v>
      </c>
      <c r="I1731" t="s">
        <v>1868</v>
      </c>
      <c r="J1731">
        <v>514.3424</v>
      </c>
      <c r="K1731" s="4">
        <f>IF(ISBLANK(Sales_Fact[[#This Row],[Quantity]]),MEDIAN(Sales_Fact[Quantity]),Sales_Fact[[#This Row],[Quantity]])</f>
        <v>4</v>
      </c>
      <c r="L1731" s="1">
        <f>IF(ISBLANK(Sales_Fact[[#This Row],[Unit_Price]]),MEDIAN(Sales_Fact[Unit_Price]),Sales_Fact[[#This Row],[Unit_Price]])</f>
        <v>146.12</v>
      </c>
      <c r="M1731" s="2">
        <f>IF(ISBLANK(Sales_Fact[[#This Row],[Discount]]),MEDIAN(Sales_Fact[Discount]),Sales_Fact[[#This Row],[Discount]])</f>
        <v>0.12</v>
      </c>
      <c r="N1731" s="1">
        <f>Sales_Fact[[#This Row],[Quantity2]]*Sales_Fact[[#This Row],[Unit_Price3]]*(1-Sales_Fact[[#This Row],[Discount4]])</f>
        <v>514.3424</v>
      </c>
      <c r="O1731" s="1">
        <f>Sales_Fact[[#This Row],[Quantity2]]*Sales_Fact[[#This Row],[Unit_Price3]]</f>
        <v>584.48</v>
      </c>
      <c r="P1731" s="1">
        <f>Sales_Fact[[#This Row],[Gross Amount]]*Sales_Fact[[#This Row],[Discount4]]</f>
        <v>70.137600000000006</v>
      </c>
      <c r="Q1731" s="1" t="str">
        <f>IF(Sales_Fact[[#This Row],[Total_Amount5]]&gt;1000,"High Value","Standard")</f>
        <v>Standard</v>
      </c>
    </row>
    <row r="1732" spans="1:17" x14ac:dyDescent="0.25">
      <c r="A1732" t="s">
        <v>3618</v>
      </c>
      <c r="B1732" s="3">
        <v>45549</v>
      </c>
      <c r="C1732" t="s">
        <v>1481</v>
      </c>
      <c r="D1732" t="s">
        <v>1644</v>
      </c>
      <c r="E1732" t="s">
        <v>1899</v>
      </c>
      <c r="F1732">
        <v>2</v>
      </c>
      <c r="G1732">
        <v>695.02</v>
      </c>
      <c r="H1732">
        <v>0.3</v>
      </c>
      <c r="I1732" t="s">
        <v>1868</v>
      </c>
      <c r="J1732">
        <v>973.02799999999991</v>
      </c>
      <c r="K1732" s="4">
        <f>IF(ISBLANK(Sales_Fact[[#This Row],[Quantity]]),MEDIAN(Sales_Fact[Quantity]),Sales_Fact[[#This Row],[Quantity]])</f>
        <v>2</v>
      </c>
      <c r="L1732" s="1">
        <f>IF(ISBLANK(Sales_Fact[[#This Row],[Unit_Price]]),MEDIAN(Sales_Fact[Unit_Price]),Sales_Fact[[#This Row],[Unit_Price]])</f>
        <v>695.02</v>
      </c>
      <c r="M1732" s="2">
        <f>IF(ISBLANK(Sales_Fact[[#This Row],[Discount]]),MEDIAN(Sales_Fact[Discount]),Sales_Fact[[#This Row],[Discount]])</f>
        <v>0.3</v>
      </c>
      <c r="N1732" s="1">
        <f>Sales_Fact[[#This Row],[Quantity2]]*Sales_Fact[[#This Row],[Unit_Price3]]*(1-Sales_Fact[[#This Row],[Discount4]])</f>
        <v>973.02799999999991</v>
      </c>
      <c r="O1732" s="1">
        <f>Sales_Fact[[#This Row],[Quantity2]]*Sales_Fact[[#This Row],[Unit_Price3]]</f>
        <v>1390.04</v>
      </c>
      <c r="P1732" s="1">
        <f>Sales_Fact[[#This Row],[Gross Amount]]*Sales_Fact[[#This Row],[Discount4]]</f>
        <v>417.012</v>
      </c>
      <c r="Q1732" s="1" t="str">
        <f>IF(Sales_Fact[[#This Row],[Total_Amount5]]&gt;1000,"High Value","Standard")</f>
        <v>Standard</v>
      </c>
    </row>
    <row r="1733" spans="1:17" x14ac:dyDescent="0.25">
      <c r="A1733" t="s">
        <v>3619</v>
      </c>
      <c r="B1733" s="3">
        <v>45231</v>
      </c>
      <c r="C1733" t="s">
        <v>717</v>
      </c>
      <c r="D1733" t="s">
        <v>1833</v>
      </c>
      <c r="E1733" t="s">
        <v>1901</v>
      </c>
      <c r="F1733">
        <v>2</v>
      </c>
      <c r="G1733">
        <v>886.67</v>
      </c>
      <c r="H1733">
        <v>0.24</v>
      </c>
      <c r="I1733" t="s">
        <v>1864</v>
      </c>
      <c r="J1733">
        <v>1347.7384</v>
      </c>
      <c r="K1733" s="4">
        <f>IF(ISBLANK(Sales_Fact[[#This Row],[Quantity]]),MEDIAN(Sales_Fact[Quantity]),Sales_Fact[[#This Row],[Quantity]])</f>
        <v>2</v>
      </c>
      <c r="L1733" s="1">
        <f>IF(ISBLANK(Sales_Fact[[#This Row],[Unit_Price]]),MEDIAN(Sales_Fact[Unit_Price]),Sales_Fact[[#This Row],[Unit_Price]])</f>
        <v>886.67</v>
      </c>
      <c r="M1733" s="2">
        <f>IF(ISBLANK(Sales_Fact[[#This Row],[Discount]]),MEDIAN(Sales_Fact[Discount]),Sales_Fact[[#This Row],[Discount]])</f>
        <v>0.24</v>
      </c>
      <c r="N1733" s="1">
        <f>Sales_Fact[[#This Row],[Quantity2]]*Sales_Fact[[#This Row],[Unit_Price3]]*(1-Sales_Fact[[#This Row],[Discount4]])</f>
        <v>1347.7384</v>
      </c>
      <c r="O1733" s="1">
        <f>Sales_Fact[[#This Row],[Quantity2]]*Sales_Fact[[#This Row],[Unit_Price3]]</f>
        <v>1773.34</v>
      </c>
      <c r="P1733" s="1">
        <f>Sales_Fact[[#This Row],[Gross Amount]]*Sales_Fact[[#This Row],[Discount4]]</f>
        <v>425.60159999999996</v>
      </c>
      <c r="Q1733" s="1" t="str">
        <f>IF(Sales_Fact[[#This Row],[Total_Amount5]]&gt;1000,"High Value","Standard")</f>
        <v>High Value</v>
      </c>
    </row>
    <row r="1734" spans="1:17" x14ac:dyDescent="0.25">
      <c r="A1734" t="s">
        <v>3620</v>
      </c>
      <c r="B1734" s="3">
        <v>45628</v>
      </c>
      <c r="C1734" t="s">
        <v>209</v>
      </c>
      <c r="D1734" t="s">
        <v>1749</v>
      </c>
      <c r="E1734" t="s">
        <v>1899</v>
      </c>
      <c r="F1734">
        <v>2</v>
      </c>
      <c r="G1734">
        <v>864.09</v>
      </c>
      <c r="H1734">
        <v>0.06</v>
      </c>
      <c r="I1734" t="s">
        <v>1868</v>
      </c>
      <c r="J1734">
        <v>1624.4892</v>
      </c>
      <c r="K1734" s="4">
        <f>IF(ISBLANK(Sales_Fact[[#This Row],[Quantity]]),MEDIAN(Sales_Fact[Quantity]),Sales_Fact[[#This Row],[Quantity]])</f>
        <v>2</v>
      </c>
      <c r="L1734" s="1">
        <f>IF(ISBLANK(Sales_Fact[[#This Row],[Unit_Price]]),MEDIAN(Sales_Fact[Unit_Price]),Sales_Fact[[#This Row],[Unit_Price]])</f>
        <v>864.09</v>
      </c>
      <c r="M1734" s="2">
        <f>IF(ISBLANK(Sales_Fact[[#This Row],[Discount]]),MEDIAN(Sales_Fact[Discount]),Sales_Fact[[#This Row],[Discount]])</f>
        <v>0.06</v>
      </c>
      <c r="N1734" s="1">
        <f>Sales_Fact[[#This Row],[Quantity2]]*Sales_Fact[[#This Row],[Unit_Price3]]*(1-Sales_Fact[[#This Row],[Discount4]])</f>
        <v>1624.4892</v>
      </c>
      <c r="O1734" s="1">
        <f>Sales_Fact[[#This Row],[Quantity2]]*Sales_Fact[[#This Row],[Unit_Price3]]</f>
        <v>1728.18</v>
      </c>
      <c r="P1734" s="1">
        <f>Sales_Fact[[#This Row],[Gross Amount]]*Sales_Fact[[#This Row],[Discount4]]</f>
        <v>103.6908</v>
      </c>
      <c r="Q1734" s="1" t="str">
        <f>IF(Sales_Fact[[#This Row],[Total_Amount5]]&gt;1000,"High Value","Standard")</f>
        <v>High Value</v>
      </c>
    </row>
    <row r="1735" spans="1:17" x14ac:dyDescent="0.25">
      <c r="A1735" t="s">
        <v>3621</v>
      </c>
      <c r="B1735" s="3">
        <v>45862</v>
      </c>
      <c r="C1735" t="s">
        <v>24</v>
      </c>
      <c r="D1735" t="s">
        <v>1588</v>
      </c>
      <c r="E1735" t="s">
        <v>1890</v>
      </c>
      <c r="F1735">
        <v>1</v>
      </c>
      <c r="G1735">
        <v>437.65</v>
      </c>
      <c r="H1735">
        <v>0.02</v>
      </c>
      <c r="I1735" t="s">
        <v>1864</v>
      </c>
      <c r="J1735">
        <v>428.89699999999999</v>
      </c>
      <c r="K1735" s="4">
        <f>IF(ISBLANK(Sales_Fact[[#This Row],[Quantity]]),MEDIAN(Sales_Fact[Quantity]),Sales_Fact[[#This Row],[Quantity]])</f>
        <v>1</v>
      </c>
      <c r="L1735" s="1">
        <f>IF(ISBLANK(Sales_Fact[[#This Row],[Unit_Price]]),MEDIAN(Sales_Fact[Unit_Price]),Sales_Fact[[#This Row],[Unit_Price]])</f>
        <v>437.65</v>
      </c>
      <c r="M1735" s="2">
        <f>IF(ISBLANK(Sales_Fact[[#This Row],[Discount]]),MEDIAN(Sales_Fact[Discount]),Sales_Fact[[#This Row],[Discount]])</f>
        <v>0.02</v>
      </c>
      <c r="N1735" s="1">
        <f>Sales_Fact[[#This Row],[Quantity2]]*Sales_Fact[[#This Row],[Unit_Price3]]*(1-Sales_Fact[[#This Row],[Discount4]])</f>
        <v>428.89699999999999</v>
      </c>
      <c r="O1735" s="1">
        <f>Sales_Fact[[#This Row],[Quantity2]]*Sales_Fact[[#This Row],[Unit_Price3]]</f>
        <v>437.65</v>
      </c>
      <c r="P1735" s="1">
        <f>Sales_Fact[[#This Row],[Gross Amount]]*Sales_Fact[[#This Row],[Discount4]]</f>
        <v>8.7530000000000001</v>
      </c>
      <c r="Q1735" s="1" t="str">
        <f>IF(Sales_Fact[[#This Row],[Total_Amount5]]&gt;1000,"High Value","Standard")</f>
        <v>Standard</v>
      </c>
    </row>
    <row r="1736" spans="1:17" x14ac:dyDescent="0.25">
      <c r="A1736" t="s">
        <v>3622</v>
      </c>
      <c r="B1736" s="3">
        <v>45843</v>
      </c>
      <c r="C1736" t="s">
        <v>666</v>
      </c>
      <c r="D1736" t="s">
        <v>1659</v>
      </c>
      <c r="E1736" t="s">
        <v>1896</v>
      </c>
      <c r="F1736">
        <v>2</v>
      </c>
      <c r="G1736">
        <v>208.09</v>
      </c>
      <c r="H1736">
        <v>0.27</v>
      </c>
      <c r="I1736" t="s">
        <v>1861</v>
      </c>
      <c r="J1736">
        <v>303.81139999999999</v>
      </c>
      <c r="K1736" s="4">
        <f>IF(ISBLANK(Sales_Fact[[#This Row],[Quantity]]),MEDIAN(Sales_Fact[Quantity]),Sales_Fact[[#This Row],[Quantity]])</f>
        <v>2</v>
      </c>
      <c r="L1736" s="1">
        <f>IF(ISBLANK(Sales_Fact[[#This Row],[Unit_Price]]),MEDIAN(Sales_Fact[Unit_Price]),Sales_Fact[[#This Row],[Unit_Price]])</f>
        <v>208.09</v>
      </c>
      <c r="M1736" s="2">
        <f>IF(ISBLANK(Sales_Fact[[#This Row],[Discount]]),MEDIAN(Sales_Fact[Discount]),Sales_Fact[[#This Row],[Discount]])</f>
        <v>0.27</v>
      </c>
      <c r="N1736" s="1">
        <f>Sales_Fact[[#This Row],[Quantity2]]*Sales_Fact[[#This Row],[Unit_Price3]]*(1-Sales_Fact[[#This Row],[Discount4]])</f>
        <v>303.81139999999999</v>
      </c>
      <c r="O1736" s="1">
        <f>Sales_Fact[[#This Row],[Quantity2]]*Sales_Fact[[#This Row],[Unit_Price3]]</f>
        <v>416.18</v>
      </c>
      <c r="P1736" s="1">
        <f>Sales_Fact[[#This Row],[Gross Amount]]*Sales_Fact[[#This Row],[Discount4]]</f>
        <v>112.36860000000001</v>
      </c>
      <c r="Q1736" s="1" t="str">
        <f>IF(Sales_Fact[[#This Row],[Total_Amount5]]&gt;1000,"High Value","Standard")</f>
        <v>Standard</v>
      </c>
    </row>
    <row r="1737" spans="1:17" x14ac:dyDescent="0.25">
      <c r="A1737" t="s">
        <v>3623</v>
      </c>
      <c r="B1737" s="3">
        <v>45482</v>
      </c>
      <c r="C1737" t="s">
        <v>209</v>
      </c>
      <c r="D1737" t="s">
        <v>1830</v>
      </c>
      <c r="E1737" t="s">
        <v>1863</v>
      </c>
      <c r="F1737">
        <v>4</v>
      </c>
      <c r="G1737">
        <v>825.78</v>
      </c>
      <c r="H1737">
        <v>0.02</v>
      </c>
      <c r="I1737" t="s">
        <v>1861</v>
      </c>
      <c r="J1737">
        <v>3237.0576000000001</v>
      </c>
      <c r="K1737" s="4">
        <f>IF(ISBLANK(Sales_Fact[[#This Row],[Quantity]]),MEDIAN(Sales_Fact[Quantity]),Sales_Fact[[#This Row],[Quantity]])</f>
        <v>4</v>
      </c>
      <c r="L1737" s="1">
        <f>IF(ISBLANK(Sales_Fact[[#This Row],[Unit_Price]]),MEDIAN(Sales_Fact[Unit_Price]),Sales_Fact[[#This Row],[Unit_Price]])</f>
        <v>825.78</v>
      </c>
      <c r="M1737" s="2">
        <f>IF(ISBLANK(Sales_Fact[[#This Row],[Discount]]),MEDIAN(Sales_Fact[Discount]),Sales_Fact[[#This Row],[Discount]])</f>
        <v>0.02</v>
      </c>
      <c r="N1737" s="1">
        <f>Sales_Fact[[#This Row],[Quantity2]]*Sales_Fact[[#This Row],[Unit_Price3]]*(1-Sales_Fact[[#This Row],[Discount4]])</f>
        <v>3237.0575999999996</v>
      </c>
      <c r="O1737" s="1">
        <f>Sales_Fact[[#This Row],[Quantity2]]*Sales_Fact[[#This Row],[Unit_Price3]]</f>
        <v>3303.12</v>
      </c>
      <c r="P1737" s="1">
        <f>Sales_Fact[[#This Row],[Gross Amount]]*Sales_Fact[[#This Row],[Discount4]]</f>
        <v>66.062399999999997</v>
      </c>
      <c r="Q1737" s="1" t="str">
        <f>IF(Sales_Fact[[#This Row],[Total_Amount5]]&gt;1000,"High Value","Standard")</f>
        <v>High Value</v>
      </c>
    </row>
    <row r="1738" spans="1:17" x14ac:dyDescent="0.25">
      <c r="A1738" t="s">
        <v>3624</v>
      </c>
      <c r="B1738" s="3">
        <v>45313</v>
      </c>
      <c r="C1738" t="s">
        <v>409</v>
      </c>
      <c r="D1738" t="s">
        <v>1626</v>
      </c>
      <c r="E1738" t="s">
        <v>1863</v>
      </c>
      <c r="F1738">
        <v>3</v>
      </c>
      <c r="G1738">
        <v>849.77</v>
      </c>
      <c r="H1738">
        <v>0.12</v>
      </c>
      <c r="I1738" t="s">
        <v>1864</v>
      </c>
      <c r="J1738">
        <v>2243.3928000000001</v>
      </c>
      <c r="K1738" s="4">
        <f>IF(ISBLANK(Sales_Fact[[#This Row],[Quantity]]),MEDIAN(Sales_Fact[Quantity]),Sales_Fact[[#This Row],[Quantity]])</f>
        <v>3</v>
      </c>
      <c r="L1738" s="1">
        <f>IF(ISBLANK(Sales_Fact[[#This Row],[Unit_Price]]),MEDIAN(Sales_Fact[Unit_Price]),Sales_Fact[[#This Row],[Unit_Price]])</f>
        <v>849.77</v>
      </c>
      <c r="M1738" s="2">
        <f>IF(ISBLANK(Sales_Fact[[#This Row],[Discount]]),MEDIAN(Sales_Fact[Discount]),Sales_Fact[[#This Row],[Discount]])</f>
        <v>0.12</v>
      </c>
      <c r="N1738" s="1">
        <f>Sales_Fact[[#This Row],[Quantity2]]*Sales_Fact[[#This Row],[Unit_Price3]]*(1-Sales_Fact[[#This Row],[Discount4]])</f>
        <v>2243.3928000000001</v>
      </c>
      <c r="O1738" s="1">
        <f>Sales_Fact[[#This Row],[Quantity2]]*Sales_Fact[[#This Row],[Unit_Price3]]</f>
        <v>2549.31</v>
      </c>
      <c r="P1738" s="1">
        <f>Sales_Fact[[#This Row],[Gross Amount]]*Sales_Fact[[#This Row],[Discount4]]</f>
        <v>305.91719999999998</v>
      </c>
      <c r="Q1738" s="1" t="str">
        <f>IF(Sales_Fact[[#This Row],[Total_Amount5]]&gt;1000,"High Value","Standard")</f>
        <v>High Value</v>
      </c>
    </row>
    <row r="1739" spans="1:17" x14ac:dyDescent="0.25">
      <c r="A1739" t="s">
        <v>3625</v>
      </c>
      <c r="B1739" s="3">
        <v>45314</v>
      </c>
      <c r="C1739" t="s">
        <v>1089</v>
      </c>
      <c r="D1739" t="s">
        <v>1731</v>
      </c>
      <c r="E1739" t="s">
        <v>1874</v>
      </c>
      <c r="F1739">
        <v>1</v>
      </c>
      <c r="G1739">
        <v>88.78</v>
      </c>
      <c r="H1739">
        <v>0.18</v>
      </c>
      <c r="I1739" t="s">
        <v>1861</v>
      </c>
      <c r="J1739">
        <v>72.799600000000012</v>
      </c>
      <c r="K1739" s="4">
        <f>IF(ISBLANK(Sales_Fact[[#This Row],[Quantity]]),MEDIAN(Sales_Fact[Quantity]),Sales_Fact[[#This Row],[Quantity]])</f>
        <v>1</v>
      </c>
      <c r="L1739" s="1">
        <f>IF(ISBLANK(Sales_Fact[[#This Row],[Unit_Price]]),MEDIAN(Sales_Fact[Unit_Price]),Sales_Fact[[#This Row],[Unit_Price]])</f>
        <v>88.78</v>
      </c>
      <c r="M1739" s="2">
        <f>IF(ISBLANK(Sales_Fact[[#This Row],[Discount]]),MEDIAN(Sales_Fact[Discount]),Sales_Fact[[#This Row],[Discount]])</f>
        <v>0.18</v>
      </c>
      <c r="N1739" s="1">
        <f>Sales_Fact[[#This Row],[Quantity2]]*Sales_Fact[[#This Row],[Unit_Price3]]*(1-Sales_Fact[[#This Row],[Discount4]])</f>
        <v>72.799600000000012</v>
      </c>
      <c r="O1739" s="1">
        <f>Sales_Fact[[#This Row],[Quantity2]]*Sales_Fact[[#This Row],[Unit_Price3]]</f>
        <v>88.78</v>
      </c>
      <c r="P1739" s="1">
        <f>Sales_Fact[[#This Row],[Gross Amount]]*Sales_Fact[[#This Row],[Discount4]]</f>
        <v>15.980399999999999</v>
      </c>
      <c r="Q1739" s="1" t="str">
        <f>IF(Sales_Fact[[#This Row],[Total_Amount5]]&gt;1000,"High Value","Standard")</f>
        <v>Standard</v>
      </c>
    </row>
    <row r="1740" spans="1:17" x14ac:dyDescent="0.25">
      <c r="A1740" t="s">
        <v>3626</v>
      </c>
      <c r="B1740" s="3">
        <v>45526</v>
      </c>
      <c r="C1740" t="s">
        <v>634</v>
      </c>
      <c r="D1740" t="s">
        <v>1785</v>
      </c>
      <c r="E1740" t="s">
        <v>1874</v>
      </c>
      <c r="F1740">
        <v>4</v>
      </c>
      <c r="G1740">
        <v>507.22</v>
      </c>
      <c r="H1740">
        <v>0.14000000000000001</v>
      </c>
      <c r="I1740" t="s">
        <v>1864</v>
      </c>
      <c r="J1740">
        <v>1744.8368</v>
      </c>
      <c r="K1740" s="4">
        <f>IF(ISBLANK(Sales_Fact[[#This Row],[Quantity]]),MEDIAN(Sales_Fact[Quantity]),Sales_Fact[[#This Row],[Quantity]])</f>
        <v>4</v>
      </c>
      <c r="L1740" s="1">
        <f>IF(ISBLANK(Sales_Fact[[#This Row],[Unit_Price]]),MEDIAN(Sales_Fact[Unit_Price]),Sales_Fact[[#This Row],[Unit_Price]])</f>
        <v>507.22</v>
      </c>
      <c r="M1740" s="2">
        <f>IF(ISBLANK(Sales_Fact[[#This Row],[Discount]]),MEDIAN(Sales_Fact[Discount]),Sales_Fact[[#This Row],[Discount]])</f>
        <v>0.14000000000000001</v>
      </c>
      <c r="N1740" s="1">
        <f>Sales_Fact[[#This Row],[Quantity2]]*Sales_Fact[[#This Row],[Unit_Price3]]*(1-Sales_Fact[[#This Row],[Discount4]])</f>
        <v>1744.8368</v>
      </c>
      <c r="O1740" s="1">
        <f>Sales_Fact[[#This Row],[Quantity2]]*Sales_Fact[[#This Row],[Unit_Price3]]</f>
        <v>2028.88</v>
      </c>
      <c r="P1740" s="1">
        <f>Sales_Fact[[#This Row],[Gross Amount]]*Sales_Fact[[#This Row],[Discount4]]</f>
        <v>284.04320000000007</v>
      </c>
      <c r="Q1740" s="1" t="str">
        <f>IF(Sales_Fact[[#This Row],[Total_Amount5]]&gt;1000,"High Value","Standard")</f>
        <v>High Value</v>
      </c>
    </row>
    <row r="1741" spans="1:17" x14ac:dyDescent="0.25">
      <c r="A1741" t="s">
        <v>3627</v>
      </c>
      <c r="B1741" s="3">
        <v>45887</v>
      </c>
      <c r="C1741" t="s">
        <v>1005</v>
      </c>
      <c r="D1741" t="s">
        <v>1839</v>
      </c>
      <c r="E1741" t="s">
        <v>1879</v>
      </c>
      <c r="F1741">
        <v>3</v>
      </c>
      <c r="G1741">
        <v>330.98</v>
      </c>
      <c r="H1741">
        <v>0.11</v>
      </c>
      <c r="I1741" t="s">
        <v>1861</v>
      </c>
      <c r="J1741">
        <v>883.71660000000008</v>
      </c>
      <c r="K1741" s="4">
        <f>IF(ISBLANK(Sales_Fact[[#This Row],[Quantity]]),MEDIAN(Sales_Fact[Quantity]),Sales_Fact[[#This Row],[Quantity]])</f>
        <v>3</v>
      </c>
      <c r="L1741" s="1">
        <f>IF(ISBLANK(Sales_Fact[[#This Row],[Unit_Price]]),MEDIAN(Sales_Fact[Unit_Price]),Sales_Fact[[#This Row],[Unit_Price]])</f>
        <v>330.98</v>
      </c>
      <c r="M1741" s="2">
        <f>IF(ISBLANK(Sales_Fact[[#This Row],[Discount]]),MEDIAN(Sales_Fact[Discount]),Sales_Fact[[#This Row],[Discount]])</f>
        <v>0.11</v>
      </c>
      <c r="N1741" s="1">
        <f>Sales_Fact[[#This Row],[Quantity2]]*Sales_Fact[[#This Row],[Unit_Price3]]*(1-Sales_Fact[[#This Row],[Discount4]])</f>
        <v>883.71660000000008</v>
      </c>
      <c r="O1741" s="1">
        <f>Sales_Fact[[#This Row],[Quantity2]]*Sales_Fact[[#This Row],[Unit_Price3]]</f>
        <v>992.94</v>
      </c>
      <c r="P1741" s="1">
        <f>Sales_Fact[[#This Row],[Gross Amount]]*Sales_Fact[[#This Row],[Discount4]]</f>
        <v>109.22340000000001</v>
      </c>
      <c r="Q1741" s="1" t="str">
        <f>IF(Sales_Fact[[#This Row],[Total_Amount5]]&gt;1000,"High Value","Standard")</f>
        <v>Standard</v>
      </c>
    </row>
    <row r="1742" spans="1:17" x14ac:dyDescent="0.25">
      <c r="A1742" t="s">
        <v>3628</v>
      </c>
      <c r="B1742" s="3">
        <v>45562</v>
      </c>
      <c r="C1742" t="s">
        <v>199</v>
      </c>
      <c r="D1742" t="s">
        <v>1662</v>
      </c>
      <c r="E1742" t="s">
        <v>1892</v>
      </c>
      <c r="F1742">
        <v>4</v>
      </c>
      <c r="G1742">
        <v>442.87</v>
      </c>
      <c r="H1742">
        <v>0.08</v>
      </c>
      <c r="I1742" t="s">
        <v>1861</v>
      </c>
      <c r="J1742">
        <v>1629.7616</v>
      </c>
      <c r="K1742" s="4">
        <f>IF(ISBLANK(Sales_Fact[[#This Row],[Quantity]]),MEDIAN(Sales_Fact[Quantity]),Sales_Fact[[#This Row],[Quantity]])</f>
        <v>4</v>
      </c>
      <c r="L1742" s="1">
        <f>IF(ISBLANK(Sales_Fact[[#This Row],[Unit_Price]]),MEDIAN(Sales_Fact[Unit_Price]),Sales_Fact[[#This Row],[Unit_Price]])</f>
        <v>442.87</v>
      </c>
      <c r="M1742" s="2">
        <f>IF(ISBLANK(Sales_Fact[[#This Row],[Discount]]),MEDIAN(Sales_Fact[Discount]),Sales_Fact[[#This Row],[Discount]])</f>
        <v>0.08</v>
      </c>
      <c r="N1742" s="1">
        <f>Sales_Fact[[#This Row],[Quantity2]]*Sales_Fact[[#This Row],[Unit_Price3]]*(1-Sales_Fact[[#This Row],[Discount4]])</f>
        <v>1629.7616</v>
      </c>
      <c r="O1742" s="1">
        <f>Sales_Fact[[#This Row],[Quantity2]]*Sales_Fact[[#This Row],[Unit_Price3]]</f>
        <v>1771.48</v>
      </c>
      <c r="P1742" s="1">
        <f>Sales_Fact[[#This Row],[Gross Amount]]*Sales_Fact[[#This Row],[Discount4]]</f>
        <v>141.7184</v>
      </c>
      <c r="Q1742" s="1" t="str">
        <f>IF(Sales_Fact[[#This Row],[Total_Amount5]]&gt;1000,"High Value","Standard")</f>
        <v>High Value</v>
      </c>
    </row>
    <row r="1743" spans="1:17" x14ac:dyDescent="0.25">
      <c r="A1743" t="s">
        <v>3629</v>
      </c>
      <c r="B1743" s="3">
        <v>45880</v>
      </c>
      <c r="C1743" t="s">
        <v>51</v>
      </c>
      <c r="D1743" t="s">
        <v>1839</v>
      </c>
      <c r="E1743" t="s">
        <v>1909</v>
      </c>
      <c r="F1743">
        <v>2</v>
      </c>
      <c r="G1743">
        <v>939.66</v>
      </c>
      <c r="H1743">
        <v>0.14000000000000001</v>
      </c>
      <c r="I1743" t="s">
        <v>1864</v>
      </c>
      <c r="J1743">
        <v>1616.2152000000001</v>
      </c>
      <c r="K1743" s="4">
        <f>IF(ISBLANK(Sales_Fact[[#This Row],[Quantity]]),MEDIAN(Sales_Fact[Quantity]),Sales_Fact[[#This Row],[Quantity]])</f>
        <v>2</v>
      </c>
      <c r="L1743" s="1">
        <f>IF(ISBLANK(Sales_Fact[[#This Row],[Unit_Price]]),MEDIAN(Sales_Fact[Unit_Price]),Sales_Fact[[#This Row],[Unit_Price]])</f>
        <v>939.66</v>
      </c>
      <c r="M1743" s="2">
        <f>IF(ISBLANK(Sales_Fact[[#This Row],[Discount]]),MEDIAN(Sales_Fact[Discount]),Sales_Fact[[#This Row],[Discount]])</f>
        <v>0.14000000000000001</v>
      </c>
      <c r="N1743" s="1">
        <f>Sales_Fact[[#This Row],[Quantity2]]*Sales_Fact[[#This Row],[Unit_Price3]]*(1-Sales_Fact[[#This Row],[Discount4]])</f>
        <v>1616.2151999999999</v>
      </c>
      <c r="O1743" s="1">
        <f>Sales_Fact[[#This Row],[Quantity2]]*Sales_Fact[[#This Row],[Unit_Price3]]</f>
        <v>1879.32</v>
      </c>
      <c r="P1743" s="1">
        <f>Sales_Fact[[#This Row],[Gross Amount]]*Sales_Fact[[#This Row],[Discount4]]</f>
        <v>263.10480000000001</v>
      </c>
      <c r="Q1743" s="1" t="str">
        <f>IF(Sales_Fact[[#This Row],[Total_Amount5]]&gt;1000,"High Value","Standard")</f>
        <v>High Value</v>
      </c>
    </row>
    <row r="1744" spans="1:17" x14ac:dyDescent="0.25">
      <c r="A1744" t="s">
        <v>3630</v>
      </c>
      <c r="B1744" s="3">
        <v>45556</v>
      </c>
      <c r="C1744" t="s">
        <v>938</v>
      </c>
      <c r="D1744" t="s">
        <v>1770</v>
      </c>
      <c r="E1744" t="s">
        <v>1860</v>
      </c>
      <c r="F1744">
        <v>1</v>
      </c>
      <c r="G1744">
        <v>24.13</v>
      </c>
      <c r="H1744">
        <v>0</v>
      </c>
      <c r="I1744" t="s">
        <v>1861</v>
      </c>
      <c r="J1744">
        <v>24.13</v>
      </c>
      <c r="K1744" s="4">
        <f>IF(ISBLANK(Sales_Fact[[#This Row],[Quantity]]),MEDIAN(Sales_Fact[Quantity]),Sales_Fact[[#This Row],[Quantity]])</f>
        <v>1</v>
      </c>
      <c r="L1744" s="1">
        <f>IF(ISBLANK(Sales_Fact[[#This Row],[Unit_Price]]),MEDIAN(Sales_Fact[Unit_Price]),Sales_Fact[[#This Row],[Unit_Price]])</f>
        <v>24.13</v>
      </c>
      <c r="M1744" s="2">
        <f>IF(ISBLANK(Sales_Fact[[#This Row],[Discount]]),MEDIAN(Sales_Fact[Discount]),Sales_Fact[[#This Row],[Discount]])</f>
        <v>0</v>
      </c>
      <c r="N1744" s="1">
        <f>Sales_Fact[[#This Row],[Quantity2]]*Sales_Fact[[#This Row],[Unit_Price3]]*(1-Sales_Fact[[#This Row],[Discount4]])</f>
        <v>24.13</v>
      </c>
      <c r="O1744" s="1">
        <f>Sales_Fact[[#This Row],[Quantity2]]*Sales_Fact[[#This Row],[Unit_Price3]]</f>
        <v>24.13</v>
      </c>
      <c r="P1744" s="1">
        <f>Sales_Fact[[#This Row],[Gross Amount]]*Sales_Fact[[#This Row],[Discount4]]</f>
        <v>0</v>
      </c>
      <c r="Q1744" s="1" t="str">
        <f>IF(Sales_Fact[[#This Row],[Total_Amount5]]&gt;1000,"High Value","Standard")</f>
        <v>Standard</v>
      </c>
    </row>
    <row r="1745" spans="1:17" x14ac:dyDescent="0.25">
      <c r="A1745" t="s">
        <v>3631</v>
      </c>
      <c r="B1745" s="3">
        <v>45355</v>
      </c>
      <c r="C1745" t="s">
        <v>1149</v>
      </c>
      <c r="D1745" t="s">
        <v>1674</v>
      </c>
      <c r="E1745" t="s">
        <v>1860</v>
      </c>
      <c r="F1745">
        <v>3</v>
      </c>
      <c r="G1745">
        <v>239.54</v>
      </c>
      <c r="H1745">
        <v>0.28999999999999998</v>
      </c>
      <c r="I1745" t="s">
        <v>1868</v>
      </c>
      <c r="J1745">
        <v>510.22019999999998</v>
      </c>
      <c r="K1745" s="4">
        <f>IF(ISBLANK(Sales_Fact[[#This Row],[Quantity]]),MEDIAN(Sales_Fact[Quantity]),Sales_Fact[[#This Row],[Quantity]])</f>
        <v>3</v>
      </c>
      <c r="L1745" s="1">
        <f>IF(ISBLANK(Sales_Fact[[#This Row],[Unit_Price]]),MEDIAN(Sales_Fact[Unit_Price]),Sales_Fact[[#This Row],[Unit_Price]])</f>
        <v>239.54</v>
      </c>
      <c r="M1745" s="2">
        <f>IF(ISBLANK(Sales_Fact[[#This Row],[Discount]]),MEDIAN(Sales_Fact[Discount]),Sales_Fact[[#This Row],[Discount]])</f>
        <v>0.28999999999999998</v>
      </c>
      <c r="N1745" s="1">
        <f>Sales_Fact[[#This Row],[Quantity2]]*Sales_Fact[[#This Row],[Unit_Price3]]*(1-Sales_Fact[[#This Row],[Discount4]])</f>
        <v>510.22019999999998</v>
      </c>
      <c r="O1745" s="1">
        <f>Sales_Fact[[#This Row],[Quantity2]]*Sales_Fact[[#This Row],[Unit_Price3]]</f>
        <v>718.62</v>
      </c>
      <c r="P1745" s="1">
        <f>Sales_Fact[[#This Row],[Gross Amount]]*Sales_Fact[[#This Row],[Discount4]]</f>
        <v>208.3998</v>
      </c>
      <c r="Q1745" s="1" t="str">
        <f>IF(Sales_Fact[[#This Row],[Total_Amount5]]&gt;1000,"High Value","Standard")</f>
        <v>Standard</v>
      </c>
    </row>
    <row r="1746" spans="1:17" x14ac:dyDescent="0.25">
      <c r="A1746" t="s">
        <v>3632</v>
      </c>
      <c r="B1746" s="3">
        <v>45244</v>
      </c>
      <c r="C1746" t="s">
        <v>1493</v>
      </c>
      <c r="D1746" t="s">
        <v>1689</v>
      </c>
      <c r="E1746" t="s">
        <v>1881</v>
      </c>
      <c r="F1746">
        <v>1</v>
      </c>
      <c r="G1746">
        <v>588.53</v>
      </c>
      <c r="H1746">
        <v>0.1</v>
      </c>
      <c r="I1746" t="s">
        <v>1861</v>
      </c>
      <c r="J1746">
        <v>529.67700000000002</v>
      </c>
      <c r="K1746" s="4">
        <f>IF(ISBLANK(Sales_Fact[[#This Row],[Quantity]]),MEDIAN(Sales_Fact[Quantity]),Sales_Fact[[#This Row],[Quantity]])</f>
        <v>1</v>
      </c>
      <c r="L1746" s="1">
        <f>IF(ISBLANK(Sales_Fact[[#This Row],[Unit_Price]]),MEDIAN(Sales_Fact[Unit_Price]),Sales_Fact[[#This Row],[Unit_Price]])</f>
        <v>588.53</v>
      </c>
      <c r="M1746" s="2">
        <f>IF(ISBLANK(Sales_Fact[[#This Row],[Discount]]),MEDIAN(Sales_Fact[Discount]),Sales_Fact[[#This Row],[Discount]])</f>
        <v>0.1</v>
      </c>
      <c r="N1746" s="1">
        <f>Sales_Fact[[#This Row],[Quantity2]]*Sales_Fact[[#This Row],[Unit_Price3]]*(1-Sales_Fact[[#This Row],[Discount4]])</f>
        <v>529.67700000000002</v>
      </c>
      <c r="O1746" s="1">
        <f>Sales_Fact[[#This Row],[Quantity2]]*Sales_Fact[[#This Row],[Unit_Price3]]</f>
        <v>588.53</v>
      </c>
      <c r="P1746" s="1">
        <f>Sales_Fact[[#This Row],[Gross Amount]]*Sales_Fact[[#This Row],[Discount4]]</f>
        <v>58.853000000000002</v>
      </c>
      <c r="Q1746" s="1" t="str">
        <f>IF(Sales_Fact[[#This Row],[Total_Amount5]]&gt;1000,"High Value","Standard")</f>
        <v>Standard</v>
      </c>
    </row>
    <row r="1747" spans="1:17" x14ac:dyDescent="0.25">
      <c r="A1747" t="s">
        <v>3633</v>
      </c>
      <c r="B1747" s="3">
        <v>45863</v>
      </c>
      <c r="C1747" t="s">
        <v>923</v>
      </c>
      <c r="D1747" t="s">
        <v>1731</v>
      </c>
      <c r="E1747" t="s">
        <v>1888</v>
      </c>
      <c r="F1747">
        <v>1</v>
      </c>
      <c r="G1747">
        <v>145.96</v>
      </c>
      <c r="H1747">
        <v>0.3</v>
      </c>
      <c r="I1747" t="s">
        <v>1861</v>
      </c>
      <c r="J1747">
        <v>102.172</v>
      </c>
      <c r="K1747" s="4">
        <f>IF(ISBLANK(Sales_Fact[[#This Row],[Quantity]]),MEDIAN(Sales_Fact[Quantity]),Sales_Fact[[#This Row],[Quantity]])</f>
        <v>1</v>
      </c>
      <c r="L1747" s="1">
        <f>IF(ISBLANK(Sales_Fact[[#This Row],[Unit_Price]]),MEDIAN(Sales_Fact[Unit_Price]),Sales_Fact[[#This Row],[Unit_Price]])</f>
        <v>145.96</v>
      </c>
      <c r="M1747" s="2">
        <f>IF(ISBLANK(Sales_Fact[[#This Row],[Discount]]),MEDIAN(Sales_Fact[Discount]),Sales_Fact[[#This Row],[Discount]])</f>
        <v>0.3</v>
      </c>
      <c r="N1747" s="1">
        <f>Sales_Fact[[#This Row],[Quantity2]]*Sales_Fact[[#This Row],[Unit_Price3]]*(1-Sales_Fact[[#This Row],[Discount4]])</f>
        <v>102.172</v>
      </c>
      <c r="O1747" s="1">
        <f>Sales_Fact[[#This Row],[Quantity2]]*Sales_Fact[[#This Row],[Unit_Price3]]</f>
        <v>145.96</v>
      </c>
      <c r="P1747" s="1">
        <f>Sales_Fact[[#This Row],[Gross Amount]]*Sales_Fact[[#This Row],[Discount4]]</f>
        <v>43.788000000000004</v>
      </c>
      <c r="Q1747" s="1" t="str">
        <f>IF(Sales_Fact[[#This Row],[Total_Amount5]]&gt;1000,"High Value","Standard")</f>
        <v>Standard</v>
      </c>
    </row>
    <row r="1748" spans="1:17" x14ac:dyDescent="0.25">
      <c r="A1748" t="s">
        <v>3634</v>
      </c>
      <c r="B1748" s="3">
        <v>45573</v>
      </c>
      <c r="C1748" t="s">
        <v>364</v>
      </c>
      <c r="D1748" t="s">
        <v>1761</v>
      </c>
      <c r="E1748" t="s">
        <v>1874</v>
      </c>
      <c r="F1748">
        <v>4</v>
      </c>
      <c r="G1748">
        <v>640.91</v>
      </c>
      <c r="H1748">
        <v>0.06</v>
      </c>
      <c r="I1748" t="s">
        <v>1861</v>
      </c>
      <c r="J1748">
        <v>2409.8216000000002</v>
      </c>
      <c r="K1748" s="4">
        <f>IF(ISBLANK(Sales_Fact[[#This Row],[Quantity]]),MEDIAN(Sales_Fact[Quantity]),Sales_Fact[[#This Row],[Quantity]])</f>
        <v>4</v>
      </c>
      <c r="L1748" s="1">
        <f>IF(ISBLANK(Sales_Fact[[#This Row],[Unit_Price]]),MEDIAN(Sales_Fact[Unit_Price]),Sales_Fact[[#This Row],[Unit_Price]])</f>
        <v>640.91</v>
      </c>
      <c r="M1748" s="2">
        <f>IF(ISBLANK(Sales_Fact[[#This Row],[Discount]]),MEDIAN(Sales_Fact[Discount]),Sales_Fact[[#This Row],[Discount]])</f>
        <v>0.06</v>
      </c>
      <c r="N1748" s="1">
        <f>Sales_Fact[[#This Row],[Quantity2]]*Sales_Fact[[#This Row],[Unit_Price3]]*(1-Sales_Fact[[#This Row],[Discount4]])</f>
        <v>2409.8215999999998</v>
      </c>
      <c r="O1748" s="1">
        <f>Sales_Fact[[#This Row],[Quantity2]]*Sales_Fact[[#This Row],[Unit_Price3]]</f>
        <v>2563.64</v>
      </c>
      <c r="P1748" s="1">
        <f>Sales_Fact[[#This Row],[Gross Amount]]*Sales_Fact[[#This Row],[Discount4]]</f>
        <v>153.8184</v>
      </c>
      <c r="Q1748" s="1" t="str">
        <f>IF(Sales_Fact[[#This Row],[Total_Amount5]]&gt;1000,"High Value","Standard")</f>
        <v>High Value</v>
      </c>
    </row>
    <row r="1749" spans="1:17" x14ac:dyDescent="0.25">
      <c r="A1749" t="s">
        <v>3635</v>
      </c>
      <c r="B1749" s="3">
        <v>45792</v>
      </c>
      <c r="C1749" t="s">
        <v>168</v>
      </c>
      <c r="D1749" t="s">
        <v>1743</v>
      </c>
      <c r="E1749" t="s">
        <v>1931</v>
      </c>
      <c r="F1749">
        <v>3</v>
      </c>
      <c r="G1749">
        <v>773.86</v>
      </c>
      <c r="H1749">
        <v>0.22</v>
      </c>
      <c r="I1749" t="s">
        <v>1861</v>
      </c>
      <c r="J1749">
        <v>1810.8324</v>
      </c>
      <c r="K1749" s="4">
        <f>IF(ISBLANK(Sales_Fact[[#This Row],[Quantity]]),MEDIAN(Sales_Fact[Quantity]),Sales_Fact[[#This Row],[Quantity]])</f>
        <v>3</v>
      </c>
      <c r="L1749" s="1">
        <f>IF(ISBLANK(Sales_Fact[[#This Row],[Unit_Price]]),MEDIAN(Sales_Fact[Unit_Price]),Sales_Fact[[#This Row],[Unit_Price]])</f>
        <v>773.86</v>
      </c>
      <c r="M1749" s="2">
        <f>IF(ISBLANK(Sales_Fact[[#This Row],[Discount]]),MEDIAN(Sales_Fact[Discount]),Sales_Fact[[#This Row],[Discount]])</f>
        <v>0.22</v>
      </c>
      <c r="N1749" s="1">
        <f>Sales_Fact[[#This Row],[Quantity2]]*Sales_Fact[[#This Row],[Unit_Price3]]*(1-Sales_Fact[[#This Row],[Discount4]])</f>
        <v>1810.8324</v>
      </c>
      <c r="O1749" s="1">
        <f>Sales_Fact[[#This Row],[Quantity2]]*Sales_Fact[[#This Row],[Unit_Price3]]</f>
        <v>2321.58</v>
      </c>
      <c r="P1749" s="1">
        <f>Sales_Fact[[#This Row],[Gross Amount]]*Sales_Fact[[#This Row],[Discount4]]</f>
        <v>510.74759999999998</v>
      </c>
      <c r="Q1749" s="1" t="str">
        <f>IF(Sales_Fact[[#This Row],[Total_Amount5]]&gt;1000,"High Value","Standard")</f>
        <v>High Value</v>
      </c>
    </row>
    <row r="1750" spans="1:17" x14ac:dyDescent="0.25">
      <c r="A1750" t="s">
        <v>3636</v>
      </c>
      <c r="B1750" s="3">
        <v>45744</v>
      </c>
      <c r="C1750" t="s">
        <v>1438</v>
      </c>
      <c r="D1750" t="s">
        <v>1644</v>
      </c>
      <c r="E1750" t="s">
        <v>1888</v>
      </c>
      <c r="F1750">
        <v>2</v>
      </c>
      <c r="G1750">
        <v>31.28</v>
      </c>
      <c r="H1750">
        <v>0.2</v>
      </c>
      <c r="I1750" t="s">
        <v>1868</v>
      </c>
      <c r="J1750">
        <v>50.048000000000002</v>
      </c>
      <c r="K1750" s="4">
        <f>IF(ISBLANK(Sales_Fact[[#This Row],[Quantity]]),MEDIAN(Sales_Fact[Quantity]),Sales_Fact[[#This Row],[Quantity]])</f>
        <v>2</v>
      </c>
      <c r="L1750" s="1">
        <f>IF(ISBLANK(Sales_Fact[[#This Row],[Unit_Price]]),MEDIAN(Sales_Fact[Unit_Price]),Sales_Fact[[#This Row],[Unit_Price]])</f>
        <v>31.28</v>
      </c>
      <c r="M1750" s="2">
        <f>IF(ISBLANK(Sales_Fact[[#This Row],[Discount]]),MEDIAN(Sales_Fact[Discount]),Sales_Fact[[#This Row],[Discount]])</f>
        <v>0.2</v>
      </c>
      <c r="N1750" s="1">
        <f>Sales_Fact[[#This Row],[Quantity2]]*Sales_Fact[[#This Row],[Unit_Price3]]*(1-Sales_Fact[[#This Row],[Discount4]])</f>
        <v>50.048000000000002</v>
      </c>
      <c r="O1750" s="1">
        <f>Sales_Fact[[#This Row],[Quantity2]]*Sales_Fact[[#This Row],[Unit_Price3]]</f>
        <v>62.56</v>
      </c>
      <c r="P1750" s="1">
        <f>Sales_Fact[[#This Row],[Gross Amount]]*Sales_Fact[[#This Row],[Discount4]]</f>
        <v>12.512</v>
      </c>
      <c r="Q1750" s="1" t="str">
        <f>IF(Sales_Fact[[#This Row],[Total_Amount5]]&gt;1000,"High Value","Standard")</f>
        <v>Standard</v>
      </c>
    </row>
    <row r="1751" spans="1:17" x14ac:dyDescent="0.25">
      <c r="A1751" t="s">
        <v>3637</v>
      </c>
      <c r="B1751" s="3">
        <v>45842</v>
      </c>
      <c r="C1751" t="s">
        <v>1176</v>
      </c>
      <c r="D1751" t="s">
        <v>1797</v>
      </c>
      <c r="E1751" t="s">
        <v>1904</v>
      </c>
      <c r="F1751">
        <v>4</v>
      </c>
      <c r="G1751">
        <v>389.22</v>
      </c>
      <c r="H1751">
        <v>0.18</v>
      </c>
      <c r="I1751" t="s">
        <v>1861</v>
      </c>
      <c r="J1751">
        <v>1276.6415999999999</v>
      </c>
      <c r="K1751" s="4">
        <f>IF(ISBLANK(Sales_Fact[[#This Row],[Quantity]]),MEDIAN(Sales_Fact[Quantity]),Sales_Fact[[#This Row],[Quantity]])</f>
        <v>4</v>
      </c>
      <c r="L1751" s="1">
        <f>IF(ISBLANK(Sales_Fact[[#This Row],[Unit_Price]]),MEDIAN(Sales_Fact[Unit_Price]),Sales_Fact[[#This Row],[Unit_Price]])</f>
        <v>389.22</v>
      </c>
      <c r="M1751" s="2">
        <f>IF(ISBLANK(Sales_Fact[[#This Row],[Discount]]),MEDIAN(Sales_Fact[Discount]),Sales_Fact[[#This Row],[Discount]])</f>
        <v>0.18</v>
      </c>
      <c r="N1751" s="1">
        <f>Sales_Fact[[#This Row],[Quantity2]]*Sales_Fact[[#This Row],[Unit_Price3]]*(1-Sales_Fact[[#This Row],[Discount4]])</f>
        <v>1276.6416000000002</v>
      </c>
      <c r="O1751" s="1">
        <f>Sales_Fact[[#This Row],[Quantity2]]*Sales_Fact[[#This Row],[Unit_Price3]]</f>
        <v>1556.88</v>
      </c>
      <c r="P1751" s="1">
        <f>Sales_Fact[[#This Row],[Gross Amount]]*Sales_Fact[[#This Row],[Discount4]]</f>
        <v>280.23840000000001</v>
      </c>
      <c r="Q1751" s="1" t="str">
        <f>IF(Sales_Fact[[#This Row],[Total_Amount5]]&gt;1000,"High Value","Standard")</f>
        <v>High Value</v>
      </c>
    </row>
    <row r="1752" spans="1:17" x14ac:dyDescent="0.25">
      <c r="A1752" t="s">
        <v>3638</v>
      </c>
      <c r="B1752" s="3">
        <v>45502</v>
      </c>
      <c r="C1752" t="s">
        <v>74</v>
      </c>
      <c r="D1752" t="s">
        <v>1743</v>
      </c>
      <c r="E1752" t="s">
        <v>1888</v>
      </c>
      <c r="F1752">
        <v>3</v>
      </c>
      <c r="G1752">
        <v>543.44000000000005</v>
      </c>
      <c r="H1752">
        <v>0.13</v>
      </c>
      <c r="I1752" t="s">
        <v>1864</v>
      </c>
      <c r="J1752">
        <v>1418.3784000000001</v>
      </c>
      <c r="K1752" s="4">
        <f>IF(ISBLANK(Sales_Fact[[#This Row],[Quantity]]),MEDIAN(Sales_Fact[Quantity]),Sales_Fact[[#This Row],[Quantity]])</f>
        <v>3</v>
      </c>
      <c r="L1752" s="1">
        <f>IF(ISBLANK(Sales_Fact[[#This Row],[Unit_Price]]),MEDIAN(Sales_Fact[Unit_Price]),Sales_Fact[[#This Row],[Unit_Price]])</f>
        <v>543.44000000000005</v>
      </c>
      <c r="M1752" s="2">
        <f>IF(ISBLANK(Sales_Fact[[#This Row],[Discount]]),MEDIAN(Sales_Fact[Discount]),Sales_Fact[[#This Row],[Discount]])</f>
        <v>0.13</v>
      </c>
      <c r="N1752" s="1">
        <f>Sales_Fact[[#This Row],[Quantity2]]*Sales_Fact[[#This Row],[Unit_Price3]]*(1-Sales_Fact[[#This Row],[Discount4]])</f>
        <v>1418.3784000000001</v>
      </c>
      <c r="O1752" s="1">
        <f>Sales_Fact[[#This Row],[Quantity2]]*Sales_Fact[[#This Row],[Unit_Price3]]</f>
        <v>1630.3200000000002</v>
      </c>
      <c r="P1752" s="1">
        <f>Sales_Fact[[#This Row],[Gross Amount]]*Sales_Fact[[#This Row],[Discount4]]</f>
        <v>211.94160000000002</v>
      </c>
      <c r="Q1752" s="1" t="str">
        <f>IF(Sales_Fact[[#This Row],[Total_Amount5]]&gt;1000,"High Value","Standard")</f>
        <v>High Value</v>
      </c>
    </row>
    <row r="1753" spans="1:17" x14ac:dyDescent="0.25">
      <c r="A1753" t="s">
        <v>3639</v>
      </c>
      <c r="B1753" s="3">
        <v>45296</v>
      </c>
      <c r="C1753" t="s">
        <v>830</v>
      </c>
      <c r="D1753" t="s">
        <v>1842</v>
      </c>
      <c r="E1753" t="s">
        <v>1892</v>
      </c>
      <c r="F1753">
        <v>4</v>
      </c>
      <c r="G1753">
        <v>715.42</v>
      </c>
      <c r="H1753">
        <v>0.28999999999999998</v>
      </c>
      <c r="I1753" t="s">
        <v>1864</v>
      </c>
      <c r="J1753">
        <v>2031.7927999999999</v>
      </c>
      <c r="K1753" s="4">
        <f>IF(ISBLANK(Sales_Fact[[#This Row],[Quantity]]),MEDIAN(Sales_Fact[Quantity]),Sales_Fact[[#This Row],[Quantity]])</f>
        <v>4</v>
      </c>
      <c r="L1753" s="1">
        <f>IF(ISBLANK(Sales_Fact[[#This Row],[Unit_Price]]),MEDIAN(Sales_Fact[Unit_Price]),Sales_Fact[[#This Row],[Unit_Price]])</f>
        <v>715.42</v>
      </c>
      <c r="M1753" s="2">
        <f>IF(ISBLANK(Sales_Fact[[#This Row],[Discount]]),MEDIAN(Sales_Fact[Discount]),Sales_Fact[[#This Row],[Discount]])</f>
        <v>0.28999999999999998</v>
      </c>
      <c r="N1753" s="1">
        <f>Sales_Fact[[#This Row],[Quantity2]]*Sales_Fact[[#This Row],[Unit_Price3]]*(1-Sales_Fact[[#This Row],[Discount4]])</f>
        <v>2031.7927999999997</v>
      </c>
      <c r="O1753" s="1">
        <f>Sales_Fact[[#This Row],[Quantity2]]*Sales_Fact[[#This Row],[Unit_Price3]]</f>
        <v>2861.68</v>
      </c>
      <c r="P1753" s="1">
        <f>Sales_Fact[[#This Row],[Gross Amount]]*Sales_Fact[[#This Row],[Discount4]]</f>
        <v>829.88719999999989</v>
      </c>
      <c r="Q1753" s="1" t="str">
        <f>IF(Sales_Fact[[#This Row],[Total_Amount5]]&gt;1000,"High Value","Standard")</f>
        <v>High Value</v>
      </c>
    </row>
    <row r="1754" spans="1:17" x14ac:dyDescent="0.25">
      <c r="A1754" t="s">
        <v>3640</v>
      </c>
      <c r="B1754" s="3">
        <v>45886</v>
      </c>
      <c r="C1754" t="s">
        <v>199</v>
      </c>
      <c r="D1754" t="s">
        <v>1588</v>
      </c>
      <c r="E1754" t="s">
        <v>1874</v>
      </c>
      <c r="F1754">
        <v>4</v>
      </c>
      <c r="G1754">
        <v>676.14</v>
      </c>
      <c r="H1754">
        <v>0.11</v>
      </c>
      <c r="I1754" t="s">
        <v>1868</v>
      </c>
      <c r="J1754">
        <v>2407.0583999999999</v>
      </c>
      <c r="K1754" s="4">
        <f>IF(ISBLANK(Sales_Fact[[#This Row],[Quantity]]),MEDIAN(Sales_Fact[Quantity]),Sales_Fact[[#This Row],[Quantity]])</f>
        <v>4</v>
      </c>
      <c r="L1754" s="1">
        <f>IF(ISBLANK(Sales_Fact[[#This Row],[Unit_Price]]),MEDIAN(Sales_Fact[Unit_Price]),Sales_Fact[[#This Row],[Unit_Price]])</f>
        <v>676.14</v>
      </c>
      <c r="M1754" s="2">
        <f>IF(ISBLANK(Sales_Fact[[#This Row],[Discount]]),MEDIAN(Sales_Fact[Discount]),Sales_Fact[[#This Row],[Discount]])</f>
        <v>0.11</v>
      </c>
      <c r="N1754" s="1">
        <f>Sales_Fact[[#This Row],[Quantity2]]*Sales_Fact[[#This Row],[Unit_Price3]]*(1-Sales_Fact[[#This Row],[Discount4]])</f>
        <v>2407.0583999999999</v>
      </c>
      <c r="O1754" s="1">
        <f>Sales_Fact[[#This Row],[Quantity2]]*Sales_Fact[[#This Row],[Unit_Price3]]</f>
        <v>2704.56</v>
      </c>
      <c r="P1754" s="1">
        <f>Sales_Fact[[#This Row],[Gross Amount]]*Sales_Fact[[#This Row],[Discount4]]</f>
        <v>297.5016</v>
      </c>
      <c r="Q1754" s="1" t="str">
        <f>IF(Sales_Fact[[#This Row],[Total_Amount5]]&gt;1000,"High Value","Standard")</f>
        <v>High Value</v>
      </c>
    </row>
    <row r="1755" spans="1:17" x14ac:dyDescent="0.25">
      <c r="A1755" t="s">
        <v>3641</v>
      </c>
      <c r="B1755" s="3">
        <v>45425</v>
      </c>
      <c r="C1755" t="s">
        <v>325</v>
      </c>
      <c r="D1755" t="s">
        <v>1668</v>
      </c>
      <c r="E1755" t="s">
        <v>1883</v>
      </c>
      <c r="F1755">
        <v>4</v>
      </c>
      <c r="G1755">
        <v>352.72</v>
      </c>
      <c r="H1755">
        <v>0.25</v>
      </c>
      <c r="I1755" t="s">
        <v>1861</v>
      </c>
      <c r="J1755">
        <v>1058.1600000000001</v>
      </c>
      <c r="K1755" s="4">
        <f>IF(ISBLANK(Sales_Fact[[#This Row],[Quantity]]),MEDIAN(Sales_Fact[Quantity]),Sales_Fact[[#This Row],[Quantity]])</f>
        <v>4</v>
      </c>
      <c r="L1755" s="1">
        <f>IF(ISBLANK(Sales_Fact[[#This Row],[Unit_Price]]),MEDIAN(Sales_Fact[Unit_Price]),Sales_Fact[[#This Row],[Unit_Price]])</f>
        <v>352.72</v>
      </c>
      <c r="M1755" s="2">
        <f>IF(ISBLANK(Sales_Fact[[#This Row],[Discount]]),MEDIAN(Sales_Fact[Discount]),Sales_Fact[[#This Row],[Discount]])</f>
        <v>0.25</v>
      </c>
      <c r="N1755" s="1">
        <f>Sales_Fact[[#This Row],[Quantity2]]*Sales_Fact[[#This Row],[Unit_Price3]]*(1-Sales_Fact[[#This Row],[Discount4]])</f>
        <v>1058.1600000000001</v>
      </c>
      <c r="O1755" s="1">
        <f>Sales_Fact[[#This Row],[Quantity2]]*Sales_Fact[[#This Row],[Unit_Price3]]</f>
        <v>1410.88</v>
      </c>
      <c r="P1755" s="1">
        <f>Sales_Fact[[#This Row],[Gross Amount]]*Sales_Fact[[#This Row],[Discount4]]</f>
        <v>352.72</v>
      </c>
      <c r="Q1755" s="1" t="str">
        <f>IF(Sales_Fact[[#This Row],[Total_Amount5]]&gt;1000,"High Value","Standard")</f>
        <v>High Value</v>
      </c>
    </row>
    <row r="1756" spans="1:17" x14ac:dyDescent="0.25">
      <c r="A1756" t="s">
        <v>3642</v>
      </c>
      <c r="B1756" s="3">
        <v>45797</v>
      </c>
      <c r="C1756" t="s">
        <v>580</v>
      </c>
      <c r="D1756" t="s">
        <v>1585</v>
      </c>
      <c r="E1756" t="s">
        <v>1913</v>
      </c>
      <c r="F1756">
        <v>1</v>
      </c>
      <c r="G1756">
        <v>470.18</v>
      </c>
      <c r="H1756">
        <v>0.19</v>
      </c>
      <c r="I1756" t="s">
        <v>1864</v>
      </c>
      <c r="J1756">
        <v>380.84580000000011</v>
      </c>
      <c r="K1756" s="4">
        <f>IF(ISBLANK(Sales_Fact[[#This Row],[Quantity]]),MEDIAN(Sales_Fact[Quantity]),Sales_Fact[[#This Row],[Quantity]])</f>
        <v>1</v>
      </c>
      <c r="L1756" s="1">
        <f>IF(ISBLANK(Sales_Fact[[#This Row],[Unit_Price]]),MEDIAN(Sales_Fact[Unit_Price]),Sales_Fact[[#This Row],[Unit_Price]])</f>
        <v>470.18</v>
      </c>
      <c r="M1756" s="2">
        <f>IF(ISBLANK(Sales_Fact[[#This Row],[Discount]]),MEDIAN(Sales_Fact[Discount]),Sales_Fact[[#This Row],[Discount]])</f>
        <v>0.19</v>
      </c>
      <c r="N1756" s="1">
        <f>Sales_Fact[[#This Row],[Quantity2]]*Sales_Fact[[#This Row],[Unit_Price3]]*(1-Sales_Fact[[#This Row],[Discount4]])</f>
        <v>380.84580000000005</v>
      </c>
      <c r="O1756" s="1">
        <f>Sales_Fact[[#This Row],[Quantity2]]*Sales_Fact[[#This Row],[Unit_Price3]]</f>
        <v>470.18</v>
      </c>
      <c r="P1756" s="1">
        <f>Sales_Fact[[#This Row],[Gross Amount]]*Sales_Fact[[#This Row],[Discount4]]</f>
        <v>89.334199999999996</v>
      </c>
      <c r="Q1756" s="1" t="str">
        <f>IF(Sales_Fact[[#This Row],[Total_Amount5]]&gt;1000,"High Value","Standard")</f>
        <v>Standard</v>
      </c>
    </row>
    <row r="1757" spans="1:17" x14ac:dyDescent="0.25">
      <c r="A1757" t="s">
        <v>3643</v>
      </c>
      <c r="B1757" s="3">
        <v>45898</v>
      </c>
      <c r="C1757" t="s">
        <v>749</v>
      </c>
      <c r="D1757" t="s">
        <v>1749</v>
      </c>
      <c r="E1757" t="s">
        <v>1931</v>
      </c>
      <c r="F1757">
        <v>1</v>
      </c>
      <c r="G1757">
        <v>891.79</v>
      </c>
      <c r="H1757">
        <v>0.03</v>
      </c>
      <c r="I1757" t="s">
        <v>1861</v>
      </c>
      <c r="J1757">
        <v>865.03629999999998</v>
      </c>
      <c r="K1757" s="4">
        <f>IF(ISBLANK(Sales_Fact[[#This Row],[Quantity]]),MEDIAN(Sales_Fact[Quantity]),Sales_Fact[[#This Row],[Quantity]])</f>
        <v>1</v>
      </c>
      <c r="L1757" s="1">
        <f>IF(ISBLANK(Sales_Fact[[#This Row],[Unit_Price]]),MEDIAN(Sales_Fact[Unit_Price]),Sales_Fact[[#This Row],[Unit_Price]])</f>
        <v>891.79</v>
      </c>
      <c r="M1757" s="2">
        <f>IF(ISBLANK(Sales_Fact[[#This Row],[Discount]]),MEDIAN(Sales_Fact[Discount]),Sales_Fact[[#This Row],[Discount]])</f>
        <v>0.03</v>
      </c>
      <c r="N1757" s="1">
        <f>Sales_Fact[[#This Row],[Quantity2]]*Sales_Fact[[#This Row],[Unit_Price3]]*(1-Sales_Fact[[#This Row],[Discount4]])</f>
        <v>865.03629999999998</v>
      </c>
      <c r="O1757" s="1">
        <f>Sales_Fact[[#This Row],[Quantity2]]*Sales_Fact[[#This Row],[Unit_Price3]]</f>
        <v>891.79</v>
      </c>
      <c r="P1757" s="1">
        <f>Sales_Fact[[#This Row],[Gross Amount]]*Sales_Fact[[#This Row],[Discount4]]</f>
        <v>26.753699999999998</v>
      </c>
      <c r="Q1757" s="1" t="str">
        <f>IF(Sales_Fact[[#This Row],[Total_Amount5]]&gt;1000,"High Value","Standard")</f>
        <v>Standard</v>
      </c>
    </row>
    <row r="1758" spans="1:17" x14ac:dyDescent="0.25">
      <c r="A1758" t="s">
        <v>3644</v>
      </c>
      <c r="B1758" s="3">
        <v>45390</v>
      </c>
      <c r="C1758" t="s">
        <v>1101</v>
      </c>
      <c r="D1758" t="s">
        <v>1818</v>
      </c>
      <c r="E1758" t="s">
        <v>1863</v>
      </c>
      <c r="F1758">
        <v>2</v>
      </c>
      <c r="G1758">
        <v>433.07</v>
      </c>
      <c r="H1758">
        <v>0.25</v>
      </c>
      <c r="I1758" t="s">
        <v>1868</v>
      </c>
      <c r="J1758">
        <v>649.60500000000002</v>
      </c>
      <c r="K1758" s="4">
        <f>IF(ISBLANK(Sales_Fact[[#This Row],[Quantity]]),MEDIAN(Sales_Fact[Quantity]),Sales_Fact[[#This Row],[Quantity]])</f>
        <v>2</v>
      </c>
      <c r="L1758" s="1">
        <f>IF(ISBLANK(Sales_Fact[[#This Row],[Unit_Price]]),MEDIAN(Sales_Fact[Unit_Price]),Sales_Fact[[#This Row],[Unit_Price]])</f>
        <v>433.07</v>
      </c>
      <c r="M1758" s="2">
        <f>IF(ISBLANK(Sales_Fact[[#This Row],[Discount]]),MEDIAN(Sales_Fact[Discount]),Sales_Fact[[#This Row],[Discount]])</f>
        <v>0.25</v>
      </c>
      <c r="N1758" s="1">
        <f>Sales_Fact[[#This Row],[Quantity2]]*Sales_Fact[[#This Row],[Unit_Price3]]*(1-Sales_Fact[[#This Row],[Discount4]])</f>
        <v>649.60500000000002</v>
      </c>
      <c r="O1758" s="1">
        <f>Sales_Fact[[#This Row],[Quantity2]]*Sales_Fact[[#This Row],[Unit_Price3]]</f>
        <v>866.14</v>
      </c>
      <c r="P1758" s="1">
        <f>Sales_Fact[[#This Row],[Gross Amount]]*Sales_Fact[[#This Row],[Discount4]]</f>
        <v>216.535</v>
      </c>
      <c r="Q1758" s="1" t="str">
        <f>IF(Sales_Fact[[#This Row],[Total_Amount5]]&gt;1000,"High Value","Standard")</f>
        <v>Standard</v>
      </c>
    </row>
    <row r="1759" spans="1:17" x14ac:dyDescent="0.25">
      <c r="A1759" t="s">
        <v>3645</v>
      </c>
      <c r="B1759" s="3">
        <v>45355</v>
      </c>
      <c r="C1759" t="s">
        <v>62</v>
      </c>
      <c r="D1759" t="s">
        <v>1749</v>
      </c>
      <c r="E1759" t="s">
        <v>1892</v>
      </c>
      <c r="F1759">
        <v>3</v>
      </c>
      <c r="G1759">
        <v>626.71</v>
      </c>
      <c r="H1759">
        <v>7.0000000000000007E-2</v>
      </c>
      <c r="I1759" t="s">
        <v>1868</v>
      </c>
      <c r="J1759">
        <v>1748.5209</v>
      </c>
      <c r="K1759" s="4">
        <f>IF(ISBLANK(Sales_Fact[[#This Row],[Quantity]]),MEDIAN(Sales_Fact[Quantity]),Sales_Fact[[#This Row],[Quantity]])</f>
        <v>3</v>
      </c>
      <c r="L1759" s="1">
        <f>IF(ISBLANK(Sales_Fact[[#This Row],[Unit_Price]]),MEDIAN(Sales_Fact[Unit_Price]),Sales_Fact[[#This Row],[Unit_Price]])</f>
        <v>626.71</v>
      </c>
      <c r="M1759" s="2">
        <f>IF(ISBLANK(Sales_Fact[[#This Row],[Discount]]),MEDIAN(Sales_Fact[Discount]),Sales_Fact[[#This Row],[Discount]])</f>
        <v>7.0000000000000007E-2</v>
      </c>
      <c r="N1759" s="1">
        <f>Sales_Fact[[#This Row],[Quantity2]]*Sales_Fact[[#This Row],[Unit_Price3]]*(1-Sales_Fact[[#This Row],[Discount4]])</f>
        <v>1748.5209</v>
      </c>
      <c r="O1759" s="1">
        <f>Sales_Fact[[#This Row],[Quantity2]]*Sales_Fact[[#This Row],[Unit_Price3]]</f>
        <v>1880.13</v>
      </c>
      <c r="P1759" s="1">
        <f>Sales_Fact[[#This Row],[Gross Amount]]*Sales_Fact[[#This Row],[Discount4]]</f>
        <v>131.60910000000001</v>
      </c>
      <c r="Q1759" s="1" t="str">
        <f>IF(Sales_Fact[[#This Row],[Total_Amount5]]&gt;1000,"High Value","Standard")</f>
        <v>High Value</v>
      </c>
    </row>
    <row r="1760" spans="1:17" x14ac:dyDescent="0.25">
      <c r="A1760" t="s">
        <v>3646</v>
      </c>
      <c r="B1760" s="3">
        <v>45916</v>
      </c>
      <c r="C1760" t="s">
        <v>282</v>
      </c>
      <c r="D1760" t="s">
        <v>1659</v>
      </c>
      <c r="E1760" t="s">
        <v>1879</v>
      </c>
      <c r="F1760">
        <v>2</v>
      </c>
      <c r="G1760">
        <v>324.18</v>
      </c>
      <c r="H1760">
        <v>0.06</v>
      </c>
      <c r="I1760" t="s">
        <v>1868</v>
      </c>
      <c r="J1760">
        <v>609.45839999999998</v>
      </c>
      <c r="K1760" s="4">
        <f>IF(ISBLANK(Sales_Fact[[#This Row],[Quantity]]),MEDIAN(Sales_Fact[Quantity]),Sales_Fact[[#This Row],[Quantity]])</f>
        <v>2</v>
      </c>
      <c r="L1760" s="1">
        <f>IF(ISBLANK(Sales_Fact[[#This Row],[Unit_Price]]),MEDIAN(Sales_Fact[Unit_Price]),Sales_Fact[[#This Row],[Unit_Price]])</f>
        <v>324.18</v>
      </c>
      <c r="M1760" s="2">
        <f>IF(ISBLANK(Sales_Fact[[#This Row],[Discount]]),MEDIAN(Sales_Fact[Discount]),Sales_Fact[[#This Row],[Discount]])</f>
        <v>0.06</v>
      </c>
      <c r="N1760" s="1">
        <f>Sales_Fact[[#This Row],[Quantity2]]*Sales_Fact[[#This Row],[Unit_Price3]]*(1-Sales_Fact[[#This Row],[Discount4]])</f>
        <v>609.45839999999998</v>
      </c>
      <c r="O1760" s="1">
        <f>Sales_Fact[[#This Row],[Quantity2]]*Sales_Fact[[#This Row],[Unit_Price3]]</f>
        <v>648.36</v>
      </c>
      <c r="P1760" s="1">
        <f>Sales_Fact[[#This Row],[Gross Amount]]*Sales_Fact[[#This Row],[Discount4]]</f>
        <v>38.901600000000002</v>
      </c>
      <c r="Q1760" s="1" t="str">
        <f>IF(Sales_Fact[[#This Row],[Total_Amount5]]&gt;1000,"High Value","Standard")</f>
        <v>Standard</v>
      </c>
    </row>
    <row r="1761" spans="1:17" x14ac:dyDescent="0.25">
      <c r="A1761" t="s">
        <v>3647</v>
      </c>
      <c r="B1761" s="3">
        <v>45448</v>
      </c>
      <c r="C1761" t="s">
        <v>66</v>
      </c>
      <c r="D1761" t="s">
        <v>1594</v>
      </c>
      <c r="E1761" t="s">
        <v>1863</v>
      </c>
      <c r="F1761">
        <v>4</v>
      </c>
      <c r="G1761">
        <v>839.74</v>
      </c>
      <c r="H1761">
        <v>0.13</v>
      </c>
      <c r="I1761" t="s">
        <v>1864</v>
      </c>
      <c r="J1761">
        <v>2922.2952</v>
      </c>
      <c r="K1761" s="4">
        <f>IF(ISBLANK(Sales_Fact[[#This Row],[Quantity]]),MEDIAN(Sales_Fact[Quantity]),Sales_Fact[[#This Row],[Quantity]])</f>
        <v>4</v>
      </c>
      <c r="L1761" s="1">
        <f>IF(ISBLANK(Sales_Fact[[#This Row],[Unit_Price]]),MEDIAN(Sales_Fact[Unit_Price]),Sales_Fact[[#This Row],[Unit_Price]])</f>
        <v>839.74</v>
      </c>
      <c r="M1761" s="2">
        <f>IF(ISBLANK(Sales_Fact[[#This Row],[Discount]]),MEDIAN(Sales_Fact[Discount]),Sales_Fact[[#This Row],[Discount]])</f>
        <v>0.13</v>
      </c>
      <c r="N1761" s="1">
        <f>Sales_Fact[[#This Row],[Quantity2]]*Sales_Fact[[#This Row],[Unit_Price3]]*(1-Sales_Fact[[#This Row],[Discount4]])</f>
        <v>2922.2952</v>
      </c>
      <c r="O1761" s="1">
        <f>Sales_Fact[[#This Row],[Quantity2]]*Sales_Fact[[#This Row],[Unit_Price3]]</f>
        <v>3358.96</v>
      </c>
      <c r="P1761" s="1">
        <f>Sales_Fact[[#This Row],[Gross Amount]]*Sales_Fact[[#This Row],[Discount4]]</f>
        <v>436.66480000000001</v>
      </c>
      <c r="Q1761" s="1" t="str">
        <f>IF(Sales_Fact[[#This Row],[Total_Amount5]]&gt;1000,"High Value","Standard")</f>
        <v>High Value</v>
      </c>
    </row>
    <row r="1762" spans="1:17" x14ac:dyDescent="0.25">
      <c r="A1762" t="s">
        <v>3648</v>
      </c>
      <c r="B1762" s="3">
        <v>45402</v>
      </c>
      <c r="C1762" t="s">
        <v>529</v>
      </c>
      <c r="D1762" t="s">
        <v>1737</v>
      </c>
      <c r="E1762" t="s">
        <v>1888</v>
      </c>
      <c r="F1762">
        <v>3</v>
      </c>
      <c r="G1762">
        <v>252.63</v>
      </c>
      <c r="H1762">
        <v>0.28000000000000003</v>
      </c>
      <c r="I1762" t="s">
        <v>1861</v>
      </c>
      <c r="J1762">
        <v>545.68079999999998</v>
      </c>
      <c r="K1762" s="4">
        <f>IF(ISBLANK(Sales_Fact[[#This Row],[Quantity]]),MEDIAN(Sales_Fact[Quantity]),Sales_Fact[[#This Row],[Quantity]])</f>
        <v>3</v>
      </c>
      <c r="L1762" s="1">
        <f>IF(ISBLANK(Sales_Fact[[#This Row],[Unit_Price]]),MEDIAN(Sales_Fact[Unit_Price]),Sales_Fact[[#This Row],[Unit_Price]])</f>
        <v>252.63</v>
      </c>
      <c r="M1762" s="2">
        <f>IF(ISBLANK(Sales_Fact[[#This Row],[Discount]]),MEDIAN(Sales_Fact[Discount]),Sales_Fact[[#This Row],[Discount]])</f>
        <v>0.28000000000000003</v>
      </c>
      <c r="N1762" s="1">
        <f>Sales_Fact[[#This Row],[Quantity2]]*Sales_Fact[[#This Row],[Unit_Price3]]*(1-Sales_Fact[[#This Row],[Discount4]])</f>
        <v>545.68079999999998</v>
      </c>
      <c r="O1762" s="1">
        <f>Sales_Fact[[#This Row],[Quantity2]]*Sales_Fact[[#This Row],[Unit_Price3]]</f>
        <v>757.89</v>
      </c>
      <c r="P1762" s="1">
        <f>Sales_Fact[[#This Row],[Gross Amount]]*Sales_Fact[[#This Row],[Discount4]]</f>
        <v>212.20920000000001</v>
      </c>
      <c r="Q1762" s="1" t="str">
        <f>IF(Sales_Fact[[#This Row],[Total_Amount5]]&gt;1000,"High Value","Standard")</f>
        <v>Standard</v>
      </c>
    </row>
    <row r="1763" spans="1:17" x14ac:dyDescent="0.25">
      <c r="A1763" t="s">
        <v>3649</v>
      </c>
      <c r="B1763" s="3">
        <v>45581</v>
      </c>
      <c r="C1763" t="s">
        <v>824</v>
      </c>
      <c r="D1763" t="s">
        <v>1788</v>
      </c>
      <c r="E1763" t="s">
        <v>1892</v>
      </c>
      <c r="F1763">
        <v>2</v>
      </c>
      <c r="G1763">
        <v>60.53</v>
      </c>
      <c r="H1763">
        <v>0.18</v>
      </c>
      <c r="I1763" t="s">
        <v>1861</v>
      </c>
      <c r="J1763">
        <v>99.269200000000012</v>
      </c>
      <c r="K1763" s="4">
        <f>IF(ISBLANK(Sales_Fact[[#This Row],[Quantity]]),MEDIAN(Sales_Fact[Quantity]),Sales_Fact[[#This Row],[Quantity]])</f>
        <v>2</v>
      </c>
      <c r="L1763" s="1">
        <f>IF(ISBLANK(Sales_Fact[[#This Row],[Unit_Price]]),MEDIAN(Sales_Fact[Unit_Price]),Sales_Fact[[#This Row],[Unit_Price]])</f>
        <v>60.53</v>
      </c>
      <c r="M1763" s="2">
        <f>IF(ISBLANK(Sales_Fact[[#This Row],[Discount]]),MEDIAN(Sales_Fact[Discount]),Sales_Fact[[#This Row],[Discount]])</f>
        <v>0.18</v>
      </c>
      <c r="N1763" s="1">
        <f>Sales_Fact[[#This Row],[Quantity2]]*Sales_Fact[[#This Row],[Unit_Price3]]*(1-Sales_Fact[[#This Row],[Discount4]])</f>
        <v>99.269200000000012</v>
      </c>
      <c r="O1763" s="1">
        <f>Sales_Fact[[#This Row],[Quantity2]]*Sales_Fact[[#This Row],[Unit_Price3]]</f>
        <v>121.06</v>
      </c>
      <c r="P1763" s="1">
        <f>Sales_Fact[[#This Row],[Gross Amount]]*Sales_Fact[[#This Row],[Discount4]]</f>
        <v>21.790800000000001</v>
      </c>
      <c r="Q1763" s="1" t="str">
        <f>IF(Sales_Fact[[#This Row],[Total_Amount5]]&gt;1000,"High Value","Standard")</f>
        <v>Standard</v>
      </c>
    </row>
    <row r="1764" spans="1:17" x14ac:dyDescent="0.25">
      <c r="A1764" t="s">
        <v>3650</v>
      </c>
      <c r="B1764" s="3">
        <v>45610</v>
      </c>
      <c r="C1764" t="s">
        <v>209</v>
      </c>
      <c r="D1764" t="s">
        <v>1803</v>
      </c>
      <c r="E1764" t="s">
        <v>1896</v>
      </c>
      <c r="F1764">
        <v>4</v>
      </c>
      <c r="G1764">
        <v>341.95</v>
      </c>
      <c r="H1764">
        <v>0.25</v>
      </c>
      <c r="I1764" t="s">
        <v>1861</v>
      </c>
      <c r="J1764">
        <v>1025.8499999999999</v>
      </c>
      <c r="K1764" s="4">
        <f>IF(ISBLANK(Sales_Fact[[#This Row],[Quantity]]),MEDIAN(Sales_Fact[Quantity]),Sales_Fact[[#This Row],[Quantity]])</f>
        <v>4</v>
      </c>
      <c r="L1764" s="1">
        <f>IF(ISBLANK(Sales_Fact[[#This Row],[Unit_Price]]),MEDIAN(Sales_Fact[Unit_Price]),Sales_Fact[[#This Row],[Unit_Price]])</f>
        <v>341.95</v>
      </c>
      <c r="M1764" s="2">
        <f>IF(ISBLANK(Sales_Fact[[#This Row],[Discount]]),MEDIAN(Sales_Fact[Discount]),Sales_Fact[[#This Row],[Discount]])</f>
        <v>0.25</v>
      </c>
      <c r="N1764" s="1">
        <f>Sales_Fact[[#This Row],[Quantity2]]*Sales_Fact[[#This Row],[Unit_Price3]]*(1-Sales_Fact[[#This Row],[Discount4]])</f>
        <v>1025.8499999999999</v>
      </c>
      <c r="O1764" s="1">
        <f>Sales_Fact[[#This Row],[Quantity2]]*Sales_Fact[[#This Row],[Unit_Price3]]</f>
        <v>1367.8</v>
      </c>
      <c r="P1764" s="1">
        <f>Sales_Fact[[#This Row],[Gross Amount]]*Sales_Fact[[#This Row],[Discount4]]</f>
        <v>341.95</v>
      </c>
      <c r="Q1764" s="1" t="str">
        <f>IF(Sales_Fact[[#This Row],[Total_Amount5]]&gt;1000,"High Value","Standard")</f>
        <v>High Value</v>
      </c>
    </row>
    <row r="1765" spans="1:17" x14ac:dyDescent="0.25">
      <c r="A1765" t="s">
        <v>3651</v>
      </c>
      <c r="B1765" s="3">
        <v>45438</v>
      </c>
      <c r="C1765" t="s">
        <v>908</v>
      </c>
      <c r="D1765" t="s">
        <v>1617</v>
      </c>
      <c r="E1765" t="s">
        <v>1886</v>
      </c>
      <c r="F1765">
        <v>4</v>
      </c>
      <c r="G1765">
        <v>300.12</v>
      </c>
      <c r="H1765">
        <v>0.05</v>
      </c>
      <c r="I1765" t="s">
        <v>1864</v>
      </c>
      <c r="J1765">
        <v>1140.4559999999999</v>
      </c>
      <c r="K1765" s="4">
        <f>IF(ISBLANK(Sales_Fact[[#This Row],[Quantity]]),MEDIAN(Sales_Fact[Quantity]),Sales_Fact[[#This Row],[Quantity]])</f>
        <v>4</v>
      </c>
      <c r="L1765" s="1">
        <f>IF(ISBLANK(Sales_Fact[[#This Row],[Unit_Price]]),MEDIAN(Sales_Fact[Unit_Price]),Sales_Fact[[#This Row],[Unit_Price]])</f>
        <v>300.12</v>
      </c>
      <c r="M1765" s="2">
        <f>IF(ISBLANK(Sales_Fact[[#This Row],[Discount]]),MEDIAN(Sales_Fact[Discount]),Sales_Fact[[#This Row],[Discount]])</f>
        <v>0.05</v>
      </c>
      <c r="N1765" s="1">
        <f>Sales_Fact[[#This Row],[Quantity2]]*Sales_Fact[[#This Row],[Unit_Price3]]*(1-Sales_Fact[[#This Row],[Discount4]])</f>
        <v>1140.4559999999999</v>
      </c>
      <c r="O1765" s="1">
        <f>Sales_Fact[[#This Row],[Quantity2]]*Sales_Fact[[#This Row],[Unit_Price3]]</f>
        <v>1200.48</v>
      </c>
      <c r="P1765" s="1">
        <f>Sales_Fact[[#This Row],[Gross Amount]]*Sales_Fact[[#This Row],[Discount4]]</f>
        <v>60.024000000000001</v>
      </c>
      <c r="Q1765" s="1" t="str">
        <f>IF(Sales_Fact[[#This Row],[Total_Amount5]]&gt;1000,"High Value","Standard")</f>
        <v>High Value</v>
      </c>
    </row>
    <row r="1766" spans="1:17" x14ac:dyDescent="0.25">
      <c r="A1766" t="s">
        <v>3652</v>
      </c>
      <c r="B1766" s="3">
        <v>45705</v>
      </c>
      <c r="C1766" t="s">
        <v>406</v>
      </c>
      <c r="D1766" t="s">
        <v>1635</v>
      </c>
      <c r="E1766" t="s">
        <v>1863</v>
      </c>
      <c r="F1766">
        <v>2</v>
      </c>
      <c r="G1766">
        <v>289.14</v>
      </c>
      <c r="H1766">
        <v>0.12</v>
      </c>
      <c r="I1766" t="s">
        <v>1868</v>
      </c>
      <c r="J1766">
        <v>508.88639999999998</v>
      </c>
      <c r="K1766" s="4">
        <f>IF(ISBLANK(Sales_Fact[[#This Row],[Quantity]]),MEDIAN(Sales_Fact[Quantity]),Sales_Fact[[#This Row],[Quantity]])</f>
        <v>2</v>
      </c>
      <c r="L1766" s="1">
        <f>IF(ISBLANK(Sales_Fact[[#This Row],[Unit_Price]]),MEDIAN(Sales_Fact[Unit_Price]),Sales_Fact[[#This Row],[Unit_Price]])</f>
        <v>289.14</v>
      </c>
      <c r="M1766" s="2">
        <f>IF(ISBLANK(Sales_Fact[[#This Row],[Discount]]),MEDIAN(Sales_Fact[Discount]),Sales_Fact[[#This Row],[Discount]])</f>
        <v>0.12</v>
      </c>
      <c r="N1766" s="1">
        <f>Sales_Fact[[#This Row],[Quantity2]]*Sales_Fact[[#This Row],[Unit_Price3]]*(1-Sales_Fact[[#This Row],[Discount4]])</f>
        <v>508.88639999999998</v>
      </c>
      <c r="O1766" s="1">
        <f>Sales_Fact[[#This Row],[Quantity2]]*Sales_Fact[[#This Row],[Unit_Price3]]</f>
        <v>578.28</v>
      </c>
      <c r="P1766" s="1">
        <f>Sales_Fact[[#This Row],[Gross Amount]]*Sales_Fact[[#This Row],[Discount4]]</f>
        <v>69.393599999999992</v>
      </c>
      <c r="Q1766" s="1" t="str">
        <f>IF(Sales_Fact[[#This Row],[Total_Amount5]]&gt;1000,"High Value","Standard")</f>
        <v>Standard</v>
      </c>
    </row>
    <row r="1767" spans="1:17" x14ac:dyDescent="0.25">
      <c r="A1767" t="s">
        <v>3653</v>
      </c>
      <c r="B1767" s="3">
        <v>45695</v>
      </c>
      <c r="C1767" t="s">
        <v>179</v>
      </c>
      <c r="D1767" t="s">
        <v>1626</v>
      </c>
      <c r="E1767" t="s">
        <v>1879</v>
      </c>
      <c r="F1767">
        <v>2</v>
      </c>
      <c r="G1767">
        <v>596.84</v>
      </c>
      <c r="H1767">
        <v>0.01</v>
      </c>
      <c r="I1767" t="s">
        <v>1864</v>
      </c>
      <c r="J1767">
        <v>1181.7431999999999</v>
      </c>
      <c r="K1767" s="4">
        <f>IF(ISBLANK(Sales_Fact[[#This Row],[Quantity]]),MEDIAN(Sales_Fact[Quantity]),Sales_Fact[[#This Row],[Quantity]])</f>
        <v>2</v>
      </c>
      <c r="L1767" s="1">
        <f>IF(ISBLANK(Sales_Fact[[#This Row],[Unit_Price]]),MEDIAN(Sales_Fact[Unit_Price]),Sales_Fact[[#This Row],[Unit_Price]])</f>
        <v>596.84</v>
      </c>
      <c r="M1767" s="2">
        <f>IF(ISBLANK(Sales_Fact[[#This Row],[Discount]]),MEDIAN(Sales_Fact[Discount]),Sales_Fact[[#This Row],[Discount]])</f>
        <v>0.01</v>
      </c>
      <c r="N1767" s="1">
        <f>Sales_Fact[[#This Row],[Quantity2]]*Sales_Fact[[#This Row],[Unit_Price3]]*(1-Sales_Fact[[#This Row],[Discount4]])</f>
        <v>1181.7432000000001</v>
      </c>
      <c r="O1767" s="1">
        <f>Sales_Fact[[#This Row],[Quantity2]]*Sales_Fact[[#This Row],[Unit_Price3]]</f>
        <v>1193.68</v>
      </c>
      <c r="P1767" s="1">
        <f>Sales_Fact[[#This Row],[Gross Amount]]*Sales_Fact[[#This Row],[Discount4]]</f>
        <v>11.936800000000002</v>
      </c>
      <c r="Q1767" s="1" t="str">
        <f>IF(Sales_Fact[[#This Row],[Total_Amount5]]&gt;1000,"High Value","Standard")</f>
        <v>High Value</v>
      </c>
    </row>
    <row r="1768" spans="1:17" x14ac:dyDescent="0.25">
      <c r="A1768" t="s">
        <v>3654</v>
      </c>
      <c r="B1768" s="3">
        <v>45571</v>
      </c>
      <c r="C1768" t="s">
        <v>1362</v>
      </c>
      <c r="D1768" t="s">
        <v>1608</v>
      </c>
      <c r="E1768" t="s">
        <v>1866</v>
      </c>
      <c r="F1768">
        <v>4</v>
      </c>
      <c r="G1768">
        <v>466.24</v>
      </c>
      <c r="H1768">
        <v>0.16</v>
      </c>
      <c r="I1768" t="s">
        <v>1861</v>
      </c>
      <c r="J1768">
        <v>1566.5663999999999</v>
      </c>
      <c r="K1768" s="4">
        <f>IF(ISBLANK(Sales_Fact[[#This Row],[Quantity]]),MEDIAN(Sales_Fact[Quantity]),Sales_Fact[[#This Row],[Quantity]])</f>
        <v>4</v>
      </c>
      <c r="L1768" s="1">
        <f>IF(ISBLANK(Sales_Fact[[#This Row],[Unit_Price]]),MEDIAN(Sales_Fact[Unit_Price]),Sales_Fact[[#This Row],[Unit_Price]])</f>
        <v>466.24</v>
      </c>
      <c r="M1768" s="2">
        <f>IF(ISBLANK(Sales_Fact[[#This Row],[Discount]]),MEDIAN(Sales_Fact[Discount]),Sales_Fact[[#This Row],[Discount]])</f>
        <v>0.16</v>
      </c>
      <c r="N1768" s="1">
        <f>Sales_Fact[[#This Row],[Quantity2]]*Sales_Fact[[#This Row],[Unit_Price3]]*(1-Sales_Fact[[#This Row],[Discount4]])</f>
        <v>1566.5663999999999</v>
      </c>
      <c r="O1768" s="1">
        <f>Sales_Fact[[#This Row],[Quantity2]]*Sales_Fact[[#This Row],[Unit_Price3]]</f>
        <v>1864.96</v>
      </c>
      <c r="P1768" s="1">
        <f>Sales_Fact[[#This Row],[Gross Amount]]*Sales_Fact[[#This Row],[Discount4]]</f>
        <v>298.39359999999999</v>
      </c>
      <c r="Q1768" s="1" t="str">
        <f>IF(Sales_Fact[[#This Row],[Total_Amount5]]&gt;1000,"High Value","Standard")</f>
        <v>High Value</v>
      </c>
    </row>
    <row r="1769" spans="1:17" x14ac:dyDescent="0.25">
      <c r="A1769" t="s">
        <v>3655</v>
      </c>
      <c r="B1769" s="3">
        <v>45544</v>
      </c>
      <c r="C1769" t="s">
        <v>815</v>
      </c>
      <c r="D1769" t="s">
        <v>1591</v>
      </c>
      <c r="E1769" t="s">
        <v>1886</v>
      </c>
      <c r="F1769">
        <v>2</v>
      </c>
      <c r="G1769">
        <v>330.59</v>
      </c>
      <c r="H1769">
        <v>0.14000000000000001</v>
      </c>
      <c r="I1769" t="s">
        <v>1861</v>
      </c>
      <c r="J1769">
        <v>568.61479999999995</v>
      </c>
      <c r="K1769" s="4">
        <f>IF(ISBLANK(Sales_Fact[[#This Row],[Quantity]]),MEDIAN(Sales_Fact[Quantity]),Sales_Fact[[#This Row],[Quantity]])</f>
        <v>2</v>
      </c>
      <c r="L1769" s="1">
        <f>IF(ISBLANK(Sales_Fact[[#This Row],[Unit_Price]]),MEDIAN(Sales_Fact[Unit_Price]),Sales_Fact[[#This Row],[Unit_Price]])</f>
        <v>330.59</v>
      </c>
      <c r="M1769" s="2">
        <f>IF(ISBLANK(Sales_Fact[[#This Row],[Discount]]),MEDIAN(Sales_Fact[Discount]),Sales_Fact[[#This Row],[Discount]])</f>
        <v>0.14000000000000001</v>
      </c>
      <c r="N1769" s="1">
        <f>Sales_Fact[[#This Row],[Quantity2]]*Sales_Fact[[#This Row],[Unit_Price3]]*(1-Sales_Fact[[#This Row],[Discount4]])</f>
        <v>568.61479999999995</v>
      </c>
      <c r="O1769" s="1">
        <f>Sales_Fact[[#This Row],[Quantity2]]*Sales_Fact[[#This Row],[Unit_Price3]]</f>
        <v>661.18</v>
      </c>
      <c r="P1769" s="1">
        <f>Sales_Fact[[#This Row],[Gross Amount]]*Sales_Fact[[#This Row],[Discount4]]</f>
        <v>92.565200000000004</v>
      </c>
      <c r="Q1769" s="1" t="str">
        <f>IF(Sales_Fact[[#This Row],[Total_Amount5]]&gt;1000,"High Value","Standard")</f>
        <v>Standard</v>
      </c>
    </row>
    <row r="1770" spans="1:17" x14ac:dyDescent="0.25">
      <c r="A1770" t="s">
        <v>3656</v>
      </c>
      <c r="B1770" s="3">
        <v>45654</v>
      </c>
      <c r="C1770" t="s">
        <v>1523</v>
      </c>
      <c r="D1770" t="s">
        <v>1617</v>
      </c>
      <c r="E1770" t="s">
        <v>1904</v>
      </c>
      <c r="F1770">
        <v>2</v>
      </c>
      <c r="G1770">
        <v>616.42999999999995</v>
      </c>
      <c r="H1770">
        <v>0.02</v>
      </c>
      <c r="I1770" t="s">
        <v>1868</v>
      </c>
      <c r="J1770">
        <v>1208.2028</v>
      </c>
      <c r="K1770" s="4">
        <f>IF(ISBLANK(Sales_Fact[[#This Row],[Quantity]]),MEDIAN(Sales_Fact[Quantity]),Sales_Fact[[#This Row],[Quantity]])</f>
        <v>2</v>
      </c>
      <c r="L1770" s="1">
        <f>IF(ISBLANK(Sales_Fact[[#This Row],[Unit_Price]]),MEDIAN(Sales_Fact[Unit_Price]),Sales_Fact[[#This Row],[Unit_Price]])</f>
        <v>616.42999999999995</v>
      </c>
      <c r="M1770" s="2">
        <f>IF(ISBLANK(Sales_Fact[[#This Row],[Discount]]),MEDIAN(Sales_Fact[Discount]),Sales_Fact[[#This Row],[Discount]])</f>
        <v>0.02</v>
      </c>
      <c r="N1770" s="1">
        <f>Sales_Fact[[#This Row],[Quantity2]]*Sales_Fact[[#This Row],[Unit_Price3]]*(1-Sales_Fact[[#This Row],[Discount4]])</f>
        <v>1208.2027999999998</v>
      </c>
      <c r="O1770" s="1">
        <f>Sales_Fact[[#This Row],[Quantity2]]*Sales_Fact[[#This Row],[Unit_Price3]]</f>
        <v>1232.8599999999999</v>
      </c>
      <c r="P1770" s="1">
        <f>Sales_Fact[[#This Row],[Gross Amount]]*Sales_Fact[[#This Row],[Discount4]]</f>
        <v>24.6572</v>
      </c>
      <c r="Q1770" s="1" t="str">
        <f>IF(Sales_Fact[[#This Row],[Total_Amount5]]&gt;1000,"High Value","Standard")</f>
        <v>High Value</v>
      </c>
    </row>
    <row r="1771" spans="1:17" x14ac:dyDescent="0.25">
      <c r="A1771" t="s">
        <v>3657</v>
      </c>
      <c r="B1771" s="3">
        <v>45589</v>
      </c>
      <c r="C1771" t="s">
        <v>1264</v>
      </c>
      <c r="D1771" t="s">
        <v>1740</v>
      </c>
      <c r="E1771" t="s">
        <v>1904</v>
      </c>
      <c r="F1771">
        <v>3</v>
      </c>
      <c r="G1771">
        <v>195.89</v>
      </c>
      <c r="H1771">
        <v>0.16</v>
      </c>
      <c r="I1771" t="s">
        <v>1864</v>
      </c>
      <c r="J1771">
        <v>493.64280000000002</v>
      </c>
      <c r="K1771" s="4">
        <f>IF(ISBLANK(Sales_Fact[[#This Row],[Quantity]]),MEDIAN(Sales_Fact[Quantity]),Sales_Fact[[#This Row],[Quantity]])</f>
        <v>3</v>
      </c>
      <c r="L1771" s="1">
        <f>IF(ISBLANK(Sales_Fact[[#This Row],[Unit_Price]]),MEDIAN(Sales_Fact[Unit_Price]),Sales_Fact[[#This Row],[Unit_Price]])</f>
        <v>195.89</v>
      </c>
      <c r="M1771" s="2">
        <f>IF(ISBLANK(Sales_Fact[[#This Row],[Discount]]),MEDIAN(Sales_Fact[Discount]),Sales_Fact[[#This Row],[Discount]])</f>
        <v>0.16</v>
      </c>
      <c r="N1771" s="1">
        <f>Sales_Fact[[#This Row],[Quantity2]]*Sales_Fact[[#This Row],[Unit_Price3]]*(1-Sales_Fact[[#This Row],[Discount4]])</f>
        <v>493.64279999999997</v>
      </c>
      <c r="O1771" s="1">
        <f>Sales_Fact[[#This Row],[Quantity2]]*Sales_Fact[[#This Row],[Unit_Price3]]</f>
        <v>587.66999999999996</v>
      </c>
      <c r="P1771" s="1">
        <f>Sales_Fact[[#This Row],[Gross Amount]]*Sales_Fact[[#This Row],[Discount4]]</f>
        <v>94.027199999999993</v>
      </c>
      <c r="Q1771" s="1" t="str">
        <f>IF(Sales_Fact[[#This Row],[Total_Amount5]]&gt;1000,"High Value","Standard")</f>
        <v>Standard</v>
      </c>
    </row>
    <row r="1772" spans="1:17" x14ac:dyDescent="0.25">
      <c r="A1772" t="s">
        <v>3658</v>
      </c>
      <c r="B1772" s="3">
        <v>45487</v>
      </c>
      <c r="C1772" t="s">
        <v>1086</v>
      </c>
      <c r="D1772" t="s">
        <v>1571</v>
      </c>
      <c r="E1772" t="s">
        <v>1901</v>
      </c>
      <c r="F1772">
        <v>4</v>
      </c>
      <c r="G1772">
        <v>614.76</v>
      </c>
      <c r="H1772">
        <v>0.16</v>
      </c>
      <c r="I1772" t="s">
        <v>1861</v>
      </c>
      <c r="J1772">
        <v>2065.5936000000002</v>
      </c>
      <c r="K1772" s="4">
        <f>IF(ISBLANK(Sales_Fact[[#This Row],[Quantity]]),MEDIAN(Sales_Fact[Quantity]),Sales_Fact[[#This Row],[Quantity]])</f>
        <v>4</v>
      </c>
      <c r="L1772" s="1">
        <f>IF(ISBLANK(Sales_Fact[[#This Row],[Unit_Price]]),MEDIAN(Sales_Fact[Unit_Price]),Sales_Fact[[#This Row],[Unit_Price]])</f>
        <v>614.76</v>
      </c>
      <c r="M1772" s="2">
        <f>IF(ISBLANK(Sales_Fact[[#This Row],[Discount]]),MEDIAN(Sales_Fact[Discount]),Sales_Fact[[#This Row],[Discount]])</f>
        <v>0.16</v>
      </c>
      <c r="N1772" s="1">
        <f>Sales_Fact[[#This Row],[Quantity2]]*Sales_Fact[[#This Row],[Unit_Price3]]*(1-Sales_Fact[[#This Row],[Discount4]])</f>
        <v>2065.5935999999997</v>
      </c>
      <c r="O1772" s="1">
        <f>Sales_Fact[[#This Row],[Quantity2]]*Sales_Fact[[#This Row],[Unit_Price3]]</f>
        <v>2459.04</v>
      </c>
      <c r="P1772" s="1">
        <f>Sales_Fact[[#This Row],[Gross Amount]]*Sales_Fact[[#This Row],[Discount4]]</f>
        <v>393.44639999999998</v>
      </c>
      <c r="Q1772" s="1" t="str">
        <f>IF(Sales_Fact[[#This Row],[Total_Amount5]]&gt;1000,"High Value","Standard")</f>
        <v>High Value</v>
      </c>
    </row>
    <row r="1773" spans="1:17" x14ac:dyDescent="0.25">
      <c r="A1773" t="s">
        <v>3659</v>
      </c>
      <c r="B1773" s="3">
        <v>45418</v>
      </c>
      <c r="C1773" t="s">
        <v>1267</v>
      </c>
      <c r="D1773" t="s">
        <v>1788</v>
      </c>
      <c r="E1773" t="s">
        <v>1872</v>
      </c>
      <c r="F1773">
        <v>1</v>
      </c>
      <c r="G1773">
        <v>224.49</v>
      </c>
      <c r="H1773">
        <v>0.11</v>
      </c>
      <c r="I1773" t="s">
        <v>1864</v>
      </c>
      <c r="J1773">
        <v>199.7961</v>
      </c>
      <c r="K1773" s="4">
        <f>IF(ISBLANK(Sales_Fact[[#This Row],[Quantity]]),MEDIAN(Sales_Fact[Quantity]),Sales_Fact[[#This Row],[Quantity]])</f>
        <v>1</v>
      </c>
      <c r="L1773" s="1">
        <f>IF(ISBLANK(Sales_Fact[[#This Row],[Unit_Price]]),MEDIAN(Sales_Fact[Unit_Price]),Sales_Fact[[#This Row],[Unit_Price]])</f>
        <v>224.49</v>
      </c>
      <c r="M1773" s="2">
        <f>IF(ISBLANK(Sales_Fact[[#This Row],[Discount]]),MEDIAN(Sales_Fact[Discount]),Sales_Fact[[#This Row],[Discount]])</f>
        <v>0.11</v>
      </c>
      <c r="N1773" s="1">
        <f>Sales_Fact[[#This Row],[Quantity2]]*Sales_Fact[[#This Row],[Unit_Price3]]*(1-Sales_Fact[[#This Row],[Discount4]])</f>
        <v>199.79610000000002</v>
      </c>
      <c r="O1773" s="1">
        <f>Sales_Fact[[#This Row],[Quantity2]]*Sales_Fact[[#This Row],[Unit_Price3]]</f>
        <v>224.49</v>
      </c>
      <c r="P1773" s="1">
        <f>Sales_Fact[[#This Row],[Gross Amount]]*Sales_Fact[[#This Row],[Discount4]]</f>
        <v>24.693900000000003</v>
      </c>
      <c r="Q1773" s="1" t="str">
        <f>IF(Sales_Fact[[#This Row],[Total_Amount5]]&gt;1000,"High Value","Standard")</f>
        <v>Standard</v>
      </c>
    </row>
    <row r="1774" spans="1:17" x14ac:dyDescent="0.25">
      <c r="A1774" t="s">
        <v>3660</v>
      </c>
      <c r="B1774" s="3">
        <v>45338</v>
      </c>
      <c r="C1774" t="s">
        <v>1125</v>
      </c>
      <c r="D1774" t="s">
        <v>1716</v>
      </c>
      <c r="E1774" t="s">
        <v>1913</v>
      </c>
      <c r="F1774">
        <v>1</v>
      </c>
      <c r="G1774">
        <v>967.76</v>
      </c>
      <c r="H1774">
        <v>0.09</v>
      </c>
      <c r="I1774" t="s">
        <v>1861</v>
      </c>
      <c r="J1774">
        <v>880.66160000000002</v>
      </c>
      <c r="K1774" s="4">
        <f>IF(ISBLANK(Sales_Fact[[#This Row],[Quantity]]),MEDIAN(Sales_Fact[Quantity]),Sales_Fact[[#This Row],[Quantity]])</f>
        <v>1</v>
      </c>
      <c r="L1774" s="1">
        <f>IF(ISBLANK(Sales_Fact[[#This Row],[Unit_Price]]),MEDIAN(Sales_Fact[Unit_Price]),Sales_Fact[[#This Row],[Unit_Price]])</f>
        <v>967.76</v>
      </c>
      <c r="M1774" s="2">
        <f>IF(ISBLANK(Sales_Fact[[#This Row],[Discount]]),MEDIAN(Sales_Fact[Discount]),Sales_Fact[[#This Row],[Discount]])</f>
        <v>0.09</v>
      </c>
      <c r="N1774" s="1">
        <f>Sales_Fact[[#This Row],[Quantity2]]*Sales_Fact[[#This Row],[Unit_Price3]]*(1-Sales_Fact[[#This Row],[Discount4]])</f>
        <v>880.66160000000002</v>
      </c>
      <c r="O1774" s="1">
        <f>Sales_Fact[[#This Row],[Quantity2]]*Sales_Fact[[#This Row],[Unit_Price3]]</f>
        <v>967.76</v>
      </c>
      <c r="P1774" s="1">
        <f>Sales_Fact[[#This Row],[Gross Amount]]*Sales_Fact[[#This Row],[Discount4]]</f>
        <v>87.098399999999998</v>
      </c>
      <c r="Q1774" s="1" t="str">
        <f>IF(Sales_Fact[[#This Row],[Total_Amount5]]&gt;1000,"High Value","Standard")</f>
        <v>Standard</v>
      </c>
    </row>
    <row r="1775" spans="1:17" x14ac:dyDescent="0.25">
      <c r="A1775" t="s">
        <v>3661</v>
      </c>
      <c r="B1775" s="3">
        <v>45507</v>
      </c>
      <c r="C1775" t="s">
        <v>251</v>
      </c>
      <c r="D1775" t="s">
        <v>1674</v>
      </c>
      <c r="E1775" t="s">
        <v>1892</v>
      </c>
      <c r="F1775">
        <v>2</v>
      </c>
      <c r="G1775">
        <v>56.52</v>
      </c>
      <c r="H1775">
        <v>0.17</v>
      </c>
      <c r="I1775" t="s">
        <v>1864</v>
      </c>
      <c r="J1775">
        <v>93.8232</v>
      </c>
      <c r="K1775" s="4">
        <f>IF(ISBLANK(Sales_Fact[[#This Row],[Quantity]]),MEDIAN(Sales_Fact[Quantity]),Sales_Fact[[#This Row],[Quantity]])</f>
        <v>2</v>
      </c>
      <c r="L1775" s="1">
        <f>IF(ISBLANK(Sales_Fact[[#This Row],[Unit_Price]]),MEDIAN(Sales_Fact[Unit_Price]),Sales_Fact[[#This Row],[Unit_Price]])</f>
        <v>56.52</v>
      </c>
      <c r="M1775" s="2">
        <f>IF(ISBLANK(Sales_Fact[[#This Row],[Discount]]),MEDIAN(Sales_Fact[Discount]),Sales_Fact[[#This Row],[Discount]])</f>
        <v>0.17</v>
      </c>
      <c r="N1775" s="1">
        <f>Sales_Fact[[#This Row],[Quantity2]]*Sales_Fact[[#This Row],[Unit_Price3]]*(1-Sales_Fact[[#This Row],[Discount4]])</f>
        <v>93.8232</v>
      </c>
      <c r="O1775" s="1">
        <f>Sales_Fact[[#This Row],[Quantity2]]*Sales_Fact[[#This Row],[Unit_Price3]]</f>
        <v>113.04</v>
      </c>
      <c r="P1775" s="1">
        <f>Sales_Fact[[#This Row],[Gross Amount]]*Sales_Fact[[#This Row],[Discount4]]</f>
        <v>19.216800000000003</v>
      </c>
      <c r="Q1775" s="1" t="str">
        <f>IF(Sales_Fact[[#This Row],[Total_Amount5]]&gt;1000,"High Value","Standard")</f>
        <v>Standard</v>
      </c>
    </row>
    <row r="1776" spans="1:17" x14ac:dyDescent="0.25">
      <c r="A1776" t="s">
        <v>3662</v>
      </c>
      <c r="B1776" s="3">
        <v>45275</v>
      </c>
      <c r="C1776" t="s">
        <v>1515</v>
      </c>
      <c r="D1776" t="s">
        <v>1752</v>
      </c>
      <c r="E1776" t="s">
        <v>1883</v>
      </c>
      <c r="F1776">
        <v>4</v>
      </c>
      <c r="G1776">
        <v>921.84</v>
      </c>
      <c r="H1776">
        <v>0.04</v>
      </c>
      <c r="I1776" t="s">
        <v>1861</v>
      </c>
      <c r="J1776">
        <v>3539.8656000000001</v>
      </c>
      <c r="K1776" s="4">
        <f>IF(ISBLANK(Sales_Fact[[#This Row],[Quantity]]),MEDIAN(Sales_Fact[Quantity]),Sales_Fact[[#This Row],[Quantity]])</f>
        <v>4</v>
      </c>
      <c r="L1776" s="1">
        <f>IF(ISBLANK(Sales_Fact[[#This Row],[Unit_Price]]),MEDIAN(Sales_Fact[Unit_Price]),Sales_Fact[[#This Row],[Unit_Price]])</f>
        <v>921.84</v>
      </c>
      <c r="M1776" s="2">
        <f>IF(ISBLANK(Sales_Fact[[#This Row],[Discount]]),MEDIAN(Sales_Fact[Discount]),Sales_Fact[[#This Row],[Discount]])</f>
        <v>0.04</v>
      </c>
      <c r="N1776" s="1">
        <f>Sales_Fact[[#This Row],[Quantity2]]*Sales_Fact[[#This Row],[Unit_Price3]]*(1-Sales_Fact[[#This Row],[Discount4]])</f>
        <v>3539.8656000000001</v>
      </c>
      <c r="O1776" s="1">
        <f>Sales_Fact[[#This Row],[Quantity2]]*Sales_Fact[[#This Row],[Unit_Price3]]</f>
        <v>3687.36</v>
      </c>
      <c r="P1776" s="1">
        <f>Sales_Fact[[#This Row],[Gross Amount]]*Sales_Fact[[#This Row],[Discount4]]</f>
        <v>147.49440000000001</v>
      </c>
      <c r="Q1776" s="1" t="str">
        <f>IF(Sales_Fact[[#This Row],[Total_Amount5]]&gt;1000,"High Value","Standard")</f>
        <v>High Value</v>
      </c>
    </row>
    <row r="1777" spans="1:17" x14ac:dyDescent="0.25">
      <c r="A1777" t="s">
        <v>3663</v>
      </c>
      <c r="B1777" s="3">
        <v>45319</v>
      </c>
      <c r="C1777" t="s">
        <v>1041</v>
      </c>
      <c r="D1777" t="s">
        <v>1809</v>
      </c>
      <c r="E1777" t="s">
        <v>1886</v>
      </c>
      <c r="F1777">
        <v>3</v>
      </c>
      <c r="G1777">
        <v>738.47</v>
      </c>
      <c r="H1777">
        <v>0.28000000000000003</v>
      </c>
      <c r="I1777" t="s">
        <v>1861</v>
      </c>
      <c r="J1777">
        <v>1595.0952</v>
      </c>
      <c r="K1777" s="4">
        <f>IF(ISBLANK(Sales_Fact[[#This Row],[Quantity]]),MEDIAN(Sales_Fact[Quantity]),Sales_Fact[[#This Row],[Quantity]])</f>
        <v>3</v>
      </c>
      <c r="L1777" s="1">
        <f>IF(ISBLANK(Sales_Fact[[#This Row],[Unit_Price]]),MEDIAN(Sales_Fact[Unit_Price]),Sales_Fact[[#This Row],[Unit_Price]])</f>
        <v>738.47</v>
      </c>
      <c r="M1777" s="2">
        <f>IF(ISBLANK(Sales_Fact[[#This Row],[Discount]]),MEDIAN(Sales_Fact[Discount]),Sales_Fact[[#This Row],[Discount]])</f>
        <v>0.28000000000000003</v>
      </c>
      <c r="N1777" s="1">
        <f>Sales_Fact[[#This Row],[Quantity2]]*Sales_Fact[[#This Row],[Unit_Price3]]*(1-Sales_Fact[[#This Row],[Discount4]])</f>
        <v>1595.0951999999997</v>
      </c>
      <c r="O1777" s="1">
        <f>Sales_Fact[[#This Row],[Quantity2]]*Sales_Fact[[#This Row],[Unit_Price3]]</f>
        <v>2215.41</v>
      </c>
      <c r="P1777" s="1">
        <f>Sales_Fact[[#This Row],[Gross Amount]]*Sales_Fact[[#This Row],[Discount4]]</f>
        <v>620.31479999999999</v>
      </c>
      <c r="Q1777" s="1" t="str">
        <f>IF(Sales_Fact[[#This Row],[Total_Amount5]]&gt;1000,"High Value","Standard")</f>
        <v>High Value</v>
      </c>
    </row>
    <row r="1778" spans="1:17" x14ac:dyDescent="0.25">
      <c r="A1778" t="s">
        <v>3664</v>
      </c>
      <c r="B1778" s="3">
        <v>45620</v>
      </c>
      <c r="C1778" t="s">
        <v>1041</v>
      </c>
      <c r="D1778" t="s">
        <v>1564</v>
      </c>
      <c r="E1778" t="s">
        <v>1879</v>
      </c>
      <c r="F1778">
        <v>4</v>
      </c>
      <c r="G1778">
        <v>477.83</v>
      </c>
      <c r="H1778">
        <v>0.05</v>
      </c>
      <c r="I1778" t="s">
        <v>1868</v>
      </c>
      <c r="J1778">
        <v>1815.7539999999999</v>
      </c>
      <c r="K1778" s="4">
        <f>IF(ISBLANK(Sales_Fact[[#This Row],[Quantity]]),MEDIAN(Sales_Fact[Quantity]),Sales_Fact[[#This Row],[Quantity]])</f>
        <v>4</v>
      </c>
      <c r="L1778" s="1">
        <f>IF(ISBLANK(Sales_Fact[[#This Row],[Unit_Price]]),MEDIAN(Sales_Fact[Unit_Price]),Sales_Fact[[#This Row],[Unit_Price]])</f>
        <v>477.83</v>
      </c>
      <c r="M1778" s="2">
        <f>IF(ISBLANK(Sales_Fact[[#This Row],[Discount]]),MEDIAN(Sales_Fact[Discount]),Sales_Fact[[#This Row],[Discount]])</f>
        <v>0.05</v>
      </c>
      <c r="N1778" s="1">
        <f>Sales_Fact[[#This Row],[Quantity2]]*Sales_Fact[[#This Row],[Unit_Price3]]*(1-Sales_Fact[[#This Row],[Discount4]])</f>
        <v>1815.7539999999999</v>
      </c>
      <c r="O1778" s="1">
        <f>Sales_Fact[[#This Row],[Quantity2]]*Sales_Fact[[#This Row],[Unit_Price3]]</f>
        <v>1911.32</v>
      </c>
      <c r="P1778" s="1">
        <f>Sales_Fact[[#This Row],[Gross Amount]]*Sales_Fact[[#This Row],[Discount4]]</f>
        <v>95.566000000000003</v>
      </c>
      <c r="Q1778" s="1" t="str">
        <f>IF(Sales_Fact[[#This Row],[Total_Amount5]]&gt;1000,"High Value","Standard")</f>
        <v>High Value</v>
      </c>
    </row>
    <row r="1779" spans="1:17" x14ac:dyDescent="0.25">
      <c r="A1779" t="s">
        <v>3665</v>
      </c>
      <c r="B1779" s="3">
        <v>45831</v>
      </c>
      <c r="C1779" t="s">
        <v>565</v>
      </c>
      <c r="D1779" t="s">
        <v>1677</v>
      </c>
      <c r="E1779" t="s">
        <v>1913</v>
      </c>
      <c r="F1779">
        <v>3</v>
      </c>
      <c r="G1779">
        <v>605.83000000000004</v>
      </c>
      <c r="H1779">
        <v>0.28000000000000003</v>
      </c>
      <c r="I1779" t="s">
        <v>1868</v>
      </c>
      <c r="J1779">
        <v>1308.5927999999999</v>
      </c>
      <c r="K1779" s="4">
        <f>IF(ISBLANK(Sales_Fact[[#This Row],[Quantity]]),MEDIAN(Sales_Fact[Quantity]),Sales_Fact[[#This Row],[Quantity]])</f>
        <v>3</v>
      </c>
      <c r="L1779" s="1">
        <f>IF(ISBLANK(Sales_Fact[[#This Row],[Unit_Price]]),MEDIAN(Sales_Fact[Unit_Price]),Sales_Fact[[#This Row],[Unit_Price]])</f>
        <v>605.83000000000004</v>
      </c>
      <c r="M1779" s="2">
        <f>IF(ISBLANK(Sales_Fact[[#This Row],[Discount]]),MEDIAN(Sales_Fact[Discount]),Sales_Fact[[#This Row],[Discount]])</f>
        <v>0.28000000000000003</v>
      </c>
      <c r="N1779" s="1">
        <f>Sales_Fact[[#This Row],[Quantity2]]*Sales_Fact[[#This Row],[Unit_Price3]]*(1-Sales_Fact[[#This Row],[Discount4]])</f>
        <v>1308.5928000000001</v>
      </c>
      <c r="O1779" s="1">
        <f>Sales_Fact[[#This Row],[Quantity2]]*Sales_Fact[[#This Row],[Unit_Price3]]</f>
        <v>1817.4900000000002</v>
      </c>
      <c r="P1779" s="1">
        <f>Sales_Fact[[#This Row],[Gross Amount]]*Sales_Fact[[#This Row],[Discount4]]</f>
        <v>508.89720000000011</v>
      </c>
      <c r="Q1779" s="1" t="str">
        <f>IF(Sales_Fact[[#This Row],[Total_Amount5]]&gt;1000,"High Value","Standard")</f>
        <v>High Value</v>
      </c>
    </row>
    <row r="1780" spans="1:17" x14ac:dyDescent="0.25">
      <c r="A1780" t="s">
        <v>3666</v>
      </c>
      <c r="B1780" s="3">
        <v>45373</v>
      </c>
      <c r="C1780" t="s">
        <v>251</v>
      </c>
      <c r="D1780" t="s">
        <v>1680</v>
      </c>
      <c r="E1780" t="s">
        <v>1860</v>
      </c>
      <c r="F1780">
        <v>2</v>
      </c>
      <c r="G1780">
        <v>521.44000000000005</v>
      </c>
      <c r="H1780">
        <v>0.25</v>
      </c>
      <c r="I1780" t="s">
        <v>1868</v>
      </c>
      <c r="J1780">
        <v>782.16000000000008</v>
      </c>
      <c r="K1780" s="4">
        <f>IF(ISBLANK(Sales_Fact[[#This Row],[Quantity]]),MEDIAN(Sales_Fact[Quantity]),Sales_Fact[[#This Row],[Quantity]])</f>
        <v>2</v>
      </c>
      <c r="L1780" s="1">
        <f>IF(ISBLANK(Sales_Fact[[#This Row],[Unit_Price]]),MEDIAN(Sales_Fact[Unit_Price]),Sales_Fact[[#This Row],[Unit_Price]])</f>
        <v>521.44000000000005</v>
      </c>
      <c r="M1780" s="2">
        <f>IF(ISBLANK(Sales_Fact[[#This Row],[Discount]]),MEDIAN(Sales_Fact[Discount]),Sales_Fact[[#This Row],[Discount]])</f>
        <v>0.25</v>
      </c>
      <c r="N1780" s="1">
        <f>Sales_Fact[[#This Row],[Quantity2]]*Sales_Fact[[#This Row],[Unit_Price3]]*(1-Sales_Fact[[#This Row],[Discount4]])</f>
        <v>782.16000000000008</v>
      </c>
      <c r="O1780" s="1">
        <f>Sales_Fact[[#This Row],[Quantity2]]*Sales_Fact[[#This Row],[Unit_Price3]]</f>
        <v>1042.8800000000001</v>
      </c>
      <c r="P1780" s="1">
        <f>Sales_Fact[[#This Row],[Gross Amount]]*Sales_Fact[[#This Row],[Discount4]]</f>
        <v>260.72000000000003</v>
      </c>
      <c r="Q1780" s="1" t="str">
        <f>IF(Sales_Fact[[#This Row],[Total_Amount5]]&gt;1000,"High Value","Standard")</f>
        <v>Standard</v>
      </c>
    </row>
    <row r="1781" spans="1:17" x14ac:dyDescent="0.25">
      <c r="A1781" t="s">
        <v>3667</v>
      </c>
      <c r="B1781" s="3">
        <v>45863</v>
      </c>
      <c r="C1781" t="s">
        <v>1176</v>
      </c>
      <c r="D1781" t="s">
        <v>1582</v>
      </c>
      <c r="E1781" t="s">
        <v>1872</v>
      </c>
      <c r="F1781">
        <v>4</v>
      </c>
      <c r="G1781">
        <v>499.02</v>
      </c>
      <c r="H1781">
        <v>0.06</v>
      </c>
      <c r="I1781" t="s">
        <v>1861</v>
      </c>
      <c r="J1781">
        <v>1876.3152</v>
      </c>
      <c r="K1781" s="4">
        <f>IF(ISBLANK(Sales_Fact[[#This Row],[Quantity]]),MEDIAN(Sales_Fact[Quantity]),Sales_Fact[[#This Row],[Quantity]])</f>
        <v>4</v>
      </c>
      <c r="L1781" s="1">
        <f>IF(ISBLANK(Sales_Fact[[#This Row],[Unit_Price]]),MEDIAN(Sales_Fact[Unit_Price]),Sales_Fact[[#This Row],[Unit_Price]])</f>
        <v>499.02</v>
      </c>
      <c r="M1781" s="2">
        <f>IF(ISBLANK(Sales_Fact[[#This Row],[Discount]]),MEDIAN(Sales_Fact[Discount]),Sales_Fact[[#This Row],[Discount]])</f>
        <v>0.06</v>
      </c>
      <c r="N1781" s="1">
        <f>Sales_Fact[[#This Row],[Quantity2]]*Sales_Fact[[#This Row],[Unit_Price3]]*(1-Sales_Fact[[#This Row],[Discount4]])</f>
        <v>1876.3151999999998</v>
      </c>
      <c r="O1781" s="1">
        <f>Sales_Fact[[#This Row],[Quantity2]]*Sales_Fact[[#This Row],[Unit_Price3]]</f>
        <v>1996.08</v>
      </c>
      <c r="P1781" s="1">
        <f>Sales_Fact[[#This Row],[Gross Amount]]*Sales_Fact[[#This Row],[Discount4]]</f>
        <v>119.76479999999999</v>
      </c>
      <c r="Q1781" s="1" t="str">
        <f>IF(Sales_Fact[[#This Row],[Total_Amount5]]&gt;1000,"High Value","Standard")</f>
        <v>High Value</v>
      </c>
    </row>
    <row r="1782" spans="1:17" x14ac:dyDescent="0.25">
      <c r="A1782" t="s">
        <v>3668</v>
      </c>
      <c r="B1782" s="3">
        <v>45758</v>
      </c>
      <c r="C1782" t="s">
        <v>520</v>
      </c>
      <c r="D1782" t="s">
        <v>1561</v>
      </c>
      <c r="E1782" t="s">
        <v>1899</v>
      </c>
      <c r="F1782">
        <v>4</v>
      </c>
      <c r="G1782">
        <v>299.45999999999998</v>
      </c>
      <c r="H1782">
        <v>0.18</v>
      </c>
      <c r="I1782" t="s">
        <v>1868</v>
      </c>
      <c r="J1782">
        <v>982.22879999999998</v>
      </c>
      <c r="K1782" s="4">
        <f>IF(ISBLANK(Sales_Fact[[#This Row],[Quantity]]),MEDIAN(Sales_Fact[Quantity]),Sales_Fact[[#This Row],[Quantity]])</f>
        <v>4</v>
      </c>
      <c r="L1782" s="1">
        <f>IF(ISBLANK(Sales_Fact[[#This Row],[Unit_Price]]),MEDIAN(Sales_Fact[Unit_Price]),Sales_Fact[[#This Row],[Unit_Price]])</f>
        <v>299.45999999999998</v>
      </c>
      <c r="M1782" s="2">
        <f>IF(ISBLANK(Sales_Fact[[#This Row],[Discount]]),MEDIAN(Sales_Fact[Discount]),Sales_Fact[[#This Row],[Discount]])</f>
        <v>0.18</v>
      </c>
      <c r="N1782" s="1">
        <f>Sales_Fact[[#This Row],[Quantity2]]*Sales_Fact[[#This Row],[Unit_Price3]]*(1-Sales_Fact[[#This Row],[Discount4]])</f>
        <v>982.22879999999998</v>
      </c>
      <c r="O1782" s="1">
        <f>Sales_Fact[[#This Row],[Quantity2]]*Sales_Fact[[#This Row],[Unit_Price3]]</f>
        <v>1197.8399999999999</v>
      </c>
      <c r="P1782" s="1">
        <f>Sales_Fact[[#This Row],[Gross Amount]]*Sales_Fact[[#This Row],[Discount4]]</f>
        <v>215.61119999999997</v>
      </c>
      <c r="Q1782" s="1" t="str">
        <f>IF(Sales_Fact[[#This Row],[Total_Amount5]]&gt;1000,"High Value","Standard")</f>
        <v>Standard</v>
      </c>
    </row>
    <row r="1783" spans="1:17" x14ac:dyDescent="0.25">
      <c r="A1783" t="s">
        <v>3669</v>
      </c>
      <c r="B1783" s="3">
        <v>45285</v>
      </c>
      <c r="C1783" t="s">
        <v>1421</v>
      </c>
      <c r="D1783" t="s">
        <v>1668</v>
      </c>
      <c r="E1783" t="s">
        <v>1879</v>
      </c>
      <c r="F1783">
        <v>1</v>
      </c>
      <c r="G1783">
        <v>609.29</v>
      </c>
      <c r="H1783">
        <v>0.15</v>
      </c>
      <c r="I1783" t="s">
        <v>1861</v>
      </c>
      <c r="J1783">
        <v>517.89649999999995</v>
      </c>
      <c r="K1783" s="4">
        <f>IF(ISBLANK(Sales_Fact[[#This Row],[Quantity]]),MEDIAN(Sales_Fact[Quantity]),Sales_Fact[[#This Row],[Quantity]])</f>
        <v>1</v>
      </c>
      <c r="L1783" s="1">
        <f>IF(ISBLANK(Sales_Fact[[#This Row],[Unit_Price]]),MEDIAN(Sales_Fact[Unit_Price]),Sales_Fact[[#This Row],[Unit_Price]])</f>
        <v>609.29</v>
      </c>
      <c r="M1783" s="2">
        <f>IF(ISBLANK(Sales_Fact[[#This Row],[Discount]]),MEDIAN(Sales_Fact[Discount]),Sales_Fact[[#This Row],[Discount]])</f>
        <v>0.15</v>
      </c>
      <c r="N1783" s="1">
        <f>Sales_Fact[[#This Row],[Quantity2]]*Sales_Fact[[#This Row],[Unit_Price3]]*(1-Sales_Fact[[#This Row],[Discount4]])</f>
        <v>517.89649999999995</v>
      </c>
      <c r="O1783" s="1">
        <f>Sales_Fact[[#This Row],[Quantity2]]*Sales_Fact[[#This Row],[Unit_Price3]]</f>
        <v>609.29</v>
      </c>
      <c r="P1783" s="1">
        <f>Sales_Fact[[#This Row],[Gross Amount]]*Sales_Fact[[#This Row],[Discount4]]</f>
        <v>91.393499999999989</v>
      </c>
      <c r="Q1783" s="1" t="str">
        <f>IF(Sales_Fact[[#This Row],[Total_Amount5]]&gt;1000,"High Value","Standard")</f>
        <v>Standard</v>
      </c>
    </row>
    <row r="1784" spans="1:17" x14ac:dyDescent="0.25">
      <c r="A1784" t="s">
        <v>3670</v>
      </c>
      <c r="B1784" s="3">
        <v>45656</v>
      </c>
      <c r="C1784" t="s">
        <v>364</v>
      </c>
      <c r="D1784" t="s">
        <v>1556</v>
      </c>
      <c r="E1784" t="s">
        <v>1866</v>
      </c>
      <c r="F1784">
        <v>1</v>
      </c>
      <c r="G1784">
        <v>213.74</v>
      </c>
      <c r="H1784">
        <v>7.0000000000000007E-2</v>
      </c>
      <c r="I1784" t="s">
        <v>1868</v>
      </c>
      <c r="J1784">
        <v>198.7782</v>
      </c>
      <c r="K1784" s="4">
        <f>IF(ISBLANK(Sales_Fact[[#This Row],[Quantity]]),MEDIAN(Sales_Fact[Quantity]),Sales_Fact[[#This Row],[Quantity]])</f>
        <v>1</v>
      </c>
      <c r="L1784" s="1">
        <f>IF(ISBLANK(Sales_Fact[[#This Row],[Unit_Price]]),MEDIAN(Sales_Fact[Unit_Price]),Sales_Fact[[#This Row],[Unit_Price]])</f>
        <v>213.74</v>
      </c>
      <c r="M1784" s="2">
        <f>IF(ISBLANK(Sales_Fact[[#This Row],[Discount]]),MEDIAN(Sales_Fact[Discount]),Sales_Fact[[#This Row],[Discount]])</f>
        <v>7.0000000000000007E-2</v>
      </c>
      <c r="N1784" s="1">
        <f>Sales_Fact[[#This Row],[Quantity2]]*Sales_Fact[[#This Row],[Unit_Price3]]*(1-Sales_Fact[[#This Row],[Discount4]])</f>
        <v>198.7782</v>
      </c>
      <c r="O1784" s="1">
        <f>Sales_Fact[[#This Row],[Quantity2]]*Sales_Fact[[#This Row],[Unit_Price3]]</f>
        <v>213.74</v>
      </c>
      <c r="P1784" s="1">
        <f>Sales_Fact[[#This Row],[Gross Amount]]*Sales_Fact[[#This Row],[Discount4]]</f>
        <v>14.961800000000002</v>
      </c>
      <c r="Q1784" s="1" t="str">
        <f>IF(Sales_Fact[[#This Row],[Total_Amount5]]&gt;1000,"High Value","Standard")</f>
        <v>Standard</v>
      </c>
    </row>
    <row r="1785" spans="1:17" x14ac:dyDescent="0.25">
      <c r="A1785" t="s">
        <v>3671</v>
      </c>
      <c r="B1785" s="3">
        <v>45718</v>
      </c>
      <c r="C1785" t="s">
        <v>520</v>
      </c>
      <c r="D1785" t="s">
        <v>1716</v>
      </c>
      <c r="E1785" t="s">
        <v>1886</v>
      </c>
      <c r="F1785">
        <v>4</v>
      </c>
      <c r="G1785">
        <v>613.16999999999996</v>
      </c>
      <c r="H1785">
        <v>0.26</v>
      </c>
      <c r="I1785" t="s">
        <v>1861</v>
      </c>
      <c r="J1785">
        <v>1814.9831999999999</v>
      </c>
      <c r="K1785" s="4">
        <f>IF(ISBLANK(Sales_Fact[[#This Row],[Quantity]]),MEDIAN(Sales_Fact[Quantity]),Sales_Fact[[#This Row],[Quantity]])</f>
        <v>4</v>
      </c>
      <c r="L1785" s="1">
        <f>IF(ISBLANK(Sales_Fact[[#This Row],[Unit_Price]]),MEDIAN(Sales_Fact[Unit_Price]),Sales_Fact[[#This Row],[Unit_Price]])</f>
        <v>613.16999999999996</v>
      </c>
      <c r="M1785" s="2">
        <f>IF(ISBLANK(Sales_Fact[[#This Row],[Discount]]),MEDIAN(Sales_Fact[Discount]),Sales_Fact[[#This Row],[Discount]])</f>
        <v>0.26</v>
      </c>
      <c r="N1785" s="1">
        <f>Sales_Fact[[#This Row],[Quantity2]]*Sales_Fact[[#This Row],[Unit_Price3]]*(1-Sales_Fact[[#This Row],[Discount4]])</f>
        <v>1814.9831999999999</v>
      </c>
      <c r="O1785" s="1">
        <f>Sales_Fact[[#This Row],[Quantity2]]*Sales_Fact[[#This Row],[Unit_Price3]]</f>
        <v>2452.6799999999998</v>
      </c>
      <c r="P1785" s="1">
        <f>Sales_Fact[[#This Row],[Gross Amount]]*Sales_Fact[[#This Row],[Discount4]]</f>
        <v>637.69679999999994</v>
      </c>
      <c r="Q1785" s="1" t="str">
        <f>IF(Sales_Fact[[#This Row],[Total_Amount5]]&gt;1000,"High Value","Standard")</f>
        <v>High Value</v>
      </c>
    </row>
    <row r="1786" spans="1:17" x14ac:dyDescent="0.25">
      <c r="A1786" t="s">
        <v>3672</v>
      </c>
      <c r="B1786" s="3">
        <v>45293</v>
      </c>
      <c r="C1786" t="s">
        <v>1128</v>
      </c>
      <c r="D1786" t="s">
        <v>1728</v>
      </c>
      <c r="E1786" t="s">
        <v>1931</v>
      </c>
      <c r="F1786">
        <v>2</v>
      </c>
      <c r="G1786">
        <v>687.36</v>
      </c>
      <c r="H1786">
        <v>7.0000000000000007E-2</v>
      </c>
      <c r="I1786" t="s">
        <v>1868</v>
      </c>
      <c r="J1786">
        <v>1278.4896000000001</v>
      </c>
      <c r="K1786" s="4">
        <f>IF(ISBLANK(Sales_Fact[[#This Row],[Quantity]]),MEDIAN(Sales_Fact[Quantity]),Sales_Fact[[#This Row],[Quantity]])</f>
        <v>2</v>
      </c>
      <c r="L1786" s="1">
        <f>IF(ISBLANK(Sales_Fact[[#This Row],[Unit_Price]]),MEDIAN(Sales_Fact[Unit_Price]),Sales_Fact[[#This Row],[Unit_Price]])</f>
        <v>687.36</v>
      </c>
      <c r="M1786" s="2">
        <f>IF(ISBLANK(Sales_Fact[[#This Row],[Discount]]),MEDIAN(Sales_Fact[Discount]),Sales_Fact[[#This Row],[Discount]])</f>
        <v>7.0000000000000007E-2</v>
      </c>
      <c r="N1786" s="1">
        <f>Sales_Fact[[#This Row],[Quantity2]]*Sales_Fact[[#This Row],[Unit_Price3]]*(1-Sales_Fact[[#This Row],[Discount4]])</f>
        <v>1278.4895999999999</v>
      </c>
      <c r="O1786" s="1">
        <f>Sales_Fact[[#This Row],[Quantity2]]*Sales_Fact[[#This Row],[Unit_Price3]]</f>
        <v>1374.72</v>
      </c>
      <c r="P1786" s="1">
        <f>Sales_Fact[[#This Row],[Gross Amount]]*Sales_Fact[[#This Row],[Discount4]]</f>
        <v>96.230400000000017</v>
      </c>
      <c r="Q1786" s="1" t="str">
        <f>IF(Sales_Fact[[#This Row],[Total_Amount5]]&gt;1000,"High Value","Standard")</f>
        <v>High Value</v>
      </c>
    </row>
    <row r="1787" spans="1:17" x14ac:dyDescent="0.25">
      <c r="A1787" t="s">
        <v>3673</v>
      </c>
      <c r="B1787" s="3">
        <v>45915</v>
      </c>
      <c r="C1787" t="s">
        <v>1035</v>
      </c>
      <c r="D1787" t="s">
        <v>1752</v>
      </c>
      <c r="E1787" t="s">
        <v>1896</v>
      </c>
      <c r="F1787">
        <v>3</v>
      </c>
      <c r="G1787">
        <v>115.39</v>
      </c>
      <c r="H1787">
        <v>0.02</v>
      </c>
      <c r="I1787" t="s">
        <v>1864</v>
      </c>
      <c r="J1787">
        <v>339.2466</v>
      </c>
      <c r="K1787" s="4">
        <f>IF(ISBLANK(Sales_Fact[[#This Row],[Quantity]]),MEDIAN(Sales_Fact[Quantity]),Sales_Fact[[#This Row],[Quantity]])</f>
        <v>3</v>
      </c>
      <c r="L1787" s="1">
        <f>IF(ISBLANK(Sales_Fact[[#This Row],[Unit_Price]]),MEDIAN(Sales_Fact[Unit_Price]),Sales_Fact[[#This Row],[Unit_Price]])</f>
        <v>115.39</v>
      </c>
      <c r="M1787" s="2">
        <f>IF(ISBLANK(Sales_Fact[[#This Row],[Discount]]),MEDIAN(Sales_Fact[Discount]),Sales_Fact[[#This Row],[Discount]])</f>
        <v>0.02</v>
      </c>
      <c r="N1787" s="1">
        <f>Sales_Fact[[#This Row],[Quantity2]]*Sales_Fact[[#This Row],[Unit_Price3]]*(1-Sales_Fact[[#This Row],[Discount4]])</f>
        <v>339.2466</v>
      </c>
      <c r="O1787" s="1">
        <f>Sales_Fact[[#This Row],[Quantity2]]*Sales_Fact[[#This Row],[Unit_Price3]]</f>
        <v>346.17</v>
      </c>
      <c r="P1787" s="1">
        <f>Sales_Fact[[#This Row],[Gross Amount]]*Sales_Fact[[#This Row],[Discount4]]</f>
        <v>6.9234000000000009</v>
      </c>
      <c r="Q1787" s="1" t="str">
        <f>IF(Sales_Fact[[#This Row],[Total_Amount5]]&gt;1000,"High Value","Standard")</f>
        <v>Standard</v>
      </c>
    </row>
    <row r="1788" spans="1:17" x14ac:dyDescent="0.25">
      <c r="A1788" t="s">
        <v>3674</v>
      </c>
      <c r="B1788" s="3">
        <v>45359</v>
      </c>
      <c r="C1788" t="s">
        <v>598</v>
      </c>
      <c r="D1788" t="s">
        <v>1623</v>
      </c>
      <c r="E1788" t="s">
        <v>1913</v>
      </c>
      <c r="F1788">
        <v>2</v>
      </c>
      <c r="G1788">
        <v>722.06</v>
      </c>
      <c r="H1788">
        <v>7.0000000000000007E-2</v>
      </c>
      <c r="I1788" t="s">
        <v>1861</v>
      </c>
      <c r="J1788">
        <v>1343.0316</v>
      </c>
      <c r="K1788" s="4">
        <f>IF(ISBLANK(Sales_Fact[[#This Row],[Quantity]]),MEDIAN(Sales_Fact[Quantity]),Sales_Fact[[#This Row],[Quantity]])</f>
        <v>2</v>
      </c>
      <c r="L1788" s="1">
        <f>IF(ISBLANK(Sales_Fact[[#This Row],[Unit_Price]]),MEDIAN(Sales_Fact[Unit_Price]),Sales_Fact[[#This Row],[Unit_Price]])</f>
        <v>722.06</v>
      </c>
      <c r="M1788" s="2">
        <f>IF(ISBLANK(Sales_Fact[[#This Row],[Discount]]),MEDIAN(Sales_Fact[Discount]),Sales_Fact[[#This Row],[Discount]])</f>
        <v>7.0000000000000007E-2</v>
      </c>
      <c r="N1788" s="1">
        <f>Sales_Fact[[#This Row],[Quantity2]]*Sales_Fact[[#This Row],[Unit_Price3]]*(1-Sales_Fact[[#This Row],[Discount4]])</f>
        <v>1343.0315999999998</v>
      </c>
      <c r="O1788" s="1">
        <f>Sales_Fact[[#This Row],[Quantity2]]*Sales_Fact[[#This Row],[Unit_Price3]]</f>
        <v>1444.12</v>
      </c>
      <c r="P1788" s="1">
        <f>Sales_Fact[[#This Row],[Gross Amount]]*Sales_Fact[[#This Row],[Discount4]]</f>
        <v>101.08840000000001</v>
      </c>
      <c r="Q1788" s="1" t="str">
        <f>IF(Sales_Fact[[#This Row],[Total_Amount5]]&gt;1000,"High Value","Standard")</f>
        <v>High Value</v>
      </c>
    </row>
    <row r="1789" spans="1:17" x14ac:dyDescent="0.25">
      <c r="A1789" t="s">
        <v>3675</v>
      </c>
      <c r="B1789" s="3">
        <v>45652</v>
      </c>
      <c r="C1789" t="s">
        <v>1329</v>
      </c>
      <c r="D1789" t="s">
        <v>1571</v>
      </c>
      <c r="E1789" t="s">
        <v>1888</v>
      </c>
      <c r="F1789">
        <v>1</v>
      </c>
      <c r="G1789">
        <v>384.57</v>
      </c>
      <c r="H1789">
        <v>0.06</v>
      </c>
      <c r="I1789" t="s">
        <v>1864</v>
      </c>
      <c r="J1789">
        <v>361.49579999999997</v>
      </c>
      <c r="K1789" s="4">
        <f>IF(ISBLANK(Sales_Fact[[#This Row],[Quantity]]),MEDIAN(Sales_Fact[Quantity]),Sales_Fact[[#This Row],[Quantity]])</f>
        <v>1</v>
      </c>
      <c r="L1789" s="1">
        <f>IF(ISBLANK(Sales_Fact[[#This Row],[Unit_Price]]),MEDIAN(Sales_Fact[Unit_Price]),Sales_Fact[[#This Row],[Unit_Price]])</f>
        <v>384.57</v>
      </c>
      <c r="M1789" s="2">
        <f>IF(ISBLANK(Sales_Fact[[#This Row],[Discount]]),MEDIAN(Sales_Fact[Discount]),Sales_Fact[[#This Row],[Discount]])</f>
        <v>0.06</v>
      </c>
      <c r="N1789" s="1">
        <f>Sales_Fact[[#This Row],[Quantity2]]*Sales_Fact[[#This Row],[Unit_Price3]]*(1-Sales_Fact[[#This Row],[Discount4]])</f>
        <v>361.49579999999997</v>
      </c>
      <c r="O1789" s="1">
        <f>Sales_Fact[[#This Row],[Quantity2]]*Sales_Fact[[#This Row],[Unit_Price3]]</f>
        <v>384.57</v>
      </c>
      <c r="P1789" s="1">
        <f>Sales_Fact[[#This Row],[Gross Amount]]*Sales_Fact[[#This Row],[Discount4]]</f>
        <v>23.074199999999998</v>
      </c>
      <c r="Q1789" s="1" t="str">
        <f>IF(Sales_Fact[[#This Row],[Total_Amount5]]&gt;1000,"High Value","Standard")</f>
        <v>Standard</v>
      </c>
    </row>
    <row r="1790" spans="1:17" x14ac:dyDescent="0.25">
      <c r="A1790" t="s">
        <v>3676</v>
      </c>
      <c r="B1790" s="3">
        <v>45735</v>
      </c>
      <c r="C1790" t="s">
        <v>690</v>
      </c>
      <c r="D1790" t="s">
        <v>1575</v>
      </c>
      <c r="E1790" t="s">
        <v>1896</v>
      </c>
      <c r="F1790">
        <v>2</v>
      </c>
      <c r="G1790">
        <v>194.09</v>
      </c>
      <c r="H1790">
        <v>0.18</v>
      </c>
      <c r="I1790" t="s">
        <v>1864</v>
      </c>
      <c r="J1790">
        <v>318.30759999999998</v>
      </c>
      <c r="K1790" s="4">
        <f>IF(ISBLANK(Sales_Fact[[#This Row],[Quantity]]),MEDIAN(Sales_Fact[Quantity]),Sales_Fact[[#This Row],[Quantity]])</f>
        <v>2</v>
      </c>
      <c r="L1790" s="1">
        <f>IF(ISBLANK(Sales_Fact[[#This Row],[Unit_Price]]),MEDIAN(Sales_Fact[Unit_Price]),Sales_Fact[[#This Row],[Unit_Price]])</f>
        <v>194.09</v>
      </c>
      <c r="M1790" s="2">
        <f>IF(ISBLANK(Sales_Fact[[#This Row],[Discount]]),MEDIAN(Sales_Fact[Discount]),Sales_Fact[[#This Row],[Discount]])</f>
        <v>0.18</v>
      </c>
      <c r="N1790" s="1">
        <f>Sales_Fact[[#This Row],[Quantity2]]*Sales_Fact[[#This Row],[Unit_Price3]]*(1-Sales_Fact[[#This Row],[Discount4]])</f>
        <v>318.30760000000004</v>
      </c>
      <c r="O1790" s="1">
        <f>Sales_Fact[[#This Row],[Quantity2]]*Sales_Fact[[#This Row],[Unit_Price3]]</f>
        <v>388.18</v>
      </c>
      <c r="P1790" s="1">
        <f>Sales_Fact[[#This Row],[Gross Amount]]*Sales_Fact[[#This Row],[Discount4]]</f>
        <v>69.872399999999999</v>
      </c>
      <c r="Q1790" s="1" t="str">
        <f>IF(Sales_Fact[[#This Row],[Total_Amount5]]&gt;1000,"High Value","Standard")</f>
        <v>Standard</v>
      </c>
    </row>
    <row r="1791" spans="1:17" x14ac:dyDescent="0.25">
      <c r="A1791" t="s">
        <v>3677</v>
      </c>
      <c r="B1791" s="3">
        <v>45579</v>
      </c>
      <c r="C1791" t="s">
        <v>577</v>
      </c>
      <c r="D1791" t="s">
        <v>1815</v>
      </c>
      <c r="E1791" t="s">
        <v>1860</v>
      </c>
      <c r="F1791">
        <v>2</v>
      </c>
      <c r="G1791">
        <v>403.91</v>
      </c>
      <c r="H1791">
        <v>7.0000000000000007E-2</v>
      </c>
      <c r="I1791" t="s">
        <v>1861</v>
      </c>
      <c r="J1791">
        <v>751.27260000000001</v>
      </c>
      <c r="K1791" s="4">
        <f>IF(ISBLANK(Sales_Fact[[#This Row],[Quantity]]),MEDIAN(Sales_Fact[Quantity]),Sales_Fact[[#This Row],[Quantity]])</f>
        <v>2</v>
      </c>
      <c r="L1791" s="1">
        <f>IF(ISBLANK(Sales_Fact[[#This Row],[Unit_Price]]),MEDIAN(Sales_Fact[Unit_Price]),Sales_Fact[[#This Row],[Unit_Price]])</f>
        <v>403.91</v>
      </c>
      <c r="M1791" s="2">
        <f>IF(ISBLANK(Sales_Fact[[#This Row],[Discount]]),MEDIAN(Sales_Fact[Discount]),Sales_Fact[[#This Row],[Discount]])</f>
        <v>7.0000000000000007E-2</v>
      </c>
      <c r="N1791" s="1">
        <f>Sales_Fact[[#This Row],[Quantity2]]*Sales_Fact[[#This Row],[Unit_Price3]]*(1-Sales_Fact[[#This Row],[Discount4]])</f>
        <v>751.27260000000001</v>
      </c>
      <c r="O1791" s="1">
        <f>Sales_Fact[[#This Row],[Quantity2]]*Sales_Fact[[#This Row],[Unit_Price3]]</f>
        <v>807.82</v>
      </c>
      <c r="P1791" s="1">
        <f>Sales_Fact[[#This Row],[Gross Amount]]*Sales_Fact[[#This Row],[Discount4]]</f>
        <v>56.54740000000001</v>
      </c>
      <c r="Q1791" s="1" t="str">
        <f>IF(Sales_Fact[[#This Row],[Total_Amount5]]&gt;1000,"High Value","Standard")</f>
        <v>Standard</v>
      </c>
    </row>
    <row r="1792" spans="1:17" x14ac:dyDescent="0.25">
      <c r="A1792" t="s">
        <v>3678</v>
      </c>
      <c r="B1792" s="3">
        <v>45721</v>
      </c>
      <c r="C1792" t="s">
        <v>282</v>
      </c>
      <c r="D1792" t="s">
        <v>1602</v>
      </c>
      <c r="E1792" t="s">
        <v>1881</v>
      </c>
      <c r="F1792">
        <v>1</v>
      </c>
      <c r="G1792">
        <v>878.69</v>
      </c>
      <c r="H1792">
        <v>0.3</v>
      </c>
      <c r="I1792" t="s">
        <v>1864</v>
      </c>
      <c r="J1792">
        <v>615.08299999999997</v>
      </c>
      <c r="K1792" s="4">
        <f>IF(ISBLANK(Sales_Fact[[#This Row],[Quantity]]),MEDIAN(Sales_Fact[Quantity]),Sales_Fact[[#This Row],[Quantity]])</f>
        <v>1</v>
      </c>
      <c r="L1792" s="1">
        <f>IF(ISBLANK(Sales_Fact[[#This Row],[Unit_Price]]),MEDIAN(Sales_Fact[Unit_Price]),Sales_Fact[[#This Row],[Unit_Price]])</f>
        <v>878.69</v>
      </c>
      <c r="M1792" s="2">
        <f>IF(ISBLANK(Sales_Fact[[#This Row],[Discount]]),MEDIAN(Sales_Fact[Discount]),Sales_Fact[[#This Row],[Discount]])</f>
        <v>0.3</v>
      </c>
      <c r="N1792" s="1">
        <f>Sales_Fact[[#This Row],[Quantity2]]*Sales_Fact[[#This Row],[Unit_Price3]]*(1-Sales_Fact[[#This Row],[Discount4]])</f>
        <v>615.08299999999997</v>
      </c>
      <c r="O1792" s="1">
        <f>Sales_Fact[[#This Row],[Quantity2]]*Sales_Fact[[#This Row],[Unit_Price3]]</f>
        <v>878.69</v>
      </c>
      <c r="P1792" s="1">
        <f>Sales_Fact[[#This Row],[Gross Amount]]*Sales_Fact[[#This Row],[Discount4]]</f>
        <v>263.60700000000003</v>
      </c>
      <c r="Q1792" s="1" t="str">
        <f>IF(Sales_Fact[[#This Row],[Total_Amount5]]&gt;1000,"High Value","Standard")</f>
        <v>Standard</v>
      </c>
    </row>
    <row r="1793" spans="1:17" x14ac:dyDescent="0.25">
      <c r="A1793" t="s">
        <v>3679</v>
      </c>
      <c r="B1793" s="3">
        <v>45446</v>
      </c>
      <c r="C1793" t="s">
        <v>1200</v>
      </c>
      <c r="D1793" t="s">
        <v>1650</v>
      </c>
      <c r="E1793" t="s">
        <v>1888</v>
      </c>
      <c r="F1793">
        <v>1</v>
      </c>
      <c r="G1793">
        <v>161.16999999999999</v>
      </c>
      <c r="H1793">
        <v>0.05</v>
      </c>
      <c r="I1793" t="s">
        <v>1861</v>
      </c>
      <c r="J1793">
        <v>153.11150000000001</v>
      </c>
      <c r="K1793" s="4">
        <f>IF(ISBLANK(Sales_Fact[[#This Row],[Quantity]]),MEDIAN(Sales_Fact[Quantity]),Sales_Fact[[#This Row],[Quantity]])</f>
        <v>1</v>
      </c>
      <c r="L1793" s="1">
        <f>IF(ISBLANK(Sales_Fact[[#This Row],[Unit_Price]]),MEDIAN(Sales_Fact[Unit_Price]),Sales_Fact[[#This Row],[Unit_Price]])</f>
        <v>161.16999999999999</v>
      </c>
      <c r="M1793" s="2">
        <f>IF(ISBLANK(Sales_Fact[[#This Row],[Discount]]),MEDIAN(Sales_Fact[Discount]),Sales_Fact[[#This Row],[Discount]])</f>
        <v>0.05</v>
      </c>
      <c r="N1793" s="1">
        <f>Sales_Fact[[#This Row],[Quantity2]]*Sales_Fact[[#This Row],[Unit_Price3]]*(1-Sales_Fact[[#This Row],[Discount4]])</f>
        <v>153.11149999999998</v>
      </c>
      <c r="O1793" s="1">
        <f>Sales_Fact[[#This Row],[Quantity2]]*Sales_Fact[[#This Row],[Unit_Price3]]</f>
        <v>161.16999999999999</v>
      </c>
      <c r="P1793" s="1">
        <f>Sales_Fact[[#This Row],[Gross Amount]]*Sales_Fact[[#This Row],[Discount4]]</f>
        <v>8.0585000000000004</v>
      </c>
      <c r="Q1793" s="1" t="str">
        <f>IF(Sales_Fact[[#This Row],[Total_Amount5]]&gt;1000,"High Value","Standard")</f>
        <v>Standard</v>
      </c>
    </row>
    <row r="1794" spans="1:17" x14ac:dyDescent="0.25">
      <c r="A1794" t="s">
        <v>3680</v>
      </c>
      <c r="B1794" s="3">
        <v>45387</v>
      </c>
      <c r="C1794" t="s">
        <v>702</v>
      </c>
      <c r="D1794" t="s">
        <v>1770</v>
      </c>
      <c r="E1794" t="s">
        <v>1881</v>
      </c>
      <c r="F1794">
        <v>2</v>
      </c>
      <c r="G1794">
        <v>720.15</v>
      </c>
      <c r="H1794">
        <v>0.22</v>
      </c>
      <c r="I1794" t="s">
        <v>1868</v>
      </c>
      <c r="J1794">
        <v>1123.434</v>
      </c>
      <c r="K1794" s="4">
        <f>IF(ISBLANK(Sales_Fact[[#This Row],[Quantity]]),MEDIAN(Sales_Fact[Quantity]),Sales_Fact[[#This Row],[Quantity]])</f>
        <v>2</v>
      </c>
      <c r="L1794" s="1">
        <f>IF(ISBLANK(Sales_Fact[[#This Row],[Unit_Price]]),MEDIAN(Sales_Fact[Unit_Price]),Sales_Fact[[#This Row],[Unit_Price]])</f>
        <v>720.15</v>
      </c>
      <c r="M1794" s="2">
        <f>IF(ISBLANK(Sales_Fact[[#This Row],[Discount]]),MEDIAN(Sales_Fact[Discount]),Sales_Fact[[#This Row],[Discount]])</f>
        <v>0.22</v>
      </c>
      <c r="N1794" s="1">
        <f>Sales_Fact[[#This Row],[Quantity2]]*Sales_Fact[[#This Row],[Unit_Price3]]*(1-Sales_Fact[[#This Row],[Discount4]])</f>
        <v>1123.434</v>
      </c>
      <c r="O1794" s="1">
        <f>Sales_Fact[[#This Row],[Quantity2]]*Sales_Fact[[#This Row],[Unit_Price3]]</f>
        <v>1440.3</v>
      </c>
      <c r="P1794" s="1">
        <f>Sales_Fact[[#This Row],[Gross Amount]]*Sales_Fact[[#This Row],[Discount4]]</f>
        <v>316.86599999999999</v>
      </c>
      <c r="Q1794" s="1" t="str">
        <f>IF(Sales_Fact[[#This Row],[Total_Amount5]]&gt;1000,"High Value","Standard")</f>
        <v>High Value</v>
      </c>
    </row>
    <row r="1795" spans="1:17" x14ac:dyDescent="0.25">
      <c r="A1795" t="s">
        <v>3681</v>
      </c>
      <c r="B1795" s="3">
        <v>45222</v>
      </c>
      <c r="C1795" t="s">
        <v>1098</v>
      </c>
      <c r="D1795" t="s">
        <v>1629</v>
      </c>
      <c r="E1795" t="s">
        <v>1866</v>
      </c>
      <c r="F1795">
        <v>1</v>
      </c>
      <c r="G1795">
        <v>361.8</v>
      </c>
      <c r="H1795">
        <v>0.02</v>
      </c>
      <c r="I1795" t="s">
        <v>1868</v>
      </c>
      <c r="J1795">
        <v>354.56400000000002</v>
      </c>
      <c r="K1795" s="4">
        <f>IF(ISBLANK(Sales_Fact[[#This Row],[Quantity]]),MEDIAN(Sales_Fact[Quantity]),Sales_Fact[[#This Row],[Quantity]])</f>
        <v>1</v>
      </c>
      <c r="L1795" s="1">
        <f>IF(ISBLANK(Sales_Fact[[#This Row],[Unit_Price]]),MEDIAN(Sales_Fact[Unit_Price]),Sales_Fact[[#This Row],[Unit_Price]])</f>
        <v>361.8</v>
      </c>
      <c r="M1795" s="2">
        <f>IF(ISBLANK(Sales_Fact[[#This Row],[Discount]]),MEDIAN(Sales_Fact[Discount]),Sales_Fact[[#This Row],[Discount]])</f>
        <v>0.02</v>
      </c>
      <c r="N1795" s="1">
        <f>Sales_Fact[[#This Row],[Quantity2]]*Sales_Fact[[#This Row],[Unit_Price3]]*(1-Sales_Fact[[#This Row],[Discount4]])</f>
        <v>354.56400000000002</v>
      </c>
      <c r="O1795" s="1">
        <f>Sales_Fact[[#This Row],[Quantity2]]*Sales_Fact[[#This Row],[Unit_Price3]]</f>
        <v>361.8</v>
      </c>
      <c r="P1795" s="1">
        <f>Sales_Fact[[#This Row],[Gross Amount]]*Sales_Fact[[#This Row],[Discount4]]</f>
        <v>7.2360000000000007</v>
      </c>
      <c r="Q1795" s="1" t="str">
        <f>IF(Sales_Fact[[#This Row],[Total_Amount5]]&gt;1000,"High Value","Standard")</f>
        <v>Standard</v>
      </c>
    </row>
    <row r="1796" spans="1:17" x14ac:dyDescent="0.25">
      <c r="A1796" t="s">
        <v>3682</v>
      </c>
      <c r="B1796" s="3">
        <v>45402</v>
      </c>
      <c r="C1796" t="s">
        <v>749</v>
      </c>
      <c r="D1796" t="s">
        <v>1836</v>
      </c>
      <c r="E1796" t="s">
        <v>1904</v>
      </c>
      <c r="F1796">
        <v>1</v>
      </c>
      <c r="G1796">
        <v>779.84</v>
      </c>
      <c r="H1796">
        <v>0.28999999999999998</v>
      </c>
      <c r="I1796" t="s">
        <v>1864</v>
      </c>
      <c r="J1796">
        <v>553.68640000000005</v>
      </c>
      <c r="K1796" s="4">
        <f>IF(ISBLANK(Sales_Fact[[#This Row],[Quantity]]),MEDIAN(Sales_Fact[Quantity]),Sales_Fact[[#This Row],[Quantity]])</f>
        <v>1</v>
      </c>
      <c r="L1796" s="1">
        <f>IF(ISBLANK(Sales_Fact[[#This Row],[Unit_Price]]),MEDIAN(Sales_Fact[Unit_Price]),Sales_Fact[[#This Row],[Unit_Price]])</f>
        <v>779.84</v>
      </c>
      <c r="M1796" s="2">
        <f>IF(ISBLANK(Sales_Fact[[#This Row],[Discount]]),MEDIAN(Sales_Fact[Discount]),Sales_Fact[[#This Row],[Discount]])</f>
        <v>0.28999999999999998</v>
      </c>
      <c r="N1796" s="1">
        <f>Sales_Fact[[#This Row],[Quantity2]]*Sales_Fact[[#This Row],[Unit_Price3]]*(1-Sales_Fact[[#This Row],[Discount4]])</f>
        <v>553.68640000000005</v>
      </c>
      <c r="O1796" s="1">
        <f>Sales_Fact[[#This Row],[Quantity2]]*Sales_Fact[[#This Row],[Unit_Price3]]</f>
        <v>779.84</v>
      </c>
      <c r="P1796" s="1">
        <f>Sales_Fact[[#This Row],[Gross Amount]]*Sales_Fact[[#This Row],[Discount4]]</f>
        <v>226.15359999999998</v>
      </c>
      <c r="Q1796" s="1" t="str">
        <f>IF(Sales_Fact[[#This Row],[Total_Amount5]]&gt;1000,"High Value","Standard")</f>
        <v>Standard</v>
      </c>
    </row>
    <row r="1797" spans="1:17" x14ac:dyDescent="0.25">
      <c r="A1797" t="s">
        <v>3683</v>
      </c>
      <c r="B1797" s="3">
        <v>45455</v>
      </c>
      <c r="C1797" t="s">
        <v>29</v>
      </c>
      <c r="D1797" t="s">
        <v>1839</v>
      </c>
      <c r="E1797" t="s">
        <v>1874</v>
      </c>
      <c r="F1797">
        <v>2</v>
      </c>
      <c r="G1797">
        <v>649.89</v>
      </c>
      <c r="H1797">
        <v>0.17</v>
      </c>
      <c r="I1797" t="s">
        <v>1868</v>
      </c>
      <c r="J1797">
        <v>1078.8173999999999</v>
      </c>
      <c r="K1797" s="4">
        <f>IF(ISBLANK(Sales_Fact[[#This Row],[Quantity]]),MEDIAN(Sales_Fact[Quantity]),Sales_Fact[[#This Row],[Quantity]])</f>
        <v>2</v>
      </c>
      <c r="L1797" s="1">
        <f>IF(ISBLANK(Sales_Fact[[#This Row],[Unit_Price]]),MEDIAN(Sales_Fact[Unit_Price]),Sales_Fact[[#This Row],[Unit_Price]])</f>
        <v>649.89</v>
      </c>
      <c r="M1797" s="2">
        <f>IF(ISBLANK(Sales_Fact[[#This Row],[Discount]]),MEDIAN(Sales_Fact[Discount]),Sales_Fact[[#This Row],[Discount]])</f>
        <v>0.17</v>
      </c>
      <c r="N1797" s="1">
        <f>Sales_Fact[[#This Row],[Quantity2]]*Sales_Fact[[#This Row],[Unit_Price3]]*(1-Sales_Fact[[#This Row],[Discount4]])</f>
        <v>1078.8173999999999</v>
      </c>
      <c r="O1797" s="1">
        <f>Sales_Fact[[#This Row],[Quantity2]]*Sales_Fact[[#This Row],[Unit_Price3]]</f>
        <v>1299.78</v>
      </c>
      <c r="P1797" s="1">
        <f>Sales_Fact[[#This Row],[Gross Amount]]*Sales_Fact[[#This Row],[Discount4]]</f>
        <v>220.96260000000001</v>
      </c>
      <c r="Q1797" s="1" t="str">
        <f>IF(Sales_Fact[[#This Row],[Total_Amount5]]&gt;1000,"High Value","Standard")</f>
        <v>High Value</v>
      </c>
    </row>
    <row r="1798" spans="1:17" x14ac:dyDescent="0.25">
      <c r="A1798" t="s">
        <v>3684</v>
      </c>
      <c r="B1798" s="3">
        <v>45877</v>
      </c>
      <c r="C1798" t="s">
        <v>672</v>
      </c>
      <c r="D1798" t="s">
        <v>1710</v>
      </c>
      <c r="E1798" t="s">
        <v>1904</v>
      </c>
      <c r="F1798">
        <v>1</v>
      </c>
      <c r="G1798">
        <v>952.73</v>
      </c>
      <c r="H1798">
        <v>0.17</v>
      </c>
      <c r="I1798" t="s">
        <v>1861</v>
      </c>
      <c r="J1798">
        <v>790.76589999999999</v>
      </c>
      <c r="K1798" s="4">
        <f>IF(ISBLANK(Sales_Fact[[#This Row],[Quantity]]),MEDIAN(Sales_Fact[Quantity]),Sales_Fact[[#This Row],[Quantity]])</f>
        <v>1</v>
      </c>
      <c r="L1798" s="1">
        <f>IF(ISBLANK(Sales_Fact[[#This Row],[Unit_Price]]),MEDIAN(Sales_Fact[Unit_Price]),Sales_Fact[[#This Row],[Unit_Price]])</f>
        <v>952.73</v>
      </c>
      <c r="M1798" s="2">
        <f>IF(ISBLANK(Sales_Fact[[#This Row],[Discount]]),MEDIAN(Sales_Fact[Discount]),Sales_Fact[[#This Row],[Discount]])</f>
        <v>0.17</v>
      </c>
      <c r="N1798" s="1">
        <f>Sales_Fact[[#This Row],[Quantity2]]*Sales_Fact[[#This Row],[Unit_Price3]]*(1-Sales_Fact[[#This Row],[Discount4]])</f>
        <v>790.76589999999999</v>
      </c>
      <c r="O1798" s="1">
        <f>Sales_Fact[[#This Row],[Quantity2]]*Sales_Fact[[#This Row],[Unit_Price3]]</f>
        <v>952.73</v>
      </c>
      <c r="P1798" s="1">
        <f>Sales_Fact[[#This Row],[Gross Amount]]*Sales_Fact[[#This Row],[Discount4]]</f>
        <v>161.9641</v>
      </c>
      <c r="Q1798" s="1" t="str">
        <f>IF(Sales_Fact[[#This Row],[Total_Amount5]]&gt;1000,"High Value","Standard")</f>
        <v>Standard</v>
      </c>
    </row>
    <row r="1799" spans="1:17" x14ac:dyDescent="0.25">
      <c r="A1799" t="s">
        <v>3685</v>
      </c>
      <c r="B1799" s="3">
        <v>45875</v>
      </c>
      <c r="C1799" t="s">
        <v>308</v>
      </c>
      <c r="D1799" t="s">
        <v>1848</v>
      </c>
      <c r="E1799" t="s">
        <v>1886</v>
      </c>
      <c r="F1799">
        <v>4</v>
      </c>
      <c r="G1799">
        <v>820.78</v>
      </c>
      <c r="H1799">
        <v>0.25</v>
      </c>
      <c r="I1799" t="s">
        <v>1861</v>
      </c>
      <c r="J1799">
        <v>2462.34</v>
      </c>
      <c r="K1799" s="4">
        <f>IF(ISBLANK(Sales_Fact[[#This Row],[Quantity]]),MEDIAN(Sales_Fact[Quantity]),Sales_Fact[[#This Row],[Quantity]])</f>
        <v>4</v>
      </c>
      <c r="L1799" s="1">
        <f>IF(ISBLANK(Sales_Fact[[#This Row],[Unit_Price]]),MEDIAN(Sales_Fact[Unit_Price]),Sales_Fact[[#This Row],[Unit_Price]])</f>
        <v>820.78</v>
      </c>
      <c r="M1799" s="2">
        <f>IF(ISBLANK(Sales_Fact[[#This Row],[Discount]]),MEDIAN(Sales_Fact[Discount]),Sales_Fact[[#This Row],[Discount]])</f>
        <v>0.25</v>
      </c>
      <c r="N1799" s="1">
        <f>Sales_Fact[[#This Row],[Quantity2]]*Sales_Fact[[#This Row],[Unit_Price3]]*(1-Sales_Fact[[#This Row],[Discount4]])</f>
        <v>2462.34</v>
      </c>
      <c r="O1799" s="1">
        <f>Sales_Fact[[#This Row],[Quantity2]]*Sales_Fact[[#This Row],[Unit_Price3]]</f>
        <v>3283.12</v>
      </c>
      <c r="P1799" s="1">
        <f>Sales_Fact[[#This Row],[Gross Amount]]*Sales_Fact[[#This Row],[Discount4]]</f>
        <v>820.78</v>
      </c>
      <c r="Q1799" s="1" t="str">
        <f>IF(Sales_Fact[[#This Row],[Total_Amount5]]&gt;1000,"High Value","Standard")</f>
        <v>High Value</v>
      </c>
    </row>
    <row r="1800" spans="1:17" x14ac:dyDescent="0.25">
      <c r="A1800" t="s">
        <v>3686</v>
      </c>
      <c r="B1800" s="3">
        <v>45592</v>
      </c>
      <c r="C1800" t="s">
        <v>1083</v>
      </c>
      <c r="D1800" t="s">
        <v>1665</v>
      </c>
      <c r="E1800" t="s">
        <v>1860</v>
      </c>
      <c r="F1800">
        <v>4</v>
      </c>
      <c r="G1800">
        <v>247.55</v>
      </c>
      <c r="H1800">
        <v>0.05</v>
      </c>
      <c r="I1800" t="s">
        <v>1861</v>
      </c>
      <c r="J1800">
        <v>940.69</v>
      </c>
      <c r="K1800" s="4">
        <f>IF(ISBLANK(Sales_Fact[[#This Row],[Quantity]]),MEDIAN(Sales_Fact[Quantity]),Sales_Fact[[#This Row],[Quantity]])</f>
        <v>4</v>
      </c>
      <c r="L1800" s="1">
        <f>IF(ISBLANK(Sales_Fact[[#This Row],[Unit_Price]]),MEDIAN(Sales_Fact[Unit_Price]),Sales_Fact[[#This Row],[Unit_Price]])</f>
        <v>247.55</v>
      </c>
      <c r="M1800" s="2">
        <f>IF(ISBLANK(Sales_Fact[[#This Row],[Discount]]),MEDIAN(Sales_Fact[Discount]),Sales_Fact[[#This Row],[Discount]])</f>
        <v>0.05</v>
      </c>
      <c r="N1800" s="1">
        <f>Sales_Fact[[#This Row],[Quantity2]]*Sales_Fact[[#This Row],[Unit_Price3]]*(1-Sales_Fact[[#This Row],[Discount4]])</f>
        <v>940.69</v>
      </c>
      <c r="O1800" s="1">
        <f>Sales_Fact[[#This Row],[Quantity2]]*Sales_Fact[[#This Row],[Unit_Price3]]</f>
        <v>990.2</v>
      </c>
      <c r="P1800" s="1">
        <f>Sales_Fact[[#This Row],[Gross Amount]]*Sales_Fact[[#This Row],[Discount4]]</f>
        <v>49.510000000000005</v>
      </c>
      <c r="Q1800" s="1" t="str">
        <f>IF(Sales_Fact[[#This Row],[Total_Amount5]]&gt;1000,"High Value","Standard")</f>
        <v>Standard</v>
      </c>
    </row>
    <row r="1801" spans="1:17" x14ac:dyDescent="0.25">
      <c r="A1801" t="s">
        <v>3687</v>
      </c>
      <c r="B1801" s="3">
        <v>45369</v>
      </c>
      <c r="C1801" t="s">
        <v>741</v>
      </c>
      <c r="D1801" t="s">
        <v>1848</v>
      </c>
      <c r="E1801" t="s">
        <v>1866</v>
      </c>
      <c r="F1801">
        <v>3</v>
      </c>
      <c r="G1801">
        <v>561.44000000000005</v>
      </c>
      <c r="H1801">
        <v>0.2</v>
      </c>
      <c r="I1801" t="s">
        <v>1868</v>
      </c>
      <c r="J1801">
        <v>1347.4559999999999</v>
      </c>
      <c r="K1801" s="4">
        <f>IF(ISBLANK(Sales_Fact[[#This Row],[Quantity]]),MEDIAN(Sales_Fact[Quantity]),Sales_Fact[[#This Row],[Quantity]])</f>
        <v>3</v>
      </c>
      <c r="L1801" s="1">
        <f>IF(ISBLANK(Sales_Fact[[#This Row],[Unit_Price]]),MEDIAN(Sales_Fact[Unit_Price]),Sales_Fact[[#This Row],[Unit_Price]])</f>
        <v>561.44000000000005</v>
      </c>
      <c r="M1801" s="2">
        <f>IF(ISBLANK(Sales_Fact[[#This Row],[Discount]]),MEDIAN(Sales_Fact[Discount]),Sales_Fact[[#This Row],[Discount]])</f>
        <v>0.2</v>
      </c>
      <c r="N1801" s="1">
        <f>Sales_Fact[[#This Row],[Quantity2]]*Sales_Fact[[#This Row],[Unit_Price3]]*(1-Sales_Fact[[#This Row],[Discount4]])</f>
        <v>1347.4560000000001</v>
      </c>
      <c r="O1801" s="1">
        <f>Sales_Fact[[#This Row],[Quantity2]]*Sales_Fact[[#This Row],[Unit_Price3]]</f>
        <v>1684.3200000000002</v>
      </c>
      <c r="P1801" s="1">
        <f>Sales_Fact[[#This Row],[Gross Amount]]*Sales_Fact[[#This Row],[Discount4]]</f>
        <v>336.86400000000003</v>
      </c>
      <c r="Q1801" s="1" t="str">
        <f>IF(Sales_Fact[[#This Row],[Total_Amount5]]&gt;1000,"High Value","Standard")</f>
        <v>High Value</v>
      </c>
    </row>
    <row r="1802" spans="1:17" x14ac:dyDescent="0.25">
      <c r="A1802" t="s">
        <v>3688</v>
      </c>
      <c r="B1802" s="3">
        <v>45249</v>
      </c>
      <c r="C1802" t="s">
        <v>902</v>
      </c>
      <c r="D1802" t="s">
        <v>1767</v>
      </c>
      <c r="E1802" t="s">
        <v>1866</v>
      </c>
      <c r="F1802">
        <v>4</v>
      </c>
      <c r="G1802">
        <v>214.37</v>
      </c>
      <c r="H1802">
        <v>0.11</v>
      </c>
      <c r="I1802" t="s">
        <v>1868</v>
      </c>
      <c r="J1802">
        <v>763.15719999999999</v>
      </c>
      <c r="K1802" s="4">
        <f>IF(ISBLANK(Sales_Fact[[#This Row],[Quantity]]),MEDIAN(Sales_Fact[Quantity]),Sales_Fact[[#This Row],[Quantity]])</f>
        <v>4</v>
      </c>
      <c r="L1802" s="1">
        <f>IF(ISBLANK(Sales_Fact[[#This Row],[Unit_Price]]),MEDIAN(Sales_Fact[Unit_Price]),Sales_Fact[[#This Row],[Unit_Price]])</f>
        <v>214.37</v>
      </c>
      <c r="M1802" s="2">
        <f>IF(ISBLANK(Sales_Fact[[#This Row],[Discount]]),MEDIAN(Sales_Fact[Discount]),Sales_Fact[[#This Row],[Discount]])</f>
        <v>0.11</v>
      </c>
      <c r="N1802" s="1">
        <f>Sales_Fact[[#This Row],[Quantity2]]*Sales_Fact[[#This Row],[Unit_Price3]]*(1-Sales_Fact[[#This Row],[Discount4]])</f>
        <v>763.15719999999999</v>
      </c>
      <c r="O1802" s="1">
        <f>Sales_Fact[[#This Row],[Quantity2]]*Sales_Fact[[#This Row],[Unit_Price3]]</f>
        <v>857.48</v>
      </c>
      <c r="P1802" s="1">
        <f>Sales_Fact[[#This Row],[Gross Amount]]*Sales_Fact[[#This Row],[Discount4]]</f>
        <v>94.322800000000001</v>
      </c>
      <c r="Q1802" s="1" t="str">
        <f>IF(Sales_Fact[[#This Row],[Total_Amount5]]&gt;1000,"High Value","Standard")</f>
        <v>Standard</v>
      </c>
    </row>
    <row r="1803" spans="1:17" x14ac:dyDescent="0.25">
      <c r="A1803" t="s">
        <v>3689</v>
      </c>
      <c r="B1803" s="3">
        <v>45741</v>
      </c>
      <c r="C1803" t="s">
        <v>1305</v>
      </c>
      <c r="D1803" t="s">
        <v>1602</v>
      </c>
      <c r="E1803" t="s">
        <v>1886</v>
      </c>
      <c r="F1803">
        <v>3</v>
      </c>
      <c r="G1803">
        <v>123.74</v>
      </c>
      <c r="H1803">
        <v>0.23</v>
      </c>
      <c r="I1803" t="s">
        <v>1864</v>
      </c>
      <c r="J1803">
        <v>285.83940000000001</v>
      </c>
      <c r="K1803" s="4">
        <f>IF(ISBLANK(Sales_Fact[[#This Row],[Quantity]]),MEDIAN(Sales_Fact[Quantity]),Sales_Fact[[#This Row],[Quantity]])</f>
        <v>3</v>
      </c>
      <c r="L1803" s="1">
        <f>IF(ISBLANK(Sales_Fact[[#This Row],[Unit_Price]]),MEDIAN(Sales_Fact[Unit_Price]),Sales_Fact[[#This Row],[Unit_Price]])</f>
        <v>123.74</v>
      </c>
      <c r="M1803" s="2">
        <f>IF(ISBLANK(Sales_Fact[[#This Row],[Discount]]),MEDIAN(Sales_Fact[Discount]),Sales_Fact[[#This Row],[Discount]])</f>
        <v>0.23</v>
      </c>
      <c r="N1803" s="1">
        <f>Sales_Fact[[#This Row],[Quantity2]]*Sales_Fact[[#This Row],[Unit_Price3]]*(1-Sales_Fact[[#This Row],[Discount4]])</f>
        <v>285.83940000000001</v>
      </c>
      <c r="O1803" s="1">
        <f>Sales_Fact[[#This Row],[Quantity2]]*Sales_Fact[[#This Row],[Unit_Price3]]</f>
        <v>371.21999999999997</v>
      </c>
      <c r="P1803" s="1">
        <f>Sales_Fact[[#This Row],[Gross Amount]]*Sales_Fact[[#This Row],[Discount4]]</f>
        <v>85.380600000000001</v>
      </c>
      <c r="Q1803" s="1" t="str">
        <f>IF(Sales_Fact[[#This Row],[Total_Amount5]]&gt;1000,"High Value","Standard")</f>
        <v>Standard</v>
      </c>
    </row>
    <row r="1804" spans="1:17" x14ac:dyDescent="0.25">
      <c r="A1804" t="s">
        <v>3690</v>
      </c>
      <c r="B1804" s="3">
        <v>45427</v>
      </c>
      <c r="C1804" t="s">
        <v>66</v>
      </c>
      <c r="D1804" t="s">
        <v>1752</v>
      </c>
      <c r="E1804" t="s">
        <v>1931</v>
      </c>
      <c r="F1804">
        <v>4</v>
      </c>
      <c r="G1804">
        <v>645.71</v>
      </c>
      <c r="H1804">
        <v>0.1</v>
      </c>
      <c r="I1804" t="s">
        <v>1864</v>
      </c>
      <c r="J1804">
        <v>2324.556</v>
      </c>
      <c r="K1804" s="4">
        <f>IF(ISBLANK(Sales_Fact[[#This Row],[Quantity]]),MEDIAN(Sales_Fact[Quantity]),Sales_Fact[[#This Row],[Quantity]])</f>
        <v>4</v>
      </c>
      <c r="L1804" s="1">
        <f>IF(ISBLANK(Sales_Fact[[#This Row],[Unit_Price]]),MEDIAN(Sales_Fact[Unit_Price]),Sales_Fact[[#This Row],[Unit_Price]])</f>
        <v>645.71</v>
      </c>
      <c r="M1804" s="2">
        <f>IF(ISBLANK(Sales_Fact[[#This Row],[Discount]]),MEDIAN(Sales_Fact[Discount]),Sales_Fact[[#This Row],[Discount]])</f>
        <v>0.1</v>
      </c>
      <c r="N1804" s="1">
        <f>Sales_Fact[[#This Row],[Quantity2]]*Sales_Fact[[#This Row],[Unit_Price3]]*(1-Sales_Fact[[#This Row],[Discount4]])</f>
        <v>2324.556</v>
      </c>
      <c r="O1804" s="1">
        <f>Sales_Fact[[#This Row],[Quantity2]]*Sales_Fact[[#This Row],[Unit_Price3]]</f>
        <v>2582.84</v>
      </c>
      <c r="P1804" s="1">
        <f>Sales_Fact[[#This Row],[Gross Amount]]*Sales_Fact[[#This Row],[Discount4]]</f>
        <v>258.28400000000005</v>
      </c>
      <c r="Q1804" s="1" t="str">
        <f>IF(Sales_Fact[[#This Row],[Total_Amount5]]&gt;1000,"High Value","Standard")</f>
        <v>High Value</v>
      </c>
    </row>
    <row r="1805" spans="1:17" x14ac:dyDescent="0.25">
      <c r="A1805" t="s">
        <v>3691</v>
      </c>
      <c r="B1805" s="3">
        <v>45736</v>
      </c>
      <c r="C1805" t="s">
        <v>138</v>
      </c>
      <c r="D1805" t="s">
        <v>1614</v>
      </c>
      <c r="E1805" t="s">
        <v>1913</v>
      </c>
      <c r="F1805">
        <v>3</v>
      </c>
      <c r="G1805">
        <v>587.12</v>
      </c>
      <c r="H1805">
        <v>0.3</v>
      </c>
      <c r="I1805" t="s">
        <v>1861</v>
      </c>
      <c r="J1805">
        <v>1232.952</v>
      </c>
      <c r="K1805" s="4">
        <f>IF(ISBLANK(Sales_Fact[[#This Row],[Quantity]]),MEDIAN(Sales_Fact[Quantity]),Sales_Fact[[#This Row],[Quantity]])</f>
        <v>3</v>
      </c>
      <c r="L1805" s="1">
        <f>IF(ISBLANK(Sales_Fact[[#This Row],[Unit_Price]]),MEDIAN(Sales_Fact[Unit_Price]),Sales_Fact[[#This Row],[Unit_Price]])</f>
        <v>587.12</v>
      </c>
      <c r="M1805" s="2">
        <f>IF(ISBLANK(Sales_Fact[[#This Row],[Discount]]),MEDIAN(Sales_Fact[Discount]),Sales_Fact[[#This Row],[Discount]])</f>
        <v>0.3</v>
      </c>
      <c r="N1805" s="1">
        <f>Sales_Fact[[#This Row],[Quantity2]]*Sales_Fact[[#This Row],[Unit_Price3]]*(1-Sales_Fact[[#This Row],[Discount4]])</f>
        <v>1232.952</v>
      </c>
      <c r="O1805" s="1">
        <f>Sales_Fact[[#This Row],[Quantity2]]*Sales_Fact[[#This Row],[Unit_Price3]]</f>
        <v>1761.3600000000001</v>
      </c>
      <c r="P1805" s="1">
        <f>Sales_Fact[[#This Row],[Gross Amount]]*Sales_Fact[[#This Row],[Discount4]]</f>
        <v>528.40800000000002</v>
      </c>
      <c r="Q1805" s="1" t="str">
        <f>IF(Sales_Fact[[#This Row],[Total_Amount5]]&gt;1000,"High Value","Standard")</f>
        <v>High Value</v>
      </c>
    </row>
    <row r="1806" spans="1:17" x14ac:dyDescent="0.25">
      <c r="A1806" t="s">
        <v>3692</v>
      </c>
      <c r="B1806" s="3">
        <v>45941</v>
      </c>
      <c r="C1806" t="s">
        <v>782</v>
      </c>
      <c r="D1806" t="s">
        <v>1626</v>
      </c>
      <c r="E1806" t="s">
        <v>1899</v>
      </c>
      <c r="F1806">
        <v>1</v>
      </c>
      <c r="G1806">
        <v>401.18</v>
      </c>
      <c r="H1806">
        <v>0.15</v>
      </c>
      <c r="I1806" t="s">
        <v>1868</v>
      </c>
      <c r="J1806">
        <v>341.00299999999999</v>
      </c>
      <c r="K1806" s="4">
        <f>IF(ISBLANK(Sales_Fact[[#This Row],[Quantity]]),MEDIAN(Sales_Fact[Quantity]),Sales_Fact[[#This Row],[Quantity]])</f>
        <v>1</v>
      </c>
      <c r="L1806" s="1">
        <f>IF(ISBLANK(Sales_Fact[[#This Row],[Unit_Price]]),MEDIAN(Sales_Fact[Unit_Price]),Sales_Fact[[#This Row],[Unit_Price]])</f>
        <v>401.18</v>
      </c>
      <c r="M1806" s="2">
        <f>IF(ISBLANK(Sales_Fact[[#This Row],[Discount]]),MEDIAN(Sales_Fact[Discount]),Sales_Fact[[#This Row],[Discount]])</f>
        <v>0.15</v>
      </c>
      <c r="N1806" s="1">
        <f>Sales_Fact[[#This Row],[Quantity2]]*Sales_Fact[[#This Row],[Unit_Price3]]*(1-Sales_Fact[[#This Row],[Discount4]])</f>
        <v>341.00299999999999</v>
      </c>
      <c r="O1806" s="1">
        <f>Sales_Fact[[#This Row],[Quantity2]]*Sales_Fact[[#This Row],[Unit_Price3]]</f>
        <v>401.18</v>
      </c>
      <c r="P1806" s="1">
        <f>Sales_Fact[[#This Row],[Gross Amount]]*Sales_Fact[[#This Row],[Discount4]]</f>
        <v>60.177</v>
      </c>
      <c r="Q1806" s="1" t="str">
        <f>IF(Sales_Fact[[#This Row],[Total_Amount5]]&gt;1000,"High Value","Standard")</f>
        <v>Standard</v>
      </c>
    </row>
    <row r="1807" spans="1:17" x14ac:dyDescent="0.25">
      <c r="A1807" t="s">
        <v>3693</v>
      </c>
      <c r="B1807" s="3">
        <v>45486</v>
      </c>
      <c r="C1807" t="s">
        <v>1155</v>
      </c>
      <c r="D1807" t="s">
        <v>1725</v>
      </c>
      <c r="E1807" t="s">
        <v>1899</v>
      </c>
      <c r="F1807">
        <v>3</v>
      </c>
      <c r="G1807">
        <v>658.33</v>
      </c>
      <c r="H1807">
        <v>0.12</v>
      </c>
      <c r="I1807" t="s">
        <v>1868</v>
      </c>
      <c r="J1807">
        <v>1737.9911999999999</v>
      </c>
      <c r="K1807" s="4">
        <f>IF(ISBLANK(Sales_Fact[[#This Row],[Quantity]]),MEDIAN(Sales_Fact[Quantity]),Sales_Fact[[#This Row],[Quantity]])</f>
        <v>3</v>
      </c>
      <c r="L1807" s="1">
        <f>IF(ISBLANK(Sales_Fact[[#This Row],[Unit_Price]]),MEDIAN(Sales_Fact[Unit_Price]),Sales_Fact[[#This Row],[Unit_Price]])</f>
        <v>658.33</v>
      </c>
      <c r="M1807" s="2">
        <f>IF(ISBLANK(Sales_Fact[[#This Row],[Discount]]),MEDIAN(Sales_Fact[Discount]),Sales_Fact[[#This Row],[Discount]])</f>
        <v>0.12</v>
      </c>
      <c r="N1807" s="1">
        <f>Sales_Fact[[#This Row],[Quantity2]]*Sales_Fact[[#This Row],[Unit_Price3]]*(1-Sales_Fact[[#This Row],[Discount4]])</f>
        <v>1737.9912000000002</v>
      </c>
      <c r="O1807" s="1">
        <f>Sales_Fact[[#This Row],[Quantity2]]*Sales_Fact[[#This Row],[Unit_Price3]]</f>
        <v>1974.9900000000002</v>
      </c>
      <c r="P1807" s="1">
        <f>Sales_Fact[[#This Row],[Gross Amount]]*Sales_Fact[[#This Row],[Discount4]]</f>
        <v>236.99880000000002</v>
      </c>
      <c r="Q1807" s="1" t="str">
        <f>IF(Sales_Fact[[#This Row],[Total_Amount5]]&gt;1000,"High Value","Standard")</f>
        <v>High Value</v>
      </c>
    </row>
    <row r="1808" spans="1:17" x14ac:dyDescent="0.25">
      <c r="A1808" t="s">
        <v>3694</v>
      </c>
      <c r="B1808" s="3">
        <v>45474</v>
      </c>
      <c r="C1808" t="s">
        <v>663</v>
      </c>
      <c r="D1808" t="s">
        <v>1698</v>
      </c>
      <c r="E1808" t="s">
        <v>1931</v>
      </c>
      <c r="F1808">
        <v>4</v>
      </c>
      <c r="G1808">
        <v>450.3</v>
      </c>
      <c r="H1808">
        <v>0.02</v>
      </c>
      <c r="I1808" t="s">
        <v>1861</v>
      </c>
      <c r="J1808">
        <v>1765.1759999999999</v>
      </c>
      <c r="K1808" s="4">
        <f>IF(ISBLANK(Sales_Fact[[#This Row],[Quantity]]),MEDIAN(Sales_Fact[Quantity]),Sales_Fact[[#This Row],[Quantity]])</f>
        <v>4</v>
      </c>
      <c r="L1808" s="1">
        <f>IF(ISBLANK(Sales_Fact[[#This Row],[Unit_Price]]),MEDIAN(Sales_Fact[Unit_Price]),Sales_Fact[[#This Row],[Unit_Price]])</f>
        <v>450.3</v>
      </c>
      <c r="M1808" s="2">
        <f>IF(ISBLANK(Sales_Fact[[#This Row],[Discount]]),MEDIAN(Sales_Fact[Discount]),Sales_Fact[[#This Row],[Discount]])</f>
        <v>0.02</v>
      </c>
      <c r="N1808" s="1">
        <f>Sales_Fact[[#This Row],[Quantity2]]*Sales_Fact[[#This Row],[Unit_Price3]]*(1-Sales_Fact[[#This Row],[Discount4]])</f>
        <v>1765.1759999999999</v>
      </c>
      <c r="O1808" s="1">
        <f>Sales_Fact[[#This Row],[Quantity2]]*Sales_Fact[[#This Row],[Unit_Price3]]</f>
        <v>1801.2</v>
      </c>
      <c r="P1808" s="1">
        <f>Sales_Fact[[#This Row],[Gross Amount]]*Sales_Fact[[#This Row],[Discount4]]</f>
        <v>36.024000000000001</v>
      </c>
      <c r="Q1808" s="1" t="str">
        <f>IF(Sales_Fact[[#This Row],[Total_Amount5]]&gt;1000,"High Value","Standard")</f>
        <v>High Value</v>
      </c>
    </row>
    <row r="1809" spans="1:17" x14ac:dyDescent="0.25">
      <c r="A1809" t="s">
        <v>3695</v>
      </c>
      <c r="B1809" s="3">
        <v>45757</v>
      </c>
      <c r="C1809" t="s">
        <v>496</v>
      </c>
      <c r="D1809" t="s">
        <v>1833</v>
      </c>
      <c r="E1809" t="s">
        <v>1901</v>
      </c>
      <c r="F1809">
        <v>4</v>
      </c>
      <c r="G1809">
        <v>33.630000000000003</v>
      </c>
      <c r="H1809">
        <v>0.05</v>
      </c>
      <c r="I1809" t="s">
        <v>1861</v>
      </c>
      <c r="J1809">
        <v>127.794</v>
      </c>
      <c r="K1809" s="4">
        <f>IF(ISBLANK(Sales_Fact[[#This Row],[Quantity]]),MEDIAN(Sales_Fact[Quantity]),Sales_Fact[[#This Row],[Quantity]])</f>
        <v>4</v>
      </c>
      <c r="L1809" s="1">
        <f>IF(ISBLANK(Sales_Fact[[#This Row],[Unit_Price]]),MEDIAN(Sales_Fact[Unit_Price]),Sales_Fact[[#This Row],[Unit_Price]])</f>
        <v>33.630000000000003</v>
      </c>
      <c r="M1809" s="2">
        <f>IF(ISBLANK(Sales_Fact[[#This Row],[Discount]]),MEDIAN(Sales_Fact[Discount]),Sales_Fact[[#This Row],[Discount]])</f>
        <v>0.05</v>
      </c>
      <c r="N1809" s="1">
        <f>Sales_Fact[[#This Row],[Quantity2]]*Sales_Fact[[#This Row],[Unit_Price3]]*(1-Sales_Fact[[#This Row],[Discount4]])</f>
        <v>127.794</v>
      </c>
      <c r="O1809" s="1">
        <f>Sales_Fact[[#This Row],[Quantity2]]*Sales_Fact[[#This Row],[Unit_Price3]]</f>
        <v>134.52000000000001</v>
      </c>
      <c r="P1809" s="1">
        <f>Sales_Fact[[#This Row],[Gross Amount]]*Sales_Fact[[#This Row],[Discount4]]</f>
        <v>6.7260000000000009</v>
      </c>
      <c r="Q1809" s="1" t="str">
        <f>IF(Sales_Fact[[#This Row],[Total_Amount5]]&gt;1000,"High Value","Standard")</f>
        <v>Standard</v>
      </c>
    </row>
    <row r="1810" spans="1:17" x14ac:dyDescent="0.25">
      <c r="A1810" t="s">
        <v>3696</v>
      </c>
      <c r="B1810" s="3">
        <v>45475</v>
      </c>
      <c r="C1810" t="s">
        <v>145</v>
      </c>
      <c r="D1810" t="s">
        <v>1918</v>
      </c>
      <c r="E1810" t="s">
        <v>1879</v>
      </c>
      <c r="F1810">
        <v>3</v>
      </c>
      <c r="G1810">
        <v>168.89</v>
      </c>
      <c r="H1810">
        <v>0.03</v>
      </c>
      <c r="I1810" t="s">
        <v>1868</v>
      </c>
      <c r="J1810">
        <v>491.46989999999988</v>
      </c>
      <c r="K1810" s="4">
        <f>IF(ISBLANK(Sales_Fact[[#This Row],[Quantity]]),MEDIAN(Sales_Fact[Quantity]),Sales_Fact[[#This Row],[Quantity]])</f>
        <v>3</v>
      </c>
      <c r="L1810" s="1">
        <f>IF(ISBLANK(Sales_Fact[[#This Row],[Unit_Price]]),MEDIAN(Sales_Fact[Unit_Price]),Sales_Fact[[#This Row],[Unit_Price]])</f>
        <v>168.89</v>
      </c>
      <c r="M1810" s="2">
        <f>IF(ISBLANK(Sales_Fact[[#This Row],[Discount]]),MEDIAN(Sales_Fact[Discount]),Sales_Fact[[#This Row],[Discount]])</f>
        <v>0.03</v>
      </c>
      <c r="N1810" s="1">
        <f>Sales_Fact[[#This Row],[Quantity2]]*Sales_Fact[[#This Row],[Unit_Price3]]*(1-Sales_Fact[[#This Row],[Discount4]])</f>
        <v>491.46989999999994</v>
      </c>
      <c r="O1810" s="1">
        <f>Sales_Fact[[#This Row],[Quantity2]]*Sales_Fact[[#This Row],[Unit_Price3]]</f>
        <v>506.66999999999996</v>
      </c>
      <c r="P1810" s="1">
        <f>Sales_Fact[[#This Row],[Gross Amount]]*Sales_Fact[[#This Row],[Discount4]]</f>
        <v>15.200099999999999</v>
      </c>
      <c r="Q1810" s="1" t="str">
        <f>IF(Sales_Fact[[#This Row],[Total_Amount5]]&gt;1000,"High Value","Standard")</f>
        <v>Standard</v>
      </c>
    </row>
    <row r="1811" spans="1:17" x14ac:dyDescent="0.25">
      <c r="A1811" t="s">
        <v>3697</v>
      </c>
      <c r="B1811" s="3">
        <v>45546</v>
      </c>
      <c r="C1811" t="s">
        <v>345</v>
      </c>
      <c r="D1811" t="s">
        <v>1731</v>
      </c>
      <c r="E1811" t="s">
        <v>1931</v>
      </c>
      <c r="F1811">
        <v>1</v>
      </c>
      <c r="G1811">
        <v>141.85</v>
      </c>
      <c r="H1811">
        <v>0.06</v>
      </c>
      <c r="I1811" t="s">
        <v>1864</v>
      </c>
      <c r="J1811">
        <v>133.339</v>
      </c>
      <c r="K1811" s="4">
        <f>IF(ISBLANK(Sales_Fact[[#This Row],[Quantity]]),MEDIAN(Sales_Fact[Quantity]),Sales_Fact[[#This Row],[Quantity]])</f>
        <v>1</v>
      </c>
      <c r="L1811" s="1">
        <f>IF(ISBLANK(Sales_Fact[[#This Row],[Unit_Price]]),MEDIAN(Sales_Fact[Unit_Price]),Sales_Fact[[#This Row],[Unit_Price]])</f>
        <v>141.85</v>
      </c>
      <c r="M1811" s="2">
        <f>IF(ISBLANK(Sales_Fact[[#This Row],[Discount]]),MEDIAN(Sales_Fact[Discount]),Sales_Fact[[#This Row],[Discount]])</f>
        <v>0.06</v>
      </c>
      <c r="N1811" s="1">
        <f>Sales_Fact[[#This Row],[Quantity2]]*Sales_Fact[[#This Row],[Unit_Price3]]*(1-Sales_Fact[[#This Row],[Discount4]])</f>
        <v>133.339</v>
      </c>
      <c r="O1811" s="1">
        <f>Sales_Fact[[#This Row],[Quantity2]]*Sales_Fact[[#This Row],[Unit_Price3]]</f>
        <v>141.85</v>
      </c>
      <c r="P1811" s="1">
        <f>Sales_Fact[[#This Row],[Gross Amount]]*Sales_Fact[[#This Row],[Discount4]]</f>
        <v>8.5109999999999992</v>
      </c>
      <c r="Q1811" s="1" t="str">
        <f>IF(Sales_Fact[[#This Row],[Total_Amount5]]&gt;1000,"High Value","Standard")</f>
        <v>Standard</v>
      </c>
    </row>
    <row r="1812" spans="1:17" x14ac:dyDescent="0.25">
      <c r="A1812" t="s">
        <v>3698</v>
      </c>
      <c r="B1812" s="3">
        <v>45520</v>
      </c>
      <c r="C1812" t="s">
        <v>975</v>
      </c>
      <c r="D1812" t="s">
        <v>1656</v>
      </c>
      <c r="E1812" t="s">
        <v>1872</v>
      </c>
      <c r="F1812">
        <v>1</v>
      </c>
      <c r="G1812">
        <v>617.4</v>
      </c>
      <c r="H1812">
        <v>0.21</v>
      </c>
      <c r="I1812" t="s">
        <v>1861</v>
      </c>
      <c r="J1812">
        <v>487.74599999999998</v>
      </c>
      <c r="K1812" s="4">
        <f>IF(ISBLANK(Sales_Fact[[#This Row],[Quantity]]),MEDIAN(Sales_Fact[Quantity]),Sales_Fact[[#This Row],[Quantity]])</f>
        <v>1</v>
      </c>
      <c r="L1812" s="1">
        <f>IF(ISBLANK(Sales_Fact[[#This Row],[Unit_Price]]),MEDIAN(Sales_Fact[Unit_Price]),Sales_Fact[[#This Row],[Unit_Price]])</f>
        <v>617.4</v>
      </c>
      <c r="M1812" s="2">
        <f>IF(ISBLANK(Sales_Fact[[#This Row],[Discount]]),MEDIAN(Sales_Fact[Discount]),Sales_Fact[[#This Row],[Discount]])</f>
        <v>0.21</v>
      </c>
      <c r="N1812" s="1">
        <f>Sales_Fact[[#This Row],[Quantity2]]*Sales_Fact[[#This Row],[Unit_Price3]]*(1-Sales_Fact[[#This Row],[Discount4]])</f>
        <v>487.74599999999998</v>
      </c>
      <c r="O1812" s="1">
        <f>Sales_Fact[[#This Row],[Quantity2]]*Sales_Fact[[#This Row],[Unit_Price3]]</f>
        <v>617.4</v>
      </c>
      <c r="P1812" s="1">
        <f>Sales_Fact[[#This Row],[Gross Amount]]*Sales_Fact[[#This Row],[Discount4]]</f>
        <v>129.654</v>
      </c>
      <c r="Q1812" s="1" t="str">
        <f>IF(Sales_Fact[[#This Row],[Total_Amount5]]&gt;1000,"High Value","Standard")</f>
        <v>Standard</v>
      </c>
    </row>
    <row r="1813" spans="1:17" x14ac:dyDescent="0.25">
      <c r="A1813" t="s">
        <v>3699</v>
      </c>
      <c r="B1813" s="3">
        <v>45534</v>
      </c>
      <c r="C1813" t="s">
        <v>502</v>
      </c>
      <c r="D1813" t="s">
        <v>1710</v>
      </c>
      <c r="E1813" t="s">
        <v>1883</v>
      </c>
      <c r="F1813">
        <v>3</v>
      </c>
      <c r="G1813">
        <v>841.47</v>
      </c>
      <c r="H1813">
        <v>0.15</v>
      </c>
      <c r="I1813" t="s">
        <v>1868</v>
      </c>
      <c r="J1813">
        <v>2145.7485000000001</v>
      </c>
      <c r="K1813" s="4">
        <f>IF(ISBLANK(Sales_Fact[[#This Row],[Quantity]]),MEDIAN(Sales_Fact[Quantity]),Sales_Fact[[#This Row],[Quantity]])</f>
        <v>3</v>
      </c>
      <c r="L1813" s="1">
        <f>IF(ISBLANK(Sales_Fact[[#This Row],[Unit_Price]]),MEDIAN(Sales_Fact[Unit_Price]),Sales_Fact[[#This Row],[Unit_Price]])</f>
        <v>841.47</v>
      </c>
      <c r="M1813" s="2">
        <f>IF(ISBLANK(Sales_Fact[[#This Row],[Discount]]),MEDIAN(Sales_Fact[Discount]),Sales_Fact[[#This Row],[Discount]])</f>
        <v>0.15</v>
      </c>
      <c r="N1813" s="1">
        <f>Sales_Fact[[#This Row],[Quantity2]]*Sales_Fact[[#This Row],[Unit_Price3]]*(1-Sales_Fact[[#This Row],[Discount4]])</f>
        <v>2145.7484999999997</v>
      </c>
      <c r="O1813" s="1">
        <f>Sales_Fact[[#This Row],[Quantity2]]*Sales_Fact[[#This Row],[Unit_Price3]]</f>
        <v>2524.41</v>
      </c>
      <c r="P1813" s="1">
        <f>Sales_Fact[[#This Row],[Gross Amount]]*Sales_Fact[[#This Row],[Discount4]]</f>
        <v>378.66149999999999</v>
      </c>
      <c r="Q1813" s="1" t="str">
        <f>IF(Sales_Fact[[#This Row],[Total_Amount5]]&gt;1000,"High Value","Standard")</f>
        <v>High Value</v>
      </c>
    </row>
    <row r="1814" spans="1:17" x14ac:dyDescent="0.25">
      <c r="A1814" t="s">
        <v>3700</v>
      </c>
      <c r="B1814" s="3">
        <v>45334</v>
      </c>
      <c r="C1814" t="s">
        <v>225</v>
      </c>
      <c r="D1814" t="s">
        <v>1614</v>
      </c>
      <c r="E1814" t="s">
        <v>1896</v>
      </c>
      <c r="F1814">
        <v>2</v>
      </c>
      <c r="G1814">
        <v>960.41</v>
      </c>
      <c r="H1814">
        <v>0.18</v>
      </c>
      <c r="I1814" t="s">
        <v>1861</v>
      </c>
      <c r="J1814">
        <v>1575.0724</v>
      </c>
      <c r="K1814" s="4">
        <f>IF(ISBLANK(Sales_Fact[[#This Row],[Quantity]]),MEDIAN(Sales_Fact[Quantity]),Sales_Fact[[#This Row],[Quantity]])</f>
        <v>2</v>
      </c>
      <c r="L1814" s="1">
        <f>IF(ISBLANK(Sales_Fact[[#This Row],[Unit_Price]]),MEDIAN(Sales_Fact[Unit_Price]),Sales_Fact[[#This Row],[Unit_Price]])</f>
        <v>960.41</v>
      </c>
      <c r="M1814" s="2">
        <f>IF(ISBLANK(Sales_Fact[[#This Row],[Discount]]),MEDIAN(Sales_Fact[Discount]),Sales_Fact[[#This Row],[Discount]])</f>
        <v>0.18</v>
      </c>
      <c r="N1814" s="1">
        <f>Sales_Fact[[#This Row],[Quantity2]]*Sales_Fact[[#This Row],[Unit_Price3]]*(1-Sales_Fact[[#This Row],[Discount4]])</f>
        <v>1575.0724</v>
      </c>
      <c r="O1814" s="1">
        <f>Sales_Fact[[#This Row],[Quantity2]]*Sales_Fact[[#This Row],[Unit_Price3]]</f>
        <v>1920.82</v>
      </c>
      <c r="P1814" s="1">
        <f>Sales_Fact[[#This Row],[Gross Amount]]*Sales_Fact[[#This Row],[Discount4]]</f>
        <v>345.74759999999998</v>
      </c>
      <c r="Q1814" s="1" t="str">
        <f>IF(Sales_Fact[[#This Row],[Total_Amount5]]&gt;1000,"High Value","Standard")</f>
        <v>High Value</v>
      </c>
    </row>
    <row r="1815" spans="1:17" x14ac:dyDescent="0.25">
      <c r="A1815" t="s">
        <v>3701</v>
      </c>
      <c r="B1815" s="3">
        <v>45289</v>
      </c>
      <c r="C1815" t="s">
        <v>1405</v>
      </c>
      <c r="D1815" t="s">
        <v>1776</v>
      </c>
      <c r="E1815" t="s">
        <v>1899</v>
      </c>
      <c r="F1815">
        <v>3</v>
      </c>
      <c r="G1815">
        <v>717.22</v>
      </c>
      <c r="H1815">
        <v>0.24</v>
      </c>
      <c r="I1815" t="s">
        <v>1864</v>
      </c>
      <c r="J1815">
        <v>1635.2616</v>
      </c>
      <c r="K1815" s="4">
        <f>IF(ISBLANK(Sales_Fact[[#This Row],[Quantity]]),MEDIAN(Sales_Fact[Quantity]),Sales_Fact[[#This Row],[Quantity]])</f>
        <v>3</v>
      </c>
      <c r="L1815" s="1">
        <f>IF(ISBLANK(Sales_Fact[[#This Row],[Unit_Price]]),MEDIAN(Sales_Fact[Unit_Price]),Sales_Fact[[#This Row],[Unit_Price]])</f>
        <v>717.22</v>
      </c>
      <c r="M1815" s="2">
        <f>IF(ISBLANK(Sales_Fact[[#This Row],[Discount]]),MEDIAN(Sales_Fact[Discount]),Sales_Fact[[#This Row],[Discount]])</f>
        <v>0.24</v>
      </c>
      <c r="N1815" s="1">
        <f>Sales_Fact[[#This Row],[Quantity2]]*Sales_Fact[[#This Row],[Unit_Price3]]*(1-Sales_Fact[[#This Row],[Discount4]])</f>
        <v>1635.2615999999998</v>
      </c>
      <c r="O1815" s="1">
        <f>Sales_Fact[[#This Row],[Quantity2]]*Sales_Fact[[#This Row],[Unit_Price3]]</f>
        <v>2151.66</v>
      </c>
      <c r="P1815" s="1">
        <f>Sales_Fact[[#This Row],[Gross Amount]]*Sales_Fact[[#This Row],[Discount4]]</f>
        <v>516.39839999999992</v>
      </c>
      <c r="Q1815" s="1" t="str">
        <f>IF(Sales_Fact[[#This Row],[Total_Amount5]]&gt;1000,"High Value","Standard")</f>
        <v>High Value</v>
      </c>
    </row>
    <row r="1816" spans="1:17" x14ac:dyDescent="0.25">
      <c r="A1816" t="s">
        <v>3702</v>
      </c>
      <c r="B1816" s="3">
        <v>45832</v>
      </c>
      <c r="C1816" t="s">
        <v>406</v>
      </c>
      <c r="D1816" t="s">
        <v>1588</v>
      </c>
      <c r="E1816" t="s">
        <v>1879</v>
      </c>
      <c r="F1816">
        <v>1</v>
      </c>
      <c r="G1816">
        <v>281.83</v>
      </c>
      <c r="H1816">
        <v>0.16</v>
      </c>
      <c r="I1816" t="s">
        <v>1868</v>
      </c>
      <c r="J1816">
        <v>236.7372</v>
      </c>
      <c r="K1816" s="4">
        <f>IF(ISBLANK(Sales_Fact[[#This Row],[Quantity]]),MEDIAN(Sales_Fact[Quantity]),Sales_Fact[[#This Row],[Quantity]])</f>
        <v>1</v>
      </c>
      <c r="L1816" s="1">
        <f>IF(ISBLANK(Sales_Fact[[#This Row],[Unit_Price]]),MEDIAN(Sales_Fact[Unit_Price]),Sales_Fact[[#This Row],[Unit_Price]])</f>
        <v>281.83</v>
      </c>
      <c r="M1816" s="2">
        <f>IF(ISBLANK(Sales_Fact[[#This Row],[Discount]]),MEDIAN(Sales_Fact[Discount]),Sales_Fact[[#This Row],[Discount]])</f>
        <v>0.16</v>
      </c>
      <c r="N1816" s="1">
        <f>Sales_Fact[[#This Row],[Quantity2]]*Sales_Fact[[#This Row],[Unit_Price3]]*(1-Sales_Fact[[#This Row],[Discount4]])</f>
        <v>236.73719999999997</v>
      </c>
      <c r="O1816" s="1">
        <f>Sales_Fact[[#This Row],[Quantity2]]*Sales_Fact[[#This Row],[Unit_Price3]]</f>
        <v>281.83</v>
      </c>
      <c r="P1816" s="1">
        <f>Sales_Fact[[#This Row],[Gross Amount]]*Sales_Fact[[#This Row],[Discount4]]</f>
        <v>45.092799999999997</v>
      </c>
      <c r="Q1816" s="1" t="str">
        <f>IF(Sales_Fact[[#This Row],[Total_Amount5]]&gt;1000,"High Value","Standard")</f>
        <v>Standard</v>
      </c>
    </row>
    <row r="1817" spans="1:17" x14ac:dyDescent="0.25">
      <c r="A1817" t="s">
        <v>3703</v>
      </c>
      <c r="B1817" s="3">
        <v>45400</v>
      </c>
      <c r="C1817" t="s">
        <v>672</v>
      </c>
      <c r="D1817" t="s">
        <v>1728</v>
      </c>
      <c r="E1817" t="s">
        <v>1881</v>
      </c>
      <c r="F1817">
        <v>1</v>
      </c>
      <c r="G1817">
        <v>509.08</v>
      </c>
      <c r="H1817">
        <v>0.04</v>
      </c>
      <c r="I1817" t="s">
        <v>1864</v>
      </c>
      <c r="J1817">
        <v>488.71679999999998</v>
      </c>
      <c r="K1817" s="4">
        <f>IF(ISBLANK(Sales_Fact[[#This Row],[Quantity]]),MEDIAN(Sales_Fact[Quantity]),Sales_Fact[[#This Row],[Quantity]])</f>
        <v>1</v>
      </c>
      <c r="L1817" s="1">
        <f>IF(ISBLANK(Sales_Fact[[#This Row],[Unit_Price]]),MEDIAN(Sales_Fact[Unit_Price]),Sales_Fact[[#This Row],[Unit_Price]])</f>
        <v>509.08</v>
      </c>
      <c r="M1817" s="2">
        <f>IF(ISBLANK(Sales_Fact[[#This Row],[Discount]]),MEDIAN(Sales_Fact[Discount]),Sales_Fact[[#This Row],[Discount]])</f>
        <v>0.04</v>
      </c>
      <c r="N1817" s="1">
        <f>Sales_Fact[[#This Row],[Quantity2]]*Sales_Fact[[#This Row],[Unit_Price3]]*(1-Sales_Fact[[#This Row],[Discount4]])</f>
        <v>488.71679999999998</v>
      </c>
      <c r="O1817" s="1">
        <f>Sales_Fact[[#This Row],[Quantity2]]*Sales_Fact[[#This Row],[Unit_Price3]]</f>
        <v>509.08</v>
      </c>
      <c r="P1817" s="1">
        <f>Sales_Fact[[#This Row],[Gross Amount]]*Sales_Fact[[#This Row],[Discount4]]</f>
        <v>20.363199999999999</v>
      </c>
      <c r="Q1817" s="1" t="str">
        <f>IF(Sales_Fact[[#This Row],[Total_Amount5]]&gt;1000,"High Value","Standard")</f>
        <v>Standard</v>
      </c>
    </row>
    <row r="1818" spans="1:17" x14ac:dyDescent="0.25">
      <c r="A1818" t="s">
        <v>3704</v>
      </c>
      <c r="B1818" s="3">
        <v>45930</v>
      </c>
      <c r="C1818" t="s">
        <v>1256</v>
      </c>
      <c r="D1818" t="s">
        <v>1839</v>
      </c>
      <c r="E1818" t="s">
        <v>1909</v>
      </c>
      <c r="F1818">
        <v>4</v>
      </c>
      <c r="G1818">
        <v>827.09</v>
      </c>
      <c r="H1818">
        <v>0.3</v>
      </c>
      <c r="I1818" t="s">
        <v>1861</v>
      </c>
      <c r="J1818">
        <v>2315.8519999999999</v>
      </c>
      <c r="K1818" s="4">
        <f>IF(ISBLANK(Sales_Fact[[#This Row],[Quantity]]),MEDIAN(Sales_Fact[Quantity]),Sales_Fact[[#This Row],[Quantity]])</f>
        <v>4</v>
      </c>
      <c r="L1818" s="1">
        <f>IF(ISBLANK(Sales_Fact[[#This Row],[Unit_Price]]),MEDIAN(Sales_Fact[Unit_Price]),Sales_Fact[[#This Row],[Unit_Price]])</f>
        <v>827.09</v>
      </c>
      <c r="M1818" s="2">
        <f>IF(ISBLANK(Sales_Fact[[#This Row],[Discount]]),MEDIAN(Sales_Fact[Discount]),Sales_Fact[[#This Row],[Discount]])</f>
        <v>0.3</v>
      </c>
      <c r="N1818" s="1">
        <f>Sales_Fact[[#This Row],[Quantity2]]*Sales_Fact[[#This Row],[Unit_Price3]]*(1-Sales_Fact[[#This Row],[Discount4]])</f>
        <v>2315.8519999999999</v>
      </c>
      <c r="O1818" s="1">
        <f>Sales_Fact[[#This Row],[Quantity2]]*Sales_Fact[[#This Row],[Unit_Price3]]</f>
        <v>3308.36</v>
      </c>
      <c r="P1818" s="1">
        <f>Sales_Fact[[#This Row],[Gross Amount]]*Sales_Fact[[#This Row],[Discount4]]</f>
        <v>992.50800000000004</v>
      </c>
      <c r="Q1818" s="1" t="str">
        <f>IF(Sales_Fact[[#This Row],[Total_Amount5]]&gt;1000,"High Value","Standard")</f>
        <v>High Value</v>
      </c>
    </row>
    <row r="1819" spans="1:17" x14ac:dyDescent="0.25">
      <c r="A1819" t="s">
        <v>3705</v>
      </c>
      <c r="B1819" s="3">
        <v>45935</v>
      </c>
      <c r="C1819" t="s">
        <v>690</v>
      </c>
      <c r="D1819" t="s">
        <v>1638</v>
      </c>
      <c r="E1819" t="s">
        <v>1874</v>
      </c>
      <c r="F1819">
        <v>2</v>
      </c>
      <c r="G1819">
        <v>823.36</v>
      </c>
      <c r="H1819">
        <v>0.23</v>
      </c>
      <c r="I1819" t="s">
        <v>1861</v>
      </c>
      <c r="J1819">
        <v>1267.9744000000001</v>
      </c>
      <c r="K1819" s="4">
        <f>IF(ISBLANK(Sales_Fact[[#This Row],[Quantity]]),MEDIAN(Sales_Fact[Quantity]),Sales_Fact[[#This Row],[Quantity]])</f>
        <v>2</v>
      </c>
      <c r="L1819" s="1">
        <f>IF(ISBLANK(Sales_Fact[[#This Row],[Unit_Price]]),MEDIAN(Sales_Fact[Unit_Price]),Sales_Fact[[#This Row],[Unit_Price]])</f>
        <v>823.36</v>
      </c>
      <c r="M1819" s="2">
        <f>IF(ISBLANK(Sales_Fact[[#This Row],[Discount]]),MEDIAN(Sales_Fact[Discount]),Sales_Fact[[#This Row],[Discount]])</f>
        <v>0.23</v>
      </c>
      <c r="N1819" s="1">
        <f>Sales_Fact[[#This Row],[Quantity2]]*Sales_Fact[[#This Row],[Unit_Price3]]*(1-Sales_Fact[[#This Row],[Discount4]])</f>
        <v>1267.9744000000001</v>
      </c>
      <c r="O1819" s="1">
        <f>Sales_Fact[[#This Row],[Quantity2]]*Sales_Fact[[#This Row],[Unit_Price3]]</f>
        <v>1646.72</v>
      </c>
      <c r="P1819" s="1">
        <f>Sales_Fact[[#This Row],[Gross Amount]]*Sales_Fact[[#This Row],[Discount4]]</f>
        <v>378.74560000000002</v>
      </c>
      <c r="Q1819" s="1" t="str">
        <f>IF(Sales_Fact[[#This Row],[Total_Amount5]]&gt;1000,"High Value","Standard")</f>
        <v>High Value</v>
      </c>
    </row>
    <row r="1820" spans="1:17" x14ac:dyDescent="0.25">
      <c r="A1820" t="s">
        <v>3706</v>
      </c>
      <c r="B1820" s="3">
        <v>45814</v>
      </c>
      <c r="C1820" t="s">
        <v>473</v>
      </c>
      <c r="D1820" t="s">
        <v>1629</v>
      </c>
      <c r="E1820" t="s">
        <v>1870</v>
      </c>
      <c r="F1820">
        <v>4</v>
      </c>
      <c r="G1820">
        <v>282.18</v>
      </c>
      <c r="H1820">
        <v>0.13</v>
      </c>
      <c r="I1820" t="s">
        <v>1868</v>
      </c>
      <c r="J1820">
        <v>981.9864</v>
      </c>
      <c r="K1820" s="4">
        <f>IF(ISBLANK(Sales_Fact[[#This Row],[Quantity]]),MEDIAN(Sales_Fact[Quantity]),Sales_Fact[[#This Row],[Quantity]])</f>
        <v>4</v>
      </c>
      <c r="L1820" s="1">
        <f>IF(ISBLANK(Sales_Fact[[#This Row],[Unit_Price]]),MEDIAN(Sales_Fact[Unit_Price]),Sales_Fact[[#This Row],[Unit_Price]])</f>
        <v>282.18</v>
      </c>
      <c r="M1820" s="2">
        <f>IF(ISBLANK(Sales_Fact[[#This Row],[Discount]]),MEDIAN(Sales_Fact[Discount]),Sales_Fact[[#This Row],[Discount]])</f>
        <v>0.13</v>
      </c>
      <c r="N1820" s="1">
        <f>Sales_Fact[[#This Row],[Quantity2]]*Sales_Fact[[#This Row],[Unit_Price3]]*(1-Sales_Fact[[#This Row],[Discount4]])</f>
        <v>981.9864</v>
      </c>
      <c r="O1820" s="1">
        <f>Sales_Fact[[#This Row],[Quantity2]]*Sales_Fact[[#This Row],[Unit_Price3]]</f>
        <v>1128.72</v>
      </c>
      <c r="P1820" s="1">
        <f>Sales_Fact[[#This Row],[Gross Amount]]*Sales_Fact[[#This Row],[Discount4]]</f>
        <v>146.7336</v>
      </c>
      <c r="Q1820" s="1" t="str">
        <f>IF(Sales_Fact[[#This Row],[Total_Amount5]]&gt;1000,"High Value","Standard")</f>
        <v>Standard</v>
      </c>
    </row>
    <row r="1821" spans="1:17" x14ac:dyDescent="0.25">
      <c r="A1821" t="s">
        <v>3707</v>
      </c>
      <c r="B1821" s="3">
        <v>45323</v>
      </c>
      <c r="C1821" t="s">
        <v>577</v>
      </c>
      <c r="D1821" t="s">
        <v>1614</v>
      </c>
      <c r="E1821" t="s">
        <v>1883</v>
      </c>
      <c r="F1821">
        <v>1</v>
      </c>
      <c r="G1821">
        <v>486.39</v>
      </c>
      <c r="H1821">
        <v>0.09</v>
      </c>
      <c r="I1821" t="s">
        <v>1868</v>
      </c>
      <c r="J1821">
        <v>442.61489999999998</v>
      </c>
      <c r="K1821" s="4">
        <f>IF(ISBLANK(Sales_Fact[[#This Row],[Quantity]]),MEDIAN(Sales_Fact[Quantity]),Sales_Fact[[#This Row],[Quantity]])</f>
        <v>1</v>
      </c>
      <c r="L1821" s="1">
        <f>IF(ISBLANK(Sales_Fact[[#This Row],[Unit_Price]]),MEDIAN(Sales_Fact[Unit_Price]),Sales_Fact[[#This Row],[Unit_Price]])</f>
        <v>486.39</v>
      </c>
      <c r="M1821" s="2">
        <f>IF(ISBLANK(Sales_Fact[[#This Row],[Discount]]),MEDIAN(Sales_Fact[Discount]),Sales_Fact[[#This Row],[Discount]])</f>
        <v>0.09</v>
      </c>
      <c r="N1821" s="1">
        <f>Sales_Fact[[#This Row],[Quantity2]]*Sales_Fact[[#This Row],[Unit_Price3]]*(1-Sales_Fact[[#This Row],[Discount4]])</f>
        <v>442.61489999999998</v>
      </c>
      <c r="O1821" s="1">
        <f>Sales_Fact[[#This Row],[Quantity2]]*Sales_Fact[[#This Row],[Unit_Price3]]</f>
        <v>486.39</v>
      </c>
      <c r="P1821" s="1">
        <f>Sales_Fact[[#This Row],[Gross Amount]]*Sales_Fact[[#This Row],[Discount4]]</f>
        <v>43.775099999999995</v>
      </c>
      <c r="Q1821" s="1" t="str">
        <f>IF(Sales_Fact[[#This Row],[Total_Amount5]]&gt;1000,"High Value","Standard")</f>
        <v>Standard</v>
      </c>
    </row>
    <row r="1822" spans="1:17" x14ac:dyDescent="0.25">
      <c r="A1822" t="s">
        <v>3708</v>
      </c>
      <c r="B1822" s="3">
        <v>45312</v>
      </c>
      <c r="C1822" t="s">
        <v>176</v>
      </c>
      <c r="D1822" t="s">
        <v>1605</v>
      </c>
      <c r="E1822" t="s">
        <v>1860</v>
      </c>
      <c r="F1822">
        <v>2</v>
      </c>
      <c r="G1822">
        <v>603.62</v>
      </c>
      <c r="H1822">
        <v>0.18</v>
      </c>
      <c r="I1822" t="s">
        <v>1868</v>
      </c>
      <c r="J1822">
        <v>989.93680000000006</v>
      </c>
      <c r="K1822" s="4">
        <f>IF(ISBLANK(Sales_Fact[[#This Row],[Quantity]]),MEDIAN(Sales_Fact[Quantity]),Sales_Fact[[#This Row],[Quantity]])</f>
        <v>2</v>
      </c>
      <c r="L1822" s="1">
        <f>IF(ISBLANK(Sales_Fact[[#This Row],[Unit_Price]]),MEDIAN(Sales_Fact[Unit_Price]),Sales_Fact[[#This Row],[Unit_Price]])</f>
        <v>603.62</v>
      </c>
      <c r="M1822" s="2">
        <f>IF(ISBLANK(Sales_Fact[[#This Row],[Discount]]),MEDIAN(Sales_Fact[Discount]),Sales_Fact[[#This Row],[Discount]])</f>
        <v>0.18</v>
      </c>
      <c r="N1822" s="1">
        <f>Sales_Fact[[#This Row],[Quantity2]]*Sales_Fact[[#This Row],[Unit_Price3]]*(1-Sales_Fact[[#This Row],[Discount4]])</f>
        <v>989.93680000000006</v>
      </c>
      <c r="O1822" s="1">
        <f>Sales_Fact[[#This Row],[Quantity2]]*Sales_Fact[[#This Row],[Unit_Price3]]</f>
        <v>1207.24</v>
      </c>
      <c r="P1822" s="1">
        <f>Sales_Fact[[#This Row],[Gross Amount]]*Sales_Fact[[#This Row],[Discount4]]</f>
        <v>217.3032</v>
      </c>
      <c r="Q1822" s="1" t="str">
        <f>IF(Sales_Fact[[#This Row],[Total_Amount5]]&gt;1000,"High Value","Standard")</f>
        <v>Standard</v>
      </c>
    </row>
    <row r="1823" spans="1:17" x14ac:dyDescent="0.25">
      <c r="A1823" t="s">
        <v>3709</v>
      </c>
      <c r="B1823" s="3">
        <v>45554</v>
      </c>
      <c r="C1823" t="s">
        <v>502</v>
      </c>
      <c r="D1823" t="s">
        <v>1662</v>
      </c>
      <c r="E1823" t="s">
        <v>1866</v>
      </c>
      <c r="F1823">
        <v>3</v>
      </c>
      <c r="G1823">
        <v>204.17</v>
      </c>
      <c r="H1823">
        <v>0.1</v>
      </c>
      <c r="I1823" t="s">
        <v>1864</v>
      </c>
      <c r="J1823">
        <v>551.25900000000001</v>
      </c>
      <c r="K1823" s="4">
        <f>IF(ISBLANK(Sales_Fact[[#This Row],[Quantity]]),MEDIAN(Sales_Fact[Quantity]),Sales_Fact[[#This Row],[Quantity]])</f>
        <v>3</v>
      </c>
      <c r="L1823" s="1">
        <f>IF(ISBLANK(Sales_Fact[[#This Row],[Unit_Price]]),MEDIAN(Sales_Fact[Unit_Price]),Sales_Fact[[#This Row],[Unit_Price]])</f>
        <v>204.17</v>
      </c>
      <c r="M1823" s="2">
        <f>IF(ISBLANK(Sales_Fact[[#This Row],[Discount]]),MEDIAN(Sales_Fact[Discount]),Sales_Fact[[#This Row],[Discount]])</f>
        <v>0.1</v>
      </c>
      <c r="N1823" s="1">
        <f>Sales_Fact[[#This Row],[Quantity2]]*Sales_Fact[[#This Row],[Unit_Price3]]*(1-Sales_Fact[[#This Row],[Discount4]])</f>
        <v>551.25900000000001</v>
      </c>
      <c r="O1823" s="1">
        <f>Sales_Fact[[#This Row],[Quantity2]]*Sales_Fact[[#This Row],[Unit_Price3]]</f>
        <v>612.51</v>
      </c>
      <c r="P1823" s="1">
        <f>Sales_Fact[[#This Row],[Gross Amount]]*Sales_Fact[[#This Row],[Discount4]]</f>
        <v>61.251000000000005</v>
      </c>
      <c r="Q1823" s="1" t="str">
        <f>IF(Sales_Fact[[#This Row],[Total_Amount5]]&gt;1000,"High Value","Standard")</f>
        <v>Standard</v>
      </c>
    </row>
    <row r="1824" spans="1:17" x14ac:dyDescent="0.25">
      <c r="A1824" t="s">
        <v>3710</v>
      </c>
      <c r="B1824" s="3">
        <v>45310</v>
      </c>
      <c r="C1824" t="s">
        <v>473</v>
      </c>
      <c r="D1824" t="s">
        <v>1575</v>
      </c>
      <c r="E1824" t="s">
        <v>1888</v>
      </c>
      <c r="F1824">
        <v>1</v>
      </c>
      <c r="G1824">
        <v>43.58</v>
      </c>
      <c r="H1824">
        <v>0.01</v>
      </c>
      <c r="I1824" t="s">
        <v>1868</v>
      </c>
      <c r="J1824">
        <v>43.144199999999998</v>
      </c>
      <c r="K1824" s="4">
        <f>IF(ISBLANK(Sales_Fact[[#This Row],[Quantity]]),MEDIAN(Sales_Fact[Quantity]),Sales_Fact[[#This Row],[Quantity]])</f>
        <v>1</v>
      </c>
      <c r="L1824" s="1">
        <f>IF(ISBLANK(Sales_Fact[[#This Row],[Unit_Price]]),MEDIAN(Sales_Fact[Unit_Price]),Sales_Fact[[#This Row],[Unit_Price]])</f>
        <v>43.58</v>
      </c>
      <c r="M1824" s="2">
        <f>IF(ISBLANK(Sales_Fact[[#This Row],[Discount]]),MEDIAN(Sales_Fact[Discount]),Sales_Fact[[#This Row],[Discount]])</f>
        <v>0.01</v>
      </c>
      <c r="N1824" s="1">
        <f>Sales_Fact[[#This Row],[Quantity2]]*Sales_Fact[[#This Row],[Unit_Price3]]*(1-Sales_Fact[[#This Row],[Discount4]])</f>
        <v>43.144199999999998</v>
      </c>
      <c r="O1824" s="1">
        <f>Sales_Fact[[#This Row],[Quantity2]]*Sales_Fact[[#This Row],[Unit_Price3]]</f>
        <v>43.58</v>
      </c>
      <c r="P1824" s="1">
        <f>Sales_Fact[[#This Row],[Gross Amount]]*Sales_Fact[[#This Row],[Discount4]]</f>
        <v>0.43579999999999997</v>
      </c>
      <c r="Q1824" s="1" t="str">
        <f>IF(Sales_Fact[[#This Row],[Total_Amount5]]&gt;1000,"High Value","Standard")</f>
        <v>Standard</v>
      </c>
    </row>
    <row r="1825" spans="1:17" x14ac:dyDescent="0.25">
      <c r="A1825" t="s">
        <v>3711</v>
      </c>
      <c r="B1825" s="3">
        <v>45594</v>
      </c>
      <c r="C1825" t="s">
        <v>1053</v>
      </c>
      <c r="D1825" t="s">
        <v>1692</v>
      </c>
      <c r="E1825" t="s">
        <v>1909</v>
      </c>
      <c r="F1825">
        <v>3</v>
      </c>
      <c r="G1825">
        <v>469.33</v>
      </c>
      <c r="H1825">
        <v>0.14000000000000001</v>
      </c>
      <c r="I1825" t="s">
        <v>1864</v>
      </c>
      <c r="J1825">
        <v>1210.8714</v>
      </c>
      <c r="K1825" s="4">
        <f>IF(ISBLANK(Sales_Fact[[#This Row],[Quantity]]),MEDIAN(Sales_Fact[Quantity]),Sales_Fact[[#This Row],[Quantity]])</f>
        <v>3</v>
      </c>
      <c r="L1825" s="1">
        <f>IF(ISBLANK(Sales_Fact[[#This Row],[Unit_Price]]),MEDIAN(Sales_Fact[Unit_Price]),Sales_Fact[[#This Row],[Unit_Price]])</f>
        <v>469.33</v>
      </c>
      <c r="M1825" s="2">
        <f>IF(ISBLANK(Sales_Fact[[#This Row],[Discount]]),MEDIAN(Sales_Fact[Discount]),Sales_Fact[[#This Row],[Discount]])</f>
        <v>0.14000000000000001</v>
      </c>
      <c r="N1825" s="1">
        <f>Sales_Fact[[#This Row],[Quantity2]]*Sales_Fact[[#This Row],[Unit_Price3]]*(1-Sales_Fact[[#This Row],[Discount4]])</f>
        <v>1210.8714</v>
      </c>
      <c r="O1825" s="1">
        <f>Sales_Fact[[#This Row],[Quantity2]]*Sales_Fact[[#This Row],[Unit_Price3]]</f>
        <v>1407.99</v>
      </c>
      <c r="P1825" s="1">
        <f>Sales_Fact[[#This Row],[Gross Amount]]*Sales_Fact[[#This Row],[Discount4]]</f>
        <v>197.11860000000001</v>
      </c>
      <c r="Q1825" s="1" t="str">
        <f>IF(Sales_Fact[[#This Row],[Total_Amount5]]&gt;1000,"High Value","Standard")</f>
        <v>High Value</v>
      </c>
    </row>
    <row r="1826" spans="1:17" x14ac:dyDescent="0.25">
      <c r="A1826" t="s">
        <v>3712</v>
      </c>
      <c r="B1826" s="3">
        <v>45840</v>
      </c>
      <c r="C1826" t="s">
        <v>687</v>
      </c>
      <c r="D1826" t="s">
        <v>1575</v>
      </c>
      <c r="E1826" t="s">
        <v>1866</v>
      </c>
      <c r="F1826">
        <v>4</v>
      </c>
      <c r="G1826">
        <v>836.23</v>
      </c>
      <c r="H1826">
        <v>0.12</v>
      </c>
      <c r="I1826" t="s">
        <v>1861</v>
      </c>
      <c r="J1826">
        <v>2943.5295999999998</v>
      </c>
      <c r="K1826" s="4">
        <f>IF(ISBLANK(Sales_Fact[[#This Row],[Quantity]]),MEDIAN(Sales_Fact[Quantity]),Sales_Fact[[#This Row],[Quantity]])</f>
        <v>4</v>
      </c>
      <c r="L1826" s="1">
        <f>IF(ISBLANK(Sales_Fact[[#This Row],[Unit_Price]]),MEDIAN(Sales_Fact[Unit_Price]),Sales_Fact[[#This Row],[Unit_Price]])</f>
        <v>836.23</v>
      </c>
      <c r="M1826" s="2">
        <f>IF(ISBLANK(Sales_Fact[[#This Row],[Discount]]),MEDIAN(Sales_Fact[Discount]),Sales_Fact[[#This Row],[Discount]])</f>
        <v>0.12</v>
      </c>
      <c r="N1826" s="1">
        <f>Sales_Fact[[#This Row],[Quantity2]]*Sales_Fact[[#This Row],[Unit_Price3]]*(1-Sales_Fact[[#This Row],[Discount4]])</f>
        <v>2943.5296000000003</v>
      </c>
      <c r="O1826" s="1">
        <f>Sales_Fact[[#This Row],[Quantity2]]*Sales_Fact[[#This Row],[Unit_Price3]]</f>
        <v>3344.92</v>
      </c>
      <c r="P1826" s="1">
        <f>Sales_Fact[[#This Row],[Gross Amount]]*Sales_Fact[[#This Row],[Discount4]]</f>
        <v>401.3904</v>
      </c>
      <c r="Q1826" s="1" t="str">
        <f>IF(Sales_Fact[[#This Row],[Total_Amount5]]&gt;1000,"High Value","Standard")</f>
        <v>High Value</v>
      </c>
    </row>
    <row r="1827" spans="1:17" x14ac:dyDescent="0.25">
      <c r="A1827" t="s">
        <v>3713</v>
      </c>
      <c r="B1827" s="3">
        <v>45549</v>
      </c>
      <c r="C1827" t="s">
        <v>595</v>
      </c>
      <c r="D1827" t="s">
        <v>1752</v>
      </c>
      <c r="E1827" t="s">
        <v>1892</v>
      </c>
      <c r="F1827">
        <v>2</v>
      </c>
      <c r="G1827">
        <v>661.53</v>
      </c>
      <c r="H1827">
        <v>0.2</v>
      </c>
      <c r="I1827" t="s">
        <v>1864</v>
      </c>
      <c r="J1827">
        <v>1058.4480000000001</v>
      </c>
      <c r="K1827" s="4">
        <f>IF(ISBLANK(Sales_Fact[[#This Row],[Quantity]]),MEDIAN(Sales_Fact[Quantity]),Sales_Fact[[#This Row],[Quantity]])</f>
        <v>2</v>
      </c>
      <c r="L1827" s="1">
        <f>IF(ISBLANK(Sales_Fact[[#This Row],[Unit_Price]]),MEDIAN(Sales_Fact[Unit_Price]),Sales_Fact[[#This Row],[Unit_Price]])</f>
        <v>661.53</v>
      </c>
      <c r="M1827" s="2">
        <f>IF(ISBLANK(Sales_Fact[[#This Row],[Discount]]),MEDIAN(Sales_Fact[Discount]),Sales_Fact[[#This Row],[Discount]])</f>
        <v>0.2</v>
      </c>
      <c r="N1827" s="1">
        <f>Sales_Fact[[#This Row],[Quantity2]]*Sales_Fact[[#This Row],[Unit_Price3]]*(1-Sales_Fact[[#This Row],[Discount4]])</f>
        <v>1058.4480000000001</v>
      </c>
      <c r="O1827" s="1">
        <f>Sales_Fact[[#This Row],[Quantity2]]*Sales_Fact[[#This Row],[Unit_Price3]]</f>
        <v>1323.06</v>
      </c>
      <c r="P1827" s="1">
        <f>Sales_Fact[[#This Row],[Gross Amount]]*Sales_Fact[[#This Row],[Discount4]]</f>
        <v>264.61200000000002</v>
      </c>
      <c r="Q1827" s="1" t="str">
        <f>IF(Sales_Fact[[#This Row],[Total_Amount5]]&gt;1000,"High Value","Standard")</f>
        <v>High Value</v>
      </c>
    </row>
    <row r="1828" spans="1:17" x14ac:dyDescent="0.25">
      <c r="A1828" t="s">
        <v>3714</v>
      </c>
      <c r="B1828" s="3">
        <v>45903</v>
      </c>
      <c r="C1828" t="s">
        <v>415</v>
      </c>
      <c r="D1828" t="s">
        <v>1719</v>
      </c>
      <c r="E1828" t="s">
        <v>1886</v>
      </c>
      <c r="F1828">
        <v>3</v>
      </c>
      <c r="G1828">
        <v>753.47</v>
      </c>
      <c r="H1828">
        <v>0.25</v>
      </c>
      <c r="I1828" t="s">
        <v>1864</v>
      </c>
      <c r="J1828">
        <v>1695.3074999999999</v>
      </c>
      <c r="K1828" s="4">
        <f>IF(ISBLANK(Sales_Fact[[#This Row],[Quantity]]),MEDIAN(Sales_Fact[Quantity]),Sales_Fact[[#This Row],[Quantity]])</f>
        <v>3</v>
      </c>
      <c r="L1828" s="1">
        <f>IF(ISBLANK(Sales_Fact[[#This Row],[Unit_Price]]),MEDIAN(Sales_Fact[Unit_Price]),Sales_Fact[[#This Row],[Unit_Price]])</f>
        <v>753.47</v>
      </c>
      <c r="M1828" s="2">
        <f>IF(ISBLANK(Sales_Fact[[#This Row],[Discount]]),MEDIAN(Sales_Fact[Discount]),Sales_Fact[[#This Row],[Discount]])</f>
        <v>0.25</v>
      </c>
      <c r="N1828" s="1">
        <f>Sales_Fact[[#This Row],[Quantity2]]*Sales_Fact[[#This Row],[Unit_Price3]]*(1-Sales_Fact[[#This Row],[Discount4]])</f>
        <v>1695.3074999999999</v>
      </c>
      <c r="O1828" s="1">
        <f>Sales_Fact[[#This Row],[Quantity2]]*Sales_Fact[[#This Row],[Unit_Price3]]</f>
        <v>2260.41</v>
      </c>
      <c r="P1828" s="1">
        <f>Sales_Fact[[#This Row],[Gross Amount]]*Sales_Fact[[#This Row],[Discount4]]</f>
        <v>565.10249999999996</v>
      </c>
      <c r="Q1828" s="1" t="str">
        <f>IF(Sales_Fact[[#This Row],[Total_Amount5]]&gt;1000,"High Value","Standard")</f>
        <v>High Value</v>
      </c>
    </row>
    <row r="1829" spans="1:17" x14ac:dyDescent="0.25">
      <c r="A1829" t="s">
        <v>3715</v>
      </c>
      <c r="B1829" s="3">
        <v>45673</v>
      </c>
      <c r="C1829" t="s">
        <v>529</v>
      </c>
      <c r="D1829" t="s">
        <v>1743</v>
      </c>
      <c r="E1829" t="s">
        <v>1879</v>
      </c>
      <c r="F1829">
        <v>3</v>
      </c>
      <c r="G1829">
        <v>713.95</v>
      </c>
      <c r="H1829">
        <v>0</v>
      </c>
      <c r="I1829" t="s">
        <v>1861</v>
      </c>
      <c r="J1829">
        <v>2141.85</v>
      </c>
      <c r="K1829" s="4">
        <f>IF(ISBLANK(Sales_Fact[[#This Row],[Quantity]]),MEDIAN(Sales_Fact[Quantity]),Sales_Fact[[#This Row],[Quantity]])</f>
        <v>3</v>
      </c>
      <c r="L1829" s="1">
        <f>IF(ISBLANK(Sales_Fact[[#This Row],[Unit_Price]]),MEDIAN(Sales_Fact[Unit_Price]),Sales_Fact[[#This Row],[Unit_Price]])</f>
        <v>713.95</v>
      </c>
      <c r="M1829" s="2">
        <f>IF(ISBLANK(Sales_Fact[[#This Row],[Discount]]),MEDIAN(Sales_Fact[Discount]),Sales_Fact[[#This Row],[Discount]])</f>
        <v>0</v>
      </c>
      <c r="N1829" s="1">
        <f>Sales_Fact[[#This Row],[Quantity2]]*Sales_Fact[[#This Row],[Unit_Price3]]*(1-Sales_Fact[[#This Row],[Discount4]])</f>
        <v>2141.8500000000004</v>
      </c>
      <c r="O1829" s="1">
        <f>Sales_Fact[[#This Row],[Quantity2]]*Sales_Fact[[#This Row],[Unit_Price3]]</f>
        <v>2141.8500000000004</v>
      </c>
      <c r="P1829" s="1">
        <f>Sales_Fact[[#This Row],[Gross Amount]]*Sales_Fact[[#This Row],[Discount4]]</f>
        <v>0</v>
      </c>
      <c r="Q1829" s="1" t="str">
        <f>IF(Sales_Fact[[#This Row],[Total_Amount5]]&gt;1000,"High Value","Standard")</f>
        <v>High Value</v>
      </c>
    </row>
    <row r="1830" spans="1:17" x14ac:dyDescent="0.25">
      <c r="A1830" t="s">
        <v>3716</v>
      </c>
      <c r="B1830" s="3">
        <v>45395</v>
      </c>
      <c r="C1830" t="s">
        <v>357</v>
      </c>
      <c r="D1830" t="s">
        <v>1585</v>
      </c>
      <c r="E1830" t="s">
        <v>1870</v>
      </c>
      <c r="F1830">
        <v>3</v>
      </c>
      <c r="G1830">
        <v>596</v>
      </c>
      <c r="H1830">
        <v>0.28000000000000003</v>
      </c>
      <c r="I1830" t="s">
        <v>1868</v>
      </c>
      <c r="J1830">
        <v>1287.3599999999999</v>
      </c>
      <c r="K1830" s="4">
        <f>IF(ISBLANK(Sales_Fact[[#This Row],[Quantity]]),MEDIAN(Sales_Fact[Quantity]),Sales_Fact[[#This Row],[Quantity]])</f>
        <v>3</v>
      </c>
      <c r="L1830" s="1">
        <f>IF(ISBLANK(Sales_Fact[[#This Row],[Unit_Price]]),MEDIAN(Sales_Fact[Unit_Price]),Sales_Fact[[#This Row],[Unit_Price]])</f>
        <v>596</v>
      </c>
      <c r="M1830" s="2">
        <f>IF(ISBLANK(Sales_Fact[[#This Row],[Discount]]),MEDIAN(Sales_Fact[Discount]),Sales_Fact[[#This Row],[Discount]])</f>
        <v>0.28000000000000003</v>
      </c>
      <c r="N1830" s="1">
        <f>Sales_Fact[[#This Row],[Quantity2]]*Sales_Fact[[#This Row],[Unit_Price3]]*(1-Sales_Fact[[#This Row],[Discount4]])</f>
        <v>1287.3599999999999</v>
      </c>
      <c r="O1830" s="1">
        <f>Sales_Fact[[#This Row],[Quantity2]]*Sales_Fact[[#This Row],[Unit_Price3]]</f>
        <v>1788</v>
      </c>
      <c r="P1830" s="1">
        <f>Sales_Fact[[#This Row],[Gross Amount]]*Sales_Fact[[#This Row],[Discount4]]</f>
        <v>500.64000000000004</v>
      </c>
      <c r="Q1830" s="1" t="str">
        <f>IF(Sales_Fact[[#This Row],[Total_Amount5]]&gt;1000,"High Value","Standard")</f>
        <v>High Value</v>
      </c>
    </row>
    <row r="1831" spans="1:17" x14ac:dyDescent="0.25">
      <c r="A1831" t="s">
        <v>3717</v>
      </c>
      <c r="B1831" s="3">
        <v>45379</v>
      </c>
      <c r="C1831" t="s">
        <v>1059</v>
      </c>
      <c r="D1831" t="s">
        <v>1578</v>
      </c>
      <c r="E1831" t="s">
        <v>1890</v>
      </c>
      <c r="F1831">
        <v>2</v>
      </c>
      <c r="G1831">
        <v>169.46</v>
      </c>
      <c r="H1831">
        <v>0.03</v>
      </c>
      <c r="I1831" t="s">
        <v>1864</v>
      </c>
      <c r="J1831">
        <v>328.75240000000002</v>
      </c>
      <c r="K1831" s="4">
        <f>IF(ISBLANK(Sales_Fact[[#This Row],[Quantity]]),MEDIAN(Sales_Fact[Quantity]),Sales_Fact[[#This Row],[Quantity]])</f>
        <v>2</v>
      </c>
      <c r="L1831" s="1">
        <f>IF(ISBLANK(Sales_Fact[[#This Row],[Unit_Price]]),MEDIAN(Sales_Fact[Unit_Price]),Sales_Fact[[#This Row],[Unit_Price]])</f>
        <v>169.46</v>
      </c>
      <c r="M1831" s="2">
        <f>IF(ISBLANK(Sales_Fact[[#This Row],[Discount]]),MEDIAN(Sales_Fact[Discount]),Sales_Fact[[#This Row],[Discount]])</f>
        <v>0.03</v>
      </c>
      <c r="N1831" s="1">
        <f>Sales_Fact[[#This Row],[Quantity2]]*Sales_Fact[[#This Row],[Unit_Price3]]*(1-Sales_Fact[[#This Row],[Discount4]])</f>
        <v>328.75240000000002</v>
      </c>
      <c r="O1831" s="1">
        <f>Sales_Fact[[#This Row],[Quantity2]]*Sales_Fact[[#This Row],[Unit_Price3]]</f>
        <v>338.92</v>
      </c>
      <c r="P1831" s="1">
        <f>Sales_Fact[[#This Row],[Gross Amount]]*Sales_Fact[[#This Row],[Discount4]]</f>
        <v>10.1676</v>
      </c>
      <c r="Q1831" s="1" t="str">
        <f>IF(Sales_Fact[[#This Row],[Total_Amount5]]&gt;1000,"High Value","Standard")</f>
        <v>Standard</v>
      </c>
    </row>
    <row r="1832" spans="1:17" x14ac:dyDescent="0.25">
      <c r="A1832" t="s">
        <v>3718</v>
      </c>
      <c r="B1832" s="3">
        <v>45860</v>
      </c>
      <c r="C1832" t="s">
        <v>957</v>
      </c>
      <c r="D1832" t="s">
        <v>1746</v>
      </c>
      <c r="E1832" t="s">
        <v>1881</v>
      </c>
      <c r="F1832">
        <v>4</v>
      </c>
      <c r="G1832">
        <v>611.91999999999996</v>
      </c>
      <c r="H1832">
        <v>0.2</v>
      </c>
      <c r="I1832" t="s">
        <v>1864</v>
      </c>
      <c r="J1832">
        <v>1958.144</v>
      </c>
      <c r="K1832" s="4">
        <f>IF(ISBLANK(Sales_Fact[[#This Row],[Quantity]]),MEDIAN(Sales_Fact[Quantity]),Sales_Fact[[#This Row],[Quantity]])</f>
        <v>4</v>
      </c>
      <c r="L1832" s="1">
        <f>IF(ISBLANK(Sales_Fact[[#This Row],[Unit_Price]]),MEDIAN(Sales_Fact[Unit_Price]),Sales_Fact[[#This Row],[Unit_Price]])</f>
        <v>611.91999999999996</v>
      </c>
      <c r="M1832" s="2">
        <f>IF(ISBLANK(Sales_Fact[[#This Row],[Discount]]),MEDIAN(Sales_Fact[Discount]),Sales_Fact[[#This Row],[Discount]])</f>
        <v>0.2</v>
      </c>
      <c r="N1832" s="1">
        <f>Sales_Fact[[#This Row],[Quantity2]]*Sales_Fact[[#This Row],[Unit_Price3]]*(1-Sales_Fact[[#This Row],[Discount4]])</f>
        <v>1958.144</v>
      </c>
      <c r="O1832" s="1">
        <f>Sales_Fact[[#This Row],[Quantity2]]*Sales_Fact[[#This Row],[Unit_Price3]]</f>
        <v>2447.6799999999998</v>
      </c>
      <c r="P1832" s="1">
        <f>Sales_Fact[[#This Row],[Gross Amount]]*Sales_Fact[[#This Row],[Discount4]]</f>
        <v>489.536</v>
      </c>
      <c r="Q1832" s="1" t="str">
        <f>IF(Sales_Fact[[#This Row],[Total_Amount5]]&gt;1000,"High Value","Standard")</f>
        <v>High Value</v>
      </c>
    </row>
    <row r="1833" spans="1:17" x14ac:dyDescent="0.25">
      <c r="A1833" t="s">
        <v>3719</v>
      </c>
      <c r="B1833" s="3">
        <v>45704</v>
      </c>
      <c r="C1833" t="s">
        <v>24</v>
      </c>
      <c r="D1833" t="s">
        <v>1773</v>
      </c>
      <c r="E1833" t="s">
        <v>1888</v>
      </c>
      <c r="F1833">
        <v>2</v>
      </c>
      <c r="G1833">
        <v>25.3</v>
      </c>
      <c r="H1833">
        <v>0.21</v>
      </c>
      <c r="I1833" t="s">
        <v>1861</v>
      </c>
      <c r="J1833">
        <v>39.973999999999997</v>
      </c>
      <c r="K1833" s="4">
        <f>IF(ISBLANK(Sales_Fact[[#This Row],[Quantity]]),MEDIAN(Sales_Fact[Quantity]),Sales_Fact[[#This Row],[Quantity]])</f>
        <v>2</v>
      </c>
      <c r="L1833" s="1">
        <f>IF(ISBLANK(Sales_Fact[[#This Row],[Unit_Price]]),MEDIAN(Sales_Fact[Unit_Price]),Sales_Fact[[#This Row],[Unit_Price]])</f>
        <v>25.3</v>
      </c>
      <c r="M1833" s="2">
        <f>IF(ISBLANK(Sales_Fact[[#This Row],[Discount]]),MEDIAN(Sales_Fact[Discount]),Sales_Fact[[#This Row],[Discount]])</f>
        <v>0.21</v>
      </c>
      <c r="N1833" s="1">
        <f>Sales_Fact[[#This Row],[Quantity2]]*Sales_Fact[[#This Row],[Unit_Price3]]*(1-Sales_Fact[[#This Row],[Discount4]])</f>
        <v>39.974000000000004</v>
      </c>
      <c r="O1833" s="1">
        <f>Sales_Fact[[#This Row],[Quantity2]]*Sales_Fact[[#This Row],[Unit_Price3]]</f>
        <v>50.6</v>
      </c>
      <c r="P1833" s="1">
        <f>Sales_Fact[[#This Row],[Gross Amount]]*Sales_Fact[[#This Row],[Discount4]]</f>
        <v>10.625999999999999</v>
      </c>
      <c r="Q1833" s="1" t="str">
        <f>IF(Sales_Fact[[#This Row],[Total_Amount5]]&gt;1000,"High Value","Standard")</f>
        <v>Standard</v>
      </c>
    </row>
    <row r="1834" spans="1:17" x14ac:dyDescent="0.25">
      <c r="A1834" t="s">
        <v>3720</v>
      </c>
      <c r="B1834" s="3">
        <v>45327</v>
      </c>
      <c r="C1834" t="s">
        <v>1353</v>
      </c>
      <c r="D1834" t="s">
        <v>1770</v>
      </c>
      <c r="E1834" t="s">
        <v>1901</v>
      </c>
      <c r="F1834">
        <v>4</v>
      </c>
      <c r="G1834">
        <v>166.93</v>
      </c>
      <c r="H1834">
        <v>0.02</v>
      </c>
      <c r="I1834" t="s">
        <v>1864</v>
      </c>
      <c r="J1834">
        <v>654.36559999999997</v>
      </c>
      <c r="K1834" s="4">
        <f>IF(ISBLANK(Sales_Fact[[#This Row],[Quantity]]),MEDIAN(Sales_Fact[Quantity]),Sales_Fact[[#This Row],[Quantity]])</f>
        <v>4</v>
      </c>
      <c r="L1834" s="1">
        <f>IF(ISBLANK(Sales_Fact[[#This Row],[Unit_Price]]),MEDIAN(Sales_Fact[Unit_Price]),Sales_Fact[[#This Row],[Unit_Price]])</f>
        <v>166.93</v>
      </c>
      <c r="M1834" s="2">
        <f>IF(ISBLANK(Sales_Fact[[#This Row],[Discount]]),MEDIAN(Sales_Fact[Discount]),Sales_Fact[[#This Row],[Discount]])</f>
        <v>0.02</v>
      </c>
      <c r="N1834" s="1">
        <f>Sales_Fact[[#This Row],[Quantity2]]*Sales_Fact[[#This Row],[Unit_Price3]]*(1-Sales_Fact[[#This Row],[Discount4]])</f>
        <v>654.36559999999997</v>
      </c>
      <c r="O1834" s="1">
        <f>Sales_Fact[[#This Row],[Quantity2]]*Sales_Fact[[#This Row],[Unit_Price3]]</f>
        <v>667.72</v>
      </c>
      <c r="P1834" s="1">
        <f>Sales_Fact[[#This Row],[Gross Amount]]*Sales_Fact[[#This Row],[Discount4]]</f>
        <v>13.3544</v>
      </c>
      <c r="Q1834" s="1" t="str">
        <f>IF(Sales_Fact[[#This Row],[Total_Amount5]]&gt;1000,"High Value","Standard")</f>
        <v>Standard</v>
      </c>
    </row>
    <row r="1835" spans="1:17" x14ac:dyDescent="0.25">
      <c r="A1835" t="s">
        <v>3721</v>
      </c>
      <c r="B1835" s="3">
        <v>45721</v>
      </c>
      <c r="C1835" t="s">
        <v>899</v>
      </c>
      <c r="D1835" t="s">
        <v>1731</v>
      </c>
      <c r="E1835" t="s">
        <v>1931</v>
      </c>
      <c r="F1835">
        <v>4</v>
      </c>
      <c r="G1835">
        <v>861.55</v>
      </c>
      <c r="H1835">
        <v>0.12</v>
      </c>
      <c r="I1835" t="s">
        <v>1861</v>
      </c>
      <c r="J1835">
        <v>3032.6559999999999</v>
      </c>
      <c r="K1835" s="4">
        <f>IF(ISBLANK(Sales_Fact[[#This Row],[Quantity]]),MEDIAN(Sales_Fact[Quantity]),Sales_Fact[[#This Row],[Quantity]])</f>
        <v>4</v>
      </c>
      <c r="L1835" s="1">
        <f>IF(ISBLANK(Sales_Fact[[#This Row],[Unit_Price]]),MEDIAN(Sales_Fact[Unit_Price]),Sales_Fact[[#This Row],[Unit_Price]])</f>
        <v>861.55</v>
      </c>
      <c r="M1835" s="2">
        <f>IF(ISBLANK(Sales_Fact[[#This Row],[Discount]]),MEDIAN(Sales_Fact[Discount]),Sales_Fact[[#This Row],[Discount]])</f>
        <v>0.12</v>
      </c>
      <c r="N1835" s="1">
        <f>Sales_Fact[[#This Row],[Quantity2]]*Sales_Fact[[#This Row],[Unit_Price3]]*(1-Sales_Fact[[#This Row],[Discount4]])</f>
        <v>3032.6559999999999</v>
      </c>
      <c r="O1835" s="1">
        <f>Sales_Fact[[#This Row],[Quantity2]]*Sales_Fact[[#This Row],[Unit_Price3]]</f>
        <v>3446.2</v>
      </c>
      <c r="P1835" s="1">
        <f>Sales_Fact[[#This Row],[Gross Amount]]*Sales_Fact[[#This Row],[Discount4]]</f>
        <v>413.54399999999998</v>
      </c>
      <c r="Q1835" s="1" t="str">
        <f>IF(Sales_Fact[[#This Row],[Total_Amount5]]&gt;1000,"High Value","Standard")</f>
        <v>High Value</v>
      </c>
    </row>
    <row r="1836" spans="1:17" x14ac:dyDescent="0.25">
      <c r="A1836" t="s">
        <v>3722</v>
      </c>
      <c r="B1836" s="3">
        <v>45842</v>
      </c>
      <c r="C1836" t="s">
        <v>1137</v>
      </c>
      <c r="D1836" t="s">
        <v>1680</v>
      </c>
      <c r="E1836" t="s">
        <v>1870</v>
      </c>
      <c r="F1836">
        <v>3</v>
      </c>
      <c r="G1836">
        <v>56.17</v>
      </c>
      <c r="H1836">
        <v>0.01</v>
      </c>
      <c r="I1836" t="s">
        <v>1868</v>
      </c>
      <c r="J1836">
        <v>166.82490000000001</v>
      </c>
      <c r="K1836" s="4">
        <f>IF(ISBLANK(Sales_Fact[[#This Row],[Quantity]]),MEDIAN(Sales_Fact[Quantity]),Sales_Fact[[#This Row],[Quantity]])</f>
        <v>3</v>
      </c>
      <c r="L1836" s="1">
        <f>IF(ISBLANK(Sales_Fact[[#This Row],[Unit_Price]]),MEDIAN(Sales_Fact[Unit_Price]),Sales_Fact[[#This Row],[Unit_Price]])</f>
        <v>56.17</v>
      </c>
      <c r="M1836" s="2">
        <f>IF(ISBLANK(Sales_Fact[[#This Row],[Discount]]),MEDIAN(Sales_Fact[Discount]),Sales_Fact[[#This Row],[Discount]])</f>
        <v>0.01</v>
      </c>
      <c r="N1836" s="1">
        <f>Sales_Fact[[#This Row],[Quantity2]]*Sales_Fact[[#This Row],[Unit_Price3]]*(1-Sales_Fact[[#This Row],[Discount4]])</f>
        <v>166.82489999999999</v>
      </c>
      <c r="O1836" s="1">
        <f>Sales_Fact[[#This Row],[Quantity2]]*Sales_Fact[[#This Row],[Unit_Price3]]</f>
        <v>168.51</v>
      </c>
      <c r="P1836" s="1">
        <f>Sales_Fact[[#This Row],[Gross Amount]]*Sales_Fact[[#This Row],[Discount4]]</f>
        <v>1.6851</v>
      </c>
      <c r="Q1836" s="1" t="str">
        <f>IF(Sales_Fact[[#This Row],[Total_Amount5]]&gt;1000,"High Value","Standard")</f>
        <v>Standard</v>
      </c>
    </row>
    <row r="1837" spans="1:17" x14ac:dyDescent="0.25">
      <c r="A1837" t="s">
        <v>3723</v>
      </c>
      <c r="B1837" s="3">
        <v>45862</v>
      </c>
      <c r="C1837" t="s">
        <v>858</v>
      </c>
      <c r="D1837" t="s">
        <v>1597</v>
      </c>
      <c r="E1837" t="s">
        <v>1892</v>
      </c>
      <c r="F1837">
        <v>1</v>
      </c>
      <c r="G1837">
        <v>582.29</v>
      </c>
      <c r="H1837">
        <v>0.2</v>
      </c>
      <c r="I1837" t="s">
        <v>1861</v>
      </c>
      <c r="J1837">
        <v>465.83199999999999</v>
      </c>
      <c r="K1837" s="4">
        <f>IF(ISBLANK(Sales_Fact[[#This Row],[Quantity]]),MEDIAN(Sales_Fact[Quantity]),Sales_Fact[[#This Row],[Quantity]])</f>
        <v>1</v>
      </c>
      <c r="L1837" s="1">
        <f>IF(ISBLANK(Sales_Fact[[#This Row],[Unit_Price]]),MEDIAN(Sales_Fact[Unit_Price]),Sales_Fact[[#This Row],[Unit_Price]])</f>
        <v>582.29</v>
      </c>
      <c r="M1837" s="2">
        <f>IF(ISBLANK(Sales_Fact[[#This Row],[Discount]]),MEDIAN(Sales_Fact[Discount]),Sales_Fact[[#This Row],[Discount]])</f>
        <v>0.2</v>
      </c>
      <c r="N1837" s="1">
        <f>Sales_Fact[[#This Row],[Quantity2]]*Sales_Fact[[#This Row],[Unit_Price3]]*(1-Sales_Fact[[#This Row],[Discount4]])</f>
        <v>465.83199999999999</v>
      </c>
      <c r="O1837" s="1">
        <f>Sales_Fact[[#This Row],[Quantity2]]*Sales_Fact[[#This Row],[Unit_Price3]]</f>
        <v>582.29</v>
      </c>
      <c r="P1837" s="1">
        <f>Sales_Fact[[#This Row],[Gross Amount]]*Sales_Fact[[#This Row],[Discount4]]</f>
        <v>116.458</v>
      </c>
      <c r="Q1837" s="1" t="str">
        <f>IF(Sales_Fact[[#This Row],[Total_Amount5]]&gt;1000,"High Value","Standard")</f>
        <v>Standard</v>
      </c>
    </row>
    <row r="1838" spans="1:17" x14ac:dyDescent="0.25">
      <c r="A1838" t="s">
        <v>3724</v>
      </c>
      <c r="B1838" s="3">
        <v>45681</v>
      </c>
      <c r="C1838" t="s">
        <v>842</v>
      </c>
      <c r="D1838" t="s">
        <v>1800</v>
      </c>
      <c r="E1838" t="s">
        <v>1879</v>
      </c>
      <c r="F1838">
        <v>3</v>
      </c>
      <c r="G1838">
        <v>63.96</v>
      </c>
      <c r="H1838">
        <v>0.02</v>
      </c>
      <c r="I1838" t="s">
        <v>1861</v>
      </c>
      <c r="J1838">
        <v>188.04239999999999</v>
      </c>
      <c r="K1838" s="4">
        <f>IF(ISBLANK(Sales_Fact[[#This Row],[Quantity]]),MEDIAN(Sales_Fact[Quantity]),Sales_Fact[[#This Row],[Quantity]])</f>
        <v>3</v>
      </c>
      <c r="L1838" s="1">
        <f>IF(ISBLANK(Sales_Fact[[#This Row],[Unit_Price]]),MEDIAN(Sales_Fact[Unit_Price]),Sales_Fact[[#This Row],[Unit_Price]])</f>
        <v>63.96</v>
      </c>
      <c r="M1838" s="2">
        <f>IF(ISBLANK(Sales_Fact[[#This Row],[Discount]]),MEDIAN(Sales_Fact[Discount]),Sales_Fact[[#This Row],[Discount]])</f>
        <v>0.02</v>
      </c>
      <c r="N1838" s="1">
        <f>Sales_Fact[[#This Row],[Quantity2]]*Sales_Fact[[#This Row],[Unit_Price3]]*(1-Sales_Fact[[#This Row],[Discount4]])</f>
        <v>188.04239999999999</v>
      </c>
      <c r="O1838" s="1">
        <f>Sales_Fact[[#This Row],[Quantity2]]*Sales_Fact[[#This Row],[Unit_Price3]]</f>
        <v>191.88</v>
      </c>
      <c r="P1838" s="1">
        <f>Sales_Fact[[#This Row],[Gross Amount]]*Sales_Fact[[#This Row],[Discount4]]</f>
        <v>3.8376000000000001</v>
      </c>
      <c r="Q1838" s="1" t="str">
        <f>IF(Sales_Fact[[#This Row],[Total_Amount5]]&gt;1000,"High Value","Standard")</f>
        <v>Standard</v>
      </c>
    </row>
    <row r="1839" spans="1:17" x14ac:dyDescent="0.25">
      <c r="A1839" t="s">
        <v>3725</v>
      </c>
      <c r="B1839" s="3">
        <v>45392</v>
      </c>
      <c r="C1839" t="s">
        <v>245</v>
      </c>
      <c r="D1839" t="s">
        <v>1578</v>
      </c>
      <c r="E1839" t="s">
        <v>1913</v>
      </c>
      <c r="F1839">
        <v>1</v>
      </c>
      <c r="G1839">
        <v>829.83</v>
      </c>
      <c r="H1839">
        <v>0.26</v>
      </c>
      <c r="I1839" t="s">
        <v>1868</v>
      </c>
      <c r="J1839">
        <v>614.07420000000002</v>
      </c>
      <c r="K1839" s="4">
        <f>IF(ISBLANK(Sales_Fact[[#This Row],[Quantity]]),MEDIAN(Sales_Fact[Quantity]),Sales_Fact[[#This Row],[Quantity]])</f>
        <v>1</v>
      </c>
      <c r="L1839" s="1">
        <f>IF(ISBLANK(Sales_Fact[[#This Row],[Unit_Price]]),MEDIAN(Sales_Fact[Unit_Price]),Sales_Fact[[#This Row],[Unit_Price]])</f>
        <v>829.83</v>
      </c>
      <c r="M1839" s="2">
        <f>IF(ISBLANK(Sales_Fact[[#This Row],[Discount]]),MEDIAN(Sales_Fact[Discount]),Sales_Fact[[#This Row],[Discount]])</f>
        <v>0.26</v>
      </c>
      <c r="N1839" s="1">
        <f>Sales_Fact[[#This Row],[Quantity2]]*Sales_Fact[[#This Row],[Unit_Price3]]*(1-Sales_Fact[[#This Row],[Discount4]])</f>
        <v>614.07420000000002</v>
      </c>
      <c r="O1839" s="1">
        <f>Sales_Fact[[#This Row],[Quantity2]]*Sales_Fact[[#This Row],[Unit_Price3]]</f>
        <v>829.83</v>
      </c>
      <c r="P1839" s="1">
        <f>Sales_Fact[[#This Row],[Gross Amount]]*Sales_Fact[[#This Row],[Discount4]]</f>
        <v>215.75580000000002</v>
      </c>
      <c r="Q1839" s="1" t="str">
        <f>IF(Sales_Fact[[#This Row],[Total_Amount5]]&gt;1000,"High Value","Standard")</f>
        <v>Standard</v>
      </c>
    </row>
    <row r="1840" spans="1:17" x14ac:dyDescent="0.25">
      <c r="A1840" t="s">
        <v>3726</v>
      </c>
      <c r="B1840" s="3">
        <v>45586</v>
      </c>
      <c r="C1840" t="s">
        <v>1167</v>
      </c>
      <c r="D1840" t="s">
        <v>1653</v>
      </c>
      <c r="E1840" t="s">
        <v>1886</v>
      </c>
      <c r="F1840">
        <v>2</v>
      </c>
      <c r="G1840">
        <v>858.15</v>
      </c>
      <c r="H1840">
        <v>0.03</v>
      </c>
      <c r="I1840" t="s">
        <v>1861</v>
      </c>
      <c r="J1840">
        <v>1664.8109999999999</v>
      </c>
      <c r="K1840" s="4">
        <f>IF(ISBLANK(Sales_Fact[[#This Row],[Quantity]]),MEDIAN(Sales_Fact[Quantity]),Sales_Fact[[#This Row],[Quantity]])</f>
        <v>2</v>
      </c>
      <c r="L1840" s="1">
        <f>IF(ISBLANK(Sales_Fact[[#This Row],[Unit_Price]]),MEDIAN(Sales_Fact[Unit_Price]),Sales_Fact[[#This Row],[Unit_Price]])</f>
        <v>858.15</v>
      </c>
      <c r="M1840" s="2">
        <f>IF(ISBLANK(Sales_Fact[[#This Row],[Discount]]),MEDIAN(Sales_Fact[Discount]),Sales_Fact[[#This Row],[Discount]])</f>
        <v>0.03</v>
      </c>
      <c r="N1840" s="1">
        <f>Sales_Fact[[#This Row],[Quantity2]]*Sales_Fact[[#This Row],[Unit_Price3]]*(1-Sales_Fact[[#This Row],[Discount4]])</f>
        <v>1664.8109999999999</v>
      </c>
      <c r="O1840" s="1">
        <f>Sales_Fact[[#This Row],[Quantity2]]*Sales_Fact[[#This Row],[Unit_Price3]]</f>
        <v>1716.3</v>
      </c>
      <c r="P1840" s="1">
        <f>Sales_Fact[[#This Row],[Gross Amount]]*Sales_Fact[[#This Row],[Discount4]]</f>
        <v>51.488999999999997</v>
      </c>
      <c r="Q1840" s="1" t="str">
        <f>IF(Sales_Fact[[#This Row],[Total_Amount5]]&gt;1000,"High Value","Standard")</f>
        <v>High Value</v>
      </c>
    </row>
    <row r="1841" spans="1:17" x14ac:dyDescent="0.25">
      <c r="A1841" t="s">
        <v>3727</v>
      </c>
      <c r="B1841" s="3">
        <v>45340</v>
      </c>
      <c r="C1841" t="s">
        <v>1134</v>
      </c>
      <c r="D1841" t="s">
        <v>1770</v>
      </c>
      <c r="E1841" t="s">
        <v>1896</v>
      </c>
      <c r="F1841">
        <v>3</v>
      </c>
      <c r="G1841">
        <v>717.32</v>
      </c>
      <c r="H1841">
        <v>0.23</v>
      </c>
      <c r="I1841" t="s">
        <v>1868</v>
      </c>
      <c r="J1841">
        <v>1657.0092</v>
      </c>
      <c r="K1841" s="4">
        <f>IF(ISBLANK(Sales_Fact[[#This Row],[Quantity]]),MEDIAN(Sales_Fact[Quantity]),Sales_Fact[[#This Row],[Quantity]])</f>
        <v>3</v>
      </c>
      <c r="L1841" s="1">
        <f>IF(ISBLANK(Sales_Fact[[#This Row],[Unit_Price]]),MEDIAN(Sales_Fact[Unit_Price]),Sales_Fact[[#This Row],[Unit_Price]])</f>
        <v>717.32</v>
      </c>
      <c r="M1841" s="2">
        <f>IF(ISBLANK(Sales_Fact[[#This Row],[Discount]]),MEDIAN(Sales_Fact[Discount]),Sales_Fact[[#This Row],[Discount]])</f>
        <v>0.23</v>
      </c>
      <c r="N1841" s="1">
        <f>Sales_Fact[[#This Row],[Quantity2]]*Sales_Fact[[#This Row],[Unit_Price3]]*(1-Sales_Fact[[#This Row],[Discount4]])</f>
        <v>1657.0092</v>
      </c>
      <c r="O1841" s="1">
        <f>Sales_Fact[[#This Row],[Quantity2]]*Sales_Fact[[#This Row],[Unit_Price3]]</f>
        <v>2151.96</v>
      </c>
      <c r="P1841" s="1">
        <f>Sales_Fact[[#This Row],[Gross Amount]]*Sales_Fact[[#This Row],[Discount4]]</f>
        <v>494.95080000000002</v>
      </c>
      <c r="Q1841" s="1" t="str">
        <f>IF(Sales_Fact[[#This Row],[Total_Amount5]]&gt;1000,"High Value","Standard")</f>
        <v>High Value</v>
      </c>
    </row>
    <row r="1842" spans="1:17" x14ac:dyDescent="0.25">
      <c r="A1842" t="s">
        <v>3728</v>
      </c>
      <c r="B1842" s="3">
        <v>45853</v>
      </c>
      <c r="C1842" t="s">
        <v>1338</v>
      </c>
      <c r="D1842" t="s">
        <v>1800</v>
      </c>
      <c r="E1842" t="s">
        <v>1913</v>
      </c>
      <c r="F1842">
        <v>1</v>
      </c>
      <c r="G1842">
        <v>163.19999999999999</v>
      </c>
      <c r="H1842">
        <v>0.22</v>
      </c>
      <c r="I1842" t="s">
        <v>1864</v>
      </c>
      <c r="J1842">
        <v>127.29600000000001</v>
      </c>
      <c r="K1842" s="4">
        <f>IF(ISBLANK(Sales_Fact[[#This Row],[Quantity]]),MEDIAN(Sales_Fact[Quantity]),Sales_Fact[[#This Row],[Quantity]])</f>
        <v>1</v>
      </c>
      <c r="L1842" s="1">
        <f>IF(ISBLANK(Sales_Fact[[#This Row],[Unit_Price]]),MEDIAN(Sales_Fact[Unit_Price]),Sales_Fact[[#This Row],[Unit_Price]])</f>
        <v>163.19999999999999</v>
      </c>
      <c r="M1842" s="2">
        <f>IF(ISBLANK(Sales_Fact[[#This Row],[Discount]]),MEDIAN(Sales_Fact[Discount]),Sales_Fact[[#This Row],[Discount]])</f>
        <v>0.22</v>
      </c>
      <c r="N1842" s="1">
        <f>Sales_Fact[[#This Row],[Quantity2]]*Sales_Fact[[#This Row],[Unit_Price3]]*(1-Sales_Fact[[#This Row],[Discount4]])</f>
        <v>127.29599999999999</v>
      </c>
      <c r="O1842" s="1">
        <f>Sales_Fact[[#This Row],[Quantity2]]*Sales_Fact[[#This Row],[Unit_Price3]]</f>
        <v>163.19999999999999</v>
      </c>
      <c r="P1842" s="1">
        <f>Sales_Fact[[#This Row],[Gross Amount]]*Sales_Fact[[#This Row],[Discount4]]</f>
        <v>35.903999999999996</v>
      </c>
      <c r="Q1842" s="1" t="str">
        <f>IF(Sales_Fact[[#This Row],[Total_Amount5]]&gt;1000,"High Value","Standard")</f>
        <v>Standard</v>
      </c>
    </row>
    <row r="1843" spans="1:17" x14ac:dyDescent="0.25">
      <c r="A1843" t="s">
        <v>3729</v>
      </c>
      <c r="B1843" s="3">
        <v>45489</v>
      </c>
      <c r="C1843" t="s">
        <v>440</v>
      </c>
      <c r="D1843" t="s">
        <v>1794</v>
      </c>
      <c r="E1843" t="s">
        <v>1913</v>
      </c>
      <c r="F1843">
        <v>2</v>
      </c>
      <c r="G1843">
        <v>966.71</v>
      </c>
      <c r="H1843">
        <v>0.11</v>
      </c>
      <c r="I1843" t="s">
        <v>1861</v>
      </c>
      <c r="J1843">
        <v>1720.7438</v>
      </c>
      <c r="K1843" s="4">
        <f>IF(ISBLANK(Sales_Fact[[#This Row],[Quantity]]),MEDIAN(Sales_Fact[Quantity]),Sales_Fact[[#This Row],[Quantity]])</f>
        <v>2</v>
      </c>
      <c r="L1843" s="1">
        <f>IF(ISBLANK(Sales_Fact[[#This Row],[Unit_Price]]),MEDIAN(Sales_Fact[Unit_Price]),Sales_Fact[[#This Row],[Unit_Price]])</f>
        <v>966.71</v>
      </c>
      <c r="M1843" s="2">
        <f>IF(ISBLANK(Sales_Fact[[#This Row],[Discount]]),MEDIAN(Sales_Fact[Discount]),Sales_Fact[[#This Row],[Discount]])</f>
        <v>0.11</v>
      </c>
      <c r="N1843" s="1">
        <f>Sales_Fact[[#This Row],[Quantity2]]*Sales_Fact[[#This Row],[Unit_Price3]]*(1-Sales_Fact[[#This Row],[Discount4]])</f>
        <v>1720.7438000000002</v>
      </c>
      <c r="O1843" s="1">
        <f>Sales_Fact[[#This Row],[Quantity2]]*Sales_Fact[[#This Row],[Unit_Price3]]</f>
        <v>1933.42</v>
      </c>
      <c r="P1843" s="1">
        <f>Sales_Fact[[#This Row],[Gross Amount]]*Sales_Fact[[#This Row],[Discount4]]</f>
        <v>212.67620000000002</v>
      </c>
      <c r="Q1843" s="1" t="str">
        <f>IF(Sales_Fact[[#This Row],[Total_Amount5]]&gt;1000,"High Value","Standard")</f>
        <v>High Value</v>
      </c>
    </row>
    <row r="1844" spans="1:17" x14ac:dyDescent="0.25">
      <c r="A1844" t="s">
        <v>3730</v>
      </c>
      <c r="B1844" s="3">
        <v>45761</v>
      </c>
      <c r="C1844" t="s">
        <v>1101</v>
      </c>
      <c r="D1844" t="s">
        <v>1656</v>
      </c>
      <c r="E1844" t="s">
        <v>1896</v>
      </c>
      <c r="F1844">
        <v>2</v>
      </c>
      <c r="G1844">
        <v>873.94</v>
      </c>
      <c r="H1844">
        <v>0.14000000000000001</v>
      </c>
      <c r="I1844" t="s">
        <v>1868</v>
      </c>
      <c r="J1844">
        <v>1503.1768</v>
      </c>
      <c r="K1844" s="4">
        <f>IF(ISBLANK(Sales_Fact[[#This Row],[Quantity]]),MEDIAN(Sales_Fact[Quantity]),Sales_Fact[[#This Row],[Quantity]])</f>
        <v>2</v>
      </c>
      <c r="L1844" s="1">
        <f>IF(ISBLANK(Sales_Fact[[#This Row],[Unit_Price]]),MEDIAN(Sales_Fact[Unit_Price]),Sales_Fact[[#This Row],[Unit_Price]])</f>
        <v>873.94</v>
      </c>
      <c r="M1844" s="2">
        <f>IF(ISBLANK(Sales_Fact[[#This Row],[Discount]]),MEDIAN(Sales_Fact[Discount]),Sales_Fact[[#This Row],[Discount]])</f>
        <v>0.14000000000000001</v>
      </c>
      <c r="N1844" s="1">
        <f>Sales_Fact[[#This Row],[Quantity2]]*Sales_Fact[[#This Row],[Unit_Price3]]*(1-Sales_Fact[[#This Row],[Discount4]])</f>
        <v>1503.1768</v>
      </c>
      <c r="O1844" s="1">
        <f>Sales_Fact[[#This Row],[Quantity2]]*Sales_Fact[[#This Row],[Unit_Price3]]</f>
        <v>1747.88</v>
      </c>
      <c r="P1844" s="1">
        <f>Sales_Fact[[#This Row],[Gross Amount]]*Sales_Fact[[#This Row],[Discount4]]</f>
        <v>244.70320000000004</v>
      </c>
      <c r="Q1844" s="1" t="str">
        <f>IF(Sales_Fact[[#This Row],[Total_Amount5]]&gt;1000,"High Value","Standard")</f>
        <v>High Value</v>
      </c>
    </row>
    <row r="1845" spans="1:17" x14ac:dyDescent="0.25">
      <c r="A1845" t="s">
        <v>3731</v>
      </c>
      <c r="B1845" s="3">
        <v>45379</v>
      </c>
      <c r="C1845" t="s">
        <v>508</v>
      </c>
      <c r="D1845" t="s">
        <v>1548</v>
      </c>
      <c r="E1845" t="s">
        <v>1860</v>
      </c>
      <c r="F1845">
        <v>1</v>
      </c>
      <c r="G1845">
        <v>140.24</v>
      </c>
      <c r="H1845">
        <v>0.27</v>
      </c>
      <c r="I1845" t="s">
        <v>1861</v>
      </c>
      <c r="J1845">
        <v>102.37520000000001</v>
      </c>
      <c r="K1845" s="4">
        <f>IF(ISBLANK(Sales_Fact[[#This Row],[Quantity]]),MEDIAN(Sales_Fact[Quantity]),Sales_Fact[[#This Row],[Quantity]])</f>
        <v>1</v>
      </c>
      <c r="L1845" s="1">
        <f>IF(ISBLANK(Sales_Fact[[#This Row],[Unit_Price]]),MEDIAN(Sales_Fact[Unit_Price]),Sales_Fact[[#This Row],[Unit_Price]])</f>
        <v>140.24</v>
      </c>
      <c r="M1845" s="2">
        <f>IF(ISBLANK(Sales_Fact[[#This Row],[Discount]]),MEDIAN(Sales_Fact[Discount]),Sales_Fact[[#This Row],[Discount]])</f>
        <v>0.27</v>
      </c>
      <c r="N1845" s="1">
        <f>Sales_Fact[[#This Row],[Quantity2]]*Sales_Fact[[#This Row],[Unit_Price3]]*(1-Sales_Fact[[#This Row],[Discount4]])</f>
        <v>102.37520000000001</v>
      </c>
      <c r="O1845" s="1">
        <f>Sales_Fact[[#This Row],[Quantity2]]*Sales_Fact[[#This Row],[Unit_Price3]]</f>
        <v>140.24</v>
      </c>
      <c r="P1845" s="1">
        <f>Sales_Fact[[#This Row],[Gross Amount]]*Sales_Fact[[#This Row],[Discount4]]</f>
        <v>37.864800000000002</v>
      </c>
      <c r="Q1845" s="1" t="str">
        <f>IF(Sales_Fact[[#This Row],[Total_Amount5]]&gt;1000,"High Value","Standard")</f>
        <v>Standard</v>
      </c>
    </row>
    <row r="1846" spans="1:17" x14ac:dyDescent="0.25">
      <c r="A1846" t="s">
        <v>3732</v>
      </c>
      <c r="B1846" s="3">
        <v>45716</v>
      </c>
      <c r="C1846" t="s">
        <v>663</v>
      </c>
      <c r="D1846" t="s">
        <v>1680</v>
      </c>
      <c r="E1846" t="s">
        <v>1870</v>
      </c>
      <c r="F1846">
        <v>2</v>
      </c>
      <c r="G1846">
        <v>549.91999999999996</v>
      </c>
      <c r="H1846">
        <v>0.28000000000000003</v>
      </c>
      <c r="I1846" t="s">
        <v>1861</v>
      </c>
      <c r="J1846">
        <v>791.88479999999993</v>
      </c>
      <c r="K1846" s="4">
        <f>IF(ISBLANK(Sales_Fact[[#This Row],[Quantity]]),MEDIAN(Sales_Fact[Quantity]),Sales_Fact[[#This Row],[Quantity]])</f>
        <v>2</v>
      </c>
      <c r="L1846" s="1">
        <f>IF(ISBLANK(Sales_Fact[[#This Row],[Unit_Price]]),MEDIAN(Sales_Fact[Unit_Price]),Sales_Fact[[#This Row],[Unit_Price]])</f>
        <v>549.91999999999996</v>
      </c>
      <c r="M1846" s="2">
        <f>IF(ISBLANK(Sales_Fact[[#This Row],[Discount]]),MEDIAN(Sales_Fact[Discount]),Sales_Fact[[#This Row],[Discount]])</f>
        <v>0.28000000000000003</v>
      </c>
      <c r="N1846" s="1">
        <f>Sales_Fact[[#This Row],[Quantity2]]*Sales_Fact[[#This Row],[Unit_Price3]]*(1-Sales_Fact[[#This Row],[Discount4]])</f>
        <v>791.88479999999993</v>
      </c>
      <c r="O1846" s="1">
        <f>Sales_Fact[[#This Row],[Quantity2]]*Sales_Fact[[#This Row],[Unit_Price3]]</f>
        <v>1099.8399999999999</v>
      </c>
      <c r="P1846" s="1">
        <f>Sales_Fact[[#This Row],[Gross Amount]]*Sales_Fact[[#This Row],[Discount4]]</f>
        <v>307.95519999999999</v>
      </c>
      <c r="Q1846" s="1" t="str">
        <f>IF(Sales_Fact[[#This Row],[Total_Amount5]]&gt;1000,"High Value","Standard")</f>
        <v>Standard</v>
      </c>
    </row>
    <row r="1847" spans="1:17" x14ac:dyDescent="0.25">
      <c r="A1847" t="s">
        <v>3733</v>
      </c>
      <c r="B1847" s="3">
        <v>45364</v>
      </c>
      <c r="C1847" t="s">
        <v>394</v>
      </c>
      <c r="D1847" t="s">
        <v>1602</v>
      </c>
      <c r="E1847" t="s">
        <v>1870</v>
      </c>
      <c r="F1847">
        <v>4</v>
      </c>
      <c r="G1847">
        <v>715.88</v>
      </c>
      <c r="H1847">
        <v>0.19</v>
      </c>
      <c r="I1847" t="s">
        <v>1864</v>
      </c>
      <c r="J1847">
        <v>2319.4512</v>
      </c>
      <c r="K1847" s="4">
        <f>IF(ISBLANK(Sales_Fact[[#This Row],[Quantity]]),MEDIAN(Sales_Fact[Quantity]),Sales_Fact[[#This Row],[Quantity]])</f>
        <v>4</v>
      </c>
      <c r="L1847" s="1">
        <f>IF(ISBLANK(Sales_Fact[[#This Row],[Unit_Price]]),MEDIAN(Sales_Fact[Unit_Price]),Sales_Fact[[#This Row],[Unit_Price]])</f>
        <v>715.88</v>
      </c>
      <c r="M1847" s="2">
        <f>IF(ISBLANK(Sales_Fact[[#This Row],[Discount]]),MEDIAN(Sales_Fact[Discount]),Sales_Fact[[#This Row],[Discount]])</f>
        <v>0.19</v>
      </c>
      <c r="N1847" s="1">
        <f>Sales_Fact[[#This Row],[Quantity2]]*Sales_Fact[[#This Row],[Unit_Price3]]*(1-Sales_Fact[[#This Row],[Discount4]])</f>
        <v>2319.4512</v>
      </c>
      <c r="O1847" s="1">
        <f>Sales_Fact[[#This Row],[Quantity2]]*Sales_Fact[[#This Row],[Unit_Price3]]</f>
        <v>2863.52</v>
      </c>
      <c r="P1847" s="1">
        <f>Sales_Fact[[#This Row],[Gross Amount]]*Sales_Fact[[#This Row],[Discount4]]</f>
        <v>544.06880000000001</v>
      </c>
      <c r="Q1847" s="1" t="str">
        <f>IF(Sales_Fact[[#This Row],[Total_Amount5]]&gt;1000,"High Value","Standard")</f>
        <v>High Value</v>
      </c>
    </row>
    <row r="1848" spans="1:17" x14ac:dyDescent="0.25">
      <c r="A1848" t="s">
        <v>3734</v>
      </c>
      <c r="B1848" s="3">
        <v>45752</v>
      </c>
      <c r="C1848" t="s">
        <v>1170</v>
      </c>
      <c r="D1848" t="s">
        <v>1556</v>
      </c>
      <c r="E1848" t="s">
        <v>1866</v>
      </c>
      <c r="F1848">
        <v>3</v>
      </c>
      <c r="G1848">
        <v>591.9</v>
      </c>
      <c r="H1848">
        <v>0.27</v>
      </c>
      <c r="I1848" t="s">
        <v>1861</v>
      </c>
      <c r="J1848">
        <v>1296.261</v>
      </c>
      <c r="K1848" s="4">
        <f>IF(ISBLANK(Sales_Fact[[#This Row],[Quantity]]),MEDIAN(Sales_Fact[Quantity]),Sales_Fact[[#This Row],[Quantity]])</f>
        <v>3</v>
      </c>
      <c r="L1848" s="1">
        <f>IF(ISBLANK(Sales_Fact[[#This Row],[Unit_Price]]),MEDIAN(Sales_Fact[Unit_Price]),Sales_Fact[[#This Row],[Unit_Price]])</f>
        <v>591.9</v>
      </c>
      <c r="M1848" s="2">
        <f>IF(ISBLANK(Sales_Fact[[#This Row],[Discount]]),MEDIAN(Sales_Fact[Discount]),Sales_Fact[[#This Row],[Discount]])</f>
        <v>0.27</v>
      </c>
      <c r="N1848" s="1">
        <f>Sales_Fact[[#This Row],[Quantity2]]*Sales_Fact[[#This Row],[Unit_Price3]]*(1-Sales_Fact[[#This Row],[Discount4]])</f>
        <v>1296.2609999999997</v>
      </c>
      <c r="O1848" s="1">
        <f>Sales_Fact[[#This Row],[Quantity2]]*Sales_Fact[[#This Row],[Unit_Price3]]</f>
        <v>1775.6999999999998</v>
      </c>
      <c r="P1848" s="1">
        <f>Sales_Fact[[#This Row],[Gross Amount]]*Sales_Fact[[#This Row],[Discount4]]</f>
        <v>479.43899999999996</v>
      </c>
      <c r="Q1848" s="1" t="str">
        <f>IF(Sales_Fact[[#This Row],[Total_Amount5]]&gt;1000,"High Value","Standard")</f>
        <v>High Value</v>
      </c>
    </row>
    <row r="1849" spans="1:17" x14ac:dyDescent="0.25">
      <c r="A1849" t="s">
        <v>3735</v>
      </c>
      <c r="B1849" s="3">
        <v>45883</v>
      </c>
      <c r="C1849" t="s">
        <v>1182</v>
      </c>
      <c r="D1849" t="s">
        <v>1617</v>
      </c>
      <c r="E1849" t="s">
        <v>1901</v>
      </c>
      <c r="F1849">
        <v>2</v>
      </c>
      <c r="G1849">
        <v>523.14</v>
      </c>
      <c r="H1849">
        <v>0.13</v>
      </c>
      <c r="I1849" t="s">
        <v>1864</v>
      </c>
      <c r="J1849">
        <v>910.2636</v>
      </c>
      <c r="K1849" s="4">
        <f>IF(ISBLANK(Sales_Fact[[#This Row],[Quantity]]),MEDIAN(Sales_Fact[Quantity]),Sales_Fact[[#This Row],[Quantity]])</f>
        <v>2</v>
      </c>
      <c r="L1849" s="1">
        <f>IF(ISBLANK(Sales_Fact[[#This Row],[Unit_Price]]),MEDIAN(Sales_Fact[Unit_Price]),Sales_Fact[[#This Row],[Unit_Price]])</f>
        <v>523.14</v>
      </c>
      <c r="M1849" s="2">
        <f>IF(ISBLANK(Sales_Fact[[#This Row],[Discount]]),MEDIAN(Sales_Fact[Discount]),Sales_Fact[[#This Row],[Discount]])</f>
        <v>0.13</v>
      </c>
      <c r="N1849" s="1">
        <f>Sales_Fact[[#This Row],[Quantity2]]*Sales_Fact[[#This Row],[Unit_Price3]]*(1-Sales_Fact[[#This Row],[Discount4]])</f>
        <v>910.2636</v>
      </c>
      <c r="O1849" s="1">
        <f>Sales_Fact[[#This Row],[Quantity2]]*Sales_Fact[[#This Row],[Unit_Price3]]</f>
        <v>1046.28</v>
      </c>
      <c r="P1849" s="1">
        <f>Sales_Fact[[#This Row],[Gross Amount]]*Sales_Fact[[#This Row],[Discount4]]</f>
        <v>136.0164</v>
      </c>
      <c r="Q1849" s="1" t="str">
        <f>IF(Sales_Fact[[#This Row],[Total_Amount5]]&gt;1000,"High Value","Standard")</f>
        <v>Standard</v>
      </c>
    </row>
    <row r="1850" spans="1:17" x14ac:dyDescent="0.25">
      <c r="A1850" t="s">
        <v>3736</v>
      </c>
      <c r="B1850" s="3">
        <v>45477</v>
      </c>
      <c r="C1850" t="s">
        <v>739</v>
      </c>
      <c r="D1850" t="s">
        <v>1758</v>
      </c>
      <c r="E1850" t="s">
        <v>1881</v>
      </c>
      <c r="F1850">
        <v>2</v>
      </c>
      <c r="G1850">
        <v>478.62</v>
      </c>
      <c r="H1850">
        <v>0.17</v>
      </c>
      <c r="I1850" t="s">
        <v>1868</v>
      </c>
      <c r="J1850">
        <v>794.50919999999996</v>
      </c>
      <c r="K1850" s="4">
        <f>IF(ISBLANK(Sales_Fact[[#This Row],[Quantity]]),MEDIAN(Sales_Fact[Quantity]),Sales_Fact[[#This Row],[Quantity]])</f>
        <v>2</v>
      </c>
      <c r="L1850" s="1">
        <f>IF(ISBLANK(Sales_Fact[[#This Row],[Unit_Price]]),MEDIAN(Sales_Fact[Unit_Price]),Sales_Fact[[#This Row],[Unit_Price]])</f>
        <v>478.62</v>
      </c>
      <c r="M1850" s="2">
        <f>IF(ISBLANK(Sales_Fact[[#This Row],[Discount]]),MEDIAN(Sales_Fact[Discount]),Sales_Fact[[#This Row],[Discount]])</f>
        <v>0.17</v>
      </c>
      <c r="N1850" s="1">
        <f>Sales_Fact[[#This Row],[Quantity2]]*Sales_Fact[[#This Row],[Unit_Price3]]*(1-Sales_Fact[[#This Row],[Discount4]])</f>
        <v>794.50919999999996</v>
      </c>
      <c r="O1850" s="1">
        <f>Sales_Fact[[#This Row],[Quantity2]]*Sales_Fact[[#This Row],[Unit_Price3]]</f>
        <v>957.24</v>
      </c>
      <c r="P1850" s="1">
        <f>Sales_Fact[[#This Row],[Gross Amount]]*Sales_Fact[[#This Row],[Discount4]]</f>
        <v>162.73080000000002</v>
      </c>
      <c r="Q1850" s="1" t="str">
        <f>IF(Sales_Fact[[#This Row],[Total_Amount5]]&gt;1000,"High Value","Standard")</f>
        <v>Standard</v>
      </c>
    </row>
    <row r="1851" spans="1:17" x14ac:dyDescent="0.25">
      <c r="A1851" t="s">
        <v>3737</v>
      </c>
      <c r="B1851" s="3">
        <v>45556</v>
      </c>
      <c r="C1851" t="s">
        <v>954</v>
      </c>
      <c r="D1851" t="s">
        <v>1797</v>
      </c>
      <c r="E1851" t="s">
        <v>1883</v>
      </c>
      <c r="F1851">
        <v>4</v>
      </c>
      <c r="G1851">
        <v>740.5</v>
      </c>
      <c r="H1851">
        <v>0.17</v>
      </c>
      <c r="I1851" t="s">
        <v>1864</v>
      </c>
      <c r="J1851">
        <v>2458.46</v>
      </c>
      <c r="K1851" s="4">
        <f>IF(ISBLANK(Sales_Fact[[#This Row],[Quantity]]),MEDIAN(Sales_Fact[Quantity]),Sales_Fact[[#This Row],[Quantity]])</f>
        <v>4</v>
      </c>
      <c r="L1851" s="1">
        <f>IF(ISBLANK(Sales_Fact[[#This Row],[Unit_Price]]),MEDIAN(Sales_Fact[Unit_Price]),Sales_Fact[[#This Row],[Unit_Price]])</f>
        <v>740.5</v>
      </c>
      <c r="M1851" s="2">
        <f>IF(ISBLANK(Sales_Fact[[#This Row],[Discount]]),MEDIAN(Sales_Fact[Discount]),Sales_Fact[[#This Row],[Discount]])</f>
        <v>0.17</v>
      </c>
      <c r="N1851" s="1">
        <f>Sales_Fact[[#This Row],[Quantity2]]*Sales_Fact[[#This Row],[Unit_Price3]]*(1-Sales_Fact[[#This Row],[Discount4]])</f>
        <v>2458.46</v>
      </c>
      <c r="O1851" s="1">
        <f>Sales_Fact[[#This Row],[Quantity2]]*Sales_Fact[[#This Row],[Unit_Price3]]</f>
        <v>2962</v>
      </c>
      <c r="P1851" s="1">
        <f>Sales_Fact[[#This Row],[Gross Amount]]*Sales_Fact[[#This Row],[Discount4]]</f>
        <v>503.54</v>
      </c>
      <c r="Q1851" s="1" t="str">
        <f>IF(Sales_Fact[[#This Row],[Total_Amount5]]&gt;1000,"High Value","Standard")</f>
        <v>High Value</v>
      </c>
    </row>
    <row r="1852" spans="1:17" x14ac:dyDescent="0.25">
      <c r="A1852" t="s">
        <v>3738</v>
      </c>
      <c r="B1852" s="3">
        <v>45465</v>
      </c>
      <c r="C1852" t="s">
        <v>397</v>
      </c>
      <c r="D1852" t="s">
        <v>1689</v>
      </c>
      <c r="E1852" t="s">
        <v>1909</v>
      </c>
      <c r="F1852">
        <v>1</v>
      </c>
      <c r="G1852">
        <v>780.24</v>
      </c>
      <c r="H1852">
        <v>0.04</v>
      </c>
      <c r="I1852" t="s">
        <v>1868</v>
      </c>
      <c r="J1852">
        <v>749.03039999999999</v>
      </c>
      <c r="K1852" s="4">
        <f>IF(ISBLANK(Sales_Fact[[#This Row],[Quantity]]),MEDIAN(Sales_Fact[Quantity]),Sales_Fact[[#This Row],[Quantity]])</f>
        <v>1</v>
      </c>
      <c r="L1852" s="1">
        <f>IF(ISBLANK(Sales_Fact[[#This Row],[Unit_Price]]),MEDIAN(Sales_Fact[Unit_Price]),Sales_Fact[[#This Row],[Unit_Price]])</f>
        <v>780.24</v>
      </c>
      <c r="M1852" s="2">
        <f>IF(ISBLANK(Sales_Fact[[#This Row],[Discount]]),MEDIAN(Sales_Fact[Discount]),Sales_Fact[[#This Row],[Discount]])</f>
        <v>0.04</v>
      </c>
      <c r="N1852" s="1">
        <f>Sales_Fact[[#This Row],[Quantity2]]*Sales_Fact[[#This Row],[Unit_Price3]]*(1-Sales_Fact[[#This Row],[Discount4]])</f>
        <v>749.03039999999999</v>
      </c>
      <c r="O1852" s="1">
        <f>Sales_Fact[[#This Row],[Quantity2]]*Sales_Fact[[#This Row],[Unit_Price3]]</f>
        <v>780.24</v>
      </c>
      <c r="P1852" s="1">
        <f>Sales_Fact[[#This Row],[Gross Amount]]*Sales_Fact[[#This Row],[Discount4]]</f>
        <v>31.209600000000002</v>
      </c>
      <c r="Q1852" s="1" t="str">
        <f>IF(Sales_Fact[[#This Row],[Total_Amount5]]&gt;1000,"High Value","Standard")</f>
        <v>Standard</v>
      </c>
    </row>
    <row r="1853" spans="1:17" x14ac:dyDescent="0.25">
      <c r="A1853" t="s">
        <v>3739</v>
      </c>
      <c r="B1853" s="3">
        <v>45552</v>
      </c>
      <c r="C1853" t="s">
        <v>382</v>
      </c>
      <c r="D1853" t="s">
        <v>1761</v>
      </c>
      <c r="E1853" t="s">
        <v>1886</v>
      </c>
      <c r="F1853">
        <v>4</v>
      </c>
      <c r="G1853">
        <v>579.24</v>
      </c>
      <c r="H1853">
        <v>0.04</v>
      </c>
      <c r="I1853" t="s">
        <v>1868</v>
      </c>
      <c r="J1853">
        <v>2224.2815999999998</v>
      </c>
      <c r="K1853" s="4">
        <f>IF(ISBLANK(Sales_Fact[[#This Row],[Quantity]]),MEDIAN(Sales_Fact[Quantity]),Sales_Fact[[#This Row],[Quantity]])</f>
        <v>4</v>
      </c>
      <c r="L1853" s="1">
        <f>IF(ISBLANK(Sales_Fact[[#This Row],[Unit_Price]]),MEDIAN(Sales_Fact[Unit_Price]),Sales_Fact[[#This Row],[Unit_Price]])</f>
        <v>579.24</v>
      </c>
      <c r="M1853" s="2">
        <f>IF(ISBLANK(Sales_Fact[[#This Row],[Discount]]),MEDIAN(Sales_Fact[Discount]),Sales_Fact[[#This Row],[Discount]])</f>
        <v>0.04</v>
      </c>
      <c r="N1853" s="1">
        <f>Sales_Fact[[#This Row],[Quantity2]]*Sales_Fact[[#This Row],[Unit_Price3]]*(1-Sales_Fact[[#This Row],[Discount4]])</f>
        <v>2224.2815999999998</v>
      </c>
      <c r="O1853" s="1">
        <f>Sales_Fact[[#This Row],[Quantity2]]*Sales_Fact[[#This Row],[Unit_Price3]]</f>
        <v>2316.96</v>
      </c>
      <c r="P1853" s="1">
        <f>Sales_Fact[[#This Row],[Gross Amount]]*Sales_Fact[[#This Row],[Discount4]]</f>
        <v>92.678399999999996</v>
      </c>
      <c r="Q1853" s="1" t="str">
        <f>IF(Sales_Fact[[#This Row],[Total_Amount5]]&gt;1000,"High Value","Standard")</f>
        <v>High Value</v>
      </c>
    </row>
    <row r="1854" spans="1:17" x14ac:dyDescent="0.25">
      <c r="A1854" t="s">
        <v>3740</v>
      </c>
      <c r="B1854" s="3">
        <v>45635</v>
      </c>
      <c r="C1854" t="s">
        <v>1170</v>
      </c>
      <c r="D1854" t="s">
        <v>1552</v>
      </c>
      <c r="E1854" t="s">
        <v>1909</v>
      </c>
      <c r="F1854">
        <v>3</v>
      </c>
      <c r="G1854">
        <v>268.95</v>
      </c>
      <c r="H1854">
        <v>0.04</v>
      </c>
      <c r="I1854" t="s">
        <v>1864</v>
      </c>
      <c r="J1854">
        <v>774.57599999999991</v>
      </c>
      <c r="K1854" s="4">
        <f>IF(ISBLANK(Sales_Fact[[#This Row],[Quantity]]),MEDIAN(Sales_Fact[Quantity]),Sales_Fact[[#This Row],[Quantity]])</f>
        <v>3</v>
      </c>
      <c r="L1854" s="1">
        <f>IF(ISBLANK(Sales_Fact[[#This Row],[Unit_Price]]),MEDIAN(Sales_Fact[Unit_Price]),Sales_Fact[[#This Row],[Unit_Price]])</f>
        <v>268.95</v>
      </c>
      <c r="M1854" s="2">
        <f>IF(ISBLANK(Sales_Fact[[#This Row],[Discount]]),MEDIAN(Sales_Fact[Discount]),Sales_Fact[[#This Row],[Discount]])</f>
        <v>0.04</v>
      </c>
      <c r="N1854" s="1">
        <f>Sales_Fact[[#This Row],[Quantity2]]*Sales_Fact[[#This Row],[Unit_Price3]]*(1-Sales_Fact[[#This Row],[Discount4]])</f>
        <v>774.57599999999991</v>
      </c>
      <c r="O1854" s="1">
        <f>Sales_Fact[[#This Row],[Quantity2]]*Sales_Fact[[#This Row],[Unit_Price3]]</f>
        <v>806.84999999999991</v>
      </c>
      <c r="P1854" s="1">
        <f>Sales_Fact[[#This Row],[Gross Amount]]*Sales_Fact[[#This Row],[Discount4]]</f>
        <v>32.273999999999994</v>
      </c>
      <c r="Q1854" s="1" t="str">
        <f>IF(Sales_Fact[[#This Row],[Total_Amount5]]&gt;1000,"High Value","Standard")</f>
        <v>Standard</v>
      </c>
    </row>
    <row r="1855" spans="1:17" x14ac:dyDescent="0.25">
      <c r="A1855" t="s">
        <v>3741</v>
      </c>
      <c r="B1855" s="3">
        <v>45740</v>
      </c>
      <c r="C1855" t="s">
        <v>972</v>
      </c>
      <c r="D1855" t="s">
        <v>1564</v>
      </c>
      <c r="E1855" t="s">
        <v>1874</v>
      </c>
      <c r="F1855">
        <v>1</v>
      </c>
      <c r="G1855">
        <v>47.47</v>
      </c>
      <c r="H1855">
        <v>0.28000000000000003</v>
      </c>
      <c r="I1855" t="s">
        <v>1861</v>
      </c>
      <c r="J1855">
        <v>34.178400000000003</v>
      </c>
      <c r="K1855" s="4">
        <f>IF(ISBLANK(Sales_Fact[[#This Row],[Quantity]]),MEDIAN(Sales_Fact[Quantity]),Sales_Fact[[#This Row],[Quantity]])</f>
        <v>1</v>
      </c>
      <c r="L1855" s="1">
        <f>IF(ISBLANK(Sales_Fact[[#This Row],[Unit_Price]]),MEDIAN(Sales_Fact[Unit_Price]),Sales_Fact[[#This Row],[Unit_Price]])</f>
        <v>47.47</v>
      </c>
      <c r="M1855" s="2">
        <f>IF(ISBLANK(Sales_Fact[[#This Row],[Discount]]),MEDIAN(Sales_Fact[Discount]),Sales_Fact[[#This Row],[Discount]])</f>
        <v>0.28000000000000003</v>
      </c>
      <c r="N1855" s="1">
        <f>Sales_Fact[[#This Row],[Quantity2]]*Sales_Fact[[#This Row],[Unit_Price3]]*(1-Sales_Fact[[#This Row],[Discount4]])</f>
        <v>34.178399999999996</v>
      </c>
      <c r="O1855" s="1">
        <f>Sales_Fact[[#This Row],[Quantity2]]*Sales_Fact[[#This Row],[Unit_Price3]]</f>
        <v>47.47</v>
      </c>
      <c r="P1855" s="1">
        <f>Sales_Fact[[#This Row],[Gross Amount]]*Sales_Fact[[#This Row],[Discount4]]</f>
        <v>13.291600000000001</v>
      </c>
      <c r="Q1855" s="1" t="str">
        <f>IF(Sales_Fact[[#This Row],[Total_Amount5]]&gt;1000,"High Value","Standard")</f>
        <v>Standard</v>
      </c>
    </row>
    <row r="1856" spans="1:17" x14ac:dyDescent="0.25">
      <c r="A1856" t="s">
        <v>3742</v>
      </c>
      <c r="B1856" s="3">
        <v>45796</v>
      </c>
      <c r="C1856" t="s">
        <v>830</v>
      </c>
      <c r="D1856" t="s">
        <v>1650</v>
      </c>
      <c r="E1856" t="s">
        <v>1863</v>
      </c>
      <c r="F1856">
        <v>3</v>
      </c>
      <c r="G1856">
        <v>858.81</v>
      </c>
      <c r="H1856">
        <v>7.0000000000000007E-2</v>
      </c>
      <c r="I1856" t="s">
        <v>1861</v>
      </c>
      <c r="J1856">
        <v>2396.0799000000002</v>
      </c>
      <c r="K1856" s="4">
        <f>IF(ISBLANK(Sales_Fact[[#This Row],[Quantity]]),MEDIAN(Sales_Fact[Quantity]),Sales_Fact[[#This Row],[Quantity]])</f>
        <v>3</v>
      </c>
      <c r="L1856" s="1">
        <f>IF(ISBLANK(Sales_Fact[[#This Row],[Unit_Price]]),MEDIAN(Sales_Fact[Unit_Price]),Sales_Fact[[#This Row],[Unit_Price]])</f>
        <v>858.81</v>
      </c>
      <c r="M1856" s="2">
        <f>IF(ISBLANK(Sales_Fact[[#This Row],[Discount]]),MEDIAN(Sales_Fact[Discount]),Sales_Fact[[#This Row],[Discount]])</f>
        <v>7.0000000000000007E-2</v>
      </c>
      <c r="N1856" s="1">
        <f>Sales_Fact[[#This Row],[Quantity2]]*Sales_Fact[[#This Row],[Unit_Price3]]*(1-Sales_Fact[[#This Row],[Discount4]])</f>
        <v>2396.0798999999997</v>
      </c>
      <c r="O1856" s="1">
        <f>Sales_Fact[[#This Row],[Quantity2]]*Sales_Fact[[#This Row],[Unit_Price3]]</f>
        <v>2576.4299999999998</v>
      </c>
      <c r="P1856" s="1">
        <f>Sales_Fact[[#This Row],[Gross Amount]]*Sales_Fact[[#This Row],[Discount4]]</f>
        <v>180.3501</v>
      </c>
      <c r="Q1856" s="1" t="str">
        <f>IF(Sales_Fact[[#This Row],[Total_Amount5]]&gt;1000,"High Value","Standard")</f>
        <v>High Value</v>
      </c>
    </row>
    <row r="1857" spans="1:17" x14ac:dyDescent="0.25">
      <c r="A1857" t="s">
        <v>3743</v>
      </c>
      <c r="B1857" s="3">
        <v>45710</v>
      </c>
      <c r="C1857" t="s">
        <v>987</v>
      </c>
      <c r="D1857" t="s">
        <v>1608</v>
      </c>
      <c r="E1857" t="s">
        <v>1901</v>
      </c>
      <c r="F1857">
        <v>3</v>
      </c>
      <c r="G1857">
        <v>569.98</v>
      </c>
      <c r="H1857">
        <v>0.05</v>
      </c>
      <c r="I1857" t="s">
        <v>1861</v>
      </c>
      <c r="J1857">
        <v>1624.443</v>
      </c>
      <c r="K1857" s="4">
        <f>IF(ISBLANK(Sales_Fact[[#This Row],[Quantity]]),MEDIAN(Sales_Fact[Quantity]),Sales_Fact[[#This Row],[Quantity]])</f>
        <v>3</v>
      </c>
      <c r="L1857" s="1">
        <f>IF(ISBLANK(Sales_Fact[[#This Row],[Unit_Price]]),MEDIAN(Sales_Fact[Unit_Price]),Sales_Fact[[#This Row],[Unit_Price]])</f>
        <v>569.98</v>
      </c>
      <c r="M1857" s="2">
        <f>IF(ISBLANK(Sales_Fact[[#This Row],[Discount]]),MEDIAN(Sales_Fact[Discount]),Sales_Fact[[#This Row],[Discount]])</f>
        <v>0.05</v>
      </c>
      <c r="N1857" s="1">
        <f>Sales_Fact[[#This Row],[Quantity2]]*Sales_Fact[[#This Row],[Unit_Price3]]*(1-Sales_Fact[[#This Row],[Discount4]])</f>
        <v>1624.443</v>
      </c>
      <c r="O1857" s="1">
        <f>Sales_Fact[[#This Row],[Quantity2]]*Sales_Fact[[#This Row],[Unit_Price3]]</f>
        <v>1709.94</v>
      </c>
      <c r="P1857" s="1">
        <f>Sales_Fact[[#This Row],[Gross Amount]]*Sales_Fact[[#This Row],[Discount4]]</f>
        <v>85.497000000000014</v>
      </c>
      <c r="Q1857" s="1" t="str">
        <f>IF(Sales_Fact[[#This Row],[Total_Amount5]]&gt;1000,"High Value","Standard")</f>
        <v>High Value</v>
      </c>
    </row>
    <row r="1858" spans="1:17" x14ac:dyDescent="0.25">
      <c r="A1858" t="s">
        <v>3744</v>
      </c>
      <c r="B1858" s="3">
        <v>45596</v>
      </c>
      <c r="C1858" t="s">
        <v>1038</v>
      </c>
      <c r="D1858" t="s">
        <v>1773</v>
      </c>
      <c r="E1858" t="s">
        <v>1913</v>
      </c>
      <c r="F1858">
        <v>3</v>
      </c>
      <c r="G1858">
        <v>306.52</v>
      </c>
      <c r="H1858">
        <v>0.01</v>
      </c>
      <c r="I1858" t="s">
        <v>1868</v>
      </c>
      <c r="J1858">
        <v>910.36439999999993</v>
      </c>
      <c r="K1858" s="4">
        <f>IF(ISBLANK(Sales_Fact[[#This Row],[Quantity]]),MEDIAN(Sales_Fact[Quantity]),Sales_Fact[[#This Row],[Quantity]])</f>
        <v>3</v>
      </c>
      <c r="L1858" s="1">
        <f>IF(ISBLANK(Sales_Fact[[#This Row],[Unit_Price]]),MEDIAN(Sales_Fact[Unit_Price]),Sales_Fact[[#This Row],[Unit_Price]])</f>
        <v>306.52</v>
      </c>
      <c r="M1858" s="2">
        <f>IF(ISBLANK(Sales_Fact[[#This Row],[Discount]]),MEDIAN(Sales_Fact[Discount]),Sales_Fact[[#This Row],[Discount]])</f>
        <v>0.01</v>
      </c>
      <c r="N1858" s="1">
        <f>Sales_Fact[[#This Row],[Quantity2]]*Sales_Fact[[#This Row],[Unit_Price3]]*(1-Sales_Fact[[#This Row],[Discount4]])</f>
        <v>910.36439999999993</v>
      </c>
      <c r="O1858" s="1">
        <f>Sales_Fact[[#This Row],[Quantity2]]*Sales_Fact[[#This Row],[Unit_Price3]]</f>
        <v>919.56</v>
      </c>
      <c r="P1858" s="1">
        <f>Sales_Fact[[#This Row],[Gross Amount]]*Sales_Fact[[#This Row],[Discount4]]</f>
        <v>9.1955999999999989</v>
      </c>
      <c r="Q1858" s="1" t="str">
        <f>IF(Sales_Fact[[#This Row],[Total_Amount5]]&gt;1000,"High Value","Standard")</f>
        <v>Standard</v>
      </c>
    </row>
    <row r="1859" spans="1:17" x14ac:dyDescent="0.25">
      <c r="A1859" t="s">
        <v>3745</v>
      </c>
      <c r="B1859" s="3">
        <v>45354</v>
      </c>
      <c r="C1859" t="s">
        <v>242</v>
      </c>
      <c r="D1859" t="s">
        <v>1719</v>
      </c>
      <c r="E1859" t="s">
        <v>1896</v>
      </c>
      <c r="F1859">
        <v>3</v>
      </c>
      <c r="G1859">
        <v>184.67</v>
      </c>
      <c r="H1859">
        <v>0.03</v>
      </c>
      <c r="I1859" t="s">
        <v>1868</v>
      </c>
      <c r="J1859">
        <v>537.38969999999995</v>
      </c>
      <c r="K1859" s="4">
        <f>IF(ISBLANK(Sales_Fact[[#This Row],[Quantity]]),MEDIAN(Sales_Fact[Quantity]),Sales_Fact[[#This Row],[Quantity]])</f>
        <v>3</v>
      </c>
      <c r="L1859" s="1">
        <f>IF(ISBLANK(Sales_Fact[[#This Row],[Unit_Price]]),MEDIAN(Sales_Fact[Unit_Price]),Sales_Fact[[#This Row],[Unit_Price]])</f>
        <v>184.67</v>
      </c>
      <c r="M1859" s="2">
        <f>IF(ISBLANK(Sales_Fact[[#This Row],[Discount]]),MEDIAN(Sales_Fact[Discount]),Sales_Fact[[#This Row],[Discount]])</f>
        <v>0.03</v>
      </c>
      <c r="N1859" s="1">
        <f>Sales_Fact[[#This Row],[Quantity2]]*Sales_Fact[[#This Row],[Unit_Price3]]*(1-Sales_Fact[[#This Row],[Discount4]])</f>
        <v>537.38969999999995</v>
      </c>
      <c r="O1859" s="1">
        <f>Sales_Fact[[#This Row],[Quantity2]]*Sales_Fact[[#This Row],[Unit_Price3]]</f>
        <v>554.01</v>
      </c>
      <c r="P1859" s="1">
        <f>Sales_Fact[[#This Row],[Gross Amount]]*Sales_Fact[[#This Row],[Discount4]]</f>
        <v>16.6203</v>
      </c>
      <c r="Q1859" s="1" t="str">
        <f>IF(Sales_Fact[[#This Row],[Total_Amount5]]&gt;1000,"High Value","Standard")</f>
        <v>Standard</v>
      </c>
    </row>
    <row r="1860" spans="1:17" x14ac:dyDescent="0.25">
      <c r="A1860" t="s">
        <v>3746</v>
      </c>
      <c r="B1860" s="3">
        <v>45428</v>
      </c>
      <c r="C1860" t="s">
        <v>1493</v>
      </c>
      <c r="D1860" t="s">
        <v>1629</v>
      </c>
      <c r="E1860" t="s">
        <v>1870</v>
      </c>
      <c r="F1860">
        <v>4</v>
      </c>
      <c r="G1860">
        <v>189.56</v>
      </c>
      <c r="H1860">
        <v>0</v>
      </c>
      <c r="I1860" t="s">
        <v>1868</v>
      </c>
      <c r="J1860">
        <v>758.24</v>
      </c>
      <c r="K1860" s="4">
        <f>IF(ISBLANK(Sales_Fact[[#This Row],[Quantity]]),MEDIAN(Sales_Fact[Quantity]),Sales_Fact[[#This Row],[Quantity]])</f>
        <v>4</v>
      </c>
      <c r="L1860" s="1">
        <f>IF(ISBLANK(Sales_Fact[[#This Row],[Unit_Price]]),MEDIAN(Sales_Fact[Unit_Price]),Sales_Fact[[#This Row],[Unit_Price]])</f>
        <v>189.56</v>
      </c>
      <c r="M1860" s="2">
        <f>IF(ISBLANK(Sales_Fact[[#This Row],[Discount]]),MEDIAN(Sales_Fact[Discount]),Sales_Fact[[#This Row],[Discount]])</f>
        <v>0</v>
      </c>
      <c r="N1860" s="1">
        <f>Sales_Fact[[#This Row],[Quantity2]]*Sales_Fact[[#This Row],[Unit_Price3]]*(1-Sales_Fact[[#This Row],[Discount4]])</f>
        <v>758.24</v>
      </c>
      <c r="O1860" s="1">
        <f>Sales_Fact[[#This Row],[Quantity2]]*Sales_Fact[[#This Row],[Unit_Price3]]</f>
        <v>758.24</v>
      </c>
      <c r="P1860" s="1">
        <f>Sales_Fact[[#This Row],[Gross Amount]]*Sales_Fact[[#This Row],[Discount4]]</f>
        <v>0</v>
      </c>
      <c r="Q1860" s="1" t="str">
        <f>IF(Sales_Fact[[#This Row],[Total_Amount5]]&gt;1000,"High Value","Standard")</f>
        <v>Standard</v>
      </c>
    </row>
    <row r="1861" spans="1:17" x14ac:dyDescent="0.25">
      <c r="A1861" t="s">
        <v>3747</v>
      </c>
      <c r="B1861" s="3">
        <v>45511</v>
      </c>
      <c r="C1861" t="s">
        <v>684</v>
      </c>
      <c r="D1861" t="s">
        <v>1776</v>
      </c>
      <c r="E1861" t="s">
        <v>1870</v>
      </c>
      <c r="F1861">
        <v>1</v>
      </c>
      <c r="G1861">
        <v>805.24</v>
      </c>
      <c r="H1861">
        <v>0.04</v>
      </c>
      <c r="I1861" t="s">
        <v>1864</v>
      </c>
      <c r="J1861">
        <v>773.03039999999999</v>
      </c>
      <c r="K1861" s="4">
        <f>IF(ISBLANK(Sales_Fact[[#This Row],[Quantity]]),MEDIAN(Sales_Fact[Quantity]),Sales_Fact[[#This Row],[Quantity]])</f>
        <v>1</v>
      </c>
      <c r="L1861" s="1">
        <f>IF(ISBLANK(Sales_Fact[[#This Row],[Unit_Price]]),MEDIAN(Sales_Fact[Unit_Price]),Sales_Fact[[#This Row],[Unit_Price]])</f>
        <v>805.24</v>
      </c>
      <c r="M1861" s="2">
        <f>IF(ISBLANK(Sales_Fact[[#This Row],[Discount]]),MEDIAN(Sales_Fact[Discount]),Sales_Fact[[#This Row],[Discount]])</f>
        <v>0.04</v>
      </c>
      <c r="N1861" s="1">
        <f>Sales_Fact[[#This Row],[Quantity2]]*Sales_Fact[[#This Row],[Unit_Price3]]*(1-Sales_Fact[[#This Row],[Discount4]])</f>
        <v>773.03039999999999</v>
      </c>
      <c r="O1861" s="1">
        <f>Sales_Fact[[#This Row],[Quantity2]]*Sales_Fact[[#This Row],[Unit_Price3]]</f>
        <v>805.24</v>
      </c>
      <c r="P1861" s="1">
        <f>Sales_Fact[[#This Row],[Gross Amount]]*Sales_Fact[[#This Row],[Discount4]]</f>
        <v>32.209600000000002</v>
      </c>
      <c r="Q1861" s="1" t="str">
        <f>IF(Sales_Fact[[#This Row],[Total_Amount5]]&gt;1000,"High Value","Standard")</f>
        <v>Standard</v>
      </c>
    </row>
    <row r="1862" spans="1:17" x14ac:dyDescent="0.25">
      <c r="A1862" t="s">
        <v>3748</v>
      </c>
      <c r="B1862" s="3">
        <v>45549</v>
      </c>
      <c r="C1862" t="s">
        <v>625</v>
      </c>
      <c r="D1862" t="s">
        <v>1713</v>
      </c>
      <c r="E1862" t="s">
        <v>1863</v>
      </c>
      <c r="F1862">
        <v>3</v>
      </c>
      <c r="G1862">
        <v>683.74</v>
      </c>
      <c r="H1862">
        <v>0.24</v>
      </c>
      <c r="I1862" t="s">
        <v>1861</v>
      </c>
      <c r="J1862">
        <v>1558.9272000000001</v>
      </c>
      <c r="K1862" s="4">
        <f>IF(ISBLANK(Sales_Fact[[#This Row],[Quantity]]),MEDIAN(Sales_Fact[Quantity]),Sales_Fact[[#This Row],[Quantity]])</f>
        <v>3</v>
      </c>
      <c r="L1862" s="1">
        <f>IF(ISBLANK(Sales_Fact[[#This Row],[Unit_Price]]),MEDIAN(Sales_Fact[Unit_Price]),Sales_Fact[[#This Row],[Unit_Price]])</f>
        <v>683.74</v>
      </c>
      <c r="M1862" s="2">
        <f>IF(ISBLANK(Sales_Fact[[#This Row],[Discount]]),MEDIAN(Sales_Fact[Discount]),Sales_Fact[[#This Row],[Discount]])</f>
        <v>0.24</v>
      </c>
      <c r="N1862" s="1">
        <f>Sales_Fact[[#This Row],[Quantity2]]*Sales_Fact[[#This Row],[Unit_Price3]]*(1-Sales_Fact[[#This Row],[Discount4]])</f>
        <v>1558.9272000000003</v>
      </c>
      <c r="O1862" s="1">
        <f>Sales_Fact[[#This Row],[Quantity2]]*Sales_Fact[[#This Row],[Unit_Price3]]</f>
        <v>2051.2200000000003</v>
      </c>
      <c r="P1862" s="1">
        <f>Sales_Fact[[#This Row],[Gross Amount]]*Sales_Fact[[#This Row],[Discount4]]</f>
        <v>492.29280000000006</v>
      </c>
      <c r="Q1862" s="1" t="str">
        <f>IF(Sales_Fact[[#This Row],[Total_Amount5]]&gt;1000,"High Value","Standard")</f>
        <v>High Value</v>
      </c>
    </row>
    <row r="1863" spans="1:17" x14ac:dyDescent="0.25">
      <c r="A1863" t="s">
        <v>3749</v>
      </c>
      <c r="B1863" s="3">
        <v>45573</v>
      </c>
      <c r="C1863" t="s">
        <v>690</v>
      </c>
      <c r="D1863" t="s">
        <v>1719</v>
      </c>
      <c r="E1863" t="s">
        <v>1899</v>
      </c>
      <c r="F1863">
        <v>3</v>
      </c>
      <c r="G1863">
        <v>439.21</v>
      </c>
      <c r="H1863">
        <v>0.28000000000000003</v>
      </c>
      <c r="I1863" t="s">
        <v>1868</v>
      </c>
      <c r="J1863">
        <v>948.69359999999983</v>
      </c>
      <c r="K1863" s="4">
        <f>IF(ISBLANK(Sales_Fact[[#This Row],[Quantity]]),MEDIAN(Sales_Fact[Quantity]),Sales_Fact[[#This Row],[Quantity]])</f>
        <v>3</v>
      </c>
      <c r="L1863" s="1">
        <f>IF(ISBLANK(Sales_Fact[[#This Row],[Unit_Price]]),MEDIAN(Sales_Fact[Unit_Price]),Sales_Fact[[#This Row],[Unit_Price]])</f>
        <v>439.21</v>
      </c>
      <c r="M1863" s="2">
        <f>IF(ISBLANK(Sales_Fact[[#This Row],[Discount]]),MEDIAN(Sales_Fact[Discount]),Sales_Fact[[#This Row],[Discount]])</f>
        <v>0.28000000000000003</v>
      </c>
      <c r="N1863" s="1">
        <f>Sales_Fact[[#This Row],[Quantity2]]*Sales_Fact[[#This Row],[Unit_Price3]]*(1-Sales_Fact[[#This Row],[Discount4]])</f>
        <v>948.69359999999983</v>
      </c>
      <c r="O1863" s="1">
        <f>Sales_Fact[[#This Row],[Quantity2]]*Sales_Fact[[#This Row],[Unit_Price3]]</f>
        <v>1317.6299999999999</v>
      </c>
      <c r="P1863" s="1">
        <f>Sales_Fact[[#This Row],[Gross Amount]]*Sales_Fact[[#This Row],[Discount4]]</f>
        <v>368.93639999999999</v>
      </c>
      <c r="Q1863" s="1" t="str">
        <f>IF(Sales_Fact[[#This Row],[Total_Amount5]]&gt;1000,"High Value","Standard")</f>
        <v>Standard</v>
      </c>
    </row>
    <row r="1864" spans="1:17" x14ac:dyDescent="0.25">
      <c r="A1864" t="s">
        <v>3750</v>
      </c>
      <c r="B1864" s="3">
        <v>45904</v>
      </c>
      <c r="C1864" t="s">
        <v>418</v>
      </c>
      <c r="D1864" t="s">
        <v>1749</v>
      </c>
      <c r="E1864" t="s">
        <v>1904</v>
      </c>
      <c r="F1864">
        <v>1</v>
      </c>
      <c r="G1864">
        <v>126.92</v>
      </c>
      <c r="H1864">
        <v>0.24</v>
      </c>
      <c r="I1864" t="s">
        <v>1868</v>
      </c>
      <c r="J1864">
        <v>96.459199999999996</v>
      </c>
      <c r="K1864" s="4">
        <f>IF(ISBLANK(Sales_Fact[[#This Row],[Quantity]]),MEDIAN(Sales_Fact[Quantity]),Sales_Fact[[#This Row],[Quantity]])</f>
        <v>1</v>
      </c>
      <c r="L1864" s="1">
        <f>IF(ISBLANK(Sales_Fact[[#This Row],[Unit_Price]]),MEDIAN(Sales_Fact[Unit_Price]),Sales_Fact[[#This Row],[Unit_Price]])</f>
        <v>126.92</v>
      </c>
      <c r="M1864" s="2">
        <f>IF(ISBLANK(Sales_Fact[[#This Row],[Discount]]),MEDIAN(Sales_Fact[Discount]),Sales_Fact[[#This Row],[Discount]])</f>
        <v>0.24</v>
      </c>
      <c r="N1864" s="1">
        <f>Sales_Fact[[#This Row],[Quantity2]]*Sales_Fact[[#This Row],[Unit_Price3]]*(1-Sales_Fact[[#This Row],[Discount4]])</f>
        <v>96.459199999999996</v>
      </c>
      <c r="O1864" s="1">
        <f>Sales_Fact[[#This Row],[Quantity2]]*Sales_Fact[[#This Row],[Unit_Price3]]</f>
        <v>126.92</v>
      </c>
      <c r="P1864" s="1">
        <f>Sales_Fact[[#This Row],[Gross Amount]]*Sales_Fact[[#This Row],[Discount4]]</f>
        <v>30.460799999999999</v>
      </c>
      <c r="Q1864" s="1" t="str">
        <f>IF(Sales_Fact[[#This Row],[Total_Amount5]]&gt;1000,"High Value","Standard")</f>
        <v>Standard</v>
      </c>
    </row>
    <row r="1865" spans="1:17" x14ac:dyDescent="0.25">
      <c r="A1865" t="s">
        <v>3751</v>
      </c>
      <c r="B1865" s="3">
        <v>45489</v>
      </c>
      <c r="C1865" t="s">
        <v>29</v>
      </c>
      <c r="D1865" t="s">
        <v>1770</v>
      </c>
      <c r="E1865" t="s">
        <v>1874</v>
      </c>
      <c r="F1865">
        <v>4</v>
      </c>
      <c r="G1865">
        <v>834.7</v>
      </c>
      <c r="H1865">
        <v>0.14000000000000001</v>
      </c>
      <c r="I1865" t="s">
        <v>1861</v>
      </c>
      <c r="J1865">
        <v>2871.3679999999999</v>
      </c>
      <c r="K1865" s="4">
        <f>IF(ISBLANK(Sales_Fact[[#This Row],[Quantity]]),MEDIAN(Sales_Fact[Quantity]),Sales_Fact[[#This Row],[Quantity]])</f>
        <v>4</v>
      </c>
      <c r="L1865" s="1">
        <f>IF(ISBLANK(Sales_Fact[[#This Row],[Unit_Price]]),MEDIAN(Sales_Fact[Unit_Price]),Sales_Fact[[#This Row],[Unit_Price]])</f>
        <v>834.7</v>
      </c>
      <c r="M1865" s="2">
        <f>IF(ISBLANK(Sales_Fact[[#This Row],[Discount]]),MEDIAN(Sales_Fact[Discount]),Sales_Fact[[#This Row],[Discount]])</f>
        <v>0.14000000000000001</v>
      </c>
      <c r="N1865" s="1">
        <f>Sales_Fact[[#This Row],[Quantity2]]*Sales_Fact[[#This Row],[Unit_Price3]]*(1-Sales_Fact[[#This Row],[Discount4]])</f>
        <v>2871.3679999999999</v>
      </c>
      <c r="O1865" s="1">
        <f>Sales_Fact[[#This Row],[Quantity2]]*Sales_Fact[[#This Row],[Unit_Price3]]</f>
        <v>3338.8</v>
      </c>
      <c r="P1865" s="1">
        <f>Sales_Fact[[#This Row],[Gross Amount]]*Sales_Fact[[#This Row],[Discount4]]</f>
        <v>467.43200000000007</v>
      </c>
      <c r="Q1865" s="1" t="str">
        <f>IF(Sales_Fact[[#This Row],[Total_Amount5]]&gt;1000,"High Value","Standard")</f>
        <v>High Value</v>
      </c>
    </row>
    <row r="1866" spans="1:17" x14ac:dyDescent="0.25">
      <c r="A1866" t="s">
        <v>3752</v>
      </c>
      <c r="B1866" s="3">
        <v>45909</v>
      </c>
      <c r="C1866" t="s">
        <v>1080</v>
      </c>
      <c r="D1866" t="s">
        <v>1677</v>
      </c>
      <c r="E1866" t="s">
        <v>1931</v>
      </c>
      <c r="F1866">
        <v>2</v>
      </c>
      <c r="G1866">
        <v>271.88</v>
      </c>
      <c r="H1866">
        <v>0.11</v>
      </c>
      <c r="I1866" t="s">
        <v>1868</v>
      </c>
      <c r="J1866">
        <v>483.94639999999998</v>
      </c>
      <c r="K1866" s="4">
        <f>IF(ISBLANK(Sales_Fact[[#This Row],[Quantity]]),MEDIAN(Sales_Fact[Quantity]),Sales_Fact[[#This Row],[Quantity]])</f>
        <v>2</v>
      </c>
      <c r="L1866" s="1">
        <f>IF(ISBLANK(Sales_Fact[[#This Row],[Unit_Price]]),MEDIAN(Sales_Fact[Unit_Price]),Sales_Fact[[#This Row],[Unit_Price]])</f>
        <v>271.88</v>
      </c>
      <c r="M1866" s="2">
        <f>IF(ISBLANK(Sales_Fact[[#This Row],[Discount]]),MEDIAN(Sales_Fact[Discount]),Sales_Fact[[#This Row],[Discount]])</f>
        <v>0.11</v>
      </c>
      <c r="N1866" s="1">
        <f>Sales_Fact[[#This Row],[Quantity2]]*Sales_Fact[[#This Row],[Unit_Price3]]*(1-Sales_Fact[[#This Row],[Discount4]])</f>
        <v>483.94639999999998</v>
      </c>
      <c r="O1866" s="1">
        <f>Sales_Fact[[#This Row],[Quantity2]]*Sales_Fact[[#This Row],[Unit_Price3]]</f>
        <v>543.76</v>
      </c>
      <c r="P1866" s="1">
        <f>Sales_Fact[[#This Row],[Gross Amount]]*Sales_Fact[[#This Row],[Discount4]]</f>
        <v>59.813600000000001</v>
      </c>
      <c r="Q1866" s="1" t="str">
        <f>IF(Sales_Fact[[#This Row],[Total_Amount5]]&gt;1000,"High Value","Standard")</f>
        <v>Standard</v>
      </c>
    </row>
    <row r="1867" spans="1:17" x14ac:dyDescent="0.25">
      <c r="A1867" t="s">
        <v>3753</v>
      </c>
      <c r="B1867" s="3">
        <v>45720</v>
      </c>
      <c r="C1867" t="s">
        <v>1487</v>
      </c>
      <c r="D1867" t="s">
        <v>1585</v>
      </c>
      <c r="E1867" t="s">
        <v>1883</v>
      </c>
      <c r="F1867">
        <v>4</v>
      </c>
      <c r="G1867">
        <v>972.14</v>
      </c>
      <c r="H1867">
        <v>0.25</v>
      </c>
      <c r="I1867" t="s">
        <v>1861</v>
      </c>
      <c r="J1867">
        <v>2916.42</v>
      </c>
      <c r="K1867" s="4">
        <f>IF(ISBLANK(Sales_Fact[[#This Row],[Quantity]]),MEDIAN(Sales_Fact[Quantity]),Sales_Fact[[#This Row],[Quantity]])</f>
        <v>4</v>
      </c>
      <c r="L1867" s="1">
        <f>IF(ISBLANK(Sales_Fact[[#This Row],[Unit_Price]]),MEDIAN(Sales_Fact[Unit_Price]),Sales_Fact[[#This Row],[Unit_Price]])</f>
        <v>972.14</v>
      </c>
      <c r="M1867" s="2">
        <f>IF(ISBLANK(Sales_Fact[[#This Row],[Discount]]),MEDIAN(Sales_Fact[Discount]),Sales_Fact[[#This Row],[Discount]])</f>
        <v>0.25</v>
      </c>
      <c r="N1867" s="1">
        <f>Sales_Fact[[#This Row],[Quantity2]]*Sales_Fact[[#This Row],[Unit_Price3]]*(1-Sales_Fact[[#This Row],[Discount4]])</f>
        <v>2916.42</v>
      </c>
      <c r="O1867" s="1">
        <f>Sales_Fact[[#This Row],[Quantity2]]*Sales_Fact[[#This Row],[Unit_Price3]]</f>
        <v>3888.56</v>
      </c>
      <c r="P1867" s="1">
        <f>Sales_Fact[[#This Row],[Gross Amount]]*Sales_Fact[[#This Row],[Discount4]]</f>
        <v>972.14</v>
      </c>
      <c r="Q1867" s="1" t="str">
        <f>IF(Sales_Fact[[#This Row],[Total_Amount5]]&gt;1000,"High Value","Standard")</f>
        <v>High Value</v>
      </c>
    </row>
    <row r="1868" spans="1:17" x14ac:dyDescent="0.25">
      <c r="A1868" t="s">
        <v>3754</v>
      </c>
      <c r="B1868" s="3">
        <v>45831</v>
      </c>
      <c r="C1868" t="s">
        <v>339</v>
      </c>
      <c r="D1868" t="s">
        <v>1680</v>
      </c>
      <c r="E1868" t="s">
        <v>1874</v>
      </c>
      <c r="F1868">
        <v>3</v>
      </c>
      <c r="G1868">
        <v>523.66</v>
      </c>
      <c r="H1868">
        <v>0.27</v>
      </c>
      <c r="I1868" t="s">
        <v>1864</v>
      </c>
      <c r="J1868">
        <v>1146.8154</v>
      </c>
      <c r="K1868" s="4">
        <f>IF(ISBLANK(Sales_Fact[[#This Row],[Quantity]]),MEDIAN(Sales_Fact[Quantity]),Sales_Fact[[#This Row],[Quantity]])</f>
        <v>3</v>
      </c>
      <c r="L1868" s="1">
        <f>IF(ISBLANK(Sales_Fact[[#This Row],[Unit_Price]]),MEDIAN(Sales_Fact[Unit_Price]),Sales_Fact[[#This Row],[Unit_Price]])</f>
        <v>523.66</v>
      </c>
      <c r="M1868" s="2">
        <f>IF(ISBLANK(Sales_Fact[[#This Row],[Discount]]),MEDIAN(Sales_Fact[Discount]),Sales_Fact[[#This Row],[Discount]])</f>
        <v>0.27</v>
      </c>
      <c r="N1868" s="1">
        <f>Sales_Fact[[#This Row],[Quantity2]]*Sales_Fact[[#This Row],[Unit_Price3]]*(1-Sales_Fact[[#This Row],[Discount4]])</f>
        <v>1146.8154</v>
      </c>
      <c r="O1868" s="1">
        <f>Sales_Fact[[#This Row],[Quantity2]]*Sales_Fact[[#This Row],[Unit_Price3]]</f>
        <v>1570.98</v>
      </c>
      <c r="P1868" s="1">
        <f>Sales_Fact[[#This Row],[Gross Amount]]*Sales_Fact[[#This Row],[Discount4]]</f>
        <v>424.16460000000001</v>
      </c>
      <c r="Q1868" s="1" t="str">
        <f>IF(Sales_Fact[[#This Row],[Total_Amount5]]&gt;1000,"High Value","Standard")</f>
        <v>High Value</v>
      </c>
    </row>
    <row r="1869" spans="1:17" x14ac:dyDescent="0.25">
      <c r="A1869" t="s">
        <v>3755</v>
      </c>
      <c r="B1869" s="3">
        <v>45602</v>
      </c>
      <c r="C1869" t="s">
        <v>505</v>
      </c>
      <c r="D1869" t="s">
        <v>1743</v>
      </c>
      <c r="E1869" t="s">
        <v>1909</v>
      </c>
      <c r="F1869">
        <v>4</v>
      </c>
      <c r="G1869">
        <v>838.99</v>
      </c>
      <c r="H1869">
        <v>0.16</v>
      </c>
      <c r="I1869" t="s">
        <v>1861</v>
      </c>
      <c r="J1869">
        <v>2819.0064000000002</v>
      </c>
      <c r="K1869" s="4">
        <f>IF(ISBLANK(Sales_Fact[[#This Row],[Quantity]]),MEDIAN(Sales_Fact[Quantity]),Sales_Fact[[#This Row],[Quantity]])</f>
        <v>4</v>
      </c>
      <c r="L1869" s="1">
        <f>IF(ISBLANK(Sales_Fact[[#This Row],[Unit_Price]]),MEDIAN(Sales_Fact[Unit_Price]),Sales_Fact[[#This Row],[Unit_Price]])</f>
        <v>838.99</v>
      </c>
      <c r="M1869" s="2">
        <f>IF(ISBLANK(Sales_Fact[[#This Row],[Discount]]),MEDIAN(Sales_Fact[Discount]),Sales_Fact[[#This Row],[Discount]])</f>
        <v>0.16</v>
      </c>
      <c r="N1869" s="1">
        <f>Sales_Fact[[#This Row],[Quantity2]]*Sales_Fact[[#This Row],[Unit_Price3]]*(1-Sales_Fact[[#This Row],[Discount4]])</f>
        <v>2819.0063999999998</v>
      </c>
      <c r="O1869" s="1">
        <f>Sales_Fact[[#This Row],[Quantity2]]*Sales_Fact[[#This Row],[Unit_Price3]]</f>
        <v>3355.96</v>
      </c>
      <c r="P1869" s="1">
        <f>Sales_Fact[[#This Row],[Gross Amount]]*Sales_Fact[[#This Row],[Discount4]]</f>
        <v>536.95360000000005</v>
      </c>
      <c r="Q1869" s="1" t="str">
        <f>IF(Sales_Fact[[#This Row],[Total_Amount5]]&gt;1000,"High Value","Standard")</f>
        <v>High Value</v>
      </c>
    </row>
    <row r="1870" spans="1:17" x14ac:dyDescent="0.25">
      <c r="A1870" t="s">
        <v>3756</v>
      </c>
      <c r="B1870" s="3">
        <v>45722</v>
      </c>
      <c r="C1870" t="s">
        <v>467</v>
      </c>
      <c r="D1870" t="s">
        <v>1585</v>
      </c>
      <c r="E1870" t="s">
        <v>1863</v>
      </c>
      <c r="F1870">
        <v>4</v>
      </c>
      <c r="G1870">
        <v>838.7</v>
      </c>
      <c r="H1870">
        <v>0.21</v>
      </c>
      <c r="I1870" t="s">
        <v>1868</v>
      </c>
      <c r="J1870">
        <v>2650.2919999999999</v>
      </c>
      <c r="K1870" s="4">
        <f>IF(ISBLANK(Sales_Fact[[#This Row],[Quantity]]),MEDIAN(Sales_Fact[Quantity]),Sales_Fact[[#This Row],[Quantity]])</f>
        <v>4</v>
      </c>
      <c r="L1870" s="1">
        <f>IF(ISBLANK(Sales_Fact[[#This Row],[Unit_Price]]),MEDIAN(Sales_Fact[Unit_Price]),Sales_Fact[[#This Row],[Unit_Price]])</f>
        <v>838.7</v>
      </c>
      <c r="M1870" s="2">
        <f>IF(ISBLANK(Sales_Fact[[#This Row],[Discount]]),MEDIAN(Sales_Fact[Discount]),Sales_Fact[[#This Row],[Discount]])</f>
        <v>0.21</v>
      </c>
      <c r="N1870" s="1">
        <f>Sales_Fact[[#This Row],[Quantity2]]*Sales_Fact[[#This Row],[Unit_Price3]]*(1-Sales_Fact[[#This Row],[Discount4]])</f>
        <v>2650.2920000000004</v>
      </c>
      <c r="O1870" s="1">
        <f>Sales_Fact[[#This Row],[Quantity2]]*Sales_Fact[[#This Row],[Unit_Price3]]</f>
        <v>3354.8</v>
      </c>
      <c r="P1870" s="1">
        <f>Sales_Fact[[#This Row],[Gross Amount]]*Sales_Fact[[#This Row],[Discount4]]</f>
        <v>704.50800000000004</v>
      </c>
      <c r="Q1870" s="1" t="str">
        <f>IF(Sales_Fact[[#This Row],[Total_Amount5]]&gt;1000,"High Value","Standard")</f>
        <v>High Value</v>
      </c>
    </row>
    <row r="1871" spans="1:17" x14ac:dyDescent="0.25">
      <c r="A1871" t="s">
        <v>3757</v>
      </c>
      <c r="B1871" s="3">
        <v>45794</v>
      </c>
      <c r="C1871" t="s">
        <v>1314</v>
      </c>
      <c r="D1871" t="s">
        <v>1773</v>
      </c>
      <c r="E1871" t="s">
        <v>1866</v>
      </c>
      <c r="F1871">
        <v>3</v>
      </c>
      <c r="G1871">
        <v>943.24</v>
      </c>
      <c r="H1871">
        <v>0.21</v>
      </c>
      <c r="I1871" t="s">
        <v>1861</v>
      </c>
      <c r="J1871">
        <v>2235.4787999999999</v>
      </c>
      <c r="K1871" s="4">
        <f>IF(ISBLANK(Sales_Fact[[#This Row],[Quantity]]),MEDIAN(Sales_Fact[Quantity]),Sales_Fact[[#This Row],[Quantity]])</f>
        <v>3</v>
      </c>
      <c r="L1871" s="1">
        <f>IF(ISBLANK(Sales_Fact[[#This Row],[Unit_Price]]),MEDIAN(Sales_Fact[Unit_Price]),Sales_Fact[[#This Row],[Unit_Price]])</f>
        <v>943.24</v>
      </c>
      <c r="M1871" s="2">
        <f>IF(ISBLANK(Sales_Fact[[#This Row],[Discount]]),MEDIAN(Sales_Fact[Discount]),Sales_Fact[[#This Row],[Discount]])</f>
        <v>0.21</v>
      </c>
      <c r="N1871" s="1">
        <f>Sales_Fact[[#This Row],[Quantity2]]*Sales_Fact[[#This Row],[Unit_Price3]]*(1-Sales_Fact[[#This Row],[Discount4]])</f>
        <v>2235.4788000000003</v>
      </c>
      <c r="O1871" s="1">
        <f>Sales_Fact[[#This Row],[Quantity2]]*Sales_Fact[[#This Row],[Unit_Price3]]</f>
        <v>2829.7200000000003</v>
      </c>
      <c r="P1871" s="1">
        <f>Sales_Fact[[#This Row],[Gross Amount]]*Sales_Fact[[#This Row],[Discount4]]</f>
        <v>594.24120000000005</v>
      </c>
      <c r="Q1871" s="1" t="str">
        <f>IF(Sales_Fact[[#This Row],[Total_Amount5]]&gt;1000,"High Value","Standard")</f>
        <v>High Value</v>
      </c>
    </row>
    <row r="1872" spans="1:17" x14ac:dyDescent="0.25">
      <c r="A1872" t="s">
        <v>3758</v>
      </c>
      <c r="B1872" s="3">
        <v>45659</v>
      </c>
      <c r="C1872" t="s">
        <v>954</v>
      </c>
      <c r="D1872" t="s">
        <v>1548</v>
      </c>
      <c r="E1872" t="s">
        <v>1863</v>
      </c>
      <c r="F1872">
        <v>2</v>
      </c>
      <c r="G1872">
        <v>310.33</v>
      </c>
      <c r="H1872">
        <v>0.26</v>
      </c>
      <c r="I1872" t="s">
        <v>1861</v>
      </c>
      <c r="J1872">
        <v>459.28840000000002</v>
      </c>
      <c r="K1872" s="4">
        <f>IF(ISBLANK(Sales_Fact[[#This Row],[Quantity]]),MEDIAN(Sales_Fact[Quantity]),Sales_Fact[[#This Row],[Quantity]])</f>
        <v>2</v>
      </c>
      <c r="L1872" s="1">
        <f>IF(ISBLANK(Sales_Fact[[#This Row],[Unit_Price]]),MEDIAN(Sales_Fact[Unit_Price]),Sales_Fact[[#This Row],[Unit_Price]])</f>
        <v>310.33</v>
      </c>
      <c r="M1872" s="2">
        <f>IF(ISBLANK(Sales_Fact[[#This Row],[Discount]]),MEDIAN(Sales_Fact[Discount]),Sales_Fact[[#This Row],[Discount]])</f>
        <v>0.26</v>
      </c>
      <c r="N1872" s="1">
        <f>Sales_Fact[[#This Row],[Quantity2]]*Sales_Fact[[#This Row],[Unit_Price3]]*(1-Sales_Fact[[#This Row],[Discount4]])</f>
        <v>459.28839999999997</v>
      </c>
      <c r="O1872" s="1">
        <f>Sales_Fact[[#This Row],[Quantity2]]*Sales_Fact[[#This Row],[Unit_Price3]]</f>
        <v>620.66</v>
      </c>
      <c r="P1872" s="1">
        <f>Sales_Fact[[#This Row],[Gross Amount]]*Sales_Fact[[#This Row],[Discount4]]</f>
        <v>161.3716</v>
      </c>
      <c r="Q1872" s="1" t="str">
        <f>IF(Sales_Fact[[#This Row],[Total_Amount5]]&gt;1000,"High Value","Standard")</f>
        <v>Standard</v>
      </c>
    </row>
    <row r="1873" spans="1:17" x14ac:dyDescent="0.25">
      <c r="A1873" t="s">
        <v>3759</v>
      </c>
      <c r="B1873" s="3">
        <v>45501</v>
      </c>
      <c r="C1873" t="s">
        <v>1095</v>
      </c>
      <c r="D1873" t="s">
        <v>1686</v>
      </c>
      <c r="E1873" t="s">
        <v>1879</v>
      </c>
      <c r="F1873">
        <v>3</v>
      </c>
      <c r="G1873">
        <v>201.05</v>
      </c>
      <c r="H1873">
        <v>0.23</v>
      </c>
      <c r="I1873" t="s">
        <v>1864</v>
      </c>
      <c r="J1873">
        <v>464.42550000000011</v>
      </c>
      <c r="K1873" s="4">
        <f>IF(ISBLANK(Sales_Fact[[#This Row],[Quantity]]),MEDIAN(Sales_Fact[Quantity]),Sales_Fact[[#This Row],[Quantity]])</f>
        <v>3</v>
      </c>
      <c r="L1873" s="1">
        <f>IF(ISBLANK(Sales_Fact[[#This Row],[Unit_Price]]),MEDIAN(Sales_Fact[Unit_Price]),Sales_Fact[[#This Row],[Unit_Price]])</f>
        <v>201.05</v>
      </c>
      <c r="M1873" s="2">
        <f>IF(ISBLANK(Sales_Fact[[#This Row],[Discount]]),MEDIAN(Sales_Fact[Discount]),Sales_Fact[[#This Row],[Discount]])</f>
        <v>0.23</v>
      </c>
      <c r="N1873" s="1">
        <f>Sales_Fact[[#This Row],[Quantity2]]*Sales_Fact[[#This Row],[Unit_Price3]]*(1-Sales_Fact[[#This Row],[Discount4]])</f>
        <v>464.42550000000006</v>
      </c>
      <c r="O1873" s="1">
        <f>Sales_Fact[[#This Row],[Quantity2]]*Sales_Fact[[#This Row],[Unit_Price3]]</f>
        <v>603.15000000000009</v>
      </c>
      <c r="P1873" s="1">
        <f>Sales_Fact[[#This Row],[Gross Amount]]*Sales_Fact[[#This Row],[Discount4]]</f>
        <v>138.72450000000003</v>
      </c>
      <c r="Q1873" s="1" t="str">
        <f>IF(Sales_Fact[[#This Row],[Total_Amount5]]&gt;1000,"High Value","Standard")</f>
        <v>Standard</v>
      </c>
    </row>
    <row r="1874" spans="1:17" x14ac:dyDescent="0.25">
      <c r="A1874" t="s">
        <v>3760</v>
      </c>
      <c r="B1874" s="3">
        <v>45408</v>
      </c>
      <c r="C1874" t="s">
        <v>815</v>
      </c>
      <c r="D1874" t="s">
        <v>1725</v>
      </c>
      <c r="E1874" t="s">
        <v>1863</v>
      </c>
      <c r="F1874">
        <v>1</v>
      </c>
      <c r="G1874">
        <v>803.37</v>
      </c>
      <c r="H1874">
        <v>0.3</v>
      </c>
      <c r="I1874" t="s">
        <v>1864</v>
      </c>
      <c r="J1874">
        <v>562.35899999999992</v>
      </c>
      <c r="K1874" s="4">
        <f>IF(ISBLANK(Sales_Fact[[#This Row],[Quantity]]),MEDIAN(Sales_Fact[Quantity]),Sales_Fact[[#This Row],[Quantity]])</f>
        <v>1</v>
      </c>
      <c r="L1874" s="1">
        <f>IF(ISBLANK(Sales_Fact[[#This Row],[Unit_Price]]),MEDIAN(Sales_Fact[Unit_Price]),Sales_Fact[[#This Row],[Unit_Price]])</f>
        <v>803.37</v>
      </c>
      <c r="M1874" s="2">
        <f>IF(ISBLANK(Sales_Fact[[#This Row],[Discount]]),MEDIAN(Sales_Fact[Discount]),Sales_Fact[[#This Row],[Discount]])</f>
        <v>0.3</v>
      </c>
      <c r="N1874" s="1">
        <f>Sales_Fact[[#This Row],[Quantity2]]*Sales_Fact[[#This Row],[Unit_Price3]]*(1-Sales_Fact[[#This Row],[Discount4]])</f>
        <v>562.35899999999992</v>
      </c>
      <c r="O1874" s="1">
        <f>Sales_Fact[[#This Row],[Quantity2]]*Sales_Fact[[#This Row],[Unit_Price3]]</f>
        <v>803.37</v>
      </c>
      <c r="P1874" s="1">
        <f>Sales_Fact[[#This Row],[Gross Amount]]*Sales_Fact[[#This Row],[Discount4]]</f>
        <v>241.011</v>
      </c>
      <c r="Q1874" s="1" t="str">
        <f>IF(Sales_Fact[[#This Row],[Total_Amount5]]&gt;1000,"High Value","Standard")</f>
        <v>Standard</v>
      </c>
    </row>
    <row r="1875" spans="1:17" x14ac:dyDescent="0.25">
      <c r="A1875" t="s">
        <v>3761</v>
      </c>
      <c r="B1875" s="3">
        <v>45886</v>
      </c>
      <c r="C1875" t="s">
        <v>148</v>
      </c>
      <c r="D1875" t="s">
        <v>1734</v>
      </c>
      <c r="E1875" t="s">
        <v>1888</v>
      </c>
      <c r="F1875">
        <v>3</v>
      </c>
      <c r="G1875">
        <v>259.98</v>
      </c>
      <c r="H1875">
        <v>7.0000000000000007E-2</v>
      </c>
      <c r="I1875" t="s">
        <v>1868</v>
      </c>
      <c r="J1875">
        <v>725.3442</v>
      </c>
      <c r="K1875" s="4">
        <f>IF(ISBLANK(Sales_Fact[[#This Row],[Quantity]]),MEDIAN(Sales_Fact[Quantity]),Sales_Fact[[#This Row],[Quantity]])</f>
        <v>3</v>
      </c>
      <c r="L1875" s="1">
        <f>IF(ISBLANK(Sales_Fact[[#This Row],[Unit_Price]]),MEDIAN(Sales_Fact[Unit_Price]),Sales_Fact[[#This Row],[Unit_Price]])</f>
        <v>259.98</v>
      </c>
      <c r="M1875" s="2">
        <f>IF(ISBLANK(Sales_Fact[[#This Row],[Discount]]),MEDIAN(Sales_Fact[Discount]),Sales_Fact[[#This Row],[Discount]])</f>
        <v>7.0000000000000007E-2</v>
      </c>
      <c r="N1875" s="1">
        <f>Sales_Fact[[#This Row],[Quantity2]]*Sales_Fact[[#This Row],[Unit_Price3]]*(1-Sales_Fact[[#This Row],[Discount4]])</f>
        <v>725.3442</v>
      </c>
      <c r="O1875" s="1">
        <f>Sales_Fact[[#This Row],[Quantity2]]*Sales_Fact[[#This Row],[Unit_Price3]]</f>
        <v>779.94</v>
      </c>
      <c r="P1875" s="1">
        <f>Sales_Fact[[#This Row],[Gross Amount]]*Sales_Fact[[#This Row],[Discount4]]</f>
        <v>54.595800000000011</v>
      </c>
      <c r="Q1875" s="1" t="str">
        <f>IF(Sales_Fact[[#This Row],[Total_Amount5]]&gt;1000,"High Value","Standard")</f>
        <v>Standard</v>
      </c>
    </row>
    <row r="1876" spans="1:17" x14ac:dyDescent="0.25">
      <c r="A1876" t="s">
        <v>3762</v>
      </c>
      <c r="B1876" s="3">
        <v>45426</v>
      </c>
      <c r="C1876" t="s">
        <v>433</v>
      </c>
      <c r="D1876" t="s">
        <v>1556</v>
      </c>
      <c r="E1876" t="s">
        <v>1860</v>
      </c>
      <c r="F1876">
        <v>4</v>
      </c>
      <c r="G1876">
        <v>591.9</v>
      </c>
      <c r="H1876">
        <v>0.2</v>
      </c>
      <c r="I1876" t="s">
        <v>1864</v>
      </c>
      <c r="J1876">
        <v>1894.08</v>
      </c>
      <c r="K1876" s="4">
        <f>IF(ISBLANK(Sales_Fact[[#This Row],[Quantity]]),MEDIAN(Sales_Fact[Quantity]),Sales_Fact[[#This Row],[Quantity]])</f>
        <v>4</v>
      </c>
      <c r="L1876" s="1">
        <f>IF(ISBLANK(Sales_Fact[[#This Row],[Unit_Price]]),MEDIAN(Sales_Fact[Unit_Price]),Sales_Fact[[#This Row],[Unit_Price]])</f>
        <v>591.9</v>
      </c>
      <c r="M1876" s="2">
        <f>IF(ISBLANK(Sales_Fact[[#This Row],[Discount]]),MEDIAN(Sales_Fact[Discount]),Sales_Fact[[#This Row],[Discount]])</f>
        <v>0.2</v>
      </c>
      <c r="N1876" s="1">
        <f>Sales_Fact[[#This Row],[Quantity2]]*Sales_Fact[[#This Row],[Unit_Price3]]*(1-Sales_Fact[[#This Row],[Discount4]])</f>
        <v>1894.08</v>
      </c>
      <c r="O1876" s="1">
        <f>Sales_Fact[[#This Row],[Quantity2]]*Sales_Fact[[#This Row],[Unit_Price3]]</f>
        <v>2367.6</v>
      </c>
      <c r="P1876" s="1">
        <f>Sales_Fact[[#This Row],[Gross Amount]]*Sales_Fact[[#This Row],[Discount4]]</f>
        <v>473.52</v>
      </c>
      <c r="Q1876" s="1" t="str">
        <f>IF(Sales_Fact[[#This Row],[Total_Amount5]]&gt;1000,"High Value","Standard")</f>
        <v>High Value</v>
      </c>
    </row>
    <row r="1877" spans="1:17" x14ac:dyDescent="0.25">
      <c r="A1877" t="s">
        <v>3763</v>
      </c>
      <c r="B1877" s="3">
        <v>45730</v>
      </c>
      <c r="C1877" t="s">
        <v>131</v>
      </c>
      <c r="D1877" t="s">
        <v>1731</v>
      </c>
      <c r="E1877" t="s">
        <v>1913</v>
      </c>
      <c r="F1877">
        <v>2</v>
      </c>
      <c r="G1877">
        <v>396.9</v>
      </c>
      <c r="H1877">
        <v>0.18</v>
      </c>
      <c r="I1877" t="s">
        <v>1864</v>
      </c>
      <c r="J1877">
        <v>650.91600000000005</v>
      </c>
      <c r="K1877" s="4">
        <f>IF(ISBLANK(Sales_Fact[[#This Row],[Quantity]]),MEDIAN(Sales_Fact[Quantity]),Sales_Fact[[#This Row],[Quantity]])</f>
        <v>2</v>
      </c>
      <c r="L1877" s="1">
        <f>IF(ISBLANK(Sales_Fact[[#This Row],[Unit_Price]]),MEDIAN(Sales_Fact[Unit_Price]),Sales_Fact[[#This Row],[Unit_Price]])</f>
        <v>396.9</v>
      </c>
      <c r="M1877" s="2">
        <f>IF(ISBLANK(Sales_Fact[[#This Row],[Discount]]),MEDIAN(Sales_Fact[Discount]),Sales_Fact[[#This Row],[Discount]])</f>
        <v>0.18</v>
      </c>
      <c r="N1877" s="1">
        <f>Sales_Fact[[#This Row],[Quantity2]]*Sales_Fact[[#This Row],[Unit_Price3]]*(1-Sales_Fact[[#This Row],[Discount4]])</f>
        <v>650.91600000000005</v>
      </c>
      <c r="O1877" s="1">
        <f>Sales_Fact[[#This Row],[Quantity2]]*Sales_Fact[[#This Row],[Unit_Price3]]</f>
        <v>793.8</v>
      </c>
      <c r="P1877" s="1">
        <f>Sales_Fact[[#This Row],[Gross Amount]]*Sales_Fact[[#This Row],[Discount4]]</f>
        <v>142.88399999999999</v>
      </c>
      <c r="Q1877" s="1" t="str">
        <f>IF(Sales_Fact[[#This Row],[Total_Amount5]]&gt;1000,"High Value","Standard")</f>
        <v>Standard</v>
      </c>
    </row>
    <row r="1878" spans="1:17" x14ac:dyDescent="0.25">
      <c r="A1878" t="s">
        <v>3764</v>
      </c>
      <c r="B1878" s="3">
        <v>45731</v>
      </c>
      <c r="C1878" t="s">
        <v>1410</v>
      </c>
      <c r="D1878" t="s">
        <v>1845</v>
      </c>
      <c r="E1878" t="s">
        <v>1909</v>
      </c>
      <c r="F1878">
        <v>1</v>
      </c>
      <c r="G1878">
        <v>176.84</v>
      </c>
      <c r="H1878">
        <v>0.19</v>
      </c>
      <c r="I1878" t="s">
        <v>1861</v>
      </c>
      <c r="J1878">
        <v>143.24039999999999</v>
      </c>
      <c r="K1878" s="4">
        <f>IF(ISBLANK(Sales_Fact[[#This Row],[Quantity]]),MEDIAN(Sales_Fact[Quantity]),Sales_Fact[[#This Row],[Quantity]])</f>
        <v>1</v>
      </c>
      <c r="L1878" s="1">
        <f>IF(ISBLANK(Sales_Fact[[#This Row],[Unit_Price]]),MEDIAN(Sales_Fact[Unit_Price]),Sales_Fact[[#This Row],[Unit_Price]])</f>
        <v>176.84</v>
      </c>
      <c r="M1878" s="2">
        <f>IF(ISBLANK(Sales_Fact[[#This Row],[Discount]]),MEDIAN(Sales_Fact[Discount]),Sales_Fact[[#This Row],[Discount]])</f>
        <v>0.19</v>
      </c>
      <c r="N1878" s="1">
        <f>Sales_Fact[[#This Row],[Quantity2]]*Sales_Fact[[#This Row],[Unit_Price3]]*(1-Sales_Fact[[#This Row],[Discount4]])</f>
        <v>143.24040000000002</v>
      </c>
      <c r="O1878" s="1">
        <f>Sales_Fact[[#This Row],[Quantity2]]*Sales_Fact[[#This Row],[Unit_Price3]]</f>
        <v>176.84</v>
      </c>
      <c r="P1878" s="1">
        <f>Sales_Fact[[#This Row],[Gross Amount]]*Sales_Fact[[#This Row],[Discount4]]</f>
        <v>33.599600000000002</v>
      </c>
      <c r="Q1878" s="1" t="str">
        <f>IF(Sales_Fact[[#This Row],[Total_Amount5]]&gt;1000,"High Value","Standard")</f>
        <v>Standard</v>
      </c>
    </row>
    <row r="1879" spans="1:17" x14ac:dyDescent="0.25">
      <c r="A1879" t="s">
        <v>3765</v>
      </c>
      <c r="B1879" s="3">
        <v>45272</v>
      </c>
      <c r="C1879" t="s">
        <v>821</v>
      </c>
      <c r="D1879" t="s">
        <v>1629</v>
      </c>
      <c r="E1879" t="s">
        <v>1879</v>
      </c>
      <c r="F1879">
        <v>2</v>
      </c>
      <c r="G1879">
        <v>614.21</v>
      </c>
      <c r="H1879">
        <v>0.11</v>
      </c>
      <c r="I1879" t="s">
        <v>1864</v>
      </c>
      <c r="J1879">
        <v>1093.2937999999999</v>
      </c>
      <c r="K1879" s="4">
        <f>IF(ISBLANK(Sales_Fact[[#This Row],[Quantity]]),MEDIAN(Sales_Fact[Quantity]),Sales_Fact[[#This Row],[Quantity]])</f>
        <v>2</v>
      </c>
      <c r="L1879" s="1">
        <f>IF(ISBLANK(Sales_Fact[[#This Row],[Unit_Price]]),MEDIAN(Sales_Fact[Unit_Price]),Sales_Fact[[#This Row],[Unit_Price]])</f>
        <v>614.21</v>
      </c>
      <c r="M1879" s="2">
        <f>IF(ISBLANK(Sales_Fact[[#This Row],[Discount]]),MEDIAN(Sales_Fact[Discount]),Sales_Fact[[#This Row],[Discount]])</f>
        <v>0.11</v>
      </c>
      <c r="N1879" s="1">
        <f>Sales_Fact[[#This Row],[Quantity2]]*Sales_Fact[[#This Row],[Unit_Price3]]*(1-Sales_Fact[[#This Row],[Discount4]])</f>
        <v>1093.2938000000001</v>
      </c>
      <c r="O1879" s="1">
        <f>Sales_Fact[[#This Row],[Quantity2]]*Sales_Fact[[#This Row],[Unit_Price3]]</f>
        <v>1228.42</v>
      </c>
      <c r="P1879" s="1">
        <f>Sales_Fact[[#This Row],[Gross Amount]]*Sales_Fact[[#This Row],[Discount4]]</f>
        <v>135.12620000000001</v>
      </c>
      <c r="Q1879" s="1" t="str">
        <f>IF(Sales_Fact[[#This Row],[Total_Amount5]]&gt;1000,"High Value","Standard")</f>
        <v>High Value</v>
      </c>
    </row>
    <row r="1880" spans="1:17" x14ac:dyDescent="0.25">
      <c r="A1880" t="s">
        <v>3766</v>
      </c>
      <c r="B1880" s="3">
        <v>45584</v>
      </c>
      <c r="C1880" t="s">
        <v>385</v>
      </c>
      <c r="D1880" t="s">
        <v>1982</v>
      </c>
      <c r="E1880" t="s">
        <v>1872</v>
      </c>
      <c r="F1880">
        <v>3</v>
      </c>
      <c r="G1880">
        <v>604.66</v>
      </c>
      <c r="H1880">
        <v>0.18</v>
      </c>
      <c r="I1880" t="s">
        <v>1868</v>
      </c>
      <c r="J1880">
        <v>1487.4636</v>
      </c>
      <c r="K1880" s="4">
        <f>IF(ISBLANK(Sales_Fact[[#This Row],[Quantity]]),MEDIAN(Sales_Fact[Quantity]),Sales_Fact[[#This Row],[Quantity]])</f>
        <v>3</v>
      </c>
      <c r="L1880" s="1">
        <f>IF(ISBLANK(Sales_Fact[[#This Row],[Unit_Price]]),MEDIAN(Sales_Fact[Unit_Price]),Sales_Fact[[#This Row],[Unit_Price]])</f>
        <v>604.66</v>
      </c>
      <c r="M1880" s="2">
        <f>IF(ISBLANK(Sales_Fact[[#This Row],[Discount]]),MEDIAN(Sales_Fact[Discount]),Sales_Fact[[#This Row],[Discount]])</f>
        <v>0.18</v>
      </c>
      <c r="N1880" s="1">
        <f>Sales_Fact[[#This Row],[Quantity2]]*Sales_Fact[[#This Row],[Unit_Price3]]*(1-Sales_Fact[[#This Row],[Discount4]])</f>
        <v>1487.4636</v>
      </c>
      <c r="O1880" s="1">
        <f>Sales_Fact[[#This Row],[Quantity2]]*Sales_Fact[[#This Row],[Unit_Price3]]</f>
        <v>1813.98</v>
      </c>
      <c r="P1880" s="1">
        <f>Sales_Fact[[#This Row],[Gross Amount]]*Sales_Fact[[#This Row],[Discount4]]</f>
        <v>326.51639999999998</v>
      </c>
      <c r="Q1880" s="1" t="str">
        <f>IF(Sales_Fact[[#This Row],[Total_Amount5]]&gt;1000,"High Value","Standard")</f>
        <v>High Value</v>
      </c>
    </row>
    <row r="1881" spans="1:17" x14ac:dyDescent="0.25">
      <c r="A1881" t="s">
        <v>3767</v>
      </c>
      <c r="B1881" s="3">
        <v>45534</v>
      </c>
      <c r="C1881" t="s">
        <v>1537</v>
      </c>
      <c r="D1881" t="s">
        <v>1556</v>
      </c>
      <c r="E1881" t="s">
        <v>1913</v>
      </c>
      <c r="F1881">
        <v>3</v>
      </c>
      <c r="G1881">
        <v>24.29</v>
      </c>
      <c r="H1881">
        <v>0.12</v>
      </c>
      <c r="I1881" t="s">
        <v>1864</v>
      </c>
      <c r="J1881">
        <v>64.125600000000006</v>
      </c>
      <c r="K1881" s="4">
        <f>IF(ISBLANK(Sales_Fact[[#This Row],[Quantity]]),MEDIAN(Sales_Fact[Quantity]),Sales_Fact[[#This Row],[Quantity]])</f>
        <v>3</v>
      </c>
      <c r="L1881" s="1">
        <f>IF(ISBLANK(Sales_Fact[[#This Row],[Unit_Price]]),MEDIAN(Sales_Fact[Unit_Price]),Sales_Fact[[#This Row],[Unit_Price]])</f>
        <v>24.29</v>
      </c>
      <c r="M1881" s="2">
        <f>IF(ISBLANK(Sales_Fact[[#This Row],[Discount]]),MEDIAN(Sales_Fact[Discount]),Sales_Fact[[#This Row],[Discount]])</f>
        <v>0.12</v>
      </c>
      <c r="N1881" s="1">
        <f>Sales_Fact[[#This Row],[Quantity2]]*Sales_Fact[[#This Row],[Unit_Price3]]*(1-Sales_Fact[[#This Row],[Discount4]])</f>
        <v>64.125600000000006</v>
      </c>
      <c r="O1881" s="1">
        <f>Sales_Fact[[#This Row],[Quantity2]]*Sales_Fact[[#This Row],[Unit_Price3]]</f>
        <v>72.87</v>
      </c>
      <c r="P1881" s="1">
        <f>Sales_Fact[[#This Row],[Gross Amount]]*Sales_Fact[[#This Row],[Discount4]]</f>
        <v>8.7444000000000006</v>
      </c>
      <c r="Q1881" s="1" t="str">
        <f>IF(Sales_Fact[[#This Row],[Total_Amount5]]&gt;1000,"High Value","Standard")</f>
        <v>Standard</v>
      </c>
    </row>
    <row r="1882" spans="1:17" x14ac:dyDescent="0.25">
      <c r="A1882" t="s">
        <v>3768</v>
      </c>
      <c r="B1882" s="3">
        <v>45482</v>
      </c>
      <c r="C1882" t="s">
        <v>424</v>
      </c>
      <c r="D1882" t="s">
        <v>1740</v>
      </c>
      <c r="E1882" t="s">
        <v>1931</v>
      </c>
      <c r="F1882">
        <v>1</v>
      </c>
      <c r="G1882">
        <v>503.95</v>
      </c>
      <c r="H1882">
        <v>0.24</v>
      </c>
      <c r="I1882" t="s">
        <v>1864</v>
      </c>
      <c r="J1882">
        <v>383.00200000000001</v>
      </c>
      <c r="K1882" s="4">
        <f>IF(ISBLANK(Sales_Fact[[#This Row],[Quantity]]),MEDIAN(Sales_Fact[Quantity]),Sales_Fact[[#This Row],[Quantity]])</f>
        <v>1</v>
      </c>
      <c r="L1882" s="1">
        <f>IF(ISBLANK(Sales_Fact[[#This Row],[Unit_Price]]),MEDIAN(Sales_Fact[Unit_Price]),Sales_Fact[[#This Row],[Unit_Price]])</f>
        <v>503.95</v>
      </c>
      <c r="M1882" s="2">
        <f>IF(ISBLANK(Sales_Fact[[#This Row],[Discount]]),MEDIAN(Sales_Fact[Discount]),Sales_Fact[[#This Row],[Discount]])</f>
        <v>0.24</v>
      </c>
      <c r="N1882" s="1">
        <f>Sales_Fact[[#This Row],[Quantity2]]*Sales_Fact[[#This Row],[Unit_Price3]]*(1-Sales_Fact[[#This Row],[Discount4]])</f>
        <v>383.00200000000001</v>
      </c>
      <c r="O1882" s="1">
        <f>Sales_Fact[[#This Row],[Quantity2]]*Sales_Fact[[#This Row],[Unit_Price3]]</f>
        <v>503.95</v>
      </c>
      <c r="P1882" s="1">
        <f>Sales_Fact[[#This Row],[Gross Amount]]*Sales_Fact[[#This Row],[Discount4]]</f>
        <v>120.94799999999999</v>
      </c>
      <c r="Q1882" s="1" t="str">
        <f>IF(Sales_Fact[[#This Row],[Total_Amount5]]&gt;1000,"High Value","Standard")</f>
        <v>Standard</v>
      </c>
    </row>
    <row r="1883" spans="1:17" x14ac:dyDescent="0.25">
      <c r="A1883" t="s">
        <v>3769</v>
      </c>
      <c r="B1883" s="3">
        <v>45475</v>
      </c>
      <c r="C1883" t="s">
        <v>1014</v>
      </c>
      <c r="D1883" t="s">
        <v>1704</v>
      </c>
      <c r="E1883" t="s">
        <v>1881</v>
      </c>
      <c r="F1883">
        <v>4</v>
      </c>
      <c r="G1883">
        <v>860.78</v>
      </c>
      <c r="H1883">
        <v>0.03</v>
      </c>
      <c r="I1883" t="s">
        <v>1861</v>
      </c>
      <c r="J1883">
        <v>3339.8263999999999</v>
      </c>
      <c r="K1883" s="4">
        <f>IF(ISBLANK(Sales_Fact[[#This Row],[Quantity]]),MEDIAN(Sales_Fact[Quantity]),Sales_Fact[[#This Row],[Quantity]])</f>
        <v>4</v>
      </c>
      <c r="L1883" s="1">
        <f>IF(ISBLANK(Sales_Fact[[#This Row],[Unit_Price]]),MEDIAN(Sales_Fact[Unit_Price]),Sales_Fact[[#This Row],[Unit_Price]])</f>
        <v>860.78</v>
      </c>
      <c r="M1883" s="2">
        <f>IF(ISBLANK(Sales_Fact[[#This Row],[Discount]]),MEDIAN(Sales_Fact[Discount]),Sales_Fact[[#This Row],[Discount]])</f>
        <v>0.03</v>
      </c>
      <c r="N1883" s="1">
        <f>Sales_Fact[[#This Row],[Quantity2]]*Sales_Fact[[#This Row],[Unit_Price3]]*(1-Sales_Fact[[#This Row],[Discount4]])</f>
        <v>3339.8263999999999</v>
      </c>
      <c r="O1883" s="1">
        <f>Sales_Fact[[#This Row],[Quantity2]]*Sales_Fact[[#This Row],[Unit_Price3]]</f>
        <v>3443.12</v>
      </c>
      <c r="P1883" s="1">
        <f>Sales_Fact[[#This Row],[Gross Amount]]*Sales_Fact[[#This Row],[Discount4]]</f>
        <v>103.2936</v>
      </c>
      <c r="Q1883" s="1" t="str">
        <f>IF(Sales_Fact[[#This Row],[Total_Amount5]]&gt;1000,"High Value","Standard")</f>
        <v>High Value</v>
      </c>
    </row>
    <row r="1884" spans="1:17" x14ac:dyDescent="0.25">
      <c r="A1884" t="s">
        <v>3770</v>
      </c>
      <c r="B1884" s="3">
        <v>45234</v>
      </c>
      <c r="C1884" t="s">
        <v>652</v>
      </c>
      <c r="D1884" t="s">
        <v>1677</v>
      </c>
      <c r="E1884" t="s">
        <v>1860</v>
      </c>
      <c r="F1884">
        <v>3</v>
      </c>
      <c r="G1884">
        <v>41.97</v>
      </c>
      <c r="H1884">
        <v>0.03</v>
      </c>
      <c r="I1884" t="s">
        <v>1868</v>
      </c>
      <c r="J1884">
        <v>122.1327</v>
      </c>
      <c r="K1884" s="4">
        <f>IF(ISBLANK(Sales_Fact[[#This Row],[Quantity]]),MEDIAN(Sales_Fact[Quantity]),Sales_Fact[[#This Row],[Quantity]])</f>
        <v>3</v>
      </c>
      <c r="L1884" s="1">
        <f>IF(ISBLANK(Sales_Fact[[#This Row],[Unit_Price]]),MEDIAN(Sales_Fact[Unit_Price]),Sales_Fact[[#This Row],[Unit_Price]])</f>
        <v>41.97</v>
      </c>
      <c r="M1884" s="2">
        <f>IF(ISBLANK(Sales_Fact[[#This Row],[Discount]]),MEDIAN(Sales_Fact[Discount]),Sales_Fact[[#This Row],[Discount]])</f>
        <v>0.03</v>
      </c>
      <c r="N1884" s="1">
        <f>Sales_Fact[[#This Row],[Quantity2]]*Sales_Fact[[#This Row],[Unit_Price3]]*(1-Sales_Fact[[#This Row],[Discount4]])</f>
        <v>122.1327</v>
      </c>
      <c r="O1884" s="1">
        <f>Sales_Fact[[#This Row],[Quantity2]]*Sales_Fact[[#This Row],[Unit_Price3]]</f>
        <v>125.91</v>
      </c>
      <c r="P1884" s="1">
        <f>Sales_Fact[[#This Row],[Gross Amount]]*Sales_Fact[[#This Row],[Discount4]]</f>
        <v>3.7772999999999999</v>
      </c>
      <c r="Q1884" s="1" t="str">
        <f>IF(Sales_Fact[[#This Row],[Total_Amount5]]&gt;1000,"High Value","Standard")</f>
        <v>Standard</v>
      </c>
    </row>
    <row r="1885" spans="1:17" x14ac:dyDescent="0.25">
      <c r="A1885" t="s">
        <v>3771</v>
      </c>
      <c r="B1885" s="3">
        <v>45397</v>
      </c>
      <c r="C1885" t="s">
        <v>138</v>
      </c>
      <c r="D1885" t="s">
        <v>1597</v>
      </c>
      <c r="E1885" t="s">
        <v>1870</v>
      </c>
      <c r="F1885">
        <v>1</v>
      </c>
      <c r="G1885">
        <v>649.59</v>
      </c>
      <c r="H1885">
        <v>0.12</v>
      </c>
      <c r="I1885" t="s">
        <v>1868</v>
      </c>
      <c r="J1885">
        <v>571.63920000000007</v>
      </c>
      <c r="K1885" s="4">
        <f>IF(ISBLANK(Sales_Fact[[#This Row],[Quantity]]),MEDIAN(Sales_Fact[Quantity]),Sales_Fact[[#This Row],[Quantity]])</f>
        <v>1</v>
      </c>
      <c r="L1885" s="1">
        <f>IF(ISBLANK(Sales_Fact[[#This Row],[Unit_Price]]),MEDIAN(Sales_Fact[Unit_Price]),Sales_Fact[[#This Row],[Unit_Price]])</f>
        <v>649.59</v>
      </c>
      <c r="M1885" s="2">
        <f>IF(ISBLANK(Sales_Fact[[#This Row],[Discount]]),MEDIAN(Sales_Fact[Discount]),Sales_Fact[[#This Row],[Discount]])</f>
        <v>0.12</v>
      </c>
      <c r="N1885" s="1">
        <f>Sales_Fact[[#This Row],[Quantity2]]*Sales_Fact[[#This Row],[Unit_Price3]]*(1-Sales_Fact[[#This Row],[Discount4]])</f>
        <v>571.63920000000007</v>
      </c>
      <c r="O1885" s="1">
        <f>Sales_Fact[[#This Row],[Quantity2]]*Sales_Fact[[#This Row],[Unit_Price3]]</f>
        <v>649.59</v>
      </c>
      <c r="P1885" s="1">
        <f>Sales_Fact[[#This Row],[Gross Amount]]*Sales_Fact[[#This Row],[Discount4]]</f>
        <v>77.950800000000001</v>
      </c>
      <c r="Q1885" s="1" t="str">
        <f>IF(Sales_Fact[[#This Row],[Total_Amount5]]&gt;1000,"High Value","Standard")</f>
        <v>Standard</v>
      </c>
    </row>
    <row r="1886" spans="1:17" x14ac:dyDescent="0.25">
      <c r="A1886" t="s">
        <v>3772</v>
      </c>
      <c r="B1886" s="3">
        <v>45502</v>
      </c>
      <c r="C1886" t="s">
        <v>206</v>
      </c>
      <c r="D1886" t="s">
        <v>1740</v>
      </c>
      <c r="E1886" t="s">
        <v>1890</v>
      </c>
      <c r="F1886">
        <v>2</v>
      </c>
      <c r="G1886">
        <v>386.09</v>
      </c>
      <c r="H1886">
        <v>0.19</v>
      </c>
      <c r="I1886" t="s">
        <v>1864</v>
      </c>
      <c r="J1886">
        <v>625.46579999999994</v>
      </c>
      <c r="K1886" s="4">
        <f>IF(ISBLANK(Sales_Fact[[#This Row],[Quantity]]),MEDIAN(Sales_Fact[Quantity]),Sales_Fact[[#This Row],[Quantity]])</f>
        <v>2</v>
      </c>
      <c r="L1886" s="1">
        <f>IF(ISBLANK(Sales_Fact[[#This Row],[Unit_Price]]),MEDIAN(Sales_Fact[Unit_Price]),Sales_Fact[[#This Row],[Unit_Price]])</f>
        <v>386.09</v>
      </c>
      <c r="M1886" s="2">
        <f>IF(ISBLANK(Sales_Fact[[#This Row],[Discount]]),MEDIAN(Sales_Fact[Discount]),Sales_Fact[[#This Row],[Discount]])</f>
        <v>0.19</v>
      </c>
      <c r="N1886" s="1">
        <f>Sales_Fact[[#This Row],[Quantity2]]*Sales_Fact[[#This Row],[Unit_Price3]]*(1-Sales_Fact[[#This Row],[Discount4]])</f>
        <v>625.46579999999994</v>
      </c>
      <c r="O1886" s="1">
        <f>Sales_Fact[[#This Row],[Quantity2]]*Sales_Fact[[#This Row],[Unit_Price3]]</f>
        <v>772.18</v>
      </c>
      <c r="P1886" s="1">
        <f>Sales_Fact[[#This Row],[Gross Amount]]*Sales_Fact[[#This Row],[Discount4]]</f>
        <v>146.71420000000001</v>
      </c>
      <c r="Q1886" s="1" t="str">
        <f>IF(Sales_Fact[[#This Row],[Total_Amount5]]&gt;1000,"High Value","Standard")</f>
        <v>Standard</v>
      </c>
    </row>
    <row r="1887" spans="1:17" x14ac:dyDescent="0.25">
      <c r="A1887" t="s">
        <v>3773</v>
      </c>
      <c r="B1887" s="3">
        <v>45644</v>
      </c>
      <c r="C1887" t="s">
        <v>357</v>
      </c>
      <c r="D1887" t="s">
        <v>1704</v>
      </c>
      <c r="E1887" t="s">
        <v>1913</v>
      </c>
      <c r="F1887">
        <v>1</v>
      </c>
      <c r="G1887">
        <v>891.62</v>
      </c>
      <c r="H1887">
        <v>0.06</v>
      </c>
      <c r="I1887" t="s">
        <v>1864</v>
      </c>
      <c r="J1887">
        <v>838.12279999999998</v>
      </c>
      <c r="K1887" s="4">
        <f>IF(ISBLANK(Sales_Fact[[#This Row],[Quantity]]),MEDIAN(Sales_Fact[Quantity]),Sales_Fact[[#This Row],[Quantity]])</f>
        <v>1</v>
      </c>
      <c r="L1887" s="1">
        <f>IF(ISBLANK(Sales_Fact[[#This Row],[Unit_Price]]),MEDIAN(Sales_Fact[Unit_Price]),Sales_Fact[[#This Row],[Unit_Price]])</f>
        <v>891.62</v>
      </c>
      <c r="M1887" s="2">
        <f>IF(ISBLANK(Sales_Fact[[#This Row],[Discount]]),MEDIAN(Sales_Fact[Discount]),Sales_Fact[[#This Row],[Discount]])</f>
        <v>0.06</v>
      </c>
      <c r="N1887" s="1">
        <f>Sales_Fact[[#This Row],[Quantity2]]*Sales_Fact[[#This Row],[Unit_Price3]]*(1-Sales_Fact[[#This Row],[Discount4]])</f>
        <v>838.12279999999998</v>
      </c>
      <c r="O1887" s="1">
        <f>Sales_Fact[[#This Row],[Quantity2]]*Sales_Fact[[#This Row],[Unit_Price3]]</f>
        <v>891.62</v>
      </c>
      <c r="P1887" s="1">
        <f>Sales_Fact[[#This Row],[Gross Amount]]*Sales_Fact[[#This Row],[Discount4]]</f>
        <v>53.497199999999999</v>
      </c>
      <c r="Q1887" s="1" t="str">
        <f>IF(Sales_Fact[[#This Row],[Total_Amount5]]&gt;1000,"High Value","Standard")</f>
        <v>Standard</v>
      </c>
    </row>
    <row r="1888" spans="1:17" x14ac:dyDescent="0.25">
      <c r="A1888" t="s">
        <v>3774</v>
      </c>
      <c r="B1888" s="3">
        <v>45617</v>
      </c>
      <c r="C1888" t="s">
        <v>1200</v>
      </c>
      <c r="D1888" t="s">
        <v>1743</v>
      </c>
      <c r="E1888" t="s">
        <v>1888</v>
      </c>
      <c r="F1888">
        <v>2</v>
      </c>
      <c r="G1888">
        <v>558.9</v>
      </c>
      <c r="H1888">
        <v>0.05</v>
      </c>
      <c r="I1888" t="s">
        <v>1868</v>
      </c>
      <c r="J1888">
        <v>1061.9100000000001</v>
      </c>
      <c r="K1888" s="4">
        <f>IF(ISBLANK(Sales_Fact[[#This Row],[Quantity]]),MEDIAN(Sales_Fact[Quantity]),Sales_Fact[[#This Row],[Quantity]])</f>
        <v>2</v>
      </c>
      <c r="L1888" s="1">
        <f>IF(ISBLANK(Sales_Fact[[#This Row],[Unit_Price]]),MEDIAN(Sales_Fact[Unit_Price]),Sales_Fact[[#This Row],[Unit_Price]])</f>
        <v>558.9</v>
      </c>
      <c r="M1888" s="2">
        <f>IF(ISBLANK(Sales_Fact[[#This Row],[Discount]]),MEDIAN(Sales_Fact[Discount]),Sales_Fact[[#This Row],[Discount]])</f>
        <v>0.05</v>
      </c>
      <c r="N1888" s="1">
        <f>Sales_Fact[[#This Row],[Quantity2]]*Sales_Fact[[#This Row],[Unit_Price3]]*(1-Sales_Fact[[#This Row],[Discount4]])</f>
        <v>1061.9099999999999</v>
      </c>
      <c r="O1888" s="1">
        <f>Sales_Fact[[#This Row],[Quantity2]]*Sales_Fact[[#This Row],[Unit_Price3]]</f>
        <v>1117.8</v>
      </c>
      <c r="P1888" s="1">
        <f>Sales_Fact[[#This Row],[Gross Amount]]*Sales_Fact[[#This Row],[Discount4]]</f>
        <v>55.89</v>
      </c>
      <c r="Q1888" s="1" t="str">
        <f>IF(Sales_Fact[[#This Row],[Total_Amount5]]&gt;1000,"High Value","Standard")</f>
        <v>High Value</v>
      </c>
    </row>
    <row r="1889" spans="1:17" x14ac:dyDescent="0.25">
      <c r="A1889" t="s">
        <v>3775</v>
      </c>
      <c r="B1889" s="3">
        <v>45797</v>
      </c>
      <c r="C1889" t="s">
        <v>1113</v>
      </c>
      <c r="D1889" t="s">
        <v>1552</v>
      </c>
      <c r="E1889" t="s">
        <v>1860</v>
      </c>
      <c r="F1889">
        <v>2</v>
      </c>
      <c r="G1889">
        <v>99.04</v>
      </c>
      <c r="H1889">
        <v>0.26</v>
      </c>
      <c r="I1889" t="s">
        <v>1868</v>
      </c>
      <c r="J1889">
        <v>146.57919999999999</v>
      </c>
      <c r="K1889" s="4">
        <f>IF(ISBLANK(Sales_Fact[[#This Row],[Quantity]]),MEDIAN(Sales_Fact[Quantity]),Sales_Fact[[#This Row],[Quantity]])</f>
        <v>2</v>
      </c>
      <c r="L1889" s="1">
        <f>IF(ISBLANK(Sales_Fact[[#This Row],[Unit_Price]]),MEDIAN(Sales_Fact[Unit_Price]),Sales_Fact[[#This Row],[Unit_Price]])</f>
        <v>99.04</v>
      </c>
      <c r="M1889" s="2">
        <f>IF(ISBLANK(Sales_Fact[[#This Row],[Discount]]),MEDIAN(Sales_Fact[Discount]),Sales_Fact[[#This Row],[Discount]])</f>
        <v>0.26</v>
      </c>
      <c r="N1889" s="1">
        <f>Sales_Fact[[#This Row],[Quantity2]]*Sales_Fact[[#This Row],[Unit_Price3]]*(1-Sales_Fact[[#This Row],[Discount4]])</f>
        <v>146.57920000000001</v>
      </c>
      <c r="O1889" s="1">
        <f>Sales_Fact[[#This Row],[Quantity2]]*Sales_Fact[[#This Row],[Unit_Price3]]</f>
        <v>198.08</v>
      </c>
      <c r="P1889" s="1">
        <f>Sales_Fact[[#This Row],[Gross Amount]]*Sales_Fact[[#This Row],[Discount4]]</f>
        <v>51.500800000000005</v>
      </c>
      <c r="Q1889" s="1" t="str">
        <f>IF(Sales_Fact[[#This Row],[Total_Amount5]]&gt;1000,"High Value","Standard")</f>
        <v>Standard</v>
      </c>
    </row>
    <row r="1890" spans="1:17" x14ac:dyDescent="0.25">
      <c r="A1890" t="s">
        <v>3776</v>
      </c>
      <c r="B1890" s="3">
        <v>45740</v>
      </c>
      <c r="C1890" t="s">
        <v>932</v>
      </c>
      <c r="D1890" t="s">
        <v>1982</v>
      </c>
      <c r="E1890" t="s">
        <v>1866</v>
      </c>
      <c r="F1890">
        <v>4</v>
      </c>
      <c r="G1890">
        <v>625.13</v>
      </c>
      <c r="H1890">
        <v>0.06</v>
      </c>
      <c r="I1890" t="s">
        <v>1861</v>
      </c>
      <c r="J1890">
        <v>2350.4888000000001</v>
      </c>
      <c r="K1890" s="4">
        <f>IF(ISBLANK(Sales_Fact[[#This Row],[Quantity]]),MEDIAN(Sales_Fact[Quantity]),Sales_Fact[[#This Row],[Quantity]])</f>
        <v>4</v>
      </c>
      <c r="L1890" s="1">
        <f>IF(ISBLANK(Sales_Fact[[#This Row],[Unit_Price]]),MEDIAN(Sales_Fact[Unit_Price]),Sales_Fact[[#This Row],[Unit_Price]])</f>
        <v>625.13</v>
      </c>
      <c r="M1890" s="2">
        <f>IF(ISBLANK(Sales_Fact[[#This Row],[Discount]]),MEDIAN(Sales_Fact[Discount]),Sales_Fact[[#This Row],[Discount]])</f>
        <v>0.06</v>
      </c>
      <c r="N1890" s="1">
        <f>Sales_Fact[[#This Row],[Quantity2]]*Sales_Fact[[#This Row],[Unit_Price3]]*(1-Sales_Fact[[#This Row],[Discount4]])</f>
        <v>2350.4887999999996</v>
      </c>
      <c r="O1890" s="1">
        <f>Sales_Fact[[#This Row],[Quantity2]]*Sales_Fact[[#This Row],[Unit_Price3]]</f>
        <v>2500.52</v>
      </c>
      <c r="P1890" s="1">
        <f>Sales_Fact[[#This Row],[Gross Amount]]*Sales_Fact[[#This Row],[Discount4]]</f>
        <v>150.03119999999998</v>
      </c>
      <c r="Q1890" s="1" t="str">
        <f>IF(Sales_Fact[[#This Row],[Total_Amount5]]&gt;1000,"High Value","Standard")</f>
        <v>High Value</v>
      </c>
    </row>
    <row r="1891" spans="1:17" x14ac:dyDescent="0.25">
      <c r="A1891" t="s">
        <v>3777</v>
      </c>
      <c r="B1891" s="3">
        <v>45824</v>
      </c>
      <c r="C1891" t="s">
        <v>148</v>
      </c>
      <c r="D1891" t="s">
        <v>1671</v>
      </c>
      <c r="E1891" t="s">
        <v>1899</v>
      </c>
      <c r="F1891">
        <v>4</v>
      </c>
      <c r="G1891">
        <v>38.380000000000003</v>
      </c>
      <c r="H1891">
        <v>0.16</v>
      </c>
      <c r="I1891" t="s">
        <v>1868</v>
      </c>
      <c r="J1891">
        <v>128.95679999999999</v>
      </c>
      <c r="K1891" s="4">
        <f>IF(ISBLANK(Sales_Fact[[#This Row],[Quantity]]),MEDIAN(Sales_Fact[Quantity]),Sales_Fact[[#This Row],[Quantity]])</f>
        <v>4</v>
      </c>
      <c r="L1891" s="1">
        <f>IF(ISBLANK(Sales_Fact[[#This Row],[Unit_Price]]),MEDIAN(Sales_Fact[Unit_Price]),Sales_Fact[[#This Row],[Unit_Price]])</f>
        <v>38.380000000000003</v>
      </c>
      <c r="M1891" s="2">
        <f>IF(ISBLANK(Sales_Fact[[#This Row],[Discount]]),MEDIAN(Sales_Fact[Discount]),Sales_Fact[[#This Row],[Discount]])</f>
        <v>0.16</v>
      </c>
      <c r="N1891" s="1">
        <f>Sales_Fact[[#This Row],[Quantity2]]*Sales_Fact[[#This Row],[Unit_Price3]]*(1-Sales_Fact[[#This Row],[Discount4]])</f>
        <v>128.95680000000002</v>
      </c>
      <c r="O1891" s="1">
        <f>Sales_Fact[[#This Row],[Quantity2]]*Sales_Fact[[#This Row],[Unit_Price3]]</f>
        <v>153.52000000000001</v>
      </c>
      <c r="P1891" s="1">
        <f>Sales_Fact[[#This Row],[Gross Amount]]*Sales_Fact[[#This Row],[Discount4]]</f>
        <v>24.563200000000002</v>
      </c>
      <c r="Q1891" s="1" t="str">
        <f>IF(Sales_Fact[[#This Row],[Total_Amount5]]&gt;1000,"High Value","Standard")</f>
        <v>Standard</v>
      </c>
    </row>
    <row r="1892" spans="1:17" x14ac:dyDescent="0.25">
      <c r="A1892" t="s">
        <v>3778</v>
      </c>
      <c r="B1892" s="3">
        <v>45404</v>
      </c>
      <c r="C1892" t="s">
        <v>1520</v>
      </c>
      <c r="D1892" t="s">
        <v>1833</v>
      </c>
      <c r="E1892" t="s">
        <v>1901</v>
      </c>
      <c r="F1892">
        <v>4</v>
      </c>
      <c r="G1892">
        <v>731.72</v>
      </c>
      <c r="H1892">
        <v>0.22</v>
      </c>
      <c r="I1892" t="s">
        <v>1868</v>
      </c>
      <c r="J1892">
        <v>2282.9663999999998</v>
      </c>
      <c r="K1892" s="4">
        <f>IF(ISBLANK(Sales_Fact[[#This Row],[Quantity]]),MEDIAN(Sales_Fact[Quantity]),Sales_Fact[[#This Row],[Quantity]])</f>
        <v>4</v>
      </c>
      <c r="L1892" s="1">
        <f>IF(ISBLANK(Sales_Fact[[#This Row],[Unit_Price]]),MEDIAN(Sales_Fact[Unit_Price]),Sales_Fact[[#This Row],[Unit_Price]])</f>
        <v>731.72</v>
      </c>
      <c r="M1892" s="2">
        <f>IF(ISBLANK(Sales_Fact[[#This Row],[Discount]]),MEDIAN(Sales_Fact[Discount]),Sales_Fact[[#This Row],[Discount]])</f>
        <v>0.22</v>
      </c>
      <c r="N1892" s="1">
        <f>Sales_Fact[[#This Row],[Quantity2]]*Sales_Fact[[#This Row],[Unit_Price3]]*(1-Sales_Fact[[#This Row],[Discount4]])</f>
        <v>2282.9664000000002</v>
      </c>
      <c r="O1892" s="1">
        <f>Sales_Fact[[#This Row],[Quantity2]]*Sales_Fact[[#This Row],[Unit_Price3]]</f>
        <v>2926.88</v>
      </c>
      <c r="P1892" s="1">
        <f>Sales_Fact[[#This Row],[Gross Amount]]*Sales_Fact[[#This Row],[Discount4]]</f>
        <v>643.91359999999997</v>
      </c>
      <c r="Q1892" s="1" t="str">
        <f>IF(Sales_Fact[[#This Row],[Total_Amount5]]&gt;1000,"High Value","Standard")</f>
        <v>High Value</v>
      </c>
    </row>
    <row r="1893" spans="1:17" x14ac:dyDescent="0.25">
      <c r="A1893" t="s">
        <v>3779</v>
      </c>
      <c r="B1893" s="3">
        <v>45916</v>
      </c>
      <c r="C1893" t="s">
        <v>1421</v>
      </c>
      <c r="D1893" t="s">
        <v>1794</v>
      </c>
      <c r="E1893" t="s">
        <v>1892</v>
      </c>
      <c r="F1893">
        <v>3</v>
      </c>
      <c r="G1893">
        <v>825.33</v>
      </c>
      <c r="H1893">
        <v>0.21</v>
      </c>
      <c r="I1893" t="s">
        <v>1861</v>
      </c>
      <c r="J1893">
        <v>1956.0320999999999</v>
      </c>
      <c r="K1893" s="4">
        <f>IF(ISBLANK(Sales_Fact[[#This Row],[Quantity]]),MEDIAN(Sales_Fact[Quantity]),Sales_Fact[[#This Row],[Quantity]])</f>
        <v>3</v>
      </c>
      <c r="L1893" s="1">
        <f>IF(ISBLANK(Sales_Fact[[#This Row],[Unit_Price]]),MEDIAN(Sales_Fact[Unit_Price]),Sales_Fact[[#This Row],[Unit_Price]])</f>
        <v>825.33</v>
      </c>
      <c r="M1893" s="2">
        <f>IF(ISBLANK(Sales_Fact[[#This Row],[Discount]]),MEDIAN(Sales_Fact[Discount]),Sales_Fact[[#This Row],[Discount]])</f>
        <v>0.21</v>
      </c>
      <c r="N1893" s="1">
        <f>Sales_Fact[[#This Row],[Quantity2]]*Sales_Fact[[#This Row],[Unit_Price3]]*(1-Sales_Fact[[#This Row],[Discount4]])</f>
        <v>1956.0321000000004</v>
      </c>
      <c r="O1893" s="1">
        <f>Sales_Fact[[#This Row],[Quantity2]]*Sales_Fact[[#This Row],[Unit_Price3]]</f>
        <v>2475.9900000000002</v>
      </c>
      <c r="P1893" s="1">
        <f>Sales_Fact[[#This Row],[Gross Amount]]*Sales_Fact[[#This Row],[Discount4]]</f>
        <v>519.9579</v>
      </c>
      <c r="Q1893" s="1" t="str">
        <f>IF(Sales_Fact[[#This Row],[Total_Amount5]]&gt;1000,"High Value","Standard")</f>
        <v>High Value</v>
      </c>
    </row>
    <row r="1894" spans="1:17" x14ac:dyDescent="0.25">
      <c r="A1894" t="s">
        <v>3780</v>
      </c>
      <c r="B1894" s="3">
        <v>45269</v>
      </c>
      <c r="C1894" t="s">
        <v>225</v>
      </c>
      <c r="D1894" t="s">
        <v>1761</v>
      </c>
      <c r="E1894" t="s">
        <v>1881</v>
      </c>
      <c r="F1894">
        <v>2</v>
      </c>
      <c r="G1894">
        <v>47.3</v>
      </c>
      <c r="H1894">
        <v>0.01</v>
      </c>
      <c r="I1894" t="s">
        <v>1864</v>
      </c>
      <c r="J1894">
        <v>93.653999999999996</v>
      </c>
      <c r="K1894" s="4">
        <f>IF(ISBLANK(Sales_Fact[[#This Row],[Quantity]]),MEDIAN(Sales_Fact[Quantity]),Sales_Fact[[#This Row],[Quantity]])</f>
        <v>2</v>
      </c>
      <c r="L1894" s="1">
        <f>IF(ISBLANK(Sales_Fact[[#This Row],[Unit_Price]]),MEDIAN(Sales_Fact[Unit_Price]),Sales_Fact[[#This Row],[Unit_Price]])</f>
        <v>47.3</v>
      </c>
      <c r="M1894" s="2">
        <f>IF(ISBLANK(Sales_Fact[[#This Row],[Discount]]),MEDIAN(Sales_Fact[Discount]),Sales_Fact[[#This Row],[Discount]])</f>
        <v>0.01</v>
      </c>
      <c r="N1894" s="1">
        <f>Sales_Fact[[#This Row],[Quantity2]]*Sales_Fact[[#This Row],[Unit_Price3]]*(1-Sales_Fact[[#This Row],[Discount4]])</f>
        <v>93.653999999999996</v>
      </c>
      <c r="O1894" s="1">
        <f>Sales_Fact[[#This Row],[Quantity2]]*Sales_Fact[[#This Row],[Unit_Price3]]</f>
        <v>94.6</v>
      </c>
      <c r="P1894" s="1">
        <f>Sales_Fact[[#This Row],[Gross Amount]]*Sales_Fact[[#This Row],[Discount4]]</f>
        <v>0.94599999999999995</v>
      </c>
      <c r="Q1894" s="1" t="str">
        <f>IF(Sales_Fact[[#This Row],[Total_Amount5]]&gt;1000,"High Value","Standard")</f>
        <v>Standard</v>
      </c>
    </row>
    <row r="1895" spans="1:17" x14ac:dyDescent="0.25">
      <c r="A1895" t="s">
        <v>3781</v>
      </c>
      <c r="B1895" s="3">
        <v>45493</v>
      </c>
      <c r="C1895" t="s">
        <v>574</v>
      </c>
      <c r="D1895" t="s">
        <v>1767</v>
      </c>
      <c r="E1895" t="s">
        <v>1863</v>
      </c>
      <c r="F1895">
        <v>1</v>
      </c>
      <c r="G1895">
        <v>389.12</v>
      </c>
      <c r="H1895">
        <v>0.18</v>
      </c>
      <c r="I1895" t="s">
        <v>1864</v>
      </c>
      <c r="J1895">
        <v>319.07839999999999</v>
      </c>
      <c r="K1895" s="4">
        <f>IF(ISBLANK(Sales_Fact[[#This Row],[Quantity]]),MEDIAN(Sales_Fact[Quantity]),Sales_Fact[[#This Row],[Quantity]])</f>
        <v>1</v>
      </c>
      <c r="L1895" s="1">
        <f>IF(ISBLANK(Sales_Fact[[#This Row],[Unit_Price]]),MEDIAN(Sales_Fact[Unit_Price]),Sales_Fact[[#This Row],[Unit_Price]])</f>
        <v>389.12</v>
      </c>
      <c r="M1895" s="2">
        <f>IF(ISBLANK(Sales_Fact[[#This Row],[Discount]]),MEDIAN(Sales_Fact[Discount]),Sales_Fact[[#This Row],[Discount]])</f>
        <v>0.18</v>
      </c>
      <c r="N1895" s="1">
        <f>Sales_Fact[[#This Row],[Quantity2]]*Sales_Fact[[#This Row],[Unit_Price3]]*(1-Sales_Fact[[#This Row],[Discount4]])</f>
        <v>319.07840000000004</v>
      </c>
      <c r="O1895" s="1">
        <f>Sales_Fact[[#This Row],[Quantity2]]*Sales_Fact[[#This Row],[Unit_Price3]]</f>
        <v>389.12</v>
      </c>
      <c r="P1895" s="1">
        <f>Sales_Fact[[#This Row],[Gross Amount]]*Sales_Fact[[#This Row],[Discount4]]</f>
        <v>70.041600000000003</v>
      </c>
      <c r="Q1895" s="1" t="str">
        <f>IF(Sales_Fact[[#This Row],[Total_Amount5]]&gt;1000,"High Value","Standard")</f>
        <v>Standard</v>
      </c>
    </row>
    <row r="1896" spans="1:17" x14ac:dyDescent="0.25">
      <c r="A1896" t="s">
        <v>3782</v>
      </c>
      <c r="B1896" s="3">
        <v>45558</v>
      </c>
      <c r="C1896" t="s">
        <v>1424</v>
      </c>
      <c r="D1896" t="s">
        <v>1797</v>
      </c>
      <c r="E1896" t="s">
        <v>1899</v>
      </c>
      <c r="F1896">
        <v>3</v>
      </c>
      <c r="G1896">
        <v>543.83000000000004</v>
      </c>
      <c r="H1896">
        <v>0.05</v>
      </c>
      <c r="I1896" t="s">
        <v>1861</v>
      </c>
      <c r="J1896">
        <v>1549.9155000000001</v>
      </c>
      <c r="K1896" s="4">
        <f>IF(ISBLANK(Sales_Fact[[#This Row],[Quantity]]),MEDIAN(Sales_Fact[Quantity]),Sales_Fact[[#This Row],[Quantity]])</f>
        <v>3</v>
      </c>
      <c r="L1896" s="1">
        <f>IF(ISBLANK(Sales_Fact[[#This Row],[Unit_Price]]),MEDIAN(Sales_Fact[Unit_Price]),Sales_Fact[[#This Row],[Unit_Price]])</f>
        <v>543.83000000000004</v>
      </c>
      <c r="M1896" s="2">
        <f>IF(ISBLANK(Sales_Fact[[#This Row],[Discount]]),MEDIAN(Sales_Fact[Discount]),Sales_Fact[[#This Row],[Discount]])</f>
        <v>0.05</v>
      </c>
      <c r="N1896" s="1">
        <f>Sales_Fact[[#This Row],[Quantity2]]*Sales_Fact[[#This Row],[Unit_Price3]]*(1-Sales_Fact[[#This Row],[Discount4]])</f>
        <v>1549.9155000000001</v>
      </c>
      <c r="O1896" s="1">
        <f>Sales_Fact[[#This Row],[Quantity2]]*Sales_Fact[[#This Row],[Unit_Price3]]</f>
        <v>1631.4900000000002</v>
      </c>
      <c r="P1896" s="1">
        <f>Sales_Fact[[#This Row],[Gross Amount]]*Sales_Fact[[#This Row],[Discount4]]</f>
        <v>81.574500000000015</v>
      </c>
      <c r="Q1896" s="1" t="str">
        <f>IF(Sales_Fact[[#This Row],[Total_Amount5]]&gt;1000,"High Value","Standard")</f>
        <v>High Value</v>
      </c>
    </row>
    <row r="1897" spans="1:17" x14ac:dyDescent="0.25">
      <c r="A1897" t="s">
        <v>3783</v>
      </c>
      <c r="B1897" s="3">
        <v>45423</v>
      </c>
      <c r="C1897" t="s">
        <v>107</v>
      </c>
      <c r="D1897" t="s">
        <v>1594</v>
      </c>
      <c r="E1897" t="s">
        <v>1883</v>
      </c>
      <c r="F1897">
        <v>2</v>
      </c>
      <c r="G1897">
        <v>660.27</v>
      </c>
      <c r="H1897">
        <v>0.01</v>
      </c>
      <c r="I1897" t="s">
        <v>1864</v>
      </c>
      <c r="J1897">
        <v>1307.3345999999999</v>
      </c>
      <c r="K1897" s="4">
        <f>IF(ISBLANK(Sales_Fact[[#This Row],[Quantity]]),MEDIAN(Sales_Fact[Quantity]),Sales_Fact[[#This Row],[Quantity]])</f>
        <v>2</v>
      </c>
      <c r="L1897" s="1">
        <f>IF(ISBLANK(Sales_Fact[[#This Row],[Unit_Price]]),MEDIAN(Sales_Fact[Unit_Price]),Sales_Fact[[#This Row],[Unit_Price]])</f>
        <v>660.27</v>
      </c>
      <c r="M1897" s="2">
        <f>IF(ISBLANK(Sales_Fact[[#This Row],[Discount]]),MEDIAN(Sales_Fact[Discount]),Sales_Fact[[#This Row],[Discount]])</f>
        <v>0.01</v>
      </c>
      <c r="N1897" s="1">
        <f>Sales_Fact[[#This Row],[Quantity2]]*Sales_Fact[[#This Row],[Unit_Price3]]*(1-Sales_Fact[[#This Row],[Discount4]])</f>
        <v>1307.3345999999999</v>
      </c>
      <c r="O1897" s="1">
        <f>Sales_Fact[[#This Row],[Quantity2]]*Sales_Fact[[#This Row],[Unit_Price3]]</f>
        <v>1320.54</v>
      </c>
      <c r="P1897" s="1">
        <f>Sales_Fact[[#This Row],[Gross Amount]]*Sales_Fact[[#This Row],[Discount4]]</f>
        <v>13.205399999999999</v>
      </c>
      <c r="Q1897" s="1" t="str">
        <f>IF(Sales_Fact[[#This Row],[Total_Amount5]]&gt;1000,"High Value","Standard")</f>
        <v>High Value</v>
      </c>
    </row>
    <row r="1898" spans="1:17" x14ac:dyDescent="0.25">
      <c r="A1898" t="s">
        <v>3784</v>
      </c>
      <c r="B1898" s="3">
        <v>45780</v>
      </c>
      <c r="C1898" t="s">
        <v>1356</v>
      </c>
      <c r="D1898" t="s">
        <v>1591</v>
      </c>
      <c r="E1898" t="s">
        <v>1866</v>
      </c>
      <c r="F1898">
        <v>4</v>
      </c>
      <c r="G1898">
        <v>729.31</v>
      </c>
      <c r="H1898">
        <v>0.03</v>
      </c>
      <c r="I1898" t="s">
        <v>1861</v>
      </c>
      <c r="J1898">
        <v>2829.7228</v>
      </c>
      <c r="K1898" s="4">
        <f>IF(ISBLANK(Sales_Fact[[#This Row],[Quantity]]),MEDIAN(Sales_Fact[Quantity]),Sales_Fact[[#This Row],[Quantity]])</f>
        <v>4</v>
      </c>
      <c r="L1898" s="1">
        <f>IF(ISBLANK(Sales_Fact[[#This Row],[Unit_Price]]),MEDIAN(Sales_Fact[Unit_Price]),Sales_Fact[[#This Row],[Unit_Price]])</f>
        <v>729.31</v>
      </c>
      <c r="M1898" s="2">
        <f>IF(ISBLANK(Sales_Fact[[#This Row],[Discount]]),MEDIAN(Sales_Fact[Discount]),Sales_Fact[[#This Row],[Discount]])</f>
        <v>0.03</v>
      </c>
      <c r="N1898" s="1">
        <f>Sales_Fact[[#This Row],[Quantity2]]*Sales_Fact[[#This Row],[Unit_Price3]]*(1-Sales_Fact[[#This Row],[Discount4]])</f>
        <v>2829.7227999999996</v>
      </c>
      <c r="O1898" s="1">
        <f>Sales_Fact[[#This Row],[Quantity2]]*Sales_Fact[[#This Row],[Unit_Price3]]</f>
        <v>2917.24</v>
      </c>
      <c r="P1898" s="1">
        <f>Sales_Fact[[#This Row],[Gross Amount]]*Sales_Fact[[#This Row],[Discount4]]</f>
        <v>87.517199999999988</v>
      </c>
      <c r="Q1898" s="1" t="str">
        <f>IF(Sales_Fact[[#This Row],[Total_Amount5]]&gt;1000,"High Value","Standard")</f>
        <v>High Value</v>
      </c>
    </row>
    <row r="1899" spans="1:17" x14ac:dyDescent="0.25">
      <c r="A1899" t="s">
        <v>3785</v>
      </c>
      <c r="B1899" s="3">
        <v>45345</v>
      </c>
      <c r="C1899" t="s">
        <v>1317</v>
      </c>
      <c r="D1899" t="s">
        <v>1812</v>
      </c>
      <c r="E1899" t="s">
        <v>1904</v>
      </c>
      <c r="F1899">
        <v>2</v>
      </c>
      <c r="G1899">
        <v>152.91</v>
      </c>
      <c r="H1899">
        <v>0.24</v>
      </c>
      <c r="I1899" t="s">
        <v>1864</v>
      </c>
      <c r="J1899">
        <v>232.42320000000001</v>
      </c>
      <c r="K1899" s="4">
        <f>IF(ISBLANK(Sales_Fact[[#This Row],[Quantity]]),MEDIAN(Sales_Fact[Quantity]),Sales_Fact[[#This Row],[Quantity]])</f>
        <v>2</v>
      </c>
      <c r="L1899" s="1">
        <f>IF(ISBLANK(Sales_Fact[[#This Row],[Unit_Price]]),MEDIAN(Sales_Fact[Unit_Price]),Sales_Fact[[#This Row],[Unit_Price]])</f>
        <v>152.91</v>
      </c>
      <c r="M1899" s="2">
        <f>IF(ISBLANK(Sales_Fact[[#This Row],[Discount]]),MEDIAN(Sales_Fact[Discount]),Sales_Fact[[#This Row],[Discount]])</f>
        <v>0.24</v>
      </c>
      <c r="N1899" s="1">
        <f>Sales_Fact[[#This Row],[Quantity2]]*Sales_Fact[[#This Row],[Unit_Price3]]*(1-Sales_Fact[[#This Row],[Discount4]])</f>
        <v>232.42320000000001</v>
      </c>
      <c r="O1899" s="1">
        <f>Sales_Fact[[#This Row],[Quantity2]]*Sales_Fact[[#This Row],[Unit_Price3]]</f>
        <v>305.82</v>
      </c>
      <c r="P1899" s="1">
        <f>Sales_Fact[[#This Row],[Gross Amount]]*Sales_Fact[[#This Row],[Discount4]]</f>
        <v>73.396799999999999</v>
      </c>
      <c r="Q1899" s="1" t="str">
        <f>IF(Sales_Fact[[#This Row],[Total_Amount5]]&gt;1000,"High Value","Standard")</f>
        <v>Standard</v>
      </c>
    </row>
    <row r="1900" spans="1:17" x14ac:dyDescent="0.25">
      <c r="A1900" t="s">
        <v>3786</v>
      </c>
      <c r="B1900" s="3">
        <v>45344</v>
      </c>
      <c r="C1900" t="s">
        <v>1432</v>
      </c>
      <c r="D1900" t="s">
        <v>1773</v>
      </c>
      <c r="E1900" t="s">
        <v>1888</v>
      </c>
      <c r="F1900">
        <v>4</v>
      </c>
      <c r="G1900">
        <v>592.14</v>
      </c>
      <c r="H1900">
        <v>0.12</v>
      </c>
      <c r="I1900" t="s">
        <v>1868</v>
      </c>
      <c r="J1900">
        <v>2084.3328000000001</v>
      </c>
      <c r="K1900" s="4">
        <f>IF(ISBLANK(Sales_Fact[[#This Row],[Quantity]]),MEDIAN(Sales_Fact[Quantity]),Sales_Fact[[#This Row],[Quantity]])</f>
        <v>4</v>
      </c>
      <c r="L1900" s="1">
        <f>IF(ISBLANK(Sales_Fact[[#This Row],[Unit_Price]]),MEDIAN(Sales_Fact[Unit_Price]),Sales_Fact[[#This Row],[Unit_Price]])</f>
        <v>592.14</v>
      </c>
      <c r="M1900" s="2">
        <f>IF(ISBLANK(Sales_Fact[[#This Row],[Discount]]),MEDIAN(Sales_Fact[Discount]),Sales_Fact[[#This Row],[Discount]])</f>
        <v>0.12</v>
      </c>
      <c r="N1900" s="1">
        <f>Sales_Fact[[#This Row],[Quantity2]]*Sales_Fact[[#This Row],[Unit_Price3]]*(1-Sales_Fact[[#This Row],[Discount4]])</f>
        <v>2084.3328000000001</v>
      </c>
      <c r="O1900" s="1">
        <f>Sales_Fact[[#This Row],[Quantity2]]*Sales_Fact[[#This Row],[Unit_Price3]]</f>
        <v>2368.56</v>
      </c>
      <c r="P1900" s="1">
        <f>Sales_Fact[[#This Row],[Gross Amount]]*Sales_Fact[[#This Row],[Discount4]]</f>
        <v>284.22719999999998</v>
      </c>
      <c r="Q1900" s="1" t="str">
        <f>IF(Sales_Fact[[#This Row],[Total_Amount5]]&gt;1000,"High Value","Standard")</f>
        <v>High Value</v>
      </c>
    </row>
    <row r="1901" spans="1:17" x14ac:dyDescent="0.25">
      <c r="A1901" t="s">
        <v>3787</v>
      </c>
      <c r="B1901" s="3">
        <v>45525</v>
      </c>
      <c r="C1901" t="s">
        <v>234</v>
      </c>
      <c r="D1901" t="s">
        <v>1785</v>
      </c>
      <c r="E1901" t="s">
        <v>1913</v>
      </c>
      <c r="F1901">
        <v>1</v>
      </c>
      <c r="G1901">
        <v>984.37</v>
      </c>
      <c r="H1901">
        <v>0</v>
      </c>
      <c r="I1901" t="s">
        <v>1864</v>
      </c>
      <c r="J1901">
        <v>984.37</v>
      </c>
      <c r="K1901" s="4">
        <f>IF(ISBLANK(Sales_Fact[[#This Row],[Quantity]]),MEDIAN(Sales_Fact[Quantity]),Sales_Fact[[#This Row],[Quantity]])</f>
        <v>1</v>
      </c>
      <c r="L1901" s="1">
        <f>IF(ISBLANK(Sales_Fact[[#This Row],[Unit_Price]]),MEDIAN(Sales_Fact[Unit_Price]),Sales_Fact[[#This Row],[Unit_Price]])</f>
        <v>984.37</v>
      </c>
      <c r="M1901" s="2">
        <f>IF(ISBLANK(Sales_Fact[[#This Row],[Discount]]),MEDIAN(Sales_Fact[Discount]),Sales_Fact[[#This Row],[Discount]])</f>
        <v>0</v>
      </c>
      <c r="N1901" s="1">
        <f>Sales_Fact[[#This Row],[Quantity2]]*Sales_Fact[[#This Row],[Unit_Price3]]*(1-Sales_Fact[[#This Row],[Discount4]])</f>
        <v>984.37</v>
      </c>
      <c r="O1901" s="1">
        <f>Sales_Fact[[#This Row],[Quantity2]]*Sales_Fact[[#This Row],[Unit_Price3]]</f>
        <v>984.37</v>
      </c>
      <c r="P1901" s="1">
        <f>Sales_Fact[[#This Row],[Gross Amount]]*Sales_Fact[[#This Row],[Discount4]]</f>
        <v>0</v>
      </c>
      <c r="Q1901" s="1" t="str">
        <f>IF(Sales_Fact[[#This Row],[Total_Amount5]]&gt;1000,"High Value","Standard")</f>
        <v>Standard</v>
      </c>
    </row>
    <row r="1902" spans="1:17" x14ac:dyDescent="0.25">
      <c r="A1902" t="s">
        <v>3788</v>
      </c>
      <c r="B1902" s="3">
        <v>45329</v>
      </c>
      <c r="C1902" t="s">
        <v>935</v>
      </c>
      <c r="D1902" t="s">
        <v>1552</v>
      </c>
      <c r="E1902" t="s">
        <v>1913</v>
      </c>
      <c r="F1902">
        <v>2</v>
      </c>
      <c r="G1902">
        <v>237.59</v>
      </c>
      <c r="H1902">
        <v>0.12</v>
      </c>
      <c r="I1902" t="s">
        <v>1861</v>
      </c>
      <c r="J1902">
        <v>418.15839999999997</v>
      </c>
      <c r="K1902" s="4">
        <f>IF(ISBLANK(Sales_Fact[[#This Row],[Quantity]]),MEDIAN(Sales_Fact[Quantity]),Sales_Fact[[#This Row],[Quantity]])</f>
        <v>2</v>
      </c>
      <c r="L1902" s="1">
        <f>IF(ISBLANK(Sales_Fact[[#This Row],[Unit_Price]]),MEDIAN(Sales_Fact[Unit_Price]),Sales_Fact[[#This Row],[Unit_Price]])</f>
        <v>237.59</v>
      </c>
      <c r="M1902" s="2">
        <f>IF(ISBLANK(Sales_Fact[[#This Row],[Discount]]),MEDIAN(Sales_Fact[Discount]),Sales_Fact[[#This Row],[Discount]])</f>
        <v>0.12</v>
      </c>
      <c r="N1902" s="1">
        <f>Sales_Fact[[#This Row],[Quantity2]]*Sales_Fact[[#This Row],[Unit_Price3]]*(1-Sales_Fact[[#This Row],[Discount4]])</f>
        <v>418.15840000000003</v>
      </c>
      <c r="O1902" s="1">
        <f>Sales_Fact[[#This Row],[Quantity2]]*Sales_Fact[[#This Row],[Unit_Price3]]</f>
        <v>475.18</v>
      </c>
      <c r="P1902" s="1">
        <f>Sales_Fact[[#This Row],[Gross Amount]]*Sales_Fact[[#This Row],[Discount4]]</f>
        <v>57.021599999999999</v>
      </c>
      <c r="Q1902" s="1" t="str">
        <f>IF(Sales_Fact[[#This Row],[Total_Amount5]]&gt;1000,"High Value","Standard")</f>
        <v>Standard</v>
      </c>
    </row>
    <row r="1903" spans="1:17" x14ac:dyDescent="0.25">
      <c r="A1903" t="s">
        <v>3789</v>
      </c>
      <c r="B1903" s="3">
        <v>45250</v>
      </c>
      <c r="C1903" t="s">
        <v>1347</v>
      </c>
      <c r="D1903" t="s">
        <v>1626</v>
      </c>
      <c r="E1903" t="s">
        <v>1866</v>
      </c>
      <c r="F1903">
        <v>1</v>
      </c>
      <c r="G1903">
        <v>52.06</v>
      </c>
      <c r="H1903">
        <v>0.27</v>
      </c>
      <c r="I1903" t="s">
        <v>1868</v>
      </c>
      <c r="J1903">
        <v>38.003799999999998</v>
      </c>
      <c r="K1903" s="4">
        <f>IF(ISBLANK(Sales_Fact[[#This Row],[Quantity]]),MEDIAN(Sales_Fact[Quantity]),Sales_Fact[[#This Row],[Quantity]])</f>
        <v>1</v>
      </c>
      <c r="L1903" s="1">
        <f>IF(ISBLANK(Sales_Fact[[#This Row],[Unit_Price]]),MEDIAN(Sales_Fact[Unit_Price]),Sales_Fact[[#This Row],[Unit_Price]])</f>
        <v>52.06</v>
      </c>
      <c r="M1903" s="2">
        <f>IF(ISBLANK(Sales_Fact[[#This Row],[Discount]]),MEDIAN(Sales_Fact[Discount]),Sales_Fact[[#This Row],[Discount]])</f>
        <v>0.27</v>
      </c>
      <c r="N1903" s="1">
        <f>Sales_Fact[[#This Row],[Quantity2]]*Sales_Fact[[#This Row],[Unit_Price3]]*(1-Sales_Fact[[#This Row],[Discount4]])</f>
        <v>38.003799999999998</v>
      </c>
      <c r="O1903" s="1">
        <f>Sales_Fact[[#This Row],[Quantity2]]*Sales_Fact[[#This Row],[Unit_Price3]]</f>
        <v>52.06</v>
      </c>
      <c r="P1903" s="1">
        <f>Sales_Fact[[#This Row],[Gross Amount]]*Sales_Fact[[#This Row],[Discount4]]</f>
        <v>14.056200000000002</v>
      </c>
      <c r="Q1903" s="1" t="str">
        <f>IF(Sales_Fact[[#This Row],[Total_Amount5]]&gt;1000,"High Value","Standard")</f>
        <v>Standard</v>
      </c>
    </row>
    <row r="1904" spans="1:17" x14ac:dyDescent="0.25">
      <c r="A1904" t="s">
        <v>3790</v>
      </c>
      <c r="B1904" s="3">
        <v>45691</v>
      </c>
      <c r="C1904" t="s">
        <v>1415</v>
      </c>
      <c r="D1904" t="s">
        <v>1982</v>
      </c>
      <c r="E1904" t="s">
        <v>1883</v>
      </c>
      <c r="F1904">
        <v>2</v>
      </c>
      <c r="G1904">
        <v>594.63</v>
      </c>
      <c r="H1904">
        <v>0.12</v>
      </c>
      <c r="I1904" t="s">
        <v>1861</v>
      </c>
      <c r="J1904">
        <v>1046.5488</v>
      </c>
      <c r="K1904" s="4">
        <f>IF(ISBLANK(Sales_Fact[[#This Row],[Quantity]]),MEDIAN(Sales_Fact[Quantity]),Sales_Fact[[#This Row],[Quantity]])</f>
        <v>2</v>
      </c>
      <c r="L1904" s="1">
        <f>IF(ISBLANK(Sales_Fact[[#This Row],[Unit_Price]]),MEDIAN(Sales_Fact[Unit_Price]),Sales_Fact[[#This Row],[Unit_Price]])</f>
        <v>594.63</v>
      </c>
      <c r="M1904" s="2">
        <f>IF(ISBLANK(Sales_Fact[[#This Row],[Discount]]),MEDIAN(Sales_Fact[Discount]),Sales_Fact[[#This Row],[Discount]])</f>
        <v>0.12</v>
      </c>
      <c r="N1904" s="1">
        <f>Sales_Fact[[#This Row],[Quantity2]]*Sales_Fact[[#This Row],[Unit_Price3]]*(1-Sales_Fact[[#This Row],[Discount4]])</f>
        <v>1046.5488</v>
      </c>
      <c r="O1904" s="1">
        <f>Sales_Fact[[#This Row],[Quantity2]]*Sales_Fact[[#This Row],[Unit_Price3]]</f>
        <v>1189.26</v>
      </c>
      <c r="P1904" s="1">
        <f>Sales_Fact[[#This Row],[Gross Amount]]*Sales_Fact[[#This Row],[Discount4]]</f>
        <v>142.71119999999999</v>
      </c>
      <c r="Q1904" s="1" t="str">
        <f>IF(Sales_Fact[[#This Row],[Total_Amount5]]&gt;1000,"High Value","Standard")</f>
        <v>High Value</v>
      </c>
    </row>
    <row r="1905" spans="1:17" x14ac:dyDescent="0.25">
      <c r="A1905" t="s">
        <v>3791</v>
      </c>
      <c r="B1905" s="3">
        <v>45644</v>
      </c>
      <c r="C1905" t="s">
        <v>562</v>
      </c>
      <c r="D1905" t="s">
        <v>1982</v>
      </c>
      <c r="E1905" t="s">
        <v>1879</v>
      </c>
      <c r="F1905">
        <v>3</v>
      </c>
      <c r="G1905">
        <v>476.1</v>
      </c>
      <c r="H1905">
        <v>0.05</v>
      </c>
      <c r="I1905" t="s">
        <v>1868</v>
      </c>
      <c r="J1905">
        <v>1356.885</v>
      </c>
      <c r="K1905" s="4">
        <f>IF(ISBLANK(Sales_Fact[[#This Row],[Quantity]]),MEDIAN(Sales_Fact[Quantity]),Sales_Fact[[#This Row],[Quantity]])</f>
        <v>3</v>
      </c>
      <c r="L1905" s="1">
        <f>IF(ISBLANK(Sales_Fact[[#This Row],[Unit_Price]]),MEDIAN(Sales_Fact[Unit_Price]),Sales_Fact[[#This Row],[Unit_Price]])</f>
        <v>476.1</v>
      </c>
      <c r="M1905" s="2">
        <f>IF(ISBLANK(Sales_Fact[[#This Row],[Discount]]),MEDIAN(Sales_Fact[Discount]),Sales_Fact[[#This Row],[Discount]])</f>
        <v>0.05</v>
      </c>
      <c r="N1905" s="1">
        <f>Sales_Fact[[#This Row],[Quantity2]]*Sales_Fact[[#This Row],[Unit_Price3]]*(1-Sales_Fact[[#This Row],[Discount4]])</f>
        <v>1356.8850000000002</v>
      </c>
      <c r="O1905" s="1">
        <f>Sales_Fact[[#This Row],[Quantity2]]*Sales_Fact[[#This Row],[Unit_Price3]]</f>
        <v>1428.3000000000002</v>
      </c>
      <c r="P1905" s="1">
        <f>Sales_Fact[[#This Row],[Gross Amount]]*Sales_Fact[[#This Row],[Discount4]]</f>
        <v>71.415000000000006</v>
      </c>
      <c r="Q1905" s="1" t="str">
        <f>IF(Sales_Fact[[#This Row],[Total_Amount5]]&gt;1000,"High Value","Standard")</f>
        <v>High Value</v>
      </c>
    </row>
    <row r="1906" spans="1:17" x14ac:dyDescent="0.25">
      <c r="A1906" t="s">
        <v>3792</v>
      </c>
      <c r="B1906" s="3">
        <v>45514</v>
      </c>
      <c r="C1906" t="s">
        <v>231</v>
      </c>
      <c r="D1906" t="s">
        <v>1734</v>
      </c>
      <c r="E1906" t="s">
        <v>1904</v>
      </c>
      <c r="F1906">
        <v>1</v>
      </c>
      <c r="G1906">
        <v>546.47</v>
      </c>
      <c r="H1906">
        <v>0.08</v>
      </c>
      <c r="I1906" t="s">
        <v>1868</v>
      </c>
      <c r="J1906">
        <v>502.75240000000002</v>
      </c>
      <c r="K1906" s="4">
        <f>IF(ISBLANK(Sales_Fact[[#This Row],[Quantity]]),MEDIAN(Sales_Fact[Quantity]),Sales_Fact[[#This Row],[Quantity]])</f>
        <v>1</v>
      </c>
      <c r="L1906" s="1">
        <f>IF(ISBLANK(Sales_Fact[[#This Row],[Unit_Price]]),MEDIAN(Sales_Fact[Unit_Price]),Sales_Fact[[#This Row],[Unit_Price]])</f>
        <v>546.47</v>
      </c>
      <c r="M1906" s="2">
        <f>IF(ISBLANK(Sales_Fact[[#This Row],[Discount]]),MEDIAN(Sales_Fact[Discount]),Sales_Fact[[#This Row],[Discount]])</f>
        <v>0.08</v>
      </c>
      <c r="N1906" s="1">
        <f>Sales_Fact[[#This Row],[Quantity2]]*Sales_Fact[[#This Row],[Unit_Price3]]*(1-Sales_Fact[[#This Row],[Discount4]])</f>
        <v>502.75240000000002</v>
      </c>
      <c r="O1906" s="1">
        <f>Sales_Fact[[#This Row],[Quantity2]]*Sales_Fact[[#This Row],[Unit_Price3]]</f>
        <v>546.47</v>
      </c>
      <c r="P1906" s="1">
        <f>Sales_Fact[[#This Row],[Gross Amount]]*Sales_Fact[[#This Row],[Discount4]]</f>
        <v>43.717600000000004</v>
      </c>
      <c r="Q1906" s="1" t="str">
        <f>IF(Sales_Fact[[#This Row],[Total_Amount5]]&gt;1000,"High Value","Standard")</f>
        <v>Standard</v>
      </c>
    </row>
    <row r="1907" spans="1:17" x14ac:dyDescent="0.25">
      <c r="A1907" t="s">
        <v>3793</v>
      </c>
      <c r="B1907" s="3">
        <v>45760</v>
      </c>
      <c r="C1907" t="s">
        <v>588</v>
      </c>
      <c r="D1907" t="s">
        <v>1776</v>
      </c>
      <c r="E1907" t="s">
        <v>1913</v>
      </c>
      <c r="F1907">
        <v>1</v>
      </c>
      <c r="G1907">
        <v>979.49</v>
      </c>
      <c r="H1907">
        <v>0.19</v>
      </c>
      <c r="I1907" t="s">
        <v>1868</v>
      </c>
      <c r="J1907">
        <v>793.38690000000008</v>
      </c>
      <c r="K1907" s="4">
        <f>IF(ISBLANK(Sales_Fact[[#This Row],[Quantity]]),MEDIAN(Sales_Fact[Quantity]),Sales_Fact[[#This Row],[Quantity]])</f>
        <v>1</v>
      </c>
      <c r="L1907" s="1">
        <f>IF(ISBLANK(Sales_Fact[[#This Row],[Unit_Price]]),MEDIAN(Sales_Fact[Unit_Price]),Sales_Fact[[#This Row],[Unit_Price]])</f>
        <v>979.49</v>
      </c>
      <c r="M1907" s="2">
        <f>IF(ISBLANK(Sales_Fact[[#This Row],[Discount]]),MEDIAN(Sales_Fact[Discount]),Sales_Fact[[#This Row],[Discount]])</f>
        <v>0.19</v>
      </c>
      <c r="N1907" s="1">
        <f>Sales_Fact[[#This Row],[Quantity2]]*Sales_Fact[[#This Row],[Unit_Price3]]*(1-Sales_Fact[[#This Row],[Discount4]])</f>
        <v>793.38690000000008</v>
      </c>
      <c r="O1907" s="1">
        <f>Sales_Fact[[#This Row],[Quantity2]]*Sales_Fact[[#This Row],[Unit_Price3]]</f>
        <v>979.49</v>
      </c>
      <c r="P1907" s="1">
        <f>Sales_Fact[[#This Row],[Gross Amount]]*Sales_Fact[[#This Row],[Discount4]]</f>
        <v>186.10310000000001</v>
      </c>
      <c r="Q1907" s="1" t="str">
        <f>IF(Sales_Fact[[#This Row],[Total_Amount5]]&gt;1000,"High Value","Standard")</f>
        <v>Standard</v>
      </c>
    </row>
    <row r="1908" spans="1:17" x14ac:dyDescent="0.25">
      <c r="A1908" t="s">
        <v>3794</v>
      </c>
      <c r="B1908" s="3">
        <v>45289</v>
      </c>
      <c r="C1908" t="s">
        <v>640</v>
      </c>
      <c r="D1908" t="s">
        <v>1602</v>
      </c>
      <c r="E1908" t="s">
        <v>1909</v>
      </c>
      <c r="F1908">
        <v>3</v>
      </c>
      <c r="G1908">
        <v>988.53</v>
      </c>
      <c r="H1908">
        <v>0.3</v>
      </c>
      <c r="I1908" t="s">
        <v>1868</v>
      </c>
      <c r="J1908">
        <v>2075.913</v>
      </c>
      <c r="K1908" s="4">
        <f>IF(ISBLANK(Sales_Fact[[#This Row],[Quantity]]),MEDIAN(Sales_Fact[Quantity]),Sales_Fact[[#This Row],[Quantity]])</f>
        <v>3</v>
      </c>
      <c r="L1908" s="1">
        <f>IF(ISBLANK(Sales_Fact[[#This Row],[Unit_Price]]),MEDIAN(Sales_Fact[Unit_Price]),Sales_Fact[[#This Row],[Unit_Price]])</f>
        <v>988.53</v>
      </c>
      <c r="M1908" s="2">
        <f>IF(ISBLANK(Sales_Fact[[#This Row],[Discount]]),MEDIAN(Sales_Fact[Discount]),Sales_Fact[[#This Row],[Discount]])</f>
        <v>0.3</v>
      </c>
      <c r="N1908" s="1">
        <f>Sales_Fact[[#This Row],[Quantity2]]*Sales_Fact[[#This Row],[Unit_Price3]]*(1-Sales_Fact[[#This Row],[Discount4]])</f>
        <v>2075.913</v>
      </c>
      <c r="O1908" s="1">
        <f>Sales_Fact[[#This Row],[Quantity2]]*Sales_Fact[[#This Row],[Unit_Price3]]</f>
        <v>2965.59</v>
      </c>
      <c r="P1908" s="1">
        <f>Sales_Fact[[#This Row],[Gross Amount]]*Sales_Fact[[#This Row],[Discount4]]</f>
        <v>889.67700000000002</v>
      </c>
      <c r="Q1908" s="1" t="str">
        <f>IF(Sales_Fact[[#This Row],[Total_Amount5]]&gt;1000,"High Value","Standard")</f>
        <v>High Value</v>
      </c>
    </row>
    <row r="1909" spans="1:17" x14ac:dyDescent="0.25">
      <c r="A1909" t="s">
        <v>3795</v>
      </c>
      <c r="B1909" s="3">
        <v>45704</v>
      </c>
      <c r="C1909" t="s">
        <v>824</v>
      </c>
      <c r="D1909" t="s">
        <v>1779</v>
      </c>
      <c r="E1909" t="s">
        <v>1860</v>
      </c>
      <c r="F1909">
        <v>4</v>
      </c>
      <c r="G1909">
        <v>849.29</v>
      </c>
      <c r="H1909">
        <v>0.26</v>
      </c>
      <c r="I1909" t="s">
        <v>1861</v>
      </c>
      <c r="J1909">
        <v>2513.8984</v>
      </c>
      <c r="K1909" s="4">
        <f>IF(ISBLANK(Sales_Fact[[#This Row],[Quantity]]),MEDIAN(Sales_Fact[Quantity]),Sales_Fact[[#This Row],[Quantity]])</f>
        <v>4</v>
      </c>
      <c r="L1909" s="1">
        <f>IF(ISBLANK(Sales_Fact[[#This Row],[Unit_Price]]),MEDIAN(Sales_Fact[Unit_Price]),Sales_Fact[[#This Row],[Unit_Price]])</f>
        <v>849.29</v>
      </c>
      <c r="M1909" s="2">
        <f>IF(ISBLANK(Sales_Fact[[#This Row],[Discount]]),MEDIAN(Sales_Fact[Discount]),Sales_Fact[[#This Row],[Discount]])</f>
        <v>0.26</v>
      </c>
      <c r="N1909" s="1">
        <f>Sales_Fact[[#This Row],[Quantity2]]*Sales_Fact[[#This Row],[Unit_Price3]]*(1-Sales_Fact[[#This Row],[Discount4]])</f>
        <v>2513.8984</v>
      </c>
      <c r="O1909" s="1">
        <f>Sales_Fact[[#This Row],[Quantity2]]*Sales_Fact[[#This Row],[Unit_Price3]]</f>
        <v>3397.16</v>
      </c>
      <c r="P1909" s="1">
        <f>Sales_Fact[[#This Row],[Gross Amount]]*Sales_Fact[[#This Row],[Discount4]]</f>
        <v>883.26160000000004</v>
      </c>
      <c r="Q1909" s="1" t="str">
        <f>IF(Sales_Fact[[#This Row],[Total_Amount5]]&gt;1000,"High Value","Standard")</f>
        <v>High Value</v>
      </c>
    </row>
    <row r="1910" spans="1:17" x14ac:dyDescent="0.25">
      <c r="A1910" t="s">
        <v>3796</v>
      </c>
      <c r="B1910" s="3">
        <v>45318</v>
      </c>
      <c r="C1910" t="s">
        <v>1086</v>
      </c>
      <c r="D1910" t="s">
        <v>1836</v>
      </c>
      <c r="E1910" t="s">
        <v>1881</v>
      </c>
      <c r="F1910">
        <v>2</v>
      </c>
      <c r="G1910">
        <v>452.29</v>
      </c>
      <c r="H1910">
        <v>0.01</v>
      </c>
      <c r="I1910" t="s">
        <v>1868</v>
      </c>
      <c r="J1910">
        <v>895.53420000000006</v>
      </c>
      <c r="K1910" s="4">
        <f>IF(ISBLANK(Sales_Fact[[#This Row],[Quantity]]),MEDIAN(Sales_Fact[Quantity]),Sales_Fact[[#This Row],[Quantity]])</f>
        <v>2</v>
      </c>
      <c r="L1910" s="1">
        <f>IF(ISBLANK(Sales_Fact[[#This Row],[Unit_Price]]),MEDIAN(Sales_Fact[Unit_Price]),Sales_Fact[[#This Row],[Unit_Price]])</f>
        <v>452.29</v>
      </c>
      <c r="M1910" s="2">
        <f>IF(ISBLANK(Sales_Fact[[#This Row],[Discount]]),MEDIAN(Sales_Fact[Discount]),Sales_Fact[[#This Row],[Discount]])</f>
        <v>0.01</v>
      </c>
      <c r="N1910" s="1">
        <f>Sales_Fact[[#This Row],[Quantity2]]*Sales_Fact[[#This Row],[Unit_Price3]]*(1-Sales_Fact[[#This Row],[Discount4]])</f>
        <v>895.53420000000006</v>
      </c>
      <c r="O1910" s="1">
        <f>Sales_Fact[[#This Row],[Quantity2]]*Sales_Fact[[#This Row],[Unit_Price3]]</f>
        <v>904.58</v>
      </c>
      <c r="P1910" s="1">
        <f>Sales_Fact[[#This Row],[Gross Amount]]*Sales_Fact[[#This Row],[Discount4]]</f>
        <v>9.0457999999999998</v>
      </c>
      <c r="Q1910" s="1" t="str">
        <f>IF(Sales_Fact[[#This Row],[Total_Amount5]]&gt;1000,"High Value","Standard")</f>
        <v>Standard</v>
      </c>
    </row>
    <row r="1911" spans="1:17" x14ac:dyDescent="0.25">
      <c r="A1911" t="s">
        <v>3797</v>
      </c>
      <c r="B1911" s="3">
        <v>45495</v>
      </c>
      <c r="C1911" t="s">
        <v>1387</v>
      </c>
      <c r="D1911" t="s">
        <v>1713</v>
      </c>
      <c r="E1911" t="s">
        <v>1899</v>
      </c>
      <c r="F1911">
        <v>2</v>
      </c>
      <c r="G1911">
        <v>810.81</v>
      </c>
      <c r="H1911">
        <v>0.11</v>
      </c>
      <c r="I1911" t="s">
        <v>1868</v>
      </c>
      <c r="J1911">
        <v>1443.2418</v>
      </c>
      <c r="K1911" s="4">
        <f>IF(ISBLANK(Sales_Fact[[#This Row],[Quantity]]),MEDIAN(Sales_Fact[Quantity]),Sales_Fact[[#This Row],[Quantity]])</f>
        <v>2</v>
      </c>
      <c r="L1911" s="1">
        <f>IF(ISBLANK(Sales_Fact[[#This Row],[Unit_Price]]),MEDIAN(Sales_Fact[Unit_Price]),Sales_Fact[[#This Row],[Unit_Price]])</f>
        <v>810.81</v>
      </c>
      <c r="M1911" s="2">
        <f>IF(ISBLANK(Sales_Fact[[#This Row],[Discount]]),MEDIAN(Sales_Fact[Discount]),Sales_Fact[[#This Row],[Discount]])</f>
        <v>0.11</v>
      </c>
      <c r="N1911" s="1">
        <f>Sales_Fact[[#This Row],[Quantity2]]*Sales_Fact[[#This Row],[Unit_Price3]]*(1-Sales_Fact[[#This Row],[Discount4]])</f>
        <v>1443.2418</v>
      </c>
      <c r="O1911" s="1">
        <f>Sales_Fact[[#This Row],[Quantity2]]*Sales_Fact[[#This Row],[Unit_Price3]]</f>
        <v>1621.62</v>
      </c>
      <c r="P1911" s="1">
        <f>Sales_Fact[[#This Row],[Gross Amount]]*Sales_Fact[[#This Row],[Discount4]]</f>
        <v>178.37819999999999</v>
      </c>
      <c r="Q1911" s="1" t="str">
        <f>IF(Sales_Fact[[#This Row],[Total_Amount5]]&gt;1000,"High Value","Standard")</f>
        <v>High Value</v>
      </c>
    </row>
    <row r="1912" spans="1:17" x14ac:dyDescent="0.25">
      <c r="A1912" t="s">
        <v>3798</v>
      </c>
      <c r="B1912" s="3">
        <v>45560</v>
      </c>
      <c r="C1912" t="s">
        <v>131</v>
      </c>
      <c r="D1912" t="s">
        <v>1734</v>
      </c>
      <c r="E1912" t="s">
        <v>1866</v>
      </c>
      <c r="F1912">
        <v>1</v>
      </c>
      <c r="G1912">
        <v>846.67</v>
      </c>
      <c r="H1912">
        <v>0.1</v>
      </c>
      <c r="I1912" t="s">
        <v>1868</v>
      </c>
      <c r="J1912">
        <v>762.00299999999993</v>
      </c>
      <c r="K1912" s="4">
        <f>IF(ISBLANK(Sales_Fact[[#This Row],[Quantity]]),MEDIAN(Sales_Fact[Quantity]),Sales_Fact[[#This Row],[Quantity]])</f>
        <v>1</v>
      </c>
      <c r="L1912" s="1">
        <f>IF(ISBLANK(Sales_Fact[[#This Row],[Unit_Price]]),MEDIAN(Sales_Fact[Unit_Price]),Sales_Fact[[#This Row],[Unit_Price]])</f>
        <v>846.67</v>
      </c>
      <c r="M1912" s="2">
        <f>IF(ISBLANK(Sales_Fact[[#This Row],[Discount]]),MEDIAN(Sales_Fact[Discount]),Sales_Fact[[#This Row],[Discount]])</f>
        <v>0.1</v>
      </c>
      <c r="N1912" s="1">
        <f>Sales_Fact[[#This Row],[Quantity2]]*Sales_Fact[[#This Row],[Unit_Price3]]*(1-Sales_Fact[[#This Row],[Discount4]])</f>
        <v>762.00299999999993</v>
      </c>
      <c r="O1912" s="1">
        <f>Sales_Fact[[#This Row],[Quantity2]]*Sales_Fact[[#This Row],[Unit_Price3]]</f>
        <v>846.67</v>
      </c>
      <c r="P1912" s="1">
        <f>Sales_Fact[[#This Row],[Gross Amount]]*Sales_Fact[[#This Row],[Discount4]]</f>
        <v>84.667000000000002</v>
      </c>
      <c r="Q1912" s="1" t="str">
        <f>IF(Sales_Fact[[#This Row],[Total_Amount5]]&gt;1000,"High Value","Standard")</f>
        <v>Standard</v>
      </c>
    </row>
    <row r="1913" spans="1:17" x14ac:dyDescent="0.25">
      <c r="A1913" t="s">
        <v>3799</v>
      </c>
      <c r="B1913" s="3">
        <v>45367</v>
      </c>
      <c r="C1913" t="s">
        <v>81</v>
      </c>
      <c r="D1913" t="s">
        <v>1623</v>
      </c>
      <c r="E1913" t="s">
        <v>1904</v>
      </c>
      <c r="F1913">
        <v>4</v>
      </c>
      <c r="G1913">
        <v>73.55</v>
      </c>
      <c r="H1913">
        <v>0.24</v>
      </c>
      <c r="I1913" t="s">
        <v>1868</v>
      </c>
      <c r="J1913">
        <v>223.59200000000001</v>
      </c>
      <c r="K1913" s="4">
        <f>IF(ISBLANK(Sales_Fact[[#This Row],[Quantity]]),MEDIAN(Sales_Fact[Quantity]),Sales_Fact[[#This Row],[Quantity]])</f>
        <v>4</v>
      </c>
      <c r="L1913" s="1">
        <f>IF(ISBLANK(Sales_Fact[[#This Row],[Unit_Price]]),MEDIAN(Sales_Fact[Unit_Price]),Sales_Fact[[#This Row],[Unit_Price]])</f>
        <v>73.55</v>
      </c>
      <c r="M1913" s="2">
        <f>IF(ISBLANK(Sales_Fact[[#This Row],[Discount]]),MEDIAN(Sales_Fact[Discount]),Sales_Fact[[#This Row],[Discount]])</f>
        <v>0.24</v>
      </c>
      <c r="N1913" s="1">
        <f>Sales_Fact[[#This Row],[Quantity2]]*Sales_Fact[[#This Row],[Unit_Price3]]*(1-Sales_Fact[[#This Row],[Discount4]])</f>
        <v>223.59199999999998</v>
      </c>
      <c r="O1913" s="1">
        <f>Sales_Fact[[#This Row],[Quantity2]]*Sales_Fact[[#This Row],[Unit_Price3]]</f>
        <v>294.2</v>
      </c>
      <c r="P1913" s="1">
        <f>Sales_Fact[[#This Row],[Gross Amount]]*Sales_Fact[[#This Row],[Discount4]]</f>
        <v>70.60799999999999</v>
      </c>
      <c r="Q1913" s="1" t="str">
        <f>IF(Sales_Fact[[#This Row],[Total_Amount5]]&gt;1000,"High Value","Standard")</f>
        <v>Standard</v>
      </c>
    </row>
    <row r="1914" spans="1:17" x14ac:dyDescent="0.25">
      <c r="A1914" t="s">
        <v>3800</v>
      </c>
      <c r="B1914" s="3">
        <v>45861</v>
      </c>
      <c r="C1914" t="s">
        <v>893</v>
      </c>
      <c r="D1914" t="s">
        <v>1827</v>
      </c>
      <c r="E1914" t="s">
        <v>1904</v>
      </c>
      <c r="F1914">
        <v>1</v>
      </c>
      <c r="G1914">
        <v>882.03</v>
      </c>
      <c r="H1914">
        <v>0.04</v>
      </c>
      <c r="I1914" t="s">
        <v>1868</v>
      </c>
      <c r="J1914">
        <v>846.74879999999996</v>
      </c>
      <c r="K1914" s="4">
        <f>IF(ISBLANK(Sales_Fact[[#This Row],[Quantity]]),MEDIAN(Sales_Fact[Quantity]),Sales_Fact[[#This Row],[Quantity]])</f>
        <v>1</v>
      </c>
      <c r="L1914" s="1">
        <f>IF(ISBLANK(Sales_Fact[[#This Row],[Unit_Price]]),MEDIAN(Sales_Fact[Unit_Price]),Sales_Fact[[#This Row],[Unit_Price]])</f>
        <v>882.03</v>
      </c>
      <c r="M1914" s="2">
        <f>IF(ISBLANK(Sales_Fact[[#This Row],[Discount]]),MEDIAN(Sales_Fact[Discount]),Sales_Fact[[#This Row],[Discount]])</f>
        <v>0.04</v>
      </c>
      <c r="N1914" s="1">
        <f>Sales_Fact[[#This Row],[Quantity2]]*Sales_Fact[[#This Row],[Unit_Price3]]*(1-Sales_Fact[[#This Row],[Discount4]])</f>
        <v>846.74879999999996</v>
      </c>
      <c r="O1914" s="1">
        <f>Sales_Fact[[#This Row],[Quantity2]]*Sales_Fact[[#This Row],[Unit_Price3]]</f>
        <v>882.03</v>
      </c>
      <c r="P1914" s="1">
        <f>Sales_Fact[[#This Row],[Gross Amount]]*Sales_Fact[[#This Row],[Discount4]]</f>
        <v>35.281199999999998</v>
      </c>
      <c r="Q1914" s="1" t="str">
        <f>IF(Sales_Fact[[#This Row],[Total_Amount5]]&gt;1000,"High Value","Standard")</f>
        <v>Standard</v>
      </c>
    </row>
    <row r="1915" spans="1:17" x14ac:dyDescent="0.25">
      <c r="A1915" t="s">
        <v>3801</v>
      </c>
      <c r="B1915" s="3">
        <v>45589</v>
      </c>
      <c r="C1915" t="s">
        <v>46</v>
      </c>
      <c r="D1915" t="s">
        <v>1617</v>
      </c>
      <c r="E1915" t="s">
        <v>1881</v>
      </c>
      <c r="F1915">
        <v>1</v>
      </c>
      <c r="G1915">
        <v>958.44</v>
      </c>
      <c r="H1915">
        <v>0.21</v>
      </c>
      <c r="I1915" t="s">
        <v>1861</v>
      </c>
      <c r="J1915">
        <v>757.16760000000011</v>
      </c>
      <c r="K1915" s="4">
        <f>IF(ISBLANK(Sales_Fact[[#This Row],[Quantity]]),MEDIAN(Sales_Fact[Quantity]),Sales_Fact[[#This Row],[Quantity]])</f>
        <v>1</v>
      </c>
      <c r="L1915" s="1">
        <f>IF(ISBLANK(Sales_Fact[[#This Row],[Unit_Price]]),MEDIAN(Sales_Fact[Unit_Price]),Sales_Fact[[#This Row],[Unit_Price]])</f>
        <v>958.44</v>
      </c>
      <c r="M1915" s="2">
        <f>IF(ISBLANK(Sales_Fact[[#This Row],[Discount]]),MEDIAN(Sales_Fact[Discount]),Sales_Fact[[#This Row],[Discount]])</f>
        <v>0.21</v>
      </c>
      <c r="N1915" s="1">
        <f>Sales_Fact[[#This Row],[Quantity2]]*Sales_Fact[[#This Row],[Unit_Price3]]*(1-Sales_Fact[[#This Row],[Discount4]])</f>
        <v>757.16760000000011</v>
      </c>
      <c r="O1915" s="1">
        <f>Sales_Fact[[#This Row],[Quantity2]]*Sales_Fact[[#This Row],[Unit_Price3]]</f>
        <v>958.44</v>
      </c>
      <c r="P1915" s="1">
        <f>Sales_Fact[[#This Row],[Gross Amount]]*Sales_Fact[[#This Row],[Discount4]]</f>
        <v>201.2724</v>
      </c>
      <c r="Q1915" s="1" t="str">
        <f>IF(Sales_Fact[[#This Row],[Total_Amount5]]&gt;1000,"High Value","Standard")</f>
        <v>Standard</v>
      </c>
    </row>
    <row r="1916" spans="1:17" x14ac:dyDescent="0.25">
      <c r="A1916" t="s">
        <v>3802</v>
      </c>
      <c r="B1916" s="3">
        <v>45560</v>
      </c>
      <c r="C1916" t="s">
        <v>46</v>
      </c>
      <c r="D1916" t="s">
        <v>1848</v>
      </c>
      <c r="E1916" t="s">
        <v>1909</v>
      </c>
      <c r="F1916">
        <v>1</v>
      </c>
      <c r="G1916">
        <v>716.29</v>
      </c>
      <c r="H1916">
        <v>0.01</v>
      </c>
      <c r="I1916" t="s">
        <v>1864</v>
      </c>
      <c r="J1916">
        <v>709.12709999999993</v>
      </c>
      <c r="K1916" s="4">
        <f>IF(ISBLANK(Sales_Fact[[#This Row],[Quantity]]),MEDIAN(Sales_Fact[Quantity]),Sales_Fact[[#This Row],[Quantity]])</f>
        <v>1</v>
      </c>
      <c r="L1916" s="1">
        <f>IF(ISBLANK(Sales_Fact[[#This Row],[Unit_Price]]),MEDIAN(Sales_Fact[Unit_Price]),Sales_Fact[[#This Row],[Unit_Price]])</f>
        <v>716.29</v>
      </c>
      <c r="M1916" s="2">
        <f>IF(ISBLANK(Sales_Fact[[#This Row],[Discount]]),MEDIAN(Sales_Fact[Discount]),Sales_Fact[[#This Row],[Discount]])</f>
        <v>0.01</v>
      </c>
      <c r="N1916" s="1">
        <f>Sales_Fact[[#This Row],[Quantity2]]*Sales_Fact[[#This Row],[Unit_Price3]]*(1-Sales_Fact[[#This Row],[Discount4]])</f>
        <v>709.12709999999993</v>
      </c>
      <c r="O1916" s="1">
        <f>Sales_Fact[[#This Row],[Quantity2]]*Sales_Fact[[#This Row],[Unit_Price3]]</f>
        <v>716.29</v>
      </c>
      <c r="P1916" s="1">
        <f>Sales_Fact[[#This Row],[Gross Amount]]*Sales_Fact[[#This Row],[Discount4]]</f>
        <v>7.1628999999999996</v>
      </c>
      <c r="Q1916" s="1" t="str">
        <f>IF(Sales_Fact[[#This Row],[Total_Amount5]]&gt;1000,"High Value","Standard")</f>
        <v>Standard</v>
      </c>
    </row>
    <row r="1917" spans="1:17" x14ac:dyDescent="0.25">
      <c r="A1917" t="s">
        <v>3803</v>
      </c>
      <c r="B1917" s="3">
        <v>45408</v>
      </c>
      <c r="C1917" t="s">
        <v>1026</v>
      </c>
      <c r="D1917" t="s">
        <v>1578</v>
      </c>
      <c r="E1917" t="s">
        <v>1886</v>
      </c>
      <c r="F1917">
        <v>2</v>
      </c>
      <c r="G1917">
        <v>409.14</v>
      </c>
      <c r="H1917">
        <v>0.01</v>
      </c>
      <c r="I1917" t="s">
        <v>1864</v>
      </c>
      <c r="J1917">
        <v>810.09719999999993</v>
      </c>
      <c r="K1917" s="4">
        <f>IF(ISBLANK(Sales_Fact[[#This Row],[Quantity]]),MEDIAN(Sales_Fact[Quantity]),Sales_Fact[[#This Row],[Quantity]])</f>
        <v>2</v>
      </c>
      <c r="L1917" s="1">
        <f>IF(ISBLANK(Sales_Fact[[#This Row],[Unit_Price]]),MEDIAN(Sales_Fact[Unit_Price]),Sales_Fact[[#This Row],[Unit_Price]])</f>
        <v>409.14</v>
      </c>
      <c r="M1917" s="2">
        <f>IF(ISBLANK(Sales_Fact[[#This Row],[Discount]]),MEDIAN(Sales_Fact[Discount]),Sales_Fact[[#This Row],[Discount]])</f>
        <v>0.01</v>
      </c>
      <c r="N1917" s="1">
        <f>Sales_Fact[[#This Row],[Quantity2]]*Sales_Fact[[#This Row],[Unit_Price3]]*(1-Sales_Fact[[#This Row],[Discount4]])</f>
        <v>810.09719999999993</v>
      </c>
      <c r="O1917" s="1">
        <f>Sales_Fact[[#This Row],[Quantity2]]*Sales_Fact[[#This Row],[Unit_Price3]]</f>
        <v>818.28</v>
      </c>
      <c r="P1917" s="1">
        <f>Sales_Fact[[#This Row],[Gross Amount]]*Sales_Fact[[#This Row],[Discount4]]</f>
        <v>8.1828000000000003</v>
      </c>
      <c r="Q1917" s="1" t="str">
        <f>IF(Sales_Fact[[#This Row],[Total_Amount5]]&gt;1000,"High Value","Standard")</f>
        <v>Standard</v>
      </c>
    </row>
    <row r="1918" spans="1:17" x14ac:dyDescent="0.25">
      <c r="A1918" t="s">
        <v>3804</v>
      </c>
      <c r="B1918" s="3">
        <v>45714</v>
      </c>
      <c r="C1918" t="s">
        <v>308</v>
      </c>
      <c r="D1918" t="s">
        <v>1848</v>
      </c>
      <c r="E1918" t="s">
        <v>1890</v>
      </c>
      <c r="F1918">
        <v>4</v>
      </c>
      <c r="G1918">
        <v>261.73</v>
      </c>
      <c r="H1918">
        <v>0.1</v>
      </c>
      <c r="I1918" t="s">
        <v>1864</v>
      </c>
      <c r="J1918">
        <v>942.22800000000007</v>
      </c>
      <c r="K1918" s="4">
        <f>IF(ISBLANK(Sales_Fact[[#This Row],[Quantity]]),MEDIAN(Sales_Fact[Quantity]),Sales_Fact[[#This Row],[Quantity]])</f>
        <v>4</v>
      </c>
      <c r="L1918" s="1">
        <f>IF(ISBLANK(Sales_Fact[[#This Row],[Unit_Price]]),MEDIAN(Sales_Fact[Unit_Price]),Sales_Fact[[#This Row],[Unit_Price]])</f>
        <v>261.73</v>
      </c>
      <c r="M1918" s="2">
        <f>IF(ISBLANK(Sales_Fact[[#This Row],[Discount]]),MEDIAN(Sales_Fact[Discount]),Sales_Fact[[#This Row],[Discount]])</f>
        <v>0.1</v>
      </c>
      <c r="N1918" s="1">
        <f>Sales_Fact[[#This Row],[Quantity2]]*Sales_Fact[[#This Row],[Unit_Price3]]*(1-Sales_Fact[[#This Row],[Discount4]])</f>
        <v>942.22800000000007</v>
      </c>
      <c r="O1918" s="1">
        <f>Sales_Fact[[#This Row],[Quantity2]]*Sales_Fact[[#This Row],[Unit_Price3]]</f>
        <v>1046.92</v>
      </c>
      <c r="P1918" s="1">
        <f>Sales_Fact[[#This Row],[Gross Amount]]*Sales_Fact[[#This Row],[Discount4]]</f>
        <v>104.69200000000001</v>
      </c>
      <c r="Q1918" s="1" t="str">
        <f>IF(Sales_Fact[[#This Row],[Total_Amount5]]&gt;1000,"High Value","Standard")</f>
        <v>Standard</v>
      </c>
    </row>
    <row r="1919" spans="1:17" x14ac:dyDescent="0.25">
      <c r="A1919" t="s">
        <v>3805</v>
      </c>
      <c r="B1919" s="3">
        <v>45661</v>
      </c>
      <c r="C1919" t="s">
        <v>1446</v>
      </c>
      <c r="D1919" t="s">
        <v>1588</v>
      </c>
      <c r="E1919" t="s">
        <v>1879</v>
      </c>
      <c r="F1919">
        <v>2</v>
      </c>
      <c r="G1919">
        <v>687.35</v>
      </c>
      <c r="H1919">
        <v>0.2</v>
      </c>
      <c r="I1919" t="s">
        <v>1868</v>
      </c>
      <c r="J1919">
        <v>1099.76</v>
      </c>
      <c r="K1919" s="4">
        <f>IF(ISBLANK(Sales_Fact[[#This Row],[Quantity]]),MEDIAN(Sales_Fact[Quantity]),Sales_Fact[[#This Row],[Quantity]])</f>
        <v>2</v>
      </c>
      <c r="L1919" s="1">
        <f>IF(ISBLANK(Sales_Fact[[#This Row],[Unit_Price]]),MEDIAN(Sales_Fact[Unit_Price]),Sales_Fact[[#This Row],[Unit_Price]])</f>
        <v>687.35</v>
      </c>
      <c r="M1919" s="2">
        <f>IF(ISBLANK(Sales_Fact[[#This Row],[Discount]]),MEDIAN(Sales_Fact[Discount]),Sales_Fact[[#This Row],[Discount]])</f>
        <v>0.2</v>
      </c>
      <c r="N1919" s="1">
        <f>Sales_Fact[[#This Row],[Quantity2]]*Sales_Fact[[#This Row],[Unit_Price3]]*(1-Sales_Fact[[#This Row],[Discount4]])</f>
        <v>1099.76</v>
      </c>
      <c r="O1919" s="1">
        <f>Sales_Fact[[#This Row],[Quantity2]]*Sales_Fact[[#This Row],[Unit_Price3]]</f>
        <v>1374.7</v>
      </c>
      <c r="P1919" s="1">
        <f>Sales_Fact[[#This Row],[Gross Amount]]*Sales_Fact[[#This Row],[Discount4]]</f>
        <v>274.94</v>
      </c>
      <c r="Q1919" s="1" t="str">
        <f>IF(Sales_Fact[[#This Row],[Total_Amount5]]&gt;1000,"High Value","Standard")</f>
        <v>High Value</v>
      </c>
    </row>
    <row r="1920" spans="1:17" x14ac:dyDescent="0.25">
      <c r="A1920" t="s">
        <v>3806</v>
      </c>
      <c r="B1920" s="3">
        <v>45921</v>
      </c>
      <c r="C1920" t="s">
        <v>681</v>
      </c>
      <c r="D1920" t="s">
        <v>1803</v>
      </c>
      <c r="E1920" t="s">
        <v>1866</v>
      </c>
      <c r="F1920">
        <v>2</v>
      </c>
      <c r="G1920">
        <v>30.14</v>
      </c>
      <c r="H1920">
        <v>0.21</v>
      </c>
      <c r="I1920" t="s">
        <v>1861</v>
      </c>
      <c r="J1920">
        <v>47.621200000000002</v>
      </c>
      <c r="K1920" s="4">
        <f>IF(ISBLANK(Sales_Fact[[#This Row],[Quantity]]),MEDIAN(Sales_Fact[Quantity]),Sales_Fact[[#This Row],[Quantity]])</f>
        <v>2</v>
      </c>
      <c r="L1920" s="1">
        <f>IF(ISBLANK(Sales_Fact[[#This Row],[Unit_Price]]),MEDIAN(Sales_Fact[Unit_Price]),Sales_Fact[[#This Row],[Unit_Price]])</f>
        <v>30.14</v>
      </c>
      <c r="M1920" s="2">
        <f>IF(ISBLANK(Sales_Fact[[#This Row],[Discount]]),MEDIAN(Sales_Fact[Discount]),Sales_Fact[[#This Row],[Discount]])</f>
        <v>0.21</v>
      </c>
      <c r="N1920" s="1">
        <f>Sales_Fact[[#This Row],[Quantity2]]*Sales_Fact[[#This Row],[Unit_Price3]]*(1-Sales_Fact[[#This Row],[Discount4]])</f>
        <v>47.621200000000002</v>
      </c>
      <c r="O1920" s="1">
        <f>Sales_Fact[[#This Row],[Quantity2]]*Sales_Fact[[#This Row],[Unit_Price3]]</f>
        <v>60.28</v>
      </c>
      <c r="P1920" s="1">
        <f>Sales_Fact[[#This Row],[Gross Amount]]*Sales_Fact[[#This Row],[Discount4]]</f>
        <v>12.658799999999999</v>
      </c>
      <c r="Q1920" s="1" t="str">
        <f>IF(Sales_Fact[[#This Row],[Total_Amount5]]&gt;1000,"High Value","Standard")</f>
        <v>Standard</v>
      </c>
    </row>
    <row r="1921" spans="1:17" x14ac:dyDescent="0.25">
      <c r="A1921" t="s">
        <v>3807</v>
      </c>
      <c r="B1921" s="3">
        <v>45651</v>
      </c>
      <c r="C1921" t="s">
        <v>357</v>
      </c>
      <c r="D1921" t="s">
        <v>1653</v>
      </c>
      <c r="E1921" t="s">
        <v>1866</v>
      </c>
      <c r="F1921">
        <v>3</v>
      </c>
      <c r="G1921">
        <v>570.12</v>
      </c>
      <c r="H1921">
        <v>0.12</v>
      </c>
      <c r="I1921" t="s">
        <v>1864</v>
      </c>
      <c r="J1921">
        <v>1505.1168</v>
      </c>
      <c r="K1921" s="4">
        <f>IF(ISBLANK(Sales_Fact[[#This Row],[Quantity]]),MEDIAN(Sales_Fact[Quantity]),Sales_Fact[[#This Row],[Quantity]])</f>
        <v>3</v>
      </c>
      <c r="L1921" s="1">
        <f>IF(ISBLANK(Sales_Fact[[#This Row],[Unit_Price]]),MEDIAN(Sales_Fact[Unit_Price]),Sales_Fact[[#This Row],[Unit_Price]])</f>
        <v>570.12</v>
      </c>
      <c r="M1921" s="2">
        <f>IF(ISBLANK(Sales_Fact[[#This Row],[Discount]]),MEDIAN(Sales_Fact[Discount]),Sales_Fact[[#This Row],[Discount]])</f>
        <v>0.12</v>
      </c>
      <c r="N1921" s="1">
        <f>Sales_Fact[[#This Row],[Quantity2]]*Sales_Fact[[#This Row],[Unit_Price3]]*(1-Sales_Fact[[#This Row],[Discount4]])</f>
        <v>1505.1168</v>
      </c>
      <c r="O1921" s="1">
        <f>Sales_Fact[[#This Row],[Quantity2]]*Sales_Fact[[#This Row],[Unit_Price3]]</f>
        <v>1710.3600000000001</v>
      </c>
      <c r="P1921" s="1">
        <f>Sales_Fact[[#This Row],[Gross Amount]]*Sales_Fact[[#This Row],[Discount4]]</f>
        <v>205.2432</v>
      </c>
      <c r="Q1921" s="1" t="str">
        <f>IF(Sales_Fact[[#This Row],[Total_Amount5]]&gt;1000,"High Value","Standard")</f>
        <v>High Value</v>
      </c>
    </row>
    <row r="1922" spans="1:17" x14ac:dyDescent="0.25">
      <c r="A1922" t="s">
        <v>3808</v>
      </c>
      <c r="B1922" s="3">
        <v>45883</v>
      </c>
      <c r="C1922" t="s">
        <v>902</v>
      </c>
      <c r="D1922" t="s">
        <v>1782</v>
      </c>
      <c r="E1922" t="s">
        <v>1892</v>
      </c>
      <c r="F1922">
        <v>3</v>
      </c>
      <c r="G1922">
        <v>401.87</v>
      </c>
      <c r="H1922">
        <v>0.28999999999999998</v>
      </c>
      <c r="I1922" t="s">
        <v>1868</v>
      </c>
      <c r="J1922">
        <v>855.98310000000004</v>
      </c>
      <c r="K1922" s="4">
        <f>IF(ISBLANK(Sales_Fact[[#This Row],[Quantity]]),MEDIAN(Sales_Fact[Quantity]),Sales_Fact[[#This Row],[Quantity]])</f>
        <v>3</v>
      </c>
      <c r="L1922" s="1">
        <f>IF(ISBLANK(Sales_Fact[[#This Row],[Unit_Price]]),MEDIAN(Sales_Fact[Unit_Price]),Sales_Fact[[#This Row],[Unit_Price]])</f>
        <v>401.87</v>
      </c>
      <c r="M1922" s="2">
        <f>IF(ISBLANK(Sales_Fact[[#This Row],[Discount]]),MEDIAN(Sales_Fact[Discount]),Sales_Fact[[#This Row],[Discount]])</f>
        <v>0.28999999999999998</v>
      </c>
      <c r="N1922" s="1">
        <f>Sales_Fact[[#This Row],[Quantity2]]*Sales_Fact[[#This Row],[Unit_Price3]]*(1-Sales_Fact[[#This Row],[Discount4]])</f>
        <v>855.98310000000004</v>
      </c>
      <c r="O1922" s="1">
        <f>Sales_Fact[[#This Row],[Quantity2]]*Sales_Fact[[#This Row],[Unit_Price3]]</f>
        <v>1205.6100000000001</v>
      </c>
      <c r="P1922" s="1">
        <f>Sales_Fact[[#This Row],[Gross Amount]]*Sales_Fact[[#This Row],[Discount4]]</f>
        <v>349.62690000000003</v>
      </c>
      <c r="Q1922" s="1" t="str">
        <f>IF(Sales_Fact[[#This Row],[Total_Amount5]]&gt;1000,"High Value","Standard")</f>
        <v>Standard</v>
      </c>
    </row>
    <row r="1923" spans="1:17" x14ac:dyDescent="0.25">
      <c r="A1923" t="s">
        <v>3809</v>
      </c>
      <c r="B1923" s="3">
        <v>45624</v>
      </c>
      <c r="C1923" t="s">
        <v>1531</v>
      </c>
      <c r="D1923" t="s">
        <v>1788</v>
      </c>
      <c r="E1923" t="s">
        <v>1913</v>
      </c>
      <c r="F1923">
        <v>4</v>
      </c>
      <c r="G1923">
        <v>619.35</v>
      </c>
      <c r="H1923">
        <v>0.3</v>
      </c>
      <c r="I1923" t="s">
        <v>1861</v>
      </c>
      <c r="J1923">
        <v>1734.18</v>
      </c>
      <c r="K1923" s="4">
        <f>IF(ISBLANK(Sales_Fact[[#This Row],[Quantity]]),MEDIAN(Sales_Fact[Quantity]),Sales_Fact[[#This Row],[Quantity]])</f>
        <v>4</v>
      </c>
      <c r="L1923" s="1">
        <f>IF(ISBLANK(Sales_Fact[[#This Row],[Unit_Price]]),MEDIAN(Sales_Fact[Unit_Price]),Sales_Fact[[#This Row],[Unit_Price]])</f>
        <v>619.35</v>
      </c>
      <c r="M1923" s="2">
        <f>IF(ISBLANK(Sales_Fact[[#This Row],[Discount]]),MEDIAN(Sales_Fact[Discount]),Sales_Fact[[#This Row],[Discount]])</f>
        <v>0.3</v>
      </c>
      <c r="N1923" s="1">
        <f>Sales_Fact[[#This Row],[Quantity2]]*Sales_Fact[[#This Row],[Unit_Price3]]*(1-Sales_Fact[[#This Row],[Discount4]])</f>
        <v>1734.18</v>
      </c>
      <c r="O1923" s="1">
        <f>Sales_Fact[[#This Row],[Quantity2]]*Sales_Fact[[#This Row],[Unit_Price3]]</f>
        <v>2477.4</v>
      </c>
      <c r="P1923" s="1">
        <f>Sales_Fact[[#This Row],[Gross Amount]]*Sales_Fact[[#This Row],[Discount4]]</f>
        <v>743.22</v>
      </c>
      <c r="Q1923" s="1" t="str">
        <f>IF(Sales_Fact[[#This Row],[Total_Amount5]]&gt;1000,"High Value","Standard")</f>
        <v>High Value</v>
      </c>
    </row>
    <row r="1924" spans="1:17" x14ac:dyDescent="0.25">
      <c r="A1924" t="s">
        <v>3810</v>
      </c>
      <c r="B1924" s="3">
        <v>45276</v>
      </c>
      <c r="C1924" t="s">
        <v>800</v>
      </c>
      <c r="D1924" t="s">
        <v>1689</v>
      </c>
      <c r="E1924" t="s">
        <v>1863</v>
      </c>
      <c r="F1924">
        <v>4</v>
      </c>
      <c r="G1924">
        <v>569.36</v>
      </c>
      <c r="H1924">
        <v>0.27</v>
      </c>
      <c r="I1924" t="s">
        <v>1864</v>
      </c>
      <c r="J1924">
        <v>1662.5311999999999</v>
      </c>
      <c r="K1924" s="4">
        <f>IF(ISBLANK(Sales_Fact[[#This Row],[Quantity]]),MEDIAN(Sales_Fact[Quantity]),Sales_Fact[[#This Row],[Quantity]])</f>
        <v>4</v>
      </c>
      <c r="L1924" s="1">
        <f>IF(ISBLANK(Sales_Fact[[#This Row],[Unit_Price]]),MEDIAN(Sales_Fact[Unit_Price]),Sales_Fact[[#This Row],[Unit_Price]])</f>
        <v>569.36</v>
      </c>
      <c r="M1924" s="2">
        <f>IF(ISBLANK(Sales_Fact[[#This Row],[Discount]]),MEDIAN(Sales_Fact[Discount]),Sales_Fact[[#This Row],[Discount]])</f>
        <v>0.27</v>
      </c>
      <c r="N1924" s="1">
        <f>Sales_Fact[[#This Row],[Quantity2]]*Sales_Fact[[#This Row],[Unit_Price3]]*(1-Sales_Fact[[#This Row],[Discount4]])</f>
        <v>1662.5311999999999</v>
      </c>
      <c r="O1924" s="1">
        <f>Sales_Fact[[#This Row],[Quantity2]]*Sales_Fact[[#This Row],[Unit_Price3]]</f>
        <v>2277.44</v>
      </c>
      <c r="P1924" s="1">
        <f>Sales_Fact[[#This Row],[Gross Amount]]*Sales_Fact[[#This Row],[Discount4]]</f>
        <v>614.90880000000004</v>
      </c>
      <c r="Q1924" s="1" t="str">
        <f>IF(Sales_Fact[[#This Row],[Total_Amount5]]&gt;1000,"High Value","Standard")</f>
        <v>High Value</v>
      </c>
    </row>
    <row r="1925" spans="1:17" x14ac:dyDescent="0.25">
      <c r="A1925" t="s">
        <v>3811</v>
      </c>
      <c r="B1925" s="3">
        <v>45344</v>
      </c>
      <c r="C1925" t="s">
        <v>1475</v>
      </c>
      <c r="D1925" t="s">
        <v>1632</v>
      </c>
      <c r="E1925" t="s">
        <v>1874</v>
      </c>
      <c r="F1925">
        <v>2</v>
      </c>
      <c r="G1925">
        <v>846.35</v>
      </c>
      <c r="H1925">
        <v>0.3</v>
      </c>
      <c r="I1925" t="s">
        <v>1868</v>
      </c>
      <c r="J1925">
        <v>1184.8900000000001</v>
      </c>
      <c r="K1925" s="4">
        <f>IF(ISBLANK(Sales_Fact[[#This Row],[Quantity]]),MEDIAN(Sales_Fact[Quantity]),Sales_Fact[[#This Row],[Quantity]])</f>
        <v>2</v>
      </c>
      <c r="L1925" s="1">
        <f>IF(ISBLANK(Sales_Fact[[#This Row],[Unit_Price]]),MEDIAN(Sales_Fact[Unit_Price]),Sales_Fact[[#This Row],[Unit_Price]])</f>
        <v>846.35</v>
      </c>
      <c r="M1925" s="2">
        <f>IF(ISBLANK(Sales_Fact[[#This Row],[Discount]]),MEDIAN(Sales_Fact[Discount]),Sales_Fact[[#This Row],[Discount]])</f>
        <v>0.3</v>
      </c>
      <c r="N1925" s="1">
        <f>Sales_Fact[[#This Row],[Quantity2]]*Sales_Fact[[#This Row],[Unit_Price3]]*(1-Sales_Fact[[#This Row],[Discount4]])</f>
        <v>1184.8899999999999</v>
      </c>
      <c r="O1925" s="1">
        <f>Sales_Fact[[#This Row],[Quantity2]]*Sales_Fact[[#This Row],[Unit_Price3]]</f>
        <v>1692.7</v>
      </c>
      <c r="P1925" s="1">
        <f>Sales_Fact[[#This Row],[Gross Amount]]*Sales_Fact[[#This Row],[Discount4]]</f>
        <v>507.81</v>
      </c>
      <c r="Q1925" s="1" t="str">
        <f>IF(Sales_Fact[[#This Row],[Total_Amount5]]&gt;1000,"High Value","Standard")</f>
        <v>High Value</v>
      </c>
    </row>
    <row r="1926" spans="1:17" x14ac:dyDescent="0.25">
      <c r="A1926" t="s">
        <v>3812</v>
      </c>
      <c r="B1926" s="3">
        <v>45849</v>
      </c>
      <c r="C1926" t="s">
        <v>1356</v>
      </c>
      <c r="D1926" t="s">
        <v>1641</v>
      </c>
      <c r="E1926" t="s">
        <v>1909</v>
      </c>
      <c r="F1926">
        <v>1</v>
      </c>
      <c r="G1926">
        <v>788.45</v>
      </c>
      <c r="H1926">
        <v>0.28999999999999998</v>
      </c>
      <c r="I1926" t="s">
        <v>1864</v>
      </c>
      <c r="J1926">
        <v>559.79949999999997</v>
      </c>
      <c r="K1926" s="4">
        <f>IF(ISBLANK(Sales_Fact[[#This Row],[Quantity]]),MEDIAN(Sales_Fact[Quantity]),Sales_Fact[[#This Row],[Quantity]])</f>
        <v>1</v>
      </c>
      <c r="L1926" s="1">
        <f>IF(ISBLANK(Sales_Fact[[#This Row],[Unit_Price]]),MEDIAN(Sales_Fact[Unit_Price]),Sales_Fact[[#This Row],[Unit_Price]])</f>
        <v>788.45</v>
      </c>
      <c r="M1926" s="2">
        <f>IF(ISBLANK(Sales_Fact[[#This Row],[Discount]]),MEDIAN(Sales_Fact[Discount]),Sales_Fact[[#This Row],[Discount]])</f>
        <v>0.28999999999999998</v>
      </c>
      <c r="N1926" s="1">
        <f>Sales_Fact[[#This Row],[Quantity2]]*Sales_Fact[[#This Row],[Unit_Price3]]*(1-Sales_Fact[[#This Row],[Discount4]])</f>
        <v>559.79949999999997</v>
      </c>
      <c r="O1926" s="1">
        <f>Sales_Fact[[#This Row],[Quantity2]]*Sales_Fact[[#This Row],[Unit_Price3]]</f>
        <v>788.45</v>
      </c>
      <c r="P1926" s="1">
        <f>Sales_Fact[[#This Row],[Gross Amount]]*Sales_Fact[[#This Row],[Discount4]]</f>
        <v>228.65049999999999</v>
      </c>
      <c r="Q1926" s="1" t="str">
        <f>IF(Sales_Fact[[#This Row],[Total_Amount5]]&gt;1000,"High Value","Standard")</f>
        <v>Standard</v>
      </c>
    </row>
    <row r="1927" spans="1:17" x14ac:dyDescent="0.25">
      <c r="A1927" t="s">
        <v>3813</v>
      </c>
      <c r="B1927" s="3">
        <v>45880</v>
      </c>
      <c r="C1927" t="s">
        <v>1137</v>
      </c>
      <c r="D1927" t="s">
        <v>1656</v>
      </c>
      <c r="E1927" t="s">
        <v>1913</v>
      </c>
      <c r="F1927">
        <v>2</v>
      </c>
      <c r="G1927">
        <v>338.81</v>
      </c>
      <c r="H1927">
        <v>7.0000000000000007E-2</v>
      </c>
      <c r="I1927" t="s">
        <v>1868</v>
      </c>
      <c r="J1927">
        <v>630.1866</v>
      </c>
      <c r="K1927" s="4">
        <f>IF(ISBLANK(Sales_Fact[[#This Row],[Quantity]]),MEDIAN(Sales_Fact[Quantity]),Sales_Fact[[#This Row],[Quantity]])</f>
        <v>2</v>
      </c>
      <c r="L1927" s="1">
        <f>IF(ISBLANK(Sales_Fact[[#This Row],[Unit_Price]]),MEDIAN(Sales_Fact[Unit_Price]),Sales_Fact[[#This Row],[Unit_Price]])</f>
        <v>338.81</v>
      </c>
      <c r="M1927" s="2">
        <f>IF(ISBLANK(Sales_Fact[[#This Row],[Discount]]),MEDIAN(Sales_Fact[Discount]),Sales_Fact[[#This Row],[Discount]])</f>
        <v>7.0000000000000007E-2</v>
      </c>
      <c r="N1927" s="1">
        <f>Sales_Fact[[#This Row],[Quantity2]]*Sales_Fact[[#This Row],[Unit_Price3]]*(1-Sales_Fact[[#This Row],[Discount4]])</f>
        <v>630.1866</v>
      </c>
      <c r="O1927" s="1">
        <f>Sales_Fact[[#This Row],[Quantity2]]*Sales_Fact[[#This Row],[Unit_Price3]]</f>
        <v>677.62</v>
      </c>
      <c r="P1927" s="1">
        <f>Sales_Fact[[#This Row],[Gross Amount]]*Sales_Fact[[#This Row],[Discount4]]</f>
        <v>47.433400000000006</v>
      </c>
      <c r="Q1927" s="1" t="str">
        <f>IF(Sales_Fact[[#This Row],[Total_Amount5]]&gt;1000,"High Value","Standard")</f>
        <v>Standard</v>
      </c>
    </row>
    <row r="1928" spans="1:17" x14ac:dyDescent="0.25">
      <c r="A1928" t="s">
        <v>3814</v>
      </c>
      <c r="B1928" s="3">
        <v>45907</v>
      </c>
      <c r="C1928" t="s">
        <v>114</v>
      </c>
      <c r="D1928" t="s">
        <v>1594</v>
      </c>
      <c r="E1928" t="s">
        <v>1870</v>
      </c>
      <c r="F1928">
        <v>4</v>
      </c>
      <c r="G1928">
        <v>94.48</v>
      </c>
      <c r="H1928">
        <v>0.06</v>
      </c>
      <c r="I1928" t="s">
        <v>1868</v>
      </c>
      <c r="J1928">
        <v>355.2448</v>
      </c>
      <c r="K1928" s="4">
        <f>IF(ISBLANK(Sales_Fact[[#This Row],[Quantity]]),MEDIAN(Sales_Fact[Quantity]),Sales_Fact[[#This Row],[Quantity]])</f>
        <v>4</v>
      </c>
      <c r="L1928" s="1">
        <f>IF(ISBLANK(Sales_Fact[[#This Row],[Unit_Price]]),MEDIAN(Sales_Fact[Unit_Price]),Sales_Fact[[#This Row],[Unit_Price]])</f>
        <v>94.48</v>
      </c>
      <c r="M1928" s="2">
        <f>IF(ISBLANK(Sales_Fact[[#This Row],[Discount]]),MEDIAN(Sales_Fact[Discount]),Sales_Fact[[#This Row],[Discount]])</f>
        <v>0.06</v>
      </c>
      <c r="N1928" s="1">
        <f>Sales_Fact[[#This Row],[Quantity2]]*Sales_Fact[[#This Row],[Unit_Price3]]*(1-Sales_Fact[[#This Row],[Discount4]])</f>
        <v>355.2448</v>
      </c>
      <c r="O1928" s="1">
        <f>Sales_Fact[[#This Row],[Quantity2]]*Sales_Fact[[#This Row],[Unit_Price3]]</f>
        <v>377.92</v>
      </c>
      <c r="P1928" s="1">
        <f>Sales_Fact[[#This Row],[Gross Amount]]*Sales_Fact[[#This Row],[Discount4]]</f>
        <v>22.6752</v>
      </c>
      <c r="Q1928" s="1" t="str">
        <f>IF(Sales_Fact[[#This Row],[Total_Amount5]]&gt;1000,"High Value","Standard")</f>
        <v>Standard</v>
      </c>
    </row>
    <row r="1929" spans="1:17" x14ac:dyDescent="0.25">
      <c r="A1929" t="s">
        <v>3815</v>
      </c>
      <c r="B1929" s="3">
        <v>45545</v>
      </c>
      <c r="C1929" t="s">
        <v>1478</v>
      </c>
      <c r="D1929" t="s">
        <v>1608</v>
      </c>
      <c r="E1929" t="s">
        <v>1896</v>
      </c>
      <c r="F1929">
        <v>3</v>
      </c>
      <c r="G1929">
        <v>941.85</v>
      </c>
      <c r="H1929">
        <v>0.16</v>
      </c>
      <c r="I1929" t="s">
        <v>1864</v>
      </c>
      <c r="J1929">
        <v>2373.462</v>
      </c>
      <c r="K1929" s="4">
        <f>IF(ISBLANK(Sales_Fact[[#This Row],[Quantity]]),MEDIAN(Sales_Fact[Quantity]),Sales_Fact[[#This Row],[Quantity]])</f>
        <v>3</v>
      </c>
      <c r="L1929" s="1">
        <f>IF(ISBLANK(Sales_Fact[[#This Row],[Unit_Price]]),MEDIAN(Sales_Fact[Unit_Price]),Sales_Fact[[#This Row],[Unit_Price]])</f>
        <v>941.85</v>
      </c>
      <c r="M1929" s="2">
        <f>IF(ISBLANK(Sales_Fact[[#This Row],[Discount]]),MEDIAN(Sales_Fact[Discount]),Sales_Fact[[#This Row],[Discount]])</f>
        <v>0.16</v>
      </c>
      <c r="N1929" s="1">
        <f>Sales_Fact[[#This Row],[Quantity2]]*Sales_Fact[[#This Row],[Unit_Price3]]*(1-Sales_Fact[[#This Row],[Discount4]])</f>
        <v>2373.462</v>
      </c>
      <c r="O1929" s="1">
        <f>Sales_Fact[[#This Row],[Quantity2]]*Sales_Fact[[#This Row],[Unit_Price3]]</f>
        <v>2825.55</v>
      </c>
      <c r="P1929" s="1">
        <f>Sales_Fact[[#This Row],[Gross Amount]]*Sales_Fact[[#This Row],[Discount4]]</f>
        <v>452.08800000000002</v>
      </c>
      <c r="Q1929" s="1" t="str">
        <f>IF(Sales_Fact[[#This Row],[Total_Amount5]]&gt;1000,"High Value","Standard")</f>
        <v>High Value</v>
      </c>
    </row>
    <row r="1930" spans="1:17" x14ac:dyDescent="0.25">
      <c r="A1930" t="s">
        <v>3816</v>
      </c>
      <c r="B1930" s="3">
        <v>45257</v>
      </c>
      <c r="C1930" t="s">
        <v>544</v>
      </c>
      <c r="D1930" t="s">
        <v>1686</v>
      </c>
      <c r="E1930" t="s">
        <v>1870</v>
      </c>
      <c r="F1930">
        <v>2</v>
      </c>
      <c r="G1930">
        <v>336.97</v>
      </c>
      <c r="H1930">
        <v>0.14000000000000001</v>
      </c>
      <c r="I1930" t="s">
        <v>1864</v>
      </c>
      <c r="J1930">
        <v>579.58840000000009</v>
      </c>
      <c r="K1930" s="4">
        <f>IF(ISBLANK(Sales_Fact[[#This Row],[Quantity]]),MEDIAN(Sales_Fact[Quantity]),Sales_Fact[[#This Row],[Quantity]])</f>
        <v>2</v>
      </c>
      <c r="L1930" s="1">
        <f>IF(ISBLANK(Sales_Fact[[#This Row],[Unit_Price]]),MEDIAN(Sales_Fact[Unit_Price]),Sales_Fact[[#This Row],[Unit_Price]])</f>
        <v>336.97</v>
      </c>
      <c r="M1930" s="2">
        <f>IF(ISBLANK(Sales_Fact[[#This Row],[Discount]]),MEDIAN(Sales_Fact[Discount]),Sales_Fact[[#This Row],[Discount]])</f>
        <v>0.14000000000000001</v>
      </c>
      <c r="N1930" s="1">
        <f>Sales_Fact[[#This Row],[Quantity2]]*Sales_Fact[[#This Row],[Unit_Price3]]*(1-Sales_Fact[[#This Row],[Discount4]])</f>
        <v>579.58840000000009</v>
      </c>
      <c r="O1930" s="1">
        <f>Sales_Fact[[#This Row],[Quantity2]]*Sales_Fact[[#This Row],[Unit_Price3]]</f>
        <v>673.94</v>
      </c>
      <c r="P1930" s="1">
        <f>Sales_Fact[[#This Row],[Gross Amount]]*Sales_Fact[[#This Row],[Discount4]]</f>
        <v>94.351600000000019</v>
      </c>
      <c r="Q1930" s="1" t="str">
        <f>IF(Sales_Fact[[#This Row],[Total_Amount5]]&gt;1000,"High Value","Standard")</f>
        <v>Standard</v>
      </c>
    </row>
    <row r="1931" spans="1:17" x14ac:dyDescent="0.25">
      <c r="A1931" t="s">
        <v>3817</v>
      </c>
      <c r="B1931" s="3">
        <v>45466</v>
      </c>
      <c r="C1931" t="s">
        <v>987</v>
      </c>
      <c r="D1931" t="s">
        <v>1564</v>
      </c>
      <c r="E1931" t="s">
        <v>1870</v>
      </c>
      <c r="F1931">
        <v>2</v>
      </c>
      <c r="G1931">
        <v>344.16</v>
      </c>
      <c r="H1931">
        <v>0.09</v>
      </c>
      <c r="I1931" t="s">
        <v>1864</v>
      </c>
      <c r="J1931">
        <v>626.37120000000004</v>
      </c>
      <c r="K1931" s="4">
        <f>IF(ISBLANK(Sales_Fact[[#This Row],[Quantity]]),MEDIAN(Sales_Fact[Quantity]),Sales_Fact[[#This Row],[Quantity]])</f>
        <v>2</v>
      </c>
      <c r="L1931" s="1">
        <f>IF(ISBLANK(Sales_Fact[[#This Row],[Unit_Price]]),MEDIAN(Sales_Fact[Unit_Price]),Sales_Fact[[#This Row],[Unit_Price]])</f>
        <v>344.16</v>
      </c>
      <c r="M1931" s="2">
        <f>IF(ISBLANK(Sales_Fact[[#This Row],[Discount]]),MEDIAN(Sales_Fact[Discount]),Sales_Fact[[#This Row],[Discount]])</f>
        <v>0.09</v>
      </c>
      <c r="N1931" s="1">
        <f>Sales_Fact[[#This Row],[Quantity2]]*Sales_Fact[[#This Row],[Unit_Price3]]*(1-Sales_Fact[[#This Row],[Discount4]])</f>
        <v>626.37120000000004</v>
      </c>
      <c r="O1931" s="1">
        <f>Sales_Fact[[#This Row],[Quantity2]]*Sales_Fact[[#This Row],[Unit_Price3]]</f>
        <v>688.32</v>
      </c>
      <c r="P1931" s="1">
        <f>Sales_Fact[[#This Row],[Gross Amount]]*Sales_Fact[[#This Row],[Discount4]]</f>
        <v>61.948800000000006</v>
      </c>
      <c r="Q1931" s="1" t="str">
        <f>IF(Sales_Fact[[#This Row],[Total_Amount5]]&gt;1000,"High Value","Standard")</f>
        <v>Standard</v>
      </c>
    </row>
    <row r="1932" spans="1:17" x14ac:dyDescent="0.25">
      <c r="A1932" t="s">
        <v>3818</v>
      </c>
      <c r="B1932" s="3">
        <v>45847</v>
      </c>
      <c r="C1932" t="s">
        <v>957</v>
      </c>
      <c r="D1932" t="s">
        <v>1695</v>
      </c>
      <c r="E1932" t="s">
        <v>1890</v>
      </c>
      <c r="F1932">
        <v>1</v>
      </c>
      <c r="G1932">
        <v>841.53</v>
      </c>
      <c r="H1932">
        <v>0.15</v>
      </c>
      <c r="I1932" t="s">
        <v>1861</v>
      </c>
      <c r="J1932">
        <v>715.30049999999994</v>
      </c>
      <c r="K1932" s="4">
        <f>IF(ISBLANK(Sales_Fact[[#This Row],[Quantity]]),MEDIAN(Sales_Fact[Quantity]),Sales_Fact[[#This Row],[Quantity]])</f>
        <v>1</v>
      </c>
      <c r="L1932" s="1">
        <f>IF(ISBLANK(Sales_Fact[[#This Row],[Unit_Price]]),MEDIAN(Sales_Fact[Unit_Price]),Sales_Fact[[#This Row],[Unit_Price]])</f>
        <v>841.53</v>
      </c>
      <c r="M1932" s="2">
        <f>IF(ISBLANK(Sales_Fact[[#This Row],[Discount]]),MEDIAN(Sales_Fact[Discount]),Sales_Fact[[#This Row],[Discount]])</f>
        <v>0.15</v>
      </c>
      <c r="N1932" s="1">
        <f>Sales_Fact[[#This Row],[Quantity2]]*Sales_Fact[[#This Row],[Unit_Price3]]*(1-Sales_Fact[[#This Row],[Discount4]])</f>
        <v>715.30049999999994</v>
      </c>
      <c r="O1932" s="1">
        <f>Sales_Fact[[#This Row],[Quantity2]]*Sales_Fact[[#This Row],[Unit_Price3]]</f>
        <v>841.53</v>
      </c>
      <c r="P1932" s="1">
        <f>Sales_Fact[[#This Row],[Gross Amount]]*Sales_Fact[[#This Row],[Discount4]]</f>
        <v>126.22949999999999</v>
      </c>
      <c r="Q1932" s="1" t="str">
        <f>IF(Sales_Fact[[#This Row],[Total_Amount5]]&gt;1000,"High Value","Standard")</f>
        <v>Standard</v>
      </c>
    </row>
    <row r="1933" spans="1:17" x14ac:dyDescent="0.25">
      <c r="A1933" t="s">
        <v>3819</v>
      </c>
      <c r="B1933" s="3">
        <v>45825</v>
      </c>
      <c r="C1933" t="s">
        <v>1326</v>
      </c>
      <c r="D1933" t="s">
        <v>1800</v>
      </c>
      <c r="E1933" t="s">
        <v>1863</v>
      </c>
      <c r="F1933">
        <v>3</v>
      </c>
      <c r="G1933">
        <v>63.36</v>
      </c>
      <c r="H1933">
        <v>0.28999999999999998</v>
      </c>
      <c r="I1933" t="s">
        <v>1868</v>
      </c>
      <c r="J1933">
        <v>134.95679999999999</v>
      </c>
      <c r="K1933" s="4">
        <f>IF(ISBLANK(Sales_Fact[[#This Row],[Quantity]]),MEDIAN(Sales_Fact[Quantity]),Sales_Fact[[#This Row],[Quantity]])</f>
        <v>3</v>
      </c>
      <c r="L1933" s="1">
        <f>IF(ISBLANK(Sales_Fact[[#This Row],[Unit_Price]]),MEDIAN(Sales_Fact[Unit_Price]),Sales_Fact[[#This Row],[Unit_Price]])</f>
        <v>63.36</v>
      </c>
      <c r="M1933" s="2">
        <f>IF(ISBLANK(Sales_Fact[[#This Row],[Discount]]),MEDIAN(Sales_Fact[Discount]),Sales_Fact[[#This Row],[Discount]])</f>
        <v>0.28999999999999998</v>
      </c>
      <c r="N1933" s="1">
        <f>Sales_Fact[[#This Row],[Quantity2]]*Sales_Fact[[#This Row],[Unit_Price3]]*(1-Sales_Fact[[#This Row],[Discount4]])</f>
        <v>134.95679999999999</v>
      </c>
      <c r="O1933" s="1">
        <f>Sales_Fact[[#This Row],[Quantity2]]*Sales_Fact[[#This Row],[Unit_Price3]]</f>
        <v>190.07999999999998</v>
      </c>
      <c r="P1933" s="1">
        <f>Sales_Fact[[#This Row],[Gross Amount]]*Sales_Fact[[#This Row],[Discount4]]</f>
        <v>55.12319999999999</v>
      </c>
      <c r="Q1933" s="1" t="str">
        <f>IF(Sales_Fact[[#This Row],[Total_Amount5]]&gt;1000,"High Value","Standard")</f>
        <v>Standard</v>
      </c>
    </row>
    <row r="1934" spans="1:17" x14ac:dyDescent="0.25">
      <c r="A1934" t="s">
        <v>3820</v>
      </c>
      <c r="B1934" s="3">
        <v>45839</v>
      </c>
      <c r="C1934" t="s">
        <v>1531</v>
      </c>
      <c r="D1934" t="s">
        <v>1785</v>
      </c>
      <c r="E1934" t="s">
        <v>1866</v>
      </c>
      <c r="F1934">
        <v>2</v>
      </c>
      <c r="G1934">
        <v>552.49</v>
      </c>
      <c r="H1934">
        <v>0.1</v>
      </c>
      <c r="I1934" t="s">
        <v>1861</v>
      </c>
      <c r="J1934">
        <v>994.48200000000008</v>
      </c>
      <c r="K1934" s="4">
        <f>IF(ISBLANK(Sales_Fact[[#This Row],[Quantity]]),MEDIAN(Sales_Fact[Quantity]),Sales_Fact[[#This Row],[Quantity]])</f>
        <v>2</v>
      </c>
      <c r="L1934" s="1">
        <f>IF(ISBLANK(Sales_Fact[[#This Row],[Unit_Price]]),MEDIAN(Sales_Fact[Unit_Price]),Sales_Fact[[#This Row],[Unit_Price]])</f>
        <v>552.49</v>
      </c>
      <c r="M1934" s="2">
        <f>IF(ISBLANK(Sales_Fact[[#This Row],[Discount]]),MEDIAN(Sales_Fact[Discount]),Sales_Fact[[#This Row],[Discount]])</f>
        <v>0.1</v>
      </c>
      <c r="N1934" s="1">
        <f>Sales_Fact[[#This Row],[Quantity2]]*Sales_Fact[[#This Row],[Unit_Price3]]*(1-Sales_Fact[[#This Row],[Discount4]])</f>
        <v>994.48200000000008</v>
      </c>
      <c r="O1934" s="1">
        <f>Sales_Fact[[#This Row],[Quantity2]]*Sales_Fact[[#This Row],[Unit_Price3]]</f>
        <v>1104.98</v>
      </c>
      <c r="P1934" s="1">
        <f>Sales_Fact[[#This Row],[Gross Amount]]*Sales_Fact[[#This Row],[Discount4]]</f>
        <v>110.498</v>
      </c>
      <c r="Q1934" s="1" t="str">
        <f>IF(Sales_Fact[[#This Row],[Total_Amount5]]&gt;1000,"High Value","Standard")</f>
        <v>Standard</v>
      </c>
    </row>
    <row r="1935" spans="1:17" x14ac:dyDescent="0.25">
      <c r="A1935" t="s">
        <v>3821</v>
      </c>
      <c r="B1935" s="3">
        <v>45720</v>
      </c>
      <c r="C1935" t="s">
        <v>767</v>
      </c>
      <c r="D1935" t="s">
        <v>1623</v>
      </c>
      <c r="E1935" t="s">
        <v>1904</v>
      </c>
      <c r="F1935">
        <v>3</v>
      </c>
      <c r="G1935">
        <v>447.38</v>
      </c>
      <c r="H1935">
        <v>0.03</v>
      </c>
      <c r="I1935" t="s">
        <v>1861</v>
      </c>
      <c r="J1935">
        <v>1301.8758</v>
      </c>
      <c r="K1935" s="4">
        <f>IF(ISBLANK(Sales_Fact[[#This Row],[Quantity]]),MEDIAN(Sales_Fact[Quantity]),Sales_Fact[[#This Row],[Quantity]])</f>
        <v>3</v>
      </c>
      <c r="L1935" s="1">
        <f>IF(ISBLANK(Sales_Fact[[#This Row],[Unit_Price]]),MEDIAN(Sales_Fact[Unit_Price]),Sales_Fact[[#This Row],[Unit_Price]])</f>
        <v>447.38</v>
      </c>
      <c r="M1935" s="2">
        <f>IF(ISBLANK(Sales_Fact[[#This Row],[Discount]]),MEDIAN(Sales_Fact[Discount]),Sales_Fact[[#This Row],[Discount]])</f>
        <v>0.03</v>
      </c>
      <c r="N1935" s="1">
        <f>Sales_Fact[[#This Row],[Quantity2]]*Sales_Fact[[#This Row],[Unit_Price3]]*(1-Sales_Fact[[#This Row],[Discount4]])</f>
        <v>1301.8757999999998</v>
      </c>
      <c r="O1935" s="1">
        <f>Sales_Fact[[#This Row],[Quantity2]]*Sales_Fact[[#This Row],[Unit_Price3]]</f>
        <v>1342.1399999999999</v>
      </c>
      <c r="P1935" s="1">
        <f>Sales_Fact[[#This Row],[Gross Amount]]*Sales_Fact[[#This Row],[Discount4]]</f>
        <v>40.264199999999995</v>
      </c>
      <c r="Q1935" s="1" t="str">
        <f>IF(Sales_Fact[[#This Row],[Total_Amount5]]&gt;1000,"High Value","Standard")</f>
        <v>High Value</v>
      </c>
    </row>
    <row r="1936" spans="1:17" x14ac:dyDescent="0.25">
      <c r="A1936" t="s">
        <v>3822</v>
      </c>
      <c r="B1936" s="3">
        <v>45250</v>
      </c>
      <c r="C1936" t="s">
        <v>1402</v>
      </c>
      <c r="D1936" t="s">
        <v>1770</v>
      </c>
      <c r="E1936" t="s">
        <v>1892</v>
      </c>
      <c r="F1936">
        <v>1</v>
      </c>
      <c r="G1936">
        <v>727.7</v>
      </c>
      <c r="H1936">
        <v>0.21</v>
      </c>
      <c r="I1936" t="s">
        <v>1868</v>
      </c>
      <c r="J1936">
        <v>574.88300000000004</v>
      </c>
      <c r="K1936" s="4">
        <f>IF(ISBLANK(Sales_Fact[[#This Row],[Quantity]]),MEDIAN(Sales_Fact[Quantity]),Sales_Fact[[#This Row],[Quantity]])</f>
        <v>1</v>
      </c>
      <c r="L1936" s="1">
        <f>IF(ISBLANK(Sales_Fact[[#This Row],[Unit_Price]]),MEDIAN(Sales_Fact[Unit_Price]),Sales_Fact[[#This Row],[Unit_Price]])</f>
        <v>727.7</v>
      </c>
      <c r="M1936" s="2">
        <f>IF(ISBLANK(Sales_Fact[[#This Row],[Discount]]),MEDIAN(Sales_Fact[Discount]),Sales_Fact[[#This Row],[Discount]])</f>
        <v>0.21</v>
      </c>
      <c r="N1936" s="1">
        <f>Sales_Fact[[#This Row],[Quantity2]]*Sales_Fact[[#This Row],[Unit_Price3]]*(1-Sales_Fact[[#This Row],[Discount4]])</f>
        <v>574.88300000000004</v>
      </c>
      <c r="O1936" s="1">
        <f>Sales_Fact[[#This Row],[Quantity2]]*Sales_Fact[[#This Row],[Unit_Price3]]</f>
        <v>727.7</v>
      </c>
      <c r="P1936" s="1">
        <f>Sales_Fact[[#This Row],[Gross Amount]]*Sales_Fact[[#This Row],[Discount4]]</f>
        <v>152.81700000000001</v>
      </c>
      <c r="Q1936" s="1" t="str">
        <f>IF(Sales_Fact[[#This Row],[Total_Amount5]]&gt;1000,"High Value","Standard")</f>
        <v>Standard</v>
      </c>
    </row>
    <row r="1937" spans="1:17" x14ac:dyDescent="0.25">
      <c r="A1937" t="s">
        <v>3823</v>
      </c>
      <c r="B1937" s="3">
        <v>45258</v>
      </c>
      <c r="C1937" t="s">
        <v>1362</v>
      </c>
      <c r="D1937" t="s">
        <v>1704</v>
      </c>
      <c r="E1937" t="s">
        <v>1872</v>
      </c>
      <c r="F1937">
        <v>4</v>
      </c>
      <c r="G1937">
        <v>581.34</v>
      </c>
      <c r="H1937">
        <v>0.08</v>
      </c>
      <c r="I1937" t="s">
        <v>1861</v>
      </c>
      <c r="J1937">
        <v>2139.3312000000001</v>
      </c>
      <c r="K1937" s="4">
        <f>IF(ISBLANK(Sales_Fact[[#This Row],[Quantity]]),MEDIAN(Sales_Fact[Quantity]),Sales_Fact[[#This Row],[Quantity]])</f>
        <v>4</v>
      </c>
      <c r="L1937" s="1">
        <f>IF(ISBLANK(Sales_Fact[[#This Row],[Unit_Price]]),MEDIAN(Sales_Fact[Unit_Price]),Sales_Fact[[#This Row],[Unit_Price]])</f>
        <v>581.34</v>
      </c>
      <c r="M1937" s="2">
        <f>IF(ISBLANK(Sales_Fact[[#This Row],[Discount]]),MEDIAN(Sales_Fact[Discount]),Sales_Fact[[#This Row],[Discount]])</f>
        <v>0.08</v>
      </c>
      <c r="N1937" s="1">
        <f>Sales_Fact[[#This Row],[Quantity2]]*Sales_Fact[[#This Row],[Unit_Price3]]*(1-Sales_Fact[[#This Row],[Discount4]])</f>
        <v>2139.3312000000001</v>
      </c>
      <c r="O1937" s="1">
        <f>Sales_Fact[[#This Row],[Quantity2]]*Sales_Fact[[#This Row],[Unit_Price3]]</f>
        <v>2325.36</v>
      </c>
      <c r="P1937" s="1">
        <f>Sales_Fact[[#This Row],[Gross Amount]]*Sales_Fact[[#This Row],[Discount4]]</f>
        <v>186.02880000000002</v>
      </c>
      <c r="Q1937" s="1" t="str">
        <f>IF(Sales_Fact[[#This Row],[Total_Amount5]]&gt;1000,"High Value","Standard")</f>
        <v>High Value</v>
      </c>
    </row>
    <row r="1938" spans="1:17" x14ac:dyDescent="0.25">
      <c r="A1938" t="s">
        <v>3824</v>
      </c>
      <c r="B1938" s="3">
        <v>45793</v>
      </c>
      <c r="C1938" t="s">
        <v>348</v>
      </c>
      <c r="D1938" t="s">
        <v>1749</v>
      </c>
      <c r="E1938" t="s">
        <v>1883</v>
      </c>
      <c r="F1938">
        <v>1</v>
      </c>
      <c r="G1938">
        <v>338.83</v>
      </c>
      <c r="H1938">
        <v>0.19</v>
      </c>
      <c r="I1938" t="s">
        <v>1864</v>
      </c>
      <c r="J1938">
        <v>274.45229999999998</v>
      </c>
      <c r="K1938" s="4">
        <f>IF(ISBLANK(Sales_Fact[[#This Row],[Quantity]]),MEDIAN(Sales_Fact[Quantity]),Sales_Fact[[#This Row],[Quantity]])</f>
        <v>1</v>
      </c>
      <c r="L1938" s="1">
        <f>IF(ISBLANK(Sales_Fact[[#This Row],[Unit_Price]]),MEDIAN(Sales_Fact[Unit_Price]),Sales_Fact[[#This Row],[Unit_Price]])</f>
        <v>338.83</v>
      </c>
      <c r="M1938" s="2">
        <f>IF(ISBLANK(Sales_Fact[[#This Row],[Discount]]),MEDIAN(Sales_Fact[Discount]),Sales_Fact[[#This Row],[Discount]])</f>
        <v>0.19</v>
      </c>
      <c r="N1938" s="1">
        <f>Sales_Fact[[#This Row],[Quantity2]]*Sales_Fact[[#This Row],[Unit_Price3]]*(1-Sales_Fact[[#This Row],[Discount4]])</f>
        <v>274.45229999999998</v>
      </c>
      <c r="O1938" s="1">
        <f>Sales_Fact[[#This Row],[Quantity2]]*Sales_Fact[[#This Row],[Unit_Price3]]</f>
        <v>338.83</v>
      </c>
      <c r="P1938" s="1">
        <f>Sales_Fact[[#This Row],[Gross Amount]]*Sales_Fact[[#This Row],[Discount4]]</f>
        <v>64.377700000000004</v>
      </c>
      <c r="Q1938" s="1" t="str">
        <f>IF(Sales_Fact[[#This Row],[Total_Amount5]]&gt;1000,"High Value","Standard")</f>
        <v>Standard</v>
      </c>
    </row>
    <row r="1939" spans="1:17" x14ac:dyDescent="0.25">
      <c r="A1939" t="s">
        <v>3825</v>
      </c>
      <c r="B1939" s="3">
        <v>45265</v>
      </c>
      <c r="C1939" t="s">
        <v>914</v>
      </c>
      <c r="D1939" t="s">
        <v>1698</v>
      </c>
      <c r="E1939" t="s">
        <v>1896</v>
      </c>
      <c r="F1939">
        <v>4</v>
      </c>
      <c r="G1939">
        <v>568.80999999999995</v>
      </c>
      <c r="H1939">
        <v>0.25</v>
      </c>
      <c r="I1939" t="s">
        <v>1861</v>
      </c>
      <c r="J1939">
        <v>1706.43</v>
      </c>
      <c r="K1939" s="4">
        <f>IF(ISBLANK(Sales_Fact[[#This Row],[Quantity]]),MEDIAN(Sales_Fact[Quantity]),Sales_Fact[[#This Row],[Quantity]])</f>
        <v>4</v>
      </c>
      <c r="L1939" s="1">
        <f>IF(ISBLANK(Sales_Fact[[#This Row],[Unit_Price]]),MEDIAN(Sales_Fact[Unit_Price]),Sales_Fact[[#This Row],[Unit_Price]])</f>
        <v>568.80999999999995</v>
      </c>
      <c r="M1939" s="2">
        <f>IF(ISBLANK(Sales_Fact[[#This Row],[Discount]]),MEDIAN(Sales_Fact[Discount]),Sales_Fact[[#This Row],[Discount]])</f>
        <v>0.25</v>
      </c>
      <c r="N1939" s="1">
        <f>Sales_Fact[[#This Row],[Quantity2]]*Sales_Fact[[#This Row],[Unit_Price3]]*(1-Sales_Fact[[#This Row],[Discount4]])</f>
        <v>1706.4299999999998</v>
      </c>
      <c r="O1939" s="1">
        <f>Sales_Fact[[#This Row],[Quantity2]]*Sales_Fact[[#This Row],[Unit_Price3]]</f>
        <v>2275.2399999999998</v>
      </c>
      <c r="P1939" s="1">
        <f>Sales_Fact[[#This Row],[Gross Amount]]*Sales_Fact[[#This Row],[Discount4]]</f>
        <v>568.80999999999995</v>
      </c>
      <c r="Q1939" s="1" t="str">
        <f>IF(Sales_Fact[[#This Row],[Total_Amount5]]&gt;1000,"High Value","Standard")</f>
        <v>High Value</v>
      </c>
    </row>
    <row r="1940" spans="1:17" x14ac:dyDescent="0.25">
      <c r="A1940" t="s">
        <v>3826</v>
      </c>
      <c r="B1940" s="3">
        <v>45607</v>
      </c>
      <c r="C1940" t="s">
        <v>1182</v>
      </c>
      <c r="D1940" t="s">
        <v>1734</v>
      </c>
      <c r="E1940" t="s">
        <v>1863</v>
      </c>
      <c r="F1940">
        <v>2</v>
      </c>
      <c r="G1940">
        <v>352.63</v>
      </c>
      <c r="H1940">
        <v>0.15</v>
      </c>
      <c r="I1940" t="s">
        <v>1864</v>
      </c>
      <c r="J1940">
        <v>599.471</v>
      </c>
      <c r="K1940" s="4">
        <f>IF(ISBLANK(Sales_Fact[[#This Row],[Quantity]]),MEDIAN(Sales_Fact[Quantity]),Sales_Fact[[#This Row],[Quantity]])</f>
        <v>2</v>
      </c>
      <c r="L1940" s="1">
        <f>IF(ISBLANK(Sales_Fact[[#This Row],[Unit_Price]]),MEDIAN(Sales_Fact[Unit_Price]),Sales_Fact[[#This Row],[Unit_Price]])</f>
        <v>352.63</v>
      </c>
      <c r="M1940" s="2">
        <f>IF(ISBLANK(Sales_Fact[[#This Row],[Discount]]),MEDIAN(Sales_Fact[Discount]),Sales_Fact[[#This Row],[Discount]])</f>
        <v>0.15</v>
      </c>
      <c r="N1940" s="1">
        <f>Sales_Fact[[#This Row],[Quantity2]]*Sales_Fact[[#This Row],[Unit_Price3]]*(1-Sales_Fact[[#This Row],[Discount4]])</f>
        <v>599.471</v>
      </c>
      <c r="O1940" s="1">
        <f>Sales_Fact[[#This Row],[Quantity2]]*Sales_Fact[[#This Row],[Unit_Price3]]</f>
        <v>705.26</v>
      </c>
      <c r="P1940" s="1">
        <f>Sales_Fact[[#This Row],[Gross Amount]]*Sales_Fact[[#This Row],[Discount4]]</f>
        <v>105.789</v>
      </c>
      <c r="Q1940" s="1" t="str">
        <f>IF(Sales_Fact[[#This Row],[Total_Amount5]]&gt;1000,"High Value","Standard")</f>
        <v>Standard</v>
      </c>
    </row>
    <row r="1941" spans="1:17" x14ac:dyDescent="0.25">
      <c r="A1941" t="s">
        <v>3827</v>
      </c>
      <c r="B1941" s="3">
        <v>45382</v>
      </c>
      <c r="C1941" t="s">
        <v>529</v>
      </c>
      <c r="D1941" t="s">
        <v>1839</v>
      </c>
      <c r="E1941" t="s">
        <v>1896</v>
      </c>
      <c r="F1941">
        <v>2</v>
      </c>
      <c r="G1941">
        <v>629.86</v>
      </c>
      <c r="H1941">
        <v>0.15</v>
      </c>
      <c r="I1941" t="s">
        <v>1864</v>
      </c>
      <c r="J1941">
        <v>1070.7619999999999</v>
      </c>
      <c r="K1941" s="4">
        <f>IF(ISBLANK(Sales_Fact[[#This Row],[Quantity]]),MEDIAN(Sales_Fact[Quantity]),Sales_Fact[[#This Row],[Quantity]])</f>
        <v>2</v>
      </c>
      <c r="L1941" s="1">
        <f>IF(ISBLANK(Sales_Fact[[#This Row],[Unit_Price]]),MEDIAN(Sales_Fact[Unit_Price]),Sales_Fact[[#This Row],[Unit_Price]])</f>
        <v>629.86</v>
      </c>
      <c r="M1941" s="2">
        <f>IF(ISBLANK(Sales_Fact[[#This Row],[Discount]]),MEDIAN(Sales_Fact[Discount]),Sales_Fact[[#This Row],[Discount]])</f>
        <v>0.15</v>
      </c>
      <c r="N1941" s="1">
        <f>Sales_Fact[[#This Row],[Quantity2]]*Sales_Fact[[#This Row],[Unit_Price3]]*(1-Sales_Fact[[#This Row],[Discount4]])</f>
        <v>1070.7619999999999</v>
      </c>
      <c r="O1941" s="1">
        <f>Sales_Fact[[#This Row],[Quantity2]]*Sales_Fact[[#This Row],[Unit_Price3]]</f>
        <v>1259.72</v>
      </c>
      <c r="P1941" s="1">
        <f>Sales_Fact[[#This Row],[Gross Amount]]*Sales_Fact[[#This Row],[Discount4]]</f>
        <v>188.958</v>
      </c>
      <c r="Q1941" s="1" t="str">
        <f>IF(Sales_Fact[[#This Row],[Total_Amount5]]&gt;1000,"High Value","Standard")</f>
        <v>High Value</v>
      </c>
    </row>
    <row r="1942" spans="1:17" x14ac:dyDescent="0.25">
      <c r="A1942" t="s">
        <v>3828</v>
      </c>
      <c r="B1942" s="3">
        <v>45793</v>
      </c>
      <c r="C1942" t="s">
        <v>1523</v>
      </c>
      <c r="D1942" t="s">
        <v>1845</v>
      </c>
      <c r="E1942" t="s">
        <v>1860</v>
      </c>
      <c r="F1942">
        <v>3</v>
      </c>
      <c r="G1942">
        <v>212.08</v>
      </c>
      <c r="H1942">
        <v>7.0000000000000007E-2</v>
      </c>
      <c r="I1942" t="s">
        <v>1861</v>
      </c>
      <c r="J1942">
        <v>591.70319999999992</v>
      </c>
      <c r="K1942" s="4">
        <f>IF(ISBLANK(Sales_Fact[[#This Row],[Quantity]]),MEDIAN(Sales_Fact[Quantity]),Sales_Fact[[#This Row],[Quantity]])</f>
        <v>3</v>
      </c>
      <c r="L1942" s="1">
        <f>IF(ISBLANK(Sales_Fact[[#This Row],[Unit_Price]]),MEDIAN(Sales_Fact[Unit_Price]),Sales_Fact[[#This Row],[Unit_Price]])</f>
        <v>212.08</v>
      </c>
      <c r="M1942" s="2">
        <f>IF(ISBLANK(Sales_Fact[[#This Row],[Discount]]),MEDIAN(Sales_Fact[Discount]),Sales_Fact[[#This Row],[Discount]])</f>
        <v>7.0000000000000007E-2</v>
      </c>
      <c r="N1942" s="1">
        <f>Sales_Fact[[#This Row],[Quantity2]]*Sales_Fact[[#This Row],[Unit_Price3]]*(1-Sales_Fact[[#This Row],[Discount4]])</f>
        <v>591.70319999999992</v>
      </c>
      <c r="O1942" s="1">
        <f>Sales_Fact[[#This Row],[Quantity2]]*Sales_Fact[[#This Row],[Unit_Price3]]</f>
        <v>636.24</v>
      </c>
      <c r="P1942" s="1">
        <f>Sales_Fact[[#This Row],[Gross Amount]]*Sales_Fact[[#This Row],[Discount4]]</f>
        <v>44.536800000000007</v>
      </c>
      <c r="Q1942" s="1" t="str">
        <f>IF(Sales_Fact[[#This Row],[Total_Amount5]]&gt;1000,"High Value","Standard")</f>
        <v>Standard</v>
      </c>
    </row>
    <row r="1943" spans="1:17" x14ac:dyDescent="0.25">
      <c r="A1943" t="s">
        <v>3829</v>
      </c>
      <c r="B1943" s="3">
        <v>45590</v>
      </c>
      <c r="C1943" t="s">
        <v>544</v>
      </c>
      <c r="D1943" t="s">
        <v>1722</v>
      </c>
      <c r="E1943" t="s">
        <v>1909</v>
      </c>
      <c r="F1943">
        <v>3</v>
      </c>
      <c r="G1943">
        <v>878.62</v>
      </c>
      <c r="H1943">
        <v>0.05</v>
      </c>
      <c r="I1943" t="s">
        <v>1864</v>
      </c>
      <c r="J1943">
        <v>2504.067</v>
      </c>
      <c r="K1943" s="4">
        <f>IF(ISBLANK(Sales_Fact[[#This Row],[Quantity]]),MEDIAN(Sales_Fact[Quantity]),Sales_Fact[[#This Row],[Quantity]])</f>
        <v>3</v>
      </c>
      <c r="L1943" s="1">
        <f>IF(ISBLANK(Sales_Fact[[#This Row],[Unit_Price]]),MEDIAN(Sales_Fact[Unit_Price]),Sales_Fact[[#This Row],[Unit_Price]])</f>
        <v>878.62</v>
      </c>
      <c r="M1943" s="2">
        <f>IF(ISBLANK(Sales_Fact[[#This Row],[Discount]]),MEDIAN(Sales_Fact[Discount]),Sales_Fact[[#This Row],[Discount]])</f>
        <v>0.05</v>
      </c>
      <c r="N1943" s="1">
        <f>Sales_Fact[[#This Row],[Quantity2]]*Sales_Fact[[#This Row],[Unit_Price3]]*(1-Sales_Fact[[#This Row],[Discount4]])</f>
        <v>2504.067</v>
      </c>
      <c r="O1943" s="1">
        <f>Sales_Fact[[#This Row],[Quantity2]]*Sales_Fact[[#This Row],[Unit_Price3]]</f>
        <v>2635.86</v>
      </c>
      <c r="P1943" s="1">
        <f>Sales_Fact[[#This Row],[Gross Amount]]*Sales_Fact[[#This Row],[Discount4]]</f>
        <v>131.79300000000001</v>
      </c>
      <c r="Q1943" s="1" t="str">
        <f>IF(Sales_Fact[[#This Row],[Total_Amount5]]&gt;1000,"High Value","Standard")</f>
        <v>High Value</v>
      </c>
    </row>
    <row r="1944" spans="1:17" x14ac:dyDescent="0.25">
      <c r="A1944" t="s">
        <v>3830</v>
      </c>
      <c r="B1944" s="3">
        <v>45679</v>
      </c>
      <c r="C1944" t="s">
        <v>842</v>
      </c>
      <c r="D1944" t="s">
        <v>1791</v>
      </c>
      <c r="E1944" t="s">
        <v>1901</v>
      </c>
      <c r="F1944">
        <v>4</v>
      </c>
      <c r="G1944">
        <v>87.83</v>
      </c>
      <c r="H1944">
        <v>0.23</v>
      </c>
      <c r="I1944" t="s">
        <v>1864</v>
      </c>
      <c r="J1944">
        <v>270.51639999999998</v>
      </c>
      <c r="K1944" s="4">
        <f>IF(ISBLANK(Sales_Fact[[#This Row],[Quantity]]),MEDIAN(Sales_Fact[Quantity]),Sales_Fact[[#This Row],[Quantity]])</f>
        <v>4</v>
      </c>
      <c r="L1944" s="1">
        <f>IF(ISBLANK(Sales_Fact[[#This Row],[Unit_Price]]),MEDIAN(Sales_Fact[Unit_Price]),Sales_Fact[[#This Row],[Unit_Price]])</f>
        <v>87.83</v>
      </c>
      <c r="M1944" s="2">
        <f>IF(ISBLANK(Sales_Fact[[#This Row],[Discount]]),MEDIAN(Sales_Fact[Discount]),Sales_Fact[[#This Row],[Discount]])</f>
        <v>0.23</v>
      </c>
      <c r="N1944" s="1">
        <f>Sales_Fact[[#This Row],[Quantity2]]*Sales_Fact[[#This Row],[Unit_Price3]]*(1-Sales_Fact[[#This Row],[Discount4]])</f>
        <v>270.51639999999998</v>
      </c>
      <c r="O1944" s="1">
        <f>Sales_Fact[[#This Row],[Quantity2]]*Sales_Fact[[#This Row],[Unit_Price3]]</f>
        <v>351.32</v>
      </c>
      <c r="P1944" s="1">
        <f>Sales_Fact[[#This Row],[Gross Amount]]*Sales_Fact[[#This Row],[Discount4]]</f>
        <v>80.803600000000003</v>
      </c>
      <c r="Q1944" s="1" t="str">
        <f>IF(Sales_Fact[[#This Row],[Total_Amount5]]&gt;1000,"High Value","Standard")</f>
        <v>Standard</v>
      </c>
    </row>
    <row r="1945" spans="1:17" x14ac:dyDescent="0.25">
      <c r="A1945" t="s">
        <v>3831</v>
      </c>
      <c r="B1945" s="3">
        <v>45814</v>
      </c>
      <c r="C1945" t="s">
        <v>884</v>
      </c>
      <c r="D1945" t="s">
        <v>1719</v>
      </c>
      <c r="E1945" t="s">
        <v>1890</v>
      </c>
      <c r="F1945">
        <v>3</v>
      </c>
      <c r="G1945">
        <v>442.64</v>
      </c>
      <c r="H1945">
        <v>0.15</v>
      </c>
      <c r="I1945" t="s">
        <v>1868</v>
      </c>
      <c r="J1945">
        <v>1128.732</v>
      </c>
      <c r="K1945" s="4">
        <f>IF(ISBLANK(Sales_Fact[[#This Row],[Quantity]]),MEDIAN(Sales_Fact[Quantity]),Sales_Fact[[#This Row],[Quantity]])</f>
        <v>3</v>
      </c>
      <c r="L1945" s="1">
        <f>IF(ISBLANK(Sales_Fact[[#This Row],[Unit_Price]]),MEDIAN(Sales_Fact[Unit_Price]),Sales_Fact[[#This Row],[Unit_Price]])</f>
        <v>442.64</v>
      </c>
      <c r="M1945" s="2">
        <f>IF(ISBLANK(Sales_Fact[[#This Row],[Discount]]),MEDIAN(Sales_Fact[Discount]),Sales_Fact[[#This Row],[Discount]])</f>
        <v>0.15</v>
      </c>
      <c r="N1945" s="1">
        <f>Sales_Fact[[#This Row],[Quantity2]]*Sales_Fact[[#This Row],[Unit_Price3]]*(1-Sales_Fact[[#This Row],[Discount4]])</f>
        <v>1128.732</v>
      </c>
      <c r="O1945" s="1">
        <f>Sales_Fact[[#This Row],[Quantity2]]*Sales_Fact[[#This Row],[Unit_Price3]]</f>
        <v>1327.92</v>
      </c>
      <c r="P1945" s="1">
        <f>Sales_Fact[[#This Row],[Gross Amount]]*Sales_Fact[[#This Row],[Discount4]]</f>
        <v>199.18800000000002</v>
      </c>
      <c r="Q1945" s="1" t="str">
        <f>IF(Sales_Fact[[#This Row],[Total_Amount5]]&gt;1000,"High Value","Standard")</f>
        <v>High Value</v>
      </c>
    </row>
    <row r="1946" spans="1:17" x14ac:dyDescent="0.25">
      <c r="A1946" t="s">
        <v>3832</v>
      </c>
      <c r="B1946" s="3">
        <v>45795</v>
      </c>
      <c r="C1946" t="s">
        <v>339</v>
      </c>
      <c r="D1946" t="s">
        <v>1665</v>
      </c>
      <c r="E1946" t="s">
        <v>1909</v>
      </c>
      <c r="F1946">
        <v>3</v>
      </c>
      <c r="G1946">
        <v>410.04</v>
      </c>
      <c r="H1946">
        <v>0.09</v>
      </c>
      <c r="I1946" t="s">
        <v>1868</v>
      </c>
      <c r="J1946">
        <v>1119.4092000000001</v>
      </c>
      <c r="K1946" s="4">
        <f>IF(ISBLANK(Sales_Fact[[#This Row],[Quantity]]),MEDIAN(Sales_Fact[Quantity]),Sales_Fact[[#This Row],[Quantity]])</f>
        <v>3</v>
      </c>
      <c r="L1946" s="1">
        <f>IF(ISBLANK(Sales_Fact[[#This Row],[Unit_Price]]),MEDIAN(Sales_Fact[Unit_Price]),Sales_Fact[[#This Row],[Unit_Price]])</f>
        <v>410.04</v>
      </c>
      <c r="M1946" s="2">
        <f>IF(ISBLANK(Sales_Fact[[#This Row],[Discount]]),MEDIAN(Sales_Fact[Discount]),Sales_Fact[[#This Row],[Discount]])</f>
        <v>0.09</v>
      </c>
      <c r="N1946" s="1">
        <f>Sales_Fact[[#This Row],[Quantity2]]*Sales_Fact[[#This Row],[Unit_Price3]]*(1-Sales_Fact[[#This Row],[Discount4]])</f>
        <v>1119.4092000000001</v>
      </c>
      <c r="O1946" s="1">
        <f>Sales_Fact[[#This Row],[Quantity2]]*Sales_Fact[[#This Row],[Unit_Price3]]</f>
        <v>1230.1200000000001</v>
      </c>
      <c r="P1946" s="1">
        <f>Sales_Fact[[#This Row],[Gross Amount]]*Sales_Fact[[#This Row],[Discount4]]</f>
        <v>110.71080000000001</v>
      </c>
      <c r="Q1946" s="1" t="str">
        <f>IF(Sales_Fact[[#This Row],[Total_Amount5]]&gt;1000,"High Value","Standard")</f>
        <v>High Value</v>
      </c>
    </row>
    <row r="1947" spans="1:17" x14ac:dyDescent="0.25">
      <c r="A1947" t="s">
        <v>3833</v>
      </c>
      <c r="B1947" s="3">
        <v>45797</v>
      </c>
      <c r="C1947" t="s">
        <v>461</v>
      </c>
      <c r="D1947" t="s">
        <v>1833</v>
      </c>
      <c r="E1947" t="s">
        <v>1863</v>
      </c>
      <c r="F1947">
        <v>1</v>
      </c>
      <c r="G1947">
        <v>355.31</v>
      </c>
      <c r="H1947">
        <v>0.27</v>
      </c>
      <c r="I1947" t="s">
        <v>1861</v>
      </c>
      <c r="J1947">
        <v>259.37630000000001</v>
      </c>
      <c r="K1947" s="4">
        <f>IF(ISBLANK(Sales_Fact[[#This Row],[Quantity]]),MEDIAN(Sales_Fact[Quantity]),Sales_Fact[[#This Row],[Quantity]])</f>
        <v>1</v>
      </c>
      <c r="L1947" s="1">
        <f>IF(ISBLANK(Sales_Fact[[#This Row],[Unit_Price]]),MEDIAN(Sales_Fact[Unit_Price]),Sales_Fact[[#This Row],[Unit_Price]])</f>
        <v>355.31</v>
      </c>
      <c r="M1947" s="2">
        <f>IF(ISBLANK(Sales_Fact[[#This Row],[Discount]]),MEDIAN(Sales_Fact[Discount]),Sales_Fact[[#This Row],[Discount]])</f>
        <v>0.27</v>
      </c>
      <c r="N1947" s="1">
        <f>Sales_Fact[[#This Row],[Quantity2]]*Sales_Fact[[#This Row],[Unit_Price3]]*(1-Sales_Fact[[#This Row],[Discount4]])</f>
        <v>259.37630000000001</v>
      </c>
      <c r="O1947" s="1">
        <f>Sales_Fact[[#This Row],[Quantity2]]*Sales_Fact[[#This Row],[Unit_Price3]]</f>
        <v>355.31</v>
      </c>
      <c r="P1947" s="1">
        <f>Sales_Fact[[#This Row],[Gross Amount]]*Sales_Fact[[#This Row],[Discount4]]</f>
        <v>95.933700000000002</v>
      </c>
      <c r="Q1947" s="1" t="str">
        <f>IF(Sales_Fact[[#This Row],[Total_Amount5]]&gt;1000,"High Value","Standard")</f>
        <v>Standard</v>
      </c>
    </row>
    <row r="1948" spans="1:17" x14ac:dyDescent="0.25">
      <c r="A1948" t="s">
        <v>3834</v>
      </c>
      <c r="B1948" s="3">
        <v>45607</v>
      </c>
      <c r="C1948" t="s">
        <v>1185</v>
      </c>
      <c r="D1948" t="s">
        <v>1578</v>
      </c>
      <c r="E1948" t="s">
        <v>1896</v>
      </c>
      <c r="F1948">
        <v>4</v>
      </c>
      <c r="G1948">
        <v>243.13</v>
      </c>
      <c r="H1948">
        <v>0.25</v>
      </c>
      <c r="I1948" t="s">
        <v>1868</v>
      </c>
      <c r="J1948">
        <v>729.39</v>
      </c>
      <c r="K1948" s="4">
        <f>IF(ISBLANK(Sales_Fact[[#This Row],[Quantity]]),MEDIAN(Sales_Fact[Quantity]),Sales_Fact[[#This Row],[Quantity]])</f>
        <v>4</v>
      </c>
      <c r="L1948" s="1">
        <f>IF(ISBLANK(Sales_Fact[[#This Row],[Unit_Price]]),MEDIAN(Sales_Fact[Unit_Price]),Sales_Fact[[#This Row],[Unit_Price]])</f>
        <v>243.13</v>
      </c>
      <c r="M1948" s="2">
        <f>IF(ISBLANK(Sales_Fact[[#This Row],[Discount]]),MEDIAN(Sales_Fact[Discount]),Sales_Fact[[#This Row],[Discount]])</f>
        <v>0.25</v>
      </c>
      <c r="N1948" s="1">
        <f>Sales_Fact[[#This Row],[Quantity2]]*Sales_Fact[[#This Row],[Unit_Price3]]*(1-Sales_Fact[[#This Row],[Discount4]])</f>
        <v>729.39</v>
      </c>
      <c r="O1948" s="1">
        <f>Sales_Fact[[#This Row],[Quantity2]]*Sales_Fact[[#This Row],[Unit_Price3]]</f>
        <v>972.52</v>
      </c>
      <c r="P1948" s="1">
        <f>Sales_Fact[[#This Row],[Gross Amount]]*Sales_Fact[[#This Row],[Discount4]]</f>
        <v>243.13</v>
      </c>
      <c r="Q1948" s="1" t="str">
        <f>IF(Sales_Fact[[#This Row],[Total_Amount5]]&gt;1000,"High Value","Standard")</f>
        <v>Standard</v>
      </c>
    </row>
    <row r="1949" spans="1:17" x14ac:dyDescent="0.25">
      <c r="A1949" t="s">
        <v>3835</v>
      </c>
      <c r="B1949" s="3">
        <v>45614</v>
      </c>
      <c r="C1949" t="s">
        <v>746</v>
      </c>
      <c r="D1949" t="s">
        <v>1728</v>
      </c>
      <c r="E1949" t="s">
        <v>1931</v>
      </c>
      <c r="F1949">
        <v>2</v>
      </c>
      <c r="G1949">
        <v>410.63</v>
      </c>
      <c r="H1949">
        <v>0.28000000000000003</v>
      </c>
      <c r="I1949" t="s">
        <v>1868</v>
      </c>
      <c r="J1949">
        <v>591.30719999999997</v>
      </c>
      <c r="K1949" s="4">
        <f>IF(ISBLANK(Sales_Fact[[#This Row],[Quantity]]),MEDIAN(Sales_Fact[Quantity]),Sales_Fact[[#This Row],[Quantity]])</f>
        <v>2</v>
      </c>
      <c r="L1949" s="1">
        <f>IF(ISBLANK(Sales_Fact[[#This Row],[Unit_Price]]),MEDIAN(Sales_Fact[Unit_Price]),Sales_Fact[[#This Row],[Unit_Price]])</f>
        <v>410.63</v>
      </c>
      <c r="M1949" s="2">
        <f>IF(ISBLANK(Sales_Fact[[#This Row],[Discount]]),MEDIAN(Sales_Fact[Discount]),Sales_Fact[[#This Row],[Discount]])</f>
        <v>0.28000000000000003</v>
      </c>
      <c r="N1949" s="1">
        <f>Sales_Fact[[#This Row],[Quantity2]]*Sales_Fact[[#This Row],[Unit_Price3]]*(1-Sales_Fact[[#This Row],[Discount4]])</f>
        <v>591.30719999999997</v>
      </c>
      <c r="O1949" s="1">
        <f>Sales_Fact[[#This Row],[Quantity2]]*Sales_Fact[[#This Row],[Unit_Price3]]</f>
        <v>821.26</v>
      </c>
      <c r="P1949" s="1">
        <f>Sales_Fact[[#This Row],[Gross Amount]]*Sales_Fact[[#This Row],[Discount4]]</f>
        <v>229.95280000000002</v>
      </c>
      <c r="Q1949" s="1" t="str">
        <f>IF(Sales_Fact[[#This Row],[Total_Amount5]]&gt;1000,"High Value","Standard")</f>
        <v>Standard</v>
      </c>
    </row>
    <row r="1950" spans="1:17" x14ac:dyDescent="0.25">
      <c r="A1950" t="s">
        <v>3836</v>
      </c>
      <c r="B1950" s="3">
        <v>45293</v>
      </c>
      <c r="C1950" t="s">
        <v>1329</v>
      </c>
      <c r="D1950" t="s">
        <v>1833</v>
      </c>
      <c r="E1950" t="s">
        <v>1901</v>
      </c>
      <c r="F1950">
        <v>4</v>
      </c>
      <c r="G1950">
        <v>101.25</v>
      </c>
      <c r="H1950">
        <v>0.16</v>
      </c>
      <c r="I1950" t="s">
        <v>1864</v>
      </c>
      <c r="J1950">
        <v>340.2</v>
      </c>
      <c r="K1950" s="4">
        <f>IF(ISBLANK(Sales_Fact[[#This Row],[Quantity]]),MEDIAN(Sales_Fact[Quantity]),Sales_Fact[[#This Row],[Quantity]])</f>
        <v>4</v>
      </c>
      <c r="L1950" s="1">
        <f>IF(ISBLANK(Sales_Fact[[#This Row],[Unit_Price]]),MEDIAN(Sales_Fact[Unit_Price]),Sales_Fact[[#This Row],[Unit_Price]])</f>
        <v>101.25</v>
      </c>
      <c r="M1950" s="2">
        <f>IF(ISBLANK(Sales_Fact[[#This Row],[Discount]]),MEDIAN(Sales_Fact[Discount]),Sales_Fact[[#This Row],[Discount]])</f>
        <v>0.16</v>
      </c>
      <c r="N1950" s="1">
        <f>Sales_Fact[[#This Row],[Quantity2]]*Sales_Fact[[#This Row],[Unit_Price3]]*(1-Sales_Fact[[#This Row],[Discount4]])</f>
        <v>340.2</v>
      </c>
      <c r="O1950" s="1">
        <f>Sales_Fact[[#This Row],[Quantity2]]*Sales_Fact[[#This Row],[Unit_Price3]]</f>
        <v>405</v>
      </c>
      <c r="P1950" s="1">
        <f>Sales_Fact[[#This Row],[Gross Amount]]*Sales_Fact[[#This Row],[Discount4]]</f>
        <v>64.8</v>
      </c>
      <c r="Q1950" s="1" t="str">
        <f>IF(Sales_Fact[[#This Row],[Total_Amount5]]&gt;1000,"High Value","Standard")</f>
        <v>Standard</v>
      </c>
    </row>
    <row r="1951" spans="1:17" x14ac:dyDescent="0.25">
      <c r="A1951" t="s">
        <v>3837</v>
      </c>
      <c r="B1951" s="3">
        <v>45301</v>
      </c>
      <c r="C1951" t="s">
        <v>739</v>
      </c>
      <c r="D1951" t="s">
        <v>1571</v>
      </c>
      <c r="E1951" t="s">
        <v>1863</v>
      </c>
      <c r="F1951">
        <v>4</v>
      </c>
      <c r="G1951">
        <v>716.39</v>
      </c>
      <c r="H1951">
        <v>0.03</v>
      </c>
      <c r="I1951" t="s">
        <v>1864</v>
      </c>
      <c r="J1951">
        <v>2779.5931999999998</v>
      </c>
      <c r="K1951" s="4">
        <f>IF(ISBLANK(Sales_Fact[[#This Row],[Quantity]]),MEDIAN(Sales_Fact[Quantity]),Sales_Fact[[#This Row],[Quantity]])</f>
        <v>4</v>
      </c>
      <c r="L1951" s="1">
        <f>IF(ISBLANK(Sales_Fact[[#This Row],[Unit_Price]]),MEDIAN(Sales_Fact[Unit_Price]),Sales_Fact[[#This Row],[Unit_Price]])</f>
        <v>716.39</v>
      </c>
      <c r="M1951" s="2">
        <f>IF(ISBLANK(Sales_Fact[[#This Row],[Discount]]),MEDIAN(Sales_Fact[Discount]),Sales_Fact[[#This Row],[Discount]])</f>
        <v>0.03</v>
      </c>
      <c r="N1951" s="1">
        <f>Sales_Fact[[#This Row],[Quantity2]]*Sales_Fact[[#This Row],[Unit_Price3]]*(1-Sales_Fact[[#This Row],[Discount4]])</f>
        <v>2779.5931999999998</v>
      </c>
      <c r="O1951" s="1">
        <f>Sales_Fact[[#This Row],[Quantity2]]*Sales_Fact[[#This Row],[Unit_Price3]]</f>
        <v>2865.56</v>
      </c>
      <c r="P1951" s="1">
        <f>Sales_Fact[[#This Row],[Gross Amount]]*Sales_Fact[[#This Row],[Discount4]]</f>
        <v>85.966799999999992</v>
      </c>
      <c r="Q1951" s="1" t="str">
        <f>IF(Sales_Fact[[#This Row],[Total_Amount5]]&gt;1000,"High Value","Standard")</f>
        <v>High Value</v>
      </c>
    </row>
    <row r="1952" spans="1:17" x14ac:dyDescent="0.25">
      <c r="A1952" t="s">
        <v>3838</v>
      </c>
      <c r="B1952" s="3">
        <v>45311</v>
      </c>
      <c r="C1952" t="s">
        <v>342</v>
      </c>
      <c r="D1952" t="s">
        <v>1770</v>
      </c>
      <c r="E1952" t="s">
        <v>1883</v>
      </c>
      <c r="F1952">
        <v>1</v>
      </c>
      <c r="G1952">
        <v>721.74</v>
      </c>
      <c r="H1952">
        <v>0.24</v>
      </c>
      <c r="I1952" t="s">
        <v>1864</v>
      </c>
      <c r="J1952">
        <v>548.52240000000006</v>
      </c>
      <c r="K1952" s="4">
        <f>IF(ISBLANK(Sales_Fact[[#This Row],[Quantity]]),MEDIAN(Sales_Fact[Quantity]),Sales_Fact[[#This Row],[Quantity]])</f>
        <v>1</v>
      </c>
      <c r="L1952" s="1">
        <f>IF(ISBLANK(Sales_Fact[[#This Row],[Unit_Price]]),MEDIAN(Sales_Fact[Unit_Price]),Sales_Fact[[#This Row],[Unit_Price]])</f>
        <v>721.74</v>
      </c>
      <c r="M1952" s="2">
        <f>IF(ISBLANK(Sales_Fact[[#This Row],[Discount]]),MEDIAN(Sales_Fact[Discount]),Sales_Fact[[#This Row],[Discount]])</f>
        <v>0.24</v>
      </c>
      <c r="N1952" s="1">
        <f>Sales_Fact[[#This Row],[Quantity2]]*Sales_Fact[[#This Row],[Unit_Price3]]*(1-Sales_Fact[[#This Row],[Discount4]])</f>
        <v>548.52240000000006</v>
      </c>
      <c r="O1952" s="1">
        <f>Sales_Fact[[#This Row],[Quantity2]]*Sales_Fact[[#This Row],[Unit_Price3]]</f>
        <v>721.74</v>
      </c>
      <c r="P1952" s="1">
        <f>Sales_Fact[[#This Row],[Gross Amount]]*Sales_Fact[[#This Row],[Discount4]]</f>
        <v>173.2176</v>
      </c>
      <c r="Q1952" s="1" t="str">
        <f>IF(Sales_Fact[[#This Row],[Total_Amount5]]&gt;1000,"High Value","Standard")</f>
        <v>Standard</v>
      </c>
    </row>
    <row r="1953" spans="1:17" x14ac:dyDescent="0.25">
      <c r="A1953" t="s">
        <v>3839</v>
      </c>
      <c r="B1953" s="3">
        <v>45702</v>
      </c>
      <c r="C1953" t="s">
        <v>209</v>
      </c>
      <c r="D1953" t="s">
        <v>1737</v>
      </c>
      <c r="E1953" t="s">
        <v>1931</v>
      </c>
      <c r="F1953">
        <v>2</v>
      </c>
      <c r="G1953">
        <v>527.91</v>
      </c>
      <c r="H1953">
        <v>0.02</v>
      </c>
      <c r="I1953" t="s">
        <v>1861</v>
      </c>
      <c r="J1953">
        <v>1034.7036000000001</v>
      </c>
      <c r="K1953" s="4">
        <f>IF(ISBLANK(Sales_Fact[[#This Row],[Quantity]]),MEDIAN(Sales_Fact[Quantity]),Sales_Fact[[#This Row],[Quantity]])</f>
        <v>2</v>
      </c>
      <c r="L1953" s="1">
        <f>IF(ISBLANK(Sales_Fact[[#This Row],[Unit_Price]]),MEDIAN(Sales_Fact[Unit_Price]),Sales_Fact[[#This Row],[Unit_Price]])</f>
        <v>527.91</v>
      </c>
      <c r="M1953" s="2">
        <f>IF(ISBLANK(Sales_Fact[[#This Row],[Discount]]),MEDIAN(Sales_Fact[Discount]),Sales_Fact[[#This Row],[Discount]])</f>
        <v>0.02</v>
      </c>
      <c r="N1953" s="1">
        <f>Sales_Fact[[#This Row],[Quantity2]]*Sales_Fact[[#This Row],[Unit_Price3]]*(1-Sales_Fact[[#This Row],[Discount4]])</f>
        <v>1034.7035999999998</v>
      </c>
      <c r="O1953" s="1">
        <f>Sales_Fact[[#This Row],[Quantity2]]*Sales_Fact[[#This Row],[Unit_Price3]]</f>
        <v>1055.82</v>
      </c>
      <c r="P1953" s="1">
        <f>Sales_Fact[[#This Row],[Gross Amount]]*Sales_Fact[[#This Row],[Discount4]]</f>
        <v>21.116399999999999</v>
      </c>
      <c r="Q1953" s="1" t="str">
        <f>IF(Sales_Fact[[#This Row],[Total_Amount5]]&gt;1000,"High Value","Standard")</f>
        <v>High Value</v>
      </c>
    </row>
    <row r="1954" spans="1:17" x14ac:dyDescent="0.25">
      <c r="A1954" t="s">
        <v>3840</v>
      </c>
      <c r="B1954" s="3">
        <v>45525</v>
      </c>
      <c r="C1954" t="s">
        <v>1014</v>
      </c>
      <c r="D1954" t="s">
        <v>1707</v>
      </c>
      <c r="E1954" t="s">
        <v>1896</v>
      </c>
      <c r="F1954">
        <v>2</v>
      </c>
      <c r="G1954">
        <v>945.92</v>
      </c>
      <c r="H1954">
        <v>0.19</v>
      </c>
      <c r="I1954" t="s">
        <v>1868</v>
      </c>
      <c r="J1954">
        <v>1532.3904</v>
      </c>
      <c r="K1954" s="4">
        <f>IF(ISBLANK(Sales_Fact[[#This Row],[Quantity]]),MEDIAN(Sales_Fact[Quantity]),Sales_Fact[[#This Row],[Quantity]])</f>
        <v>2</v>
      </c>
      <c r="L1954" s="1">
        <f>IF(ISBLANK(Sales_Fact[[#This Row],[Unit_Price]]),MEDIAN(Sales_Fact[Unit_Price]),Sales_Fact[[#This Row],[Unit_Price]])</f>
        <v>945.92</v>
      </c>
      <c r="M1954" s="2">
        <f>IF(ISBLANK(Sales_Fact[[#This Row],[Discount]]),MEDIAN(Sales_Fact[Discount]),Sales_Fact[[#This Row],[Discount]])</f>
        <v>0.19</v>
      </c>
      <c r="N1954" s="1">
        <f>Sales_Fact[[#This Row],[Quantity2]]*Sales_Fact[[#This Row],[Unit_Price3]]*(1-Sales_Fact[[#This Row],[Discount4]])</f>
        <v>1532.3904</v>
      </c>
      <c r="O1954" s="1">
        <f>Sales_Fact[[#This Row],[Quantity2]]*Sales_Fact[[#This Row],[Unit_Price3]]</f>
        <v>1891.84</v>
      </c>
      <c r="P1954" s="1">
        <f>Sales_Fact[[#This Row],[Gross Amount]]*Sales_Fact[[#This Row],[Discount4]]</f>
        <v>359.44959999999998</v>
      </c>
      <c r="Q1954" s="1" t="str">
        <f>IF(Sales_Fact[[#This Row],[Total_Amount5]]&gt;1000,"High Value","Standard")</f>
        <v>High Value</v>
      </c>
    </row>
    <row r="1955" spans="1:17" x14ac:dyDescent="0.25">
      <c r="A1955" t="s">
        <v>3841</v>
      </c>
      <c r="B1955" s="3">
        <v>45780</v>
      </c>
      <c r="C1955" t="s">
        <v>299</v>
      </c>
      <c r="D1955" t="s">
        <v>1719</v>
      </c>
      <c r="E1955" t="s">
        <v>1863</v>
      </c>
      <c r="F1955">
        <v>2</v>
      </c>
      <c r="G1955">
        <v>981.35</v>
      </c>
      <c r="H1955">
        <v>0.16</v>
      </c>
      <c r="I1955" t="s">
        <v>1864</v>
      </c>
      <c r="J1955">
        <v>1648.6679999999999</v>
      </c>
      <c r="K1955" s="4">
        <f>IF(ISBLANK(Sales_Fact[[#This Row],[Quantity]]),MEDIAN(Sales_Fact[Quantity]),Sales_Fact[[#This Row],[Quantity]])</f>
        <v>2</v>
      </c>
      <c r="L1955" s="1">
        <f>IF(ISBLANK(Sales_Fact[[#This Row],[Unit_Price]]),MEDIAN(Sales_Fact[Unit_Price]),Sales_Fact[[#This Row],[Unit_Price]])</f>
        <v>981.35</v>
      </c>
      <c r="M1955" s="2">
        <f>IF(ISBLANK(Sales_Fact[[#This Row],[Discount]]),MEDIAN(Sales_Fact[Discount]),Sales_Fact[[#This Row],[Discount]])</f>
        <v>0.16</v>
      </c>
      <c r="N1955" s="1">
        <f>Sales_Fact[[#This Row],[Quantity2]]*Sales_Fact[[#This Row],[Unit_Price3]]*(1-Sales_Fact[[#This Row],[Discount4]])</f>
        <v>1648.6679999999999</v>
      </c>
      <c r="O1955" s="1">
        <f>Sales_Fact[[#This Row],[Quantity2]]*Sales_Fact[[#This Row],[Unit_Price3]]</f>
        <v>1962.7</v>
      </c>
      <c r="P1955" s="1">
        <f>Sales_Fact[[#This Row],[Gross Amount]]*Sales_Fact[[#This Row],[Discount4]]</f>
        <v>314.03200000000004</v>
      </c>
      <c r="Q1955" s="1" t="str">
        <f>IF(Sales_Fact[[#This Row],[Total_Amount5]]&gt;1000,"High Value","Standard")</f>
        <v>High Value</v>
      </c>
    </row>
    <row r="1956" spans="1:17" x14ac:dyDescent="0.25">
      <c r="A1956" t="s">
        <v>3842</v>
      </c>
      <c r="B1956" s="3">
        <v>45819</v>
      </c>
      <c r="C1956" t="s">
        <v>730</v>
      </c>
      <c r="D1956" t="s">
        <v>1728</v>
      </c>
      <c r="E1956" t="s">
        <v>1860</v>
      </c>
      <c r="F1956">
        <v>1</v>
      </c>
      <c r="G1956">
        <v>913.99</v>
      </c>
      <c r="H1956">
        <v>0.14000000000000001</v>
      </c>
      <c r="I1956" t="s">
        <v>1861</v>
      </c>
      <c r="J1956">
        <v>786.03139999999996</v>
      </c>
      <c r="K1956" s="4">
        <f>IF(ISBLANK(Sales_Fact[[#This Row],[Quantity]]),MEDIAN(Sales_Fact[Quantity]),Sales_Fact[[#This Row],[Quantity]])</f>
        <v>1</v>
      </c>
      <c r="L1956" s="1">
        <f>IF(ISBLANK(Sales_Fact[[#This Row],[Unit_Price]]),MEDIAN(Sales_Fact[Unit_Price]),Sales_Fact[[#This Row],[Unit_Price]])</f>
        <v>913.99</v>
      </c>
      <c r="M1956" s="2">
        <f>IF(ISBLANK(Sales_Fact[[#This Row],[Discount]]),MEDIAN(Sales_Fact[Discount]),Sales_Fact[[#This Row],[Discount]])</f>
        <v>0.14000000000000001</v>
      </c>
      <c r="N1956" s="1">
        <f>Sales_Fact[[#This Row],[Quantity2]]*Sales_Fact[[#This Row],[Unit_Price3]]*(1-Sales_Fact[[#This Row],[Discount4]])</f>
        <v>786.03139999999996</v>
      </c>
      <c r="O1956" s="1">
        <f>Sales_Fact[[#This Row],[Quantity2]]*Sales_Fact[[#This Row],[Unit_Price3]]</f>
        <v>913.99</v>
      </c>
      <c r="P1956" s="1">
        <f>Sales_Fact[[#This Row],[Gross Amount]]*Sales_Fact[[#This Row],[Discount4]]</f>
        <v>127.95860000000002</v>
      </c>
      <c r="Q1956" s="1" t="str">
        <f>IF(Sales_Fact[[#This Row],[Total_Amount5]]&gt;1000,"High Value","Standard")</f>
        <v>Standard</v>
      </c>
    </row>
    <row r="1957" spans="1:17" x14ac:dyDescent="0.25">
      <c r="A1957" t="s">
        <v>3843</v>
      </c>
      <c r="B1957" s="3">
        <v>45863</v>
      </c>
      <c r="C1957" t="s">
        <v>58</v>
      </c>
      <c r="D1957" t="s">
        <v>1749</v>
      </c>
      <c r="E1957" t="s">
        <v>1866</v>
      </c>
      <c r="F1957">
        <v>4</v>
      </c>
      <c r="G1957">
        <v>270.69</v>
      </c>
      <c r="H1957">
        <v>0.18</v>
      </c>
      <c r="I1957" t="s">
        <v>1864</v>
      </c>
      <c r="J1957">
        <v>887.86320000000001</v>
      </c>
      <c r="K1957" s="4">
        <f>IF(ISBLANK(Sales_Fact[[#This Row],[Quantity]]),MEDIAN(Sales_Fact[Quantity]),Sales_Fact[[#This Row],[Quantity]])</f>
        <v>4</v>
      </c>
      <c r="L1957" s="1">
        <f>IF(ISBLANK(Sales_Fact[[#This Row],[Unit_Price]]),MEDIAN(Sales_Fact[Unit_Price]),Sales_Fact[[#This Row],[Unit_Price]])</f>
        <v>270.69</v>
      </c>
      <c r="M1957" s="2">
        <f>IF(ISBLANK(Sales_Fact[[#This Row],[Discount]]),MEDIAN(Sales_Fact[Discount]),Sales_Fact[[#This Row],[Discount]])</f>
        <v>0.18</v>
      </c>
      <c r="N1957" s="1">
        <f>Sales_Fact[[#This Row],[Quantity2]]*Sales_Fact[[#This Row],[Unit_Price3]]*(1-Sales_Fact[[#This Row],[Discount4]])</f>
        <v>887.86320000000001</v>
      </c>
      <c r="O1957" s="1">
        <f>Sales_Fact[[#This Row],[Quantity2]]*Sales_Fact[[#This Row],[Unit_Price3]]</f>
        <v>1082.76</v>
      </c>
      <c r="P1957" s="1">
        <f>Sales_Fact[[#This Row],[Gross Amount]]*Sales_Fact[[#This Row],[Discount4]]</f>
        <v>194.89679999999998</v>
      </c>
      <c r="Q1957" s="1" t="str">
        <f>IF(Sales_Fact[[#This Row],[Total_Amount5]]&gt;1000,"High Value","Standard")</f>
        <v>Standard</v>
      </c>
    </row>
    <row r="1958" spans="1:17" x14ac:dyDescent="0.25">
      <c r="A1958" t="s">
        <v>3844</v>
      </c>
      <c r="B1958" s="3">
        <v>45687</v>
      </c>
      <c r="C1958" t="s">
        <v>544</v>
      </c>
      <c r="D1958" t="s">
        <v>1782</v>
      </c>
      <c r="E1958" t="s">
        <v>1904</v>
      </c>
      <c r="F1958">
        <v>3</v>
      </c>
      <c r="G1958">
        <v>998.58</v>
      </c>
      <c r="H1958">
        <v>0.02</v>
      </c>
      <c r="I1958" t="s">
        <v>1861</v>
      </c>
      <c r="J1958">
        <v>2935.8252000000002</v>
      </c>
      <c r="K1958" s="4">
        <f>IF(ISBLANK(Sales_Fact[[#This Row],[Quantity]]),MEDIAN(Sales_Fact[Quantity]),Sales_Fact[[#This Row],[Quantity]])</f>
        <v>3</v>
      </c>
      <c r="L1958" s="1">
        <f>IF(ISBLANK(Sales_Fact[[#This Row],[Unit_Price]]),MEDIAN(Sales_Fact[Unit_Price]),Sales_Fact[[#This Row],[Unit_Price]])</f>
        <v>998.58</v>
      </c>
      <c r="M1958" s="2">
        <f>IF(ISBLANK(Sales_Fact[[#This Row],[Discount]]),MEDIAN(Sales_Fact[Discount]),Sales_Fact[[#This Row],[Discount]])</f>
        <v>0.02</v>
      </c>
      <c r="N1958" s="1">
        <f>Sales_Fact[[#This Row],[Quantity2]]*Sales_Fact[[#This Row],[Unit_Price3]]*(1-Sales_Fact[[#This Row],[Discount4]])</f>
        <v>2935.8252000000002</v>
      </c>
      <c r="O1958" s="1">
        <f>Sales_Fact[[#This Row],[Quantity2]]*Sales_Fact[[#This Row],[Unit_Price3]]</f>
        <v>2995.7400000000002</v>
      </c>
      <c r="P1958" s="1">
        <f>Sales_Fact[[#This Row],[Gross Amount]]*Sales_Fact[[#This Row],[Discount4]]</f>
        <v>59.914800000000007</v>
      </c>
      <c r="Q1958" s="1" t="str">
        <f>IF(Sales_Fact[[#This Row],[Total_Amount5]]&gt;1000,"High Value","Standard")</f>
        <v>High Value</v>
      </c>
    </row>
    <row r="1959" spans="1:17" x14ac:dyDescent="0.25">
      <c r="A1959" t="s">
        <v>3845</v>
      </c>
      <c r="B1959" s="3">
        <v>45806</v>
      </c>
      <c r="C1959" t="s">
        <v>1418</v>
      </c>
      <c r="D1959" t="s">
        <v>1662</v>
      </c>
      <c r="E1959" t="s">
        <v>1890</v>
      </c>
      <c r="F1959">
        <v>3</v>
      </c>
      <c r="G1959">
        <v>765.12</v>
      </c>
      <c r="H1959">
        <v>0.18</v>
      </c>
      <c r="I1959" t="s">
        <v>1861</v>
      </c>
      <c r="J1959">
        <v>1882.1952000000001</v>
      </c>
      <c r="K1959" s="4">
        <f>IF(ISBLANK(Sales_Fact[[#This Row],[Quantity]]),MEDIAN(Sales_Fact[Quantity]),Sales_Fact[[#This Row],[Quantity]])</f>
        <v>3</v>
      </c>
      <c r="L1959" s="1">
        <f>IF(ISBLANK(Sales_Fact[[#This Row],[Unit_Price]]),MEDIAN(Sales_Fact[Unit_Price]),Sales_Fact[[#This Row],[Unit_Price]])</f>
        <v>765.12</v>
      </c>
      <c r="M1959" s="2">
        <f>IF(ISBLANK(Sales_Fact[[#This Row],[Discount]]),MEDIAN(Sales_Fact[Discount]),Sales_Fact[[#This Row],[Discount]])</f>
        <v>0.18</v>
      </c>
      <c r="N1959" s="1">
        <f>Sales_Fact[[#This Row],[Quantity2]]*Sales_Fact[[#This Row],[Unit_Price3]]*(1-Sales_Fact[[#This Row],[Discount4]])</f>
        <v>1882.1952000000003</v>
      </c>
      <c r="O1959" s="1">
        <f>Sales_Fact[[#This Row],[Quantity2]]*Sales_Fact[[#This Row],[Unit_Price3]]</f>
        <v>2295.36</v>
      </c>
      <c r="P1959" s="1">
        <f>Sales_Fact[[#This Row],[Gross Amount]]*Sales_Fact[[#This Row],[Discount4]]</f>
        <v>413.16480000000001</v>
      </c>
      <c r="Q1959" s="1" t="str">
        <f>IF(Sales_Fact[[#This Row],[Total_Amount5]]&gt;1000,"High Value","Standard")</f>
        <v>High Value</v>
      </c>
    </row>
    <row r="1960" spans="1:17" x14ac:dyDescent="0.25">
      <c r="A1960" t="s">
        <v>3846</v>
      </c>
      <c r="B1960" s="3">
        <v>45216</v>
      </c>
      <c r="C1960" t="s">
        <v>268</v>
      </c>
      <c r="D1960" t="s">
        <v>1743</v>
      </c>
      <c r="E1960" t="s">
        <v>1892</v>
      </c>
      <c r="F1960">
        <v>3</v>
      </c>
      <c r="G1960">
        <v>449.99</v>
      </c>
      <c r="H1960">
        <v>0.17</v>
      </c>
      <c r="I1960" t="s">
        <v>1868</v>
      </c>
      <c r="J1960">
        <v>1120.4751000000001</v>
      </c>
      <c r="K1960" s="4">
        <f>IF(ISBLANK(Sales_Fact[[#This Row],[Quantity]]),MEDIAN(Sales_Fact[Quantity]),Sales_Fact[[#This Row],[Quantity]])</f>
        <v>3</v>
      </c>
      <c r="L1960" s="1">
        <f>IF(ISBLANK(Sales_Fact[[#This Row],[Unit_Price]]),MEDIAN(Sales_Fact[Unit_Price]),Sales_Fact[[#This Row],[Unit_Price]])</f>
        <v>449.99</v>
      </c>
      <c r="M1960" s="2">
        <f>IF(ISBLANK(Sales_Fact[[#This Row],[Discount]]),MEDIAN(Sales_Fact[Discount]),Sales_Fact[[#This Row],[Discount]])</f>
        <v>0.17</v>
      </c>
      <c r="N1960" s="1">
        <f>Sales_Fact[[#This Row],[Quantity2]]*Sales_Fact[[#This Row],[Unit_Price3]]*(1-Sales_Fact[[#This Row],[Discount4]])</f>
        <v>1120.4750999999999</v>
      </c>
      <c r="O1960" s="1">
        <f>Sales_Fact[[#This Row],[Quantity2]]*Sales_Fact[[#This Row],[Unit_Price3]]</f>
        <v>1349.97</v>
      </c>
      <c r="P1960" s="1">
        <f>Sales_Fact[[#This Row],[Gross Amount]]*Sales_Fact[[#This Row],[Discount4]]</f>
        <v>229.49490000000003</v>
      </c>
      <c r="Q1960" s="1" t="str">
        <f>IF(Sales_Fact[[#This Row],[Total_Amount5]]&gt;1000,"High Value","Standard")</f>
        <v>High Value</v>
      </c>
    </row>
    <row r="1961" spans="1:17" x14ac:dyDescent="0.25">
      <c r="A1961" t="s">
        <v>3847</v>
      </c>
      <c r="B1961" s="3">
        <v>45639</v>
      </c>
      <c r="C1961" t="s">
        <v>815</v>
      </c>
      <c r="D1961" t="s">
        <v>1680</v>
      </c>
      <c r="E1961" t="s">
        <v>1931</v>
      </c>
      <c r="F1961">
        <v>2</v>
      </c>
      <c r="G1961">
        <v>249.02</v>
      </c>
      <c r="H1961">
        <v>0.01</v>
      </c>
      <c r="I1961" t="s">
        <v>1868</v>
      </c>
      <c r="J1961">
        <v>493.05959999999999</v>
      </c>
      <c r="K1961" s="4">
        <f>IF(ISBLANK(Sales_Fact[[#This Row],[Quantity]]),MEDIAN(Sales_Fact[Quantity]),Sales_Fact[[#This Row],[Quantity]])</f>
        <v>2</v>
      </c>
      <c r="L1961" s="1">
        <f>IF(ISBLANK(Sales_Fact[[#This Row],[Unit_Price]]),MEDIAN(Sales_Fact[Unit_Price]),Sales_Fact[[#This Row],[Unit_Price]])</f>
        <v>249.02</v>
      </c>
      <c r="M1961" s="2">
        <f>IF(ISBLANK(Sales_Fact[[#This Row],[Discount]]),MEDIAN(Sales_Fact[Discount]),Sales_Fact[[#This Row],[Discount]])</f>
        <v>0.01</v>
      </c>
      <c r="N1961" s="1">
        <f>Sales_Fact[[#This Row],[Quantity2]]*Sales_Fact[[#This Row],[Unit_Price3]]*(1-Sales_Fact[[#This Row],[Discount4]])</f>
        <v>493.05959999999999</v>
      </c>
      <c r="O1961" s="1">
        <f>Sales_Fact[[#This Row],[Quantity2]]*Sales_Fact[[#This Row],[Unit_Price3]]</f>
        <v>498.04</v>
      </c>
      <c r="P1961" s="1">
        <f>Sales_Fact[[#This Row],[Gross Amount]]*Sales_Fact[[#This Row],[Discount4]]</f>
        <v>4.9804000000000004</v>
      </c>
      <c r="Q1961" s="1" t="str">
        <f>IF(Sales_Fact[[#This Row],[Total_Amount5]]&gt;1000,"High Value","Standard")</f>
        <v>Standard</v>
      </c>
    </row>
    <row r="1962" spans="1:17" x14ac:dyDescent="0.25">
      <c r="A1962" t="s">
        <v>3848</v>
      </c>
      <c r="B1962" s="3">
        <v>45454</v>
      </c>
      <c r="C1962" t="s">
        <v>473</v>
      </c>
      <c r="D1962" t="s">
        <v>1722</v>
      </c>
      <c r="E1962" t="s">
        <v>1892</v>
      </c>
      <c r="F1962">
        <v>3</v>
      </c>
      <c r="G1962">
        <v>223.64</v>
      </c>
      <c r="H1962">
        <v>0.05</v>
      </c>
      <c r="I1962" t="s">
        <v>1861</v>
      </c>
      <c r="J1962">
        <v>637.37399999999991</v>
      </c>
      <c r="K1962" s="4">
        <f>IF(ISBLANK(Sales_Fact[[#This Row],[Quantity]]),MEDIAN(Sales_Fact[Quantity]),Sales_Fact[[#This Row],[Quantity]])</f>
        <v>3</v>
      </c>
      <c r="L1962" s="1">
        <f>IF(ISBLANK(Sales_Fact[[#This Row],[Unit_Price]]),MEDIAN(Sales_Fact[Unit_Price]),Sales_Fact[[#This Row],[Unit_Price]])</f>
        <v>223.64</v>
      </c>
      <c r="M1962" s="2">
        <f>IF(ISBLANK(Sales_Fact[[#This Row],[Discount]]),MEDIAN(Sales_Fact[Discount]),Sales_Fact[[#This Row],[Discount]])</f>
        <v>0.05</v>
      </c>
      <c r="N1962" s="1">
        <f>Sales_Fact[[#This Row],[Quantity2]]*Sales_Fact[[#This Row],[Unit_Price3]]*(1-Sales_Fact[[#This Row],[Discount4]])</f>
        <v>637.37399999999991</v>
      </c>
      <c r="O1962" s="1">
        <f>Sales_Fact[[#This Row],[Quantity2]]*Sales_Fact[[#This Row],[Unit_Price3]]</f>
        <v>670.92</v>
      </c>
      <c r="P1962" s="1">
        <f>Sales_Fact[[#This Row],[Gross Amount]]*Sales_Fact[[#This Row],[Discount4]]</f>
        <v>33.545999999999999</v>
      </c>
      <c r="Q1962" s="1" t="str">
        <f>IF(Sales_Fact[[#This Row],[Total_Amount5]]&gt;1000,"High Value","Standard")</f>
        <v>Standard</v>
      </c>
    </row>
    <row r="1963" spans="1:17" x14ac:dyDescent="0.25">
      <c r="A1963" t="s">
        <v>3849</v>
      </c>
      <c r="B1963" s="3">
        <v>45934</v>
      </c>
      <c r="C1963" t="s">
        <v>379</v>
      </c>
      <c r="D1963" t="s">
        <v>1623</v>
      </c>
      <c r="E1963" t="s">
        <v>1874</v>
      </c>
      <c r="F1963">
        <v>2</v>
      </c>
      <c r="G1963">
        <v>92.94</v>
      </c>
      <c r="H1963">
        <v>0.12</v>
      </c>
      <c r="I1963" t="s">
        <v>1861</v>
      </c>
      <c r="J1963">
        <v>163.5744</v>
      </c>
      <c r="K1963" s="4">
        <f>IF(ISBLANK(Sales_Fact[[#This Row],[Quantity]]),MEDIAN(Sales_Fact[Quantity]),Sales_Fact[[#This Row],[Quantity]])</f>
        <v>2</v>
      </c>
      <c r="L1963" s="1">
        <f>IF(ISBLANK(Sales_Fact[[#This Row],[Unit_Price]]),MEDIAN(Sales_Fact[Unit_Price]),Sales_Fact[[#This Row],[Unit_Price]])</f>
        <v>92.94</v>
      </c>
      <c r="M1963" s="2">
        <f>IF(ISBLANK(Sales_Fact[[#This Row],[Discount]]),MEDIAN(Sales_Fact[Discount]),Sales_Fact[[#This Row],[Discount]])</f>
        <v>0.12</v>
      </c>
      <c r="N1963" s="1">
        <f>Sales_Fact[[#This Row],[Quantity2]]*Sales_Fact[[#This Row],[Unit_Price3]]*(1-Sales_Fact[[#This Row],[Discount4]])</f>
        <v>163.5744</v>
      </c>
      <c r="O1963" s="1">
        <f>Sales_Fact[[#This Row],[Quantity2]]*Sales_Fact[[#This Row],[Unit_Price3]]</f>
        <v>185.88</v>
      </c>
      <c r="P1963" s="1">
        <f>Sales_Fact[[#This Row],[Gross Amount]]*Sales_Fact[[#This Row],[Discount4]]</f>
        <v>22.305599999999998</v>
      </c>
      <c r="Q1963" s="1" t="str">
        <f>IF(Sales_Fact[[#This Row],[Total_Amount5]]&gt;1000,"High Value","Standard")</f>
        <v>Standard</v>
      </c>
    </row>
    <row r="1964" spans="1:17" x14ac:dyDescent="0.25">
      <c r="A1964" t="s">
        <v>3850</v>
      </c>
      <c r="B1964" s="3">
        <v>45401</v>
      </c>
      <c r="C1964" t="s">
        <v>1140</v>
      </c>
      <c r="D1964" t="s">
        <v>1918</v>
      </c>
      <c r="E1964" t="s">
        <v>1909</v>
      </c>
      <c r="F1964">
        <v>4</v>
      </c>
      <c r="G1964">
        <v>268.3</v>
      </c>
      <c r="H1964">
        <v>0.02</v>
      </c>
      <c r="I1964" t="s">
        <v>1868</v>
      </c>
      <c r="J1964">
        <v>1051.7360000000001</v>
      </c>
      <c r="K1964" s="4">
        <f>IF(ISBLANK(Sales_Fact[[#This Row],[Quantity]]),MEDIAN(Sales_Fact[Quantity]),Sales_Fact[[#This Row],[Quantity]])</f>
        <v>4</v>
      </c>
      <c r="L1964" s="1">
        <f>IF(ISBLANK(Sales_Fact[[#This Row],[Unit_Price]]),MEDIAN(Sales_Fact[Unit_Price]),Sales_Fact[[#This Row],[Unit_Price]])</f>
        <v>268.3</v>
      </c>
      <c r="M1964" s="2">
        <f>IF(ISBLANK(Sales_Fact[[#This Row],[Discount]]),MEDIAN(Sales_Fact[Discount]),Sales_Fact[[#This Row],[Discount]])</f>
        <v>0.02</v>
      </c>
      <c r="N1964" s="1">
        <f>Sales_Fact[[#This Row],[Quantity2]]*Sales_Fact[[#This Row],[Unit_Price3]]*(1-Sales_Fact[[#This Row],[Discount4]])</f>
        <v>1051.7360000000001</v>
      </c>
      <c r="O1964" s="1">
        <f>Sales_Fact[[#This Row],[Quantity2]]*Sales_Fact[[#This Row],[Unit_Price3]]</f>
        <v>1073.2</v>
      </c>
      <c r="P1964" s="1">
        <f>Sales_Fact[[#This Row],[Gross Amount]]*Sales_Fact[[#This Row],[Discount4]]</f>
        <v>21.464000000000002</v>
      </c>
      <c r="Q1964" s="1" t="str">
        <f>IF(Sales_Fact[[#This Row],[Total_Amount5]]&gt;1000,"High Value","Standard")</f>
        <v>High Value</v>
      </c>
    </row>
    <row r="1965" spans="1:17" x14ac:dyDescent="0.25">
      <c r="A1965" t="s">
        <v>3851</v>
      </c>
      <c r="B1965" s="3">
        <v>45770</v>
      </c>
      <c r="C1965" t="s">
        <v>1378</v>
      </c>
      <c r="D1965" t="s">
        <v>1728</v>
      </c>
      <c r="E1965" t="s">
        <v>1892</v>
      </c>
      <c r="F1965">
        <v>4</v>
      </c>
      <c r="G1965">
        <v>835.61</v>
      </c>
      <c r="H1965">
        <v>0.03</v>
      </c>
      <c r="I1965" t="s">
        <v>1861</v>
      </c>
      <c r="J1965">
        <v>3242.1668</v>
      </c>
      <c r="K1965" s="4">
        <f>IF(ISBLANK(Sales_Fact[[#This Row],[Quantity]]),MEDIAN(Sales_Fact[Quantity]),Sales_Fact[[#This Row],[Quantity]])</f>
        <v>4</v>
      </c>
      <c r="L1965" s="1">
        <f>IF(ISBLANK(Sales_Fact[[#This Row],[Unit_Price]]),MEDIAN(Sales_Fact[Unit_Price]),Sales_Fact[[#This Row],[Unit_Price]])</f>
        <v>835.61</v>
      </c>
      <c r="M1965" s="2">
        <f>IF(ISBLANK(Sales_Fact[[#This Row],[Discount]]),MEDIAN(Sales_Fact[Discount]),Sales_Fact[[#This Row],[Discount]])</f>
        <v>0.03</v>
      </c>
      <c r="N1965" s="1">
        <f>Sales_Fact[[#This Row],[Quantity2]]*Sales_Fact[[#This Row],[Unit_Price3]]*(1-Sales_Fact[[#This Row],[Discount4]])</f>
        <v>3242.1668</v>
      </c>
      <c r="O1965" s="1">
        <f>Sales_Fact[[#This Row],[Quantity2]]*Sales_Fact[[#This Row],[Unit_Price3]]</f>
        <v>3342.44</v>
      </c>
      <c r="P1965" s="1">
        <f>Sales_Fact[[#This Row],[Gross Amount]]*Sales_Fact[[#This Row],[Discount4]]</f>
        <v>100.2732</v>
      </c>
      <c r="Q1965" s="1" t="str">
        <f>IF(Sales_Fact[[#This Row],[Total_Amount5]]&gt;1000,"High Value","Standard")</f>
        <v>High Value</v>
      </c>
    </row>
    <row r="1966" spans="1:17" x14ac:dyDescent="0.25">
      <c r="A1966" t="s">
        <v>3852</v>
      </c>
      <c r="B1966" s="3">
        <v>45405</v>
      </c>
      <c r="C1966" t="s">
        <v>1203</v>
      </c>
      <c r="D1966" t="s">
        <v>1755</v>
      </c>
      <c r="E1966" t="s">
        <v>1870</v>
      </c>
      <c r="F1966">
        <v>3</v>
      </c>
      <c r="G1966">
        <v>120.97</v>
      </c>
      <c r="H1966">
        <v>0.11</v>
      </c>
      <c r="I1966" t="s">
        <v>1861</v>
      </c>
      <c r="J1966">
        <v>322.98989999999998</v>
      </c>
      <c r="K1966" s="4">
        <f>IF(ISBLANK(Sales_Fact[[#This Row],[Quantity]]),MEDIAN(Sales_Fact[Quantity]),Sales_Fact[[#This Row],[Quantity]])</f>
        <v>3</v>
      </c>
      <c r="L1966" s="1">
        <f>IF(ISBLANK(Sales_Fact[[#This Row],[Unit_Price]]),MEDIAN(Sales_Fact[Unit_Price]),Sales_Fact[[#This Row],[Unit_Price]])</f>
        <v>120.97</v>
      </c>
      <c r="M1966" s="2">
        <f>IF(ISBLANK(Sales_Fact[[#This Row],[Discount]]),MEDIAN(Sales_Fact[Discount]),Sales_Fact[[#This Row],[Discount]])</f>
        <v>0.11</v>
      </c>
      <c r="N1966" s="1">
        <f>Sales_Fact[[#This Row],[Quantity2]]*Sales_Fact[[#This Row],[Unit_Price3]]*(1-Sales_Fact[[#This Row],[Discount4]])</f>
        <v>322.98989999999998</v>
      </c>
      <c r="O1966" s="1">
        <f>Sales_Fact[[#This Row],[Quantity2]]*Sales_Fact[[#This Row],[Unit_Price3]]</f>
        <v>362.90999999999997</v>
      </c>
      <c r="P1966" s="1">
        <f>Sales_Fact[[#This Row],[Gross Amount]]*Sales_Fact[[#This Row],[Discount4]]</f>
        <v>39.920099999999998</v>
      </c>
      <c r="Q1966" s="1" t="str">
        <f>IF(Sales_Fact[[#This Row],[Total_Amount5]]&gt;1000,"High Value","Standard")</f>
        <v>Standard</v>
      </c>
    </row>
    <row r="1967" spans="1:17" x14ac:dyDescent="0.25">
      <c r="A1967" t="s">
        <v>3853</v>
      </c>
      <c r="B1967" s="3">
        <v>45424</v>
      </c>
      <c r="C1967" t="s">
        <v>128</v>
      </c>
      <c r="D1967" t="s">
        <v>1671</v>
      </c>
      <c r="E1967" t="s">
        <v>1890</v>
      </c>
      <c r="F1967">
        <v>2</v>
      </c>
      <c r="G1967">
        <v>26.36</v>
      </c>
      <c r="H1967">
        <v>0.03</v>
      </c>
      <c r="I1967" t="s">
        <v>1868</v>
      </c>
      <c r="J1967">
        <v>51.138399999999997</v>
      </c>
      <c r="K1967" s="4">
        <f>IF(ISBLANK(Sales_Fact[[#This Row],[Quantity]]),MEDIAN(Sales_Fact[Quantity]),Sales_Fact[[#This Row],[Quantity]])</f>
        <v>2</v>
      </c>
      <c r="L1967" s="1">
        <f>IF(ISBLANK(Sales_Fact[[#This Row],[Unit_Price]]),MEDIAN(Sales_Fact[Unit_Price]),Sales_Fact[[#This Row],[Unit_Price]])</f>
        <v>26.36</v>
      </c>
      <c r="M1967" s="2">
        <f>IF(ISBLANK(Sales_Fact[[#This Row],[Discount]]),MEDIAN(Sales_Fact[Discount]),Sales_Fact[[#This Row],[Discount]])</f>
        <v>0.03</v>
      </c>
      <c r="N1967" s="1">
        <f>Sales_Fact[[#This Row],[Quantity2]]*Sales_Fact[[#This Row],[Unit_Price3]]*(1-Sales_Fact[[#This Row],[Discount4]])</f>
        <v>51.138399999999997</v>
      </c>
      <c r="O1967" s="1">
        <f>Sales_Fact[[#This Row],[Quantity2]]*Sales_Fact[[#This Row],[Unit_Price3]]</f>
        <v>52.72</v>
      </c>
      <c r="P1967" s="1">
        <f>Sales_Fact[[#This Row],[Gross Amount]]*Sales_Fact[[#This Row],[Discount4]]</f>
        <v>1.5815999999999999</v>
      </c>
      <c r="Q1967" s="1" t="str">
        <f>IF(Sales_Fact[[#This Row],[Total_Amount5]]&gt;1000,"High Value","Standard")</f>
        <v>Standard</v>
      </c>
    </row>
    <row r="1968" spans="1:17" x14ac:dyDescent="0.25">
      <c r="A1968" t="s">
        <v>3854</v>
      </c>
      <c r="B1968" s="3">
        <v>45881</v>
      </c>
      <c r="C1968" t="s">
        <v>138</v>
      </c>
      <c r="D1968" t="s">
        <v>1782</v>
      </c>
      <c r="E1968" t="s">
        <v>1904</v>
      </c>
      <c r="F1968">
        <v>1</v>
      </c>
      <c r="G1968">
        <v>918.87</v>
      </c>
      <c r="H1968">
        <v>0.11</v>
      </c>
      <c r="I1968" t="s">
        <v>1864</v>
      </c>
      <c r="J1968">
        <v>817.79430000000002</v>
      </c>
      <c r="K1968" s="4">
        <f>IF(ISBLANK(Sales_Fact[[#This Row],[Quantity]]),MEDIAN(Sales_Fact[Quantity]),Sales_Fact[[#This Row],[Quantity]])</f>
        <v>1</v>
      </c>
      <c r="L1968" s="1">
        <f>IF(ISBLANK(Sales_Fact[[#This Row],[Unit_Price]]),MEDIAN(Sales_Fact[Unit_Price]),Sales_Fact[[#This Row],[Unit_Price]])</f>
        <v>918.87</v>
      </c>
      <c r="M1968" s="2">
        <f>IF(ISBLANK(Sales_Fact[[#This Row],[Discount]]),MEDIAN(Sales_Fact[Discount]),Sales_Fact[[#This Row],[Discount]])</f>
        <v>0.11</v>
      </c>
      <c r="N1968" s="1">
        <f>Sales_Fact[[#This Row],[Quantity2]]*Sales_Fact[[#This Row],[Unit_Price3]]*(1-Sales_Fact[[#This Row],[Discount4]])</f>
        <v>817.79430000000002</v>
      </c>
      <c r="O1968" s="1">
        <f>Sales_Fact[[#This Row],[Quantity2]]*Sales_Fact[[#This Row],[Unit_Price3]]</f>
        <v>918.87</v>
      </c>
      <c r="P1968" s="1">
        <f>Sales_Fact[[#This Row],[Gross Amount]]*Sales_Fact[[#This Row],[Discount4]]</f>
        <v>101.0757</v>
      </c>
      <c r="Q1968" s="1" t="str">
        <f>IF(Sales_Fact[[#This Row],[Total_Amount5]]&gt;1000,"High Value","Standard")</f>
        <v>Standard</v>
      </c>
    </row>
    <row r="1969" spans="1:17" x14ac:dyDescent="0.25">
      <c r="A1969" t="s">
        <v>3855</v>
      </c>
      <c r="B1969" s="3">
        <v>45794</v>
      </c>
      <c r="C1969" t="s">
        <v>131</v>
      </c>
      <c r="D1969" t="s">
        <v>1752</v>
      </c>
      <c r="E1969" t="s">
        <v>1931</v>
      </c>
      <c r="F1969">
        <v>2</v>
      </c>
      <c r="G1969">
        <v>924.73</v>
      </c>
      <c r="H1969">
        <v>0.28999999999999998</v>
      </c>
      <c r="I1969" t="s">
        <v>1864</v>
      </c>
      <c r="J1969">
        <v>1313.1166000000001</v>
      </c>
      <c r="K1969" s="4">
        <f>IF(ISBLANK(Sales_Fact[[#This Row],[Quantity]]),MEDIAN(Sales_Fact[Quantity]),Sales_Fact[[#This Row],[Quantity]])</f>
        <v>2</v>
      </c>
      <c r="L1969" s="1">
        <f>IF(ISBLANK(Sales_Fact[[#This Row],[Unit_Price]]),MEDIAN(Sales_Fact[Unit_Price]),Sales_Fact[[#This Row],[Unit_Price]])</f>
        <v>924.73</v>
      </c>
      <c r="M1969" s="2">
        <f>IF(ISBLANK(Sales_Fact[[#This Row],[Discount]]),MEDIAN(Sales_Fact[Discount]),Sales_Fact[[#This Row],[Discount]])</f>
        <v>0.28999999999999998</v>
      </c>
      <c r="N1969" s="1">
        <f>Sales_Fact[[#This Row],[Quantity2]]*Sales_Fact[[#This Row],[Unit_Price3]]*(1-Sales_Fact[[#This Row],[Discount4]])</f>
        <v>1313.1166000000001</v>
      </c>
      <c r="O1969" s="1">
        <f>Sales_Fact[[#This Row],[Quantity2]]*Sales_Fact[[#This Row],[Unit_Price3]]</f>
        <v>1849.46</v>
      </c>
      <c r="P1969" s="1">
        <f>Sales_Fact[[#This Row],[Gross Amount]]*Sales_Fact[[#This Row],[Discount4]]</f>
        <v>536.34339999999997</v>
      </c>
      <c r="Q1969" s="1" t="str">
        <f>IF(Sales_Fact[[#This Row],[Total_Amount5]]&gt;1000,"High Value","Standard")</f>
        <v>High Value</v>
      </c>
    </row>
    <row r="1970" spans="1:17" x14ac:dyDescent="0.25">
      <c r="A1970" t="s">
        <v>3856</v>
      </c>
      <c r="B1970" s="3">
        <v>45665</v>
      </c>
      <c r="C1970" t="s">
        <v>96</v>
      </c>
      <c r="D1970" t="s">
        <v>1588</v>
      </c>
      <c r="E1970" t="s">
        <v>1901</v>
      </c>
      <c r="F1970">
        <v>3</v>
      </c>
      <c r="G1970">
        <v>195.31</v>
      </c>
      <c r="H1970">
        <v>0.13</v>
      </c>
      <c r="I1970" t="s">
        <v>1868</v>
      </c>
      <c r="J1970">
        <v>509.75909999999999</v>
      </c>
      <c r="K1970" s="4">
        <f>IF(ISBLANK(Sales_Fact[[#This Row],[Quantity]]),MEDIAN(Sales_Fact[Quantity]),Sales_Fact[[#This Row],[Quantity]])</f>
        <v>3</v>
      </c>
      <c r="L1970" s="1">
        <f>IF(ISBLANK(Sales_Fact[[#This Row],[Unit_Price]]),MEDIAN(Sales_Fact[Unit_Price]),Sales_Fact[[#This Row],[Unit_Price]])</f>
        <v>195.31</v>
      </c>
      <c r="M1970" s="2">
        <f>IF(ISBLANK(Sales_Fact[[#This Row],[Discount]]),MEDIAN(Sales_Fact[Discount]),Sales_Fact[[#This Row],[Discount]])</f>
        <v>0.13</v>
      </c>
      <c r="N1970" s="1">
        <f>Sales_Fact[[#This Row],[Quantity2]]*Sales_Fact[[#This Row],[Unit_Price3]]*(1-Sales_Fact[[#This Row],[Discount4]])</f>
        <v>509.75910000000005</v>
      </c>
      <c r="O1970" s="1">
        <f>Sales_Fact[[#This Row],[Quantity2]]*Sales_Fact[[#This Row],[Unit_Price3]]</f>
        <v>585.93000000000006</v>
      </c>
      <c r="P1970" s="1">
        <f>Sales_Fact[[#This Row],[Gross Amount]]*Sales_Fact[[#This Row],[Discount4]]</f>
        <v>76.170900000000017</v>
      </c>
      <c r="Q1970" s="1" t="str">
        <f>IF(Sales_Fact[[#This Row],[Total_Amount5]]&gt;1000,"High Value","Standard")</f>
        <v>Standard</v>
      </c>
    </row>
    <row r="1971" spans="1:17" x14ac:dyDescent="0.25">
      <c r="A1971" t="s">
        <v>3857</v>
      </c>
      <c r="B1971" s="3">
        <v>45793</v>
      </c>
      <c r="C1971" t="s">
        <v>487</v>
      </c>
      <c r="D1971" t="s">
        <v>1665</v>
      </c>
      <c r="E1971" t="s">
        <v>1866</v>
      </c>
      <c r="F1971">
        <v>1</v>
      </c>
      <c r="G1971">
        <v>91.38</v>
      </c>
      <c r="H1971">
        <v>0.14000000000000001</v>
      </c>
      <c r="I1971" t="s">
        <v>1861</v>
      </c>
      <c r="J1971">
        <v>78.586799999999997</v>
      </c>
      <c r="K1971" s="4">
        <f>IF(ISBLANK(Sales_Fact[[#This Row],[Quantity]]),MEDIAN(Sales_Fact[Quantity]),Sales_Fact[[#This Row],[Quantity]])</f>
        <v>1</v>
      </c>
      <c r="L1971" s="1">
        <f>IF(ISBLANK(Sales_Fact[[#This Row],[Unit_Price]]),MEDIAN(Sales_Fact[Unit_Price]),Sales_Fact[[#This Row],[Unit_Price]])</f>
        <v>91.38</v>
      </c>
      <c r="M1971" s="2">
        <f>IF(ISBLANK(Sales_Fact[[#This Row],[Discount]]),MEDIAN(Sales_Fact[Discount]),Sales_Fact[[#This Row],[Discount]])</f>
        <v>0.14000000000000001</v>
      </c>
      <c r="N1971" s="1">
        <f>Sales_Fact[[#This Row],[Quantity2]]*Sales_Fact[[#This Row],[Unit_Price3]]*(1-Sales_Fact[[#This Row],[Discount4]])</f>
        <v>78.586799999999997</v>
      </c>
      <c r="O1971" s="1">
        <f>Sales_Fact[[#This Row],[Quantity2]]*Sales_Fact[[#This Row],[Unit_Price3]]</f>
        <v>91.38</v>
      </c>
      <c r="P1971" s="1">
        <f>Sales_Fact[[#This Row],[Gross Amount]]*Sales_Fact[[#This Row],[Discount4]]</f>
        <v>12.793200000000001</v>
      </c>
      <c r="Q1971" s="1" t="str">
        <f>IF(Sales_Fact[[#This Row],[Total_Amount5]]&gt;1000,"High Value","Standard")</f>
        <v>Standard</v>
      </c>
    </row>
    <row r="1972" spans="1:17" x14ac:dyDescent="0.25">
      <c r="A1972" t="s">
        <v>3858</v>
      </c>
      <c r="B1972" s="3">
        <v>45563</v>
      </c>
      <c r="C1972" t="s">
        <v>1496</v>
      </c>
      <c r="D1972" t="s">
        <v>1809</v>
      </c>
      <c r="E1972" t="s">
        <v>1931</v>
      </c>
      <c r="F1972">
        <v>2</v>
      </c>
      <c r="G1972">
        <v>494.35</v>
      </c>
      <c r="H1972">
        <v>0.1</v>
      </c>
      <c r="I1972" t="s">
        <v>1861</v>
      </c>
      <c r="J1972">
        <v>889.83</v>
      </c>
      <c r="K1972" s="4">
        <f>IF(ISBLANK(Sales_Fact[[#This Row],[Quantity]]),MEDIAN(Sales_Fact[Quantity]),Sales_Fact[[#This Row],[Quantity]])</f>
        <v>2</v>
      </c>
      <c r="L1972" s="1">
        <f>IF(ISBLANK(Sales_Fact[[#This Row],[Unit_Price]]),MEDIAN(Sales_Fact[Unit_Price]),Sales_Fact[[#This Row],[Unit_Price]])</f>
        <v>494.35</v>
      </c>
      <c r="M1972" s="2">
        <f>IF(ISBLANK(Sales_Fact[[#This Row],[Discount]]),MEDIAN(Sales_Fact[Discount]),Sales_Fact[[#This Row],[Discount]])</f>
        <v>0.1</v>
      </c>
      <c r="N1972" s="1">
        <f>Sales_Fact[[#This Row],[Quantity2]]*Sales_Fact[[#This Row],[Unit_Price3]]*(1-Sales_Fact[[#This Row],[Discount4]])</f>
        <v>889.83</v>
      </c>
      <c r="O1972" s="1">
        <f>Sales_Fact[[#This Row],[Quantity2]]*Sales_Fact[[#This Row],[Unit_Price3]]</f>
        <v>988.7</v>
      </c>
      <c r="P1972" s="1">
        <f>Sales_Fact[[#This Row],[Gross Amount]]*Sales_Fact[[#This Row],[Discount4]]</f>
        <v>98.87</v>
      </c>
      <c r="Q1972" s="1" t="str">
        <f>IF(Sales_Fact[[#This Row],[Total_Amount5]]&gt;1000,"High Value","Standard")</f>
        <v>Standard</v>
      </c>
    </row>
    <row r="1973" spans="1:17" x14ac:dyDescent="0.25">
      <c r="A1973" t="s">
        <v>3859</v>
      </c>
      <c r="B1973" s="3">
        <v>45577</v>
      </c>
      <c r="C1973" t="s">
        <v>824</v>
      </c>
      <c r="D1973" t="s">
        <v>1623</v>
      </c>
      <c r="E1973" t="s">
        <v>1901</v>
      </c>
      <c r="F1973">
        <v>1</v>
      </c>
      <c r="G1973">
        <v>412.2</v>
      </c>
      <c r="H1973">
        <v>0.11</v>
      </c>
      <c r="I1973" t="s">
        <v>1861</v>
      </c>
      <c r="J1973">
        <v>366.858</v>
      </c>
      <c r="K1973" s="4">
        <f>IF(ISBLANK(Sales_Fact[[#This Row],[Quantity]]),MEDIAN(Sales_Fact[Quantity]),Sales_Fact[[#This Row],[Quantity]])</f>
        <v>1</v>
      </c>
      <c r="L1973" s="1">
        <f>IF(ISBLANK(Sales_Fact[[#This Row],[Unit_Price]]),MEDIAN(Sales_Fact[Unit_Price]),Sales_Fact[[#This Row],[Unit_Price]])</f>
        <v>412.2</v>
      </c>
      <c r="M1973" s="2">
        <f>IF(ISBLANK(Sales_Fact[[#This Row],[Discount]]),MEDIAN(Sales_Fact[Discount]),Sales_Fact[[#This Row],[Discount]])</f>
        <v>0.11</v>
      </c>
      <c r="N1973" s="1">
        <f>Sales_Fact[[#This Row],[Quantity2]]*Sales_Fact[[#This Row],[Unit_Price3]]*(1-Sales_Fact[[#This Row],[Discount4]])</f>
        <v>366.858</v>
      </c>
      <c r="O1973" s="1">
        <f>Sales_Fact[[#This Row],[Quantity2]]*Sales_Fact[[#This Row],[Unit_Price3]]</f>
        <v>412.2</v>
      </c>
      <c r="P1973" s="1">
        <f>Sales_Fact[[#This Row],[Gross Amount]]*Sales_Fact[[#This Row],[Discount4]]</f>
        <v>45.341999999999999</v>
      </c>
      <c r="Q1973" s="1" t="str">
        <f>IF(Sales_Fact[[#This Row],[Total_Amount5]]&gt;1000,"High Value","Standard")</f>
        <v>Standard</v>
      </c>
    </row>
    <row r="1974" spans="1:17" x14ac:dyDescent="0.25">
      <c r="A1974" t="s">
        <v>3860</v>
      </c>
      <c r="B1974" s="3">
        <v>45466</v>
      </c>
      <c r="C1974" t="s">
        <v>1239</v>
      </c>
      <c r="D1974" t="s">
        <v>1788</v>
      </c>
      <c r="E1974" t="s">
        <v>1886</v>
      </c>
      <c r="F1974">
        <v>1</v>
      </c>
      <c r="G1974">
        <v>650.47</v>
      </c>
      <c r="H1974">
        <v>0.13</v>
      </c>
      <c r="I1974" t="s">
        <v>1864</v>
      </c>
      <c r="J1974">
        <v>565.90890000000002</v>
      </c>
      <c r="K1974" s="4">
        <f>IF(ISBLANK(Sales_Fact[[#This Row],[Quantity]]),MEDIAN(Sales_Fact[Quantity]),Sales_Fact[[#This Row],[Quantity]])</f>
        <v>1</v>
      </c>
      <c r="L1974" s="1">
        <f>IF(ISBLANK(Sales_Fact[[#This Row],[Unit_Price]]),MEDIAN(Sales_Fact[Unit_Price]),Sales_Fact[[#This Row],[Unit_Price]])</f>
        <v>650.47</v>
      </c>
      <c r="M1974" s="2">
        <f>IF(ISBLANK(Sales_Fact[[#This Row],[Discount]]),MEDIAN(Sales_Fact[Discount]),Sales_Fact[[#This Row],[Discount]])</f>
        <v>0.13</v>
      </c>
      <c r="N1974" s="1">
        <f>Sales_Fact[[#This Row],[Quantity2]]*Sales_Fact[[#This Row],[Unit_Price3]]*(1-Sales_Fact[[#This Row],[Discount4]])</f>
        <v>565.90890000000002</v>
      </c>
      <c r="O1974" s="1">
        <f>Sales_Fact[[#This Row],[Quantity2]]*Sales_Fact[[#This Row],[Unit_Price3]]</f>
        <v>650.47</v>
      </c>
      <c r="P1974" s="1">
        <f>Sales_Fact[[#This Row],[Gross Amount]]*Sales_Fact[[#This Row],[Discount4]]</f>
        <v>84.56110000000001</v>
      </c>
      <c r="Q1974" s="1" t="str">
        <f>IF(Sales_Fact[[#This Row],[Total_Amount5]]&gt;1000,"High Value","Standard")</f>
        <v>Standard</v>
      </c>
    </row>
    <row r="1975" spans="1:17" x14ac:dyDescent="0.25">
      <c r="A1975" t="s">
        <v>3861</v>
      </c>
      <c r="B1975" s="3">
        <v>45256</v>
      </c>
      <c r="C1975" t="s">
        <v>526</v>
      </c>
      <c r="D1975" t="s">
        <v>1594</v>
      </c>
      <c r="E1975" t="s">
        <v>1913</v>
      </c>
      <c r="F1975">
        <v>1</v>
      </c>
      <c r="G1975">
        <v>68.209999999999994</v>
      </c>
      <c r="H1975">
        <v>0.05</v>
      </c>
      <c r="I1975" t="s">
        <v>1864</v>
      </c>
      <c r="J1975">
        <v>64.799499999999995</v>
      </c>
      <c r="K1975" s="4">
        <f>IF(ISBLANK(Sales_Fact[[#This Row],[Quantity]]),MEDIAN(Sales_Fact[Quantity]),Sales_Fact[[#This Row],[Quantity]])</f>
        <v>1</v>
      </c>
      <c r="L1975" s="1">
        <f>IF(ISBLANK(Sales_Fact[[#This Row],[Unit_Price]]),MEDIAN(Sales_Fact[Unit_Price]),Sales_Fact[[#This Row],[Unit_Price]])</f>
        <v>68.209999999999994</v>
      </c>
      <c r="M1975" s="2">
        <f>IF(ISBLANK(Sales_Fact[[#This Row],[Discount]]),MEDIAN(Sales_Fact[Discount]),Sales_Fact[[#This Row],[Discount]])</f>
        <v>0.05</v>
      </c>
      <c r="N1975" s="1">
        <f>Sales_Fact[[#This Row],[Quantity2]]*Sales_Fact[[#This Row],[Unit_Price3]]*(1-Sales_Fact[[#This Row],[Discount4]])</f>
        <v>64.799499999999995</v>
      </c>
      <c r="O1975" s="1">
        <f>Sales_Fact[[#This Row],[Quantity2]]*Sales_Fact[[#This Row],[Unit_Price3]]</f>
        <v>68.209999999999994</v>
      </c>
      <c r="P1975" s="1">
        <f>Sales_Fact[[#This Row],[Gross Amount]]*Sales_Fact[[#This Row],[Discount4]]</f>
        <v>3.4104999999999999</v>
      </c>
      <c r="Q1975" s="1" t="str">
        <f>IF(Sales_Fact[[#This Row],[Total_Amount5]]&gt;1000,"High Value","Standard")</f>
        <v>Standard</v>
      </c>
    </row>
    <row r="1976" spans="1:17" x14ac:dyDescent="0.25">
      <c r="A1976" t="s">
        <v>3862</v>
      </c>
      <c r="B1976" s="3">
        <v>45886</v>
      </c>
      <c r="C1976" t="s">
        <v>467</v>
      </c>
      <c r="D1976" t="s">
        <v>1710</v>
      </c>
      <c r="E1976" t="s">
        <v>1872</v>
      </c>
      <c r="F1976">
        <v>2</v>
      </c>
      <c r="G1976">
        <v>842.89</v>
      </c>
      <c r="H1976">
        <v>0.25</v>
      </c>
      <c r="I1976" t="s">
        <v>1868</v>
      </c>
      <c r="J1976">
        <v>1264.335</v>
      </c>
      <c r="K1976" s="4">
        <f>IF(ISBLANK(Sales_Fact[[#This Row],[Quantity]]),MEDIAN(Sales_Fact[Quantity]),Sales_Fact[[#This Row],[Quantity]])</f>
        <v>2</v>
      </c>
      <c r="L1976" s="1">
        <f>IF(ISBLANK(Sales_Fact[[#This Row],[Unit_Price]]),MEDIAN(Sales_Fact[Unit_Price]),Sales_Fact[[#This Row],[Unit_Price]])</f>
        <v>842.89</v>
      </c>
      <c r="M1976" s="2">
        <f>IF(ISBLANK(Sales_Fact[[#This Row],[Discount]]),MEDIAN(Sales_Fact[Discount]),Sales_Fact[[#This Row],[Discount]])</f>
        <v>0.25</v>
      </c>
      <c r="N1976" s="1">
        <f>Sales_Fact[[#This Row],[Quantity2]]*Sales_Fact[[#This Row],[Unit_Price3]]*(1-Sales_Fact[[#This Row],[Discount4]])</f>
        <v>1264.335</v>
      </c>
      <c r="O1976" s="1">
        <f>Sales_Fact[[#This Row],[Quantity2]]*Sales_Fact[[#This Row],[Unit_Price3]]</f>
        <v>1685.78</v>
      </c>
      <c r="P1976" s="1">
        <f>Sales_Fact[[#This Row],[Gross Amount]]*Sales_Fact[[#This Row],[Discount4]]</f>
        <v>421.44499999999999</v>
      </c>
      <c r="Q1976" s="1" t="str">
        <f>IF(Sales_Fact[[#This Row],[Total_Amount5]]&gt;1000,"High Value","Standard")</f>
        <v>High Value</v>
      </c>
    </row>
    <row r="1977" spans="1:17" x14ac:dyDescent="0.25">
      <c r="A1977" t="s">
        <v>3863</v>
      </c>
      <c r="B1977" s="3">
        <v>45390</v>
      </c>
      <c r="C1977" t="s">
        <v>957</v>
      </c>
      <c r="D1977" t="s">
        <v>1564</v>
      </c>
      <c r="E1977" t="s">
        <v>1874</v>
      </c>
      <c r="F1977">
        <v>2</v>
      </c>
      <c r="G1977">
        <v>227.95</v>
      </c>
      <c r="H1977">
        <v>0.24</v>
      </c>
      <c r="I1977" t="s">
        <v>1868</v>
      </c>
      <c r="J1977">
        <v>346.48399999999998</v>
      </c>
      <c r="K1977" s="4">
        <f>IF(ISBLANK(Sales_Fact[[#This Row],[Quantity]]),MEDIAN(Sales_Fact[Quantity]),Sales_Fact[[#This Row],[Quantity]])</f>
        <v>2</v>
      </c>
      <c r="L1977" s="1">
        <f>IF(ISBLANK(Sales_Fact[[#This Row],[Unit_Price]]),MEDIAN(Sales_Fact[Unit_Price]),Sales_Fact[[#This Row],[Unit_Price]])</f>
        <v>227.95</v>
      </c>
      <c r="M1977" s="2">
        <f>IF(ISBLANK(Sales_Fact[[#This Row],[Discount]]),MEDIAN(Sales_Fact[Discount]),Sales_Fact[[#This Row],[Discount]])</f>
        <v>0.24</v>
      </c>
      <c r="N1977" s="1">
        <f>Sales_Fact[[#This Row],[Quantity2]]*Sales_Fact[[#This Row],[Unit_Price3]]*(1-Sales_Fact[[#This Row],[Discount4]])</f>
        <v>346.48399999999998</v>
      </c>
      <c r="O1977" s="1">
        <f>Sales_Fact[[#This Row],[Quantity2]]*Sales_Fact[[#This Row],[Unit_Price3]]</f>
        <v>455.9</v>
      </c>
      <c r="P1977" s="1">
        <f>Sales_Fact[[#This Row],[Gross Amount]]*Sales_Fact[[#This Row],[Discount4]]</f>
        <v>109.416</v>
      </c>
      <c r="Q1977" s="1" t="str">
        <f>IF(Sales_Fact[[#This Row],[Total_Amount5]]&gt;1000,"High Value","Standard")</f>
        <v>Standard</v>
      </c>
    </row>
    <row r="1978" spans="1:17" x14ac:dyDescent="0.25">
      <c r="A1978" t="s">
        <v>3864</v>
      </c>
      <c r="B1978" s="3">
        <v>45388</v>
      </c>
      <c r="C1978" t="s">
        <v>637</v>
      </c>
      <c r="D1978" t="s">
        <v>1749</v>
      </c>
      <c r="E1978" t="s">
        <v>1913</v>
      </c>
      <c r="F1978">
        <v>3</v>
      </c>
      <c r="G1978">
        <v>685.97</v>
      </c>
      <c r="H1978">
        <v>0.24</v>
      </c>
      <c r="I1978" t="s">
        <v>1864</v>
      </c>
      <c r="J1978">
        <v>1564.0116</v>
      </c>
      <c r="K1978" s="4">
        <f>IF(ISBLANK(Sales_Fact[[#This Row],[Quantity]]),MEDIAN(Sales_Fact[Quantity]),Sales_Fact[[#This Row],[Quantity]])</f>
        <v>3</v>
      </c>
      <c r="L1978" s="1">
        <f>IF(ISBLANK(Sales_Fact[[#This Row],[Unit_Price]]),MEDIAN(Sales_Fact[Unit_Price]),Sales_Fact[[#This Row],[Unit_Price]])</f>
        <v>685.97</v>
      </c>
      <c r="M1978" s="2">
        <f>IF(ISBLANK(Sales_Fact[[#This Row],[Discount]]),MEDIAN(Sales_Fact[Discount]),Sales_Fact[[#This Row],[Discount]])</f>
        <v>0.24</v>
      </c>
      <c r="N1978" s="1">
        <f>Sales_Fact[[#This Row],[Quantity2]]*Sales_Fact[[#This Row],[Unit_Price3]]*(1-Sales_Fact[[#This Row],[Discount4]])</f>
        <v>1564.0115999999998</v>
      </c>
      <c r="O1978" s="1">
        <f>Sales_Fact[[#This Row],[Quantity2]]*Sales_Fact[[#This Row],[Unit_Price3]]</f>
        <v>2057.91</v>
      </c>
      <c r="P1978" s="1">
        <f>Sales_Fact[[#This Row],[Gross Amount]]*Sales_Fact[[#This Row],[Discount4]]</f>
        <v>493.89839999999992</v>
      </c>
      <c r="Q1978" s="1" t="str">
        <f>IF(Sales_Fact[[#This Row],[Total_Amount5]]&gt;1000,"High Value","Standard")</f>
        <v>High Value</v>
      </c>
    </row>
    <row r="1979" spans="1:17" x14ac:dyDescent="0.25">
      <c r="A1979" t="s">
        <v>3865</v>
      </c>
      <c r="B1979" s="3">
        <v>45793</v>
      </c>
      <c r="C1979" t="s">
        <v>1152</v>
      </c>
      <c r="D1979" t="s">
        <v>1638</v>
      </c>
      <c r="E1979" t="s">
        <v>1909</v>
      </c>
      <c r="F1979">
        <v>1</v>
      </c>
      <c r="G1979">
        <v>722.57</v>
      </c>
      <c r="H1979">
        <v>0.18</v>
      </c>
      <c r="I1979" t="s">
        <v>1861</v>
      </c>
      <c r="J1979">
        <v>592.50740000000008</v>
      </c>
      <c r="K1979" s="4">
        <f>IF(ISBLANK(Sales_Fact[[#This Row],[Quantity]]),MEDIAN(Sales_Fact[Quantity]),Sales_Fact[[#This Row],[Quantity]])</f>
        <v>1</v>
      </c>
      <c r="L1979" s="1">
        <f>IF(ISBLANK(Sales_Fact[[#This Row],[Unit_Price]]),MEDIAN(Sales_Fact[Unit_Price]),Sales_Fact[[#This Row],[Unit_Price]])</f>
        <v>722.57</v>
      </c>
      <c r="M1979" s="2">
        <f>IF(ISBLANK(Sales_Fact[[#This Row],[Discount]]),MEDIAN(Sales_Fact[Discount]),Sales_Fact[[#This Row],[Discount]])</f>
        <v>0.18</v>
      </c>
      <c r="N1979" s="1">
        <f>Sales_Fact[[#This Row],[Quantity2]]*Sales_Fact[[#This Row],[Unit_Price3]]*(1-Sales_Fact[[#This Row],[Discount4]])</f>
        <v>592.50740000000008</v>
      </c>
      <c r="O1979" s="1">
        <f>Sales_Fact[[#This Row],[Quantity2]]*Sales_Fact[[#This Row],[Unit_Price3]]</f>
        <v>722.57</v>
      </c>
      <c r="P1979" s="1">
        <f>Sales_Fact[[#This Row],[Gross Amount]]*Sales_Fact[[#This Row],[Discount4]]</f>
        <v>130.0626</v>
      </c>
      <c r="Q1979" s="1" t="str">
        <f>IF(Sales_Fact[[#This Row],[Total_Amount5]]&gt;1000,"High Value","Standard")</f>
        <v>Standard</v>
      </c>
    </row>
    <row r="1980" spans="1:17" x14ac:dyDescent="0.25">
      <c r="A1980" t="s">
        <v>3866</v>
      </c>
      <c r="B1980" s="3">
        <v>45615</v>
      </c>
      <c r="C1980" t="s">
        <v>481</v>
      </c>
      <c r="D1980" t="s">
        <v>1656</v>
      </c>
      <c r="E1980" t="s">
        <v>1870</v>
      </c>
      <c r="F1980">
        <v>3</v>
      </c>
      <c r="G1980">
        <v>585.54999999999995</v>
      </c>
      <c r="H1980">
        <v>0.14000000000000001</v>
      </c>
      <c r="I1980" t="s">
        <v>1868</v>
      </c>
      <c r="J1980">
        <v>1510.7190000000001</v>
      </c>
      <c r="K1980" s="4">
        <f>IF(ISBLANK(Sales_Fact[[#This Row],[Quantity]]),MEDIAN(Sales_Fact[Quantity]),Sales_Fact[[#This Row],[Quantity]])</f>
        <v>3</v>
      </c>
      <c r="L1980" s="1">
        <f>IF(ISBLANK(Sales_Fact[[#This Row],[Unit_Price]]),MEDIAN(Sales_Fact[Unit_Price]),Sales_Fact[[#This Row],[Unit_Price]])</f>
        <v>585.54999999999995</v>
      </c>
      <c r="M1980" s="2">
        <f>IF(ISBLANK(Sales_Fact[[#This Row],[Discount]]),MEDIAN(Sales_Fact[Discount]),Sales_Fact[[#This Row],[Discount]])</f>
        <v>0.14000000000000001</v>
      </c>
      <c r="N1980" s="1">
        <f>Sales_Fact[[#This Row],[Quantity2]]*Sales_Fact[[#This Row],[Unit_Price3]]*(1-Sales_Fact[[#This Row],[Discount4]])</f>
        <v>1510.7189999999998</v>
      </c>
      <c r="O1980" s="1">
        <f>Sales_Fact[[#This Row],[Quantity2]]*Sales_Fact[[#This Row],[Unit_Price3]]</f>
        <v>1756.6499999999999</v>
      </c>
      <c r="P1980" s="1">
        <f>Sales_Fact[[#This Row],[Gross Amount]]*Sales_Fact[[#This Row],[Discount4]]</f>
        <v>245.93100000000001</v>
      </c>
      <c r="Q1980" s="1" t="str">
        <f>IF(Sales_Fact[[#This Row],[Total_Amount5]]&gt;1000,"High Value","Standard")</f>
        <v>High Value</v>
      </c>
    </row>
    <row r="1981" spans="1:17" x14ac:dyDescent="0.25">
      <c r="A1981" t="s">
        <v>3867</v>
      </c>
      <c r="B1981" s="3">
        <v>45666</v>
      </c>
      <c r="C1981" t="s">
        <v>984</v>
      </c>
      <c r="D1981" t="s">
        <v>1689</v>
      </c>
      <c r="E1981" t="s">
        <v>1896</v>
      </c>
      <c r="F1981">
        <v>2</v>
      </c>
      <c r="G1981">
        <v>635.80999999999995</v>
      </c>
      <c r="H1981">
        <v>0.13</v>
      </c>
      <c r="I1981" t="s">
        <v>1864</v>
      </c>
      <c r="J1981">
        <v>1106.3094000000001</v>
      </c>
      <c r="K1981" s="4">
        <f>IF(ISBLANK(Sales_Fact[[#This Row],[Quantity]]),MEDIAN(Sales_Fact[Quantity]),Sales_Fact[[#This Row],[Quantity]])</f>
        <v>2</v>
      </c>
      <c r="L1981" s="1">
        <f>IF(ISBLANK(Sales_Fact[[#This Row],[Unit_Price]]),MEDIAN(Sales_Fact[Unit_Price]),Sales_Fact[[#This Row],[Unit_Price]])</f>
        <v>635.80999999999995</v>
      </c>
      <c r="M1981" s="2">
        <f>IF(ISBLANK(Sales_Fact[[#This Row],[Discount]]),MEDIAN(Sales_Fact[Discount]),Sales_Fact[[#This Row],[Discount]])</f>
        <v>0.13</v>
      </c>
      <c r="N1981" s="1">
        <f>Sales_Fact[[#This Row],[Quantity2]]*Sales_Fact[[#This Row],[Unit_Price3]]*(1-Sales_Fact[[#This Row],[Discount4]])</f>
        <v>1106.3093999999999</v>
      </c>
      <c r="O1981" s="1">
        <f>Sales_Fact[[#This Row],[Quantity2]]*Sales_Fact[[#This Row],[Unit_Price3]]</f>
        <v>1271.6199999999999</v>
      </c>
      <c r="P1981" s="1">
        <f>Sales_Fact[[#This Row],[Gross Amount]]*Sales_Fact[[#This Row],[Discount4]]</f>
        <v>165.31059999999999</v>
      </c>
      <c r="Q1981" s="1" t="str">
        <f>IF(Sales_Fact[[#This Row],[Total_Amount5]]&gt;1000,"High Value","Standard")</f>
        <v>High Value</v>
      </c>
    </row>
    <row r="1982" spans="1:17" x14ac:dyDescent="0.25">
      <c r="A1982" t="s">
        <v>3868</v>
      </c>
      <c r="B1982" s="3">
        <v>45644</v>
      </c>
      <c r="C1982" t="s">
        <v>890</v>
      </c>
      <c r="D1982" t="s">
        <v>1594</v>
      </c>
      <c r="E1982" t="s">
        <v>1874</v>
      </c>
      <c r="F1982">
        <v>2</v>
      </c>
      <c r="G1982">
        <v>353.74</v>
      </c>
      <c r="H1982">
        <v>0.01</v>
      </c>
      <c r="I1982" t="s">
        <v>1861</v>
      </c>
      <c r="J1982">
        <v>700.40520000000004</v>
      </c>
      <c r="K1982" s="4">
        <f>IF(ISBLANK(Sales_Fact[[#This Row],[Quantity]]),MEDIAN(Sales_Fact[Quantity]),Sales_Fact[[#This Row],[Quantity]])</f>
        <v>2</v>
      </c>
      <c r="L1982" s="1">
        <f>IF(ISBLANK(Sales_Fact[[#This Row],[Unit_Price]]),MEDIAN(Sales_Fact[Unit_Price]),Sales_Fact[[#This Row],[Unit_Price]])</f>
        <v>353.74</v>
      </c>
      <c r="M1982" s="2">
        <f>IF(ISBLANK(Sales_Fact[[#This Row],[Discount]]),MEDIAN(Sales_Fact[Discount]),Sales_Fact[[#This Row],[Discount]])</f>
        <v>0.01</v>
      </c>
      <c r="N1982" s="1">
        <f>Sales_Fact[[#This Row],[Quantity2]]*Sales_Fact[[#This Row],[Unit_Price3]]*(1-Sales_Fact[[#This Row],[Discount4]])</f>
        <v>700.40520000000004</v>
      </c>
      <c r="O1982" s="1">
        <f>Sales_Fact[[#This Row],[Quantity2]]*Sales_Fact[[#This Row],[Unit_Price3]]</f>
        <v>707.48</v>
      </c>
      <c r="P1982" s="1">
        <f>Sales_Fact[[#This Row],[Gross Amount]]*Sales_Fact[[#This Row],[Discount4]]</f>
        <v>7.0748000000000006</v>
      </c>
      <c r="Q1982" s="1" t="str">
        <f>IF(Sales_Fact[[#This Row],[Total_Amount5]]&gt;1000,"High Value","Standard")</f>
        <v>Standard</v>
      </c>
    </row>
    <row r="1983" spans="1:17" x14ac:dyDescent="0.25">
      <c r="A1983" t="s">
        <v>3869</v>
      </c>
      <c r="B1983" s="3">
        <v>45648</v>
      </c>
      <c r="C1983" t="s">
        <v>851</v>
      </c>
      <c r="D1983" t="s">
        <v>1659</v>
      </c>
      <c r="E1983" t="s">
        <v>1872</v>
      </c>
      <c r="F1983">
        <v>1</v>
      </c>
      <c r="G1983">
        <v>377.52</v>
      </c>
      <c r="H1983">
        <v>0.15</v>
      </c>
      <c r="I1983" t="s">
        <v>1861</v>
      </c>
      <c r="J1983">
        <v>320.892</v>
      </c>
      <c r="K1983" s="4">
        <f>IF(ISBLANK(Sales_Fact[[#This Row],[Quantity]]),MEDIAN(Sales_Fact[Quantity]),Sales_Fact[[#This Row],[Quantity]])</f>
        <v>1</v>
      </c>
      <c r="L1983" s="1">
        <f>IF(ISBLANK(Sales_Fact[[#This Row],[Unit_Price]]),MEDIAN(Sales_Fact[Unit_Price]),Sales_Fact[[#This Row],[Unit_Price]])</f>
        <v>377.52</v>
      </c>
      <c r="M1983" s="2">
        <f>IF(ISBLANK(Sales_Fact[[#This Row],[Discount]]),MEDIAN(Sales_Fact[Discount]),Sales_Fact[[#This Row],[Discount]])</f>
        <v>0.15</v>
      </c>
      <c r="N1983" s="1">
        <f>Sales_Fact[[#This Row],[Quantity2]]*Sales_Fact[[#This Row],[Unit_Price3]]*(1-Sales_Fact[[#This Row],[Discount4]])</f>
        <v>320.892</v>
      </c>
      <c r="O1983" s="1">
        <f>Sales_Fact[[#This Row],[Quantity2]]*Sales_Fact[[#This Row],[Unit_Price3]]</f>
        <v>377.52</v>
      </c>
      <c r="P1983" s="1">
        <f>Sales_Fact[[#This Row],[Gross Amount]]*Sales_Fact[[#This Row],[Discount4]]</f>
        <v>56.627999999999993</v>
      </c>
      <c r="Q1983" s="1" t="str">
        <f>IF(Sales_Fact[[#This Row],[Total_Amount5]]&gt;1000,"High Value","Standard")</f>
        <v>Standard</v>
      </c>
    </row>
    <row r="1984" spans="1:17" x14ac:dyDescent="0.25">
      <c r="A1984" t="s">
        <v>3870</v>
      </c>
      <c r="B1984" s="3">
        <v>45500</v>
      </c>
      <c r="C1984" t="s">
        <v>675</v>
      </c>
      <c r="D1984" t="s">
        <v>1755</v>
      </c>
      <c r="E1984" t="s">
        <v>1909</v>
      </c>
      <c r="F1984">
        <v>3</v>
      </c>
      <c r="G1984">
        <v>901.49</v>
      </c>
      <c r="H1984">
        <v>0</v>
      </c>
      <c r="I1984" t="s">
        <v>1861</v>
      </c>
      <c r="J1984">
        <v>2704.47</v>
      </c>
      <c r="K1984" s="4">
        <f>IF(ISBLANK(Sales_Fact[[#This Row],[Quantity]]),MEDIAN(Sales_Fact[Quantity]),Sales_Fact[[#This Row],[Quantity]])</f>
        <v>3</v>
      </c>
      <c r="L1984" s="1">
        <f>IF(ISBLANK(Sales_Fact[[#This Row],[Unit_Price]]),MEDIAN(Sales_Fact[Unit_Price]),Sales_Fact[[#This Row],[Unit_Price]])</f>
        <v>901.49</v>
      </c>
      <c r="M1984" s="2">
        <f>IF(ISBLANK(Sales_Fact[[#This Row],[Discount]]),MEDIAN(Sales_Fact[Discount]),Sales_Fact[[#This Row],[Discount]])</f>
        <v>0</v>
      </c>
      <c r="N1984" s="1">
        <f>Sales_Fact[[#This Row],[Quantity2]]*Sales_Fact[[#This Row],[Unit_Price3]]*(1-Sales_Fact[[#This Row],[Discount4]])</f>
        <v>2704.4700000000003</v>
      </c>
      <c r="O1984" s="1">
        <f>Sales_Fact[[#This Row],[Quantity2]]*Sales_Fact[[#This Row],[Unit_Price3]]</f>
        <v>2704.4700000000003</v>
      </c>
      <c r="P1984" s="1">
        <f>Sales_Fact[[#This Row],[Gross Amount]]*Sales_Fact[[#This Row],[Discount4]]</f>
        <v>0</v>
      </c>
      <c r="Q1984" s="1" t="str">
        <f>IF(Sales_Fact[[#This Row],[Total_Amount5]]&gt;1000,"High Value","Standard")</f>
        <v>High Value</v>
      </c>
    </row>
    <row r="1985" spans="1:17" x14ac:dyDescent="0.25">
      <c r="A1985" t="s">
        <v>3871</v>
      </c>
      <c r="B1985" s="3">
        <v>45806</v>
      </c>
      <c r="C1985" t="s">
        <v>660</v>
      </c>
      <c r="D1985" t="s">
        <v>1641</v>
      </c>
      <c r="E1985" t="s">
        <v>1870</v>
      </c>
      <c r="F1985">
        <v>1</v>
      </c>
      <c r="G1985">
        <v>563.01</v>
      </c>
      <c r="H1985">
        <v>0.1</v>
      </c>
      <c r="I1985" t="s">
        <v>1861</v>
      </c>
      <c r="J1985">
        <v>506.709</v>
      </c>
      <c r="K1985" s="4">
        <f>IF(ISBLANK(Sales_Fact[[#This Row],[Quantity]]),MEDIAN(Sales_Fact[Quantity]),Sales_Fact[[#This Row],[Quantity]])</f>
        <v>1</v>
      </c>
      <c r="L1985" s="1">
        <f>IF(ISBLANK(Sales_Fact[[#This Row],[Unit_Price]]),MEDIAN(Sales_Fact[Unit_Price]),Sales_Fact[[#This Row],[Unit_Price]])</f>
        <v>563.01</v>
      </c>
      <c r="M1985" s="2">
        <f>IF(ISBLANK(Sales_Fact[[#This Row],[Discount]]),MEDIAN(Sales_Fact[Discount]),Sales_Fact[[#This Row],[Discount]])</f>
        <v>0.1</v>
      </c>
      <c r="N1985" s="1">
        <f>Sales_Fact[[#This Row],[Quantity2]]*Sales_Fact[[#This Row],[Unit_Price3]]*(1-Sales_Fact[[#This Row],[Discount4]])</f>
        <v>506.709</v>
      </c>
      <c r="O1985" s="1">
        <f>Sales_Fact[[#This Row],[Quantity2]]*Sales_Fact[[#This Row],[Unit_Price3]]</f>
        <v>563.01</v>
      </c>
      <c r="P1985" s="1">
        <f>Sales_Fact[[#This Row],[Gross Amount]]*Sales_Fact[[#This Row],[Discount4]]</f>
        <v>56.301000000000002</v>
      </c>
      <c r="Q1985" s="1" t="str">
        <f>IF(Sales_Fact[[#This Row],[Total_Amount5]]&gt;1000,"High Value","Standard")</f>
        <v>Standard</v>
      </c>
    </row>
    <row r="1986" spans="1:17" x14ac:dyDescent="0.25">
      <c r="A1986" t="s">
        <v>3872</v>
      </c>
      <c r="B1986" s="3">
        <v>45365</v>
      </c>
      <c r="C1986" t="s">
        <v>202</v>
      </c>
      <c r="D1986" t="s">
        <v>1761</v>
      </c>
      <c r="E1986" t="s">
        <v>1904</v>
      </c>
      <c r="F1986">
        <v>4</v>
      </c>
      <c r="G1986">
        <v>167.25</v>
      </c>
      <c r="H1986">
        <v>0.11</v>
      </c>
      <c r="I1986" t="s">
        <v>1861</v>
      </c>
      <c r="J1986">
        <v>595.41</v>
      </c>
      <c r="K1986" s="4">
        <f>IF(ISBLANK(Sales_Fact[[#This Row],[Quantity]]),MEDIAN(Sales_Fact[Quantity]),Sales_Fact[[#This Row],[Quantity]])</f>
        <v>4</v>
      </c>
      <c r="L1986" s="1">
        <f>IF(ISBLANK(Sales_Fact[[#This Row],[Unit_Price]]),MEDIAN(Sales_Fact[Unit_Price]),Sales_Fact[[#This Row],[Unit_Price]])</f>
        <v>167.25</v>
      </c>
      <c r="M1986" s="2">
        <f>IF(ISBLANK(Sales_Fact[[#This Row],[Discount]]),MEDIAN(Sales_Fact[Discount]),Sales_Fact[[#This Row],[Discount]])</f>
        <v>0.11</v>
      </c>
      <c r="N1986" s="1">
        <f>Sales_Fact[[#This Row],[Quantity2]]*Sales_Fact[[#This Row],[Unit_Price3]]*(1-Sales_Fact[[#This Row],[Discount4]])</f>
        <v>595.41</v>
      </c>
      <c r="O1986" s="1">
        <f>Sales_Fact[[#This Row],[Quantity2]]*Sales_Fact[[#This Row],[Unit_Price3]]</f>
        <v>669</v>
      </c>
      <c r="P1986" s="1">
        <f>Sales_Fact[[#This Row],[Gross Amount]]*Sales_Fact[[#This Row],[Discount4]]</f>
        <v>73.59</v>
      </c>
      <c r="Q1986" s="1" t="str">
        <f>IF(Sales_Fact[[#This Row],[Total_Amount5]]&gt;1000,"High Value","Standard")</f>
        <v>Standard</v>
      </c>
    </row>
    <row r="1987" spans="1:17" x14ac:dyDescent="0.25">
      <c r="A1987" t="s">
        <v>3873</v>
      </c>
      <c r="B1987" s="3">
        <v>45229</v>
      </c>
      <c r="C1987" t="s">
        <v>1413</v>
      </c>
      <c r="D1987" t="s">
        <v>1731</v>
      </c>
      <c r="E1987" t="s">
        <v>1899</v>
      </c>
      <c r="F1987">
        <v>3</v>
      </c>
      <c r="G1987">
        <v>345.43</v>
      </c>
      <c r="H1987">
        <v>0.08</v>
      </c>
      <c r="I1987" t="s">
        <v>1868</v>
      </c>
      <c r="J1987">
        <v>953.38679999999999</v>
      </c>
      <c r="K1987" s="4">
        <f>IF(ISBLANK(Sales_Fact[[#This Row],[Quantity]]),MEDIAN(Sales_Fact[Quantity]),Sales_Fact[[#This Row],[Quantity]])</f>
        <v>3</v>
      </c>
      <c r="L1987" s="1">
        <f>IF(ISBLANK(Sales_Fact[[#This Row],[Unit_Price]]),MEDIAN(Sales_Fact[Unit_Price]),Sales_Fact[[#This Row],[Unit_Price]])</f>
        <v>345.43</v>
      </c>
      <c r="M1987" s="2">
        <f>IF(ISBLANK(Sales_Fact[[#This Row],[Discount]]),MEDIAN(Sales_Fact[Discount]),Sales_Fact[[#This Row],[Discount]])</f>
        <v>0.08</v>
      </c>
      <c r="N1987" s="1">
        <f>Sales_Fact[[#This Row],[Quantity2]]*Sales_Fact[[#This Row],[Unit_Price3]]*(1-Sales_Fact[[#This Row],[Discount4]])</f>
        <v>953.38679999999999</v>
      </c>
      <c r="O1987" s="1">
        <f>Sales_Fact[[#This Row],[Quantity2]]*Sales_Fact[[#This Row],[Unit_Price3]]</f>
        <v>1036.29</v>
      </c>
      <c r="P1987" s="1">
        <f>Sales_Fact[[#This Row],[Gross Amount]]*Sales_Fact[[#This Row],[Discount4]]</f>
        <v>82.903199999999998</v>
      </c>
      <c r="Q1987" s="1" t="str">
        <f>IF(Sales_Fact[[#This Row],[Total_Amount5]]&gt;1000,"High Value","Standard")</f>
        <v>Standard</v>
      </c>
    </row>
    <row r="1988" spans="1:17" x14ac:dyDescent="0.25">
      <c r="A1988" t="s">
        <v>3874</v>
      </c>
      <c r="B1988" s="3">
        <v>45349</v>
      </c>
      <c r="C1988" t="s">
        <v>981</v>
      </c>
      <c r="D1988" t="s">
        <v>1797</v>
      </c>
      <c r="E1988" t="s">
        <v>1890</v>
      </c>
      <c r="F1988">
        <v>4</v>
      </c>
      <c r="G1988">
        <v>752.48</v>
      </c>
      <c r="H1988">
        <v>0.23</v>
      </c>
      <c r="I1988" t="s">
        <v>1861</v>
      </c>
      <c r="J1988">
        <v>2317.6383999999998</v>
      </c>
      <c r="K1988" s="4">
        <f>IF(ISBLANK(Sales_Fact[[#This Row],[Quantity]]),MEDIAN(Sales_Fact[Quantity]),Sales_Fact[[#This Row],[Quantity]])</f>
        <v>4</v>
      </c>
      <c r="L1988" s="1">
        <f>IF(ISBLANK(Sales_Fact[[#This Row],[Unit_Price]]),MEDIAN(Sales_Fact[Unit_Price]),Sales_Fact[[#This Row],[Unit_Price]])</f>
        <v>752.48</v>
      </c>
      <c r="M1988" s="2">
        <f>IF(ISBLANK(Sales_Fact[[#This Row],[Discount]]),MEDIAN(Sales_Fact[Discount]),Sales_Fact[[#This Row],[Discount]])</f>
        <v>0.23</v>
      </c>
      <c r="N1988" s="1">
        <f>Sales_Fact[[#This Row],[Quantity2]]*Sales_Fact[[#This Row],[Unit_Price3]]*(1-Sales_Fact[[#This Row],[Discount4]])</f>
        <v>2317.6384000000003</v>
      </c>
      <c r="O1988" s="1">
        <f>Sales_Fact[[#This Row],[Quantity2]]*Sales_Fact[[#This Row],[Unit_Price3]]</f>
        <v>3009.92</v>
      </c>
      <c r="P1988" s="1">
        <f>Sales_Fact[[#This Row],[Gross Amount]]*Sales_Fact[[#This Row],[Discount4]]</f>
        <v>692.28160000000003</v>
      </c>
      <c r="Q1988" s="1" t="str">
        <f>IF(Sales_Fact[[#This Row],[Total_Amount5]]&gt;1000,"High Value","Standard")</f>
        <v>High Value</v>
      </c>
    </row>
    <row r="1989" spans="1:17" x14ac:dyDescent="0.25">
      <c r="A1989" t="s">
        <v>3875</v>
      </c>
      <c r="B1989" s="3">
        <v>45886</v>
      </c>
      <c r="C1989" t="s">
        <v>1399</v>
      </c>
      <c r="D1989" t="s">
        <v>1722</v>
      </c>
      <c r="E1989" t="s">
        <v>1892</v>
      </c>
      <c r="F1989">
        <v>1</v>
      </c>
      <c r="G1989">
        <v>120.02</v>
      </c>
      <c r="H1989">
        <v>0.26</v>
      </c>
      <c r="I1989" t="s">
        <v>1861</v>
      </c>
      <c r="J1989">
        <v>88.814799999999991</v>
      </c>
      <c r="K1989" s="4">
        <f>IF(ISBLANK(Sales_Fact[[#This Row],[Quantity]]),MEDIAN(Sales_Fact[Quantity]),Sales_Fact[[#This Row],[Quantity]])</f>
        <v>1</v>
      </c>
      <c r="L1989" s="1">
        <f>IF(ISBLANK(Sales_Fact[[#This Row],[Unit_Price]]),MEDIAN(Sales_Fact[Unit_Price]),Sales_Fact[[#This Row],[Unit_Price]])</f>
        <v>120.02</v>
      </c>
      <c r="M1989" s="2">
        <f>IF(ISBLANK(Sales_Fact[[#This Row],[Discount]]),MEDIAN(Sales_Fact[Discount]),Sales_Fact[[#This Row],[Discount]])</f>
        <v>0.26</v>
      </c>
      <c r="N1989" s="1">
        <f>Sales_Fact[[#This Row],[Quantity2]]*Sales_Fact[[#This Row],[Unit_Price3]]*(1-Sales_Fact[[#This Row],[Discount4]])</f>
        <v>88.814799999999991</v>
      </c>
      <c r="O1989" s="1">
        <f>Sales_Fact[[#This Row],[Quantity2]]*Sales_Fact[[#This Row],[Unit_Price3]]</f>
        <v>120.02</v>
      </c>
      <c r="P1989" s="1">
        <f>Sales_Fact[[#This Row],[Gross Amount]]*Sales_Fact[[#This Row],[Discount4]]</f>
        <v>31.205200000000001</v>
      </c>
      <c r="Q1989" s="1" t="str">
        <f>IF(Sales_Fact[[#This Row],[Total_Amount5]]&gt;1000,"High Value","Standard")</f>
        <v>Standard</v>
      </c>
    </row>
    <row r="1990" spans="1:17" x14ac:dyDescent="0.25">
      <c r="A1990" t="s">
        <v>3876</v>
      </c>
      <c r="B1990" s="3">
        <v>45359</v>
      </c>
      <c r="C1990" t="s">
        <v>1026</v>
      </c>
      <c r="D1990" t="s">
        <v>1674</v>
      </c>
      <c r="E1990" t="s">
        <v>1866</v>
      </c>
      <c r="F1990">
        <v>3</v>
      </c>
      <c r="G1990">
        <v>146.71</v>
      </c>
      <c r="H1990">
        <v>0.28000000000000003</v>
      </c>
      <c r="I1990" t="s">
        <v>1861</v>
      </c>
      <c r="J1990">
        <v>316.89359999999999</v>
      </c>
      <c r="K1990" s="4">
        <f>IF(ISBLANK(Sales_Fact[[#This Row],[Quantity]]),MEDIAN(Sales_Fact[Quantity]),Sales_Fact[[#This Row],[Quantity]])</f>
        <v>3</v>
      </c>
      <c r="L1990" s="1">
        <f>IF(ISBLANK(Sales_Fact[[#This Row],[Unit_Price]]),MEDIAN(Sales_Fact[Unit_Price]),Sales_Fact[[#This Row],[Unit_Price]])</f>
        <v>146.71</v>
      </c>
      <c r="M1990" s="2">
        <f>IF(ISBLANK(Sales_Fact[[#This Row],[Discount]]),MEDIAN(Sales_Fact[Discount]),Sales_Fact[[#This Row],[Discount]])</f>
        <v>0.28000000000000003</v>
      </c>
      <c r="N1990" s="1">
        <f>Sales_Fact[[#This Row],[Quantity2]]*Sales_Fact[[#This Row],[Unit_Price3]]*(1-Sales_Fact[[#This Row],[Discount4]])</f>
        <v>316.89359999999999</v>
      </c>
      <c r="O1990" s="1">
        <f>Sales_Fact[[#This Row],[Quantity2]]*Sales_Fact[[#This Row],[Unit_Price3]]</f>
        <v>440.13</v>
      </c>
      <c r="P1990" s="1">
        <f>Sales_Fact[[#This Row],[Gross Amount]]*Sales_Fact[[#This Row],[Discount4]]</f>
        <v>123.23640000000002</v>
      </c>
      <c r="Q1990" s="1" t="str">
        <f>IF(Sales_Fact[[#This Row],[Total_Amount5]]&gt;1000,"High Value","Standard")</f>
        <v>Standard</v>
      </c>
    </row>
    <row r="1991" spans="1:17" x14ac:dyDescent="0.25">
      <c r="A1991" t="s">
        <v>3877</v>
      </c>
      <c r="B1991" s="3">
        <v>45730</v>
      </c>
      <c r="C1991" t="s">
        <v>302</v>
      </c>
      <c r="D1991" t="s">
        <v>1743</v>
      </c>
      <c r="E1991" t="s">
        <v>1879</v>
      </c>
      <c r="F1991">
        <v>2</v>
      </c>
      <c r="G1991">
        <v>358.87</v>
      </c>
      <c r="H1991">
        <v>0.24</v>
      </c>
      <c r="I1991" t="s">
        <v>1861</v>
      </c>
      <c r="J1991">
        <v>545.48239999999998</v>
      </c>
      <c r="K1991" s="4">
        <f>IF(ISBLANK(Sales_Fact[[#This Row],[Quantity]]),MEDIAN(Sales_Fact[Quantity]),Sales_Fact[[#This Row],[Quantity]])</f>
        <v>2</v>
      </c>
      <c r="L1991" s="1">
        <f>IF(ISBLANK(Sales_Fact[[#This Row],[Unit_Price]]),MEDIAN(Sales_Fact[Unit_Price]),Sales_Fact[[#This Row],[Unit_Price]])</f>
        <v>358.87</v>
      </c>
      <c r="M1991" s="2">
        <f>IF(ISBLANK(Sales_Fact[[#This Row],[Discount]]),MEDIAN(Sales_Fact[Discount]),Sales_Fact[[#This Row],[Discount]])</f>
        <v>0.24</v>
      </c>
      <c r="N1991" s="1">
        <f>Sales_Fact[[#This Row],[Quantity2]]*Sales_Fact[[#This Row],[Unit_Price3]]*(1-Sales_Fact[[#This Row],[Discount4]])</f>
        <v>545.48239999999998</v>
      </c>
      <c r="O1991" s="1">
        <f>Sales_Fact[[#This Row],[Quantity2]]*Sales_Fact[[#This Row],[Unit_Price3]]</f>
        <v>717.74</v>
      </c>
      <c r="P1991" s="1">
        <f>Sales_Fact[[#This Row],[Gross Amount]]*Sales_Fact[[#This Row],[Discount4]]</f>
        <v>172.2576</v>
      </c>
      <c r="Q1991" s="1" t="str">
        <f>IF(Sales_Fact[[#This Row],[Total_Amount5]]&gt;1000,"High Value","Standard")</f>
        <v>Standard</v>
      </c>
    </row>
    <row r="1992" spans="1:17" x14ac:dyDescent="0.25">
      <c r="A1992" t="s">
        <v>3878</v>
      </c>
      <c r="B1992" s="3">
        <v>45456</v>
      </c>
      <c r="C1992" t="s">
        <v>782</v>
      </c>
      <c r="D1992" t="s">
        <v>1707</v>
      </c>
      <c r="E1992" t="s">
        <v>1860</v>
      </c>
      <c r="F1992">
        <v>4</v>
      </c>
      <c r="G1992">
        <v>212.75</v>
      </c>
      <c r="H1992">
        <v>0.11</v>
      </c>
      <c r="I1992" t="s">
        <v>1868</v>
      </c>
      <c r="J1992">
        <v>757.39</v>
      </c>
      <c r="K1992" s="4">
        <f>IF(ISBLANK(Sales_Fact[[#This Row],[Quantity]]),MEDIAN(Sales_Fact[Quantity]),Sales_Fact[[#This Row],[Quantity]])</f>
        <v>4</v>
      </c>
      <c r="L1992" s="1">
        <f>IF(ISBLANK(Sales_Fact[[#This Row],[Unit_Price]]),MEDIAN(Sales_Fact[Unit_Price]),Sales_Fact[[#This Row],[Unit_Price]])</f>
        <v>212.75</v>
      </c>
      <c r="M1992" s="2">
        <f>IF(ISBLANK(Sales_Fact[[#This Row],[Discount]]),MEDIAN(Sales_Fact[Discount]),Sales_Fact[[#This Row],[Discount]])</f>
        <v>0.11</v>
      </c>
      <c r="N1992" s="1">
        <f>Sales_Fact[[#This Row],[Quantity2]]*Sales_Fact[[#This Row],[Unit_Price3]]*(1-Sales_Fact[[#This Row],[Discount4]])</f>
        <v>757.39</v>
      </c>
      <c r="O1992" s="1">
        <f>Sales_Fact[[#This Row],[Quantity2]]*Sales_Fact[[#This Row],[Unit_Price3]]</f>
        <v>851</v>
      </c>
      <c r="P1992" s="1">
        <f>Sales_Fact[[#This Row],[Gross Amount]]*Sales_Fact[[#This Row],[Discount4]]</f>
        <v>93.61</v>
      </c>
      <c r="Q1992" s="1" t="str">
        <f>IF(Sales_Fact[[#This Row],[Total_Amount5]]&gt;1000,"High Value","Standard")</f>
        <v>Standard</v>
      </c>
    </row>
    <row r="1993" spans="1:17" x14ac:dyDescent="0.25">
      <c r="A1993" t="s">
        <v>3879</v>
      </c>
      <c r="B1993" s="3">
        <v>45450</v>
      </c>
      <c r="C1993" t="s">
        <v>1038</v>
      </c>
      <c r="D1993" t="s">
        <v>1686</v>
      </c>
      <c r="E1993" t="s">
        <v>1931</v>
      </c>
      <c r="F1993">
        <v>1</v>
      </c>
      <c r="G1993">
        <v>183.47</v>
      </c>
      <c r="H1993">
        <v>0.17</v>
      </c>
      <c r="I1993" t="s">
        <v>1864</v>
      </c>
      <c r="J1993">
        <v>152.2801</v>
      </c>
      <c r="K1993" s="4">
        <f>IF(ISBLANK(Sales_Fact[[#This Row],[Quantity]]),MEDIAN(Sales_Fact[Quantity]),Sales_Fact[[#This Row],[Quantity]])</f>
        <v>1</v>
      </c>
      <c r="L1993" s="1">
        <f>IF(ISBLANK(Sales_Fact[[#This Row],[Unit_Price]]),MEDIAN(Sales_Fact[Unit_Price]),Sales_Fact[[#This Row],[Unit_Price]])</f>
        <v>183.47</v>
      </c>
      <c r="M1993" s="2">
        <f>IF(ISBLANK(Sales_Fact[[#This Row],[Discount]]),MEDIAN(Sales_Fact[Discount]),Sales_Fact[[#This Row],[Discount]])</f>
        <v>0.17</v>
      </c>
      <c r="N1993" s="1">
        <f>Sales_Fact[[#This Row],[Quantity2]]*Sales_Fact[[#This Row],[Unit_Price3]]*(1-Sales_Fact[[#This Row],[Discount4]])</f>
        <v>152.2801</v>
      </c>
      <c r="O1993" s="1">
        <f>Sales_Fact[[#This Row],[Quantity2]]*Sales_Fact[[#This Row],[Unit_Price3]]</f>
        <v>183.47</v>
      </c>
      <c r="P1993" s="1">
        <f>Sales_Fact[[#This Row],[Gross Amount]]*Sales_Fact[[#This Row],[Discount4]]</f>
        <v>31.189900000000002</v>
      </c>
      <c r="Q1993" s="1" t="str">
        <f>IF(Sales_Fact[[#This Row],[Total_Amount5]]&gt;1000,"High Value","Standard")</f>
        <v>Standard</v>
      </c>
    </row>
    <row r="1994" spans="1:17" x14ac:dyDescent="0.25">
      <c r="A1994" t="s">
        <v>3880</v>
      </c>
      <c r="B1994" s="3">
        <v>45493</v>
      </c>
      <c r="C1994" t="s">
        <v>255</v>
      </c>
      <c r="D1994" t="s">
        <v>1818</v>
      </c>
      <c r="E1994" t="s">
        <v>1888</v>
      </c>
      <c r="F1994">
        <v>4</v>
      </c>
      <c r="G1994">
        <v>569.98</v>
      </c>
      <c r="H1994">
        <v>0.23</v>
      </c>
      <c r="I1994" t="s">
        <v>1861</v>
      </c>
      <c r="J1994">
        <v>1755.5383999999999</v>
      </c>
      <c r="K1994" s="4">
        <f>IF(ISBLANK(Sales_Fact[[#This Row],[Quantity]]),MEDIAN(Sales_Fact[Quantity]),Sales_Fact[[#This Row],[Quantity]])</f>
        <v>4</v>
      </c>
      <c r="L1994" s="1">
        <f>IF(ISBLANK(Sales_Fact[[#This Row],[Unit_Price]]),MEDIAN(Sales_Fact[Unit_Price]),Sales_Fact[[#This Row],[Unit_Price]])</f>
        <v>569.98</v>
      </c>
      <c r="M1994" s="2">
        <f>IF(ISBLANK(Sales_Fact[[#This Row],[Discount]]),MEDIAN(Sales_Fact[Discount]),Sales_Fact[[#This Row],[Discount]])</f>
        <v>0.23</v>
      </c>
      <c r="N1994" s="1">
        <f>Sales_Fact[[#This Row],[Quantity2]]*Sales_Fact[[#This Row],[Unit_Price3]]*(1-Sales_Fact[[#This Row],[Discount4]])</f>
        <v>1755.5384000000001</v>
      </c>
      <c r="O1994" s="1">
        <f>Sales_Fact[[#This Row],[Quantity2]]*Sales_Fact[[#This Row],[Unit_Price3]]</f>
        <v>2279.92</v>
      </c>
      <c r="P1994" s="1">
        <f>Sales_Fact[[#This Row],[Gross Amount]]*Sales_Fact[[#This Row],[Discount4]]</f>
        <v>524.38160000000005</v>
      </c>
      <c r="Q1994" s="1" t="str">
        <f>IF(Sales_Fact[[#This Row],[Total_Amount5]]&gt;1000,"High Value","Standard")</f>
        <v>High Value</v>
      </c>
    </row>
    <row r="1995" spans="1:17" x14ac:dyDescent="0.25">
      <c r="A1995" t="s">
        <v>3881</v>
      </c>
      <c r="B1995" s="3">
        <v>45274</v>
      </c>
      <c r="C1995" t="s">
        <v>1464</v>
      </c>
      <c r="D1995" t="s">
        <v>1614</v>
      </c>
      <c r="E1995" t="s">
        <v>1913</v>
      </c>
      <c r="F1995">
        <v>3</v>
      </c>
      <c r="G1995">
        <v>984.12</v>
      </c>
      <c r="H1995">
        <v>0.27</v>
      </c>
      <c r="I1995" t="s">
        <v>1861</v>
      </c>
      <c r="J1995">
        <v>2155.2228</v>
      </c>
      <c r="K1995" s="4">
        <f>IF(ISBLANK(Sales_Fact[[#This Row],[Quantity]]),MEDIAN(Sales_Fact[Quantity]),Sales_Fact[[#This Row],[Quantity]])</f>
        <v>3</v>
      </c>
      <c r="L1995" s="1">
        <f>IF(ISBLANK(Sales_Fact[[#This Row],[Unit_Price]]),MEDIAN(Sales_Fact[Unit_Price]),Sales_Fact[[#This Row],[Unit_Price]])</f>
        <v>984.12</v>
      </c>
      <c r="M1995" s="2">
        <f>IF(ISBLANK(Sales_Fact[[#This Row],[Discount]]),MEDIAN(Sales_Fact[Discount]),Sales_Fact[[#This Row],[Discount]])</f>
        <v>0.27</v>
      </c>
      <c r="N1995" s="1">
        <f>Sales_Fact[[#This Row],[Quantity2]]*Sales_Fact[[#This Row],[Unit_Price3]]*(1-Sales_Fact[[#This Row],[Discount4]])</f>
        <v>2155.2228</v>
      </c>
      <c r="O1995" s="1">
        <f>Sales_Fact[[#This Row],[Quantity2]]*Sales_Fact[[#This Row],[Unit_Price3]]</f>
        <v>2952.36</v>
      </c>
      <c r="P1995" s="1">
        <f>Sales_Fact[[#This Row],[Gross Amount]]*Sales_Fact[[#This Row],[Discount4]]</f>
        <v>797.13720000000012</v>
      </c>
      <c r="Q1995" s="1" t="str">
        <f>IF(Sales_Fact[[#This Row],[Total_Amount5]]&gt;1000,"High Value","Standard")</f>
        <v>High Value</v>
      </c>
    </row>
    <row r="1996" spans="1:17" x14ac:dyDescent="0.25">
      <c r="A1996" t="s">
        <v>3882</v>
      </c>
      <c r="B1996" s="3">
        <v>45844</v>
      </c>
      <c r="C1996" t="s">
        <v>1467</v>
      </c>
      <c r="D1996" t="s">
        <v>1803</v>
      </c>
      <c r="E1996" t="s">
        <v>1866</v>
      </c>
      <c r="F1996">
        <v>1</v>
      </c>
      <c r="G1996">
        <v>905.23</v>
      </c>
      <c r="H1996">
        <v>0</v>
      </c>
      <c r="I1996" t="s">
        <v>1861</v>
      </c>
      <c r="J1996">
        <v>905.23</v>
      </c>
      <c r="K1996" s="4">
        <f>IF(ISBLANK(Sales_Fact[[#This Row],[Quantity]]),MEDIAN(Sales_Fact[Quantity]),Sales_Fact[[#This Row],[Quantity]])</f>
        <v>1</v>
      </c>
      <c r="L1996" s="1">
        <f>IF(ISBLANK(Sales_Fact[[#This Row],[Unit_Price]]),MEDIAN(Sales_Fact[Unit_Price]),Sales_Fact[[#This Row],[Unit_Price]])</f>
        <v>905.23</v>
      </c>
      <c r="M1996" s="2">
        <f>IF(ISBLANK(Sales_Fact[[#This Row],[Discount]]),MEDIAN(Sales_Fact[Discount]),Sales_Fact[[#This Row],[Discount]])</f>
        <v>0</v>
      </c>
      <c r="N1996" s="1">
        <f>Sales_Fact[[#This Row],[Quantity2]]*Sales_Fact[[#This Row],[Unit_Price3]]*(1-Sales_Fact[[#This Row],[Discount4]])</f>
        <v>905.23</v>
      </c>
      <c r="O1996" s="1">
        <f>Sales_Fact[[#This Row],[Quantity2]]*Sales_Fact[[#This Row],[Unit_Price3]]</f>
        <v>905.23</v>
      </c>
      <c r="P1996" s="1">
        <f>Sales_Fact[[#This Row],[Gross Amount]]*Sales_Fact[[#This Row],[Discount4]]</f>
        <v>0</v>
      </c>
      <c r="Q1996" s="1" t="str">
        <f>IF(Sales_Fact[[#This Row],[Total_Amount5]]&gt;1000,"High Value","Standard")</f>
        <v>Standard</v>
      </c>
    </row>
    <row r="1997" spans="1:17" x14ac:dyDescent="0.25">
      <c r="A1997" t="s">
        <v>3883</v>
      </c>
      <c r="B1997" s="3">
        <v>45264</v>
      </c>
      <c r="C1997" t="s">
        <v>619</v>
      </c>
      <c r="D1997" t="s">
        <v>1848</v>
      </c>
      <c r="E1997" t="s">
        <v>1892</v>
      </c>
      <c r="F1997">
        <v>3</v>
      </c>
      <c r="G1997">
        <v>112.77</v>
      </c>
      <c r="H1997">
        <v>0.19</v>
      </c>
      <c r="I1997" t="s">
        <v>1861</v>
      </c>
      <c r="J1997">
        <v>274.03109999999998</v>
      </c>
      <c r="K1997" s="4">
        <f>IF(ISBLANK(Sales_Fact[[#This Row],[Quantity]]),MEDIAN(Sales_Fact[Quantity]),Sales_Fact[[#This Row],[Quantity]])</f>
        <v>3</v>
      </c>
      <c r="L1997" s="1">
        <f>IF(ISBLANK(Sales_Fact[[#This Row],[Unit_Price]]),MEDIAN(Sales_Fact[Unit_Price]),Sales_Fact[[#This Row],[Unit_Price]])</f>
        <v>112.77</v>
      </c>
      <c r="M1997" s="2">
        <f>IF(ISBLANK(Sales_Fact[[#This Row],[Discount]]),MEDIAN(Sales_Fact[Discount]),Sales_Fact[[#This Row],[Discount]])</f>
        <v>0.19</v>
      </c>
      <c r="N1997" s="1">
        <f>Sales_Fact[[#This Row],[Quantity2]]*Sales_Fact[[#This Row],[Unit_Price3]]*(1-Sales_Fact[[#This Row],[Discount4]])</f>
        <v>274.03110000000004</v>
      </c>
      <c r="O1997" s="1">
        <f>Sales_Fact[[#This Row],[Quantity2]]*Sales_Fact[[#This Row],[Unit_Price3]]</f>
        <v>338.31</v>
      </c>
      <c r="P1997" s="1">
        <f>Sales_Fact[[#This Row],[Gross Amount]]*Sales_Fact[[#This Row],[Discount4]]</f>
        <v>64.278900000000007</v>
      </c>
      <c r="Q1997" s="1" t="str">
        <f>IF(Sales_Fact[[#This Row],[Total_Amount5]]&gt;1000,"High Value","Standard")</f>
        <v>Standard</v>
      </c>
    </row>
    <row r="1998" spans="1:17" x14ac:dyDescent="0.25">
      <c r="A1998" t="s">
        <v>3884</v>
      </c>
      <c r="B1998" s="3">
        <v>45773</v>
      </c>
      <c r="C1998" t="s">
        <v>544</v>
      </c>
      <c r="D1998" t="s">
        <v>1656</v>
      </c>
      <c r="E1998" t="s">
        <v>1866</v>
      </c>
      <c r="F1998">
        <v>3</v>
      </c>
      <c r="G1998">
        <v>875.99</v>
      </c>
      <c r="H1998">
        <v>0.09</v>
      </c>
      <c r="I1998" t="s">
        <v>1864</v>
      </c>
      <c r="J1998">
        <v>2391.4526999999998</v>
      </c>
      <c r="K1998" s="4">
        <f>IF(ISBLANK(Sales_Fact[[#This Row],[Quantity]]),MEDIAN(Sales_Fact[Quantity]),Sales_Fact[[#This Row],[Quantity]])</f>
        <v>3</v>
      </c>
      <c r="L1998" s="1">
        <f>IF(ISBLANK(Sales_Fact[[#This Row],[Unit_Price]]),MEDIAN(Sales_Fact[Unit_Price]),Sales_Fact[[#This Row],[Unit_Price]])</f>
        <v>875.99</v>
      </c>
      <c r="M1998" s="2">
        <f>IF(ISBLANK(Sales_Fact[[#This Row],[Discount]]),MEDIAN(Sales_Fact[Discount]),Sales_Fact[[#This Row],[Discount]])</f>
        <v>0.09</v>
      </c>
      <c r="N1998" s="1">
        <f>Sales_Fact[[#This Row],[Quantity2]]*Sales_Fact[[#This Row],[Unit_Price3]]*(1-Sales_Fact[[#This Row],[Discount4]])</f>
        <v>2391.4527000000003</v>
      </c>
      <c r="O1998" s="1">
        <f>Sales_Fact[[#This Row],[Quantity2]]*Sales_Fact[[#This Row],[Unit_Price3]]</f>
        <v>2627.9700000000003</v>
      </c>
      <c r="P1998" s="1">
        <f>Sales_Fact[[#This Row],[Gross Amount]]*Sales_Fact[[#This Row],[Discount4]]</f>
        <v>236.51730000000001</v>
      </c>
      <c r="Q1998" s="1" t="str">
        <f>IF(Sales_Fact[[#This Row],[Total_Amount5]]&gt;1000,"High Value","Standard")</f>
        <v>High Value</v>
      </c>
    </row>
    <row r="1999" spans="1:17" x14ac:dyDescent="0.25">
      <c r="A1999" t="s">
        <v>3885</v>
      </c>
      <c r="B1999" s="3">
        <v>45460</v>
      </c>
      <c r="C1999" t="s">
        <v>446</v>
      </c>
      <c r="D1999" t="s">
        <v>1818</v>
      </c>
      <c r="E1999" t="s">
        <v>1901</v>
      </c>
      <c r="F1999">
        <v>2</v>
      </c>
      <c r="G1999">
        <v>685.31</v>
      </c>
      <c r="H1999">
        <v>0.26</v>
      </c>
      <c r="I1999" t="s">
        <v>1864</v>
      </c>
      <c r="J1999">
        <v>1014.2588</v>
      </c>
      <c r="K1999" s="4">
        <f>IF(ISBLANK(Sales_Fact[[#This Row],[Quantity]]),MEDIAN(Sales_Fact[Quantity]),Sales_Fact[[#This Row],[Quantity]])</f>
        <v>2</v>
      </c>
      <c r="L1999" s="1">
        <f>IF(ISBLANK(Sales_Fact[[#This Row],[Unit_Price]]),MEDIAN(Sales_Fact[Unit_Price]),Sales_Fact[[#This Row],[Unit_Price]])</f>
        <v>685.31</v>
      </c>
      <c r="M1999" s="2">
        <f>IF(ISBLANK(Sales_Fact[[#This Row],[Discount]]),MEDIAN(Sales_Fact[Discount]),Sales_Fact[[#This Row],[Discount]])</f>
        <v>0.26</v>
      </c>
      <c r="N1999" s="1">
        <f>Sales_Fact[[#This Row],[Quantity2]]*Sales_Fact[[#This Row],[Unit_Price3]]*(1-Sales_Fact[[#This Row],[Discount4]])</f>
        <v>1014.2588</v>
      </c>
      <c r="O1999" s="1">
        <f>Sales_Fact[[#This Row],[Quantity2]]*Sales_Fact[[#This Row],[Unit_Price3]]</f>
        <v>1370.62</v>
      </c>
      <c r="P1999" s="1">
        <f>Sales_Fact[[#This Row],[Gross Amount]]*Sales_Fact[[#This Row],[Discount4]]</f>
        <v>356.3612</v>
      </c>
      <c r="Q1999" s="1" t="str">
        <f>IF(Sales_Fact[[#This Row],[Total_Amount5]]&gt;1000,"High Value","Standard")</f>
        <v>High Value</v>
      </c>
    </row>
    <row r="2000" spans="1:17" x14ac:dyDescent="0.25">
      <c r="A2000" t="s">
        <v>3886</v>
      </c>
      <c r="B2000" s="3">
        <v>45607</v>
      </c>
      <c r="C2000" t="s">
        <v>202</v>
      </c>
      <c r="D2000" t="s">
        <v>1734</v>
      </c>
      <c r="E2000" t="s">
        <v>1931</v>
      </c>
      <c r="F2000">
        <v>3</v>
      </c>
      <c r="G2000">
        <v>945.37</v>
      </c>
      <c r="H2000">
        <v>0.05</v>
      </c>
      <c r="I2000" t="s">
        <v>1861</v>
      </c>
      <c r="J2000">
        <v>2694.3045000000002</v>
      </c>
      <c r="K2000" s="4">
        <f>IF(ISBLANK(Sales_Fact[[#This Row],[Quantity]]),MEDIAN(Sales_Fact[Quantity]),Sales_Fact[[#This Row],[Quantity]])</f>
        <v>3</v>
      </c>
      <c r="L2000" s="1">
        <f>IF(ISBLANK(Sales_Fact[[#This Row],[Unit_Price]]),MEDIAN(Sales_Fact[Unit_Price]),Sales_Fact[[#This Row],[Unit_Price]])</f>
        <v>945.37</v>
      </c>
      <c r="M2000" s="2">
        <f>IF(ISBLANK(Sales_Fact[[#This Row],[Discount]]),MEDIAN(Sales_Fact[Discount]),Sales_Fact[[#This Row],[Discount]])</f>
        <v>0.05</v>
      </c>
      <c r="N2000" s="1">
        <f>Sales_Fact[[#This Row],[Quantity2]]*Sales_Fact[[#This Row],[Unit_Price3]]*(1-Sales_Fact[[#This Row],[Discount4]])</f>
        <v>2694.3045000000002</v>
      </c>
      <c r="O2000" s="1">
        <f>Sales_Fact[[#This Row],[Quantity2]]*Sales_Fact[[#This Row],[Unit_Price3]]</f>
        <v>2836.11</v>
      </c>
      <c r="P2000" s="1">
        <f>Sales_Fact[[#This Row],[Gross Amount]]*Sales_Fact[[#This Row],[Discount4]]</f>
        <v>141.80550000000002</v>
      </c>
      <c r="Q2000" s="1" t="str">
        <f>IF(Sales_Fact[[#This Row],[Total_Amount5]]&gt;1000,"High Value","Standard")</f>
        <v>High Value</v>
      </c>
    </row>
    <row r="2001" spans="1:17" x14ac:dyDescent="0.25">
      <c r="A2001" t="s">
        <v>3887</v>
      </c>
      <c r="B2001" s="3">
        <v>45267</v>
      </c>
      <c r="C2001" t="s">
        <v>104</v>
      </c>
      <c r="D2001" t="s">
        <v>1779</v>
      </c>
      <c r="E2001" t="s">
        <v>1892</v>
      </c>
      <c r="F2001">
        <v>3</v>
      </c>
      <c r="G2001">
        <v>68.45</v>
      </c>
      <c r="H2001">
        <v>0.17</v>
      </c>
      <c r="I2001" t="s">
        <v>1864</v>
      </c>
      <c r="J2001">
        <v>170.44049999999999</v>
      </c>
      <c r="K2001" s="4">
        <f>IF(ISBLANK(Sales_Fact[[#This Row],[Quantity]]),MEDIAN(Sales_Fact[Quantity]),Sales_Fact[[#This Row],[Quantity]])</f>
        <v>3</v>
      </c>
      <c r="L2001" s="1">
        <f>IF(ISBLANK(Sales_Fact[[#This Row],[Unit_Price]]),MEDIAN(Sales_Fact[Unit_Price]),Sales_Fact[[#This Row],[Unit_Price]])</f>
        <v>68.45</v>
      </c>
      <c r="M2001" s="2">
        <f>IF(ISBLANK(Sales_Fact[[#This Row],[Discount]]),MEDIAN(Sales_Fact[Discount]),Sales_Fact[[#This Row],[Discount]])</f>
        <v>0.17</v>
      </c>
      <c r="N2001" s="1">
        <f>Sales_Fact[[#This Row],[Quantity2]]*Sales_Fact[[#This Row],[Unit_Price3]]*(1-Sales_Fact[[#This Row],[Discount4]])</f>
        <v>170.44050000000001</v>
      </c>
      <c r="O2001" s="1">
        <f>Sales_Fact[[#This Row],[Quantity2]]*Sales_Fact[[#This Row],[Unit_Price3]]</f>
        <v>205.35000000000002</v>
      </c>
      <c r="P2001" s="1">
        <f>Sales_Fact[[#This Row],[Gross Amount]]*Sales_Fact[[#This Row],[Discount4]]</f>
        <v>34.909500000000008</v>
      </c>
      <c r="Q2001" s="1" t="str">
        <f>IF(Sales_Fact[[#This Row],[Total_Amount5]]&gt;1000,"High Value","Standard")</f>
        <v>Standard</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CD3614-D821-4B01-9242-BB7F70F7B45F}">
  <dimension ref="A1:F21"/>
  <sheetViews>
    <sheetView workbookViewId="0">
      <selection activeCell="E1" sqref="E1"/>
    </sheetView>
  </sheetViews>
  <sheetFormatPr defaultRowHeight="15" x14ac:dyDescent="0.25"/>
  <cols>
    <col min="1" max="1" width="10.85546875" bestFit="1" customWidth="1"/>
    <col min="2" max="2" width="31.85546875" bestFit="1" customWidth="1"/>
    <col min="3" max="3" width="9.42578125" bestFit="1" customWidth="1"/>
    <col min="4" max="4" width="19.42578125" bestFit="1" customWidth="1"/>
    <col min="5" max="5" width="13.28515625" bestFit="1" customWidth="1"/>
    <col min="6" max="6" width="19.28515625" bestFit="1" customWidth="1"/>
  </cols>
  <sheetData>
    <row r="1" spans="1:6" x14ac:dyDescent="0.25">
      <c r="A1" t="s">
        <v>1853</v>
      </c>
      <c r="B1" t="s">
        <v>3888</v>
      </c>
      <c r="C1" t="s">
        <v>3889</v>
      </c>
      <c r="D1" t="s">
        <v>4</v>
      </c>
      <c r="E1" t="s">
        <v>3890</v>
      </c>
      <c r="F1" t="s">
        <v>3964</v>
      </c>
    </row>
    <row r="2" spans="1:6" x14ac:dyDescent="0.25">
      <c r="A2" t="s">
        <v>1879</v>
      </c>
      <c r="B2" t="s">
        <v>3891</v>
      </c>
      <c r="C2" t="s">
        <v>3892</v>
      </c>
      <c r="D2" t="s">
        <v>3893</v>
      </c>
      <c r="E2" t="s">
        <v>3894</v>
      </c>
      <c r="F2" t="str">
        <f>Store_Dim[[#This Row],[Region]]&amp;" - "&amp;Store_Dim[[#This Row],[Store_Type]]</f>
        <v>East - Flagship</v>
      </c>
    </row>
    <row r="3" spans="1:6" x14ac:dyDescent="0.25">
      <c r="A3" t="s">
        <v>1883</v>
      </c>
      <c r="B3" t="s">
        <v>3895</v>
      </c>
      <c r="C3" t="s">
        <v>3896</v>
      </c>
      <c r="D3" t="s">
        <v>3897</v>
      </c>
      <c r="E3" t="s">
        <v>3894</v>
      </c>
      <c r="F3" t="str">
        <f>Store_Dim[[#This Row],[Region]]&amp;" - "&amp;Store_Dim[[#This Row],[Store_Type]]</f>
        <v>North - Flagship</v>
      </c>
    </row>
    <row r="4" spans="1:6" x14ac:dyDescent="0.25">
      <c r="A4" t="s">
        <v>1909</v>
      </c>
      <c r="B4" t="s">
        <v>3898</v>
      </c>
      <c r="C4" t="s">
        <v>3899</v>
      </c>
      <c r="D4" t="s">
        <v>3900</v>
      </c>
      <c r="E4" t="s">
        <v>3901</v>
      </c>
      <c r="F4" t="str">
        <f>Store_Dim[[#This Row],[Region]]&amp;" - "&amp;Store_Dim[[#This Row],[Store_Type]]</f>
        <v>South - Outlet</v>
      </c>
    </row>
    <row r="5" spans="1:6" x14ac:dyDescent="0.25">
      <c r="A5" t="s">
        <v>1860</v>
      </c>
      <c r="B5" t="s">
        <v>3902</v>
      </c>
      <c r="C5" t="s">
        <v>3896</v>
      </c>
      <c r="D5" t="s">
        <v>3903</v>
      </c>
      <c r="E5" t="s">
        <v>3901</v>
      </c>
      <c r="F5" t="str">
        <f>Store_Dim[[#This Row],[Region]]&amp;" - "&amp;Store_Dim[[#This Row],[Store_Type]]</f>
        <v>North - Outlet</v>
      </c>
    </row>
    <row r="6" spans="1:6" x14ac:dyDescent="0.25">
      <c r="A6" t="s">
        <v>1874</v>
      </c>
      <c r="B6" t="s">
        <v>3904</v>
      </c>
      <c r="C6" t="s">
        <v>3899</v>
      </c>
      <c r="D6" t="s">
        <v>3905</v>
      </c>
      <c r="E6" t="s">
        <v>3906</v>
      </c>
      <c r="F6" t="str">
        <f>Store_Dim[[#This Row],[Region]]&amp;" - "&amp;Store_Dim[[#This Row],[Store_Type]]</f>
        <v>South - Online</v>
      </c>
    </row>
    <row r="7" spans="1:6" x14ac:dyDescent="0.25">
      <c r="A7" t="s">
        <v>1870</v>
      </c>
      <c r="B7" t="s">
        <v>3907</v>
      </c>
      <c r="C7" t="s">
        <v>3896</v>
      </c>
      <c r="D7" t="s">
        <v>3908</v>
      </c>
      <c r="E7" t="s">
        <v>3901</v>
      </c>
      <c r="F7" t="str">
        <f>Store_Dim[[#This Row],[Region]]&amp;" - "&amp;Store_Dim[[#This Row],[Store_Type]]</f>
        <v>North - Outlet</v>
      </c>
    </row>
    <row r="8" spans="1:6" x14ac:dyDescent="0.25">
      <c r="A8" t="s">
        <v>1904</v>
      </c>
      <c r="B8" t="s">
        <v>3909</v>
      </c>
      <c r="C8" t="s">
        <v>3892</v>
      </c>
      <c r="D8" t="s">
        <v>3910</v>
      </c>
      <c r="E8" t="s">
        <v>3906</v>
      </c>
      <c r="F8" t="str">
        <f>Store_Dim[[#This Row],[Region]]&amp;" - "&amp;Store_Dim[[#This Row],[Store_Type]]</f>
        <v>East - Online</v>
      </c>
    </row>
    <row r="9" spans="1:6" x14ac:dyDescent="0.25">
      <c r="A9" t="s">
        <v>1872</v>
      </c>
      <c r="B9" t="s">
        <v>3911</v>
      </c>
      <c r="C9" t="s">
        <v>3899</v>
      </c>
      <c r="D9" t="s">
        <v>3912</v>
      </c>
      <c r="E9" t="s">
        <v>3906</v>
      </c>
      <c r="F9" t="str">
        <f>Store_Dim[[#This Row],[Region]]&amp;" - "&amp;Store_Dim[[#This Row],[Store_Type]]</f>
        <v>South - Online</v>
      </c>
    </row>
    <row r="10" spans="1:6" x14ac:dyDescent="0.25">
      <c r="A10" t="s">
        <v>1866</v>
      </c>
      <c r="B10" t="s">
        <v>3913</v>
      </c>
      <c r="C10" t="s">
        <v>3914</v>
      </c>
      <c r="D10" t="s">
        <v>3915</v>
      </c>
      <c r="E10" t="s">
        <v>3906</v>
      </c>
      <c r="F10" t="str">
        <f>Store_Dim[[#This Row],[Region]]&amp;" - "&amp;Store_Dim[[#This Row],[Store_Type]]</f>
        <v>West - Online</v>
      </c>
    </row>
    <row r="11" spans="1:6" x14ac:dyDescent="0.25">
      <c r="A11" t="s">
        <v>1890</v>
      </c>
      <c r="B11" t="s">
        <v>3916</v>
      </c>
      <c r="C11" t="s">
        <v>3899</v>
      </c>
      <c r="D11" t="s">
        <v>3917</v>
      </c>
      <c r="E11" t="s">
        <v>3894</v>
      </c>
      <c r="F11" t="str">
        <f>Store_Dim[[#This Row],[Region]]&amp;" - "&amp;Store_Dim[[#This Row],[Store_Type]]</f>
        <v>South - Flagship</v>
      </c>
    </row>
    <row r="12" spans="1:6" x14ac:dyDescent="0.25">
      <c r="A12" t="s">
        <v>1901</v>
      </c>
      <c r="B12" t="s">
        <v>3918</v>
      </c>
      <c r="C12" t="s">
        <v>3892</v>
      </c>
      <c r="D12" t="s">
        <v>3919</v>
      </c>
      <c r="E12" t="s">
        <v>3906</v>
      </c>
      <c r="F12" t="str">
        <f>Store_Dim[[#This Row],[Region]]&amp;" - "&amp;Store_Dim[[#This Row],[Store_Type]]</f>
        <v>East - Online</v>
      </c>
    </row>
    <row r="13" spans="1:6" x14ac:dyDescent="0.25">
      <c r="A13" t="s">
        <v>1931</v>
      </c>
      <c r="B13" t="s">
        <v>3920</v>
      </c>
      <c r="C13" t="s">
        <v>3899</v>
      </c>
      <c r="D13" t="s">
        <v>399</v>
      </c>
      <c r="E13" t="s">
        <v>3906</v>
      </c>
      <c r="F13" t="str">
        <f>Store_Dim[[#This Row],[Region]]&amp;" - "&amp;Store_Dim[[#This Row],[Store_Type]]</f>
        <v>South - Online</v>
      </c>
    </row>
    <row r="14" spans="1:6" x14ac:dyDescent="0.25">
      <c r="A14" t="s">
        <v>1913</v>
      </c>
      <c r="B14" t="s">
        <v>3921</v>
      </c>
      <c r="C14" t="s">
        <v>3896</v>
      </c>
      <c r="D14" t="s">
        <v>3922</v>
      </c>
      <c r="E14" t="s">
        <v>3906</v>
      </c>
      <c r="F14" t="str">
        <f>Store_Dim[[#This Row],[Region]]&amp;" - "&amp;Store_Dim[[#This Row],[Store_Type]]</f>
        <v>North - Online</v>
      </c>
    </row>
    <row r="15" spans="1:6" x14ac:dyDescent="0.25">
      <c r="A15" t="s">
        <v>1896</v>
      </c>
      <c r="B15" t="s">
        <v>3923</v>
      </c>
      <c r="C15" t="s">
        <v>3892</v>
      </c>
      <c r="D15" t="s">
        <v>133</v>
      </c>
      <c r="E15" t="s">
        <v>3894</v>
      </c>
      <c r="F15" t="str">
        <f>Store_Dim[[#This Row],[Region]]&amp;" - "&amp;Store_Dim[[#This Row],[Store_Type]]</f>
        <v>East - Flagship</v>
      </c>
    </row>
    <row r="16" spans="1:6" x14ac:dyDescent="0.25">
      <c r="A16" t="s">
        <v>1881</v>
      </c>
      <c r="B16" t="s">
        <v>3924</v>
      </c>
      <c r="C16" t="s">
        <v>3899</v>
      </c>
      <c r="D16" t="s">
        <v>211</v>
      </c>
      <c r="E16" t="s">
        <v>3901</v>
      </c>
      <c r="F16" t="str">
        <f>Store_Dim[[#This Row],[Region]]&amp;" - "&amp;Store_Dim[[#This Row],[Store_Type]]</f>
        <v>South - Outlet</v>
      </c>
    </row>
    <row r="17" spans="1:6" x14ac:dyDescent="0.25">
      <c r="A17" t="s">
        <v>1888</v>
      </c>
      <c r="B17" t="s">
        <v>3925</v>
      </c>
      <c r="C17" t="s">
        <v>3896</v>
      </c>
      <c r="D17" t="s">
        <v>3926</v>
      </c>
      <c r="E17" t="s">
        <v>3894</v>
      </c>
      <c r="F17" t="str">
        <f>Store_Dim[[#This Row],[Region]]&amp;" - "&amp;Store_Dim[[#This Row],[Store_Type]]</f>
        <v>North - Flagship</v>
      </c>
    </row>
    <row r="18" spans="1:6" x14ac:dyDescent="0.25">
      <c r="A18" t="s">
        <v>1886</v>
      </c>
      <c r="B18" t="s">
        <v>3927</v>
      </c>
      <c r="C18" t="s">
        <v>3914</v>
      </c>
      <c r="D18" t="s">
        <v>3928</v>
      </c>
      <c r="E18" t="s">
        <v>3894</v>
      </c>
      <c r="F18" t="str">
        <f>Store_Dim[[#This Row],[Region]]&amp;" - "&amp;Store_Dim[[#This Row],[Store_Type]]</f>
        <v>West - Flagship</v>
      </c>
    </row>
    <row r="19" spans="1:6" x14ac:dyDescent="0.25">
      <c r="A19" t="s">
        <v>1863</v>
      </c>
      <c r="B19" t="s">
        <v>3929</v>
      </c>
      <c r="C19" t="s">
        <v>3896</v>
      </c>
      <c r="D19" t="s">
        <v>3930</v>
      </c>
      <c r="E19" t="s">
        <v>3894</v>
      </c>
      <c r="F19" t="str">
        <f>Store_Dim[[#This Row],[Region]]&amp;" - "&amp;Store_Dim[[#This Row],[Store_Type]]</f>
        <v>North - Flagship</v>
      </c>
    </row>
    <row r="20" spans="1:6" x14ac:dyDescent="0.25">
      <c r="A20" t="s">
        <v>1899</v>
      </c>
      <c r="B20" t="s">
        <v>3931</v>
      </c>
      <c r="C20" t="s">
        <v>3892</v>
      </c>
      <c r="D20" t="s">
        <v>3932</v>
      </c>
      <c r="E20" t="s">
        <v>3894</v>
      </c>
      <c r="F20" t="str">
        <f>Store_Dim[[#This Row],[Region]]&amp;" - "&amp;Store_Dim[[#This Row],[Store_Type]]</f>
        <v>East - Flagship</v>
      </c>
    </row>
    <row r="21" spans="1:6" x14ac:dyDescent="0.25">
      <c r="A21" t="s">
        <v>1892</v>
      </c>
      <c r="B21" t="s">
        <v>3933</v>
      </c>
      <c r="C21" t="s">
        <v>3892</v>
      </c>
      <c r="D21" t="s">
        <v>3934</v>
      </c>
      <c r="E21" t="s">
        <v>3906</v>
      </c>
      <c r="F21" t="str">
        <f>Store_Dim[[#This Row],[Region]]&amp;" - "&amp;Store_Dim[[#This Row],[Store_Type]]</f>
        <v>East - Online</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BB688D-E3DB-4F0D-B20F-1C412F1CA4D3}">
  <dimension ref="A1:M501"/>
  <sheetViews>
    <sheetView zoomScale="80" zoomScaleNormal="80" workbookViewId="0">
      <selection activeCell="C10" sqref="C10"/>
    </sheetView>
  </sheetViews>
  <sheetFormatPr defaultRowHeight="15" x14ac:dyDescent="0.25"/>
  <cols>
    <col min="1" max="1" width="15.5703125" bestFit="1" customWidth="1"/>
    <col min="2" max="2" width="24.5703125" bestFit="1" customWidth="1"/>
    <col min="3" max="3" width="7.42578125" style="4" bestFit="1" customWidth="1"/>
    <col min="4" max="4" width="10.5703125" bestFit="1" customWidth="1"/>
    <col min="5" max="5" width="25.140625" bestFit="1" customWidth="1"/>
    <col min="6" max="6" width="17" bestFit="1" customWidth="1"/>
    <col min="7" max="7" width="25.85546875" bestFit="1" customWidth="1"/>
    <col min="8" max="8" width="16.28515625" bestFit="1" customWidth="1"/>
    <col min="9" max="9" width="17.42578125" bestFit="1" customWidth="1"/>
    <col min="10" max="10" width="24.28515625" bestFit="1" customWidth="1"/>
    <col min="11" max="11" width="25.140625" bestFit="1" customWidth="1"/>
    <col min="12" max="12" width="13.42578125" bestFit="1" customWidth="1"/>
  </cols>
  <sheetData>
    <row r="1" spans="1:13" x14ac:dyDescent="0.25">
      <c r="A1" t="s">
        <v>0</v>
      </c>
      <c r="B1" t="s">
        <v>1</v>
      </c>
      <c r="C1" s="4" t="s">
        <v>2</v>
      </c>
      <c r="D1" t="s">
        <v>3</v>
      </c>
      <c r="E1" t="s">
        <v>4</v>
      </c>
      <c r="F1" t="s">
        <v>5</v>
      </c>
      <c r="G1" t="s">
        <v>6</v>
      </c>
      <c r="H1" t="s">
        <v>7</v>
      </c>
      <c r="I1" t="s">
        <v>3936</v>
      </c>
      <c r="J1" t="s">
        <v>3939</v>
      </c>
      <c r="K1" t="s">
        <v>3940</v>
      </c>
      <c r="L1" t="s">
        <v>3963</v>
      </c>
      <c r="M1">
        <f>COUNTBLANK(Customer_Dim[Loyalty_Level])</f>
        <v>4</v>
      </c>
    </row>
    <row r="2" spans="1:13" x14ac:dyDescent="0.25">
      <c r="A2" t="s">
        <v>8</v>
      </c>
      <c r="B2" t="s">
        <v>9</v>
      </c>
      <c r="C2" s="4">
        <v>55</v>
      </c>
      <c r="D2" t="s">
        <v>10</v>
      </c>
      <c r="E2" t="s">
        <v>11</v>
      </c>
      <c r="F2" t="s">
        <v>12</v>
      </c>
      <c r="G2" t="s">
        <v>13</v>
      </c>
      <c r="I2" t="str">
        <f>IF(ISBLANK(Customer_Dim[[#This Row],[Loyalty_Level]]),"Platinum",Customer_Dim[[#This Row],[Loyalty_Level]])</f>
        <v>Platinum</v>
      </c>
      <c r="J2" t="str">
        <f>PROPER(TRIM(Customer_Dim[[#This Row],[Name]]))</f>
        <v>Sheena Bonilla</v>
      </c>
      <c r="K2" t="str">
        <f>PROPER(TRIM(Customer_Dim[[#This Row],[City]]))</f>
        <v>Donaldton</v>
      </c>
      <c r="L2" t="str">
        <f>IF(Customer_Dim[[#This Row],[Age]]&lt;30,"Young",IF(Customer_Dim[[#This Row],[Age]]&lt;50,"Middle Age","Senior"))</f>
        <v>Senior</v>
      </c>
      <c r="M2">
        <f>COUNTIF(Customer_Dim[Loyalty_Level],"Platinum")</f>
        <v>145</v>
      </c>
    </row>
    <row r="3" spans="1:13" x14ac:dyDescent="0.25">
      <c r="A3" t="s">
        <v>14</v>
      </c>
      <c r="B3" t="s">
        <v>15</v>
      </c>
      <c r="C3" s="4">
        <v>26</v>
      </c>
      <c r="D3" t="s">
        <v>16</v>
      </c>
      <c r="E3" t="s">
        <v>17</v>
      </c>
      <c r="F3" t="s">
        <v>18</v>
      </c>
      <c r="G3" t="s">
        <v>13</v>
      </c>
      <c r="H3" t="s">
        <v>19</v>
      </c>
      <c r="I3" t="str">
        <f>IF(ISBLANK(Customer_Dim[[#This Row],[Loyalty_Level]]),"Platinum",Customer_Dim[[#This Row],[Loyalty_Level]])</f>
        <v>Platinum</v>
      </c>
      <c r="J3" t="str">
        <f>PROPER(TRIM(Customer_Dim[[#This Row],[Name]]))</f>
        <v>Eugene Nelson</v>
      </c>
      <c r="K3" t="str">
        <f>PROPER(TRIM(Customer_Dim[[#This Row],[City]]))</f>
        <v>Phillipsmouth</v>
      </c>
      <c r="L3" t="str">
        <f>IF(Customer_Dim[[#This Row],[Age]]&lt;30,"Young",IF(Customer_Dim[[#This Row],[Age]]&lt;50,"Middle Age","Senior"))</f>
        <v>Young</v>
      </c>
      <c r="M3">
        <f>COUNTIF(Customer_Dim[Loyalty_Level],"Gold")</f>
        <v>122</v>
      </c>
    </row>
    <row r="4" spans="1:13" x14ac:dyDescent="0.25">
      <c r="A4" t="s">
        <v>20</v>
      </c>
      <c r="B4" t="s">
        <v>21</v>
      </c>
      <c r="C4" s="4">
        <v>29</v>
      </c>
      <c r="D4" t="s">
        <v>16</v>
      </c>
      <c r="E4" t="s">
        <v>22</v>
      </c>
      <c r="F4" t="s">
        <v>23</v>
      </c>
      <c r="G4" t="s">
        <v>13</v>
      </c>
      <c r="H4" t="s">
        <v>19</v>
      </c>
      <c r="I4" t="str">
        <f>IF(ISBLANK(Customer_Dim[[#This Row],[Loyalty_Level]]),"Platinum",Customer_Dim[[#This Row],[Loyalty_Level]])</f>
        <v>Platinum</v>
      </c>
      <c r="J4" t="str">
        <f>PROPER(TRIM(Customer_Dim[[#This Row],[Name]]))</f>
        <v>Dr. Benjamin Price</v>
      </c>
      <c r="K4" t="str">
        <f>PROPER(TRIM(Customer_Dim[[#This Row],[City]]))</f>
        <v>Kylebury</v>
      </c>
      <c r="L4" t="str">
        <f>IF(Customer_Dim[[#This Row],[Age]]&lt;30,"Young",IF(Customer_Dim[[#This Row],[Age]]&lt;50,"Middle Age","Senior"))</f>
        <v>Young</v>
      </c>
      <c r="M4">
        <f>COUNTIF(Customer_Dim[Loyalty_Level],"Silver")</f>
        <v>104</v>
      </c>
    </row>
    <row r="5" spans="1:13" x14ac:dyDescent="0.25">
      <c r="A5" t="s">
        <v>24</v>
      </c>
      <c r="B5" t="s">
        <v>25</v>
      </c>
      <c r="C5" s="4">
        <v>59</v>
      </c>
      <c r="D5" t="s">
        <v>16</v>
      </c>
      <c r="E5" t="s">
        <v>26</v>
      </c>
      <c r="F5" t="s">
        <v>27</v>
      </c>
      <c r="G5" t="s">
        <v>13</v>
      </c>
      <c r="H5" t="s">
        <v>28</v>
      </c>
      <c r="I5" t="str">
        <f>IF(ISBLANK(Customer_Dim[[#This Row],[Loyalty_Level]]),"Platinum",Customer_Dim[[#This Row],[Loyalty_Level]])</f>
        <v>Bronze</v>
      </c>
      <c r="J5" t="str">
        <f>PROPER(TRIM(Customer_Dim[[#This Row],[Name]]))</f>
        <v>Jeremy Harris</v>
      </c>
      <c r="K5" t="str">
        <f>PROPER(TRIM(Customer_Dim[[#This Row],[City]]))</f>
        <v>Thomastown</v>
      </c>
      <c r="L5" t="str">
        <f>IF(Customer_Dim[[#This Row],[Age]]&lt;30,"Young",IF(Customer_Dim[[#This Row],[Age]]&lt;50,"Middle Age","Senior"))</f>
        <v>Senior</v>
      </c>
      <c r="M5">
        <f>COUNTIF(Customer_Dim[Loyalty_Level],"Bronze")</f>
        <v>125</v>
      </c>
    </row>
    <row r="6" spans="1:13" x14ac:dyDescent="0.25">
      <c r="A6" t="s">
        <v>29</v>
      </c>
      <c r="B6" t="s">
        <v>30</v>
      </c>
      <c r="C6" s="4">
        <v>64</v>
      </c>
      <c r="D6" t="s">
        <v>16</v>
      </c>
      <c r="E6" t="s">
        <v>31</v>
      </c>
      <c r="F6" t="s">
        <v>32</v>
      </c>
      <c r="G6" t="s">
        <v>13</v>
      </c>
      <c r="H6" t="s">
        <v>33</v>
      </c>
      <c r="I6" t="str">
        <f>IF(ISBLANK(Customer_Dim[[#This Row],[Loyalty_Level]]),"Platinum",Customer_Dim[[#This Row],[Loyalty_Level]])</f>
        <v>Silver</v>
      </c>
      <c r="J6" t="str">
        <f>PROPER(TRIM(Customer_Dim[[#This Row],[Name]]))</f>
        <v>Caroline Collins</v>
      </c>
      <c r="K6" t="str">
        <f>PROPER(TRIM(Customer_Dim[[#This Row],[City]]))</f>
        <v>Nicholasshire</v>
      </c>
      <c r="L6" t="str">
        <f>IF(Customer_Dim[[#This Row],[Age]]&lt;30,"Young",IF(Customer_Dim[[#This Row],[Age]]&lt;50,"Middle Age","Senior"))</f>
        <v>Senior</v>
      </c>
    </row>
    <row r="7" spans="1:13" x14ac:dyDescent="0.25">
      <c r="A7" t="s">
        <v>34</v>
      </c>
      <c r="B7" t="s">
        <v>35</v>
      </c>
      <c r="C7" s="4">
        <v>24</v>
      </c>
      <c r="D7" t="s">
        <v>10</v>
      </c>
      <c r="E7" t="s">
        <v>36</v>
      </c>
      <c r="F7" t="s">
        <v>37</v>
      </c>
      <c r="G7" t="s">
        <v>13</v>
      </c>
      <c r="H7" t="s">
        <v>28</v>
      </c>
      <c r="I7" t="str">
        <f>IF(ISBLANK(Customer_Dim[[#This Row],[Loyalty_Level]]),"Platinum",Customer_Dim[[#This Row],[Loyalty_Level]])</f>
        <v>Bronze</v>
      </c>
      <c r="J7" t="str">
        <f>PROPER(TRIM(Customer_Dim[[#This Row],[Name]]))</f>
        <v>Christine Vaughn</v>
      </c>
      <c r="K7" t="str">
        <f>PROPER(TRIM(Customer_Dim[[#This Row],[City]]))</f>
        <v>East Amandamouth</v>
      </c>
      <c r="L7" t="str">
        <f>IF(Customer_Dim[[#This Row],[Age]]&lt;30,"Young",IF(Customer_Dim[[#This Row],[Age]]&lt;50,"Middle Age","Senior"))</f>
        <v>Young</v>
      </c>
    </row>
    <row r="8" spans="1:13" x14ac:dyDescent="0.25">
      <c r="A8" t="s">
        <v>38</v>
      </c>
      <c r="B8" t="s">
        <v>39</v>
      </c>
      <c r="C8" s="4">
        <v>29</v>
      </c>
      <c r="D8" t="s">
        <v>16</v>
      </c>
      <c r="E8" t="s">
        <v>40</v>
      </c>
      <c r="F8" t="s">
        <v>41</v>
      </c>
      <c r="G8" t="s">
        <v>13</v>
      </c>
      <c r="H8" t="s">
        <v>19</v>
      </c>
      <c r="I8" t="str">
        <f>IF(ISBLANK(Customer_Dim[[#This Row],[Loyalty_Level]]),"Platinum",Customer_Dim[[#This Row],[Loyalty_Level]])</f>
        <v>Platinum</v>
      </c>
      <c r="J8" t="str">
        <f>PROPER(TRIM(Customer_Dim[[#This Row],[Name]]))</f>
        <v>Amber Jackson</v>
      </c>
      <c r="K8" t="str">
        <f>PROPER(TRIM(Customer_Dim[[#This Row],[City]]))</f>
        <v>Deborahborough</v>
      </c>
      <c r="L8" t="str">
        <f>IF(Customer_Dim[[#This Row],[Age]]&lt;30,"Young",IF(Customer_Dim[[#This Row],[Age]]&lt;50,"Middle Age","Senior"))</f>
        <v>Young</v>
      </c>
    </row>
    <row r="9" spans="1:13" x14ac:dyDescent="0.25">
      <c r="A9" t="s">
        <v>42</v>
      </c>
      <c r="B9" t="s">
        <v>43</v>
      </c>
      <c r="C9" s="4">
        <v>29</v>
      </c>
      <c r="D9" t="s">
        <v>16</v>
      </c>
      <c r="E9" t="s">
        <v>44</v>
      </c>
      <c r="F9" t="s">
        <v>45</v>
      </c>
      <c r="G9" t="s">
        <v>13</v>
      </c>
      <c r="H9" t="s">
        <v>28</v>
      </c>
      <c r="I9" t="str">
        <f>IF(ISBLANK(Customer_Dim[[#This Row],[Loyalty_Level]]),"Platinum",Customer_Dim[[#This Row],[Loyalty_Level]])</f>
        <v>Bronze</v>
      </c>
      <c r="J9" t="str">
        <f>PROPER(TRIM(Customer_Dim[[#This Row],[Name]]))</f>
        <v>Daniel Boyd</v>
      </c>
      <c r="K9" t="str">
        <f>PROPER(TRIM(Customer_Dim[[#This Row],[City]]))</f>
        <v>West Pamelafurt</v>
      </c>
      <c r="L9" t="str">
        <f>IF(Customer_Dim[[#This Row],[Age]]&lt;30,"Young",IF(Customer_Dim[[#This Row],[Age]]&lt;50,"Middle Age","Senior"))</f>
        <v>Young</v>
      </c>
    </row>
    <row r="10" spans="1:13" x14ac:dyDescent="0.25">
      <c r="A10" t="s">
        <v>46</v>
      </c>
      <c r="B10" t="s">
        <v>47</v>
      </c>
      <c r="C10" s="4">
        <v>53</v>
      </c>
      <c r="D10" t="s">
        <v>16</v>
      </c>
      <c r="E10" t="s">
        <v>48</v>
      </c>
      <c r="F10" t="s">
        <v>49</v>
      </c>
      <c r="G10" t="s">
        <v>13</v>
      </c>
      <c r="H10" t="s">
        <v>50</v>
      </c>
      <c r="I10" t="str">
        <f>IF(ISBLANK(Customer_Dim[[#This Row],[Loyalty_Level]]),"Platinum",Customer_Dim[[#This Row],[Loyalty_Level]])</f>
        <v>Gold</v>
      </c>
      <c r="J10" t="str">
        <f>PROPER(TRIM(Customer_Dim[[#This Row],[Name]]))</f>
        <v>Melissa Howard</v>
      </c>
      <c r="K10" t="str">
        <f>PROPER(TRIM(Customer_Dim[[#This Row],[City]]))</f>
        <v>Maynardton</v>
      </c>
      <c r="L10" t="str">
        <f>IF(Customer_Dim[[#This Row],[Age]]&lt;30,"Young",IF(Customer_Dim[[#This Row],[Age]]&lt;50,"Middle Age","Senior"))</f>
        <v>Senior</v>
      </c>
    </row>
    <row r="11" spans="1:13" x14ac:dyDescent="0.25">
      <c r="A11" t="s">
        <v>51</v>
      </c>
      <c r="B11" t="s">
        <v>52</v>
      </c>
      <c r="C11" s="4">
        <v>64</v>
      </c>
      <c r="D11" t="s">
        <v>10</v>
      </c>
      <c r="E11" t="s">
        <v>53</v>
      </c>
      <c r="F11" t="s">
        <v>54</v>
      </c>
      <c r="G11" t="s">
        <v>13</v>
      </c>
      <c r="H11" t="s">
        <v>19</v>
      </c>
      <c r="I11" t="str">
        <f>IF(ISBLANK(Customer_Dim[[#This Row],[Loyalty_Level]]),"Platinum",Customer_Dim[[#This Row],[Loyalty_Level]])</f>
        <v>Platinum</v>
      </c>
      <c r="J11" t="str">
        <f>PROPER(TRIM(Customer_Dim[[#This Row],[Name]]))</f>
        <v>Ms. Maria Leach</v>
      </c>
      <c r="K11" t="str">
        <f>PROPER(TRIM(Customer_Dim[[#This Row],[City]]))</f>
        <v>Melissashire</v>
      </c>
      <c r="L11" t="str">
        <f>IF(Customer_Dim[[#This Row],[Age]]&lt;30,"Young",IF(Customer_Dim[[#This Row],[Age]]&lt;50,"Middle Age","Senior"))</f>
        <v>Senior</v>
      </c>
    </row>
    <row r="12" spans="1:13" x14ac:dyDescent="0.25">
      <c r="A12" t="s">
        <v>55</v>
      </c>
      <c r="B12" t="s">
        <v>56</v>
      </c>
      <c r="C12" s="4">
        <v>53</v>
      </c>
      <c r="D12" t="s">
        <v>10</v>
      </c>
      <c r="E12" t="s">
        <v>57</v>
      </c>
      <c r="F12" t="s">
        <v>54</v>
      </c>
      <c r="G12" t="s">
        <v>13</v>
      </c>
      <c r="H12" t="s">
        <v>28</v>
      </c>
      <c r="I12" t="str">
        <f>IF(ISBLANK(Customer_Dim[[#This Row],[Loyalty_Level]]),"Platinum",Customer_Dim[[#This Row],[Loyalty_Level]])</f>
        <v>Bronze</v>
      </c>
      <c r="J12" t="str">
        <f>PROPER(TRIM(Customer_Dim[[#This Row],[Name]]))</f>
        <v>Dominic Page</v>
      </c>
      <c r="K12" t="str">
        <f>PROPER(TRIM(Customer_Dim[[#This Row],[City]]))</f>
        <v>Port Michaelburgh</v>
      </c>
      <c r="L12" t="str">
        <f>IF(Customer_Dim[[#This Row],[Age]]&lt;30,"Young",IF(Customer_Dim[[#This Row],[Age]]&lt;50,"Middle Age","Senior"))</f>
        <v>Senior</v>
      </c>
    </row>
    <row r="13" spans="1:13" x14ac:dyDescent="0.25">
      <c r="A13" t="s">
        <v>58</v>
      </c>
      <c r="B13" t="s">
        <v>59</v>
      </c>
      <c r="C13" s="4">
        <v>28</v>
      </c>
      <c r="D13" t="s">
        <v>16</v>
      </c>
      <c r="E13" t="s">
        <v>60</v>
      </c>
      <c r="F13" t="s">
        <v>61</v>
      </c>
      <c r="G13" t="s">
        <v>13</v>
      </c>
      <c r="H13" t="s">
        <v>50</v>
      </c>
      <c r="I13" t="str">
        <f>IF(ISBLANK(Customer_Dim[[#This Row],[Loyalty_Level]]),"Platinum",Customer_Dim[[#This Row],[Loyalty_Level]])</f>
        <v>Gold</v>
      </c>
      <c r="J13" t="str">
        <f>PROPER(TRIM(Customer_Dim[[#This Row],[Name]]))</f>
        <v>Brian Lopez</v>
      </c>
      <c r="K13" t="str">
        <f>PROPER(TRIM(Customer_Dim[[#This Row],[City]]))</f>
        <v>East Krista</v>
      </c>
      <c r="L13" t="str">
        <f>IF(Customer_Dim[[#This Row],[Age]]&lt;30,"Young",IF(Customer_Dim[[#This Row],[Age]]&lt;50,"Middle Age","Senior"))</f>
        <v>Young</v>
      </c>
    </row>
    <row r="14" spans="1:13" x14ac:dyDescent="0.25">
      <c r="A14" t="s">
        <v>62</v>
      </c>
      <c r="B14" t="s">
        <v>63</v>
      </c>
      <c r="C14" s="4">
        <v>55</v>
      </c>
      <c r="D14" t="s">
        <v>16</v>
      </c>
      <c r="E14" t="s">
        <v>64</v>
      </c>
      <c r="F14" t="s">
        <v>65</v>
      </c>
      <c r="G14" t="s">
        <v>13</v>
      </c>
      <c r="H14" t="s">
        <v>19</v>
      </c>
      <c r="I14" t="str">
        <f>IF(ISBLANK(Customer_Dim[[#This Row],[Loyalty_Level]]),"Platinum",Customer_Dim[[#This Row],[Loyalty_Level]])</f>
        <v>Platinum</v>
      </c>
      <c r="J14" t="str">
        <f>PROPER(TRIM(Customer_Dim[[#This Row],[Name]]))</f>
        <v>Kenneth Lambert</v>
      </c>
      <c r="K14" t="str">
        <f>PROPER(TRIM(Customer_Dim[[#This Row],[City]]))</f>
        <v>North Kathryn</v>
      </c>
      <c r="L14" t="str">
        <f>IF(Customer_Dim[[#This Row],[Age]]&lt;30,"Young",IF(Customer_Dim[[#This Row],[Age]]&lt;50,"Middle Age","Senior"))</f>
        <v>Senior</v>
      </c>
    </row>
    <row r="15" spans="1:13" x14ac:dyDescent="0.25">
      <c r="A15" t="s">
        <v>66</v>
      </c>
      <c r="B15" t="s">
        <v>67</v>
      </c>
      <c r="C15" s="4">
        <v>32</v>
      </c>
      <c r="D15" t="s">
        <v>16</v>
      </c>
      <c r="E15" t="s">
        <v>68</v>
      </c>
      <c r="F15" t="s">
        <v>69</v>
      </c>
      <c r="G15" t="s">
        <v>13</v>
      </c>
      <c r="H15" t="s">
        <v>33</v>
      </c>
      <c r="I15" t="str">
        <f>IF(ISBLANK(Customer_Dim[[#This Row],[Loyalty_Level]]),"Platinum",Customer_Dim[[#This Row],[Loyalty_Level]])</f>
        <v>Silver</v>
      </c>
      <c r="J15" t="str">
        <f>PROPER(TRIM(Customer_Dim[[#This Row],[Name]]))</f>
        <v>Nathan Hernandez</v>
      </c>
      <c r="K15" t="str">
        <f>PROPER(TRIM(Customer_Dim[[#This Row],[City]]))</f>
        <v>New Becky</v>
      </c>
      <c r="L15" t="str">
        <f>IF(Customer_Dim[[#This Row],[Age]]&lt;30,"Young",IF(Customer_Dim[[#This Row],[Age]]&lt;50,"Middle Age","Senior"))</f>
        <v>Middle Age</v>
      </c>
    </row>
    <row r="16" spans="1:13" x14ac:dyDescent="0.25">
      <c r="A16" t="s">
        <v>70</v>
      </c>
      <c r="B16" t="s">
        <v>71</v>
      </c>
      <c r="C16" s="4">
        <v>53</v>
      </c>
      <c r="D16" t="s">
        <v>16</v>
      </c>
      <c r="E16" t="s">
        <v>72</v>
      </c>
      <c r="F16" t="s">
        <v>73</v>
      </c>
      <c r="G16" t="s">
        <v>13</v>
      </c>
      <c r="H16" t="s">
        <v>33</v>
      </c>
      <c r="I16" t="str">
        <f>IF(ISBLANK(Customer_Dim[[#This Row],[Loyalty_Level]]),"Platinum",Customer_Dim[[#This Row],[Loyalty_Level]])</f>
        <v>Silver</v>
      </c>
      <c r="J16" t="str">
        <f>PROPER(TRIM(Customer_Dim[[#This Row],[Name]]))</f>
        <v>Ashley Cohen</v>
      </c>
      <c r="K16" t="str">
        <f>PROPER(TRIM(Customer_Dim[[#This Row],[City]]))</f>
        <v>Lake Kristamouth</v>
      </c>
      <c r="L16" t="str">
        <f>IF(Customer_Dim[[#This Row],[Age]]&lt;30,"Young",IF(Customer_Dim[[#This Row],[Age]]&lt;50,"Middle Age","Senior"))</f>
        <v>Senior</v>
      </c>
    </row>
    <row r="17" spans="1:12" x14ac:dyDescent="0.25">
      <c r="A17" t="s">
        <v>74</v>
      </c>
      <c r="B17" t="s">
        <v>75</v>
      </c>
      <c r="C17" s="4">
        <v>49</v>
      </c>
      <c r="D17" t="s">
        <v>16</v>
      </c>
      <c r="E17" t="s">
        <v>76</v>
      </c>
      <c r="F17" t="s">
        <v>77</v>
      </c>
      <c r="G17" t="s">
        <v>13</v>
      </c>
      <c r="H17" t="s">
        <v>19</v>
      </c>
      <c r="I17" t="str">
        <f>IF(ISBLANK(Customer_Dim[[#This Row],[Loyalty_Level]]),"Platinum",Customer_Dim[[#This Row],[Loyalty_Level]])</f>
        <v>Platinum</v>
      </c>
      <c r="J17" t="str">
        <f>PROPER(TRIM(Customer_Dim[[#This Row],[Name]]))</f>
        <v>Laura Alvarez</v>
      </c>
      <c r="K17" t="str">
        <f>PROPER(TRIM(Customer_Dim[[#This Row],[City]]))</f>
        <v>Lawsonhaven</v>
      </c>
      <c r="L17" t="str">
        <f>IF(Customer_Dim[[#This Row],[Age]]&lt;30,"Young",IF(Customer_Dim[[#This Row],[Age]]&lt;50,"Middle Age","Senior"))</f>
        <v>Middle Age</v>
      </c>
    </row>
    <row r="18" spans="1:12" x14ac:dyDescent="0.25">
      <c r="A18" t="s">
        <v>78</v>
      </c>
      <c r="B18" t="s">
        <v>79</v>
      </c>
      <c r="C18" s="4">
        <v>24</v>
      </c>
      <c r="D18" t="s">
        <v>16</v>
      </c>
      <c r="E18" t="s">
        <v>80</v>
      </c>
      <c r="F18" t="s">
        <v>54</v>
      </c>
      <c r="G18" t="s">
        <v>13</v>
      </c>
      <c r="H18" t="s">
        <v>28</v>
      </c>
      <c r="I18" t="str">
        <f>IF(ISBLANK(Customer_Dim[[#This Row],[Loyalty_Level]]),"Platinum",Customer_Dim[[#This Row],[Loyalty_Level]])</f>
        <v>Bronze</v>
      </c>
      <c r="J18" t="str">
        <f>PROPER(TRIM(Customer_Dim[[#This Row],[Name]]))</f>
        <v>John Scott</v>
      </c>
      <c r="K18" t="str">
        <f>PROPER(TRIM(Customer_Dim[[#This Row],[City]]))</f>
        <v>South Christopher</v>
      </c>
      <c r="L18" t="str">
        <f>IF(Customer_Dim[[#This Row],[Age]]&lt;30,"Young",IF(Customer_Dim[[#This Row],[Age]]&lt;50,"Middle Age","Senior"))</f>
        <v>Young</v>
      </c>
    </row>
    <row r="19" spans="1:12" x14ac:dyDescent="0.25">
      <c r="A19" t="s">
        <v>81</v>
      </c>
      <c r="B19" t="s">
        <v>82</v>
      </c>
      <c r="C19" s="4">
        <v>60</v>
      </c>
      <c r="D19" t="s">
        <v>16</v>
      </c>
      <c r="E19" t="s">
        <v>83</v>
      </c>
      <c r="F19" t="s">
        <v>84</v>
      </c>
      <c r="G19" t="s">
        <v>13</v>
      </c>
      <c r="H19" t="s">
        <v>19</v>
      </c>
      <c r="I19" t="str">
        <f>IF(ISBLANK(Customer_Dim[[#This Row],[Loyalty_Level]]),"Platinum",Customer_Dim[[#This Row],[Loyalty_Level]])</f>
        <v>Platinum</v>
      </c>
      <c r="J19" t="str">
        <f>PROPER(TRIM(Customer_Dim[[#This Row],[Name]]))</f>
        <v>Adam Cruz</v>
      </c>
      <c r="K19" t="str">
        <f>PROPER(TRIM(Customer_Dim[[#This Row],[City]]))</f>
        <v>Brandonville</v>
      </c>
      <c r="L19" t="str">
        <f>IF(Customer_Dim[[#This Row],[Age]]&lt;30,"Young",IF(Customer_Dim[[#This Row],[Age]]&lt;50,"Middle Age","Senior"))</f>
        <v>Senior</v>
      </c>
    </row>
    <row r="20" spans="1:12" x14ac:dyDescent="0.25">
      <c r="A20" t="s">
        <v>85</v>
      </c>
      <c r="B20" t="s">
        <v>86</v>
      </c>
      <c r="C20" s="4">
        <v>43</v>
      </c>
      <c r="D20" t="s">
        <v>10</v>
      </c>
      <c r="E20" t="s">
        <v>87</v>
      </c>
      <c r="F20" t="s">
        <v>65</v>
      </c>
      <c r="G20" t="s">
        <v>13</v>
      </c>
      <c r="I20" t="str">
        <f>IF(ISBLANK(Customer_Dim[[#This Row],[Loyalty_Level]]),"Platinum",Customer_Dim[[#This Row],[Loyalty_Level]])</f>
        <v>Platinum</v>
      </c>
      <c r="J20" t="str">
        <f>PROPER(TRIM(Customer_Dim[[#This Row],[Name]]))</f>
        <v>Rhonda Moss</v>
      </c>
      <c r="K20" t="str">
        <f>PROPER(TRIM(Customer_Dim[[#This Row],[City]]))</f>
        <v>South William</v>
      </c>
      <c r="L20" t="str">
        <f>IF(Customer_Dim[[#This Row],[Age]]&lt;30,"Young",IF(Customer_Dim[[#This Row],[Age]]&lt;50,"Middle Age","Senior"))</f>
        <v>Middle Age</v>
      </c>
    </row>
    <row r="21" spans="1:12" x14ac:dyDescent="0.25">
      <c r="A21" t="s">
        <v>88</v>
      </c>
      <c r="B21" t="s">
        <v>89</v>
      </c>
      <c r="C21" s="4">
        <v>46</v>
      </c>
      <c r="D21" t="s">
        <v>16</v>
      </c>
      <c r="E21" t="s">
        <v>90</v>
      </c>
      <c r="F21" t="s">
        <v>91</v>
      </c>
      <c r="G21" t="s">
        <v>13</v>
      </c>
      <c r="H21" t="s">
        <v>19</v>
      </c>
      <c r="I21" t="str">
        <f>IF(ISBLANK(Customer_Dim[[#This Row],[Loyalty_Level]]),"Platinum",Customer_Dim[[#This Row],[Loyalty_Level]])</f>
        <v>Platinum</v>
      </c>
      <c r="J21" t="str">
        <f>PROPER(TRIM(Customer_Dim[[#This Row],[Name]]))</f>
        <v>Michael Torres</v>
      </c>
      <c r="K21" t="str">
        <f>PROPER(TRIM(Customer_Dim[[#This Row],[City]]))</f>
        <v>Gonzalezfort</v>
      </c>
      <c r="L21" t="str">
        <f>IF(Customer_Dim[[#This Row],[Age]]&lt;30,"Young",IF(Customer_Dim[[#This Row],[Age]]&lt;50,"Middle Age","Senior"))</f>
        <v>Middle Age</v>
      </c>
    </row>
    <row r="22" spans="1:12" x14ac:dyDescent="0.25">
      <c r="A22" t="s">
        <v>92</v>
      </c>
      <c r="B22" t="s">
        <v>93</v>
      </c>
      <c r="C22" s="4">
        <v>59</v>
      </c>
      <c r="D22" t="s">
        <v>10</v>
      </c>
      <c r="E22" t="s">
        <v>94</v>
      </c>
      <c r="F22" t="s">
        <v>95</v>
      </c>
      <c r="G22" t="s">
        <v>13</v>
      </c>
      <c r="H22" t="s">
        <v>33</v>
      </c>
      <c r="I22" t="str">
        <f>IF(ISBLANK(Customer_Dim[[#This Row],[Loyalty_Level]]),"Platinum",Customer_Dim[[#This Row],[Loyalty_Level]])</f>
        <v>Silver</v>
      </c>
      <c r="J22" t="str">
        <f>PROPER(TRIM(Customer_Dim[[#This Row],[Name]]))</f>
        <v>Bridget Allen</v>
      </c>
      <c r="K22" t="str">
        <f>PROPER(TRIM(Customer_Dim[[#This Row],[City]]))</f>
        <v>Lake Shaneburgh</v>
      </c>
      <c r="L22" t="str">
        <f>IF(Customer_Dim[[#This Row],[Age]]&lt;30,"Young",IF(Customer_Dim[[#This Row],[Age]]&lt;50,"Middle Age","Senior"))</f>
        <v>Senior</v>
      </c>
    </row>
    <row r="23" spans="1:12" x14ac:dyDescent="0.25">
      <c r="A23" t="s">
        <v>96</v>
      </c>
      <c r="B23" t="s">
        <v>97</v>
      </c>
      <c r="C23" s="4">
        <v>36</v>
      </c>
      <c r="D23" t="s">
        <v>16</v>
      </c>
      <c r="E23" t="s">
        <v>98</v>
      </c>
      <c r="F23" t="s">
        <v>99</v>
      </c>
      <c r="G23" t="s">
        <v>13</v>
      </c>
      <c r="H23" t="s">
        <v>50</v>
      </c>
      <c r="I23" t="str">
        <f>IF(ISBLANK(Customer_Dim[[#This Row],[Loyalty_Level]]),"Platinum",Customer_Dim[[#This Row],[Loyalty_Level]])</f>
        <v>Gold</v>
      </c>
      <c r="J23" t="str">
        <f>PROPER(TRIM(Customer_Dim[[#This Row],[Name]]))</f>
        <v>Jeff Martinez</v>
      </c>
      <c r="K23" t="str">
        <f>PROPER(TRIM(Customer_Dim[[#This Row],[City]]))</f>
        <v>Smithburgh</v>
      </c>
      <c r="L23" t="str">
        <f>IF(Customer_Dim[[#This Row],[Age]]&lt;30,"Young",IF(Customer_Dim[[#This Row],[Age]]&lt;50,"Middle Age","Senior"))</f>
        <v>Middle Age</v>
      </c>
    </row>
    <row r="24" spans="1:12" x14ac:dyDescent="0.25">
      <c r="A24" t="s">
        <v>100</v>
      </c>
      <c r="B24" t="s">
        <v>101</v>
      </c>
      <c r="C24" s="4">
        <v>33</v>
      </c>
      <c r="D24" t="s">
        <v>16</v>
      </c>
      <c r="E24" t="s">
        <v>102</v>
      </c>
      <c r="F24" t="s">
        <v>103</v>
      </c>
      <c r="G24" t="s">
        <v>13</v>
      </c>
      <c r="H24" t="s">
        <v>33</v>
      </c>
      <c r="I24" t="str">
        <f>IF(ISBLANK(Customer_Dim[[#This Row],[Loyalty_Level]]),"Platinum",Customer_Dim[[#This Row],[Loyalty_Level]])</f>
        <v>Silver</v>
      </c>
      <c r="J24" t="str">
        <f>PROPER(TRIM(Customer_Dim[[#This Row],[Name]]))</f>
        <v>Paul Fox</v>
      </c>
      <c r="K24" t="str">
        <f>PROPER(TRIM(Customer_Dim[[#This Row],[City]]))</f>
        <v>Michaelton</v>
      </c>
      <c r="L24" t="str">
        <f>IF(Customer_Dim[[#This Row],[Age]]&lt;30,"Young",IF(Customer_Dim[[#This Row],[Age]]&lt;50,"Middle Age","Senior"))</f>
        <v>Middle Age</v>
      </c>
    </row>
    <row r="25" spans="1:12" x14ac:dyDescent="0.25">
      <c r="A25" t="s">
        <v>104</v>
      </c>
      <c r="B25" t="s">
        <v>105</v>
      </c>
      <c r="C25" s="4">
        <v>52</v>
      </c>
      <c r="D25" t="s">
        <v>16</v>
      </c>
      <c r="E25" t="s">
        <v>106</v>
      </c>
      <c r="F25" t="s">
        <v>37</v>
      </c>
      <c r="G25" t="s">
        <v>13</v>
      </c>
      <c r="H25" t="s">
        <v>33</v>
      </c>
      <c r="I25" t="str">
        <f>IF(ISBLANK(Customer_Dim[[#This Row],[Loyalty_Level]]),"Platinum",Customer_Dim[[#This Row],[Loyalty_Level]])</f>
        <v>Silver</v>
      </c>
      <c r="J25" t="str">
        <f>PROPER(TRIM(Customer_Dim[[#This Row],[Name]]))</f>
        <v>Jonathan Steele</v>
      </c>
      <c r="K25" t="str">
        <f>PROPER(TRIM(Customer_Dim[[#This Row],[City]]))</f>
        <v>Molinabury</v>
      </c>
      <c r="L25" t="str">
        <f>IF(Customer_Dim[[#This Row],[Age]]&lt;30,"Young",IF(Customer_Dim[[#This Row],[Age]]&lt;50,"Middle Age","Senior"))</f>
        <v>Senior</v>
      </c>
    </row>
    <row r="26" spans="1:12" x14ac:dyDescent="0.25">
      <c r="A26" t="s">
        <v>107</v>
      </c>
      <c r="B26" t="s">
        <v>108</v>
      </c>
      <c r="C26" s="4">
        <v>40</v>
      </c>
      <c r="D26" t="s">
        <v>10</v>
      </c>
      <c r="E26" t="s">
        <v>109</v>
      </c>
      <c r="F26" t="s">
        <v>110</v>
      </c>
      <c r="G26" t="s">
        <v>13</v>
      </c>
      <c r="H26" t="s">
        <v>19</v>
      </c>
      <c r="I26" t="str">
        <f>IF(ISBLANK(Customer_Dim[[#This Row],[Loyalty_Level]]),"Platinum",Customer_Dim[[#This Row],[Loyalty_Level]])</f>
        <v>Platinum</v>
      </c>
      <c r="J26" t="str">
        <f>PROPER(TRIM(Customer_Dim[[#This Row],[Name]]))</f>
        <v>Heather Collins</v>
      </c>
      <c r="K26" t="str">
        <f>PROPER(TRIM(Customer_Dim[[#This Row],[City]]))</f>
        <v>Rogerschester</v>
      </c>
      <c r="L26" t="str">
        <f>IF(Customer_Dim[[#This Row],[Age]]&lt;30,"Young",IF(Customer_Dim[[#This Row],[Age]]&lt;50,"Middle Age","Senior"))</f>
        <v>Middle Age</v>
      </c>
    </row>
    <row r="27" spans="1:12" x14ac:dyDescent="0.25">
      <c r="A27" t="s">
        <v>111</v>
      </c>
      <c r="B27" t="s">
        <v>112</v>
      </c>
      <c r="C27" s="4">
        <v>59</v>
      </c>
      <c r="D27" t="s">
        <v>16</v>
      </c>
      <c r="E27" t="s">
        <v>113</v>
      </c>
      <c r="F27" t="s">
        <v>32</v>
      </c>
      <c r="G27" t="s">
        <v>13</v>
      </c>
      <c r="H27" t="s">
        <v>28</v>
      </c>
      <c r="I27" t="str">
        <f>IF(ISBLANK(Customer_Dim[[#This Row],[Loyalty_Level]]),"Platinum",Customer_Dim[[#This Row],[Loyalty_Level]])</f>
        <v>Bronze</v>
      </c>
      <c r="J27" t="str">
        <f>PROPER(TRIM(Customer_Dim[[#This Row],[Name]]))</f>
        <v>Diana Taylor</v>
      </c>
      <c r="K27" t="str">
        <f>PROPER(TRIM(Customer_Dim[[#This Row],[City]]))</f>
        <v>Vasqueztown</v>
      </c>
      <c r="L27" t="str">
        <f>IF(Customer_Dim[[#This Row],[Age]]&lt;30,"Young",IF(Customer_Dim[[#This Row],[Age]]&lt;50,"Middle Age","Senior"))</f>
        <v>Senior</v>
      </c>
    </row>
    <row r="28" spans="1:12" x14ac:dyDescent="0.25">
      <c r="A28" t="s">
        <v>114</v>
      </c>
      <c r="B28" t="s">
        <v>115</v>
      </c>
      <c r="C28" s="4">
        <v>18</v>
      </c>
      <c r="D28" t="s">
        <v>16</v>
      </c>
      <c r="E28" t="s">
        <v>116</v>
      </c>
      <c r="F28" t="s">
        <v>117</v>
      </c>
      <c r="G28" t="s">
        <v>13</v>
      </c>
      <c r="H28" t="s">
        <v>50</v>
      </c>
      <c r="I28" t="str">
        <f>IF(ISBLANK(Customer_Dim[[#This Row],[Loyalty_Level]]),"Platinum",Customer_Dim[[#This Row],[Loyalty_Level]])</f>
        <v>Gold</v>
      </c>
      <c r="J28" t="str">
        <f>PROPER(TRIM(Customer_Dim[[#This Row],[Name]]))</f>
        <v>Amber Carlson</v>
      </c>
      <c r="K28" t="str">
        <f>PROPER(TRIM(Customer_Dim[[#This Row],[City]]))</f>
        <v>East Michellemouth</v>
      </c>
      <c r="L28" t="str">
        <f>IF(Customer_Dim[[#This Row],[Age]]&lt;30,"Young",IF(Customer_Dim[[#This Row],[Age]]&lt;50,"Middle Age","Senior"))</f>
        <v>Young</v>
      </c>
    </row>
    <row r="29" spans="1:12" x14ac:dyDescent="0.25">
      <c r="A29" t="s">
        <v>118</v>
      </c>
      <c r="B29" t="s">
        <v>119</v>
      </c>
      <c r="C29" s="4">
        <v>31</v>
      </c>
      <c r="D29" t="s">
        <v>10</v>
      </c>
      <c r="E29" t="s">
        <v>120</v>
      </c>
      <c r="F29" t="s">
        <v>121</v>
      </c>
      <c r="G29" t="s">
        <v>13</v>
      </c>
      <c r="I29" t="str">
        <f>IF(ISBLANK(Customer_Dim[[#This Row],[Loyalty_Level]]),"Platinum",Customer_Dim[[#This Row],[Loyalty_Level]])</f>
        <v>Platinum</v>
      </c>
      <c r="J29" t="str">
        <f>PROPER(TRIM(Customer_Dim[[#This Row],[Name]]))</f>
        <v>Leslie Johnson</v>
      </c>
      <c r="K29" t="str">
        <f>PROPER(TRIM(Customer_Dim[[#This Row],[City]]))</f>
        <v>Mollyshire</v>
      </c>
      <c r="L29" t="str">
        <f>IF(Customer_Dim[[#This Row],[Age]]&lt;30,"Young",IF(Customer_Dim[[#This Row],[Age]]&lt;50,"Middle Age","Senior"))</f>
        <v>Middle Age</v>
      </c>
    </row>
    <row r="30" spans="1:12" x14ac:dyDescent="0.25">
      <c r="A30" t="s">
        <v>122</v>
      </c>
      <c r="B30" t="s">
        <v>123</v>
      </c>
      <c r="C30" s="4">
        <v>27</v>
      </c>
      <c r="D30" t="s">
        <v>16</v>
      </c>
      <c r="E30" t="s">
        <v>124</v>
      </c>
      <c r="F30" t="s">
        <v>91</v>
      </c>
      <c r="G30" t="s">
        <v>13</v>
      </c>
      <c r="H30" t="s">
        <v>19</v>
      </c>
      <c r="I30" t="str">
        <f>IF(ISBLANK(Customer_Dim[[#This Row],[Loyalty_Level]]),"Platinum",Customer_Dim[[#This Row],[Loyalty_Level]])</f>
        <v>Platinum</v>
      </c>
      <c r="J30" t="str">
        <f>PROPER(TRIM(Customer_Dim[[#This Row],[Name]]))</f>
        <v>Joshua Ryan</v>
      </c>
      <c r="K30" t="str">
        <f>PROPER(TRIM(Customer_Dim[[#This Row],[City]]))</f>
        <v>New David</v>
      </c>
      <c r="L30" t="str">
        <f>IF(Customer_Dim[[#This Row],[Age]]&lt;30,"Young",IF(Customer_Dim[[#This Row],[Age]]&lt;50,"Middle Age","Senior"))</f>
        <v>Young</v>
      </c>
    </row>
    <row r="31" spans="1:12" x14ac:dyDescent="0.25">
      <c r="A31" t="s">
        <v>125</v>
      </c>
      <c r="B31" t="s">
        <v>126</v>
      </c>
      <c r="C31" s="4">
        <v>54</v>
      </c>
      <c r="D31" t="s">
        <v>16</v>
      </c>
      <c r="E31" t="s">
        <v>127</v>
      </c>
      <c r="F31" t="s">
        <v>32</v>
      </c>
      <c r="G31" t="s">
        <v>13</v>
      </c>
      <c r="H31" t="s">
        <v>33</v>
      </c>
      <c r="I31" t="str">
        <f>IF(ISBLANK(Customer_Dim[[#This Row],[Loyalty_Level]]),"Platinum",Customer_Dim[[#This Row],[Loyalty_Level]])</f>
        <v>Silver</v>
      </c>
      <c r="J31" t="str">
        <f>PROPER(TRIM(Customer_Dim[[#This Row],[Name]]))</f>
        <v>David Arnold</v>
      </c>
      <c r="K31" t="str">
        <f>PROPER(TRIM(Customer_Dim[[#This Row],[City]]))</f>
        <v>East Jennifer</v>
      </c>
      <c r="L31" t="str">
        <f>IF(Customer_Dim[[#This Row],[Age]]&lt;30,"Young",IF(Customer_Dim[[#This Row],[Age]]&lt;50,"Middle Age","Senior"))</f>
        <v>Senior</v>
      </c>
    </row>
    <row r="32" spans="1:12" x14ac:dyDescent="0.25">
      <c r="A32" t="s">
        <v>128</v>
      </c>
      <c r="B32" t="s">
        <v>129</v>
      </c>
      <c r="C32" s="4">
        <v>64</v>
      </c>
      <c r="D32" t="s">
        <v>16</v>
      </c>
      <c r="E32" t="s">
        <v>130</v>
      </c>
      <c r="F32" t="s">
        <v>54</v>
      </c>
      <c r="G32" t="s">
        <v>13</v>
      </c>
      <c r="H32" t="s">
        <v>28</v>
      </c>
      <c r="I32" t="str">
        <f>IF(ISBLANK(Customer_Dim[[#This Row],[Loyalty_Level]]),"Platinum",Customer_Dim[[#This Row],[Loyalty_Level]])</f>
        <v>Bronze</v>
      </c>
      <c r="J32" t="str">
        <f>PROPER(TRIM(Customer_Dim[[#This Row],[Name]]))</f>
        <v>Jessica Acevedo</v>
      </c>
      <c r="K32" t="str">
        <f>PROPER(TRIM(Customer_Dim[[#This Row],[City]]))</f>
        <v>Amybury</v>
      </c>
      <c r="L32" t="str">
        <f>IF(Customer_Dim[[#This Row],[Age]]&lt;30,"Young",IF(Customer_Dim[[#This Row],[Age]]&lt;50,"Middle Age","Senior"))</f>
        <v>Senior</v>
      </c>
    </row>
    <row r="33" spans="1:12" x14ac:dyDescent="0.25">
      <c r="A33" t="s">
        <v>131</v>
      </c>
      <c r="B33" t="s">
        <v>132</v>
      </c>
      <c r="C33" s="4">
        <v>41</v>
      </c>
      <c r="D33" t="s">
        <v>10</v>
      </c>
      <c r="E33" t="s">
        <v>133</v>
      </c>
      <c r="F33" t="s">
        <v>37</v>
      </c>
      <c r="G33" t="s">
        <v>13</v>
      </c>
      <c r="H33" t="s">
        <v>33</v>
      </c>
      <c r="I33" t="str">
        <f>IF(ISBLANK(Customer_Dim[[#This Row],[Loyalty_Level]]),"Platinum",Customer_Dim[[#This Row],[Loyalty_Level]])</f>
        <v>Silver</v>
      </c>
      <c r="J33" t="str">
        <f>PROPER(TRIM(Customer_Dim[[#This Row],[Name]]))</f>
        <v>Sarah Vance</v>
      </c>
      <c r="K33" t="str">
        <f>PROPER(TRIM(Customer_Dim[[#This Row],[City]]))</f>
        <v>Johnsonville</v>
      </c>
      <c r="L33" t="str">
        <f>IF(Customer_Dim[[#This Row],[Age]]&lt;30,"Young",IF(Customer_Dim[[#This Row],[Age]]&lt;50,"Middle Age","Senior"))</f>
        <v>Middle Age</v>
      </c>
    </row>
    <row r="34" spans="1:12" x14ac:dyDescent="0.25">
      <c r="A34" t="s">
        <v>134</v>
      </c>
      <c r="B34" t="s">
        <v>135</v>
      </c>
      <c r="C34" s="4">
        <v>48</v>
      </c>
      <c r="D34" t="s">
        <v>16</v>
      </c>
      <c r="E34" t="s">
        <v>136</v>
      </c>
      <c r="F34" t="s">
        <v>137</v>
      </c>
      <c r="G34" t="s">
        <v>13</v>
      </c>
      <c r="H34" t="s">
        <v>50</v>
      </c>
      <c r="I34" t="str">
        <f>IF(ISBLANK(Customer_Dim[[#This Row],[Loyalty_Level]]),"Platinum",Customer_Dim[[#This Row],[Loyalty_Level]])</f>
        <v>Gold</v>
      </c>
      <c r="J34" t="str">
        <f>PROPER(TRIM(Customer_Dim[[#This Row],[Name]]))</f>
        <v>Mike Jennings</v>
      </c>
      <c r="K34" t="str">
        <f>PROPER(TRIM(Customer_Dim[[#This Row],[City]]))</f>
        <v>Fostermouth</v>
      </c>
      <c r="L34" t="str">
        <f>IF(Customer_Dim[[#This Row],[Age]]&lt;30,"Young",IF(Customer_Dim[[#This Row],[Age]]&lt;50,"Middle Age","Senior"))</f>
        <v>Middle Age</v>
      </c>
    </row>
    <row r="35" spans="1:12" x14ac:dyDescent="0.25">
      <c r="A35" t="s">
        <v>138</v>
      </c>
      <c r="B35" t="s">
        <v>139</v>
      </c>
      <c r="C35" s="4">
        <v>25</v>
      </c>
      <c r="D35" t="s">
        <v>10</v>
      </c>
      <c r="E35" t="s">
        <v>140</v>
      </c>
      <c r="F35" t="s">
        <v>99</v>
      </c>
      <c r="G35" t="s">
        <v>13</v>
      </c>
      <c r="H35" t="s">
        <v>19</v>
      </c>
      <c r="I35" t="str">
        <f>IF(ISBLANK(Customer_Dim[[#This Row],[Loyalty_Level]]),"Platinum",Customer_Dim[[#This Row],[Loyalty_Level]])</f>
        <v>Platinum</v>
      </c>
      <c r="J35" t="str">
        <f>PROPER(TRIM(Customer_Dim[[#This Row],[Name]]))</f>
        <v>Robert Jones Dds</v>
      </c>
      <c r="K35" t="str">
        <f>PROPER(TRIM(Customer_Dim[[#This Row],[City]]))</f>
        <v>Tristanton</v>
      </c>
      <c r="L35" t="str">
        <f>IF(Customer_Dim[[#This Row],[Age]]&lt;30,"Young",IF(Customer_Dim[[#This Row],[Age]]&lt;50,"Middle Age","Senior"))</f>
        <v>Young</v>
      </c>
    </row>
    <row r="36" spans="1:12" x14ac:dyDescent="0.25">
      <c r="A36" t="s">
        <v>141</v>
      </c>
      <c r="B36" t="s">
        <v>142</v>
      </c>
      <c r="C36" s="4">
        <v>27</v>
      </c>
      <c r="D36" t="s">
        <v>16</v>
      </c>
      <c r="E36" t="s">
        <v>143</v>
      </c>
      <c r="F36" t="s">
        <v>144</v>
      </c>
      <c r="G36" t="s">
        <v>13</v>
      </c>
      <c r="H36" t="s">
        <v>19</v>
      </c>
      <c r="I36" t="str">
        <f>IF(ISBLANK(Customer_Dim[[#This Row],[Loyalty_Level]]),"Platinum",Customer_Dim[[#This Row],[Loyalty_Level]])</f>
        <v>Platinum</v>
      </c>
      <c r="J36" t="str">
        <f>PROPER(TRIM(Customer_Dim[[#This Row],[Name]]))</f>
        <v>Christopher Olson</v>
      </c>
      <c r="K36" t="str">
        <f>PROPER(TRIM(Customer_Dim[[#This Row],[City]]))</f>
        <v>West Richard</v>
      </c>
      <c r="L36" t="str">
        <f>IF(Customer_Dim[[#This Row],[Age]]&lt;30,"Young",IF(Customer_Dim[[#This Row],[Age]]&lt;50,"Middle Age","Senior"))</f>
        <v>Young</v>
      </c>
    </row>
    <row r="37" spans="1:12" x14ac:dyDescent="0.25">
      <c r="A37" t="s">
        <v>145</v>
      </c>
      <c r="B37" t="s">
        <v>146</v>
      </c>
      <c r="C37" s="4">
        <v>52</v>
      </c>
      <c r="D37" t="s">
        <v>10</v>
      </c>
      <c r="E37" t="s">
        <v>147</v>
      </c>
      <c r="F37" t="s">
        <v>18</v>
      </c>
      <c r="G37" t="s">
        <v>13</v>
      </c>
      <c r="H37" t="s">
        <v>33</v>
      </c>
      <c r="I37" t="str">
        <f>IF(ISBLANK(Customer_Dim[[#This Row],[Loyalty_Level]]),"Platinum",Customer_Dim[[#This Row],[Loyalty_Level]])</f>
        <v>Silver</v>
      </c>
      <c r="J37" t="str">
        <f>PROPER(TRIM(Customer_Dim[[#This Row],[Name]]))</f>
        <v>Rachel Myers</v>
      </c>
      <c r="K37" t="str">
        <f>PROPER(TRIM(Customer_Dim[[#This Row],[City]]))</f>
        <v>Robertberg</v>
      </c>
      <c r="L37" t="str">
        <f>IF(Customer_Dim[[#This Row],[Age]]&lt;30,"Young",IF(Customer_Dim[[#This Row],[Age]]&lt;50,"Middle Age","Senior"))</f>
        <v>Senior</v>
      </c>
    </row>
    <row r="38" spans="1:12" x14ac:dyDescent="0.25">
      <c r="A38" t="s">
        <v>148</v>
      </c>
      <c r="B38" t="s">
        <v>149</v>
      </c>
      <c r="C38" s="4">
        <v>20</v>
      </c>
      <c r="D38" t="s">
        <v>16</v>
      </c>
      <c r="E38" t="s">
        <v>150</v>
      </c>
      <c r="F38" t="s">
        <v>84</v>
      </c>
      <c r="G38" t="s">
        <v>13</v>
      </c>
      <c r="H38" t="s">
        <v>50</v>
      </c>
      <c r="I38" t="str">
        <f>IF(ISBLANK(Customer_Dim[[#This Row],[Loyalty_Level]]),"Platinum",Customer_Dim[[#This Row],[Loyalty_Level]])</f>
        <v>Gold</v>
      </c>
      <c r="J38" t="str">
        <f>PROPER(TRIM(Customer_Dim[[#This Row],[Name]]))</f>
        <v>Thomas Phillips</v>
      </c>
      <c r="K38" t="str">
        <f>PROPER(TRIM(Customer_Dim[[#This Row],[City]]))</f>
        <v>Luisfurt</v>
      </c>
      <c r="L38" t="str">
        <f>IF(Customer_Dim[[#This Row],[Age]]&lt;30,"Young",IF(Customer_Dim[[#This Row],[Age]]&lt;50,"Middle Age","Senior"))</f>
        <v>Young</v>
      </c>
    </row>
    <row r="39" spans="1:12" x14ac:dyDescent="0.25">
      <c r="A39" t="s">
        <v>151</v>
      </c>
      <c r="B39" t="s">
        <v>152</v>
      </c>
      <c r="C39" s="4">
        <v>27</v>
      </c>
      <c r="D39" t="s">
        <v>16</v>
      </c>
      <c r="E39" t="s">
        <v>153</v>
      </c>
      <c r="F39" t="s">
        <v>41</v>
      </c>
      <c r="G39" t="s">
        <v>13</v>
      </c>
      <c r="I39" t="str">
        <f>IF(ISBLANK(Customer_Dim[[#This Row],[Loyalty_Level]]),"Platinum",Customer_Dim[[#This Row],[Loyalty_Level]])</f>
        <v>Platinum</v>
      </c>
      <c r="J39" t="str">
        <f>PROPER(TRIM(Customer_Dim[[#This Row],[Name]]))</f>
        <v>Christopher Carter</v>
      </c>
      <c r="K39" t="str">
        <f>PROPER(TRIM(Customer_Dim[[#This Row],[City]]))</f>
        <v>Brendastad</v>
      </c>
      <c r="L39" t="str">
        <f>IF(Customer_Dim[[#This Row],[Age]]&lt;30,"Young",IF(Customer_Dim[[#This Row],[Age]]&lt;50,"Middle Age","Senior"))</f>
        <v>Young</v>
      </c>
    </row>
    <row r="40" spans="1:12" x14ac:dyDescent="0.25">
      <c r="A40" t="s">
        <v>154</v>
      </c>
      <c r="B40" t="s">
        <v>155</v>
      </c>
      <c r="C40" s="4">
        <v>35</v>
      </c>
      <c r="D40" t="s">
        <v>16</v>
      </c>
      <c r="E40" t="s">
        <v>156</v>
      </c>
      <c r="F40" t="s">
        <v>18</v>
      </c>
      <c r="G40" t="s">
        <v>13</v>
      </c>
      <c r="H40" t="s">
        <v>28</v>
      </c>
      <c r="I40" t="str">
        <f>IF(ISBLANK(Customer_Dim[[#This Row],[Loyalty_Level]]),"Platinum",Customer_Dim[[#This Row],[Loyalty_Level]])</f>
        <v>Bronze</v>
      </c>
      <c r="J40" t="str">
        <f>PROPER(TRIM(Customer_Dim[[#This Row],[Name]]))</f>
        <v>Deanna Simpson</v>
      </c>
      <c r="K40" t="str">
        <f>PROPER(TRIM(Customer_Dim[[#This Row],[City]]))</f>
        <v>Brownport</v>
      </c>
      <c r="L40" t="str">
        <f>IF(Customer_Dim[[#This Row],[Age]]&lt;30,"Young",IF(Customer_Dim[[#This Row],[Age]]&lt;50,"Middle Age","Senior"))</f>
        <v>Middle Age</v>
      </c>
    </row>
    <row r="41" spans="1:12" x14ac:dyDescent="0.25">
      <c r="A41" t="s">
        <v>157</v>
      </c>
      <c r="B41" t="s">
        <v>158</v>
      </c>
      <c r="C41" s="4">
        <v>55</v>
      </c>
      <c r="D41" t="s">
        <v>16</v>
      </c>
      <c r="E41" t="s">
        <v>159</v>
      </c>
      <c r="F41" t="s">
        <v>160</v>
      </c>
      <c r="G41" t="s">
        <v>13</v>
      </c>
      <c r="H41" t="s">
        <v>50</v>
      </c>
      <c r="I41" t="str">
        <f>IF(ISBLANK(Customer_Dim[[#This Row],[Loyalty_Level]]),"Platinum",Customer_Dim[[#This Row],[Loyalty_Level]])</f>
        <v>Gold</v>
      </c>
      <c r="J41" t="str">
        <f>PROPER(TRIM(Customer_Dim[[#This Row],[Name]]))</f>
        <v>Tonya Reynolds</v>
      </c>
      <c r="K41" t="str">
        <f>PROPER(TRIM(Customer_Dim[[#This Row],[City]]))</f>
        <v>Darleneton</v>
      </c>
      <c r="L41" t="str">
        <f>IF(Customer_Dim[[#This Row],[Age]]&lt;30,"Young",IF(Customer_Dim[[#This Row],[Age]]&lt;50,"Middle Age","Senior"))</f>
        <v>Senior</v>
      </c>
    </row>
    <row r="42" spans="1:12" x14ac:dyDescent="0.25">
      <c r="A42" t="s">
        <v>161</v>
      </c>
      <c r="B42" t="s">
        <v>162</v>
      </c>
      <c r="C42" s="4">
        <v>50</v>
      </c>
      <c r="D42" t="s">
        <v>10</v>
      </c>
      <c r="E42" t="s">
        <v>163</v>
      </c>
      <c r="F42" t="s">
        <v>65</v>
      </c>
      <c r="G42" t="s">
        <v>13</v>
      </c>
      <c r="H42" t="s">
        <v>50</v>
      </c>
      <c r="I42" t="str">
        <f>IF(ISBLANK(Customer_Dim[[#This Row],[Loyalty_Level]]),"Platinum",Customer_Dim[[#This Row],[Loyalty_Level]])</f>
        <v>Gold</v>
      </c>
      <c r="J42" t="str">
        <f>PROPER(TRIM(Customer_Dim[[#This Row],[Name]]))</f>
        <v>Eric Vega</v>
      </c>
      <c r="K42" t="str">
        <f>PROPER(TRIM(Customer_Dim[[#This Row],[City]]))</f>
        <v>Williamsonland</v>
      </c>
      <c r="L42" t="str">
        <f>IF(Customer_Dim[[#This Row],[Age]]&lt;30,"Young",IF(Customer_Dim[[#This Row],[Age]]&lt;50,"Middle Age","Senior"))</f>
        <v>Senior</v>
      </c>
    </row>
    <row r="43" spans="1:12" x14ac:dyDescent="0.25">
      <c r="A43" t="s">
        <v>164</v>
      </c>
      <c r="B43" t="s">
        <v>165</v>
      </c>
      <c r="C43" s="4">
        <v>21</v>
      </c>
      <c r="D43" t="s">
        <v>10</v>
      </c>
      <c r="E43" t="s">
        <v>166</v>
      </c>
      <c r="F43" t="s">
        <v>167</v>
      </c>
      <c r="G43" t="s">
        <v>13</v>
      </c>
      <c r="H43" t="s">
        <v>19</v>
      </c>
      <c r="I43" t="str">
        <f>IF(ISBLANK(Customer_Dim[[#This Row],[Loyalty_Level]]),"Platinum",Customer_Dim[[#This Row],[Loyalty_Level]])</f>
        <v>Platinum</v>
      </c>
      <c r="J43" t="str">
        <f>PROPER(TRIM(Customer_Dim[[#This Row],[Name]]))</f>
        <v>James Gibbs</v>
      </c>
      <c r="K43" t="str">
        <f>PROPER(TRIM(Customer_Dim[[#This Row],[City]]))</f>
        <v>Mooneyshire</v>
      </c>
      <c r="L43" t="str">
        <f>IF(Customer_Dim[[#This Row],[Age]]&lt;30,"Young",IF(Customer_Dim[[#This Row],[Age]]&lt;50,"Middle Age","Senior"))</f>
        <v>Young</v>
      </c>
    </row>
    <row r="44" spans="1:12" x14ac:dyDescent="0.25">
      <c r="A44" t="s">
        <v>168</v>
      </c>
      <c r="B44" t="s">
        <v>169</v>
      </c>
      <c r="C44" s="4">
        <v>19</v>
      </c>
      <c r="D44" t="s">
        <v>10</v>
      </c>
      <c r="E44" t="s">
        <v>170</v>
      </c>
      <c r="F44" t="s">
        <v>171</v>
      </c>
      <c r="G44" t="s">
        <v>13</v>
      </c>
      <c r="H44" t="s">
        <v>19</v>
      </c>
      <c r="I44" t="str">
        <f>IF(ISBLANK(Customer_Dim[[#This Row],[Loyalty_Level]]),"Platinum",Customer_Dim[[#This Row],[Loyalty_Level]])</f>
        <v>Platinum</v>
      </c>
      <c r="J44" t="str">
        <f>PROPER(TRIM(Customer_Dim[[#This Row],[Name]]))</f>
        <v>William Martin</v>
      </c>
      <c r="K44" t="str">
        <f>PROPER(TRIM(Customer_Dim[[#This Row],[City]]))</f>
        <v>Ryanburgh</v>
      </c>
      <c r="L44" t="str">
        <f>IF(Customer_Dim[[#This Row],[Age]]&lt;30,"Young",IF(Customer_Dim[[#This Row],[Age]]&lt;50,"Middle Age","Senior"))</f>
        <v>Young</v>
      </c>
    </row>
    <row r="45" spans="1:12" x14ac:dyDescent="0.25">
      <c r="A45" t="s">
        <v>172</v>
      </c>
      <c r="B45" t="s">
        <v>173</v>
      </c>
      <c r="C45" s="4">
        <v>45</v>
      </c>
      <c r="D45" t="s">
        <v>10</v>
      </c>
      <c r="E45" t="s">
        <v>174</v>
      </c>
      <c r="F45" t="s">
        <v>175</v>
      </c>
      <c r="G45" t="s">
        <v>13</v>
      </c>
      <c r="H45" t="s">
        <v>50</v>
      </c>
      <c r="I45" t="str">
        <f>IF(ISBLANK(Customer_Dim[[#This Row],[Loyalty_Level]]),"Platinum",Customer_Dim[[#This Row],[Loyalty_Level]])</f>
        <v>Gold</v>
      </c>
      <c r="J45" t="str">
        <f>PROPER(TRIM(Customer_Dim[[#This Row],[Name]]))</f>
        <v>Joseph Snow</v>
      </c>
      <c r="K45" t="str">
        <f>PROPER(TRIM(Customer_Dim[[#This Row],[City]]))</f>
        <v>South Michaelfort</v>
      </c>
      <c r="L45" t="str">
        <f>IF(Customer_Dim[[#This Row],[Age]]&lt;30,"Young",IF(Customer_Dim[[#This Row],[Age]]&lt;50,"Middle Age","Senior"))</f>
        <v>Middle Age</v>
      </c>
    </row>
    <row r="46" spans="1:12" x14ac:dyDescent="0.25">
      <c r="A46" t="s">
        <v>176</v>
      </c>
      <c r="B46" t="s">
        <v>177</v>
      </c>
      <c r="C46" s="4">
        <v>34</v>
      </c>
      <c r="D46" t="s">
        <v>10</v>
      </c>
      <c r="E46" t="s">
        <v>178</v>
      </c>
      <c r="F46" t="s">
        <v>103</v>
      </c>
      <c r="G46" t="s">
        <v>13</v>
      </c>
      <c r="H46" t="s">
        <v>28</v>
      </c>
      <c r="I46" t="str">
        <f>IF(ISBLANK(Customer_Dim[[#This Row],[Loyalty_Level]]),"Platinum",Customer_Dim[[#This Row],[Loyalty_Level]])</f>
        <v>Bronze</v>
      </c>
      <c r="J46" t="str">
        <f>PROPER(TRIM(Customer_Dim[[#This Row],[Name]]))</f>
        <v>Denise Williams</v>
      </c>
      <c r="K46" t="str">
        <f>PROPER(TRIM(Customer_Dim[[#This Row],[City]]))</f>
        <v>Christianstad</v>
      </c>
      <c r="L46" t="str">
        <f>IF(Customer_Dim[[#This Row],[Age]]&lt;30,"Young",IF(Customer_Dim[[#This Row],[Age]]&lt;50,"Middle Age","Senior"))</f>
        <v>Middle Age</v>
      </c>
    </row>
    <row r="47" spans="1:12" x14ac:dyDescent="0.25">
      <c r="A47" t="s">
        <v>179</v>
      </c>
      <c r="B47" t="s">
        <v>180</v>
      </c>
      <c r="C47" s="4">
        <v>54</v>
      </c>
      <c r="D47" t="s">
        <v>10</v>
      </c>
      <c r="E47" t="s">
        <v>181</v>
      </c>
      <c r="F47" t="s">
        <v>137</v>
      </c>
      <c r="G47" t="s">
        <v>13</v>
      </c>
      <c r="H47" t="s">
        <v>50</v>
      </c>
      <c r="I47" t="str">
        <f>IF(ISBLANK(Customer_Dim[[#This Row],[Loyalty_Level]]),"Platinum",Customer_Dim[[#This Row],[Loyalty_Level]])</f>
        <v>Gold</v>
      </c>
      <c r="J47" t="str">
        <f>PROPER(TRIM(Customer_Dim[[#This Row],[Name]]))</f>
        <v>Jordan Jackson Dds</v>
      </c>
      <c r="K47" t="str">
        <f>PROPER(TRIM(Customer_Dim[[#This Row],[City]]))</f>
        <v>North Johnview</v>
      </c>
      <c r="L47" t="str">
        <f>IF(Customer_Dim[[#This Row],[Age]]&lt;30,"Young",IF(Customer_Dim[[#This Row],[Age]]&lt;50,"Middle Age","Senior"))</f>
        <v>Senior</v>
      </c>
    </row>
    <row r="48" spans="1:12" x14ac:dyDescent="0.25">
      <c r="A48" t="s">
        <v>182</v>
      </c>
      <c r="B48" t="s">
        <v>183</v>
      </c>
      <c r="C48" s="4">
        <v>55</v>
      </c>
      <c r="D48" t="s">
        <v>16</v>
      </c>
      <c r="E48" t="s">
        <v>184</v>
      </c>
      <c r="F48" t="s">
        <v>27</v>
      </c>
      <c r="G48" t="s">
        <v>13</v>
      </c>
      <c r="H48" t="s">
        <v>19</v>
      </c>
      <c r="I48" t="str">
        <f>IF(ISBLANK(Customer_Dim[[#This Row],[Loyalty_Level]]),"Platinum",Customer_Dim[[#This Row],[Loyalty_Level]])</f>
        <v>Platinum</v>
      </c>
      <c r="J48" t="str">
        <f>PROPER(TRIM(Customer_Dim[[#This Row],[Name]]))</f>
        <v>Michelle Garcia Dds</v>
      </c>
      <c r="K48" t="str">
        <f>PROPER(TRIM(Customer_Dim[[#This Row],[City]]))</f>
        <v>Perezbury</v>
      </c>
      <c r="L48" t="str">
        <f>IF(Customer_Dim[[#This Row],[Age]]&lt;30,"Young",IF(Customer_Dim[[#This Row],[Age]]&lt;50,"Middle Age","Senior"))</f>
        <v>Senior</v>
      </c>
    </row>
    <row r="49" spans="1:12" x14ac:dyDescent="0.25">
      <c r="A49" t="s">
        <v>185</v>
      </c>
      <c r="B49" t="s">
        <v>186</v>
      </c>
      <c r="C49" s="4">
        <v>54</v>
      </c>
      <c r="D49" t="s">
        <v>16</v>
      </c>
      <c r="E49" t="s">
        <v>187</v>
      </c>
      <c r="F49" t="s">
        <v>188</v>
      </c>
      <c r="G49" t="s">
        <v>13</v>
      </c>
      <c r="H49" t="s">
        <v>33</v>
      </c>
      <c r="I49" t="str">
        <f>IF(ISBLANK(Customer_Dim[[#This Row],[Loyalty_Level]]),"Platinum",Customer_Dim[[#This Row],[Loyalty_Level]])</f>
        <v>Silver</v>
      </c>
      <c r="J49" t="str">
        <f>PROPER(TRIM(Customer_Dim[[#This Row],[Name]]))</f>
        <v>Gina Knight</v>
      </c>
      <c r="K49" t="str">
        <f>PROPER(TRIM(Customer_Dim[[#This Row],[City]]))</f>
        <v>Lake Roberthaven</v>
      </c>
      <c r="L49" t="str">
        <f>IF(Customer_Dim[[#This Row],[Age]]&lt;30,"Young",IF(Customer_Dim[[#This Row],[Age]]&lt;50,"Middle Age","Senior"))</f>
        <v>Senior</v>
      </c>
    </row>
    <row r="50" spans="1:12" x14ac:dyDescent="0.25">
      <c r="A50" t="s">
        <v>189</v>
      </c>
      <c r="B50" t="s">
        <v>190</v>
      </c>
      <c r="C50" s="4">
        <v>54</v>
      </c>
      <c r="D50" t="s">
        <v>10</v>
      </c>
      <c r="E50" t="s">
        <v>191</v>
      </c>
      <c r="F50" t="s">
        <v>12</v>
      </c>
      <c r="G50" t="s">
        <v>13</v>
      </c>
      <c r="H50" t="s">
        <v>19</v>
      </c>
      <c r="I50" t="str">
        <f>IF(ISBLANK(Customer_Dim[[#This Row],[Loyalty_Level]]),"Platinum",Customer_Dim[[#This Row],[Loyalty_Level]])</f>
        <v>Platinum</v>
      </c>
      <c r="J50" t="str">
        <f>PROPER(TRIM(Customer_Dim[[#This Row],[Name]]))</f>
        <v>April Mullins</v>
      </c>
      <c r="K50" t="str">
        <f>PROPER(TRIM(Customer_Dim[[#This Row],[City]]))</f>
        <v>Dawsonbury</v>
      </c>
      <c r="L50" t="str">
        <f>IF(Customer_Dim[[#This Row],[Age]]&lt;30,"Young",IF(Customer_Dim[[#This Row],[Age]]&lt;50,"Middle Age","Senior"))</f>
        <v>Senior</v>
      </c>
    </row>
    <row r="51" spans="1:12" x14ac:dyDescent="0.25">
      <c r="A51" t="s">
        <v>192</v>
      </c>
      <c r="B51" t="s">
        <v>193</v>
      </c>
      <c r="C51" s="4">
        <v>45</v>
      </c>
      <c r="D51" t="s">
        <v>16</v>
      </c>
      <c r="E51" t="s">
        <v>194</v>
      </c>
      <c r="F51" t="s">
        <v>27</v>
      </c>
      <c r="G51" t="s">
        <v>13</v>
      </c>
      <c r="H51" t="s">
        <v>50</v>
      </c>
      <c r="I51" t="str">
        <f>IF(ISBLANK(Customer_Dim[[#This Row],[Loyalty_Level]]),"Platinum",Customer_Dim[[#This Row],[Loyalty_Level]])</f>
        <v>Gold</v>
      </c>
      <c r="J51" t="str">
        <f>PROPER(TRIM(Customer_Dim[[#This Row],[Name]]))</f>
        <v>Timothy Weaver</v>
      </c>
      <c r="K51" t="str">
        <f>PROPER(TRIM(Customer_Dim[[#This Row],[City]]))</f>
        <v>New Amy</v>
      </c>
      <c r="L51" t="str">
        <f>IF(Customer_Dim[[#This Row],[Age]]&lt;30,"Young",IF(Customer_Dim[[#This Row],[Age]]&lt;50,"Middle Age","Senior"))</f>
        <v>Middle Age</v>
      </c>
    </row>
    <row r="52" spans="1:12" x14ac:dyDescent="0.25">
      <c r="A52" t="s">
        <v>195</v>
      </c>
      <c r="B52" t="s">
        <v>196</v>
      </c>
      <c r="C52" s="4">
        <v>61</v>
      </c>
      <c r="D52" t="s">
        <v>16</v>
      </c>
      <c r="E52" t="s">
        <v>197</v>
      </c>
      <c r="F52" t="s">
        <v>198</v>
      </c>
      <c r="G52" t="s">
        <v>13</v>
      </c>
      <c r="H52" t="s">
        <v>50</v>
      </c>
      <c r="I52" t="str">
        <f>IF(ISBLANK(Customer_Dim[[#This Row],[Loyalty_Level]]),"Platinum",Customer_Dim[[#This Row],[Loyalty_Level]])</f>
        <v>Gold</v>
      </c>
      <c r="J52" t="str">
        <f>PROPER(TRIM(Customer_Dim[[#This Row],[Name]]))</f>
        <v>Matthew Hunter Jr.</v>
      </c>
      <c r="K52" t="str">
        <f>PROPER(TRIM(Customer_Dim[[#This Row],[City]]))</f>
        <v>Gregoryview</v>
      </c>
      <c r="L52" t="str">
        <f>IF(Customer_Dim[[#This Row],[Age]]&lt;30,"Young",IF(Customer_Dim[[#This Row],[Age]]&lt;50,"Middle Age","Senior"))</f>
        <v>Senior</v>
      </c>
    </row>
    <row r="53" spans="1:12" x14ac:dyDescent="0.25">
      <c r="A53" t="s">
        <v>199</v>
      </c>
      <c r="B53" t="s">
        <v>200</v>
      </c>
      <c r="C53" s="4">
        <v>23</v>
      </c>
      <c r="D53" t="s">
        <v>16</v>
      </c>
      <c r="E53" t="s">
        <v>201</v>
      </c>
      <c r="F53" t="s">
        <v>45</v>
      </c>
      <c r="G53" t="s">
        <v>13</v>
      </c>
      <c r="H53" t="s">
        <v>50</v>
      </c>
      <c r="I53" t="str">
        <f>IF(ISBLANK(Customer_Dim[[#This Row],[Loyalty_Level]]),"Platinum",Customer_Dim[[#This Row],[Loyalty_Level]])</f>
        <v>Gold</v>
      </c>
      <c r="J53" t="str">
        <f>PROPER(TRIM(Customer_Dim[[#This Row],[Name]]))</f>
        <v>Sarah Rodgers</v>
      </c>
      <c r="K53" t="str">
        <f>PROPER(TRIM(Customer_Dim[[#This Row],[City]]))</f>
        <v>New Julia</v>
      </c>
      <c r="L53" t="str">
        <f>IF(Customer_Dim[[#This Row],[Age]]&lt;30,"Young",IF(Customer_Dim[[#This Row],[Age]]&lt;50,"Middle Age","Senior"))</f>
        <v>Young</v>
      </c>
    </row>
    <row r="54" spans="1:12" x14ac:dyDescent="0.25">
      <c r="A54" t="s">
        <v>202</v>
      </c>
      <c r="B54" t="s">
        <v>203</v>
      </c>
      <c r="C54" s="4">
        <v>55</v>
      </c>
      <c r="D54" t="s">
        <v>10</v>
      </c>
      <c r="E54" t="s">
        <v>204</v>
      </c>
      <c r="F54" t="s">
        <v>205</v>
      </c>
      <c r="G54" t="s">
        <v>13</v>
      </c>
      <c r="H54" t="s">
        <v>28</v>
      </c>
      <c r="I54" t="str">
        <f>IF(ISBLANK(Customer_Dim[[#This Row],[Loyalty_Level]]),"Platinum",Customer_Dim[[#This Row],[Loyalty_Level]])</f>
        <v>Bronze</v>
      </c>
      <c r="J54" t="str">
        <f>PROPER(TRIM(Customer_Dim[[#This Row],[Name]]))</f>
        <v>Debra Liu</v>
      </c>
      <c r="K54" t="str">
        <f>PROPER(TRIM(Customer_Dim[[#This Row],[City]]))</f>
        <v>South Timtown</v>
      </c>
      <c r="L54" t="str">
        <f>IF(Customer_Dim[[#This Row],[Age]]&lt;30,"Young",IF(Customer_Dim[[#This Row],[Age]]&lt;50,"Middle Age","Senior"))</f>
        <v>Senior</v>
      </c>
    </row>
    <row r="55" spans="1:12" x14ac:dyDescent="0.25">
      <c r="A55" t="s">
        <v>206</v>
      </c>
      <c r="B55" t="s">
        <v>207</v>
      </c>
      <c r="C55" s="4">
        <v>37</v>
      </c>
      <c r="D55" t="s">
        <v>16</v>
      </c>
      <c r="E55" t="s">
        <v>208</v>
      </c>
      <c r="F55" t="s">
        <v>160</v>
      </c>
      <c r="G55" t="s">
        <v>13</v>
      </c>
      <c r="H55" t="s">
        <v>50</v>
      </c>
      <c r="I55" t="str">
        <f>IF(ISBLANK(Customer_Dim[[#This Row],[Loyalty_Level]]),"Platinum",Customer_Dim[[#This Row],[Loyalty_Level]])</f>
        <v>Gold</v>
      </c>
      <c r="J55" t="str">
        <f>PROPER(TRIM(Customer_Dim[[#This Row],[Name]]))</f>
        <v>Sharon Brown</v>
      </c>
      <c r="K55" t="str">
        <f>PROPER(TRIM(Customer_Dim[[#This Row],[City]]))</f>
        <v>East Andrea</v>
      </c>
      <c r="L55" t="str">
        <f>IF(Customer_Dim[[#This Row],[Age]]&lt;30,"Young",IF(Customer_Dim[[#This Row],[Age]]&lt;50,"Middle Age","Senior"))</f>
        <v>Middle Age</v>
      </c>
    </row>
    <row r="56" spans="1:12" x14ac:dyDescent="0.25">
      <c r="A56" t="s">
        <v>209</v>
      </c>
      <c r="B56" t="s">
        <v>210</v>
      </c>
      <c r="C56" s="4">
        <v>24</v>
      </c>
      <c r="D56" t="s">
        <v>10</v>
      </c>
      <c r="E56" t="s">
        <v>211</v>
      </c>
      <c r="F56" t="s">
        <v>99</v>
      </c>
      <c r="G56" t="s">
        <v>13</v>
      </c>
      <c r="H56" t="s">
        <v>19</v>
      </c>
      <c r="I56" t="str">
        <f>IF(ISBLANK(Customer_Dim[[#This Row],[Loyalty_Level]]),"Platinum",Customer_Dim[[#This Row],[Loyalty_Level]])</f>
        <v>Platinum</v>
      </c>
      <c r="J56" t="str">
        <f>PROPER(TRIM(Customer_Dim[[#This Row],[Name]]))</f>
        <v>Katherine Dorsey</v>
      </c>
      <c r="K56" t="str">
        <f>PROPER(TRIM(Customer_Dim[[#This Row],[City]]))</f>
        <v>Christopherland</v>
      </c>
      <c r="L56" t="str">
        <f>IF(Customer_Dim[[#This Row],[Age]]&lt;30,"Young",IF(Customer_Dim[[#This Row],[Age]]&lt;50,"Middle Age","Senior"))</f>
        <v>Young</v>
      </c>
    </row>
    <row r="57" spans="1:12" x14ac:dyDescent="0.25">
      <c r="A57" t="s">
        <v>212</v>
      </c>
      <c r="B57" t="s">
        <v>213</v>
      </c>
      <c r="C57" s="4">
        <v>56</v>
      </c>
      <c r="D57" t="s">
        <v>16</v>
      </c>
      <c r="E57" t="s">
        <v>214</v>
      </c>
      <c r="F57" t="s">
        <v>205</v>
      </c>
      <c r="G57" t="s">
        <v>13</v>
      </c>
      <c r="H57" t="s">
        <v>28</v>
      </c>
      <c r="I57" t="str">
        <f>IF(ISBLANK(Customer_Dim[[#This Row],[Loyalty_Level]]),"Platinum",Customer_Dim[[#This Row],[Loyalty_Level]])</f>
        <v>Bronze</v>
      </c>
      <c r="J57" t="str">
        <f>PROPER(TRIM(Customer_Dim[[#This Row],[Name]]))</f>
        <v>Wayne Mcpherson</v>
      </c>
      <c r="K57" t="str">
        <f>PROPER(TRIM(Customer_Dim[[#This Row],[City]]))</f>
        <v>Edwardsfort</v>
      </c>
      <c r="L57" t="str">
        <f>IF(Customer_Dim[[#This Row],[Age]]&lt;30,"Young",IF(Customer_Dim[[#This Row],[Age]]&lt;50,"Middle Age","Senior"))</f>
        <v>Senior</v>
      </c>
    </row>
    <row r="58" spans="1:12" x14ac:dyDescent="0.25">
      <c r="A58" t="s">
        <v>215</v>
      </c>
      <c r="B58" t="s">
        <v>216</v>
      </c>
      <c r="C58" s="4">
        <v>49</v>
      </c>
      <c r="D58" t="s">
        <v>16</v>
      </c>
      <c r="E58" t="s">
        <v>217</v>
      </c>
      <c r="F58" t="s">
        <v>54</v>
      </c>
      <c r="G58" t="s">
        <v>13</v>
      </c>
      <c r="H58" t="s">
        <v>50</v>
      </c>
      <c r="I58" t="str">
        <f>IF(ISBLANK(Customer_Dim[[#This Row],[Loyalty_Level]]),"Platinum",Customer_Dim[[#This Row],[Loyalty_Level]])</f>
        <v>Gold</v>
      </c>
      <c r="J58" t="str">
        <f>PROPER(TRIM(Customer_Dim[[#This Row],[Name]]))</f>
        <v>Christopher Sutton</v>
      </c>
      <c r="K58" t="str">
        <f>PROPER(TRIM(Customer_Dim[[#This Row],[City]]))</f>
        <v>Deborahberg</v>
      </c>
      <c r="L58" t="str">
        <f>IF(Customer_Dim[[#This Row],[Age]]&lt;30,"Young",IF(Customer_Dim[[#This Row],[Age]]&lt;50,"Middle Age","Senior"))</f>
        <v>Middle Age</v>
      </c>
    </row>
    <row r="59" spans="1:12" x14ac:dyDescent="0.25">
      <c r="A59" t="s">
        <v>218</v>
      </c>
      <c r="B59" t="s">
        <v>219</v>
      </c>
      <c r="C59" s="4">
        <v>43</v>
      </c>
      <c r="D59" t="s">
        <v>16</v>
      </c>
      <c r="E59" t="s">
        <v>220</v>
      </c>
      <c r="F59" t="s">
        <v>221</v>
      </c>
      <c r="G59" t="s">
        <v>13</v>
      </c>
      <c r="H59" t="s">
        <v>19</v>
      </c>
      <c r="I59" t="str">
        <f>IF(ISBLANK(Customer_Dim[[#This Row],[Loyalty_Level]]),"Platinum",Customer_Dim[[#This Row],[Loyalty_Level]])</f>
        <v>Platinum</v>
      </c>
      <c r="J59" t="str">
        <f>PROPER(TRIM(Customer_Dim[[#This Row],[Name]]))</f>
        <v>Jay Patel</v>
      </c>
      <c r="K59" t="str">
        <f>PROPER(TRIM(Customer_Dim[[#This Row],[City]]))</f>
        <v>Morrisbury</v>
      </c>
      <c r="L59" t="str">
        <f>IF(Customer_Dim[[#This Row],[Age]]&lt;30,"Young",IF(Customer_Dim[[#This Row],[Age]]&lt;50,"Middle Age","Senior"))</f>
        <v>Middle Age</v>
      </c>
    </row>
    <row r="60" spans="1:12" x14ac:dyDescent="0.25">
      <c r="A60" t="s">
        <v>222</v>
      </c>
      <c r="B60" t="s">
        <v>223</v>
      </c>
      <c r="C60" s="4">
        <v>51</v>
      </c>
      <c r="D60" t="s">
        <v>10</v>
      </c>
      <c r="E60" t="s">
        <v>224</v>
      </c>
      <c r="F60" t="s">
        <v>144</v>
      </c>
      <c r="G60" t="s">
        <v>13</v>
      </c>
      <c r="H60" t="s">
        <v>19</v>
      </c>
      <c r="I60" t="str">
        <f>IF(ISBLANK(Customer_Dim[[#This Row],[Loyalty_Level]]),"Platinum",Customer_Dim[[#This Row],[Loyalty_Level]])</f>
        <v>Platinum</v>
      </c>
      <c r="J60" t="str">
        <f>PROPER(TRIM(Customer_Dim[[#This Row],[Name]]))</f>
        <v>Cheryl Copeland</v>
      </c>
      <c r="K60" t="str">
        <f>PROPER(TRIM(Customer_Dim[[#This Row],[City]]))</f>
        <v>Snowmouth</v>
      </c>
      <c r="L60" t="str">
        <f>IF(Customer_Dim[[#This Row],[Age]]&lt;30,"Young",IF(Customer_Dim[[#This Row],[Age]]&lt;50,"Middle Age","Senior"))</f>
        <v>Senior</v>
      </c>
    </row>
    <row r="61" spans="1:12" x14ac:dyDescent="0.25">
      <c r="A61" t="s">
        <v>225</v>
      </c>
      <c r="B61" t="s">
        <v>226</v>
      </c>
      <c r="C61" s="4">
        <v>53</v>
      </c>
      <c r="D61" t="s">
        <v>10</v>
      </c>
      <c r="E61" t="s">
        <v>227</v>
      </c>
      <c r="F61" t="s">
        <v>69</v>
      </c>
      <c r="G61" t="s">
        <v>13</v>
      </c>
      <c r="H61" t="s">
        <v>19</v>
      </c>
      <c r="I61" t="str">
        <f>IF(ISBLANK(Customer_Dim[[#This Row],[Loyalty_Level]]),"Platinum",Customer_Dim[[#This Row],[Loyalty_Level]])</f>
        <v>Platinum</v>
      </c>
      <c r="J61" t="str">
        <f>PROPER(TRIM(Customer_Dim[[#This Row],[Name]]))</f>
        <v>Alyssa Vargas</v>
      </c>
      <c r="K61" t="str">
        <f>PROPER(TRIM(Customer_Dim[[#This Row],[City]]))</f>
        <v>New Kathrynland</v>
      </c>
      <c r="L61" t="str">
        <f>IF(Customer_Dim[[#This Row],[Age]]&lt;30,"Young",IF(Customer_Dim[[#This Row],[Age]]&lt;50,"Middle Age","Senior"))</f>
        <v>Senior</v>
      </c>
    </row>
    <row r="62" spans="1:12" x14ac:dyDescent="0.25">
      <c r="A62" t="s">
        <v>228</v>
      </c>
      <c r="B62" t="s">
        <v>229</v>
      </c>
      <c r="C62" s="4">
        <v>22</v>
      </c>
      <c r="D62" t="s">
        <v>16</v>
      </c>
      <c r="E62" t="s">
        <v>230</v>
      </c>
      <c r="F62" t="s">
        <v>167</v>
      </c>
      <c r="G62" t="s">
        <v>13</v>
      </c>
      <c r="H62" t="s">
        <v>33</v>
      </c>
      <c r="I62" t="str">
        <f>IF(ISBLANK(Customer_Dim[[#This Row],[Loyalty_Level]]),"Platinum",Customer_Dim[[#This Row],[Loyalty_Level]])</f>
        <v>Silver</v>
      </c>
      <c r="J62" t="str">
        <f>PROPER(TRIM(Customer_Dim[[#This Row],[Name]]))</f>
        <v>Dr. David Smith</v>
      </c>
      <c r="K62" t="str">
        <f>PROPER(TRIM(Customer_Dim[[#This Row],[City]]))</f>
        <v>Schmidtchester</v>
      </c>
      <c r="L62" t="str">
        <f>IF(Customer_Dim[[#This Row],[Age]]&lt;30,"Young",IF(Customer_Dim[[#This Row],[Age]]&lt;50,"Middle Age","Senior"))</f>
        <v>Young</v>
      </c>
    </row>
    <row r="63" spans="1:12" x14ac:dyDescent="0.25">
      <c r="A63" t="s">
        <v>231</v>
      </c>
      <c r="B63" t="s">
        <v>232</v>
      </c>
      <c r="C63" s="4">
        <v>23</v>
      </c>
      <c r="D63" t="s">
        <v>10</v>
      </c>
      <c r="E63" t="s">
        <v>233</v>
      </c>
      <c r="F63" t="s">
        <v>117</v>
      </c>
      <c r="G63" t="s">
        <v>13</v>
      </c>
      <c r="H63" t="s">
        <v>33</v>
      </c>
      <c r="I63" t="str">
        <f>IF(ISBLANK(Customer_Dim[[#This Row],[Loyalty_Level]]),"Platinum",Customer_Dim[[#This Row],[Loyalty_Level]])</f>
        <v>Silver</v>
      </c>
      <c r="J63" t="str">
        <f>PROPER(TRIM(Customer_Dim[[#This Row],[Name]]))</f>
        <v>Kristin Stein</v>
      </c>
      <c r="K63" t="str">
        <f>PROPER(TRIM(Customer_Dim[[#This Row],[City]]))</f>
        <v>Jennifermouth</v>
      </c>
      <c r="L63" t="str">
        <f>IF(Customer_Dim[[#This Row],[Age]]&lt;30,"Young",IF(Customer_Dim[[#This Row],[Age]]&lt;50,"Middle Age","Senior"))</f>
        <v>Young</v>
      </c>
    </row>
    <row r="64" spans="1:12" x14ac:dyDescent="0.25">
      <c r="A64" t="s">
        <v>234</v>
      </c>
      <c r="B64" t="s">
        <v>235</v>
      </c>
      <c r="C64" s="4">
        <v>50</v>
      </c>
      <c r="D64" t="s">
        <v>10</v>
      </c>
      <c r="E64" t="s">
        <v>236</v>
      </c>
      <c r="F64" t="s">
        <v>237</v>
      </c>
      <c r="G64" t="s">
        <v>13</v>
      </c>
      <c r="H64" t="s">
        <v>28</v>
      </c>
      <c r="I64" t="str">
        <f>IF(ISBLANK(Customer_Dim[[#This Row],[Loyalty_Level]]),"Platinum",Customer_Dim[[#This Row],[Loyalty_Level]])</f>
        <v>Bronze</v>
      </c>
      <c r="J64" t="str">
        <f>PROPER(TRIM(Customer_Dim[[#This Row],[Name]]))</f>
        <v>James Bean</v>
      </c>
      <c r="K64" t="str">
        <f>PROPER(TRIM(Customer_Dim[[#This Row],[City]]))</f>
        <v>Stevensonton</v>
      </c>
      <c r="L64" t="str">
        <f>IF(Customer_Dim[[#This Row],[Age]]&lt;30,"Young",IF(Customer_Dim[[#This Row],[Age]]&lt;50,"Middle Age","Senior"))</f>
        <v>Senior</v>
      </c>
    </row>
    <row r="65" spans="1:12" x14ac:dyDescent="0.25">
      <c r="A65" t="s">
        <v>238</v>
      </c>
      <c r="B65" t="s">
        <v>239</v>
      </c>
      <c r="C65" s="4">
        <v>51</v>
      </c>
      <c r="D65" t="s">
        <v>10</v>
      </c>
      <c r="E65" t="s">
        <v>240</v>
      </c>
      <c r="F65" t="s">
        <v>241</v>
      </c>
      <c r="G65" t="s">
        <v>13</v>
      </c>
      <c r="H65" t="s">
        <v>19</v>
      </c>
      <c r="I65" t="str">
        <f>IF(ISBLANK(Customer_Dim[[#This Row],[Loyalty_Level]]),"Platinum",Customer_Dim[[#This Row],[Loyalty_Level]])</f>
        <v>Platinum</v>
      </c>
      <c r="J65" t="str">
        <f>PROPER(TRIM(Customer_Dim[[#This Row],[Name]]))</f>
        <v>Michael Daniel</v>
      </c>
      <c r="K65" t="str">
        <f>PROPER(TRIM(Customer_Dim[[#This Row],[City]]))</f>
        <v>New Jesse</v>
      </c>
      <c r="L65" t="str">
        <f>IF(Customer_Dim[[#This Row],[Age]]&lt;30,"Young",IF(Customer_Dim[[#This Row],[Age]]&lt;50,"Middle Age","Senior"))</f>
        <v>Senior</v>
      </c>
    </row>
    <row r="66" spans="1:12" x14ac:dyDescent="0.25">
      <c r="A66" t="s">
        <v>242</v>
      </c>
      <c r="B66" t="s">
        <v>243</v>
      </c>
      <c r="C66" s="4">
        <v>33</v>
      </c>
      <c r="D66" t="s">
        <v>10</v>
      </c>
      <c r="E66" t="s">
        <v>244</v>
      </c>
      <c r="F66" t="s">
        <v>137</v>
      </c>
      <c r="G66" t="s">
        <v>13</v>
      </c>
      <c r="H66" t="s">
        <v>50</v>
      </c>
      <c r="I66" t="str">
        <f>IF(ISBLANK(Customer_Dim[[#This Row],[Loyalty_Level]]),"Platinum",Customer_Dim[[#This Row],[Loyalty_Level]])</f>
        <v>Gold</v>
      </c>
      <c r="J66" t="str">
        <f>PROPER(TRIM(Customer_Dim[[#This Row],[Name]]))</f>
        <v>Mr. Mason Butler</v>
      </c>
      <c r="K66" t="str">
        <f>PROPER(TRIM(Customer_Dim[[#This Row],[City]]))</f>
        <v>Port Kathrynhaven</v>
      </c>
      <c r="L66" t="str">
        <f>IF(Customer_Dim[[#This Row],[Age]]&lt;30,"Young",IF(Customer_Dim[[#This Row],[Age]]&lt;50,"Middle Age","Senior"))</f>
        <v>Middle Age</v>
      </c>
    </row>
    <row r="67" spans="1:12" x14ac:dyDescent="0.25">
      <c r="A67" t="s">
        <v>245</v>
      </c>
      <c r="B67" t="s">
        <v>246</v>
      </c>
      <c r="C67" s="4">
        <v>21</v>
      </c>
      <c r="D67" t="s">
        <v>16</v>
      </c>
      <c r="E67" t="s">
        <v>247</v>
      </c>
      <c r="F67" t="s">
        <v>188</v>
      </c>
      <c r="G67" t="s">
        <v>13</v>
      </c>
      <c r="H67" t="s">
        <v>33</v>
      </c>
      <c r="I67" t="str">
        <f>IF(ISBLANK(Customer_Dim[[#This Row],[Loyalty_Level]]),"Platinum",Customer_Dim[[#This Row],[Loyalty_Level]])</f>
        <v>Silver</v>
      </c>
      <c r="J67" t="str">
        <f>PROPER(TRIM(Customer_Dim[[#This Row],[Name]]))</f>
        <v>Michael Thomas</v>
      </c>
      <c r="K67" t="str">
        <f>PROPER(TRIM(Customer_Dim[[#This Row],[City]]))</f>
        <v>Woodmouth</v>
      </c>
      <c r="L67" t="str">
        <f>IF(Customer_Dim[[#This Row],[Age]]&lt;30,"Young",IF(Customer_Dim[[#This Row],[Age]]&lt;50,"Middle Age","Senior"))</f>
        <v>Young</v>
      </c>
    </row>
    <row r="68" spans="1:12" x14ac:dyDescent="0.25">
      <c r="A68" t="s">
        <v>248</v>
      </c>
      <c r="B68" t="s">
        <v>249</v>
      </c>
      <c r="C68" s="4">
        <v>27</v>
      </c>
      <c r="D68" t="s">
        <v>16</v>
      </c>
      <c r="E68" t="s">
        <v>250</v>
      </c>
      <c r="F68" t="s">
        <v>49</v>
      </c>
      <c r="G68" t="s">
        <v>13</v>
      </c>
      <c r="H68" t="s">
        <v>33</v>
      </c>
      <c r="I68" t="str">
        <f>IF(ISBLANK(Customer_Dim[[#This Row],[Loyalty_Level]]),"Platinum",Customer_Dim[[#This Row],[Loyalty_Level]])</f>
        <v>Silver</v>
      </c>
      <c r="J68" t="str">
        <f>PROPER(TRIM(Customer_Dim[[#This Row],[Name]]))</f>
        <v>Cody Diaz</v>
      </c>
      <c r="K68" t="str">
        <f>PROPER(TRIM(Customer_Dim[[#This Row],[City]]))</f>
        <v>South Aaronside</v>
      </c>
      <c r="L68" t="str">
        <f>IF(Customer_Dim[[#This Row],[Age]]&lt;30,"Young",IF(Customer_Dim[[#This Row],[Age]]&lt;50,"Middle Age","Senior"))</f>
        <v>Young</v>
      </c>
    </row>
    <row r="69" spans="1:12" x14ac:dyDescent="0.25">
      <c r="A69" t="s">
        <v>251</v>
      </c>
      <c r="B69" t="s">
        <v>252</v>
      </c>
      <c r="C69" s="4">
        <v>58</v>
      </c>
      <c r="D69" t="s">
        <v>10</v>
      </c>
      <c r="E69" t="s">
        <v>253</v>
      </c>
      <c r="F69" t="s">
        <v>254</v>
      </c>
      <c r="G69" t="s">
        <v>13</v>
      </c>
      <c r="H69" t="s">
        <v>33</v>
      </c>
      <c r="I69" t="str">
        <f>IF(ISBLANK(Customer_Dim[[#This Row],[Loyalty_Level]]),"Platinum",Customer_Dim[[#This Row],[Loyalty_Level]])</f>
        <v>Silver</v>
      </c>
      <c r="J69" t="str">
        <f>PROPER(TRIM(Customer_Dim[[#This Row],[Name]]))</f>
        <v>Amber Mcclain</v>
      </c>
      <c r="K69" t="str">
        <f>PROPER(TRIM(Customer_Dim[[#This Row],[City]]))</f>
        <v>Brendaburgh</v>
      </c>
      <c r="L69" t="str">
        <f>IF(Customer_Dim[[#This Row],[Age]]&lt;30,"Young",IF(Customer_Dim[[#This Row],[Age]]&lt;50,"Middle Age","Senior"))</f>
        <v>Senior</v>
      </c>
    </row>
    <row r="70" spans="1:12" x14ac:dyDescent="0.25">
      <c r="A70" t="s">
        <v>255</v>
      </c>
      <c r="B70" t="s">
        <v>256</v>
      </c>
      <c r="C70" s="4">
        <v>24</v>
      </c>
      <c r="D70" t="s">
        <v>16</v>
      </c>
      <c r="E70" t="s">
        <v>257</v>
      </c>
      <c r="F70" t="s">
        <v>258</v>
      </c>
      <c r="G70" t="s">
        <v>13</v>
      </c>
      <c r="H70" t="s">
        <v>33</v>
      </c>
      <c r="I70" t="str">
        <f>IF(ISBLANK(Customer_Dim[[#This Row],[Loyalty_Level]]),"Platinum",Customer_Dim[[#This Row],[Loyalty_Level]])</f>
        <v>Silver</v>
      </c>
      <c r="J70" t="str">
        <f>PROPER(TRIM(Customer_Dim[[#This Row],[Name]]))</f>
        <v>Mr. Mark Beasley</v>
      </c>
      <c r="K70" t="str">
        <f>PROPER(TRIM(Customer_Dim[[#This Row],[City]]))</f>
        <v>West Johnchester</v>
      </c>
      <c r="L70" t="str">
        <f>IF(Customer_Dim[[#This Row],[Age]]&lt;30,"Young",IF(Customer_Dim[[#This Row],[Age]]&lt;50,"Middle Age","Senior"))</f>
        <v>Young</v>
      </c>
    </row>
    <row r="71" spans="1:12" x14ac:dyDescent="0.25">
      <c r="A71" t="s">
        <v>259</v>
      </c>
      <c r="B71" t="s">
        <v>260</v>
      </c>
      <c r="C71" s="4">
        <v>24</v>
      </c>
      <c r="D71" t="s">
        <v>16</v>
      </c>
      <c r="E71" t="s">
        <v>261</v>
      </c>
      <c r="F71" t="s">
        <v>91</v>
      </c>
      <c r="G71" t="s">
        <v>13</v>
      </c>
      <c r="H71" t="s">
        <v>19</v>
      </c>
      <c r="I71" t="str">
        <f>IF(ISBLANK(Customer_Dim[[#This Row],[Loyalty_Level]]),"Platinum",Customer_Dim[[#This Row],[Loyalty_Level]])</f>
        <v>Platinum</v>
      </c>
      <c r="J71" t="str">
        <f>PROPER(TRIM(Customer_Dim[[#This Row],[Name]]))</f>
        <v>Roy Cole</v>
      </c>
      <c r="K71" t="str">
        <f>PROPER(TRIM(Customer_Dim[[#This Row],[City]]))</f>
        <v>North Cynthiatown</v>
      </c>
      <c r="L71" t="str">
        <f>IF(Customer_Dim[[#This Row],[Age]]&lt;30,"Young",IF(Customer_Dim[[#This Row],[Age]]&lt;50,"Middle Age","Senior"))</f>
        <v>Young</v>
      </c>
    </row>
    <row r="72" spans="1:12" x14ac:dyDescent="0.25">
      <c r="A72" t="s">
        <v>262</v>
      </c>
      <c r="B72" t="s">
        <v>263</v>
      </c>
      <c r="C72" s="4">
        <v>29</v>
      </c>
      <c r="D72" t="s">
        <v>16</v>
      </c>
      <c r="E72" t="s">
        <v>264</v>
      </c>
      <c r="F72" t="s">
        <v>237</v>
      </c>
      <c r="G72" t="s">
        <v>13</v>
      </c>
      <c r="H72" t="s">
        <v>50</v>
      </c>
      <c r="I72" t="str">
        <f>IF(ISBLANK(Customer_Dim[[#This Row],[Loyalty_Level]]),"Platinum",Customer_Dim[[#This Row],[Loyalty_Level]])</f>
        <v>Gold</v>
      </c>
      <c r="J72" t="str">
        <f>PROPER(TRIM(Customer_Dim[[#This Row],[Name]]))</f>
        <v>Eric Singh</v>
      </c>
      <c r="K72" t="str">
        <f>PROPER(TRIM(Customer_Dim[[#This Row],[City]]))</f>
        <v>Port Lisa</v>
      </c>
      <c r="L72" t="str">
        <f>IF(Customer_Dim[[#This Row],[Age]]&lt;30,"Young",IF(Customer_Dim[[#This Row],[Age]]&lt;50,"Middle Age","Senior"))</f>
        <v>Young</v>
      </c>
    </row>
    <row r="73" spans="1:12" x14ac:dyDescent="0.25">
      <c r="A73" t="s">
        <v>265</v>
      </c>
      <c r="B73" t="s">
        <v>266</v>
      </c>
      <c r="C73" s="4">
        <v>61</v>
      </c>
      <c r="D73" t="s">
        <v>16</v>
      </c>
      <c r="E73" t="s">
        <v>267</v>
      </c>
      <c r="F73" t="s">
        <v>237</v>
      </c>
      <c r="G73" t="s">
        <v>13</v>
      </c>
      <c r="H73" t="s">
        <v>50</v>
      </c>
      <c r="I73" t="str">
        <f>IF(ISBLANK(Customer_Dim[[#This Row],[Loyalty_Level]]),"Platinum",Customer_Dim[[#This Row],[Loyalty_Level]])</f>
        <v>Gold</v>
      </c>
      <c r="J73" t="str">
        <f>PROPER(TRIM(Customer_Dim[[#This Row],[Name]]))</f>
        <v>Andrea Perez</v>
      </c>
      <c r="K73" t="str">
        <f>PROPER(TRIM(Customer_Dim[[#This Row],[City]]))</f>
        <v>South Shaun</v>
      </c>
      <c r="L73" t="str">
        <f>IF(Customer_Dim[[#This Row],[Age]]&lt;30,"Young",IF(Customer_Dim[[#This Row],[Age]]&lt;50,"Middle Age","Senior"))</f>
        <v>Senior</v>
      </c>
    </row>
    <row r="74" spans="1:12" x14ac:dyDescent="0.25">
      <c r="A74" t="s">
        <v>268</v>
      </c>
      <c r="B74" t="s">
        <v>269</v>
      </c>
      <c r="C74" s="4">
        <v>39</v>
      </c>
      <c r="D74" t="s">
        <v>16</v>
      </c>
      <c r="E74" t="s">
        <v>270</v>
      </c>
      <c r="F74" t="s">
        <v>271</v>
      </c>
      <c r="G74" t="s">
        <v>13</v>
      </c>
      <c r="H74" t="s">
        <v>50</v>
      </c>
      <c r="I74" t="str">
        <f>IF(ISBLANK(Customer_Dim[[#This Row],[Loyalty_Level]]),"Platinum",Customer_Dim[[#This Row],[Loyalty_Level]])</f>
        <v>Gold</v>
      </c>
      <c r="J74" t="str">
        <f>PROPER(TRIM(Customer_Dim[[#This Row],[Name]]))</f>
        <v>Tonya Burch</v>
      </c>
      <c r="K74" t="str">
        <f>PROPER(TRIM(Customer_Dim[[#This Row],[City]]))</f>
        <v>Olsonhaven</v>
      </c>
      <c r="L74" t="str">
        <f>IF(Customer_Dim[[#This Row],[Age]]&lt;30,"Young",IF(Customer_Dim[[#This Row],[Age]]&lt;50,"Middle Age","Senior"))</f>
        <v>Middle Age</v>
      </c>
    </row>
    <row r="75" spans="1:12" x14ac:dyDescent="0.25">
      <c r="A75" t="s">
        <v>272</v>
      </c>
      <c r="B75" t="s">
        <v>273</v>
      </c>
      <c r="C75" s="4">
        <v>56</v>
      </c>
      <c r="D75" t="s">
        <v>16</v>
      </c>
      <c r="E75" t="s">
        <v>274</v>
      </c>
      <c r="F75" t="s">
        <v>45</v>
      </c>
      <c r="G75" t="s">
        <v>13</v>
      </c>
      <c r="H75" t="s">
        <v>33</v>
      </c>
      <c r="I75" t="str">
        <f>IF(ISBLANK(Customer_Dim[[#This Row],[Loyalty_Level]]),"Platinum",Customer_Dim[[#This Row],[Loyalty_Level]])</f>
        <v>Silver</v>
      </c>
      <c r="J75" t="str">
        <f>PROPER(TRIM(Customer_Dim[[#This Row],[Name]]))</f>
        <v>Christopher Brown</v>
      </c>
      <c r="K75" t="str">
        <f>PROPER(TRIM(Customer_Dim[[#This Row],[City]]))</f>
        <v>Sandrastad</v>
      </c>
      <c r="L75" t="str">
        <f>IF(Customer_Dim[[#This Row],[Age]]&lt;30,"Young",IF(Customer_Dim[[#This Row],[Age]]&lt;50,"Middle Age","Senior"))</f>
        <v>Senior</v>
      </c>
    </row>
    <row r="76" spans="1:12" x14ac:dyDescent="0.25">
      <c r="A76" t="s">
        <v>275</v>
      </c>
      <c r="B76" t="s">
        <v>276</v>
      </c>
      <c r="C76" s="4">
        <v>58</v>
      </c>
      <c r="D76" t="s">
        <v>10</v>
      </c>
      <c r="E76" t="s">
        <v>277</v>
      </c>
      <c r="F76" t="s">
        <v>278</v>
      </c>
      <c r="G76" t="s">
        <v>13</v>
      </c>
      <c r="H76" t="s">
        <v>28</v>
      </c>
      <c r="I76" t="str">
        <f>IF(ISBLANK(Customer_Dim[[#This Row],[Loyalty_Level]]),"Platinum",Customer_Dim[[#This Row],[Loyalty_Level]])</f>
        <v>Bronze</v>
      </c>
      <c r="J76" t="str">
        <f>PROPER(TRIM(Customer_Dim[[#This Row],[Name]]))</f>
        <v>John Mayer</v>
      </c>
      <c r="K76" t="str">
        <f>PROPER(TRIM(Customer_Dim[[#This Row],[City]]))</f>
        <v>Longport</v>
      </c>
      <c r="L76" t="str">
        <f>IF(Customer_Dim[[#This Row],[Age]]&lt;30,"Young",IF(Customer_Dim[[#This Row],[Age]]&lt;50,"Middle Age","Senior"))</f>
        <v>Senior</v>
      </c>
    </row>
    <row r="77" spans="1:12" x14ac:dyDescent="0.25">
      <c r="A77" t="s">
        <v>279</v>
      </c>
      <c r="B77" t="s">
        <v>280</v>
      </c>
      <c r="C77" s="4">
        <v>61</v>
      </c>
      <c r="D77" t="s">
        <v>16</v>
      </c>
      <c r="E77" t="s">
        <v>281</v>
      </c>
      <c r="F77" t="s">
        <v>32</v>
      </c>
      <c r="G77" t="s">
        <v>13</v>
      </c>
      <c r="H77" t="s">
        <v>50</v>
      </c>
      <c r="I77" t="str">
        <f>IF(ISBLANK(Customer_Dim[[#This Row],[Loyalty_Level]]),"Platinum",Customer_Dim[[#This Row],[Loyalty_Level]])</f>
        <v>Gold</v>
      </c>
      <c r="J77" t="str">
        <f>PROPER(TRIM(Customer_Dim[[#This Row],[Name]]))</f>
        <v>Rhonda Morales</v>
      </c>
      <c r="K77" t="str">
        <f>PROPER(TRIM(Customer_Dim[[#This Row],[City]]))</f>
        <v>Lake Barryfurt</v>
      </c>
      <c r="L77" t="str">
        <f>IF(Customer_Dim[[#This Row],[Age]]&lt;30,"Young",IF(Customer_Dim[[#This Row],[Age]]&lt;50,"Middle Age","Senior"))</f>
        <v>Senior</v>
      </c>
    </row>
    <row r="78" spans="1:12" x14ac:dyDescent="0.25">
      <c r="A78" t="s">
        <v>282</v>
      </c>
      <c r="B78" t="s">
        <v>283</v>
      </c>
      <c r="C78" s="4">
        <v>37</v>
      </c>
      <c r="D78" t="s">
        <v>10</v>
      </c>
      <c r="E78" t="s">
        <v>284</v>
      </c>
      <c r="F78" t="s">
        <v>99</v>
      </c>
      <c r="G78" t="s">
        <v>13</v>
      </c>
      <c r="H78" t="s">
        <v>50</v>
      </c>
      <c r="I78" t="str">
        <f>IF(ISBLANK(Customer_Dim[[#This Row],[Loyalty_Level]]),"Platinum",Customer_Dim[[#This Row],[Loyalty_Level]])</f>
        <v>Gold</v>
      </c>
      <c r="J78" t="str">
        <f>PROPER(TRIM(Customer_Dim[[#This Row],[Name]]))</f>
        <v>Nathan Campbell</v>
      </c>
      <c r="K78" t="str">
        <f>PROPER(TRIM(Customer_Dim[[#This Row],[City]]))</f>
        <v>Rodrigueztown</v>
      </c>
      <c r="L78" t="str">
        <f>IF(Customer_Dim[[#This Row],[Age]]&lt;30,"Young",IF(Customer_Dim[[#This Row],[Age]]&lt;50,"Middle Age","Senior"))</f>
        <v>Middle Age</v>
      </c>
    </row>
    <row r="79" spans="1:12" x14ac:dyDescent="0.25">
      <c r="A79" t="s">
        <v>285</v>
      </c>
      <c r="B79" t="s">
        <v>286</v>
      </c>
      <c r="C79" s="4">
        <v>29</v>
      </c>
      <c r="D79" t="s">
        <v>10</v>
      </c>
      <c r="E79" t="s">
        <v>287</v>
      </c>
      <c r="F79" t="s">
        <v>175</v>
      </c>
      <c r="G79" t="s">
        <v>13</v>
      </c>
      <c r="H79" t="s">
        <v>50</v>
      </c>
      <c r="I79" t="str">
        <f>IF(ISBLANK(Customer_Dim[[#This Row],[Loyalty_Level]]),"Platinum",Customer_Dim[[#This Row],[Loyalty_Level]])</f>
        <v>Gold</v>
      </c>
      <c r="J79" t="str">
        <f>PROPER(TRIM(Customer_Dim[[#This Row],[Name]]))</f>
        <v>Katherine Young</v>
      </c>
      <c r="K79" t="str">
        <f>PROPER(TRIM(Customer_Dim[[#This Row],[City]]))</f>
        <v>North Valeriemouth</v>
      </c>
      <c r="L79" t="str">
        <f>IF(Customer_Dim[[#This Row],[Age]]&lt;30,"Young",IF(Customer_Dim[[#This Row],[Age]]&lt;50,"Middle Age","Senior"))</f>
        <v>Young</v>
      </c>
    </row>
    <row r="80" spans="1:12" x14ac:dyDescent="0.25">
      <c r="A80" t="s">
        <v>288</v>
      </c>
      <c r="B80" t="s">
        <v>289</v>
      </c>
      <c r="C80" s="4">
        <v>21</v>
      </c>
      <c r="D80" t="s">
        <v>10</v>
      </c>
      <c r="E80" t="s">
        <v>290</v>
      </c>
      <c r="F80" t="s">
        <v>291</v>
      </c>
      <c r="G80" t="s">
        <v>13</v>
      </c>
      <c r="H80" t="s">
        <v>50</v>
      </c>
      <c r="I80" t="str">
        <f>IF(ISBLANK(Customer_Dim[[#This Row],[Loyalty_Level]]),"Platinum",Customer_Dim[[#This Row],[Loyalty_Level]])</f>
        <v>Gold</v>
      </c>
      <c r="J80" t="str">
        <f>PROPER(TRIM(Customer_Dim[[#This Row],[Name]]))</f>
        <v>Cody Blake</v>
      </c>
      <c r="K80" t="str">
        <f>PROPER(TRIM(Customer_Dim[[#This Row],[City]]))</f>
        <v>North Scottport</v>
      </c>
      <c r="L80" t="str">
        <f>IF(Customer_Dim[[#This Row],[Age]]&lt;30,"Young",IF(Customer_Dim[[#This Row],[Age]]&lt;50,"Middle Age","Senior"))</f>
        <v>Young</v>
      </c>
    </row>
    <row r="81" spans="1:12" x14ac:dyDescent="0.25">
      <c r="A81" t="s">
        <v>292</v>
      </c>
      <c r="B81" t="s">
        <v>293</v>
      </c>
      <c r="C81" s="4">
        <v>22</v>
      </c>
      <c r="D81" t="s">
        <v>16</v>
      </c>
      <c r="E81" t="s">
        <v>294</v>
      </c>
      <c r="F81" t="s">
        <v>295</v>
      </c>
      <c r="G81" t="s">
        <v>13</v>
      </c>
      <c r="H81" t="s">
        <v>19</v>
      </c>
      <c r="I81" t="str">
        <f>IF(ISBLANK(Customer_Dim[[#This Row],[Loyalty_Level]]),"Platinum",Customer_Dim[[#This Row],[Loyalty_Level]])</f>
        <v>Platinum</v>
      </c>
      <c r="J81" t="str">
        <f>PROPER(TRIM(Customer_Dim[[#This Row],[Name]]))</f>
        <v>Molly Gardner</v>
      </c>
      <c r="K81" t="str">
        <f>PROPER(TRIM(Customer_Dim[[#This Row],[City]]))</f>
        <v>Nicoleborough</v>
      </c>
      <c r="L81" t="str">
        <f>IF(Customer_Dim[[#This Row],[Age]]&lt;30,"Young",IF(Customer_Dim[[#This Row],[Age]]&lt;50,"Middle Age","Senior"))</f>
        <v>Young</v>
      </c>
    </row>
    <row r="82" spans="1:12" x14ac:dyDescent="0.25">
      <c r="A82" t="s">
        <v>296</v>
      </c>
      <c r="B82" t="s">
        <v>297</v>
      </c>
      <c r="C82" s="4">
        <v>61</v>
      </c>
      <c r="D82" t="s">
        <v>16</v>
      </c>
      <c r="E82" t="s">
        <v>298</v>
      </c>
      <c r="F82" t="s">
        <v>237</v>
      </c>
      <c r="G82" t="s">
        <v>13</v>
      </c>
      <c r="H82" t="s">
        <v>28</v>
      </c>
      <c r="I82" t="str">
        <f>IF(ISBLANK(Customer_Dim[[#This Row],[Loyalty_Level]]),"Platinum",Customer_Dim[[#This Row],[Loyalty_Level]])</f>
        <v>Bronze</v>
      </c>
      <c r="J82" t="str">
        <f>PROPER(TRIM(Customer_Dim[[#This Row],[Name]]))</f>
        <v>Jennifer Garcia</v>
      </c>
      <c r="K82" t="str">
        <f>PROPER(TRIM(Customer_Dim[[#This Row],[City]]))</f>
        <v>New Sean</v>
      </c>
      <c r="L82" t="str">
        <f>IF(Customer_Dim[[#This Row],[Age]]&lt;30,"Young",IF(Customer_Dim[[#This Row],[Age]]&lt;50,"Middle Age","Senior"))</f>
        <v>Senior</v>
      </c>
    </row>
    <row r="83" spans="1:12" x14ac:dyDescent="0.25">
      <c r="A83" t="s">
        <v>299</v>
      </c>
      <c r="B83" t="s">
        <v>300</v>
      </c>
      <c r="C83" s="4">
        <v>34</v>
      </c>
      <c r="D83" t="s">
        <v>16</v>
      </c>
      <c r="E83" t="s">
        <v>301</v>
      </c>
      <c r="F83" t="s">
        <v>137</v>
      </c>
      <c r="G83" t="s">
        <v>13</v>
      </c>
      <c r="H83" t="s">
        <v>19</v>
      </c>
      <c r="I83" t="str">
        <f>IF(ISBLANK(Customer_Dim[[#This Row],[Loyalty_Level]]),"Platinum",Customer_Dim[[#This Row],[Loyalty_Level]])</f>
        <v>Platinum</v>
      </c>
      <c r="J83" t="str">
        <f>PROPER(TRIM(Customer_Dim[[#This Row],[Name]]))</f>
        <v>Krystal Ford</v>
      </c>
      <c r="K83" t="str">
        <f>PROPER(TRIM(Customer_Dim[[#This Row],[City]]))</f>
        <v>South David</v>
      </c>
      <c r="L83" t="str">
        <f>IF(Customer_Dim[[#This Row],[Age]]&lt;30,"Young",IF(Customer_Dim[[#This Row],[Age]]&lt;50,"Middle Age","Senior"))</f>
        <v>Middle Age</v>
      </c>
    </row>
    <row r="84" spans="1:12" x14ac:dyDescent="0.25">
      <c r="A84" t="s">
        <v>302</v>
      </c>
      <c r="B84" t="s">
        <v>303</v>
      </c>
      <c r="C84" s="4">
        <v>53</v>
      </c>
      <c r="D84" t="s">
        <v>10</v>
      </c>
      <c r="E84" t="s">
        <v>304</v>
      </c>
      <c r="F84" t="s">
        <v>254</v>
      </c>
      <c r="G84" t="s">
        <v>13</v>
      </c>
      <c r="H84" t="s">
        <v>28</v>
      </c>
      <c r="I84" t="str">
        <f>IF(ISBLANK(Customer_Dim[[#This Row],[Loyalty_Level]]),"Platinum",Customer_Dim[[#This Row],[Loyalty_Level]])</f>
        <v>Bronze</v>
      </c>
      <c r="J84" t="str">
        <f>PROPER(TRIM(Customer_Dim[[#This Row],[Name]]))</f>
        <v>George Rosario</v>
      </c>
      <c r="K84" t="str">
        <f>PROPER(TRIM(Customer_Dim[[#This Row],[City]]))</f>
        <v>Leburgh</v>
      </c>
      <c r="L84" t="str">
        <f>IF(Customer_Dim[[#This Row],[Age]]&lt;30,"Young",IF(Customer_Dim[[#This Row],[Age]]&lt;50,"Middle Age","Senior"))</f>
        <v>Senior</v>
      </c>
    </row>
    <row r="85" spans="1:12" x14ac:dyDescent="0.25">
      <c r="A85" t="s">
        <v>305</v>
      </c>
      <c r="B85" t="s">
        <v>306</v>
      </c>
      <c r="C85" s="4">
        <v>48</v>
      </c>
      <c r="D85" t="s">
        <v>16</v>
      </c>
      <c r="E85" t="s">
        <v>307</v>
      </c>
      <c r="F85" t="s">
        <v>84</v>
      </c>
      <c r="G85" t="s">
        <v>13</v>
      </c>
      <c r="H85" t="s">
        <v>28</v>
      </c>
      <c r="I85" t="str">
        <f>IF(ISBLANK(Customer_Dim[[#This Row],[Loyalty_Level]]),"Platinum",Customer_Dim[[#This Row],[Loyalty_Level]])</f>
        <v>Bronze</v>
      </c>
      <c r="J85" t="str">
        <f>PROPER(TRIM(Customer_Dim[[#This Row],[Name]]))</f>
        <v>Thomas Robinson</v>
      </c>
      <c r="K85" t="str">
        <f>PROPER(TRIM(Customer_Dim[[#This Row],[City]]))</f>
        <v>Nicholastown</v>
      </c>
      <c r="L85" t="str">
        <f>IF(Customer_Dim[[#This Row],[Age]]&lt;30,"Young",IF(Customer_Dim[[#This Row],[Age]]&lt;50,"Middle Age","Senior"))</f>
        <v>Middle Age</v>
      </c>
    </row>
    <row r="86" spans="1:12" x14ac:dyDescent="0.25">
      <c r="A86" t="s">
        <v>308</v>
      </c>
      <c r="B86" t="s">
        <v>309</v>
      </c>
      <c r="C86" s="4">
        <v>26</v>
      </c>
      <c r="D86" t="s">
        <v>16</v>
      </c>
      <c r="E86" t="s">
        <v>310</v>
      </c>
      <c r="F86" t="s">
        <v>258</v>
      </c>
      <c r="G86" t="s">
        <v>13</v>
      </c>
      <c r="H86" t="s">
        <v>19</v>
      </c>
      <c r="I86" t="str">
        <f>IF(ISBLANK(Customer_Dim[[#This Row],[Loyalty_Level]]),"Platinum",Customer_Dim[[#This Row],[Loyalty_Level]])</f>
        <v>Platinum</v>
      </c>
      <c r="J86" t="str">
        <f>PROPER(TRIM(Customer_Dim[[#This Row],[Name]]))</f>
        <v>Christy Hoffman</v>
      </c>
      <c r="K86" t="str">
        <f>PROPER(TRIM(Customer_Dim[[#This Row],[City]]))</f>
        <v>Garyberg</v>
      </c>
      <c r="L86" t="str">
        <f>IF(Customer_Dim[[#This Row],[Age]]&lt;30,"Young",IF(Customer_Dim[[#This Row],[Age]]&lt;50,"Middle Age","Senior"))</f>
        <v>Young</v>
      </c>
    </row>
    <row r="87" spans="1:12" x14ac:dyDescent="0.25">
      <c r="A87" t="s">
        <v>311</v>
      </c>
      <c r="B87" t="s">
        <v>312</v>
      </c>
      <c r="C87" s="4">
        <v>36</v>
      </c>
      <c r="D87" t="s">
        <v>10</v>
      </c>
      <c r="E87" t="s">
        <v>313</v>
      </c>
      <c r="F87" t="s">
        <v>54</v>
      </c>
      <c r="G87" t="s">
        <v>13</v>
      </c>
      <c r="H87" t="s">
        <v>33</v>
      </c>
      <c r="I87" t="str">
        <f>IF(ISBLANK(Customer_Dim[[#This Row],[Loyalty_Level]]),"Platinum",Customer_Dim[[#This Row],[Loyalty_Level]])</f>
        <v>Silver</v>
      </c>
      <c r="J87" t="str">
        <f>PROPER(TRIM(Customer_Dim[[#This Row],[Name]]))</f>
        <v>Richard Delgado</v>
      </c>
      <c r="K87" t="str">
        <f>PROPER(TRIM(Customer_Dim[[#This Row],[City]]))</f>
        <v>West Theodorechester</v>
      </c>
      <c r="L87" t="str">
        <f>IF(Customer_Dim[[#This Row],[Age]]&lt;30,"Young",IF(Customer_Dim[[#This Row],[Age]]&lt;50,"Middle Age","Senior"))</f>
        <v>Middle Age</v>
      </c>
    </row>
    <row r="88" spans="1:12" x14ac:dyDescent="0.25">
      <c r="A88" t="s">
        <v>314</v>
      </c>
      <c r="B88" t="s">
        <v>315</v>
      </c>
      <c r="C88" s="4">
        <v>19</v>
      </c>
      <c r="D88" t="s">
        <v>16</v>
      </c>
      <c r="E88" t="s">
        <v>316</v>
      </c>
      <c r="F88" t="s">
        <v>317</v>
      </c>
      <c r="G88" t="s">
        <v>13</v>
      </c>
      <c r="H88" t="s">
        <v>50</v>
      </c>
      <c r="I88" t="str">
        <f>IF(ISBLANK(Customer_Dim[[#This Row],[Loyalty_Level]]),"Platinum",Customer_Dim[[#This Row],[Loyalty_Level]])</f>
        <v>Gold</v>
      </c>
      <c r="J88" t="str">
        <f>PROPER(TRIM(Customer_Dim[[#This Row],[Name]]))</f>
        <v>Tammy Miller Md</v>
      </c>
      <c r="K88" t="str">
        <f>PROPER(TRIM(Customer_Dim[[#This Row],[City]]))</f>
        <v>Austinfurt</v>
      </c>
      <c r="L88" t="str">
        <f>IF(Customer_Dim[[#This Row],[Age]]&lt;30,"Young",IF(Customer_Dim[[#This Row],[Age]]&lt;50,"Middle Age","Senior"))</f>
        <v>Young</v>
      </c>
    </row>
    <row r="89" spans="1:12" x14ac:dyDescent="0.25">
      <c r="A89" t="s">
        <v>318</v>
      </c>
      <c r="B89" t="s">
        <v>319</v>
      </c>
      <c r="C89" s="4">
        <v>58</v>
      </c>
      <c r="D89" t="s">
        <v>16</v>
      </c>
      <c r="E89" t="s">
        <v>320</v>
      </c>
      <c r="F89" t="s">
        <v>321</v>
      </c>
      <c r="G89" t="s">
        <v>13</v>
      </c>
      <c r="H89" t="s">
        <v>28</v>
      </c>
      <c r="I89" t="str">
        <f>IF(ISBLANK(Customer_Dim[[#This Row],[Loyalty_Level]]),"Platinum",Customer_Dim[[#This Row],[Loyalty_Level]])</f>
        <v>Bronze</v>
      </c>
      <c r="J89" t="str">
        <f>PROPER(TRIM(Customer_Dim[[#This Row],[Name]]))</f>
        <v>Melissa Duffy Md</v>
      </c>
      <c r="K89" t="str">
        <f>PROPER(TRIM(Customer_Dim[[#This Row],[City]]))</f>
        <v>East Jenna</v>
      </c>
      <c r="L89" t="str">
        <f>IF(Customer_Dim[[#This Row],[Age]]&lt;30,"Young",IF(Customer_Dim[[#This Row],[Age]]&lt;50,"Middle Age","Senior"))</f>
        <v>Senior</v>
      </c>
    </row>
    <row r="90" spans="1:12" x14ac:dyDescent="0.25">
      <c r="A90" t="s">
        <v>322</v>
      </c>
      <c r="B90" t="s">
        <v>323</v>
      </c>
      <c r="C90" s="4">
        <v>58</v>
      </c>
      <c r="D90" t="s">
        <v>10</v>
      </c>
      <c r="E90" t="s">
        <v>324</v>
      </c>
      <c r="F90" t="s">
        <v>295</v>
      </c>
      <c r="G90" t="s">
        <v>13</v>
      </c>
      <c r="H90" t="s">
        <v>33</v>
      </c>
      <c r="I90" t="str">
        <f>IF(ISBLANK(Customer_Dim[[#This Row],[Loyalty_Level]]),"Platinum",Customer_Dim[[#This Row],[Loyalty_Level]])</f>
        <v>Silver</v>
      </c>
      <c r="J90" t="str">
        <f>PROPER(TRIM(Customer_Dim[[#This Row],[Name]]))</f>
        <v>Timothy Wright</v>
      </c>
      <c r="K90" t="str">
        <f>PROPER(TRIM(Customer_Dim[[#This Row],[City]]))</f>
        <v>Ashleystad</v>
      </c>
      <c r="L90" t="str">
        <f>IF(Customer_Dim[[#This Row],[Age]]&lt;30,"Young",IF(Customer_Dim[[#This Row],[Age]]&lt;50,"Middle Age","Senior"))</f>
        <v>Senior</v>
      </c>
    </row>
    <row r="91" spans="1:12" x14ac:dyDescent="0.25">
      <c r="A91" t="s">
        <v>325</v>
      </c>
      <c r="B91" t="s">
        <v>326</v>
      </c>
      <c r="C91" s="4">
        <v>43</v>
      </c>
      <c r="D91" t="s">
        <v>10</v>
      </c>
      <c r="E91" t="s">
        <v>327</v>
      </c>
      <c r="F91" t="s">
        <v>328</v>
      </c>
      <c r="G91" t="s">
        <v>13</v>
      </c>
      <c r="H91" t="s">
        <v>19</v>
      </c>
      <c r="I91" t="str">
        <f>IF(ISBLANK(Customer_Dim[[#This Row],[Loyalty_Level]]),"Platinum",Customer_Dim[[#This Row],[Loyalty_Level]])</f>
        <v>Platinum</v>
      </c>
      <c r="J91" t="str">
        <f>PROPER(TRIM(Customer_Dim[[#This Row],[Name]]))</f>
        <v>Jamie Yoder</v>
      </c>
      <c r="K91" t="str">
        <f>PROPER(TRIM(Customer_Dim[[#This Row],[City]]))</f>
        <v>New Gabrielleville</v>
      </c>
      <c r="L91" t="str">
        <f>IF(Customer_Dim[[#This Row],[Age]]&lt;30,"Young",IF(Customer_Dim[[#This Row],[Age]]&lt;50,"Middle Age","Senior"))</f>
        <v>Middle Age</v>
      </c>
    </row>
    <row r="92" spans="1:12" x14ac:dyDescent="0.25">
      <c r="A92" t="s">
        <v>329</v>
      </c>
      <c r="B92" t="s">
        <v>330</v>
      </c>
      <c r="C92" s="4">
        <v>58</v>
      </c>
      <c r="D92" t="s">
        <v>16</v>
      </c>
      <c r="E92" t="s">
        <v>331</v>
      </c>
      <c r="F92" t="s">
        <v>332</v>
      </c>
      <c r="G92" t="s">
        <v>13</v>
      </c>
      <c r="H92" t="s">
        <v>19</v>
      </c>
      <c r="I92" t="str">
        <f>IF(ISBLANK(Customer_Dim[[#This Row],[Loyalty_Level]]),"Platinum",Customer_Dim[[#This Row],[Loyalty_Level]])</f>
        <v>Platinum</v>
      </c>
      <c r="J92" t="str">
        <f>PROPER(TRIM(Customer_Dim[[#This Row],[Name]]))</f>
        <v>Oscar Moon</v>
      </c>
      <c r="K92" t="str">
        <f>PROPER(TRIM(Customer_Dim[[#This Row],[City]]))</f>
        <v>West Cody</v>
      </c>
      <c r="L92" t="str">
        <f>IF(Customer_Dim[[#This Row],[Age]]&lt;30,"Young",IF(Customer_Dim[[#This Row],[Age]]&lt;50,"Middle Age","Senior"))</f>
        <v>Senior</v>
      </c>
    </row>
    <row r="93" spans="1:12" x14ac:dyDescent="0.25">
      <c r="A93" t="s">
        <v>333</v>
      </c>
      <c r="B93" t="s">
        <v>334</v>
      </c>
      <c r="C93" s="4">
        <v>29</v>
      </c>
      <c r="D93" t="s">
        <v>16</v>
      </c>
      <c r="E93" t="s">
        <v>335</v>
      </c>
      <c r="F93" t="s">
        <v>137</v>
      </c>
      <c r="G93" t="s">
        <v>13</v>
      </c>
      <c r="H93" t="s">
        <v>33</v>
      </c>
      <c r="I93" t="str">
        <f>IF(ISBLANK(Customer_Dim[[#This Row],[Loyalty_Level]]),"Platinum",Customer_Dim[[#This Row],[Loyalty_Level]])</f>
        <v>Silver</v>
      </c>
      <c r="J93" t="str">
        <f>PROPER(TRIM(Customer_Dim[[#This Row],[Name]]))</f>
        <v>Donna Gregory</v>
      </c>
      <c r="K93" t="str">
        <f>PROPER(TRIM(Customer_Dim[[#This Row],[City]]))</f>
        <v>South Amandahaven</v>
      </c>
      <c r="L93" t="str">
        <f>IF(Customer_Dim[[#This Row],[Age]]&lt;30,"Young",IF(Customer_Dim[[#This Row],[Age]]&lt;50,"Middle Age","Senior"))</f>
        <v>Young</v>
      </c>
    </row>
    <row r="94" spans="1:12" x14ac:dyDescent="0.25">
      <c r="A94" t="s">
        <v>336</v>
      </c>
      <c r="B94" t="s">
        <v>337</v>
      </c>
      <c r="C94" s="4">
        <v>44</v>
      </c>
      <c r="D94" t="s">
        <v>16</v>
      </c>
      <c r="E94" t="s">
        <v>338</v>
      </c>
      <c r="F94" t="s">
        <v>241</v>
      </c>
      <c r="G94" t="s">
        <v>13</v>
      </c>
      <c r="H94" t="s">
        <v>19</v>
      </c>
      <c r="I94" t="str">
        <f>IF(ISBLANK(Customer_Dim[[#This Row],[Loyalty_Level]]),"Platinum",Customer_Dim[[#This Row],[Loyalty_Level]])</f>
        <v>Platinum</v>
      </c>
      <c r="J94" t="str">
        <f>PROPER(TRIM(Customer_Dim[[#This Row],[Name]]))</f>
        <v>Robert Jackson</v>
      </c>
      <c r="K94" t="str">
        <f>PROPER(TRIM(Customer_Dim[[#This Row],[City]]))</f>
        <v>Lake Brandy</v>
      </c>
      <c r="L94" t="str">
        <f>IF(Customer_Dim[[#This Row],[Age]]&lt;30,"Young",IF(Customer_Dim[[#This Row],[Age]]&lt;50,"Middle Age","Senior"))</f>
        <v>Middle Age</v>
      </c>
    </row>
    <row r="95" spans="1:12" x14ac:dyDescent="0.25">
      <c r="A95" t="s">
        <v>339</v>
      </c>
      <c r="B95" t="s">
        <v>340</v>
      </c>
      <c r="C95" s="4">
        <v>28</v>
      </c>
      <c r="D95" t="s">
        <v>16</v>
      </c>
      <c r="E95" t="s">
        <v>341</v>
      </c>
      <c r="F95" t="s">
        <v>321</v>
      </c>
      <c r="G95" t="s">
        <v>13</v>
      </c>
      <c r="H95" t="s">
        <v>50</v>
      </c>
      <c r="I95" t="str">
        <f>IF(ISBLANK(Customer_Dim[[#This Row],[Loyalty_Level]]),"Platinum",Customer_Dim[[#This Row],[Loyalty_Level]])</f>
        <v>Gold</v>
      </c>
      <c r="J95" t="str">
        <f>PROPER(TRIM(Customer_Dim[[#This Row],[Name]]))</f>
        <v>Christy Vasquez</v>
      </c>
      <c r="K95" t="str">
        <f>PROPER(TRIM(Customer_Dim[[#This Row],[City]]))</f>
        <v>Port Travisstad</v>
      </c>
      <c r="L95" t="str">
        <f>IF(Customer_Dim[[#This Row],[Age]]&lt;30,"Young",IF(Customer_Dim[[#This Row],[Age]]&lt;50,"Middle Age","Senior"))</f>
        <v>Young</v>
      </c>
    </row>
    <row r="96" spans="1:12" x14ac:dyDescent="0.25">
      <c r="A96" t="s">
        <v>342</v>
      </c>
      <c r="B96" t="s">
        <v>343</v>
      </c>
      <c r="C96" s="4">
        <v>43</v>
      </c>
      <c r="D96" t="s">
        <v>16</v>
      </c>
      <c r="E96" t="s">
        <v>344</v>
      </c>
      <c r="F96" t="s">
        <v>188</v>
      </c>
      <c r="G96" t="s">
        <v>13</v>
      </c>
      <c r="H96" t="s">
        <v>50</v>
      </c>
      <c r="I96" t="str">
        <f>IF(ISBLANK(Customer_Dim[[#This Row],[Loyalty_Level]]),"Platinum",Customer_Dim[[#This Row],[Loyalty_Level]])</f>
        <v>Gold</v>
      </c>
      <c r="J96" t="str">
        <f>PROPER(TRIM(Customer_Dim[[#This Row],[Name]]))</f>
        <v>David Patterson</v>
      </c>
      <c r="K96" t="str">
        <f>PROPER(TRIM(Customer_Dim[[#This Row],[City]]))</f>
        <v>New Amyport</v>
      </c>
      <c r="L96" t="str">
        <f>IF(Customer_Dim[[#This Row],[Age]]&lt;30,"Young",IF(Customer_Dim[[#This Row],[Age]]&lt;50,"Middle Age","Senior"))</f>
        <v>Middle Age</v>
      </c>
    </row>
    <row r="97" spans="1:12" x14ac:dyDescent="0.25">
      <c r="A97" t="s">
        <v>345</v>
      </c>
      <c r="B97" t="s">
        <v>346</v>
      </c>
      <c r="C97" s="4">
        <v>62</v>
      </c>
      <c r="D97" t="s">
        <v>16</v>
      </c>
      <c r="E97" t="s">
        <v>347</v>
      </c>
      <c r="F97" t="s">
        <v>61</v>
      </c>
      <c r="G97" t="s">
        <v>13</v>
      </c>
      <c r="H97" t="s">
        <v>19</v>
      </c>
      <c r="I97" t="str">
        <f>IF(ISBLANK(Customer_Dim[[#This Row],[Loyalty_Level]]),"Platinum",Customer_Dim[[#This Row],[Loyalty_Level]])</f>
        <v>Platinum</v>
      </c>
      <c r="J97" t="str">
        <f>PROPER(TRIM(Customer_Dim[[#This Row],[Name]]))</f>
        <v>Amy Fowler</v>
      </c>
      <c r="K97" t="str">
        <f>PROPER(TRIM(Customer_Dim[[#This Row],[City]]))</f>
        <v>West Bobbyshire</v>
      </c>
      <c r="L97" t="str">
        <f>IF(Customer_Dim[[#This Row],[Age]]&lt;30,"Young",IF(Customer_Dim[[#This Row],[Age]]&lt;50,"Middle Age","Senior"))</f>
        <v>Senior</v>
      </c>
    </row>
    <row r="98" spans="1:12" x14ac:dyDescent="0.25">
      <c r="A98" t="s">
        <v>348</v>
      </c>
      <c r="B98" t="s">
        <v>349</v>
      </c>
      <c r="C98" s="4">
        <v>30</v>
      </c>
      <c r="D98" t="s">
        <v>16</v>
      </c>
      <c r="E98" t="s">
        <v>350</v>
      </c>
      <c r="F98" t="s">
        <v>332</v>
      </c>
      <c r="G98" t="s">
        <v>13</v>
      </c>
      <c r="H98" t="s">
        <v>19</v>
      </c>
      <c r="I98" t="str">
        <f>IF(ISBLANK(Customer_Dim[[#This Row],[Loyalty_Level]]),"Platinum",Customer_Dim[[#This Row],[Loyalty_Level]])</f>
        <v>Platinum</v>
      </c>
      <c r="J98" t="str">
        <f>PROPER(TRIM(Customer_Dim[[#This Row],[Name]]))</f>
        <v>Samantha Walker</v>
      </c>
      <c r="K98" t="str">
        <f>PROPER(TRIM(Customer_Dim[[#This Row],[City]]))</f>
        <v>Timothyburgh</v>
      </c>
      <c r="L98" t="str">
        <f>IF(Customer_Dim[[#This Row],[Age]]&lt;30,"Young",IF(Customer_Dim[[#This Row],[Age]]&lt;50,"Middle Age","Senior"))</f>
        <v>Middle Age</v>
      </c>
    </row>
    <row r="99" spans="1:12" x14ac:dyDescent="0.25">
      <c r="A99" t="s">
        <v>351</v>
      </c>
      <c r="B99" t="s">
        <v>352</v>
      </c>
      <c r="C99" s="4">
        <v>36</v>
      </c>
      <c r="D99" t="s">
        <v>10</v>
      </c>
      <c r="E99" t="s">
        <v>353</v>
      </c>
      <c r="F99" t="s">
        <v>41</v>
      </c>
      <c r="G99" t="s">
        <v>13</v>
      </c>
      <c r="H99" t="s">
        <v>33</v>
      </c>
      <c r="I99" t="str">
        <f>IF(ISBLANK(Customer_Dim[[#This Row],[Loyalty_Level]]),"Platinum",Customer_Dim[[#This Row],[Loyalty_Level]])</f>
        <v>Silver</v>
      </c>
      <c r="J99" t="str">
        <f>PROPER(TRIM(Customer_Dim[[#This Row],[Name]]))</f>
        <v>David Cobb</v>
      </c>
      <c r="K99" t="str">
        <f>PROPER(TRIM(Customer_Dim[[#This Row],[City]]))</f>
        <v>Lake Thomas</v>
      </c>
      <c r="L99" t="str">
        <f>IF(Customer_Dim[[#This Row],[Age]]&lt;30,"Young",IF(Customer_Dim[[#This Row],[Age]]&lt;50,"Middle Age","Senior"))</f>
        <v>Middle Age</v>
      </c>
    </row>
    <row r="100" spans="1:12" x14ac:dyDescent="0.25">
      <c r="A100" t="s">
        <v>354</v>
      </c>
      <c r="B100" t="s">
        <v>355</v>
      </c>
      <c r="C100" s="4">
        <v>24</v>
      </c>
      <c r="D100" t="s">
        <v>10</v>
      </c>
      <c r="E100" t="s">
        <v>356</v>
      </c>
      <c r="F100" t="s">
        <v>167</v>
      </c>
      <c r="G100" t="s">
        <v>13</v>
      </c>
      <c r="H100" t="s">
        <v>50</v>
      </c>
      <c r="I100" t="str">
        <f>IF(ISBLANK(Customer_Dim[[#This Row],[Loyalty_Level]]),"Platinum",Customer_Dim[[#This Row],[Loyalty_Level]])</f>
        <v>Gold</v>
      </c>
      <c r="J100" t="str">
        <f>PROPER(TRIM(Customer_Dim[[#This Row],[Name]]))</f>
        <v>Brittney Morgan</v>
      </c>
      <c r="K100" t="str">
        <f>PROPER(TRIM(Customer_Dim[[#This Row],[City]]))</f>
        <v>Lake Kaylahaven</v>
      </c>
      <c r="L100" t="str">
        <f>IF(Customer_Dim[[#This Row],[Age]]&lt;30,"Young",IF(Customer_Dim[[#This Row],[Age]]&lt;50,"Middle Age","Senior"))</f>
        <v>Young</v>
      </c>
    </row>
    <row r="101" spans="1:12" x14ac:dyDescent="0.25">
      <c r="A101" t="s">
        <v>357</v>
      </c>
      <c r="B101" t="s">
        <v>358</v>
      </c>
      <c r="C101" s="4">
        <v>35</v>
      </c>
      <c r="D101" t="s">
        <v>10</v>
      </c>
      <c r="E101" t="s">
        <v>359</v>
      </c>
      <c r="F101" t="s">
        <v>241</v>
      </c>
      <c r="G101" t="s">
        <v>13</v>
      </c>
      <c r="H101" t="s">
        <v>33</v>
      </c>
      <c r="I101" t="str">
        <f>IF(ISBLANK(Customer_Dim[[#This Row],[Loyalty_Level]]),"Platinum",Customer_Dim[[#This Row],[Loyalty_Level]])</f>
        <v>Silver</v>
      </c>
      <c r="J101" t="str">
        <f>PROPER(TRIM(Customer_Dim[[#This Row],[Name]]))</f>
        <v>Sheila Wilson</v>
      </c>
      <c r="K101" t="str">
        <f>PROPER(TRIM(Customer_Dim[[#This Row],[City]]))</f>
        <v>South Dustin</v>
      </c>
      <c r="L101" t="str">
        <f>IF(Customer_Dim[[#This Row],[Age]]&lt;30,"Young",IF(Customer_Dim[[#This Row],[Age]]&lt;50,"Middle Age","Senior"))</f>
        <v>Middle Age</v>
      </c>
    </row>
    <row r="102" spans="1:12" x14ac:dyDescent="0.25">
      <c r="A102" t="s">
        <v>360</v>
      </c>
      <c r="B102" t="s">
        <v>361</v>
      </c>
      <c r="C102" s="4">
        <v>53</v>
      </c>
      <c r="D102" t="s">
        <v>16</v>
      </c>
      <c r="E102" t="s">
        <v>362</v>
      </c>
      <c r="F102" t="s">
        <v>363</v>
      </c>
      <c r="G102" t="s">
        <v>13</v>
      </c>
      <c r="H102" t="s">
        <v>19</v>
      </c>
      <c r="I102" t="str">
        <f>IF(ISBLANK(Customer_Dim[[#This Row],[Loyalty_Level]]),"Platinum",Customer_Dim[[#This Row],[Loyalty_Level]])</f>
        <v>Platinum</v>
      </c>
      <c r="J102" t="str">
        <f>PROPER(TRIM(Customer_Dim[[#This Row],[Name]]))</f>
        <v>Diane Watson</v>
      </c>
      <c r="K102" t="str">
        <f>PROPER(TRIM(Customer_Dim[[#This Row],[City]]))</f>
        <v>North Codyport</v>
      </c>
      <c r="L102" t="str">
        <f>IF(Customer_Dim[[#This Row],[Age]]&lt;30,"Young",IF(Customer_Dim[[#This Row],[Age]]&lt;50,"Middle Age","Senior"))</f>
        <v>Senior</v>
      </c>
    </row>
    <row r="103" spans="1:12" x14ac:dyDescent="0.25">
      <c r="A103" t="s">
        <v>364</v>
      </c>
      <c r="B103" t="s">
        <v>365</v>
      </c>
      <c r="C103" s="4">
        <v>29</v>
      </c>
      <c r="D103" t="s">
        <v>10</v>
      </c>
      <c r="E103" t="s">
        <v>366</v>
      </c>
      <c r="F103" t="s">
        <v>121</v>
      </c>
      <c r="G103" t="s">
        <v>13</v>
      </c>
      <c r="H103" t="s">
        <v>50</v>
      </c>
      <c r="I103" t="str">
        <f>IF(ISBLANK(Customer_Dim[[#This Row],[Loyalty_Level]]),"Platinum",Customer_Dim[[#This Row],[Loyalty_Level]])</f>
        <v>Gold</v>
      </c>
      <c r="J103" t="str">
        <f>PROPER(TRIM(Customer_Dim[[#This Row],[Name]]))</f>
        <v>Colleen Maynard</v>
      </c>
      <c r="K103" t="str">
        <f>PROPER(TRIM(Customer_Dim[[#This Row],[City]]))</f>
        <v>Singletonmouth</v>
      </c>
      <c r="L103" t="str">
        <f>IF(Customer_Dim[[#This Row],[Age]]&lt;30,"Young",IF(Customer_Dim[[#This Row],[Age]]&lt;50,"Middle Age","Senior"))</f>
        <v>Young</v>
      </c>
    </row>
    <row r="104" spans="1:12" x14ac:dyDescent="0.25">
      <c r="A104" t="s">
        <v>367</v>
      </c>
      <c r="B104" t="s">
        <v>368</v>
      </c>
      <c r="C104" s="4">
        <v>34</v>
      </c>
      <c r="D104" t="s">
        <v>16</v>
      </c>
      <c r="E104" t="s">
        <v>369</v>
      </c>
      <c r="F104" t="s">
        <v>54</v>
      </c>
      <c r="G104" t="s">
        <v>13</v>
      </c>
      <c r="H104" t="s">
        <v>28</v>
      </c>
      <c r="I104" t="str">
        <f>IF(ISBLANK(Customer_Dim[[#This Row],[Loyalty_Level]]),"Platinum",Customer_Dim[[#This Row],[Loyalty_Level]])</f>
        <v>Bronze</v>
      </c>
      <c r="J104" t="str">
        <f>PROPER(TRIM(Customer_Dim[[#This Row],[Name]]))</f>
        <v>Sarah Schneider</v>
      </c>
      <c r="K104" t="str">
        <f>PROPER(TRIM(Customer_Dim[[#This Row],[City]]))</f>
        <v>Port Joshuachester</v>
      </c>
      <c r="L104" t="str">
        <f>IF(Customer_Dim[[#This Row],[Age]]&lt;30,"Young",IF(Customer_Dim[[#This Row],[Age]]&lt;50,"Middle Age","Senior"))</f>
        <v>Middle Age</v>
      </c>
    </row>
    <row r="105" spans="1:12" x14ac:dyDescent="0.25">
      <c r="A105" t="s">
        <v>370</v>
      </c>
      <c r="B105" t="s">
        <v>371</v>
      </c>
      <c r="C105" s="4">
        <v>21</v>
      </c>
      <c r="D105" t="s">
        <v>10</v>
      </c>
      <c r="E105" t="s">
        <v>372</v>
      </c>
      <c r="F105" t="s">
        <v>171</v>
      </c>
      <c r="G105" t="s">
        <v>13</v>
      </c>
      <c r="H105" t="s">
        <v>28</v>
      </c>
      <c r="I105" t="str">
        <f>IF(ISBLANK(Customer_Dim[[#This Row],[Loyalty_Level]]),"Platinum",Customer_Dim[[#This Row],[Loyalty_Level]])</f>
        <v>Bronze</v>
      </c>
      <c r="J105" t="str">
        <f>PROPER(TRIM(Customer_Dim[[#This Row],[Name]]))</f>
        <v>Steven Stein</v>
      </c>
      <c r="K105" t="str">
        <f>PROPER(TRIM(Customer_Dim[[#This Row],[City]]))</f>
        <v>West Lauren</v>
      </c>
      <c r="L105" t="str">
        <f>IF(Customer_Dim[[#This Row],[Age]]&lt;30,"Young",IF(Customer_Dim[[#This Row],[Age]]&lt;50,"Middle Age","Senior"))</f>
        <v>Young</v>
      </c>
    </row>
    <row r="106" spans="1:12" x14ac:dyDescent="0.25">
      <c r="A106" t="s">
        <v>373</v>
      </c>
      <c r="B106" t="s">
        <v>374</v>
      </c>
      <c r="C106" s="4">
        <v>64</v>
      </c>
      <c r="D106" t="s">
        <v>10</v>
      </c>
      <c r="E106" t="s">
        <v>375</v>
      </c>
      <c r="F106" t="s">
        <v>84</v>
      </c>
      <c r="G106" t="s">
        <v>13</v>
      </c>
      <c r="H106" t="s">
        <v>33</v>
      </c>
      <c r="I106" t="str">
        <f>IF(ISBLANK(Customer_Dim[[#This Row],[Loyalty_Level]]),"Platinum",Customer_Dim[[#This Row],[Loyalty_Level]])</f>
        <v>Silver</v>
      </c>
      <c r="J106" t="str">
        <f>PROPER(TRIM(Customer_Dim[[#This Row],[Name]]))</f>
        <v>Christopher Lester</v>
      </c>
      <c r="K106" t="str">
        <f>PROPER(TRIM(Customer_Dim[[#This Row],[City]]))</f>
        <v>South Jenniferville</v>
      </c>
      <c r="L106" t="str">
        <f>IF(Customer_Dim[[#This Row],[Age]]&lt;30,"Young",IF(Customer_Dim[[#This Row],[Age]]&lt;50,"Middle Age","Senior"))</f>
        <v>Senior</v>
      </c>
    </row>
    <row r="107" spans="1:12" x14ac:dyDescent="0.25">
      <c r="A107" t="s">
        <v>376</v>
      </c>
      <c r="B107" t="s">
        <v>377</v>
      </c>
      <c r="C107" s="4">
        <v>50</v>
      </c>
      <c r="D107" t="s">
        <v>16</v>
      </c>
      <c r="E107" t="s">
        <v>378</v>
      </c>
      <c r="F107" t="s">
        <v>254</v>
      </c>
      <c r="G107" t="s">
        <v>13</v>
      </c>
      <c r="H107" t="s">
        <v>50</v>
      </c>
      <c r="I107" t="str">
        <f>IF(ISBLANK(Customer_Dim[[#This Row],[Loyalty_Level]]),"Platinum",Customer_Dim[[#This Row],[Loyalty_Level]])</f>
        <v>Gold</v>
      </c>
      <c r="J107" t="str">
        <f>PROPER(TRIM(Customer_Dim[[#This Row],[Name]]))</f>
        <v>Lance Baker</v>
      </c>
      <c r="K107" t="str">
        <f>PROPER(TRIM(Customer_Dim[[#This Row],[City]]))</f>
        <v>Port Victoria</v>
      </c>
      <c r="L107" t="str">
        <f>IF(Customer_Dim[[#This Row],[Age]]&lt;30,"Young",IF(Customer_Dim[[#This Row],[Age]]&lt;50,"Middle Age","Senior"))</f>
        <v>Senior</v>
      </c>
    </row>
    <row r="108" spans="1:12" x14ac:dyDescent="0.25">
      <c r="A108" t="s">
        <v>379</v>
      </c>
      <c r="B108" t="s">
        <v>380</v>
      </c>
      <c r="C108" s="4">
        <v>53</v>
      </c>
      <c r="D108" t="s">
        <v>16</v>
      </c>
      <c r="E108" t="s">
        <v>381</v>
      </c>
      <c r="F108" t="s">
        <v>221</v>
      </c>
      <c r="G108" t="s">
        <v>13</v>
      </c>
      <c r="H108" t="s">
        <v>28</v>
      </c>
      <c r="I108" t="str">
        <f>IF(ISBLANK(Customer_Dim[[#This Row],[Loyalty_Level]]),"Platinum",Customer_Dim[[#This Row],[Loyalty_Level]])</f>
        <v>Bronze</v>
      </c>
      <c r="J108" t="str">
        <f>PROPER(TRIM(Customer_Dim[[#This Row],[Name]]))</f>
        <v>Howard Summers</v>
      </c>
      <c r="K108" t="str">
        <f>PROPER(TRIM(Customer_Dim[[#This Row],[City]]))</f>
        <v>East Linda</v>
      </c>
      <c r="L108" t="str">
        <f>IF(Customer_Dim[[#This Row],[Age]]&lt;30,"Young",IF(Customer_Dim[[#This Row],[Age]]&lt;50,"Middle Age","Senior"))</f>
        <v>Senior</v>
      </c>
    </row>
    <row r="109" spans="1:12" x14ac:dyDescent="0.25">
      <c r="A109" t="s">
        <v>382</v>
      </c>
      <c r="B109" t="s">
        <v>383</v>
      </c>
      <c r="C109" s="4">
        <v>62</v>
      </c>
      <c r="D109" t="s">
        <v>16</v>
      </c>
      <c r="E109" t="s">
        <v>384</v>
      </c>
      <c r="F109" t="s">
        <v>18</v>
      </c>
      <c r="G109" t="s">
        <v>13</v>
      </c>
      <c r="H109" t="s">
        <v>19</v>
      </c>
      <c r="I109" t="str">
        <f>IF(ISBLANK(Customer_Dim[[#This Row],[Loyalty_Level]]),"Platinum",Customer_Dim[[#This Row],[Loyalty_Level]])</f>
        <v>Platinum</v>
      </c>
      <c r="J109" t="str">
        <f>PROPER(TRIM(Customer_Dim[[#This Row],[Name]]))</f>
        <v>Erica Carney</v>
      </c>
      <c r="K109" t="str">
        <f>PROPER(TRIM(Customer_Dim[[#This Row],[City]]))</f>
        <v>North Justin</v>
      </c>
      <c r="L109" t="str">
        <f>IF(Customer_Dim[[#This Row],[Age]]&lt;30,"Young",IF(Customer_Dim[[#This Row],[Age]]&lt;50,"Middle Age","Senior"))</f>
        <v>Senior</v>
      </c>
    </row>
    <row r="110" spans="1:12" x14ac:dyDescent="0.25">
      <c r="A110" t="s">
        <v>385</v>
      </c>
      <c r="B110" t="s">
        <v>386</v>
      </c>
      <c r="C110" s="4">
        <v>38</v>
      </c>
      <c r="D110" t="s">
        <v>10</v>
      </c>
      <c r="E110" t="s">
        <v>387</v>
      </c>
      <c r="F110" t="s">
        <v>49</v>
      </c>
      <c r="G110" t="s">
        <v>13</v>
      </c>
      <c r="H110" t="s">
        <v>28</v>
      </c>
      <c r="I110" t="str">
        <f>IF(ISBLANK(Customer_Dim[[#This Row],[Loyalty_Level]]),"Platinum",Customer_Dim[[#This Row],[Loyalty_Level]])</f>
        <v>Bronze</v>
      </c>
      <c r="J110" t="str">
        <f>PROPER(TRIM(Customer_Dim[[#This Row],[Name]]))</f>
        <v>Travis Holland</v>
      </c>
      <c r="K110" t="str">
        <f>PROPER(TRIM(Customer_Dim[[#This Row],[City]]))</f>
        <v>Webstermouth</v>
      </c>
      <c r="L110" t="str">
        <f>IF(Customer_Dim[[#This Row],[Age]]&lt;30,"Young",IF(Customer_Dim[[#This Row],[Age]]&lt;50,"Middle Age","Senior"))</f>
        <v>Middle Age</v>
      </c>
    </row>
    <row r="111" spans="1:12" x14ac:dyDescent="0.25">
      <c r="A111" t="s">
        <v>388</v>
      </c>
      <c r="B111" t="s">
        <v>389</v>
      </c>
      <c r="C111" s="4">
        <v>27</v>
      </c>
      <c r="D111" t="s">
        <v>10</v>
      </c>
      <c r="E111" t="s">
        <v>390</v>
      </c>
      <c r="F111" t="s">
        <v>45</v>
      </c>
      <c r="G111" t="s">
        <v>13</v>
      </c>
      <c r="H111" t="s">
        <v>33</v>
      </c>
      <c r="I111" t="str">
        <f>IF(ISBLANK(Customer_Dim[[#This Row],[Loyalty_Level]]),"Platinum",Customer_Dim[[#This Row],[Loyalty_Level]])</f>
        <v>Silver</v>
      </c>
      <c r="J111" t="str">
        <f>PROPER(TRIM(Customer_Dim[[#This Row],[Name]]))</f>
        <v>Amy Walker</v>
      </c>
      <c r="K111" t="str">
        <f>PROPER(TRIM(Customer_Dim[[#This Row],[City]]))</f>
        <v>Smithland</v>
      </c>
      <c r="L111" t="str">
        <f>IF(Customer_Dim[[#This Row],[Age]]&lt;30,"Young",IF(Customer_Dim[[#This Row],[Age]]&lt;50,"Middle Age","Senior"))</f>
        <v>Young</v>
      </c>
    </row>
    <row r="112" spans="1:12" x14ac:dyDescent="0.25">
      <c r="A112" t="s">
        <v>391</v>
      </c>
      <c r="B112" t="s">
        <v>392</v>
      </c>
      <c r="C112" s="4">
        <v>40</v>
      </c>
      <c r="D112" t="s">
        <v>16</v>
      </c>
      <c r="E112" t="s">
        <v>393</v>
      </c>
      <c r="F112" t="s">
        <v>144</v>
      </c>
      <c r="G112" t="s">
        <v>13</v>
      </c>
      <c r="H112" t="s">
        <v>50</v>
      </c>
      <c r="I112" t="str">
        <f>IF(ISBLANK(Customer_Dim[[#This Row],[Loyalty_Level]]),"Platinum",Customer_Dim[[#This Row],[Loyalty_Level]])</f>
        <v>Gold</v>
      </c>
      <c r="J112" t="str">
        <f>PROPER(TRIM(Customer_Dim[[#This Row],[Name]]))</f>
        <v>Ashley Griffin</v>
      </c>
      <c r="K112" t="str">
        <f>PROPER(TRIM(Customer_Dim[[#This Row],[City]]))</f>
        <v>New Dawnton</v>
      </c>
      <c r="L112" t="str">
        <f>IF(Customer_Dim[[#This Row],[Age]]&lt;30,"Young",IF(Customer_Dim[[#This Row],[Age]]&lt;50,"Middle Age","Senior"))</f>
        <v>Middle Age</v>
      </c>
    </row>
    <row r="113" spans="1:12" x14ac:dyDescent="0.25">
      <c r="A113" t="s">
        <v>394</v>
      </c>
      <c r="B113" t="s">
        <v>395</v>
      </c>
      <c r="C113" s="4">
        <v>18</v>
      </c>
      <c r="D113" t="s">
        <v>16</v>
      </c>
      <c r="E113" t="s">
        <v>396</v>
      </c>
      <c r="F113" t="s">
        <v>137</v>
      </c>
      <c r="G113" t="s">
        <v>13</v>
      </c>
      <c r="H113" t="s">
        <v>19</v>
      </c>
      <c r="I113" t="str">
        <f>IF(ISBLANK(Customer_Dim[[#This Row],[Loyalty_Level]]),"Platinum",Customer_Dim[[#This Row],[Loyalty_Level]])</f>
        <v>Platinum</v>
      </c>
      <c r="J113" t="str">
        <f>PROPER(TRIM(Customer_Dim[[#This Row],[Name]]))</f>
        <v>Julie Farmer</v>
      </c>
      <c r="K113" t="str">
        <f>PROPER(TRIM(Customer_Dim[[#This Row],[City]]))</f>
        <v>Rodriguezmouth</v>
      </c>
      <c r="L113" t="str">
        <f>IF(Customer_Dim[[#This Row],[Age]]&lt;30,"Young",IF(Customer_Dim[[#This Row],[Age]]&lt;50,"Middle Age","Senior"))</f>
        <v>Young</v>
      </c>
    </row>
    <row r="114" spans="1:12" x14ac:dyDescent="0.25">
      <c r="A114" t="s">
        <v>397</v>
      </c>
      <c r="B114" t="s">
        <v>398</v>
      </c>
      <c r="C114" s="4">
        <v>27</v>
      </c>
      <c r="D114" t="s">
        <v>16</v>
      </c>
      <c r="E114" t="s">
        <v>399</v>
      </c>
      <c r="F114" t="s">
        <v>160</v>
      </c>
      <c r="G114" t="s">
        <v>13</v>
      </c>
      <c r="H114" t="s">
        <v>33</v>
      </c>
      <c r="I114" t="str">
        <f>IF(ISBLANK(Customer_Dim[[#This Row],[Loyalty_Level]]),"Platinum",Customer_Dim[[#This Row],[Loyalty_Level]])</f>
        <v>Silver</v>
      </c>
      <c r="J114" t="str">
        <f>PROPER(TRIM(Customer_Dim[[#This Row],[Name]]))</f>
        <v>David Cole</v>
      </c>
      <c r="K114" t="str">
        <f>PROPER(TRIM(Customer_Dim[[#This Row],[City]]))</f>
        <v>Lake Michael</v>
      </c>
      <c r="L114" t="str">
        <f>IF(Customer_Dim[[#This Row],[Age]]&lt;30,"Young",IF(Customer_Dim[[#This Row],[Age]]&lt;50,"Middle Age","Senior"))</f>
        <v>Young</v>
      </c>
    </row>
    <row r="115" spans="1:12" x14ac:dyDescent="0.25">
      <c r="A115" t="s">
        <v>400</v>
      </c>
      <c r="B115" t="s">
        <v>401</v>
      </c>
      <c r="C115" s="4">
        <v>51</v>
      </c>
      <c r="D115" t="s">
        <v>10</v>
      </c>
      <c r="E115" t="s">
        <v>402</v>
      </c>
      <c r="F115" t="s">
        <v>237</v>
      </c>
      <c r="G115" t="s">
        <v>13</v>
      </c>
      <c r="H115" t="s">
        <v>50</v>
      </c>
      <c r="I115" t="str">
        <f>IF(ISBLANK(Customer_Dim[[#This Row],[Loyalty_Level]]),"Platinum",Customer_Dim[[#This Row],[Loyalty_Level]])</f>
        <v>Gold</v>
      </c>
      <c r="J115" t="str">
        <f>PROPER(TRIM(Customer_Dim[[#This Row],[Name]]))</f>
        <v>Edward Hall</v>
      </c>
      <c r="K115" t="str">
        <f>PROPER(TRIM(Customer_Dim[[#This Row],[City]]))</f>
        <v>New William</v>
      </c>
      <c r="L115" t="str">
        <f>IF(Customer_Dim[[#This Row],[Age]]&lt;30,"Young",IF(Customer_Dim[[#This Row],[Age]]&lt;50,"Middle Age","Senior"))</f>
        <v>Senior</v>
      </c>
    </row>
    <row r="116" spans="1:12" x14ac:dyDescent="0.25">
      <c r="A116" t="s">
        <v>403</v>
      </c>
      <c r="B116" t="s">
        <v>404</v>
      </c>
      <c r="C116" s="4">
        <v>30</v>
      </c>
      <c r="D116" t="s">
        <v>10</v>
      </c>
      <c r="E116" t="s">
        <v>405</v>
      </c>
      <c r="F116" t="s">
        <v>188</v>
      </c>
      <c r="G116" t="s">
        <v>13</v>
      </c>
      <c r="H116" t="s">
        <v>28</v>
      </c>
      <c r="I116" t="str">
        <f>IF(ISBLANK(Customer_Dim[[#This Row],[Loyalty_Level]]),"Platinum",Customer_Dim[[#This Row],[Loyalty_Level]])</f>
        <v>Bronze</v>
      </c>
      <c r="J116" t="str">
        <f>PROPER(TRIM(Customer_Dim[[#This Row],[Name]]))</f>
        <v>Ryan Hernandez</v>
      </c>
      <c r="K116" t="str">
        <f>PROPER(TRIM(Customer_Dim[[#This Row],[City]]))</f>
        <v>East Donna</v>
      </c>
      <c r="L116" t="str">
        <f>IF(Customer_Dim[[#This Row],[Age]]&lt;30,"Young",IF(Customer_Dim[[#This Row],[Age]]&lt;50,"Middle Age","Senior"))</f>
        <v>Middle Age</v>
      </c>
    </row>
    <row r="117" spans="1:12" x14ac:dyDescent="0.25">
      <c r="A117" t="s">
        <v>406</v>
      </c>
      <c r="B117" t="s">
        <v>407</v>
      </c>
      <c r="C117" s="4">
        <v>53</v>
      </c>
      <c r="D117" t="s">
        <v>16</v>
      </c>
      <c r="E117" t="s">
        <v>408</v>
      </c>
      <c r="F117" t="s">
        <v>18</v>
      </c>
      <c r="G117" t="s">
        <v>13</v>
      </c>
      <c r="H117" t="s">
        <v>19</v>
      </c>
      <c r="I117" t="str">
        <f>IF(ISBLANK(Customer_Dim[[#This Row],[Loyalty_Level]]),"Platinum",Customer_Dim[[#This Row],[Loyalty_Level]])</f>
        <v>Platinum</v>
      </c>
      <c r="J117" t="str">
        <f>PROPER(TRIM(Customer_Dim[[#This Row],[Name]]))</f>
        <v>Tyler Conrad</v>
      </c>
      <c r="K117" t="str">
        <f>PROPER(TRIM(Customer_Dim[[#This Row],[City]]))</f>
        <v>North Curtischester</v>
      </c>
      <c r="L117" t="str">
        <f>IF(Customer_Dim[[#This Row],[Age]]&lt;30,"Young",IF(Customer_Dim[[#This Row],[Age]]&lt;50,"Middle Age","Senior"))</f>
        <v>Senior</v>
      </c>
    </row>
    <row r="118" spans="1:12" x14ac:dyDescent="0.25">
      <c r="A118" t="s">
        <v>409</v>
      </c>
      <c r="B118" t="s">
        <v>410</v>
      </c>
      <c r="C118" s="4">
        <v>18</v>
      </c>
      <c r="D118" t="s">
        <v>16</v>
      </c>
      <c r="E118" t="s">
        <v>411</v>
      </c>
      <c r="F118" t="s">
        <v>221</v>
      </c>
      <c r="G118" t="s">
        <v>13</v>
      </c>
      <c r="H118" t="s">
        <v>19</v>
      </c>
      <c r="I118" t="str">
        <f>IF(ISBLANK(Customer_Dim[[#This Row],[Loyalty_Level]]),"Platinum",Customer_Dim[[#This Row],[Loyalty_Level]])</f>
        <v>Platinum</v>
      </c>
      <c r="J118" t="str">
        <f>PROPER(TRIM(Customer_Dim[[#This Row],[Name]]))</f>
        <v>Anthony Phillips</v>
      </c>
      <c r="K118" t="str">
        <f>PROPER(TRIM(Customer_Dim[[#This Row],[City]]))</f>
        <v>North Davidport</v>
      </c>
      <c r="L118" t="str">
        <f>IF(Customer_Dim[[#This Row],[Age]]&lt;30,"Young",IF(Customer_Dim[[#This Row],[Age]]&lt;50,"Middle Age","Senior"))</f>
        <v>Young</v>
      </c>
    </row>
    <row r="119" spans="1:12" x14ac:dyDescent="0.25">
      <c r="A119" t="s">
        <v>412</v>
      </c>
      <c r="B119" t="s">
        <v>413</v>
      </c>
      <c r="C119" s="4">
        <v>21</v>
      </c>
      <c r="D119" t="s">
        <v>16</v>
      </c>
      <c r="E119" t="s">
        <v>414</v>
      </c>
      <c r="F119" t="s">
        <v>77</v>
      </c>
      <c r="G119" t="s">
        <v>13</v>
      </c>
      <c r="H119" t="s">
        <v>19</v>
      </c>
      <c r="I119" t="str">
        <f>IF(ISBLANK(Customer_Dim[[#This Row],[Loyalty_Level]]),"Platinum",Customer_Dim[[#This Row],[Loyalty_Level]])</f>
        <v>Platinum</v>
      </c>
      <c r="J119" t="str">
        <f>PROPER(TRIM(Customer_Dim[[#This Row],[Name]]))</f>
        <v>Colleen Mccarthy</v>
      </c>
      <c r="K119" t="str">
        <f>PROPER(TRIM(Customer_Dim[[#This Row],[City]]))</f>
        <v>North Katherine</v>
      </c>
      <c r="L119" t="str">
        <f>IF(Customer_Dim[[#This Row],[Age]]&lt;30,"Young",IF(Customer_Dim[[#This Row],[Age]]&lt;50,"Middle Age","Senior"))</f>
        <v>Young</v>
      </c>
    </row>
    <row r="120" spans="1:12" x14ac:dyDescent="0.25">
      <c r="A120" t="s">
        <v>415</v>
      </c>
      <c r="B120" t="s">
        <v>416</v>
      </c>
      <c r="C120" s="4">
        <v>36</v>
      </c>
      <c r="D120" t="s">
        <v>10</v>
      </c>
      <c r="E120" t="s">
        <v>417</v>
      </c>
      <c r="F120" t="s">
        <v>73</v>
      </c>
      <c r="G120" t="s">
        <v>13</v>
      </c>
      <c r="H120" t="s">
        <v>19</v>
      </c>
      <c r="I120" t="str">
        <f>IF(ISBLANK(Customer_Dim[[#This Row],[Loyalty_Level]]),"Platinum",Customer_Dim[[#This Row],[Loyalty_Level]])</f>
        <v>Platinum</v>
      </c>
      <c r="J120" t="str">
        <f>PROPER(TRIM(Customer_Dim[[#This Row],[Name]]))</f>
        <v>Earl Allen</v>
      </c>
      <c r="K120" t="str">
        <f>PROPER(TRIM(Customer_Dim[[#This Row],[City]]))</f>
        <v>New Jenniferburgh</v>
      </c>
      <c r="L120" t="str">
        <f>IF(Customer_Dim[[#This Row],[Age]]&lt;30,"Young",IF(Customer_Dim[[#This Row],[Age]]&lt;50,"Middle Age","Senior"))</f>
        <v>Middle Age</v>
      </c>
    </row>
    <row r="121" spans="1:12" x14ac:dyDescent="0.25">
      <c r="A121" t="s">
        <v>418</v>
      </c>
      <c r="B121" t="s">
        <v>419</v>
      </c>
      <c r="C121" s="4">
        <v>40</v>
      </c>
      <c r="D121" t="s">
        <v>10</v>
      </c>
      <c r="E121" t="s">
        <v>420</v>
      </c>
      <c r="F121" t="s">
        <v>241</v>
      </c>
      <c r="G121" t="s">
        <v>13</v>
      </c>
      <c r="H121" t="s">
        <v>28</v>
      </c>
      <c r="I121" t="str">
        <f>IF(ISBLANK(Customer_Dim[[#This Row],[Loyalty_Level]]),"Platinum",Customer_Dim[[#This Row],[Loyalty_Level]])</f>
        <v>Bronze</v>
      </c>
      <c r="J121" t="str">
        <f>PROPER(TRIM(Customer_Dim[[#This Row],[Name]]))</f>
        <v>Michael Jones</v>
      </c>
      <c r="K121" t="str">
        <f>PROPER(TRIM(Customer_Dim[[#This Row],[City]]))</f>
        <v>North Edwardton</v>
      </c>
      <c r="L121" t="str">
        <f>IF(Customer_Dim[[#This Row],[Age]]&lt;30,"Young",IF(Customer_Dim[[#This Row],[Age]]&lt;50,"Middle Age","Senior"))</f>
        <v>Middle Age</v>
      </c>
    </row>
    <row r="122" spans="1:12" x14ac:dyDescent="0.25">
      <c r="A122" t="s">
        <v>421</v>
      </c>
      <c r="B122" t="s">
        <v>422</v>
      </c>
      <c r="C122" s="4">
        <v>44</v>
      </c>
      <c r="D122" t="s">
        <v>16</v>
      </c>
      <c r="E122" t="s">
        <v>423</v>
      </c>
      <c r="F122" t="s">
        <v>54</v>
      </c>
      <c r="G122" t="s">
        <v>13</v>
      </c>
      <c r="H122" t="s">
        <v>19</v>
      </c>
      <c r="I122" t="str">
        <f>IF(ISBLANK(Customer_Dim[[#This Row],[Loyalty_Level]]),"Platinum",Customer_Dim[[#This Row],[Loyalty_Level]])</f>
        <v>Platinum</v>
      </c>
      <c r="J122" t="str">
        <f>PROPER(TRIM(Customer_Dim[[#This Row],[Name]]))</f>
        <v>Jacob Hopkins</v>
      </c>
      <c r="K122" t="str">
        <f>PROPER(TRIM(Customer_Dim[[#This Row],[City]]))</f>
        <v>Lake Tylerfort</v>
      </c>
      <c r="L122" t="str">
        <f>IF(Customer_Dim[[#This Row],[Age]]&lt;30,"Young",IF(Customer_Dim[[#This Row],[Age]]&lt;50,"Middle Age","Senior"))</f>
        <v>Middle Age</v>
      </c>
    </row>
    <row r="123" spans="1:12" x14ac:dyDescent="0.25">
      <c r="A123" t="s">
        <v>424</v>
      </c>
      <c r="B123" t="s">
        <v>425</v>
      </c>
      <c r="C123" s="4">
        <v>62</v>
      </c>
      <c r="D123" t="s">
        <v>10</v>
      </c>
      <c r="E123" t="s">
        <v>426</v>
      </c>
      <c r="F123" t="s">
        <v>103</v>
      </c>
      <c r="G123" t="s">
        <v>13</v>
      </c>
      <c r="H123" t="s">
        <v>19</v>
      </c>
      <c r="I123" t="str">
        <f>IF(ISBLANK(Customer_Dim[[#This Row],[Loyalty_Level]]),"Platinum",Customer_Dim[[#This Row],[Loyalty_Level]])</f>
        <v>Platinum</v>
      </c>
      <c r="J123" t="str">
        <f>PROPER(TRIM(Customer_Dim[[#This Row],[Name]]))</f>
        <v>Joel Robinson</v>
      </c>
      <c r="K123" t="str">
        <f>PROPER(TRIM(Customer_Dim[[#This Row],[City]]))</f>
        <v>Lake Danielport</v>
      </c>
      <c r="L123" t="str">
        <f>IF(Customer_Dim[[#This Row],[Age]]&lt;30,"Young",IF(Customer_Dim[[#This Row],[Age]]&lt;50,"Middle Age","Senior"))</f>
        <v>Senior</v>
      </c>
    </row>
    <row r="124" spans="1:12" x14ac:dyDescent="0.25">
      <c r="A124" t="s">
        <v>427</v>
      </c>
      <c r="B124" t="s">
        <v>428</v>
      </c>
      <c r="C124" s="4">
        <v>50</v>
      </c>
      <c r="D124" t="s">
        <v>10</v>
      </c>
      <c r="E124" t="s">
        <v>429</v>
      </c>
      <c r="F124" t="s">
        <v>12</v>
      </c>
      <c r="G124" t="s">
        <v>13</v>
      </c>
      <c r="H124" t="s">
        <v>19</v>
      </c>
      <c r="I124" t="str">
        <f>IF(ISBLANK(Customer_Dim[[#This Row],[Loyalty_Level]]),"Platinum",Customer_Dim[[#This Row],[Loyalty_Level]])</f>
        <v>Platinum</v>
      </c>
      <c r="J124" t="str">
        <f>PROPER(TRIM(Customer_Dim[[#This Row],[Name]]))</f>
        <v>Michael Chang</v>
      </c>
      <c r="K124" t="str">
        <f>PROPER(TRIM(Customer_Dim[[#This Row],[City]]))</f>
        <v>Kathrynport</v>
      </c>
      <c r="L124" t="str">
        <f>IF(Customer_Dim[[#This Row],[Age]]&lt;30,"Young",IF(Customer_Dim[[#This Row],[Age]]&lt;50,"Middle Age","Senior"))</f>
        <v>Senior</v>
      </c>
    </row>
    <row r="125" spans="1:12" x14ac:dyDescent="0.25">
      <c r="A125" t="s">
        <v>430</v>
      </c>
      <c r="B125" t="s">
        <v>431</v>
      </c>
      <c r="C125" s="4">
        <v>40</v>
      </c>
      <c r="D125" t="s">
        <v>10</v>
      </c>
      <c r="E125" t="s">
        <v>432</v>
      </c>
      <c r="F125" t="s">
        <v>271</v>
      </c>
      <c r="G125" t="s">
        <v>13</v>
      </c>
      <c r="H125" t="s">
        <v>33</v>
      </c>
      <c r="I125" t="str">
        <f>IF(ISBLANK(Customer_Dim[[#This Row],[Loyalty_Level]]),"Platinum",Customer_Dim[[#This Row],[Loyalty_Level]])</f>
        <v>Silver</v>
      </c>
      <c r="J125" t="str">
        <f>PROPER(TRIM(Customer_Dim[[#This Row],[Name]]))</f>
        <v>Erin Hopkins</v>
      </c>
      <c r="K125" t="str">
        <f>PROPER(TRIM(Customer_Dim[[#This Row],[City]]))</f>
        <v>North Sabrina</v>
      </c>
      <c r="L125" t="str">
        <f>IF(Customer_Dim[[#This Row],[Age]]&lt;30,"Young",IF(Customer_Dim[[#This Row],[Age]]&lt;50,"Middle Age","Senior"))</f>
        <v>Middle Age</v>
      </c>
    </row>
    <row r="126" spans="1:12" x14ac:dyDescent="0.25">
      <c r="A126" t="s">
        <v>433</v>
      </c>
      <c r="B126" t="s">
        <v>434</v>
      </c>
      <c r="C126" s="4">
        <v>26</v>
      </c>
      <c r="D126" t="s">
        <v>10</v>
      </c>
      <c r="E126" t="s">
        <v>435</v>
      </c>
      <c r="F126" t="s">
        <v>198</v>
      </c>
      <c r="G126" t="s">
        <v>13</v>
      </c>
      <c r="H126" t="s">
        <v>28</v>
      </c>
      <c r="I126" t="str">
        <f>IF(ISBLANK(Customer_Dim[[#This Row],[Loyalty_Level]]),"Platinum",Customer_Dim[[#This Row],[Loyalty_Level]])</f>
        <v>Bronze</v>
      </c>
      <c r="J126" t="str">
        <f>PROPER(TRIM(Customer_Dim[[#This Row],[Name]]))</f>
        <v>Donald Lee</v>
      </c>
      <c r="K126" t="str">
        <f>PROPER(TRIM(Customer_Dim[[#This Row],[City]]))</f>
        <v>Wongberg</v>
      </c>
      <c r="L126" t="str">
        <f>IF(Customer_Dim[[#This Row],[Age]]&lt;30,"Young",IF(Customer_Dim[[#This Row],[Age]]&lt;50,"Middle Age","Senior"))</f>
        <v>Young</v>
      </c>
    </row>
    <row r="127" spans="1:12" x14ac:dyDescent="0.25">
      <c r="A127" t="s">
        <v>436</v>
      </c>
      <c r="B127" t="s">
        <v>437</v>
      </c>
      <c r="C127" s="4">
        <v>64</v>
      </c>
      <c r="D127" t="s">
        <v>16</v>
      </c>
      <c r="E127" t="s">
        <v>438</v>
      </c>
      <c r="F127" t="s">
        <v>439</v>
      </c>
      <c r="G127" t="s">
        <v>13</v>
      </c>
      <c r="H127" t="s">
        <v>19</v>
      </c>
      <c r="I127" t="str">
        <f>IF(ISBLANK(Customer_Dim[[#This Row],[Loyalty_Level]]),"Platinum",Customer_Dim[[#This Row],[Loyalty_Level]])</f>
        <v>Platinum</v>
      </c>
      <c r="J127" t="str">
        <f>PROPER(TRIM(Customer_Dim[[#This Row],[Name]]))</f>
        <v>Keith Miller</v>
      </c>
      <c r="K127" t="str">
        <f>PROPER(TRIM(Customer_Dim[[#This Row],[City]]))</f>
        <v>West Jameston</v>
      </c>
      <c r="L127" t="str">
        <f>IF(Customer_Dim[[#This Row],[Age]]&lt;30,"Young",IF(Customer_Dim[[#This Row],[Age]]&lt;50,"Middle Age","Senior"))</f>
        <v>Senior</v>
      </c>
    </row>
    <row r="128" spans="1:12" x14ac:dyDescent="0.25">
      <c r="A128" t="s">
        <v>440</v>
      </c>
      <c r="B128" t="s">
        <v>441</v>
      </c>
      <c r="C128" s="4">
        <v>62</v>
      </c>
      <c r="D128" t="s">
        <v>16</v>
      </c>
      <c r="E128" t="s">
        <v>442</v>
      </c>
      <c r="F128" t="s">
        <v>137</v>
      </c>
      <c r="G128" t="s">
        <v>13</v>
      </c>
      <c r="H128" t="s">
        <v>50</v>
      </c>
      <c r="I128" t="str">
        <f>IF(ISBLANK(Customer_Dim[[#This Row],[Loyalty_Level]]),"Platinum",Customer_Dim[[#This Row],[Loyalty_Level]])</f>
        <v>Gold</v>
      </c>
      <c r="J128" t="str">
        <f>PROPER(TRIM(Customer_Dim[[#This Row],[Name]]))</f>
        <v>James Wolfe</v>
      </c>
      <c r="K128" t="str">
        <f>PROPER(TRIM(Customer_Dim[[#This Row],[City]]))</f>
        <v>Benjaminton</v>
      </c>
      <c r="L128" t="str">
        <f>IF(Customer_Dim[[#This Row],[Age]]&lt;30,"Young",IF(Customer_Dim[[#This Row],[Age]]&lt;50,"Middle Age","Senior"))</f>
        <v>Senior</v>
      </c>
    </row>
    <row r="129" spans="1:12" x14ac:dyDescent="0.25">
      <c r="A129" t="s">
        <v>443</v>
      </c>
      <c r="B129" t="s">
        <v>444</v>
      </c>
      <c r="C129" s="4">
        <v>39</v>
      </c>
      <c r="D129" t="s">
        <v>10</v>
      </c>
      <c r="E129" t="s">
        <v>445</v>
      </c>
      <c r="F129" t="s">
        <v>175</v>
      </c>
      <c r="G129" t="s">
        <v>13</v>
      </c>
      <c r="H129" t="s">
        <v>19</v>
      </c>
      <c r="I129" t="str">
        <f>IF(ISBLANK(Customer_Dim[[#This Row],[Loyalty_Level]]),"Platinum",Customer_Dim[[#This Row],[Loyalty_Level]])</f>
        <v>Platinum</v>
      </c>
      <c r="J129" t="str">
        <f>PROPER(TRIM(Customer_Dim[[#This Row],[Name]]))</f>
        <v>John Mcknight</v>
      </c>
      <c r="K129" t="str">
        <f>PROPER(TRIM(Customer_Dim[[#This Row],[City]]))</f>
        <v>South Nathan</v>
      </c>
      <c r="L129" t="str">
        <f>IF(Customer_Dim[[#This Row],[Age]]&lt;30,"Young",IF(Customer_Dim[[#This Row],[Age]]&lt;50,"Middle Age","Senior"))</f>
        <v>Middle Age</v>
      </c>
    </row>
    <row r="130" spans="1:12" x14ac:dyDescent="0.25">
      <c r="A130" t="s">
        <v>446</v>
      </c>
      <c r="B130" t="s">
        <v>447</v>
      </c>
      <c r="C130" s="4">
        <v>45</v>
      </c>
      <c r="D130" t="s">
        <v>10</v>
      </c>
      <c r="E130" t="s">
        <v>448</v>
      </c>
      <c r="F130" t="s">
        <v>295</v>
      </c>
      <c r="G130" t="s">
        <v>13</v>
      </c>
      <c r="H130" t="s">
        <v>33</v>
      </c>
      <c r="I130" t="str">
        <f>IF(ISBLANK(Customer_Dim[[#This Row],[Loyalty_Level]]),"Platinum",Customer_Dim[[#This Row],[Loyalty_Level]])</f>
        <v>Silver</v>
      </c>
      <c r="J130" t="str">
        <f>PROPER(TRIM(Customer_Dim[[#This Row],[Name]]))</f>
        <v>Susan Mcdonald</v>
      </c>
      <c r="K130" t="str">
        <f>PROPER(TRIM(Customer_Dim[[#This Row],[City]]))</f>
        <v>East Ellen</v>
      </c>
      <c r="L130" t="str">
        <f>IF(Customer_Dim[[#This Row],[Age]]&lt;30,"Young",IF(Customer_Dim[[#This Row],[Age]]&lt;50,"Middle Age","Senior"))</f>
        <v>Middle Age</v>
      </c>
    </row>
    <row r="131" spans="1:12" x14ac:dyDescent="0.25">
      <c r="A131" t="s">
        <v>449</v>
      </c>
      <c r="B131" t="s">
        <v>450</v>
      </c>
      <c r="C131" s="4">
        <v>43</v>
      </c>
      <c r="D131" t="s">
        <v>16</v>
      </c>
      <c r="E131" t="s">
        <v>451</v>
      </c>
      <c r="F131" t="s">
        <v>41</v>
      </c>
      <c r="G131" t="s">
        <v>13</v>
      </c>
      <c r="H131" t="s">
        <v>33</v>
      </c>
      <c r="I131" t="str">
        <f>IF(ISBLANK(Customer_Dim[[#This Row],[Loyalty_Level]]),"Platinum",Customer_Dim[[#This Row],[Loyalty_Level]])</f>
        <v>Silver</v>
      </c>
      <c r="J131" t="str">
        <f>PROPER(TRIM(Customer_Dim[[#This Row],[Name]]))</f>
        <v>Jessica Mitchell</v>
      </c>
      <c r="K131" t="str">
        <f>PROPER(TRIM(Customer_Dim[[#This Row],[City]]))</f>
        <v>Matthewbury</v>
      </c>
      <c r="L131" t="str">
        <f>IF(Customer_Dim[[#This Row],[Age]]&lt;30,"Young",IF(Customer_Dim[[#This Row],[Age]]&lt;50,"Middle Age","Senior"))</f>
        <v>Middle Age</v>
      </c>
    </row>
    <row r="132" spans="1:12" x14ac:dyDescent="0.25">
      <c r="A132" t="s">
        <v>452</v>
      </c>
      <c r="B132" t="s">
        <v>453</v>
      </c>
      <c r="C132" s="4">
        <v>29</v>
      </c>
      <c r="D132" t="s">
        <v>10</v>
      </c>
      <c r="E132" t="s">
        <v>454</v>
      </c>
      <c r="F132" t="s">
        <v>171</v>
      </c>
      <c r="G132" t="s">
        <v>3975</v>
      </c>
      <c r="H132" t="s">
        <v>19</v>
      </c>
      <c r="I132" t="str">
        <f>IF(ISBLANK(Customer_Dim[[#This Row],[Loyalty_Level]]),"Platinum",Customer_Dim[[#This Row],[Loyalty_Level]])</f>
        <v>Platinum</v>
      </c>
      <c r="J132" t="str">
        <f>PROPER(TRIM(Customer_Dim[[#This Row],[Name]]))</f>
        <v>Jamie Reyes</v>
      </c>
      <c r="K132" t="str">
        <f>PROPER(TRIM(Customer_Dim[[#This Row],[City]]))</f>
        <v>Jonesbury</v>
      </c>
      <c r="L132" t="str">
        <f>IF(Customer_Dim[[#This Row],[Age]]&lt;30,"Young",IF(Customer_Dim[[#This Row],[Age]]&lt;50,"Middle Age","Senior"))</f>
        <v>Young</v>
      </c>
    </row>
    <row r="133" spans="1:12" x14ac:dyDescent="0.25">
      <c r="A133" t="s">
        <v>455</v>
      </c>
      <c r="B133" t="s">
        <v>456</v>
      </c>
      <c r="C133" s="4">
        <v>34</v>
      </c>
      <c r="D133" t="s">
        <v>16</v>
      </c>
      <c r="E133" t="s">
        <v>457</v>
      </c>
      <c r="F133" t="s">
        <v>23</v>
      </c>
      <c r="G133" t="s">
        <v>13</v>
      </c>
      <c r="H133" t="s">
        <v>28</v>
      </c>
      <c r="I133" t="str">
        <f>IF(ISBLANK(Customer_Dim[[#This Row],[Loyalty_Level]]),"Platinum",Customer_Dim[[#This Row],[Loyalty_Level]])</f>
        <v>Bronze</v>
      </c>
      <c r="J133" t="str">
        <f>PROPER(TRIM(Customer_Dim[[#This Row],[Name]]))</f>
        <v>Joseph Richards</v>
      </c>
      <c r="K133" t="str">
        <f>PROPER(TRIM(Customer_Dim[[#This Row],[City]]))</f>
        <v>Wigginsville</v>
      </c>
      <c r="L133" t="str">
        <f>IF(Customer_Dim[[#This Row],[Age]]&lt;30,"Young",IF(Customer_Dim[[#This Row],[Age]]&lt;50,"Middle Age","Senior"))</f>
        <v>Middle Age</v>
      </c>
    </row>
    <row r="134" spans="1:12" x14ac:dyDescent="0.25">
      <c r="A134" t="s">
        <v>458</v>
      </c>
      <c r="B134" t="s">
        <v>459</v>
      </c>
      <c r="C134" s="4">
        <v>57</v>
      </c>
      <c r="D134" t="s">
        <v>16</v>
      </c>
      <c r="E134" t="s">
        <v>460</v>
      </c>
      <c r="F134" t="s">
        <v>27</v>
      </c>
      <c r="G134" t="s">
        <v>13</v>
      </c>
      <c r="H134" t="s">
        <v>50</v>
      </c>
      <c r="I134" t="str">
        <f>IF(ISBLANK(Customer_Dim[[#This Row],[Loyalty_Level]]),"Platinum",Customer_Dim[[#This Row],[Loyalty_Level]])</f>
        <v>Gold</v>
      </c>
      <c r="J134" t="str">
        <f>PROPER(TRIM(Customer_Dim[[#This Row],[Name]]))</f>
        <v>Miguel Reynolds</v>
      </c>
      <c r="K134" t="str">
        <f>PROPER(TRIM(Customer_Dim[[#This Row],[City]]))</f>
        <v>Taylorberg</v>
      </c>
      <c r="L134" t="str">
        <f>IF(Customer_Dim[[#This Row],[Age]]&lt;30,"Young",IF(Customer_Dim[[#This Row],[Age]]&lt;50,"Middle Age","Senior"))</f>
        <v>Senior</v>
      </c>
    </row>
    <row r="135" spans="1:12" x14ac:dyDescent="0.25">
      <c r="A135" t="s">
        <v>461</v>
      </c>
      <c r="B135" t="s">
        <v>462</v>
      </c>
      <c r="C135" s="4">
        <v>62</v>
      </c>
      <c r="D135" t="s">
        <v>16</v>
      </c>
      <c r="E135" t="s">
        <v>463</v>
      </c>
      <c r="F135" t="s">
        <v>254</v>
      </c>
      <c r="G135" t="s">
        <v>13</v>
      </c>
      <c r="H135" t="s">
        <v>28</v>
      </c>
      <c r="I135" t="str">
        <f>IF(ISBLANK(Customer_Dim[[#This Row],[Loyalty_Level]]),"Platinum",Customer_Dim[[#This Row],[Loyalty_Level]])</f>
        <v>Bronze</v>
      </c>
      <c r="J135" t="str">
        <f>PROPER(TRIM(Customer_Dim[[#This Row],[Name]]))</f>
        <v>Hayley Pope</v>
      </c>
      <c r="K135" t="str">
        <f>PROPER(TRIM(Customer_Dim[[#This Row],[City]]))</f>
        <v>West Stephenville</v>
      </c>
      <c r="L135" t="str">
        <f>IF(Customer_Dim[[#This Row],[Age]]&lt;30,"Young",IF(Customer_Dim[[#This Row],[Age]]&lt;50,"Middle Age","Senior"))</f>
        <v>Senior</v>
      </c>
    </row>
    <row r="136" spans="1:12" x14ac:dyDescent="0.25">
      <c r="A136" t="s">
        <v>464</v>
      </c>
      <c r="B136" t="s">
        <v>465</v>
      </c>
      <c r="C136" s="4">
        <v>54</v>
      </c>
      <c r="D136" t="s">
        <v>10</v>
      </c>
      <c r="E136" t="s">
        <v>466</v>
      </c>
      <c r="F136" t="s">
        <v>77</v>
      </c>
      <c r="G136" t="s">
        <v>13</v>
      </c>
      <c r="H136" t="s">
        <v>50</v>
      </c>
      <c r="I136" t="str">
        <f>IF(ISBLANK(Customer_Dim[[#This Row],[Loyalty_Level]]),"Platinum",Customer_Dim[[#This Row],[Loyalty_Level]])</f>
        <v>Gold</v>
      </c>
      <c r="J136" t="str">
        <f>PROPER(TRIM(Customer_Dim[[#This Row],[Name]]))</f>
        <v>Morgan Bowen</v>
      </c>
      <c r="K136" t="str">
        <f>PROPER(TRIM(Customer_Dim[[#This Row],[City]]))</f>
        <v>Parksfort</v>
      </c>
      <c r="L136" t="str">
        <f>IF(Customer_Dim[[#This Row],[Age]]&lt;30,"Young",IF(Customer_Dim[[#This Row],[Age]]&lt;50,"Middle Age","Senior"))</f>
        <v>Senior</v>
      </c>
    </row>
    <row r="137" spans="1:12" x14ac:dyDescent="0.25">
      <c r="A137" t="s">
        <v>467</v>
      </c>
      <c r="B137" t="s">
        <v>468</v>
      </c>
      <c r="C137" s="4">
        <v>33</v>
      </c>
      <c r="D137" t="s">
        <v>16</v>
      </c>
      <c r="E137" t="s">
        <v>469</v>
      </c>
      <c r="F137" t="s">
        <v>160</v>
      </c>
      <c r="G137" t="s">
        <v>13</v>
      </c>
      <c r="H137" t="s">
        <v>19</v>
      </c>
      <c r="I137" t="str">
        <f>IF(ISBLANK(Customer_Dim[[#This Row],[Loyalty_Level]]),"Platinum",Customer_Dim[[#This Row],[Loyalty_Level]])</f>
        <v>Platinum</v>
      </c>
      <c r="J137" t="str">
        <f>PROPER(TRIM(Customer_Dim[[#This Row],[Name]]))</f>
        <v>Matthew Hanna</v>
      </c>
      <c r="K137" t="str">
        <f>PROPER(TRIM(Customer_Dim[[#This Row],[City]]))</f>
        <v>Gonzalezbury</v>
      </c>
      <c r="L137" t="str">
        <f>IF(Customer_Dim[[#This Row],[Age]]&lt;30,"Young",IF(Customer_Dim[[#This Row],[Age]]&lt;50,"Middle Age","Senior"))</f>
        <v>Middle Age</v>
      </c>
    </row>
    <row r="138" spans="1:12" x14ac:dyDescent="0.25">
      <c r="A138" t="s">
        <v>470</v>
      </c>
      <c r="B138" t="s">
        <v>471</v>
      </c>
      <c r="C138" s="4">
        <v>29</v>
      </c>
      <c r="D138" t="s">
        <v>10</v>
      </c>
      <c r="E138" t="s">
        <v>472</v>
      </c>
      <c r="F138" t="s">
        <v>73</v>
      </c>
      <c r="G138" t="s">
        <v>13</v>
      </c>
      <c r="H138" t="s">
        <v>33</v>
      </c>
      <c r="I138" t="str">
        <f>IF(ISBLANK(Customer_Dim[[#This Row],[Loyalty_Level]]),"Platinum",Customer_Dim[[#This Row],[Loyalty_Level]])</f>
        <v>Silver</v>
      </c>
      <c r="J138" t="str">
        <f>PROPER(TRIM(Customer_Dim[[#This Row],[Name]]))</f>
        <v>Patrick Coleman</v>
      </c>
      <c r="K138" t="str">
        <f>PROPER(TRIM(Customer_Dim[[#This Row],[City]]))</f>
        <v>New Jeffrey</v>
      </c>
      <c r="L138" t="str">
        <f>IF(Customer_Dim[[#This Row],[Age]]&lt;30,"Young",IF(Customer_Dim[[#This Row],[Age]]&lt;50,"Middle Age","Senior"))</f>
        <v>Young</v>
      </c>
    </row>
    <row r="139" spans="1:12" x14ac:dyDescent="0.25">
      <c r="A139" t="s">
        <v>473</v>
      </c>
      <c r="B139" t="s">
        <v>474</v>
      </c>
      <c r="C139" s="4">
        <v>55</v>
      </c>
      <c r="D139" t="s">
        <v>16</v>
      </c>
      <c r="E139" t="s">
        <v>475</v>
      </c>
      <c r="F139" t="s">
        <v>27</v>
      </c>
      <c r="G139" t="s">
        <v>13</v>
      </c>
      <c r="H139" t="s">
        <v>19</v>
      </c>
      <c r="I139" t="str">
        <f>IF(ISBLANK(Customer_Dim[[#This Row],[Loyalty_Level]]),"Platinum",Customer_Dim[[#This Row],[Loyalty_Level]])</f>
        <v>Platinum</v>
      </c>
      <c r="J139" t="str">
        <f>PROPER(TRIM(Customer_Dim[[#This Row],[Name]]))</f>
        <v>Rick Dominguez</v>
      </c>
      <c r="K139" t="str">
        <f>PROPER(TRIM(Customer_Dim[[#This Row],[City]]))</f>
        <v>North Johnbury</v>
      </c>
      <c r="L139" t="str">
        <f>IF(Customer_Dim[[#This Row],[Age]]&lt;30,"Young",IF(Customer_Dim[[#This Row],[Age]]&lt;50,"Middle Age","Senior"))</f>
        <v>Senior</v>
      </c>
    </row>
    <row r="140" spans="1:12" x14ac:dyDescent="0.25">
      <c r="A140" t="s">
        <v>476</v>
      </c>
      <c r="B140" t="s">
        <v>477</v>
      </c>
      <c r="C140" s="4">
        <v>43</v>
      </c>
      <c r="D140" t="s">
        <v>10</v>
      </c>
      <c r="E140" t="s">
        <v>399</v>
      </c>
      <c r="F140" t="s">
        <v>291</v>
      </c>
      <c r="G140" t="s">
        <v>13</v>
      </c>
      <c r="H140" t="s">
        <v>50</v>
      </c>
      <c r="I140" t="str">
        <f>IF(ISBLANK(Customer_Dim[[#This Row],[Loyalty_Level]]),"Platinum",Customer_Dim[[#This Row],[Loyalty_Level]])</f>
        <v>Gold</v>
      </c>
      <c r="J140" t="str">
        <f>PROPER(TRIM(Customer_Dim[[#This Row],[Name]]))</f>
        <v>Sean Roth</v>
      </c>
      <c r="K140" t="str">
        <f>PROPER(TRIM(Customer_Dim[[#This Row],[City]]))</f>
        <v>Lake Michael</v>
      </c>
      <c r="L140" t="str">
        <f>IF(Customer_Dim[[#This Row],[Age]]&lt;30,"Young",IF(Customer_Dim[[#This Row],[Age]]&lt;50,"Middle Age","Senior"))</f>
        <v>Middle Age</v>
      </c>
    </row>
    <row r="141" spans="1:12" x14ac:dyDescent="0.25">
      <c r="A141" t="s">
        <v>478</v>
      </c>
      <c r="B141" t="s">
        <v>479</v>
      </c>
      <c r="C141" s="4">
        <v>32</v>
      </c>
      <c r="D141" t="s">
        <v>10</v>
      </c>
      <c r="E141" t="s">
        <v>480</v>
      </c>
      <c r="F141" t="s">
        <v>121</v>
      </c>
      <c r="G141" t="s">
        <v>13</v>
      </c>
      <c r="H141" t="s">
        <v>28</v>
      </c>
      <c r="I141" t="str">
        <f>IF(ISBLANK(Customer_Dim[[#This Row],[Loyalty_Level]]),"Platinum",Customer_Dim[[#This Row],[Loyalty_Level]])</f>
        <v>Bronze</v>
      </c>
      <c r="J141" t="str">
        <f>PROPER(TRIM(Customer_Dim[[#This Row],[Name]]))</f>
        <v>Brian Holder</v>
      </c>
      <c r="K141" t="str">
        <f>PROPER(TRIM(Customer_Dim[[#This Row],[City]]))</f>
        <v>Port Travis</v>
      </c>
      <c r="L141" t="str">
        <f>IF(Customer_Dim[[#This Row],[Age]]&lt;30,"Young",IF(Customer_Dim[[#This Row],[Age]]&lt;50,"Middle Age","Senior"))</f>
        <v>Middle Age</v>
      </c>
    </row>
    <row r="142" spans="1:12" x14ac:dyDescent="0.25">
      <c r="A142" t="s">
        <v>481</v>
      </c>
      <c r="B142" t="s">
        <v>482</v>
      </c>
      <c r="C142" s="4">
        <v>63</v>
      </c>
      <c r="D142" t="s">
        <v>16</v>
      </c>
      <c r="E142" t="s">
        <v>483</v>
      </c>
      <c r="F142" t="s">
        <v>54</v>
      </c>
      <c r="G142" t="s">
        <v>13</v>
      </c>
      <c r="H142" t="s">
        <v>50</v>
      </c>
      <c r="I142" t="str">
        <f>IF(ISBLANK(Customer_Dim[[#This Row],[Loyalty_Level]]),"Platinum",Customer_Dim[[#This Row],[Loyalty_Level]])</f>
        <v>Gold</v>
      </c>
      <c r="J142" t="str">
        <f>PROPER(TRIM(Customer_Dim[[#This Row],[Name]]))</f>
        <v>Patty Francis</v>
      </c>
      <c r="K142" t="str">
        <f>PROPER(TRIM(Customer_Dim[[#This Row],[City]]))</f>
        <v>South Brooke</v>
      </c>
      <c r="L142" t="str">
        <f>IF(Customer_Dim[[#This Row],[Age]]&lt;30,"Young",IF(Customer_Dim[[#This Row],[Age]]&lt;50,"Middle Age","Senior"))</f>
        <v>Senior</v>
      </c>
    </row>
    <row r="143" spans="1:12" x14ac:dyDescent="0.25">
      <c r="A143" t="s">
        <v>484</v>
      </c>
      <c r="B143" t="s">
        <v>485</v>
      </c>
      <c r="C143" s="4">
        <v>30</v>
      </c>
      <c r="D143" t="s">
        <v>10</v>
      </c>
      <c r="E143" t="s">
        <v>486</v>
      </c>
      <c r="F143" t="s">
        <v>32</v>
      </c>
      <c r="G143" t="s">
        <v>3975</v>
      </c>
      <c r="H143" t="s">
        <v>28</v>
      </c>
      <c r="I143" t="str">
        <f>IF(ISBLANK(Customer_Dim[[#This Row],[Loyalty_Level]]),"Platinum",Customer_Dim[[#This Row],[Loyalty_Level]])</f>
        <v>Bronze</v>
      </c>
      <c r="J143" t="str">
        <f>PROPER(TRIM(Customer_Dim[[#This Row],[Name]]))</f>
        <v>Cristian Wright</v>
      </c>
      <c r="K143" t="str">
        <f>PROPER(TRIM(Customer_Dim[[#This Row],[City]]))</f>
        <v>Port Denise</v>
      </c>
      <c r="L143" t="str">
        <f>IF(Customer_Dim[[#This Row],[Age]]&lt;30,"Young",IF(Customer_Dim[[#This Row],[Age]]&lt;50,"Middle Age","Senior"))</f>
        <v>Middle Age</v>
      </c>
    </row>
    <row r="144" spans="1:12" x14ac:dyDescent="0.25">
      <c r="A144" t="s">
        <v>487</v>
      </c>
      <c r="B144" t="s">
        <v>488</v>
      </c>
      <c r="C144" s="4">
        <v>37</v>
      </c>
      <c r="D144" t="s">
        <v>10</v>
      </c>
      <c r="E144" t="s">
        <v>489</v>
      </c>
      <c r="F144" t="s">
        <v>69</v>
      </c>
      <c r="G144" t="s">
        <v>13</v>
      </c>
      <c r="H144" t="s">
        <v>28</v>
      </c>
      <c r="I144" t="str">
        <f>IF(ISBLANK(Customer_Dim[[#This Row],[Loyalty_Level]]),"Platinum",Customer_Dim[[#This Row],[Loyalty_Level]])</f>
        <v>Bronze</v>
      </c>
      <c r="J144" t="str">
        <f>PROPER(TRIM(Customer_Dim[[#This Row],[Name]]))</f>
        <v>Maria Ramirez</v>
      </c>
      <c r="K144" t="str">
        <f>PROPER(TRIM(Customer_Dim[[#This Row],[City]]))</f>
        <v>West Brandon</v>
      </c>
      <c r="L144" t="str">
        <f>IF(Customer_Dim[[#This Row],[Age]]&lt;30,"Young",IF(Customer_Dim[[#This Row],[Age]]&lt;50,"Middle Age","Senior"))</f>
        <v>Middle Age</v>
      </c>
    </row>
    <row r="145" spans="1:12" x14ac:dyDescent="0.25">
      <c r="A145" t="s">
        <v>490</v>
      </c>
      <c r="B145" t="s">
        <v>491</v>
      </c>
      <c r="C145" s="4">
        <v>46</v>
      </c>
      <c r="D145" t="s">
        <v>10</v>
      </c>
      <c r="E145" t="s">
        <v>492</v>
      </c>
      <c r="F145" t="s">
        <v>23</v>
      </c>
      <c r="G145" t="s">
        <v>13</v>
      </c>
      <c r="H145" t="s">
        <v>28</v>
      </c>
      <c r="I145" t="str">
        <f>IF(ISBLANK(Customer_Dim[[#This Row],[Loyalty_Level]]),"Platinum",Customer_Dim[[#This Row],[Loyalty_Level]])</f>
        <v>Bronze</v>
      </c>
      <c r="J145" t="str">
        <f>PROPER(TRIM(Customer_Dim[[#This Row],[Name]]))</f>
        <v>Carlos Skinner</v>
      </c>
      <c r="K145" t="str">
        <f>PROPER(TRIM(Customer_Dim[[#This Row],[City]]))</f>
        <v>Dwaynemouth</v>
      </c>
      <c r="L145" t="str">
        <f>IF(Customer_Dim[[#This Row],[Age]]&lt;30,"Young",IF(Customer_Dim[[#This Row],[Age]]&lt;50,"Middle Age","Senior"))</f>
        <v>Middle Age</v>
      </c>
    </row>
    <row r="146" spans="1:12" x14ac:dyDescent="0.25">
      <c r="A146" t="s">
        <v>493</v>
      </c>
      <c r="B146" t="s">
        <v>494</v>
      </c>
      <c r="C146" s="4">
        <v>62</v>
      </c>
      <c r="D146" t="s">
        <v>16</v>
      </c>
      <c r="E146" t="s">
        <v>495</v>
      </c>
      <c r="F146" t="s">
        <v>188</v>
      </c>
      <c r="G146" t="s">
        <v>13</v>
      </c>
      <c r="H146" t="s">
        <v>28</v>
      </c>
      <c r="I146" t="str">
        <f>IF(ISBLANK(Customer_Dim[[#This Row],[Loyalty_Level]]),"Platinum",Customer_Dim[[#This Row],[Loyalty_Level]])</f>
        <v>Bronze</v>
      </c>
      <c r="J146" t="str">
        <f>PROPER(TRIM(Customer_Dim[[#This Row],[Name]]))</f>
        <v>Justin Cross</v>
      </c>
      <c r="K146" t="str">
        <f>PROPER(TRIM(Customer_Dim[[#This Row],[City]]))</f>
        <v>North Anthonychester</v>
      </c>
      <c r="L146" t="str">
        <f>IF(Customer_Dim[[#This Row],[Age]]&lt;30,"Young",IF(Customer_Dim[[#This Row],[Age]]&lt;50,"Middle Age","Senior"))</f>
        <v>Senior</v>
      </c>
    </row>
    <row r="147" spans="1:12" x14ac:dyDescent="0.25">
      <c r="A147" t="s">
        <v>496</v>
      </c>
      <c r="B147" t="s">
        <v>497</v>
      </c>
      <c r="C147" s="4">
        <v>46</v>
      </c>
      <c r="D147" t="s">
        <v>10</v>
      </c>
      <c r="E147" t="s">
        <v>498</v>
      </c>
      <c r="F147" t="s">
        <v>258</v>
      </c>
      <c r="G147" t="s">
        <v>13</v>
      </c>
      <c r="H147" t="s">
        <v>19</v>
      </c>
      <c r="I147" t="str">
        <f>IF(ISBLANK(Customer_Dim[[#This Row],[Loyalty_Level]]),"Platinum",Customer_Dim[[#This Row],[Loyalty_Level]])</f>
        <v>Platinum</v>
      </c>
      <c r="J147" t="str">
        <f>PROPER(TRIM(Customer_Dim[[#This Row],[Name]]))</f>
        <v>Cameron Simpson</v>
      </c>
      <c r="K147" t="str">
        <f>PROPER(TRIM(Customer_Dim[[#This Row],[City]]))</f>
        <v>Michaelfort</v>
      </c>
      <c r="L147" t="str">
        <f>IF(Customer_Dim[[#This Row],[Age]]&lt;30,"Young",IF(Customer_Dim[[#This Row],[Age]]&lt;50,"Middle Age","Senior"))</f>
        <v>Middle Age</v>
      </c>
    </row>
    <row r="148" spans="1:12" x14ac:dyDescent="0.25">
      <c r="A148" t="s">
        <v>499</v>
      </c>
      <c r="B148" t="s">
        <v>500</v>
      </c>
      <c r="C148" s="4">
        <v>32</v>
      </c>
      <c r="D148" t="s">
        <v>16</v>
      </c>
      <c r="E148" t="s">
        <v>501</v>
      </c>
      <c r="F148" t="s">
        <v>321</v>
      </c>
      <c r="G148" t="s">
        <v>13</v>
      </c>
      <c r="H148" t="s">
        <v>50</v>
      </c>
      <c r="I148" t="str">
        <f>IF(ISBLANK(Customer_Dim[[#This Row],[Loyalty_Level]]),"Platinum",Customer_Dim[[#This Row],[Loyalty_Level]])</f>
        <v>Gold</v>
      </c>
      <c r="J148" t="str">
        <f>PROPER(TRIM(Customer_Dim[[#This Row],[Name]]))</f>
        <v>Edward Rivera</v>
      </c>
      <c r="K148" t="str">
        <f>PROPER(TRIM(Customer_Dim[[#This Row],[City]]))</f>
        <v>Chungmouth</v>
      </c>
      <c r="L148" t="str">
        <f>IF(Customer_Dim[[#This Row],[Age]]&lt;30,"Young",IF(Customer_Dim[[#This Row],[Age]]&lt;50,"Middle Age","Senior"))</f>
        <v>Middle Age</v>
      </c>
    </row>
    <row r="149" spans="1:12" x14ac:dyDescent="0.25">
      <c r="A149" t="s">
        <v>502</v>
      </c>
      <c r="B149" t="s">
        <v>503</v>
      </c>
      <c r="C149" s="4">
        <v>49</v>
      </c>
      <c r="D149" t="s">
        <v>16</v>
      </c>
      <c r="E149" t="s">
        <v>504</v>
      </c>
      <c r="F149" t="s">
        <v>167</v>
      </c>
      <c r="G149" t="s">
        <v>13</v>
      </c>
      <c r="H149" t="s">
        <v>19</v>
      </c>
      <c r="I149" t="str">
        <f>IF(ISBLANK(Customer_Dim[[#This Row],[Loyalty_Level]]),"Platinum",Customer_Dim[[#This Row],[Loyalty_Level]])</f>
        <v>Platinum</v>
      </c>
      <c r="J149" t="str">
        <f>PROPER(TRIM(Customer_Dim[[#This Row],[Name]]))</f>
        <v>Rhonda Young</v>
      </c>
      <c r="K149" t="str">
        <f>PROPER(TRIM(Customer_Dim[[#This Row],[City]]))</f>
        <v>Lake Nathanfort</v>
      </c>
      <c r="L149" t="str">
        <f>IF(Customer_Dim[[#This Row],[Age]]&lt;30,"Young",IF(Customer_Dim[[#This Row],[Age]]&lt;50,"Middle Age","Senior"))</f>
        <v>Middle Age</v>
      </c>
    </row>
    <row r="150" spans="1:12" x14ac:dyDescent="0.25">
      <c r="A150" t="s">
        <v>505</v>
      </c>
      <c r="B150" t="s">
        <v>506</v>
      </c>
      <c r="C150" s="4">
        <v>42</v>
      </c>
      <c r="D150" t="s">
        <v>16</v>
      </c>
      <c r="E150" t="s">
        <v>507</v>
      </c>
      <c r="F150" t="s">
        <v>328</v>
      </c>
      <c r="G150" t="s">
        <v>13</v>
      </c>
      <c r="H150" t="s">
        <v>28</v>
      </c>
      <c r="I150" t="str">
        <f>IF(ISBLANK(Customer_Dim[[#This Row],[Loyalty_Level]]),"Platinum",Customer_Dim[[#This Row],[Loyalty_Level]])</f>
        <v>Bronze</v>
      </c>
      <c r="J150" t="str">
        <f>PROPER(TRIM(Customer_Dim[[#This Row],[Name]]))</f>
        <v>Theresa Campbell</v>
      </c>
      <c r="K150" t="str">
        <f>PROPER(TRIM(Customer_Dim[[#This Row],[City]]))</f>
        <v>New Brian</v>
      </c>
      <c r="L150" t="str">
        <f>IF(Customer_Dim[[#This Row],[Age]]&lt;30,"Young",IF(Customer_Dim[[#This Row],[Age]]&lt;50,"Middle Age","Senior"))</f>
        <v>Middle Age</v>
      </c>
    </row>
    <row r="151" spans="1:12" x14ac:dyDescent="0.25">
      <c r="A151" t="s">
        <v>508</v>
      </c>
      <c r="B151" t="s">
        <v>509</v>
      </c>
      <c r="C151" s="4">
        <v>33</v>
      </c>
      <c r="D151" t="s">
        <v>10</v>
      </c>
      <c r="E151" t="s">
        <v>510</v>
      </c>
      <c r="F151" t="s">
        <v>254</v>
      </c>
      <c r="G151" t="s">
        <v>13</v>
      </c>
      <c r="H151" t="s">
        <v>19</v>
      </c>
      <c r="I151" t="str">
        <f>IF(ISBLANK(Customer_Dim[[#This Row],[Loyalty_Level]]),"Platinum",Customer_Dim[[#This Row],[Loyalty_Level]])</f>
        <v>Platinum</v>
      </c>
      <c r="J151" t="str">
        <f>PROPER(TRIM(Customer_Dim[[#This Row],[Name]]))</f>
        <v>Denise Griffin</v>
      </c>
      <c r="K151" t="str">
        <f>PROPER(TRIM(Customer_Dim[[#This Row],[City]]))</f>
        <v>West Markhaven</v>
      </c>
      <c r="L151" t="str">
        <f>IF(Customer_Dim[[#This Row],[Age]]&lt;30,"Young",IF(Customer_Dim[[#This Row],[Age]]&lt;50,"Middle Age","Senior"))</f>
        <v>Middle Age</v>
      </c>
    </row>
    <row r="152" spans="1:12" x14ac:dyDescent="0.25">
      <c r="A152" t="s">
        <v>511</v>
      </c>
      <c r="B152" t="s">
        <v>512</v>
      </c>
      <c r="C152" s="4">
        <v>24</v>
      </c>
      <c r="D152" t="s">
        <v>10</v>
      </c>
      <c r="E152" t="s">
        <v>513</v>
      </c>
      <c r="F152" t="s">
        <v>317</v>
      </c>
      <c r="G152" t="s">
        <v>13</v>
      </c>
      <c r="H152" t="s">
        <v>50</v>
      </c>
      <c r="I152" t="str">
        <f>IF(ISBLANK(Customer_Dim[[#This Row],[Loyalty_Level]]),"Platinum",Customer_Dim[[#This Row],[Loyalty_Level]])</f>
        <v>Gold</v>
      </c>
      <c r="J152" t="str">
        <f>PROPER(TRIM(Customer_Dim[[#This Row],[Name]]))</f>
        <v>Stephanie Conway</v>
      </c>
      <c r="K152" t="str">
        <f>PROPER(TRIM(Customer_Dim[[#This Row],[City]]))</f>
        <v>Port Frankmouth</v>
      </c>
      <c r="L152" t="str">
        <f>IF(Customer_Dim[[#This Row],[Age]]&lt;30,"Young",IF(Customer_Dim[[#This Row],[Age]]&lt;50,"Middle Age","Senior"))</f>
        <v>Young</v>
      </c>
    </row>
    <row r="153" spans="1:12" x14ac:dyDescent="0.25">
      <c r="A153" t="s">
        <v>514</v>
      </c>
      <c r="B153" t="s">
        <v>515</v>
      </c>
      <c r="C153" s="4">
        <v>25</v>
      </c>
      <c r="D153" t="s">
        <v>16</v>
      </c>
      <c r="E153" t="s">
        <v>516</v>
      </c>
      <c r="F153" t="s">
        <v>37</v>
      </c>
      <c r="G153" t="s">
        <v>13</v>
      </c>
      <c r="H153" t="s">
        <v>50</v>
      </c>
      <c r="I153" t="str">
        <f>IF(ISBLANK(Customer_Dim[[#This Row],[Loyalty_Level]]),"Platinum",Customer_Dim[[#This Row],[Loyalty_Level]])</f>
        <v>Gold</v>
      </c>
      <c r="J153" t="str">
        <f>PROPER(TRIM(Customer_Dim[[#This Row],[Name]]))</f>
        <v>Michael Davies</v>
      </c>
      <c r="K153" t="str">
        <f>PROPER(TRIM(Customer_Dim[[#This Row],[City]]))</f>
        <v>Lake Stevenfort</v>
      </c>
      <c r="L153" t="str">
        <f>IF(Customer_Dim[[#This Row],[Age]]&lt;30,"Young",IF(Customer_Dim[[#This Row],[Age]]&lt;50,"Middle Age","Senior"))</f>
        <v>Young</v>
      </c>
    </row>
    <row r="154" spans="1:12" x14ac:dyDescent="0.25">
      <c r="A154" t="s">
        <v>517</v>
      </c>
      <c r="B154" t="s">
        <v>518</v>
      </c>
      <c r="C154" s="4">
        <v>41</v>
      </c>
      <c r="D154" t="s">
        <v>16</v>
      </c>
      <c r="E154" t="s">
        <v>519</v>
      </c>
      <c r="F154" t="s">
        <v>117</v>
      </c>
      <c r="G154" t="s">
        <v>13</v>
      </c>
      <c r="H154" t="s">
        <v>19</v>
      </c>
      <c r="I154" t="str">
        <f>IF(ISBLANK(Customer_Dim[[#This Row],[Loyalty_Level]]),"Platinum",Customer_Dim[[#This Row],[Loyalty_Level]])</f>
        <v>Platinum</v>
      </c>
      <c r="J154" t="str">
        <f>PROPER(TRIM(Customer_Dim[[#This Row],[Name]]))</f>
        <v>Patrick Roberts</v>
      </c>
      <c r="K154" t="str">
        <f>PROPER(TRIM(Customer_Dim[[#This Row],[City]]))</f>
        <v>Jaredville</v>
      </c>
      <c r="L154" t="str">
        <f>IF(Customer_Dim[[#This Row],[Age]]&lt;30,"Young",IF(Customer_Dim[[#This Row],[Age]]&lt;50,"Middle Age","Senior"))</f>
        <v>Middle Age</v>
      </c>
    </row>
    <row r="155" spans="1:12" x14ac:dyDescent="0.25">
      <c r="A155" t="s">
        <v>520</v>
      </c>
      <c r="B155" t="s">
        <v>521</v>
      </c>
      <c r="C155" s="4">
        <v>31</v>
      </c>
      <c r="D155" t="s">
        <v>10</v>
      </c>
      <c r="E155" t="s">
        <v>522</v>
      </c>
      <c r="F155" t="s">
        <v>18</v>
      </c>
      <c r="G155" t="s">
        <v>13</v>
      </c>
      <c r="H155" t="s">
        <v>28</v>
      </c>
      <c r="I155" t="str">
        <f>IF(ISBLANK(Customer_Dim[[#This Row],[Loyalty_Level]]),"Platinum",Customer_Dim[[#This Row],[Loyalty_Level]])</f>
        <v>Bronze</v>
      </c>
      <c r="J155" t="str">
        <f>PROPER(TRIM(Customer_Dim[[#This Row],[Name]]))</f>
        <v>Joseph Faulkner</v>
      </c>
      <c r="K155" t="str">
        <f>PROPER(TRIM(Customer_Dim[[#This Row],[City]]))</f>
        <v>New Leahfurt</v>
      </c>
      <c r="L155" t="str">
        <f>IF(Customer_Dim[[#This Row],[Age]]&lt;30,"Young",IF(Customer_Dim[[#This Row],[Age]]&lt;50,"Middle Age","Senior"))</f>
        <v>Middle Age</v>
      </c>
    </row>
    <row r="156" spans="1:12" x14ac:dyDescent="0.25">
      <c r="A156" t="s">
        <v>523</v>
      </c>
      <c r="B156" t="s">
        <v>524</v>
      </c>
      <c r="C156" s="4">
        <v>35</v>
      </c>
      <c r="D156" t="s">
        <v>16</v>
      </c>
      <c r="E156" t="s">
        <v>525</v>
      </c>
      <c r="F156" t="s">
        <v>175</v>
      </c>
      <c r="G156" t="s">
        <v>13</v>
      </c>
      <c r="H156" t="s">
        <v>50</v>
      </c>
      <c r="I156" t="str">
        <f>IF(ISBLANK(Customer_Dim[[#This Row],[Loyalty_Level]]),"Platinum",Customer_Dim[[#This Row],[Loyalty_Level]])</f>
        <v>Gold</v>
      </c>
      <c r="J156" t="str">
        <f>PROPER(TRIM(Customer_Dim[[#This Row],[Name]]))</f>
        <v>Julie Hale</v>
      </c>
      <c r="K156" t="str">
        <f>PROPER(TRIM(Customer_Dim[[#This Row],[City]]))</f>
        <v>Owensview</v>
      </c>
      <c r="L156" t="str">
        <f>IF(Customer_Dim[[#This Row],[Age]]&lt;30,"Young",IF(Customer_Dim[[#This Row],[Age]]&lt;50,"Middle Age","Senior"))</f>
        <v>Middle Age</v>
      </c>
    </row>
    <row r="157" spans="1:12" x14ac:dyDescent="0.25">
      <c r="A157" t="s">
        <v>526</v>
      </c>
      <c r="B157" t="s">
        <v>527</v>
      </c>
      <c r="C157" s="4">
        <v>60</v>
      </c>
      <c r="D157" t="s">
        <v>16</v>
      </c>
      <c r="E157" t="s">
        <v>528</v>
      </c>
      <c r="F157" t="s">
        <v>271</v>
      </c>
      <c r="G157" t="s">
        <v>13</v>
      </c>
      <c r="H157" t="s">
        <v>50</v>
      </c>
      <c r="I157" t="str">
        <f>IF(ISBLANK(Customer_Dim[[#This Row],[Loyalty_Level]]),"Platinum",Customer_Dim[[#This Row],[Loyalty_Level]])</f>
        <v>Gold</v>
      </c>
      <c r="J157" t="str">
        <f>PROPER(TRIM(Customer_Dim[[#This Row],[Name]]))</f>
        <v>Curtis Haynes</v>
      </c>
      <c r="K157" t="str">
        <f>PROPER(TRIM(Customer_Dim[[#This Row],[City]]))</f>
        <v>Estradaside</v>
      </c>
      <c r="L157" t="str">
        <f>IF(Customer_Dim[[#This Row],[Age]]&lt;30,"Young",IF(Customer_Dim[[#This Row],[Age]]&lt;50,"Middle Age","Senior"))</f>
        <v>Senior</v>
      </c>
    </row>
    <row r="158" spans="1:12" x14ac:dyDescent="0.25">
      <c r="A158" t="s">
        <v>529</v>
      </c>
      <c r="B158" t="s">
        <v>530</v>
      </c>
      <c r="C158" s="4">
        <v>46</v>
      </c>
      <c r="D158" t="s">
        <v>10</v>
      </c>
      <c r="E158" t="s">
        <v>531</v>
      </c>
      <c r="F158" t="s">
        <v>18</v>
      </c>
      <c r="G158" t="s">
        <v>13</v>
      </c>
      <c r="H158" t="s">
        <v>28</v>
      </c>
      <c r="I158" t="str">
        <f>IF(ISBLANK(Customer_Dim[[#This Row],[Loyalty_Level]]),"Platinum",Customer_Dim[[#This Row],[Loyalty_Level]])</f>
        <v>Bronze</v>
      </c>
      <c r="J158" t="str">
        <f>PROPER(TRIM(Customer_Dim[[#This Row],[Name]]))</f>
        <v>Maria Sanchez</v>
      </c>
      <c r="K158" t="str">
        <f>PROPER(TRIM(Customer_Dim[[#This Row],[City]]))</f>
        <v>East Peterbury</v>
      </c>
      <c r="L158" t="str">
        <f>IF(Customer_Dim[[#This Row],[Age]]&lt;30,"Young",IF(Customer_Dim[[#This Row],[Age]]&lt;50,"Middle Age","Senior"))</f>
        <v>Middle Age</v>
      </c>
    </row>
    <row r="159" spans="1:12" x14ac:dyDescent="0.25">
      <c r="A159" t="s">
        <v>532</v>
      </c>
      <c r="B159" t="s">
        <v>533</v>
      </c>
      <c r="C159" s="4">
        <v>59</v>
      </c>
      <c r="D159" t="s">
        <v>10</v>
      </c>
      <c r="E159" t="s">
        <v>534</v>
      </c>
      <c r="F159" t="s">
        <v>18</v>
      </c>
      <c r="G159" t="s">
        <v>13</v>
      </c>
      <c r="H159" t="s">
        <v>19</v>
      </c>
      <c r="I159" t="str">
        <f>IF(ISBLANK(Customer_Dim[[#This Row],[Loyalty_Level]]),"Platinum",Customer_Dim[[#This Row],[Loyalty_Level]])</f>
        <v>Platinum</v>
      </c>
      <c r="J159" t="str">
        <f>PROPER(TRIM(Customer_Dim[[#This Row],[Name]]))</f>
        <v>Paul Zamora</v>
      </c>
      <c r="K159" t="str">
        <f>PROPER(TRIM(Customer_Dim[[#This Row],[City]]))</f>
        <v>North Larryfurt</v>
      </c>
      <c r="L159" t="str">
        <f>IF(Customer_Dim[[#This Row],[Age]]&lt;30,"Young",IF(Customer_Dim[[#This Row],[Age]]&lt;50,"Middle Age","Senior"))</f>
        <v>Senior</v>
      </c>
    </row>
    <row r="160" spans="1:12" x14ac:dyDescent="0.25">
      <c r="A160" t="s">
        <v>535</v>
      </c>
      <c r="B160" t="s">
        <v>536</v>
      </c>
      <c r="C160" s="4">
        <v>43</v>
      </c>
      <c r="D160" t="s">
        <v>10</v>
      </c>
      <c r="E160" t="s">
        <v>537</v>
      </c>
      <c r="F160" t="s">
        <v>175</v>
      </c>
      <c r="G160" t="s">
        <v>13</v>
      </c>
      <c r="H160" t="s">
        <v>28</v>
      </c>
      <c r="I160" t="str">
        <f>IF(ISBLANK(Customer_Dim[[#This Row],[Loyalty_Level]]),"Platinum",Customer_Dim[[#This Row],[Loyalty_Level]])</f>
        <v>Bronze</v>
      </c>
      <c r="J160" t="str">
        <f>PROPER(TRIM(Customer_Dim[[#This Row],[Name]]))</f>
        <v>Sean Powell</v>
      </c>
      <c r="K160" t="str">
        <f>PROPER(TRIM(Customer_Dim[[#This Row],[City]]))</f>
        <v>South Kevin</v>
      </c>
      <c r="L160" t="str">
        <f>IF(Customer_Dim[[#This Row],[Age]]&lt;30,"Young",IF(Customer_Dim[[#This Row],[Age]]&lt;50,"Middle Age","Senior"))</f>
        <v>Middle Age</v>
      </c>
    </row>
    <row r="161" spans="1:12" x14ac:dyDescent="0.25">
      <c r="A161" t="s">
        <v>538</v>
      </c>
      <c r="B161" t="s">
        <v>539</v>
      </c>
      <c r="C161" s="4">
        <v>46</v>
      </c>
      <c r="D161" t="s">
        <v>16</v>
      </c>
      <c r="E161" t="s">
        <v>540</v>
      </c>
      <c r="F161" t="s">
        <v>91</v>
      </c>
      <c r="G161" t="s">
        <v>13</v>
      </c>
      <c r="H161" t="s">
        <v>50</v>
      </c>
      <c r="I161" t="str">
        <f>IF(ISBLANK(Customer_Dim[[#This Row],[Loyalty_Level]]),"Platinum",Customer_Dim[[#This Row],[Loyalty_Level]])</f>
        <v>Gold</v>
      </c>
      <c r="J161" t="str">
        <f>PROPER(TRIM(Customer_Dim[[#This Row],[Name]]))</f>
        <v>Brian Choi</v>
      </c>
      <c r="K161" t="str">
        <f>PROPER(TRIM(Customer_Dim[[#This Row],[City]]))</f>
        <v>Floydton</v>
      </c>
      <c r="L161" t="str">
        <f>IF(Customer_Dim[[#This Row],[Age]]&lt;30,"Young",IF(Customer_Dim[[#This Row],[Age]]&lt;50,"Middle Age","Senior"))</f>
        <v>Middle Age</v>
      </c>
    </row>
    <row r="162" spans="1:12" x14ac:dyDescent="0.25">
      <c r="A162" t="s">
        <v>541</v>
      </c>
      <c r="B162" t="s">
        <v>542</v>
      </c>
      <c r="C162" s="4">
        <v>41</v>
      </c>
      <c r="D162" t="s">
        <v>16</v>
      </c>
      <c r="E162" t="s">
        <v>543</v>
      </c>
      <c r="F162" t="s">
        <v>12</v>
      </c>
      <c r="G162" t="s">
        <v>13</v>
      </c>
      <c r="H162" t="s">
        <v>19</v>
      </c>
      <c r="I162" t="str">
        <f>IF(ISBLANK(Customer_Dim[[#This Row],[Loyalty_Level]]),"Platinum",Customer_Dim[[#This Row],[Loyalty_Level]])</f>
        <v>Platinum</v>
      </c>
      <c r="J162" t="str">
        <f>PROPER(TRIM(Customer_Dim[[#This Row],[Name]]))</f>
        <v>John Lawson</v>
      </c>
      <c r="K162" t="str">
        <f>PROPER(TRIM(Customer_Dim[[#This Row],[City]]))</f>
        <v>New Juliemouth</v>
      </c>
      <c r="L162" t="str">
        <f>IF(Customer_Dim[[#This Row],[Age]]&lt;30,"Young",IF(Customer_Dim[[#This Row],[Age]]&lt;50,"Middle Age","Senior"))</f>
        <v>Middle Age</v>
      </c>
    </row>
    <row r="163" spans="1:12" x14ac:dyDescent="0.25">
      <c r="A163" t="s">
        <v>544</v>
      </c>
      <c r="B163" t="s">
        <v>545</v>
      </c>
      <c r="C163" s="4">
        <v>18</v>
      </c>
      <c r="D163" t="s">
        <v>16</v>
      </c>
      <c r="E163" t="s">
        <v>546</v>
      </c>
      <c r="F163" t="s">
        <v>137</v>
      </c>
      <c r="G163" t="s">
        <v>13</v>
      </c>
      <c r="H163" t="s">
        <v>33</v>
      </c>
      <c r="I163" t="str">
        <f>IF(ISBLANK(Customer_Dim[[#This Row],[Loyalty_Level]]),"Platinum",Customer_Dim[[#This Row],[Loyalty_Level]])</f>
        <v>Silver</v>
      </c>
      <c r="J163" t="str">
        <f>PROPER(TRIM(Customer_Dim[[#This Row],[Name]]))</f>
        <v>Cynthia Morris</v>
      </c>
      <c r="K163" t="str">
        <f>PROPER(TRIM(Customer_Dim[[#This Row],[City]]))</f>
        <v>Hessmouth</v>
      </c>
      <c r="L163" t="str">
        <f>IF(Customer_Dim[[#This Row],[Age]]&lt;30,"Young",IF(Customer_Dim[[#This Row],[Age]]&lt;50,"Middle Age","Senior"))</f>
        <v>Young</v>
      </c>
    </row>
    <row r="164" spans="1:12" x14ac:dyDescent="0.25">
      <c r="A164" t="s">
        <v>547</v>
      </c>
      <c r="B164" t="s">
        <v>548</v>
      </c>
      <c r="C164" s="4">
        <v>37</v>
      </c>
      <c r="D164" t="s">
        <v>10</v>
      </c>
      <c r="E164" t="s">
        <v>549</v>
      </c>
      <c r="F164" t="s">
        <v>241</v>
      </c>
      <c r="G164" t="s">
        <v>3975</v>
      </c>
      <c r="H164" t="s">
        <v>33</v>
      </c>
      <c r="I164" t="str">
        <f>IF(ISBLANK(Customer_Dim[[#This Row],[Loyalty_Level]]),"Platinum",Customer_Dim[[#This Row],[Loyalty_Level]])</f>
        <v>Silver</v>
      </c>
      <c r="J164" t="str">
        <f>PROPER(TRIM(Customer_Dim[[#This Row],[Name]]))</f>
        <v>Mariah Brown</v>
      </c>
      <c r="K164" t="str">
        <f>PROPER(TRIM(Customer_Dim[[#This Row],[City]]))</f>
        <v>Palmerbury</v>
      </c>
      <c r="L164" t="str">
        <f>IF(Customer_Dim[[#This Row],[Age]]&lt;30,"Young",IF(Customer_Dim[[#This Row],[Age]]&lt;50,"Middle Age","Senior"))</f>
        <v>Middle Age</v>
      </c>
    </row>
    <row r="165" spans="1:12" x14ac:dyDescent="0.25">
      <c r="A165" t="s">
        <v>550</v>
      </c>
      <c r="B165" t="s">
        <v>551</v>
      </c>
      <c r="C165" s="4">
        <v>21</v>
      </c>
      <c r="D165" t="s">
        <v>10</v>
      </c>
      <c r="E165" t="s">
        <v>552</v>
      </c>
      <c r="F165" t="s">
        <v>198</v>
      </c>
      <c r="G165" t="s">
        <v>13</v>
      </c>
      <c r="H165" t="s">
        <v>28</v>
      </c>
      <c r="I165" t="str">
        <f>IF(ISBLANK(Customer_Dim[[#This Row],[Loyalty_Level]]),"Platinum",Customer_Dim[[#This Row],[Loyalty_Level]])</f>
        <v>Bronze</v>
      </c>
      <c r="J165" t="str">
        <f>PROPER(TRIM(Customer_Dim[[#This Row],[Name]]))</f>
        <v>Joseph Jones</v>
      </c>
      <c r="K165" t="str">
        <f>PROPER(TRIM(Customer_Dim[[#This Row],[City]]))</f>
        <v>North Matthew</v>
      </c>
      <c r="L165" t="str">
        <f>IF(Customer_Dim[[#This Row],[Age]]&lt;30,"Young",IF(Customer_Dim[[#This Row],[Age]]&lt;50,"Middle Age","Senior"))</f>
        <v>Young</v>
      </c>
    </row>
    <row r="166" spans="1:12" x14ac:dyDescent="0.25">
      <c r="A166" t="s">
        <v>553</v>
      </c>
      <c r="B166" t="s">
        <v>554</v>
      </c>
      <c r="C166" s="4">
        <v>39</v>
      </c>
      <c r="D166" t="s">
        <v>16</v>
      </c>
      <c r="E166" t="s">
        <v>555</v>
      </c>
      <c r="F166" t="s">
        <v>84</v>
      </c>
      <c r="G166" t="s">
        <v>13</v>
      </c>
      <c r="H166" t="s">
        <v>33</v>
      </c>
      <c r="I166" t="str">
        <f>IF(ISBLANK(Customer_Dim[[#This Row],[Loyalty_Level]]),"Platinum",Customer_Dim[[#This Row],[Loyalty_Level]])</f>
        <v>Silver</v>
      </c>
      <c r="J166" t="str">
        <f>PROPER(TRIM(Customer_Dim[[#This Row],[Name]]))</f>
        <v>Daniel Rivas</v>
      </c>
      <c r="K166" t="str">
        <f>PROPER(TRIM(Customer_Dim[[#This Row],[City]]))</f>
        <v>Dominiquefort</v>
      </c>
      <c r="L166" t="str">
        <f>IF(Customer_Dim[[#This Row],[Age]]&lt;30,"Young",IF(Customer_Dim[[#This Row],[Age]]&lt;50,"Middle Age","Senior"))</f>
        <v>Middle Age</v>
      </c>
    </row>
    <row r="167" spans="1:12" x14ac:dyDescent="0.25">
      <c r="A167" t="s">
        <v>556</v>
      </c>
      <c r="B167" t="s">
        <v>557</v>
      </c>
      <c r="C167" s="4">
        <v>47</v>
      </c>
      <c r="D167" t="s">
        <v>16</v>
      </c>
      <c r="E167" t="s">
        <v>558</v>
      </c>
      <c r="F167" t="s">
        <v>198</v>
      </c>
      <c r="G167" t="s">
        <v>13</v>
      </c>
      <c r="H167" t="s">
        <v>19</v>
      </c>
      <c r="I167" t="str">
        <f>IF(ISBLANK(Customer_Dim[[#This Row],[Loyalty_Level]]),"Platinum",Customer_Dim[[#This Row],[Loyalty_Level]])</f>
        <v>Platinum</v>
      </c>
      <c r="J167" t="str">
        <f>PROPER(TRIM(Customer_Dim[[#This Row],[Name]]))</f>
        <v>Jason Wheeler</v>
      </c>
      <c r="K167" t="str">
        <f>PROPER(TRIM(Customer_Dim[[#This Row],[City]]))</f>
        <v>Carolview</v>
      </c>
      <c r="L167" t="str">
        <f>IF(Customer_Dim[[#This Row],[Age]]&lt;30,"Young",IF(Customer_Dim[[#This Row],[Age]]&lt;50,"Middle Age","Senior"))</f>
        <v>Middle Age</v>
      </c>
    </row>
    <row r="168" spans="1:12" x14ac:dyDescent="0.25">
      <c r="A168" t="s">
        <v>559</v>
      </c>
      <c r="B168" t="s">
        <v>560</v>
      </c>
      <c r="C168" s="4">
        <v>25</v>
      </c>
      <c r="D168" t="s">
        <v>16</v>
      </c>
      <c r="E168" t="s">
        <v>561</v>
      </c>
      <c r="F168" t="s">
        <v>160</v>
      </c>
      <c r="G168" t="s">
        <v>13</v>
      </c>
      <c r="H168" t="s">
        <v>33</v>
      </c>
      <c r="I168" t="str">
        <f>IF(ISBLANK(Customer_Dim[[#This Row],[Loyalty_Level]]),"Platinum",Customer_Dim[[#This Row],[Loyalty_Level]])</f>
        <v>Silver</v>
      </c>
      <c r="J168" t="str">
        <f>PROPER(TRIM(Customer_Dim[[#This Row],[Name]]))</f>
        <v>Patricia Gardner</v>
      </c>
      <c r="K168" t="str">
        <f>PROPER(TRIM(Customer_Dim[[#This Row],[City]]))</f>
        <v>South Ashleyton</v>
      </c>
      <c r="L168" t="str">
        <f>IF(Customer_Dim[[#This Row],[Age]]&lt;30,"Young",IF(Customer_Dim[[#This Row],[Age]]&lt;50,"Middle Age","Senior"))</f>
        <v>Young</v>
      </c>
    </row>
    <row r="169" spans="1:12" x14ac:dyDescent="0.25">
      <c r="A169" t="s">
        <v>562</v>
      </c>
      <c r="B169" t="s">
        <v>563</v>
      </c>
      <c r="C169" s="4">
        <v>36</v>
      </c>
      <c r="D169" t="s">
        <v>16</v>
      </c>
      <c r="E169" t="s">
        <v>564</v>
      </c>
      <c r="F169" t="s">
        <v>241</v>
      </c>
      <c r="G169" t="s">
        <v>13</v>
      </c>
      <c r="H169" t="s">
        <v>50</v>
      </c>
      <c r="I169" t="str">
        <f>IF(ISBLANK(Customer_Dim[[#This Row],[Loyalty_Level]]),"Platinum",Customer_Dim[[#This Row],[Loyalty_Level]])</f>
        <v>Gold</v>
      </c>
      <c r="J169" t="str">
        <f>PROPER(TRIM(Customer_Dim[[#This Row],[Name]]))</f>
        <v>Antonio Wade</v>
      </c>
      <c r="K169" t="str">
        <f>PROPER(TRIM(Customer_Dim[[#This Row],[City]]))</f>
        <v>New Jasonmouth</v>
      </c>
      <c r="L169" t="str">
        <f>IF(Customer_Dim[[#This Row],[Age]]&lt;30,"Young",IF(Customer_Dim[[#This Row],[Age]]&lt;50,"Middle Age","Senior"))</f>
        <v>Middle Age</v>
      </c>
    </row>
    <row r="170" spans="1:12" x14ac:dyDescent="0.25">
      <c r="A170" t="s">
        <v>565</v>
      </c>
      <c r="B170" t="s">
        <v>566</v>
      </c>
      <c r="C170" s="4">
        <v>36</v>
      </c>
      <c r="D170" t="s">
        <v>16</v>
      </c>
      <c r="E170" t="s">
        <v>567</v>
      </c>
      <c r="F170" t="s">
        <v>254</v>
      </c>
      <c r="G170" t="s">
        <v>13</v>
      </c>
      <c r="H170" t="s">
        <v>19</v>
      </c>
      <c r="I170" t="str">
        <f>IF(ISBLANK(Customer_Dim[[#This Row],[Loyalty_Level]]),"Platinum",Customer_Dim[[#This Row],[Loyalty_Level]])</f>
        <v>Platinum</v>
      </c>
      <c r="J170" t="str">
        <f>PROPER(TRIM(Customer_Dim[[#This Row],[Name]]))</f>
        <v>Daniel Contreras</v>
      </c>
      <c r="K170" t="str">
        <f>PROPER(TRIM(Customer_Dim[[#This Row],[City]]))</f>
        <v>Robertview</v>
      </c>
      <c r="L170" t="str">
        <f>IF(Customer_Dim[[#This Row],[Age]]&lt;30,"Young",IF(Customer_Dim[[#This Row],[Age]]&lt;50,"Middle Age","Senior"))</f>
        <v>Middle Age</v>
      </c>
    </row>
    <row r="171" spans="1:12" x14ac:dyDescent="0.25">
      <c r="A171" t="s">
        <v>568</v>
      </c>
      <c r="B171" t="s">
        <v>569</v>
      </c>
      <c r="C171" s="4">
        <v>64</v>
      </c>
      <c r="D171" t="s">
        <v>10</v>
      </c>
      <c r="E171" t="s">
        <v>570</v>
      </c>
      <c r="F171" t="s">
        <v>49</v>
      </c>
      <c r="G171" t="s">
        <v>13</v>
      </c>
      <c r="H171" t="s">
        <v>28</v>
      </c>
      <c r="I171" t="str">
        <f>IF(ISBLANK(Customer_Dim[[#This Row],[Loyalty_Level]]),"Platinum",Customer_Dim[[#This Row],[Loyalty_Level]])</f>
        <v>Bronze</v>
      </c>
      <c r="J171" t="str">
        <f>PROPER(TRIM(Customer_Dim[[#This Row],[Name]]))</f>
        <v>Steve Mclaughlin</v>
      </c>
      <c r="K171" t="str">
        <f>PROPER(TRIM(Customer_Dim[[#This Row],[City]]))</f>
        <v>Josephmouth</v>
      </c>
      <c r="L171" t="str">
        <f>IF(Customer_Dim[[#This Row],[Age]]&lt;30,"Young",IF(Customer_Dim[[#This Row],[Age]]&lt;50,"Middle Age","Senior"))</f>
        <v>Senior</v>
      </c>
    </row>
    <row r="172" spans="1:12" x14ac:dyDescent="0.25">
      <c r="A172" t="s">
        <v>571</v>
      </c>
      <c r="B172" t="s">
        <v>572</v>
      </c>
      <c r="C172" s="4">
        <v>18</v>
      </c>
      <c r="D172" t="s">
        <v>10</v>
      </c>
      <c r="E172" t="s">
        <v>573</v>
      </c>
      <c r="F172" t="s">
        <v>117</v>
      </c>
      <c r="G172" t="s">
        <v>13</v>
      </c>
      <c r="H172" t="s">
        <v>50</v>
      </c>
      <c r="I172" t="str">
        <f>IF(ISBLANK(Customer_Dim[[#This Row],[Loyalty_Level]]),"Platinum",Customer_Dim[[#This Row],[Loyalty_Level]])</f>
        <v>Gold</v>
      </c>
      <c r="J172" t="str">
        <f>PROPER(TRIM(Customer_Dim[[#This Row],[Name]]))</f>
        <v>Christopher Garcia Dds</v>
      </c>
      <c r="K172" t="str">
        <f>PROPER(TRIM(Customer_Dim[[#This Row],[City]]))</f>
        <v>New Joseph</v>
      </c>
      <c r="L172" t="str">
        <f>IF(Customer_Dim[[#This Row],[Age]]&lt;30,"Young",IF(Customer_Dim[[#This Row],[Age]]&lt;50,"Middle Age","Senior"))</f>
        <v>Young</v>
      </c>
    </row>
    <row r="173" spans="1:12" x14ac:dyDescent="0.25">
      <c r="A173" t="s">
        <v>574</v>
      </c>
      <c r="B173" t="s">
        <v>575</v>
      </c>
      <c r="C173" s="4">
        <v>44</v>
      </c>
      <c r="D173" t="s">
        <v>16</v>
      </c>
      <c r="E173" t="s">
        <v>576</v>
      </c>
      <c r="F173" t="s">
        <v>258</v>
      </c>
      <c r="G173" t="s">
        <v>13</v>
      </c>
      <c r="H173" t="s">
        <v>19</v>
      </c>
      <c r="I173" t="str">
        <f>IF(ISBLANK(Customer_Dim[[#This Row],[Loyalty_Level]]),"Platinum",Customer_Dim[[#This Row],[Loyalty_Level]])</f>
        <v>Platinum</v>
      </c>
      <c r="J173" t="str">
        <f>PROPER(TRIM(Customer_Dim[[#This Row],[Name]]))</f>
        <v>Amy Wilson</v>
      </c>
      <c r="K173" t="str">
        <f>PROPER(TRIM(Customer_Dim[[#This Row],[City]]))</f>
        <v>Morrisburgh</v>
      </c>
      <c r="L173" t="str">
        <f>IF(Customer_Dim[[#This Row],[Age]]&lt;30,"Young",IF(Customer_Dim[[#This Row],[Age]]&lt;50,"Middle Age","Senior"))</f>
        <v>Middle Age</v>
      </c>
    </row>
    <row r="174" spans="1:12" x14ac:dyDescent="0.25">
      <c r="A174" t="s">
        <v>577</v>
      </c>
      <c r="B174" t="s">
        <v>578</v>
      </c>
      <c r="C174" s="4">
        <v>41</v>
      </c>
      <c r="D174" t="s">
        <v>16</v>
      </c>
      <c r="E174" t="s">
        <v>579</v>
      </c>
      <c r="F174" t="s">
        <v>45</v>
      </c>
      <c r="G174" t="s">
        <v>13</v>
      </c>
      <c r="H174" t="s">
        <v>28</v>
      </c>
      <c r="I174" t="str">
        <f>IF(ISBLANK(Customer_Dim[[#This Row],[Loyalty_Level]]),"Platinum",Customer_Dim[[#This Row],[Loyalty_Level]])</f>
        <v>Bronze</v>
      </c>
      <c r="J174" t="str">
        <f>PROPER(TRIM(Customer_Dim[[#This Row],[Name]]))</f>
        <v>Thomas Rhodes</v>
      </c>
      <c r="K174" t="str">
        <f>PROPER(TRIM(Customer_Dim[[#This Row],[City]]))</f>
        <v>Port Richard</v>
      </c>
      <c r="L174" t="str">
        <f>IF(Customer_Dim[[#This Row],[Age]]&lt;30,"Young",IF(Customer_Dim[[#This Row],[Age]]&lt;50,"Middle Age","Senior"))</f>
        <v>Middle Age</v>
      </c>
    </row>
    <row r="175" spans="1:12" x14ac:dyDescent="0.25">
      <c r="A175" t="s">
        <v>580</v>
      </c>
      <c r="B175" t="s">
        <v>581</v>
      </c>
      <c r="C175" s="4">
        <v>41</v>
      </c>
      <c r="D175" t="s">
        <v>16</v>
      </c>
      <c r="E175" t="s">
        <v>402</v>
      </c>
      <c r="F175" t="s">
        <v>271</v>
      </c>
      <c r="G175" t="s">
        <v>3976</v>
      </c>
      <c r="H175" t="s">
        <v>19</v>
      </c>
      <c r="I175" t="str">
        <f>IF(ISBLANK(Customer_Dim[[#This Row],[Loyalty_Level]]),"Platinum",Customer_Dim[[#This Row],[Loyalty_Level]])</f>
        <v>Platinum</v>
      </c>
      <c r="J175" t="str">
        <f>PROPER(TRIM(Customer_Dim[[#This Row],[Name]]))</f>
        <v>Teresa Stokes</v>
      </c>
      <c r="K175" t="str">
        <f>PROPER(TRIM(Customer_Dim[[#This Row],[City]]))</f>
        <v>New William</v>
      </c>
      <c r="L175" t="str">
        <f>IF(Customer_Dim[[#This Row],[Age]]&lt;30,"Young",IF(Customer_Dim[[#This Row],[Age]]&lt;50,"Middle Age","Senior"))</f>
        <v>Middle Age</v>
      </c>
    </row>
    <row r="176" spans="1:12" x14ac:dyDescent="0.25">
      <c r="A176" t="s">
        <v>582</v>
      </c>
      <c r="B176" t="s">
        <v>583</v>
      </c>
      <c r="C176" s="4">
        <v>26</v>
      </c>
      <c r="D176" t="s">
        <v>16</v>
      </c>
      <c r="E176" t="s">
        <v>584</v>
      </c>
      <c r="F176" t="s">
        <v>175</v>
      </c>
      <c r="G176" t="s">
        <v>13</v>
      </c>
      <c r="H176" t="s">
        <v>50</v>
      </c>
      <c r="I176" t="str">
        <f>IF(ISBLANK(Customer_Dim[[#This Row],[Loyalty_Level]]),"Platinum",Customer_Dim[[#This Row],[Loyalty_Level]])</f>
        <v>Gold</v>
      </c>
      <c r="J176" t="str">
        <f>PROPER(TRIM(Customer_Dim[[#This Row],[Name]]))</f>
        <v>Maria Davis</v>
      </c>
      <c r="K176" t="str">
        <f>PROPER(TRIM(Customer_Dim[[#This Row],[City]]))</f>
        <v>Avilahaven</v>
      </c>
      <c r="L176" t="str">
        <f>IF(Customer_Dim[[#This Row],[Age]]&lt;30,"Young",IF(Customer_Dim[[#This Row],[Age]]&lt;50,"Middle Age","Senior"))</f>
        <v>Young</v>
      </c>
    </row>
    <row r="177" spans="1:12" x14ac:dyDescent="0.25">
      <c r="A177" t="s">
        <v>585</v>
      </c>
      <c r="B177" t="s">
        <v>586</v>
      </c>
      <c r="C177" s="4">
        <v>56</v>
      </c>
      <c r="D177" t="s">
        <v>10</v>
      </c>
      <c r="E177" t="s">
        <v>587</v>
      </c>
      <c r="F177" t="s">
        <v>103</v>
      </c>
      <c r="G177" t="s">
        <v>13</v>
      </c>
      <c r="H177" t="s">
        <v>19</v>
      </c>
      <c r="I177" t="str">
        <f>IF(ISBLANK(Customer_Dim[[#This Row],[Loyalty_Level]]),"Platinum",Customer_Dim[[#This Row],[Loyalty_Level]])</f>
        <v>Platinum</v>
      </c>
      <c r="J177" t="str">
        <f>PROPER(TRIM(Customer_Dim[[#This Row],[Name]]))</f>
        <v>Michelle Rogers</v>
      </c>
      <c r="K177" t="str">
        <f>PROPER(TRIM(Customer_Dim[[#This Row],[City]]))</f>
        <v>East Jessicaborough</v>
      </c>
      <c r="L177" t="str">
        <f>IF(Customer_Dim[[#This Row],[Age]]&lt;30,"Young",IF(Customer_Dim[[#This Row],[Age]]&lt;50,"Middle Age","Senior"))</f>
        <v>Senior</v>
      </c>
    </row>
    <row r="178" spans="1:12" x14ac:dyDescent="0.25">
      <c r="A178" t="s">
        <v>588</v>
      </c>
      <c r="B178" t="s">
        <v>589</v>
      </c>
      <c r="C178" s="4">
        <v>48</v>
      </c>
      <c r="D178" t="s">
        <v>10</v>
      </c>
      <c r="E178" t="s">
        <v>590</v>
      </c>
      <c r="F178" t="s">
        <v>175</v>
      </c>
      <c r="G178" t="s">
        <v>13</v>
      </c>
      <c r="H178" t="s">
        <v>33</v>
      </c>
      <c r="I178" t="str">
        <f>IF(ISBLANK(Customer_Dim[[#This Row],[Loyalty_Level]]),"Platinum",Customer_Dim[[#This Row],[Loyalty_Level]])</f>
        <v>Silver</v>
      </c>
      <c r="J178" t="str">
        <f>PROPER(TRIM(Customer_Dim[[#This Row],[Name]]))</f>
        <v>John Bradford</v>
      </c>
      <c r="K178" t="str">
        <f>PROPER(TRIM(Customer_Dim[[#This Row],[City]]))</f>
        <v>Anabury</v>
      </c>
      <c r="L178" t="str">
        <f>IF(Customer_Dim[[#This Row],[Age]]&lt;30,"Young",IF(Customer_Dim[[#This Row],[Age]]&lt;50,"Middle Age","Senior"))</f>
        <v>Middle Age</v>
      </c>
    </row>
    <row r="179" spans="1:12" x14ac:dyDescent="0.25">
      <c r="A179" t="s">
        <v>591</v>
      </c>
      <c r="B179" t="s">
        <v>592</v>
      </c>
      <c r="C179" s="4">
        <v>55</v>
      </c>
      <c r="D179" t="s">
        <v>10</v>
      </c>
      <c r="E179" t="s">
        <v>593</v>
      </c>
      <c r="F179" t="s">
        <v>594</v>
      </c>
      <c r="G179" t="s">
        <v>13</v>
      </c>
      <c r="H179" t="s">
        <v>19</v>
      </c>
      <c r="I179" t="str">
        <f>IF(ISBLANK(Customer_Dim[[#This Row],[Loyalty_Level]]),"Platinum",Customer_Dim[[#This Row],[Loyalty_Level]])</f>
        <v>Platinum</v>
      </c>
      <c r="J179" t="str">
        <f>PROPER(TRIM(Customer_Dim[[#This Row],[Name]]))</f>
        <v>Curtis Lam</v>
      </c>
      <c r="K179" t="str">
        <f>PROPER(TRIM(Customer_Dim[[#This Row],[City]]))</f>
        <v>Butlerberg</v>
      </c>
      <c r="L179" t="str">
        <f>IF(Customer_Dim[[#This Row],[Age]]&lt;30,"Young",IF(Customer_Dim[[#This Row],[Age]]&lt;50,"Middle Age","Senior"))</f>
        <v>Senior</v>
      </c>
    </row>
    <row r="180" spans="1:12" x14ac:dyDescent="0.25">
      <c r="A180" t="s">
        <v>595</v>
      </c>
      <c r="B180" t="s">
        <v>596</v>
      </c>
      <c r="C180" s="4">
        <v>33</v>
      </c>
      <c r="D180" t="s">
        <v>16</v>
      </c>
      <c r="E180" t="s">
        <v>597</v>
      </c>
      <c r="F180" t="s">
        <v>321</v>
      </c>
      <c r="G180" t="s">
        <v>13</v>
      </c>
      <c r="H180" t="s">
        <v>28</v>
      </c>
      <c r="I180" t="str">
        <f>IF(ISBLANK(Customer_Dim[[#This Row],[Loyalty_Level]]),"Platinum",Customer_Dim[[#This Row],[Loyalty_Level]])</f>
        <v>Bronze</v>
      </c>
      <c r="J180" t="str">
        <f>PROPER(TRIM(Customer_Dim[[#This Row],[Name]]))</f>
        <v>Michelle Myers</v>
      </c>
      <c r="K180" t="str">
        <f>PROPER(TRIM(Customer_Dim[[#This Row],[City]]))</f>
        <v>West Daniel</v>
      </c>
      <c r="L180" t="str">
        <f>IF(Customer_Dim[[#This Row],[Age]]&lt;30,"Young",IF(Customer_Dim[[#This Row],[Age]]&lt;50,"Middle Age","Senior"))</f>
        <v>Middle Age</v>
      </c>
    </row>
    <row r="181" spans="1:12" x14ac:dyDescent="0.25">
      <c r="A181" t="s">
        <v>598</v>
      </c>
      <c r="B181" t="s">
        <v>599</v>
      </c>
      <c r="C181" s="4">
        <v>43</v>
      </c>
      <c r="D181" t="s">
        <v>16</v>
      </c>
      <c r="E181" t="s">
        <v>600</v>
      </c>
      <c r="F181" t="s">
        <v>121</v>
      </c>
      <c r="G181" t="s">
        <v>13</v>
      </c>
      <c r="H181" t="s">
        <v>33</v>
      </c>
      <c r="I181" t="str">
        <f>IF(ISBLANK(Customer_Dim[[#This Row],[Loyalty_Level]]),"Platinum",Customer_Dim[[#This Row],[Loyalty_Level]])</f>
        <v>Silver</v>
      </c>
      <c r="J181" t="str">
        <f>PROPER(TRIM(Customer_Dim[[#This Row],[Name]]))</f>
        <v>Nicholas Bradshaw</v>
      </c>
      <c r="K181" t="str">
        <f>PROPER(TRIM(Customer_Dim[[#This Row],[City]]))</f>
        <v>Murphyfurt</v>
      </c>
      <c r="L181" t="str">
        <f>IF(Customer_Dim[[#This Row],[Age]]&lt;30,"Young",IF(Customer_Dim[[#This Row],[Age]]&lt;50,"Middle Age","Senior"))</f>
        <v>Middle Age</v>
      </c>
    </row>
    <row r="182" spans="1:12" x14ac:dyDescent="0.25">
      <c r="A182" t="s">
        <v>601</v>
      </c>
      <c r="B182" t="s">
        <v>602</v>
      </c>
      <c r="C182" s="4">
        <v>38</v>
      </c>
      <c r="D182" t="s">
        <v>10</v>
      </c>
      <c r="E182" t="s">
        <v>603</v>
      </c>
      <c r="F182" t="s">
        <v>439</v>
      </c>
      <c r="G182" t="s">
        <v>13</v>
      </c>
      <c r="H182" t="s">
        <v>28</v>
      </c>
      <c r="I182" t="str">
        <f>IF(ISBLANK(Customer_Dim[[#This Row],[Loyalty_Level]]),"Platinum",Customer_Dim[[#This Row],[Loyalty_Level]])</f>
        <v>Bronze</v>
      </c>
      <c r="J182" t="str">
        <f>PROPER(TRIM(Customer_Dim[[#This Row],[Name]]))</f>
        <v>Wesley Thompson</v>
      </c>
      <c r="K182" t="str">
        <f>PROPER(TRIM(Customer_Dim[[#This Row],[City]]))</f>
        <v>East Davidmouth</v>
      </c>
      <c r="L182" t="str">
        <f>IF(Customer_Dim[[#This Row],[Age]]&lt;30,"Young",IF(Customer_Dim[[#This Row],[Age]]&lt;50,"Middle Age","Senior"))</f>
        <v>Middle Age</v>
      </c>
    </row>
    <row r="183" spans="1:12" x14ac:dyDescent="0.25">
      <c r="A183" t="s">
        <v>604</v>
      </c>
      <c r="B183" t="s">
        <v>605</v>
      </c>
      <c r="C183" s="4">
        <v>60</v>
      </c>
      <c r="D183" t="s">
        <v>10</v>
      </c>
      <c r="E183" t="s">
        <v>606</v>
      </c>
      <c r="F183" t="s">
        <v>61</v>
      </c>
      <c r="G183" t="s">
        <v>13</v>
      </c>
      <c r="H183" t="s">
        <v>28</v>
      </c>
      <c r="I183" t="str">
        <f>IF(ISBLANK(Customer_Dim[[#This Row],[Loyalty_Level]]),"Platinum",Customer_Dim[[#This Row],[Loyalty_Level]])</f>
        <v>Bronze</v>
      </c>
      <c r="J183" t="str">
        <f>PROPER(TRIM(Customer_Dim[[#This Row],[Name]]))</f>
        <v>Erin Ward</v>
      </c>
      <c r="K183" t="str">
        <f>PROPER(TRIM(Customer_Dim[[#This Row],[City]]))</f>
        <v>New Brianchester</v>
      </c>
      <c r="L183" t="str">
        <f>IF(Customer_Dim[[#This Row],[Age]]&lt;30,"Young",IF(Customer_Dim[[#This Row],[Age]]&lt;50,"Middle Age","Senior"))</f>
        <v>Senior</v>
      </c>
    </row>
    <row r="184" spans="1:12" x14ac:dyDescent="0.25">
      <c r="A184" t="s">
        <v>607</v>
      </c>
      <c r="B184" t="s">
        <v>608</v>
      </c>
      <c r="C184" s="4">
        <v>23</v>
      </c>
      <c r="D184" t="s">
        <v>16</v>
      </c>
      <c r="E184" t="s">
        <v>609</v>
      </c>
      <c r="F184" t="s">
        <v>99</v>
      </c>
      <c r="G184" t="s">
        <v>13</v>
      </c>
      <c r="H184" t="s">
        <v>33</v>
      </c>
      <c r="I184" t="str">
        <f>IF(ISBLANK(Customer_Dim[[#This Row],[Loyalty_Level]]),"Platinum",Customer_Dim[[#This Row],[Loyalty_Level]])</f>
        <v>Silver</v>
      </c>
      <c r="J184" t="str">
        <f>PROPER(TRIM(Customer_Dim[[#This Row],[Name]]))</f>
        <v>Melissa Hamilton</v>
      </c>
      <c r="K184" t="str">
        <f>PROPER(TRIM(Customer_Dim[[#This Row],[City]]))</f>
        <v>Hutchinsonville</v>
      </c>
      <c r="L184" t="str">
        <f>IF(Customer_Dim[[#This Row],[Age]]&lt;30,"Young",IF(Customer_Dim[[#This Row],[Age]]&lt;50,"Middle Age","Senior"))</f>
        <v>Young</v>
      </c>
    </row>
    <row r="185" spans="1:12" x14ac:dyDescent="0.25">
      <c r="A185" t="s">
        <v>610</v>
      </c>
      <c r="B185" t="s">
        <v>611</v>
      </c>
      <c r="C185" s="4">
        <v>18</v>
      </c>
      <c r="D185" t="s">
        <v>10</v>
      </c>
      <c r="E185" t="s">
        <v>612</v>
      </c>
      <c r="F185" t="s">
        <v>61</v>
      </c>
      <c r="G185" t="s">
        <v>13</v>
      </c>
      <c r="H185" t="s">
        <v>19</v>
      </c>
      <c r="I185" t="str">
        <f>IF(ISBLANK(Customer_Dim[[#This Row],[Loyalty_Level]]),"Platinum",Customer_Dim[[#This Row],[Loyalty_Level]])</f>
        <v>Platinum</v>
      </c>
      <c r="J185" t="str">
        <f>PROPER(TRIM(Customer_Dim[[#This Row],[Name]]))</f>
        <v>Mario Jacobs</v>
      </c>
      <c r="K185" t="str">
        <f>PROPER(TRIM(Customer_Dim[[#This Row],[City]]))</f>
        <v>Port James</v>
      </c>
      <c r="L185" t="str">
        <f>IF(Customer_Dim[[#This Row],[Age]]&lt;30,"Young",IF(Customer_Dim[[#This Row],[Age]]&lt;50,"Middle Age","Senior"))</f>
        <v>Young</v>
      </c>
    </row>
    <row r="186" spans="1:12" x14ac:dyDescent="0.25">
      <c r="A186" t="s">
        <v>613</v>
      </c>
      <c r="B186" t="s">
        <v>614</v>
      </c>
      <c r="C186" s="4">
        <v>46</v>
      </c>
      <c r="D186" t="s">
        <v>16</v>
      </c>
      <c r="E186" t="s">
        <v>615</v>
      </c>
      <c r="F186" t="s">
        <v>18</v>
      </c>
      <c r="G186" t="s">
        <v>13</v>
      </c>
      <c r="H186" t="s">
        <v>33</v>
      </c>
      <c r="I186" t="str">
        <f>IF(ISBLANK(Customer_Dim[[#This Row],[Loyalty_Level]]),"Platinum",Customer_Dim[[#This Row],[Loyalty_Level]])</f>
        <v>Silver</v>
      </c>
      <c r="J186" t="str">
        <f>PROPER(TRIM(Customer_Dim[[#This Row],[Name]]))</f>
        <v>Leonard Cochran</v>
      </c>
      <c r="K186" t="str">
        <f>PROPER(TRIM(Customer_Dim[[#This Row],[City]]))</f>
        <v>Port Sherryview</v>
      </c>
      <c r="L186" t="str">
        <f>IF(Customer_Dim[[#This Row],[Age]]&lt;30,"Young",IF(Customer_Dim[[#This Row],[Age]]&lt;50,"Middle Age","Senior"))</f>
        <v>Middle Age</v>
      </c>
    </row>
    <row r="187" spans="1:12" x14ac:dyDescent="0.25">
      <c r="A187" t="s">
        <v>616</v>
      </c>
      <c r="B187" t="s">
        <v>617</v>
      </c>
      <c r="C187" s="4">
        <v>54</v>
      </c>
      <c r="D187" t="s">
        <v>16</v>
      </c>
      <c r="E187" t="s">
        <v>618</v>
      </c>
      <c r="F187" t="s">
        <v>91</v>
      </c>
      <c r="G187" t="s">
        <v>13</v>
      </c>
      <c r="H187" t="s">
        <v>19</v>
      </c>
      <c r="I187" t="str">
        <f>IF(ISBLANK(Customer_Dim[[#This Row],[Loyalty_Level]]),"Platinum",Customer_Dim[[#This Row],[Loyalty_Level]])</f>
        <v>Platinum</v>
      </c>
      <c r="J187" t="str">
        <f>PROPER(TRIM(Customer_Dim[[#This Row],[Name]]))</f>
        <v>Brent Rivas</v>
      </c>
      <c r="K187" t="str">
        <f>PROPER(TRIM(Customer_Dim[[#This Row],[City]]))</f>
        <v>North Kellyberg</v>
      </c>
      <c r="L187" t="str">
        <f>IF(Customer_Dim[[#This Row],[Age]]&lt;30,"Young",IF(Customer_Dim[[#This Row],[Age]]&lt;50,"Middle Age","Senior"))</f>
        <v>Senior</v>
      </c>
    </row>
    <row r="188" spans="1:12" x14ac:dyDescent="0.25">
      <c r="A188" t="s">
        <v>619</v>
      </c>
      <c r="B188" t="s">
        <v>620</v>
      </c>
      <c r="C188" s="4">
        <v>53</v>
      </c>
      <c r="D188" t="s">
        <v>10</v>
      </c>
      <c r="E188" t="s">
        <v>621</v>
      </c>
      <c r="F188" t="s">
        <v>117</v>
      </c>
      <c r="G188" t="s">
        <v>13</v>
      </c>
      <c r="H188" t="s">
        <v>33</v>
      </c>
      <c r="I188" t="str">
        <f>IF(ISBLANK(Customer_Dim[[#This Row],[Loyalty_Level]]),"Platinum",Customer_Dim[[#This Row],[Loyalty_Level]])</f>
        <v>Silver</v>
      </c>
      <c r="J188" t="str">
        <f>PROPER(TRIM(Customer_Dim[[#This Row],[Name]]))</f>
        <v>Jennifer Pruitt</v>
      </c>
      <c r="K188" t="str">
        <f>PROPER(TRIM(Customer_Dim[[#This Row],[City]]))</f>
        <v>East Justin</v>
      </c>
      <c r="L188" t="str">
        <f>IF(Customer_Dim[[#This Row],[Age]]&lt;30,"Young",IF(Customer_Dim[[#This Row],[Age]]&lt;50,"Middle Age","Senior"))</f>
        <v>Senior</v>
      </c>
    </row>
    <row r="189" spans="1:12" x14ac:dyDescent="0.25">
      <c r="A189" t="s">
        <v>622</v>
      </c>
      <c r="B189" t="s">
        <v>623</v>
      </c>
      <c r="C189" s="4">
        <v>60</v>
      </c>
      <c r="D189" t="s">
        <v>16</v>
      </c>
      <c r="E189" t="s">
        <v>624</v>
      </c>
      <c r="F189" t="s">
        <v>23</v>
      </c>
      <c r="G189" t="s">
        <v>13</v>
      </c>
      <c r="H189" t="s">
        <v>19</v>
      </c>
      <c r="I189" t="str">
        <f>IF(ISBLANK(Customer_Dim[[#This Row],[Loyalty_Level]]),"Platinum",Customer_Dim[[#This Row],[Loyalty_Level]])</f>
        <v>Platinum</v>
      </c>
      <c r="J189" t="str">
        <f>PROPER(TRIM(Customer_Dim[[#This Row],[Name]]))</f>
        <v>Dr. Suzanne Bullock</v>
      </c>
      <c r="K189" t="str">
        <f>PROPER(TRIM(Customer_Dim[[#This Row],[City]]))</f>
        <v>Lake Blaketon</v>
      </c>
      <c r="L189" t="str">
        <f>IF(Customer_Dim[[#This Row],[Age]]&lt;30,"Young",IF(Customer_Dim[[#This Row],[Age]]&lt;50,"Middle Age","Senior"))</f>
        <v>Senior</v>
      </c>
    </row>
    <row r="190" spans="1:12" x14ac:dyDescent="0.25">
      <c r="A190" t="s">
        <v>625</v>
      </c>
      <c r="B190" t="s">
        <v>626</v>
      </c>
      <c r="C190" s="4">
        <v>42</v>
      </c>
      <c r="D190" t="s">
        <v>10</v>
      </c>
      <c r="E190" t="s">
        <v>627</v>
      </c>
      <c r="F190" t="s">
        <v>237</v>
      </c>
      <c r="G190" t="s">
        <v>13</v>
      </c>
      <c r="H190" t="s">
        <v>33</v>
      </c>
      <c r="I190" t="str">
        <f>IF(ISBLANK(Customer_Dim[[#This Row],[Loyalty_Level]]),"Platinum",Customer_Dim[[#This Row],[Loyalty_Level]])</f>
        <v>Silver</v>
      </c>
      <c r="J190" t="str">
        <f>PROPER(TRIM(Customer_Dim[[#This Row],[Name]]))</f>
        <v>Kimberly Brooks</v>
      </c>
      <c r="K190" t="str">
        <f>PROPER(TRIM(Customer_Dim[[#This Row],[City]]))</f>
        <v>Kingfort</v>
      </c>
      <c r="L190" t="str">
        <f>IF(Customer_Dim[[#This Row],[Age]]&lt;30,"Young",IF(Customer_Dim[[#This Row],[Age]]&lt;50,"Middle Age","Senior"))</f>
        <v>Middle Age</v>
      </c>
    </row>
    <row r="191" spans="1:12" x14ac:dyDescent="0.25">
      <c r="A191" t="s">
        <v>628</v>
      </c>
      <c r="B191" t="s">
        <v>629</v>
      </c>
      <c r="C191" s="4">
        <v>29</v>
      </c>
      <c r="D191" t="s">
        <v>10</v>
      </c>
      <c r="E191" t="s">
        <v>630</v>
      </c>
      <c r="F191" t="s">
        <v>594</v>
      </c>
      <c r="G191" t="s">
        <v>13</v>
      </c>
      <c r="H191" t="s">
        <v>50</v>
      </c>
      <c r="I191" t="str">
        <f>IF(ISBLANK(Customer_Dim[[#This Row],[Loyalty_Level]]),"Platinum",Customer_Dim[[#This Row],[Loyalty_Level]])</f>
        <v>Gold</v>
      </c>
      <c r="J191" t="str">
        <f>PROPER(TRIM(Customer_Dim[[#This Row],[Name]]))</f>
        <v>Daniel Austin</v>
      </c>
      <c r="K191" t="str">
        <f>PROPER(TRIM(Customer_Dim[[#This Row],[City]]))</f>
        <v>Lake Howardberg</v>
      </c>
      <c r="L191" t="str">
        <f>IF(Customer_Dim[[#This Row],[Age]]&lt;30,"Young",IF(Customer_Dim[[#This Row],[Age]]&lt;50,"Middle Age","Senior"))</f>
        <v>Young</v>
      </c>
    </row>
    <row r="192" spans="1:12" x14ac:dyDescent="0.25">
      <c r="A192" t="s">
        <v>631</v>
      </c>
      <c r="B192" t="s">
        <v>632</v>
      </c>
      <c r="C192" s="4">
        <v>21</v>
      </c>
      <c r="D192" t="s">
        <v>10</v>
      </c>
      <c r="E192" t="s">
        <v>633</v>
      </c>
      <c r="F192" t="s">
        <v>61</v>
      </c>
      <c r="G192" t="s">
        <v>13</v>
      </c>
      <c r="H192" t="s">
        <v>28</v>
      </c>
      <c r="I192" t="str">
        <f>IF(ISBLANK(Customer_Dim[[#This Row],[Loyalty_Level]]),"Platinum",Customer_Dim[[#This Row],[Loyalty_Level]])</f>
        <v>Bronze</v>
      </c>
      <c r="J192" t="str">
        <f>PROPER(TRIM(Customer_Dim[[#This Row],[Name]]))</f>
        <v>Christopher Stewart</v>
      </c>
      <c r="K192" t="str">
        <f>PROPER(TRIM(Customer_Dim[[#This Row],[City]]))</f>
        <v>Amandaside</v>
      </c>
      <c r="L192" t="str">
        <f>IF(Customer_Dim[[#This Row],[Age]]&lt;30,"Young",IF(Customer_Dim[[#This Row],[Age]]&lt;50,"Middle Age","Senior"))</f>
        <v>Young</v>
      </c>
    </row>
    <row r="193" spans="1:12" x14ac:dyDescent="0.25">
      <c r="A193" t="s">
        <v>634</v>
      </c>
      <c r="B193" t="s">
        <v>635</v>
      </c>
      <c r="C193" s="4">
        <v>29</v>
      </c>
      <c r="D193" t="s">
        <v>16</v>
      </c>
      <c r="E193" t="s">
        <v>636</v>
      </c>
      <c r="F193" t="s">
        <v>27</v>
      </c>
      <c r="G193" t="s">
        <v>13</v>
      </c>
      <c r="H193" t="s">
        <v>28</v>
      </c>
      <c r="I193" t="str">
        <f>IF(ISBLANK(Customer_Dim[[#This Row],[Loyalty_Level]]),"Platinum",Customer_Dim[[#This Row],[Loyalty_Level]])</f>
        <v>Bronze</v>
      </c>
      <c r="J193" t="str">
        <f>PROPER(TRIM(Customer_Dim[[#This Row],[Name]]))</f>
        <v>Todd Poole</v>
      </c>
      <c r="K193" t="str">
        <f>PROPER(TRIM(Customer_Dim[[#This Row],[City]]))</f>
        <v>Johnsonshire</v>
      </c>
      <c r="L193" t="str">
        <f>IF(Customer_Dim[[#This Row],[Age]]&lt;30,"Young",IF(Customer_Dim[[#This Row],[Age]]&lt;50,"Middle Age","Senior"))</f>
        <v>Young</v>
      </c>
    </row>
    <row r="194" spans="1:12" x14ac:dyDescent="0.25">
      <c r="A194" t="s">
        <v>637</v>
      </c>
      <c r="B194" t="s">
        <v>638</v>
      </c>
      <c r="C194" s="4">
        <v>26</v>
      </c>
      <c r="D194" t="s">
        <v>10</v>
      </c>
      <c r="E194" t="s">
        <v>639</v>
      </c>
      <c r="F194" t="s">
        <v>110</v>
      </c>
      <c r="G194" t="s">
        <v>13</v>
      </c>
      <c r="H194" t="s">
        <v>50</v>
      </c>
      <c r="I194" t="str">
        <f>IF(ISBLANK(Customer_Dim[[#This Row],[Loyalty_Level]]),"Platinum",Customer_Dim[[#This Row],[Loyalty_Level]])</f>
        <v>Gold</v>
      </c>
      <c r="J194" t="str">
        <f>PROPER(TRIM(Customer_Dim[[#This Row],[Name]]))</f>
        <v>Jacob Wood</v>
      </c>
      <c r="K194" t="str">
        <f>PROPER(TRIM(Customer_Dim[[#This Row],[City]]))</f>
        <v>Lake Samanthafort</v>
      </c>
      <c r="L194" t="str">
        <f>IF(Customer_Dim[[#This Row],[Age]]&lt;30,"Young",IF(Customer_Dim[[#This Row],[Age]]&lt;50,"Middle Age","Senior"))</f>
        <v>Young</v>
      </c>
    </row>
    <row r="195" spans="1:12" x14ac:dyDescent="0.25">
      <c r="A195" t="s">
        <v>640</v>
      </c>
      <c r="B195" t="s">
        <v>641</v>
      </c>
      <c r="C195" s="4">
        <v>38</v>
      </c>
      <c r="D195" t="s">
        <v>10</v>
      </c>
      <c r="E195" t="s">
        <v>642</v>
      </c>
      <c r="F195" t="s">
        <v>84</v>
      </c>
      <c r="G195" t="s">
        <v>13</v>
      </c>
      <c r="H195" t="s">
        <v>50</v>
      </c>
      <c r="I195" t="str">
        <f>IF(ISBLANK(Customer_Dim[[#This Row],[Loyalty_Level]]),"Platinum",Customer_Dim[[#This Row],[Loyalty_Level]])</f>
        <v>Gold</v>
      </c>
      <c r="J195" t="str">
        <f>PROPER(TRIM(Customer_Dim[[#This Row],[Name]]))</f>
        <v>David Roberts</v>
      </c>
      <c r="K195" t="str">
        <f>PROPER(TRIM(Customer_Dim[[#This Row],[City]]))</f>
        <v>Port Amanda</v>
      </c>
      <c r="L195" t="str">
        <f>IF(Customer_Dim[[#This Row],[Age]]&lt;30,"Young",IF(Customer_Dim[[#This Row],[Age]]&lt;50,"Middle Age","Senior"))</f>
        <v>Middle Age</v>
      </c>
    </row>
    <row r="196" spans="1:12" x14ac:dyDescent="0.25">
      <c r="A196" t="s">
        <v>643</v>
      </c>
      <c r="B196" t="s">
        <v>644</v>
      </c>
      <c r="C196" s="4">
        <v>46</v>
      </c>
      <c r="D196" t="s">
        <v>10</v>
      </c>
      <c r="E196" t="s">
        <v>645</v>
      </c>
      <c r="F196" t="s">
        <v>54</v>
      </c>
      <c r="G196" t="s">
        <v>13</v>
      </c>
      <c r="H196" t="s">
        <v>50</v>
      </c>
      <c r="I196" t="str">
        <f>IF(ISBLANK(Customer_Dim[[#This Row],[Loyalty_Level]]),"Platinum",Customer_Dim[[#This Row],[Loyalty_Level]])</f>
        <v>Gold</v>
      </c>
      <c r="J196" t="str">
        <f>PROPER(TRIM(Customer_Dim[[#This Row],[Name]]))</f>
        <v>Ashley Ferguson</v>
      </c>
      <c r="K196" t="str">
        <f>PROPER(TRIM(Customer_Dim[[#This Row],[City]]))</f>
        <v>Sarahmouth</v>
      </c>
      <c r="L196" t="str">
        <f>IF(Customer_Dim[[#This Row],[Age]]&lt;30,"Young",IF(Customer_Dim[[#This Row],[Age]]&lt;50,"Middle Age","Senior"))</f>
        <v>Middle Age</v>
      </c>
    </row>
    <row r="197" spans="1:12" x14ac:dyDescent="0.25">
      <c r="A197" t="s">
        <v>646</v>
      </c>
      <c r="B197" t="s">
        <v>647</v>
      </c>
      <c r="C197" s="4">
        <v>60</v>
      </c>
      <c r="D197" t="s">
        <v>10</v>
      </c>
      <c r="E197" t="s">
        <v>648</v>
      </c>
      <c r="F197" t="s">
        <v>137</v>
      </c>
      <c r="G197" t="s">
        <v>13</v>
      </c>
      <c r="H197" t="s">
        <v>33</v>
      </c>
      <c r="I197" t="str">
        <f>IF(ISBLANK(Customer_Dim[[#This Row],[Loyalty_Level]]),"Platinum",Customer_Dim[[#This Row],[Loyalty_Level]])</f>
        <v>Silver</v>
      </c>
      <c r="J197" t="str">
        <f>PROPER(TRIM(Customer_Dim[[#This Row],[Name]]))</f>
        <v>Anthony Garcia</v>
      </c>
      <c r="K197" t="str">
        <f>PROPER(TRIM(Customer_Dim[[#This Row],[City]]))</f>
        <v>Taraberg</v>
      </c>
      <c r="L197" t="str">
        <f>IF(Customer_Dim[[#This Row],[Age]]&lt;30,"Young",IF(Customer_Dim[[#This Row],[Age]]&lt;50,"Middle Age","Senior"))</f>
        <v>Senior</v>
      </c>
    </row>
    <row r="198" spans="1:12" x14ac:dyDescent="0.25">
      <c r="A198" t="s">
        <v>649</v>
      </c>
      <c r="B198" t="s">
        <v>650</v>
      </c>
      <c r="C198" s="4">
        <v>18</v>
      </c>
      <c r="D198" t="s">
        <v>16</v>
      </c>
      <c r="E198" t="s">
        <v>651</v>
      </c>
      <c r="F198" t="s">
        <v>167</v>
      </c>
      <c r="G198" t="s">
        <v>13</v>
      </c>
      <c r="H198" t="s">
        <v>19</v>
      </c>
      <c r="I198" t="str">
        <f>IF(ISBLANK(Customer_Dim[[#This Row],[Loyalty_Level]]),"Platinum",Customer_Dim[[#This Row],[Loyalty_Level]])</f>
        <v>Platinum</v>
      </c>
      <c r="J198" t="str">
        <f>PROPER(TRIM(Customer_Dim[[#This Row],[Name]]))</f>
        <v>Megan Greer</v>
      </c>
      <c r="K198" t="str">
        <f>PROPER(TRIM(Customer_Dim[[#This Row],[City]]))</f>
        <v>West John</v>
      </c>
      <c r="L198" t="str">
        <f>IF(Customer_Dim[[#This Row],[Age]]&lt;30,"Young",IF(Customer_Dim[[#This Row],[Age]]&lt;50,"Middle Age","Senior"))</f>
        <v>Young</v>
      </c>
    </row>
    <row r="199" spans="1:12" x14ac:dyDescent="0.25">
      <c r="A199" t="s">
        <v>652</v>
      </c>
      <c r="B199" t="s">
        <v>653</v>
      </c>
      <c r="C199" s="4">
        <v>45</v>
      </c>
      <c r="D199" t="s">
        <v>16</v>
      </c>
      <c r="E199" t="s">
        <v>211</v>
      </c>
      <c r="F199" t="s">
        <v>205</v>
      </c>
      <c r="G199" t="s">
        <v>13</v>
      </c>
      <c r="H199" t="s">
        <v>19</v>
      </c>
      <c r="I199" t="str">
        <f>IF(ISBLANK(Customer_Dim[[#This Row],[Loyalty_Level]]),"Platinum",Customer_Dim[[#This Row],[Loyalty_Level]])</f>
        <v>Platinum</v>
      </c>
      <c r="J199" t="str">
        <f>PROPER(TRIM(Customer_Dim[[#This Row],[Name]]))</f>
        <v>Andrea Jacobs</v>
      </c>
      <c r="K199" t="str">
        <f>PROPER(TRIM(Customer_Dim[[#This Row],[City]]))</f>
        <v>Christopherland</v>
      </c>
      <c r="L199" t="str">
        <f>IF(Customer_Dim[[#This Row],[Age]]&lt;30,"Young",IF(Customer_Dim[[#This Row],[Age]]&lt;50,"Middle Age","Senior"))</f>
        <v>Middle Age</v>
      </c>
    </row>
    <row r="200" spans="1:12" x14ac:dyDescent="0.25">
      <c r="A200" t="s">
        <v>654</v>
      </c>
      <c r="B200" t="s">
        <v>655</v>
      </c>
      <c r="C200" s="4">
        <v>54</v>
      </c>
      <c r="D200" t="s">
        <v>10</v>
      </c>
      <c r="E200" t="s">
        <v>656</v>
      </c>
      <c r="F200" t="s">
        <v>175</v>
      </c>
      <c r="G200" t="s">
        <v>13</v>
      </c>
      <c r="H200" t="s">
        <v>28</v>
      </c>
      <c r="I200" t="str">
        <f>IF(ISBLANK(Customer_Dim[[#This Row],[Loyalty_Level]]),"Platinum",Customer_Dim[[#This Row],[Loyalty_Level]])</f>
        <v>Bronze</v>
      </c>
      <c r="J200" t="str">
        <f>PROPER(TRIM(Customer_Dim[[#This Row],[Name]]))</f>
        <v>Wanda Snyder</v>
      </c>
      <c r="K200" t="str">
        <f>PROPER(TRIM(Customer_Dim[[#This Row],[City]]))</f>
        <v>Frostmouth</v>
      </c>
      <c r="L200" t="str">
        <f>IF(Customer_Dim[[#This Row],[Age]]&lt;30,"Young",IF(Customer_Dim[[#This Row],[Age]]&lt;50,"Middle Age","Senior"))</f>
        <v>Senior</v>
      </c>
    </row>
    <row r="201" spans="1:12" x14ac:dyDescent="0.25">
      <c r="A201" t="s">
        <v>657</v>
      </c>
      <c r="B201" t="s">
        <v>658</v>
      </c>
      <c r="C201" s="4">
        <v>46</v>
      </c>
      <c r="D201" t="s">
        <v>10</v>
      </c>
      <c r="E201" t="s">
        <v>659</v>
      </c>
      <c r="F201" t="s">
        <v>241</v>
      </c>
      <c r="G201" t="s">
        <v>13</v>
      </c>
      <c r="H201" t="s">
        <v>28</v>
      </c>
      <c r="I201" t="str">
        <f>IF(ISBLANK(Customer_Dim[[#This Row],[Loyalty_Level]]),"Platinum",Customer_Dim[[#This Row],[Loyalty_Level]])</f>
        <v>Bronze</v>
      </c>
      <c r="J201" t="str">
        <f>PROPER(TRIM(Customer_Dim[[#This Row],[Name]]))</f>
        <v>Carmen Price</v>
      </c>
      <c r="K201" t="str">
        <f>PROPER(TRIM(Customer_Dim[[#This Row],[City]]))</f>
        <v>North Briannamouth</v>
      </c>
      <c r="L201" t="str">
        <f>IF(Customer_Dim[[#This Row],[Age]]&lt;30,"Young",IF(Customer_Dim[[#This Row],[Age]]&lt;50,"Middle Age","Senior"))</f>
        <v>Middle Age</v>
      </c>
    </row>
    <row r="202" spans="1:12" x14ac:dyDescent="0.25">
      <c r="A202" t="s">
        <v>660</v>
      </c>
      <c r="B202" t="s">
        <v>661</v>
      </c>
      <c r="C202" s="4">
        <v>30</v>
      </c>
      <c r="D202" t="s">
        <v>10</v>
      </c>
      <c r="E202" t="s">
        <v>662</v>
      </c>
      <c r="F202" t="s">
        <v>439</v>
      </c>
      <c r="G202" t="s">
        <v>13</v>
      </c>
      <c r="H202" t="s">
        <v>19</v>
      </c>
      <c r="I202" t="str">
        <f>IF(ISBLANK(Customer_Dim[[#This Row],[Loyalty_Level]]),"Platinum",Customer_Dim[[#This Row],[Loyalty_Level]])</f>
        <v>Platinum</v>
      </c>
      <c r="J202" t="str">
        <f>PROPER(TRIM(Customer_Dim[[#This Row],[Name]]))</f>
        <v>Anna Perez</v>
      </c>
      <c r="K202" t="str">
        <f>PROPER(TRIM(Customer_Dim[[#This Row],[City]]))</f>
        <v>South Jerry</v>
      </c>
      <c r="L202" t="str">
        <f>IF(Customer_Dim[[#This Row],[Age]]&lt;30,"Young",IF(Customer_Dim[[#This Row],[Age]]&lt;50,"Middle Age","Senior"))</f>
        <v>Middle Age</v>
      </c>
    </row>
    <row r="203" spans="1:12" x14ac:dyDescent="0.25">
      <c r="A203" t="s">
        <v>663</v>
      </c>
      <c r="B203" t="s">
        <v>664</v>
      </c>
      <c r="C203" s="4">
        <v>25</v>
      </c>
      <c r="D203" t="s">
        <v>16</v>
      </c>
      <c r="E203" t="s">
        <v>665</v>
      </c>
      <c r="F203" t="s">
        <v>160</v>
      </c>
      <c r="G203" t="s">
        <v>13</v>
      </c>
      <c r="H203" t="s">
        <v>28</v>
      </c>
      <c r="I203" t="str">
        <f>IF(ISBLANK(Customer_Dim[[#This Row],[Loyalty_Level]]),"Platinum",Customer_Dim[[#This Row],[Loyalty_Level]])</f>
        <v>Bronze</v>
      </c>
      <c r="J203" t="str">
        <f>PROPER(TRIM(Customer_Dim[[#This Row],[Name]]))</f>
        <v>Mary Boyd</v>
      </c>
      <c r="K203" t="str">
        <f>PROPER(TRIM(Customer_Dim[[#This Row],[City]]))</f>
        <v>New Logan</v>
      </c>
      <c r="L203" t="str">
        <f>IF(Customer_Dim[[#This Row],[Age]]&lt;30,"Young",IF(Customer_Dim[[#This Row],[Age]]&lt;50,"Middle Age","Senior"))</f>
        <v>Young</v>
      </c>
    </row>
    <row r="204" spans="1:12" x14ac:dyDescent="0.25">
      <c r="A204" t="s">
        <v>666</v>
      </c>
      <c r="B204" t="s">
        <v>667</v>
      </c>
      <c r="C204" s="4">
        <v>37</v>
      </c>
      <c r="D204" t="s">
        <v>16</v>
      </c>
      <c r="E204" t="s">
        <v>668</v>
      </c>
      <c r="F204" t="s">
        <v>65</v>
      </c>
      <c r="G204" t="s">
        <v>13</v>
      </c>
      <c r="H204" t="s">
        <v>19</v>
      </c>
      <c r="I204" t="str">
        <f>IF(ISBLANK(Customer_Dim[[#This Row],[Loyalty_Level]]),"Platinum",Customer_Dim[[#This Row],[Loyalty_Level]])</f>
        <v>Platinum</v>
      </c>
      <c r="J204" t="str">
        <f>PROPER(TRIM(Customer_Dim[[#This Row],[Name]]))</f>
        <v>Christina Garcia</v>
      </c>
      <c r="K204" t="str">
        <f>PROPER(TRIM(Customer_Dim[[#This Row],[City]]))</f>
        <v>Clarkeside</v>
      </c>
      <c r="L204" t="str">
        <f>IF(Customer_Dim[[#This Row],[Age]]&lt;30,"Young",IF(Customer_Dim[[#This Row],[Age]]&lt;50,"Middle Age","Senior"))</f>
        <v>Middle Age</v>
      </c>
    </row>
    <row r="205" spans="1:12" x14ac:dyDescent="0.25">
      <c r="A205" t="s">
        <v>669</v>
      </c>
      <c r="B205" t="s">
        <v>670</v>
      </c>
      <c r="C205" s="4">
        <v>47</v>
      </c>
      <c r="D205" t="s">
        <v>10</v>
      </c>
      <c r="E205" t="s">
        <v>671</v>
      </c>
      <c r="F205" t="s">
        <v>271</v>
      </c>
      <c r="G205" t="s">
        <v>13</v>
      </c>
      <c r="H205" t="s">
        <v>19</v>
      </c>
      <c r="I205" t="str">
        <f>IF(ISBLANK(Customer_Dim[[#This Row],[Loyalty_Level]]),"Platinum",Customer_Dim[[#This Row],[Loyalty_Level]])</f>
        <v>Platinum</v>
      </c>
      <c r="J205" t="str">
        <f>PROPER(TRIM(Customer_Dim[[#This Row],[Name]]))</f>
        <v>Sarah Brady</v>
      </c>
      <c r="K205" t="str">
        <f>PROPER(TRIM(Customer_Dim[[#This Row],[City]]))</f>
        <v>Johnsonland</v>
      </c>
      <c r="L205" t="str">
        <f>IF(Customer_Dim[[#This Row],[Age]]&lt;30,"Young",IF(Customer_Dim[[#This Row],[Age]]&lt;50,"Middle Age","Senior"))</f>
        <v>Middle Age</v>
      </c>
    </row>
    <row r="206" spans="1:12" x14ac:dyDescent="0.25">
      <c r="A206" t="s">
        <v>672</v>
      </c>
      <c r="B206" t="s">
        <v>673</v>
      </c>
      <c r="C206" s="4">
        <v>52</v>
      </c>
      <c r="D206" t="s">
        <v>10</v>
      </c>
      <c r="E206" t="s">
        <v>674</v>
      </c>
      <c r="F206" t="s">
        <v>291</v>
      </c>
      <c r="G206" t="s">
        <v>13</v>
      </c>
      <c r="H206" t="s">
        <v>19</v>
      </c>
      <c r="I206" t="str">
        <f>IF(ISBLANK(Customer_Dim[[#This Row],[Loyalty_Level]]),"Platinum",Customer_Dim[[#This Row],[Loyalty_Level]])</f>
        <v>Platinum</v>
      </c>
      <c r="J206" t="str">
        <f>PROPER(TRIM(Customer_Dim[[#This Row],[Name]]))</f>
        <v>Tiffany Herrera</v>
      </c>
      <c r="K206" t="str">
        <f>PROPER(TRIM(Customer_Dim[[#This Row],[City]]))</f>
        <v>New Dianebury</v>
      </c>
      <c r="L206" t="str">
        <f>IF(Customer_Dim[[#This Row],[Age]]&lt;30,"Young",IF(Customer_Dim[[#This Row],[Age]]&lt;50,"Middle Age","Senior"))</f>
        <v>Senior</v>
      </c>
    </row>
    <row r="207" spans="1:12" x14ac:dyDescent="0.25">
      <c r="A207" t="s">
        <v>675</v>
      </c>
      <c r="B207" t="s">
        <v>676</v>
      </c>
      <c r="C207" s="4">
        <v>44</v>
      </c>
      <c r="D207" t="s">
        <v>16</v>
      </c>
      <c r="E207" t="s">
        <v>677</v>
      </c>
      <c r="F207" t="s">
        <v>91</v>
      </c>
      <c r="G207" t="s">
        <v>13</v>
      </c>
      <c r="H207" t="s">
        <v>50</v>
      </c>
      <c r="I207" t="str">
        <f>IF(ISBLANK(Customer_Dim[[#This Row],[Loyalty_Level]]),"Platinum",Customer_Dim[[#This Row],[Loyalty_Level]])</f>
        <v>Gold</v>
      </c>
      <c r="J207" t="str">
        <f>PROPER(TRIM(Customer_Dim[[#This Row],[Name]]))</f>
        <v>Michelle Carpenter</v>
      </c>
      <c r="K207" t="str">
        <f>PROPER(TRIM(Customer_Dim[[#This Row],[City]]))</f>
        <v>Lake Danielleton</v>
      </c>
      <c r="L207" t="str">
        <f>IF(Customer_Dim[[#This Row],[Age]]&lt;30,"Young",IF(Customer_Dim[[#This Row],[Age]]&lt;50,"Middle Age","Senior"))</f>
        <v>Middle Age</v>
      </c>
    </row>
    <row r="208" spans="1:12" x14ac:dyDescent="0.25">
      <c r="A208" t="s">
        <v>678</v>
      </c>
      <c r="B208" t="s">
        <v>679</v>
      </c>
      <c r="C208" s="4">
        <v>26</v>
      </c>
      <c r="D208" t="s">
        <v>16</v>
      </c>
      <c r="E208" t="s">
        <v>680</v>
      </c>
      <c r="F208" t="s">
        <v>241</v>
      </c>
      <c r="G208" t="s">
        <v>13</v>
      </c>
      <c r="H208" t="s">
        <v>33</v>
      </c>
      <c r="I208" t="str">
        <f>IF(ISBLANK(Customer_Dim[[#This Row],[Loyalty_Level]]),"Platinum",Customer_Dim[[#This Row],[Loyalty_Level]])</f>
        <v>Silver</v>
      </c>
      <c r="J208" t="str">
        <f>PROPER(TRIM(Customer_Dim[[#This Row],[Name]]))</f>
        <v>Ronald Jones</v>
      </c>
      <c r="K208" t="str">
        <f>PROPER(TRIM(Customer_Dim[[#This Row],[City]]))</f>
        <v>Brownshire</v>
      </c>
      <c r="L208" t="str">
        <f>IF(Customer_Dim[[#This Row],[Age]]&lt;30,"Young",IF(Customer_Dim[[#This Row],[Age]]&lt;50,"Middle Age","Senior"))</f>
        <v>Young</v>
      </c>
    </row>
    <row r="209" spans="1:12" x14ac:dyDescent="0.25">
      <c r="A209" t="s">
        <v>681</v>
      </c>
      <c r="B209" t="s">
        <v>682</v>
      </c>
      <c r="C209" s="4">
        <v>28</v>
      </c>
      <c r="D209" t="s">
        <v>16</v>
      </c>
      <c r="E209" t="s">
        <v>683</v>
      </c>
      <c r="F209" t="s">
        <v>91</v>
      </c>
      <c r="G209" t="s">
        <v>13</v>
      </c>
      <c r="H209" t="s">
        <v>28</v>
      </c>
      <c r="I209" t="str">
        <f>IF(ISBLANK(Customer_Dim[[#This Row],[Loyalty_Level]]),"Platinum",Customer_Dim[[#This Row],[Loyalty_Level]])</f>
        <v>Bronze</v>
      </c>
      <c r="J209" t="str">
        <f>PROPER(TRIM(Customer_Dim[[#This Row],[Name]]))</f>
        <v>Jacqueline Pacheco</v>
      </c>
      <c r="K209" t="str">
        <f>PROPER(TRIM(Customer_Dim[[#This Row],[City]]))</f>
        <v>South Emily</v>
      </c>
      <c r="L209" t="str">
        <f>IF(Customer_Dim[[#This Row],[Age]]&lt;30,"Young",IF(Customer_Dim[[#This Row],[Age]]&lt;50,"Middle Age","Senior"))</f>
        <v>Young</v>
      </c>
    </row>
    <row r="210" spans="1:12" x14ac:dyDescent="0.25">
      <c r="A210" t="s">
        <v>684</v>
      </c>
      <c r="B210" t="s">
        <v>685</v>
      </c>
      <c r="C210" s="4">
        <v>54</v>
      </c>
      <c r="D210" t="s">
        <v>10</v>
      </c>
      <c r="E210" t="s">
        <v>686</v>
      </c>
      <c r="F210" t="s">
        <v>332</v>
      </c>
      <c r="G210" t="s">
        <v>13</v>
      </c>
      <c r="H210" t="s">
        <v>19</v>
      </c>
      <c r="I210" t="str">
        <f>IF(ISBLANK(Customer_Dim[[#This Row],[Loyalty_Level]]),"Platinum",Customer_Dim[[#This Row],[Loyalty_Level]])</f>
        <v>Platinum</v>
      </c>
      <c r="J210" t="str">
        <f>PROPER(TRIM(Customer_Dim[[#This Row],[Name]]))</f>
        <v>John Perez</v>
      </c>
      <c r="K210" t="str">
        <f>PROPER(TRIM(Customer_Dim[[#This Row],[City]]))</f>
        <v>Kathrynview</v>
      </c>
      <c r="L210" t="str">
        <f>IF(Customer_Dim[[#This Row],[Age]]&lt;30,"Young",IF(Customer_Dim[[#This Row],[Age]]&lt;50,"Middle Age","Senior"))</f>
        <v>Senior</v>
      </c>
    </row>
    <row r="211" spans="1:12" x14ac:dyDescent="0.25">
      <c r="A211" t="s">
        <v>687</v>
      </c>
      <c r="B211" t="s">
        <v>688</v>
      </c>
      <c r="C211" s="4">
        <v>50</v>
      </c>
      <c r="D211" t="s">
        <v>16</v>
      </c>
      <c r="E211" t="s">
        <v>689</v>
      </c>
      <c r="F211" t="s">
        <v>439</v>
      </c>
      <c r="G211" t="s">
        <v>13</v>
      </c>
      <c r="H211" t="s">
        <v>19</v>
      </c>
      <c r="I211" t="str">
        <f>IF(ISBLANK(Customer_Dim[[#This Row],[Loyalty_Level]]),"Platinum",Customer_Dim[[#This Row],[Loyalty_Level]])</f>
        <v>Platinum</v>
      </c>
      <c r="J211" t="str">
        <f>PROPER(TRIM(Customer_Dim[[#This Row],[Name]]))</f>
        <v>Joan Johnson</v>
      </c>
      <c r="K211" t="str">
        <f>PROPER(TRIM(Customer_Dim[[#This Row],[City]]))</f>
        <v>Lake Josephport</v>
      </c>
      <c r="L211" t="str">
        <f>IF(Customer_Dim[[#This Row],[Age]]&lt;30,"Young",IF(Customer_Dim[[#This Row],[Age]]&lt;50,"Middle Age","Senior"))</f>
        <v>Senior</v>
      </c>
    </row>
    <row r="212" spans="1:12" x14ac:dyDescent="0.25">
      <c r="A212" t="s">
        <v>690</v>
      </c>
      <c r="B212" t="s">
        <v>691</v>
      </c>
      <c r="C212" s="4">
        <v>48</v>
      </c>
      <c r="D212" t="s">
        <v>10</v>
      </c>
      <c r="E212" t="s">
        <v>692</v>
      </c>
      <c r="F212" t="s">
        <v>84</v>
      </c>
      <c r="G212" t="s">
        <v>13</v>
      </c>
      <c r="H212" t="s">
        <v>33</v>
      </c>
      <c r="I212" t="str">
        <f>IF(ISBLANK(Customer_Dim[[#This Row],[Loyalty_Level]]),"Platinum",Customer_Dim[[#This Row],[Loyalty_Level]])</f>
        <v>Silver</v>
      </c>
      <c r="J212" t="str">
        <f>PROPER(TRIM(Customer_Dim[[#This Row],[Name]]))</f>
        <v>Antonio Jones</v>
      </c>
      <c r="K212" t="str">
        <f>PROPER(TRIM(Customer_Dim[[#This Row],[City]]))</f>
        <v>Matthewborough</v>
      </c>
      <c r="L212" t="str">
        <f>IF(Customer_Dim[[#This Row],[Age]]&lt;30,"Young",IF(Customer_Dim[[#This Row],[Age]]&lt;50,"Middle Age","Senior"))</f>
        <v>Middle Age</v>
      </c>
    </row>
    <row r="213" spans="1:12" x14ac:dyDescent="0.25">
      <c r="A213" t="s">
        <v>693</v>
      </c>
      <c r="B213" t="s">
        <v>694</v>
      </c>
      <c r="C213" s="4">
        <v>20</v>
      </c>
      <c r="D213" t="s">
        <v>16</v>
      </c>
      <c r="E213" t="s">
        <v>695</v>
      </c>
      <c r="F213" t="s">
        <v>95</v>
      </c>
      <c r="G213" t="s">
        <v>13</v>
      </c>
      <c r="H213" t="s">
        <v>33</v>
      </c>
      <c r="I213" t="str">
        <f>IF(ISBLANK(Customer_Dim[[#This Row],[Loyalty_Level]]),"Platinum",Customer_Dim[[#This Row],[Loyalty_Level]])</f>
        <v>Silver</v>
      </c>
      <c r="J213" t="str">
        <f>PROPER(TRIM(Customer_Dim[[#This Row],[Name]]))</f>
        <v>Rodney Huffman</v>
      </c>
      <c r="K213" t="str">
        <f>PROPER(TRIM(Customer_Dim[[#This Row],[City]]))</f>
        <v>Garzafort</v>
      </c>
      <c r="L213" t="str">
        <f>IF(Customer_Dim[[#This Row],[Age]]&lt;30,"Young",IF(Customer_Dim[[#This Row],[Age]]&lt;50,"Middle Age","Senior"))</f>
        <v>Young</v>
      </c>
    </row>
    <row r="214" spans="1:12" x14ac:dyDescent="0.25">
      <c r="A214" t="s">
        <v>696</v>
      </c>
      <c r="B214" t="s">
        <v>697</v>
      </c>
      <c r="C214" s="4">
        <v>63</v>
      </c>
      <c r="D214" t="s">
        <v>16</v>
      </c>
      <c r="E214" t="s">
        <v>698</v>
      </c>
      <c r="F214" t="s">
        <v>77</v>
      </c>
      <c r="G214" t="s">
        <v>13</v>
      </c>
      <c r="H214" t="s">
        <v>19</v>
      </c>
      <c r="I214" t="str">
        <f>IF(ISBLANK(Customer_Dim[[#This Row],[Loyalty_Level]]),"Platinum",Customer_Dim[[#This Row],[Loyalty_Level]])</f>
        <v>Platinum</v>
      </c>
      <c r="J214" t="str">
        <f>PROPER(TRIM(Customer_Dim[[#This Row],[Name]]))</f>
        <v>Blake Harrison</v>
      </c>
      <c r="K214" t="str">
        <f>PROPER(TRIM(Customer_Dim[[#This Row],[City]]))</f>
        <v>Lyonsfort</v>
      </c>
      <c r="L214" t="str">
        <f>IF(Customer_Dim[[#This Row],[Age]]&lt;30,"Young",IF(Customer_Dim[[#This Row],[Age]]&lt;50,"Middle Age","Senior"))</f>
        <v>Senior</v>
      </c>
    </row>
    <row r="215" spans="1:12" x14ac:dyDescent="0.25">
      <c r="A215" t="s">
        <v>699</v>
      </c>
      <c r="B215" t="s">
        <v>700</v>
      </c>
      <c r="C215" s="4">
        <v>42</v>
      </c>
      <c r="D215" t="s">
        <v>16</v>
      </c>
      <c r="E215" t="s">
        <v>701</v>
      </c>
      <c r="F215" t="s">
        <v>18</v>
      </c>
      <c r="G215" t="s">
        <v>13</v>
      </c>
      <c r="H215" t="s">
        <v>19</v>
      </c>
      <c r="I215" t="str">
        <f>IF(ISBLANK(Customer_Dim[[#This Row],[Loyalty_Level]]),"Platinum",Customer_Dim[[#This Row],[Loyalty_Level]])</f>
        <v>Platinum</v>
      </c>
      <c r="J215" t="str">
        <f>PROPER(TRIM(Customer_Dim[[#This Row],[Name]]))</f>
        <v>Stuart Johnson</v>
      </c>
      <c r="K215" t="str">
        <f>PROPER(TRIM(Customer_Dim[[#This Row],[City]]))</f>
        <v>West Markport</v>
      </c>
      <c r="L215" t="str">
        <f>IF(Customer_Dim[[#This Row],[Age]]&lt;30,"Young",IF(Customer_Dim[[#This Row],[Age]]&lt;50,"Middle Age","Senior"))</f>
        <v>Middle Age</v>
      </c>
    </row>
    <row r="216" spans="1:12" x14ac:dyDescent="0.25">
      <c r="A216" t="s">
        <v>702</v>
      </c>
      <c r="B216" t="s">
        <v>703</v>
      </c>
      <c r="C216" s="4">
        <v>61</v>
      </c>
      <c r="D216" t="s">
        <v>10</v>
      </c>
      <c r="E216" t="s">
        <v>704</v>
      </c>
      <c r="F216" t="s">
        <v>69</v>
      </c>
      <c r="G216" t="s">
        <v>13</v>
      </c>
      <c r="H216" t="s">
        <v>50</v>
      </c>
      <c r="I216" t="str">
        <f>IF(ISBLANK(Customer_Dim[[#This Row],[Loyalty_Level]]),"Platinum",Customer_Dim[[#This Row],[Loyalty_Level]])</f>
        <v>Gold</v>
      </c>
      <c r="J216" t="str">
        <f>PROPER(TRIM(Customer_Dim[[#This Row],[Name]]))</f>
        <v>Eric Todd</v>
      </c>
      <c r="K216" t="str">
        <f>PROPER(TRIM(Customer_Dim[[#This Row],[City]]))</f>
        <v>Danielstad</v>
      </c>
      <c r="L216" t="str">
        <f>IF(Customer_Dim[[#This Row],[Age]]&lt;30,"Young",IF(Customer_Dim[[#This Row],[Age]]&lt;50,"Middle Age","Senior"))</f>
        <v>Senior</v>
      </c>
    </row>
    <row r="217" spans="1:12" x14ac:dyDescent="0.25">
      <c r="A217" t="s">
        <v>705</v>
      </c>
      <c r="B217" t="s">
        <v>706</v>
      </c>
      <c r="C217" s="4">
        <v>50</v>
      </c>
      <c r="D217" t="s">
        <v>16</v>
      </c>
      <c r="E217" t="s">
        <v>707</v>
      </c>
      <c r="F217" t="s">
        <v>37</v>
      </c>
      <c r="G217" t="s">
        <v>13</v>
      </c>
      <c r="H217" t="s">
        <v>50</v>
      </c>
      <c r="I217" t="str">
        <f>IF(ISBLANK(Customer_Dim[[#This Row],[Loyalty_Level]]),"Platinum",Customer_Dim[[#This Row],[Loyalty_Level]])</f>
        <v>Gold</v>
      </c>
      <c r="J217" t="str">
        <f>PROPER(TRIM(Customer_Dim[[#This Row],[Name]]))</f>
        <v>Steve Medina</v>
      </c>
      <c r="K217" t="str">
        <f>PROPER(TRIM(Customer_Dim[[#This Row],[City]]))</f>
        <v>East Josephside</v>
      </c>
      <c r="L217" t="str">
        <f>IF(Customer_Dim[[#This Row],[Age]]&lt;30,"Young",IF(Customer_Dim[[#This Row],[Age]]&lt;50,"Middle Age","Senior"))</f>
        <v>Senior</v>
      </c>
    </row>
    <row r="218" spans="1:12" x14ac:dyDescent="0.25">
      <c r="A218" t="s">
        <v>708</v>
      </c>
      <c r="B218" t="s">
        <v>709</v>
      </c>
      <c r="C218" s="4">
        <v>44</v>
      </c>
      <c r="D218" t="s">
        <v>10</v>
      </c>
      <c r="E218" t="s">
        <v>710</v>
      </c>
      <c r="F218" t="s">
        <v>32</v>
      </c>
      <c r="G218" t="s">
        <v>13</v>
      </c>
      <c r="H218" t="s">
        <v>19</v>
      </c>
      <c r="I218" t="str">
        <f>IF(ISBLANK(Customer_Dim[[#This Row],[Loyalty_Level]]),"Platinum",Customer_Dim[[#This Row],[Loyalty_Level]])</f>
        <v>Platinum</v>
      </c>
      <c r="J218" t="str">
        <f>PROPER(TRIM(Customer_Dim[[#This Row],[Name]]))</f>
        <v>Kathryn Garcia</v>
      </c>
      <c r="K218" t="str">
        <f>PROPER(TRIM(Customer_Dim[[#This Row],[City]]))</f>
        <v>Morrismouth</v>
      </c>
      <c r="L218" t="str">
        <f>IF(Customer_Dim[[#This Row],[Age]]&lt;30,"Young",IF(Customer_Dim[[#This Row],[Age]]&lt;50,"Middle Age","Senior"))</f>
        <v>Middle Age</v>
      </c>
    </row>
    <row r="219" spans="1:12" x14ac:dyDescent="0.25">
      <c r="A219" t="s">
        <v>711</v>
      </c>
      <c r="B219" t="s">
        <v>712</v>
      </c>
      <c r="C219" s="4">
        <v>42</v>
      </c>
      <c r="D219" t="s">
        <v>10</v>
      </c>
      <c r="E219" t="s">
        <v>713</v>
      </c>
      <c r="F219" t="s">
        <v>117</v>
      </c>
      <c r="G219" t="s">
        <v>13</v>
      </c>
      <c r="H219" t="s">
        <v>33</v>
      </c>
      <c r="I219" t="str">
        <f>IF(ISBLANK(Customer_Dim[[#This Row],[Loyalty_Level]]),"Platinum",Customer_Dim[[#This Row],[Loyalty_Level]])</f>
        <v>Silver</v>
      </c>
      <c r="J219" t="str">
        <f>PROPER(TRIM(Customer_Dim[[#This Row],[Name]]))</f>
        <v>Kathy Copeland</v>
      </c>
      <c r="K219" t="str">
        <f>PROPER(TRIM(Customer_Dim[[#This Row],[City]]))</f>
        <v>North Christinemouth</v>
      </c>
      <c r="L219" t="str">
        <f>IF(Customer_Dim[[#This Row],[Age]]&lt;30,"Young",IF(Customer_Dim[[#This Row],[Age]]&lt;50,"Middle Age","Senior"))</f>
        <v>Middle Age</v>
      </c>
    </row>
    <row r="220" spans="1:12" x14ac:dyDescent="0.25">
      <c r="A220" t="s">
        <v>714</v>
      </c>
      <c r="B220" t="s">
        <v>715</v>
      </c>
      <c r="C220" s="4">
        <v>46</v>
      </c>
      <c r="D220" t="s">
        <v>10</v>
      </c>
      <c r="E220" t="s">
        <v>716</v>
      </c>
      <c r="F220" t="s">
        <v>32</v>
      </c>
      <c r="G220" t="s">
        <v>13</v>
      </c>
      <c r="H220" t="s">
        <v>19</v>
      </c>
      <c r="I220" t="str">
        <f>IF(ISBLANK(Customer_Dim[[#This Row],[Loyalty_Level]]),"Platinum",Customer_Dim[[#This Row],[Loyalty_Level]])</f>
        <v>Platinum</v>
      </c>
      <c r="J220" t="str">
        <f>PROPER(TRIM(Customer_Dim[[#This Row],[Name]]))</f>
        <v>Julia Jackson</v>
      </c>
      <c r="K220" t="str">
        <f>PROPER(TRIM(Customer_Dim[[#This Row],[City]]))</f>
        <v>Edwardland</v>
      </c>
      <c r="L220" t="str">
        <f>IF(Customer_Dim[[#This Row],[Age]]&lt;30,"Young",IF(Customer_Dim[[#This Row],[Age]]&lt;50,"Middle Age","Senior"))</f>
        <v>Middle Age</v>
      </c>
    </row>
    <row r="221" spans="1:12" x14ac:dyDescent="0.25">
      <c r="A221" t="s">
        <v>717</v>
      </c>
      <c r="B221" t="s">
        <v>718</v>
      </c>
      <c r="C221" s="4">
        <v>47</v>
      </c>
      <c r="D221" t="s">
        <v>16</v>
      </c>
      <c r="E221" t="s">
        <v>719</v>
      </c>
      <c r="F221" t="s">
        <v>91</v>
      </c>
      <c r="G221" t="s">
        <v>13</v>
      </c>
      <c r="H221" t="s">
        <v>50</v>
      </c>
      <c r="I221" t="str">
        <f>IF(ISBLANK(Customer_Dim[[#This Row],[Loyalty_Level]]),"Platinum",Customer_Dim[[#This Row],[Loyalty_Level]])</f>
        <v>Gold</v>
      </c>
      <c r="J221" t="str">
        <f>PROPER(TRIM(Customer_Dim[[#This Row],[Name]]))</f>
        <v>Jordan Wells</v>
      </c>
      <c r="K221" t="str">
        <f>PROPER(TRIM(Customer_Dim[[#This Row],[City]]))</f>
        <v>Phillipschester</v>
      </c>
      <c r="L221" t="str">
        <f>IF(Customer_Dim[[#This Row],[Age]]&lt;30,"Young",IF(Customer_Dim[[#This Row],[Age]]&lt;50,"Middle Age","Senior"))</f>
        <v>Middle Age</v>
      </c>
    </row>
    <row r="222" spans="1:12" x14ac:dyDescent="0.25">
      <c r="A222" t="s">
        <v>720</v>
      </c>
      <c r="B222" t="s">
        <v>721</v>
      </c>
      <c r="C222" s="4">
        <v>50</v>
      </c>
      <c r="D222" t="s">
        <v>16</v>
      </c>
      <c r="E222" t="s">
        <v>722</v>
      </c>
      <c r="F222" t="s">
        <v>723</v>
      </c>
      <c r="G222" t="s">
        <v>3976</v>
      </c>
      <c r="H222" t="s">
        <v>28</v>
      </c>
      <c r="I222" t="str">
        <f>IF(ISBLANK(Customer_Dim[[#This Row],[Loyalty_Level]]),"Platinum",Customer_Dim[[#This Row],[Loyalty_Level]])</f>
        <v>Bronze</v>
      </c>
      <c r="J222" t="str">
        <f>PROPER(TRIM(Customer_Dim[[#This Row],[Name]]))</f>
        <v>George Davis</v>
      </c>
      <c r="K222" t="str">
        <f>PROPER(TRIM(Customer_Dim[[#This Row],[City]]))</f>
        <v>Lake Lisa</v>
      </c>
      <c r="L222" t="str">
        <f>IF(Customer_Dim[[#This Row],[Age]]&lt;30,"Young",IF(Customer_Dim[[#This Row],[Age]]&lt;50,"Middle Age","Senior"))</f>
        <v>Senior</v>
      </c>
    </row>
    <row r="223" spans="1:12" x14ac:dyDescent="0.25">
      <c r="A223" t="s">
        <v>724</v>
      </c>
      <c r="B223" t="s">
        <v>725</v>
      </c>
      <c r="C223" s="4">
        <v>38</v>
      </c>
      <c r="D223" t="s">
        <v>10</v>
      </c>
      <c r="E223" t="s">
        <v>726</v>
      </c>
      <c r="F223" t="s">
        <v>84</v>
      </c>
      <c r="G223" t="s">
        <v>13</v>
      </c>
      <c r="H223" t="s">
        <v>19</v>
      </c>
      <c r="I223" t="str">
        <f>IF(ISBLANK(Customer_Dim[[#This Row],[Loyalty_Level]]),"Platinum",Customer_Dim[[#This Row],[Loyalty_Level]])</f>
        <v>Platinum</v>
      </c>
      <c r="J223" t="str">
        <f>PROPER(TRIM(Customer_Dim[[#This Row],[Name]]))</f>
        <v>Lisa Young</v>
      </c>
      <c r="K223" t="str">
        <f>PROPER(TRIM(Customer_Dim[[#This Row],[City]]))</f>
        <v>Maybury</v>
      </c>
      <c r="L223" t="str">
        <f>IF(Customer_Dim[[#This Row],[Age]]&lt;30,"Young",IF(Customer_Dim[[#This Row],[Age]]&lt;50,"Middle Age","Senior"))</f>
        <v>Middle Age</v>
      </c>
    </row>
    <row r="224" spans="1:12" x14ac:dyDescent="0.25">
      <c r="A224" t="s">
        <v>727</v>
      </c>
      <c r="B224" t="s">
        <v>728</v>
      </c>
      <c r="C224" s="4">
        <v>35</v>
      </c>
      <c r="D224" t="s">
        <v>10</v>
      </c>
      <c r="E224" t="s">
        <v>729</v>
      </c>
      <c r="F224" t="s">
        <v>237</v>
      </c>
      <c r="G224" t="s">
        <v>13</v>
      </c>
      <c r="H224" t="s">
        <v>19</v>
      </c>
      <c r="I224" t="str">
        <f>IF(ISBLANK(Customer_Dim[[#This Row],[Loyalty_Level]]),"Platinum",Customer_Dim[[#This Row],[Loyalty_Level]])</f>
        <v>Platinum</v>
      </c>
      <c r="J224" t="str">
        <f>PROPER(TRIM(Customer_Dim[[#This Row],[Name]]))</f>
        <v>Alejandro Doyle</v>
      </c>
      <c r="K224" t="str">
        <f>PROPER(TRIM(Customer_Dim[[#This Row],[City]]))</f>
        <v>East Crystalton</v>
      </c>
      <c r="L224" t="str">
        <f>IF(Customer_Dim[[#This Row],[Age]]&lt;30,"Young",IF(Customer_Dim[[#This Row],[Age]]&lt;50,"Middle Age","Senior"))</f>
        <v>Middle Age</v>
      </c>
    </row>
    <row r="225" spans="1:12" x14ac:dyDescent="0.25">
      <c r="A225" t="s">
        <v>730</v>
      </c>
      <c r="B225" t="s">
        <v>731</v>
      </c>
      <c r="C225" s="4">
        <v>50</v>
      </c>
      <c r="D225" t="s">
        <v>10</v>
      </c>
      <c r="E225" t="s">
        <v>732</v>
      </c>
      <c r="F225" t="s">
        <v>271</v>
      </c>
      <c r="G225" t="s">
        <v>13</v>
      </c>
      <c r="H225" t="s">
        <v>19</v>
      </c>
      <c r="I225" t="str">
        <f>IF(ISBLANK(Customer_Dim[[#This Row],[Loyalty_Level]]),"Platinum",Customer_Dim[[#This Row],[Loyalty_Level]])</f>
        <v>Platinum</v>
      </c>
      <c r="J225" t="str">
        <f>PROPER(TRIM(Customer_Dim[[#This Row],[Name]]))</f>
        <v>Robert Harris</v>
      </c>
      <c r="K225" t="str">
        <f>PROPER(TRIM(Customer_Dim[[#This Row],[City]]))</f>
        <v>East Jeremy</v>
      </c>
      <c r="L225" t="str">
        <f>IF(Customer_Dim[[#This Row],[Age]]&lt;30,"Young",IF(Customer_Dim[[#This Row],[Age]]&lt;50,"Middle Age","Senior"))</f>
        <v>Senior</v>
      </c>
    </row>
    <row r="226" spans="1:12" x14ac:dyDescent="0.25">
      <c r="A226" t="s">
        <v>733</v>
      </c>
      <c r="B226" t="s">
        <v>734</v>
      </c>
      <c r="C226" s="4">
        <v>29</v>
      </c>
      <c r="D226" t="s">
        <v>10</v>
      </c>
      <c r="E226" t="s">
        <v>735</v>
      </c>
      <c r="F226" t="s">
        <v>117</v>
      </c>
      <c r="G226" t="s">
        <v>13</v>
      </c>
      <c r="H226" t="s">
        <v>33</v>
      </c>
      <c r="I226" t="str">
        <f>IF(ISBLANK(Customer_Dim[[#This Row],[Loyalty_Level]]),"Platinum",Customer_Dim[[#This Row],[Loyalty_Level]])</f>
        <v>Silver</v>
      </c>
      <c r="J226" t="str">
        <f>PROPER(TRIM(Customer_Dim[[#This Row],[Name]]))</f>
        <v>Anthony Morgan</v>
      </c>
      <c r="K226" t="str">
        <f>PROPER(TRIM(Customer_Dim[[#This Row],[City]]))</f>
        <v>New Anthonyfurt</v>
      </c>
      <c r="L226" t="str">
        <f>IF(Customer_Dim[[#This Row],[Age]]&lt;30,"Young",IF(Customer_Dim[[#This Row],[Age]]&lt;50,"Middle Age","Senior"))</f>
        <v>Young</v>
      </c>
    </row>
    <row r="227" spans="1:12" x14ac:dyDescent="0.25">
      <c r="A227" t="s">
        <v>736</v>
      </c>
      <c r="B227" t="s">
        <v>737</v>
      </c>
      <c r="C227" s="4">
        <v>46</v>
      </c>
      <c r="D227" t="s">
        <v>16</v>
      </c>
      <c r="E227" t="s">
        <v>738</v>
      </c>
      <c r="F227" t="s">
        <v>121</v>
      </c>
      <c r="G227" t="s">
        <v>13</v>
      </c>
      <c r="H227" t="s">
        <v>19</v>
      </c>
      <c r="I227" t="str">
        <f>IF(ISBLANK(Customer_Dim[[#This Row],[Loyalty_Level]]),"Platinum",Customer_Dim[[#This Row],[Loyalty_Level]])</f>
        <v>Platinum</v>
      </c>
      <c r="J227" t="str">
        <f>PROPER(TRIM(Customer_Dim[[#This Row],[Name]]))</f>
        <v>Elizabeth Stanley</v>
      </c>
      <c r="K227" t="str">
        <f>PROPER(TRIM(Customer_Dim[[#This Row],[City]]))</f>
        <v>Bethanyton</v>
      </c>
      <c r="L227" t="str">
        <f>IF(Customer_Dim[[#This Row],[Age]]&lt;30,"Young",IF(Customer_Dim[[#This Row],[Age]]&lt;50,"Middle Age","Senior"))</f>
        <v>Middle Age</v>
      </c>
    </row>
    <row r="228" spans="1:12" x14ac:dyDescent="0.25">
      <c r="A228" t="s">
        <v>739</v>
      </c>
      <c r="B228" t="s">
        <v>740</v>
      </c>
      <c r="C228" s="4">
        <v>54</v>
      </c>
      <c r="D228" t="s">
        <v>10</v>
      </c>
      <c r="E228" t="s">
        <v>220</v>
      </c>
      <c r="F228" t="s">
        <v>167</v>
      </c>
      <c r="G228" t="s">
        <v>13</v>
      </c>
      <c r="H228" t="s">
        <v>50</v>
      </c>
      <c r="I228" t="str">
        <f>IF(ISBLANK(Customer_Dim[[#This Row],[Loyalty_Level]]),"Platinum",Customer_Dim[[#This Row],[Loyalty_Level]])</f>
        <v>Gold</v>
      </c>
      <c r="J228" t="str">
        <f>PROPER(TRIM(Customer_Dim[[#This Row],[Name]]))</f>
        <v>Alexis Castaneda</v>
      </c>
      <c r="K228" t="str">
        <f>PROPER(TRIM(Customer_Dim[[#This Row],[City]]))</f>
        <v>Morrisbury</v>
      </c>
      <c r="L228" t="str">
        <f>IF(Customer_Dim[[#This Row],[Age]]&lt;30,"Young",IF(Customer_Dim[[#This Row],[Age]]&lt;50,"Middle Age","Senior"))</f>
        <v>Senior</v>
      </c>
    </row>
    <row r="229" spans="1:12" x14ac:dyDescent="0.25">
      <c r="A229" t="s">
        <v>741</v>
      </c>
      <c r="B229" t="s">
        <v>742</v>
      </c>
      <c r="C229" s="4">
        <v>63</v>
      </c>
      <c r="D229" t="s">
        <v>16</v>
      </c>
      <c r="E229" t="s">
        <v>743</v>
      </c>
      <c r="F229" t="s">
        <v>65</v>
      </c>
      <c r="G229" t="s">
        <v>13</v>
      </c>
      <c r="H229" t="s">
        <v>50</v>
      </c>
      <c r="I229" t="str">
        <f>IF(ISBLANK(Customer_Dim[[#This Row],[Loyalty_Level]]),"Platinum",Customer_Dim[[#This Row],[Loyalty_Level]])</f>
        <v>Gold</v>
      </c>
      <c r="J229" t="str">
        <f>PROPER(TRIM(Customer_Dim[[#This Row],[Name]]))</f>
        <v>Gregory Pham</v>
      </c>
      <c r="K229" t="str">
        <f>PROPER(TRIM(Customer_Dim[[#This Row],[City]]))</f>
        <v>Pollardton</v>
      </c>
      <c r="L229" t="str">
        <f>IF(Customer_Dim[[#This Row],[Age]]&lt;30,"Young",IF(Customer_Dim[[#This Row],[Age]]&lt;50,"Middle Age","Senior"))</f>
        <v>Senior</v>
      </c>
    </row>
    <row r="230" spans="1:12" x14ac:dyDescent="0.25">
      <c r="A230" t="s">
        <v>744</v>
      </c>
      <c r="B230" t="s">
        <v>745</v>
      </c>
      <c r="C230" s="4">
        <v>52</v>
      </c>
      <c r="D230" t="s">
        <v>16</v>
      </c>
      <c r="E230" t="s">
        <v>399</v>
      </c>
      <c r="F230" t="s">
        <v>121</v>
      </c>
      <c r="G230" t="s">
        <v>13</v>
      </c>
      <c r="H230" t="s">
        <v>50</v>
      </c>
      <c r="I230" t="str">
        <f>IF(ISBLANK(Customer_Dim[[#This Row],[Loyalty_Level]]),"Platinum",Customer_Dim[[#This Row],[Loyalty_Level]])</f>
        <v>Gold</v>
      </c>
      <c r="J230" t="str">
        <f>PROPER(TRIM(Customer_Dim[[#This Row],[Name]]))</f>
        <v>Casey Flores</v>
      </c>
      <c r="K230" t="str">
        <f>PROPER(TRIM(Customer_Dim[[#This Row],[City]]))</f>
        <v>Lake Michael</v>
      </c>
      <c r="L230" t="str">
        <f>IF(Customer_Dim[[#This Row],[Age]]&lt;30,"Young",IF(Customer_Dim[[#This Row],[Age]]&lt;50,"Middle Age","Senior"))</f>
        <v>Senior</v>
      </c>
    </row>
    <row r="231" spans="1:12" x14ac:dyDescent="0.25">
      <c r="A231" t="s">
        <v>746</v>
      </c>
      <c r="B231" t="s">
        <v>747</v>
      </c>
      <c r="C231" s="4">
        <v>32</v>
      </c>
      <c r="D231" t="s">
        <v>16</v>
      </c>
      <c r="E231" t="s">
        <v>748</v>
      </c>
      <c r="F231" t="s">
        <v>144</v>
      </c>
      <c r="G231" t="s">
        <v>13</v>
      </c>
      <c r="H231" t="s">
        <v>28</v>
      </c>
      <c r="I231" t="str">
        <f>IF(ISBLANK(Customer_Dim[[#This Row],[Loyalty_Level]]),"Platinum",Customer_Dim[[#This Row],[Loyalty_Level]])</f>
        <v>Bronze</v>
      </c>
      <c r="J231" t="str">
        <f>PROPER(TRIM(Customer_Dim[[#This Row],[Name]]))</f>
        <v>Tanner Thompson</v>
      </c>
      <c r="K231" t="str">
        <f>PROPER(TRIM(Customer_Dim[[#This Row],[City]]))</f>
        <v>Port Lisashire</v>
      </c>
      <c r="L231" t="str">
        <f>IF(Customer_Dim[[#This Row],[Age]]&lt;30,"Young",IF(Customer_Dim[[#This Row],[Age]]&lt;50,"Middle Age","Senior"))</f>
        <v>Middle Age</v>
      </c>
    </row>
    <row r="232" spans="1:12" x14ac:dyDescent="0.25">
      <c r="A232" t="s">
        <v>749</v>
      </c>
      <c r="B232" t="s">
        <v>750</v>
      </c>
      <c r="C232" s="4">
        <v>29</v>
      </c>
      <c r="D232" t="s">
        <v>10</v>
      </c>
      <c r="E232" t="s">
        <v>751</v>
      </c>
      <c r="F232" t="s">
        <v>254</v>
      </c>
      <c r="G232" t="s">
        <v>13</v>
      </c>
      <c r="H232" t="s">
        <v>28</v>
      </c>
      <c r="I232" t="str">
        <f>IF(ISBLANK(Customer_Dim[[#This Row],[Loyalty_Level]]),"Platinum",Customer_Dim[[#This Row],[Loyalty_Level]])</f>
        <v>Bronze</v>
      </c>
      <c r="J232" t="str">
        <f>PROPER(TRIM(Customer_Dim[[#This Row],[Name]]))</f>
        <v>Timothy Sanders</v>
      </c>
      <c r="K232" t="str">
        <f>PROPER(TRIM(Customer_Dim[[#This Row],[City]]))</f>
        <v>Aaronmouth</v>
      </c>
      <c r="L232" t="str">
        <f>IF(Customer_Dim[[#This Row],[Age]]&lt;30,"Young",IF(Customer_Dim[[#This Row],[Age]]&lt;50,"Middle Age","Senior"))</f>
        <v>Young</v>
      </c>
    </row>
    <row r="233" spans="1:12" x14ac:dyDescent="0.25">
      <c r="A233" t="s">
        <v>752</v>
      </c>
      <c r="B233" t="s">
        <v>753</v>
      </c>
      <c r="C233" s="4">
        <v>22</v>
      </c>
      <c r="D233" t="s">
        <v>16</v>
      </c>
      <c r="E233" t="s">
        <v>754</v>
      </c>
      <c r="F233" t="s">
        <v>321</v>
      </c>
      <c r="G233" t="s">
        <v>13</v>
      </c>
      <c r="H233" t="s">
        <v>28</v>
      </c>
      <c r="I233" t="str">
        <f>IF(ISBLANK(Customer_Dim[[#This Row],[Loyalty_Level]]),"Platinum",Customer_Dim[[#This Row],[Loyalty_Level]])</f>
        <v>Bronze</v>
      </c>
      <c r="J233" t="str">
        <f>PROPER(TRIM(Customer_Dim[[#This Row],[Name]]))</f>
        <v>Timothy Juarez</v>
      </c>
      <c r="K233" t="str">
        <f>PROPER(TRIM(Customer_Dim[[#This Row],[City]]))</f>
        <v>Grahamstad</v>
      </c>
      <c r="L233" t="str">
        <f>IF(Customer_Dim[[#This Row],[Age]]&lt;30,"Young",IF(Customer_Dim[[#This Row],[Age]]&lt;50,"Middle Age","Senior"))</f>
        <v>Young</v>
      </c>
    </row>
    <row r="234" spans="1:12" x14ac:dyDescent="0.25">
      <c r="A234" t="s">
        <v>755</v>
      </c>
      <c r="B234" t="s">
        <v>756</v>
      </c>
      <c r="C234" s="4">
        <v>27</v>
      </c>
      <c r="D234" t="s">
        <v>16</v>
      </c>
      <c r="E234" t="s">
        <v>757</v>
      </c>
      <c r="F234" t="s">
        <v>91</v>
      </c>
      <c r="G234" t="s">
        <v>13</v>
      </c>
      <c r="H234" t="s">
        <v>19</v>
      </c>
      <c r="I234" t="str">
        <f>IF(ISBLANK(Customer_Dim[[#This Row],[Loyalty_Level]]),"Platinum",Customer_Dim[[#This Row],[Loyalty_Level]])</f>
        <v>Platinum</v>
      </c>
      <c r="J234" t="str">
        <f>PROPER(TRIM(Customer_Dim[[#This Row],[Name]]))</f>
        <v>Christy Hill</v>
      </c>
      <c r="K234" t="str">
        <f>PROPER(TRIM(Customer_Dim[[#This Row],[City]]))</f>
        <v>Tammyton</v>
      </c>
      <c r="L234" t="str">
        <f>IF(Customer_Dim[[#This Row],[Age]]&lt;30,"Young",IF(Customer_Dim[[#This Row],[Age]]&lt;50,"Middle Age","Senior"))</f>
        <v>Young</v>
      </c>
    </row>
    <row r="235" spans="1:12" x14ac:dyDescent="0.25">
      <c r="A235" t="s">
        <v>758</v>
      </c>
      <c r="B235" t="s">
        <v>759</v>
      </c>
      <c r="C235" s="4">
        <v>59</v>
      </c>
      <c r="D235" t="s">
        <v>10</v>
      </c>
      <c r="E235" t="s">
        <v>760</v>
      </c>
      <c r="F235" t="s">
        <v>45</v>
      </c>
      <c r="G235" t="s">
        <v>13</v>
      </c>
      <c r="H235" t="s">
        <v>33</v>
      </c>
      <c r="I235" t="str">
        <f>IF(ISBLANK(Customer_Dim[[#This Row],[Loyalty_Level]]),"Platinum",Customer_Dim[[#This Row],[Loyalty_Level]])</f>
        <v>Silver</v>
      </c>
      <c r="J235" t="str">
        <f>PROPER(TRIM(Customer_Dim[[#This Row],[Name]]))</f>
        <v>Michelle Gonzalez</v>
      </c>
      <c r="K235" t="str">
        <f>PROPER(TRIM(Customer_Dim[[#This Row],[City]]))</f>
        <v>Clarkport</v>
      </c>
      <c r="L235" t="str">
        <f>IF(Customer_Dim[[#This Row],[Age]]&lt;30,"Young",IF(Customer_Dim[[#This Row],[Age]]&lt;50,"Middle Age","Senior"))</f>
        <v>Senior</v>
      </c>
    </row>
    <row r="236" spans="1:12" x14ac:dyDescent="0.25">
      <c r="A236" t="s">
        <v>761</v>
      </c>
      <c r="B236" t="s">
        <v>762</v>
      </c>
      <c r="C236" s="4">
        <v>43</v>
      </c>
      <c r="D236" t="s">
        <v>16</v>
      </c>
      <c r="E236" t="s">
        <v>763</v>
      </c>
      <c r="F236" t="s">
        <v>65</v>
      </c>
      <c r="G236" t="s">
        <v>13</v>
      </c>
      <c r="H236" t="s">
        <v>50</v>
      </c>
      <c r="I236" t="str">
        <f>IF(ISBLANK(Customer_Dim[[#This Row],[Loyalty_Level]]),"Platinum",Customer_Dim[[#This Row],[Loyalty_Level]])</f>
        <v>Gold</v>
      </c>
      <c r="J236" t="str">
        <f>PROPER(TRIM(Customer_Dim[[#This Row],[Name]]))</f>
        <v>Nathaniel Hill</v>
      </c>
      <c r="K236" t="str">
        <f>PROPER(TRIM(Customer_Dim[[#This Row],[City]]))</f>
        <v>Lake Mark</v>
      </c>
      <c r="L236" t="str">
        <f>IF(Customer_Dim[[#This Row],[Age]]&lt;30,"Young",IF(Customer_Dim[[#This Row],[Age]]&lt;50,"Middle Age","Senior"))</f>
        <v>Middle Age</v>
      </c>
    </row>
    <row r="237" spans="1:12" x14ac:dyDescent="0.25">
      <c r="A237" t="s">
        <v>764</v>
      </c>
      <c r="B237" t="s">
        <v>765</v>
      </c>
      <c r="C237" s="4">
        <v>28</v>
      </c>
      <c r="D237" t="s">
        <v>16</v>
      </c>
      <c r="E237" t="s">
        <v>766</v>
      </c>
      <c r="F237" t="s">
        <v>95</v>
      </c>
      <c r="G237" t="s">
        <v>13</v>
      </c>
      <c r="H237" t="s">
        <v>28</v>
      </c>
      <c r="I237" t="str">
        <f>IF(ISBLANK(Customer_Dim[[#This Row],[Loyalty_Level]]),"Platinum",Customer_Dim[[#This Row],[Loyalty_Level]])</f>
        <v>Bronze</v>
      </c>
      <c r="J237" t="str">
        <f>PROPER(TRIM(Customer_Dim[[#This Row],[Name]]))</f>
        <v>Jon Ortiz</v>
      </c>
      <c r="K237" t="str">
        <f>PROPER(TRIM(Customer_Dim[[#This Row],[City]]))</f>
        <v>South Angelaport</v>
      </c>
      <c r="L237" t="str">
        <f>IF(Customer_Dim[[#This Row],[Age]]&lt;30,"Young",IF(Customer_Dim[[#This Row],[Age]]&lt;50,"Middle Age","Senior"))</f>
        <v>Young</v>
      </c>
    </row>
    <row r="238" spans="1:12" x14ac:dyDescent="0.25">
      <c r="A238" t="s">
        <v>767</v>
      </c>
      <c r="B238" t="s">
        <v>768</v>
      </c>
      <c r="C238" s="4">
        <v>42</v>
      </c>
      <c r="D238" t="s">
        <v>16</v>
      </c>
      <c r="E238" t="s">
        <v>769</v>
      </c>
      <c r="F238" t="s">
        <v>291</v>
      </c>
      <c r="G238" t="s">
        <v>13</v>
      </c>
      <c r="H238" t="s">
        <v>28</v>
      </c>
      <c r="I238" t="str">
        <f>IF(ISBLANK(Customer_Dim[[#This Row],[Loyalty_Level]]),"Platinum",Customer_Dim[[#This Row],[Loyalty_Level]])</f>
        <v>Bronze</v>
      </c>
      <c r="J238" t="str">
        <f>PROPER(TRIM(Customer_Dim[[#This Row],[Name]]))</f>
        <v>Joshua Wilson</v>
      </c>
      <c r="K238" t="str">
        <f>PROPER(TRIM(Customer_Dim[[#This Row],[City]]))</f>
        <v>North Larryport</v>
      </c>
      <c r="L238" t="str">
        <f>IF(Customer_Dim[[#This Row],[Age]]&lt;30,"Young",IF(Customer_Dim[[#This Row],[Age]]&lt;50,"Middle Age","Senior"))</f>
        <v>Middle Age</v>
      </c>
    </row>
    <row r="239" spans="1:12" x14ac:dyDescent="0.25">
      <c r="A239" t="s">
        <v>770</v>
      </c>
      <c r="B239" t="s">
        <v>771</v>
      </c>
      <c r="C239" s="4">
        <v>41</v>
      </c>
      <c r="D239" t="s">
        <v>16</v>
      </c>
      <c r="E239" t="s">
        <v>772</v>
      </c>
      <c r="F239" t="s">
        <v>69</v>
      </c>
      <c r="G239" t="s">
        <v>13</v>
      </c>
      <c r="H239" t="s">
        <v>50</v>
      </c>
      <c r="I239" t="str">
        <f>IF(ISBLANK(Customer_Dim[[#This Row],[Loyalty_Level]]),"Platinum",Customer_Dim[[#This Row],[Loyalty_Level]])</f>
        <v>Gold</v>
      </c>
      <c r="J239" t="str">
        <f>PROPER(TRIM(Customer_Dim[[#This Row],[Name]]))</f>
        <v>Wesley Short</v>
      </c>
      <c r="K239" t="str">
        <f>PROPER(TRIM(Customer_Dim[[#This Row],[City]]))</f>
        <v>Susanstad</v>
      </c>
      <c r="L239" t="str">
        <f>IF(Customer_Dim[[#This Row],[Age]]&lt;30,"Young",IF(Customer_Dim[[#This Row],[Age]]&lt;50,"Middle Age","Senior"))</f>
        <v>Middle Age</v>
      </c>
    </row>
    <row r="240" spans="1:12" x14ac:dyDescent="0.25">
      <c r="A240" t="s">
        <v>773</v>
      </c>
      <c r="B240" t="s">
        <v>774</v>
      </c>
      <c r="C240" s="4">
        <v>40</v>
      </c>
      <c r="D240" t="s">
        <v>10</v>
      </c>
      <c r="E240" t="s">
        <v>775</v>
      </c>
      <c r="F240" t="s">
        <v>45</v>
      </c>
      <c r="G240" t="s">
        <v>13</v>
      </c>
      <c r="H240" t="s">
        <v>19</v>
      </c>
      <c r="I240" t="str">
        <f>IF(ISBLANK(Customer_Dim[[#This Row],[Loyalty_Level]]),"Platinum",Customer_Dim[[#This Row],[Loyalty_Level]])</f>
        <v>Platinum</v>
      </c>
      <c r="J240" t="str">
        <f>PROPER(TRIM(Customer_Dim[[#This Row],[Name]]))</f>
        <v>Steven Smith</v>
      </c>
      <c r="K240" t="str">
        <f>PROPER(TRIM(Customer_Dim[[#This Row],[City]]))</f>
        <v>Port Krista</v>
      </c>
      <c r="L240" t="str">
        <f>IF(Customer_Dim[[#This Row],[Age]]&lt;30,"Young",IF(Customer_Dim[[#This Row],[Age]]&lt;50,"Middle Age","Senior"))</f>
        <v>Middle Age</v>
      </c>
    </row>
    <row r="241" spans="1:12" x14ac:dyDescent="0.25">
      <c r="A241" t="s">
        <v>776</v>
      </c>
      <c r="B241" t="s">
        <v>777</v>
      </c>
      <c r="C241" s="4">
        <v>58</v>
      </c>
      <c r="D241" t="s">
        <v>16</v>
      </c>
      <c r="E241" t="s">
        <v>778</v>
      </c>
      <c r="F241" t="s">
        <v>188</v>
      </c>
      <c r="G241" t="s">
        <v>13</v>
      </c>
      <c r="H241" t="s">
        <v>19</v>
      </c>
      <c r="I241" t="str">
        <f>IF(ISBLANK(Customer_Dim[[#This Row],[Loyalty_Level]]),"Platinum",Customer_Dim[[#This Row],[Loyalty_Level]])</f>
        <v>Platinum</v>
      </c>
      <c r="J241" t="str">
        <f>PROPER(TRIM(Customer_Dim[[#This Row],[Name]]))</f>
        <v>Maria Hill</v>
      </c>
      <c r="K241" t="str">
        <f>PROPER(TRIM(Customer_Dim[[#This Row],[City]]))</f>
        <v>Zamoraborough</v>
      </c>
      <c r="L241" t="str">
        <f>IF(Customer_Dim[[#This Row],[Age]]&lt;30,"Young",IF(Customer_Dim[[#This Row],[Age]]&lt;50,"Middle Age","Senior"))</f>
        <v>Senior</v>
      </c>
    </row>
    <row r="242" spans="1:12" x14ac:dyDescent="0.25">
      <c r="A242" t="s">
        <v>779</v>
      </c>
      <c r="B242" t="s">
        <v>780</v>
      </c>
      <c r="C242" s="4">
        <v>59</v>
      </c>
      <c r="D242" t="s">
        <v>16</v>
      </c>
      <c r="E242" t="s">
        <v>781</v>
      </c>
      <c r="F242" t="s">
        <v>160</v>
      </c>
      <c r="G242" t="s">
        <v>13</v>
      </c>
      <c r="H242" t="s">
        <v>19</v>
      </c>
      <c r="I242" t="str">
        <f>IF(ISBLANK(Customer_Dim[[#This Row],[Loyalty_Level]]),"Platinum",Customer_Dim[[#This Row],[Loyalty_Level]])</f>
        <v>Platinum</v>
      </c>
      <c r="J242" t="str">
        <f>PROPER(TRIM(Customer_Dim[[#This Row],[Name]]))</f>
        <v>William Hull</v>
      </c>
      <c r="K242" t="str">
        <f>PROPER(TRIM(Customer_Dim[[#This Row],[City]]))</f>
        <v>Heathfort</v>
      </c>
      <c r="L242" t="str">
        <f>IF(Customer_Dim[[#This Row],[Age]]&lt;30,"Young",IF(Customer_Dim[[#This Row],[Age]]&lt;50,"Middle Age","Senior"))</f>
        <v>Senior</v>
      </c>
    </row>
    <row r="243" spans="1:12" x14ac:dyDescent="0.25">
      <c r="A243" t="s">
        <v>782</v>
      </c>
      <c r="B243" t="s">
        <v>783</v>
      </c>
      <c r="C243" s="4">
        <v>31</v>
      </c>
      <c r="D243" t="s">
        <v>10</v>
      </c>
      <c r="E243" t="s">
        <v>784</v>
      </c>
      <c r="F243" t="s">
        <v>291</v>
      </c>
      <c r="G243" t="s">
        <v>13</v>
      </c>
      <c r="H243" t="s">
        <v>19</v>
      </c>
      <c r="I243" t="str">
        <f>IF(ISBLANK(Customer_Dim[[#This Row],[Loyalty_Level]]),"Platinum",Customer_Dim[[#This Row],[Loyalty_Level]])</f>
        <v>Platinum</v>
      </c>
      <c r="J243" t="str">
        <f>PROPER(TRIM(Customer_Dim[[#This Row],[Name]]))</f>
        <v>Mr. William Horton</v>
      </c>
      <c r="K243" t="str">
        <f>PROPER(TRIM(Customer_Dim[[#This Row],[City]]))</f>
        <v>Dawsonchester</v>
      </c>
      <c r="L243" t="str">
        <f>IF(Customer_Dim[[#This Row],[Age]]&lt;30,"Young",IF(Customer_Dim[[#This Row],[Age]]&lt;50,"Middle Age","Senior"))</f>
        <v>Middle Age</v>
      </c>
    </row>
    <row r="244" spans="1:12" x14ac:dyDescent="0.25">
      <c r="A244" t="s">
        <v>785</v>
      </c>
      <c r="B244" t="s">
        <v>786</v>
      </c>
      <c r="C244" s="4">
        <v>58</v>
      </c>
      <c r="D244" t="s">
        <v>16</v>
      </c>
      <c r="E244" t="s">
        <v>787</v>
      </c>
      <c r="F244" t="s">
        <v>171</v>
      </c>
      <c r="G244" t="s">
        <v>13</v>
      </c>
      <c r="H244" t="s">
        <v>33</v>
      </c>
      <c r="I244" t="str">
        <f>IF(ISBLANK(Customer_Dim[[#This Row],[Loyalty_Level]]),"Platinum",Customer_Dim[[#This Row],[Loyalty_Level]])</f>
        <v>Silver</v>
      </c>
      <c r="J244" t="str">
        <f>PROPER(TRIM(Customer_Dim[[#This Row],[Name]]))</f>
        <v>William Jackson</v>
      </c>
      <c r="K244" t="str">
        <f>PROPER(TRIM(Customer_Dim[[#This Row],[City]]))</f>
        <v>New Tina</v>
      </c>
      <c r="L244" t="str">
        <f>IF(Customer_Dim[[#This Row],[Age]]&lt;30,"Young",IF(Customer_Dim[[#This Row],[Age]]&lt;50,"Middle Age","Senior"))</f>
        <v>Senior</v>
      </c>
    </row>
    <row r="245" spans="1:12" x14ac:dyDescent="0.25">
      <c r="A245" t="s">
        <v>788</v>
      </c>
      <c r="B245" t="s">
        <v>789</v>
      </c>
      <c r="C245" s="4">
        <v>56</v>
      </c>
      <c r="D245" t="s">
        <v>16</v>
      </c>
      <c r="E245" t="s">
        <v>790</v>
      </c>
      <c r="F245" t="s">
        <v>363</v>
      </c>
      <c r="G245" t="s">
        <v>13</v>
      </c>
      <c r="H245" t="s">
        <v>50</v>
      </c>
      <c r="I245" t="str">
        <f>IF(ISBLANK(Customer_Dim[[#This Row],[Loyalty_Level]]),"Platinum",Customer_Dim[[#This Row],[Loyalty_Level]])</f>
        <v>Gold</v>
      </c>
      <c r="J245" t="str">
        <f>PROPER(TRIM(Customer_Dim[[#This Row],[Name]]))</f>
        <v>Brian Hammond</v>
      </c>
      <c r="K245" t="str">
        <f>PROPER(TRIM(Customer_Dim[[#This Row],[City]]))</f>
        <v>North Nicholas</v>
      </c>
      <c r="L245" t="str">
        <f>IF(Customer_Dim[[#This Row],[Age]]&lt;30,"Young",IF(Customer_Dim[[#This Row],[Age]]&lt;50,"Middle Age","Senior"))</f>
        <v>Senior</v>
      </c>
    </row>
    <row r="246" spans="1:12" x14ac:dyDescent="0.25">
      <c r="A246" t="s">
        <v>791</v>
      </c>
      <c r="B246" t="s">
        <v>792</v>
      </c>
      <c r="C246" s="4">
        <v>19</v>
      </c>
      <c r="D246" t="s">
        <v>10</v>
      </c>
      <c r="E246" t="s">
        <v>793</v>
      </c>
      <c r="F246" t="s">
        <v>121</v>
      </c>
      <c r="G246" t="s">
        <v>13</v>
      </c>
      <c r="H246" t="s">
        <v>28</v>
      </c>
      <c r="I246" t="str">
        <f>IF(ISBLANK(Customer_Dim[[#This Row],[Loyalty_Level]]),"Platinum",Customer_Dim[[#This Row],[Loyalty_Level]])</f>
        <v>Bronze</v>
      </c>
      <c r="J246" t="str">
        <f>PROPER(TRIM(Customer_Dim[[#This Row],[Name]]))</f>
        <v>Nancy Page</v>
      </c>
      <c r="K246" t="str">
        <f>PROPER(TRIM(Customer_Dim[[#This Row],[City]]))</f>
        <v>West Julia</v>
      </c>
      <c r="L246" t="str">
        <f>IF(Customer_Dim[[#This Row],[Age]]&lt;30,"Young",IF(Customer_Dim[[#This Row],[Age]]&lt;50,"Middle Age","Senior"))</f>
        <v>Young</v>
      </c>
    </row>
    <row r="247" spans="1:12" x14ac:dyDescent="0.25">
      <c r="A247" t="s">
        <v>794</v>
      </c>
      <c r="B247" t="s">
        <v>795</v>
      </c>
      <c r="C247" s="4">
        <v>57</v>
      </c>
      <c r="D247" t="s">
        <v>16</v>
      </c>
      <c r="E247" t="s">
        <v>796</v>
      </c>
      <c r="F247" t="s">
        <v>160</v>
      </c>
      <c r="G247" t="s">
        <v>13</v>
      </c>
      <c r="H247" t="s">
        <v>19</v>
      </c>
      <c r="I247" t="str">
        <f>IF(ISBLANK(Customer_Dim[[#This Row],[Loyalty_Level]]),"Platinum",Customer_Dim[[#This Row],[Loyalty_Level]])</f>
        <v>Platinum</v>
      </c>
      <c r="J247" t="str">
        <f>PROPER(TRIM(Customer_Dim[[#This Row],[Name]]))</f>
        <v>Laura Soto</v>
      </c>
      <c r="K247" t="str">
        <f>PROPER(TRIM(Customer_Dim[[#This Row],[City]]))</f>
        <v>Rodriguezton</v>
      </c>
      <c r="L247" t="str">
        <f>IF(Customer_Dim[[#This Row],[Age]]&lt;30,"Young",IF(Customer_Dim[[#This Row],[Age]]&lt;50,"Middle Age","Senior"))</f>
        <v>Senior</v>
      </c>
    </row>
    <row r="248" spans="1:12" x14ac:dyDescent="0.25">
      <c r="A248" t="s">
        <v>797</v>
      </c>
      <c r="B248" t="s">
        <v>798</v>
      </c>
      <c r="C248" s="4">
        <v>58</v>
      </c>
      <c r="D248" t="s">
        <v>10</v>
      </c>
      <c r="E248" t="s">
        <v>799</v>
      </c>
      <c r="F248" t="s">
        <v>295</v>
      </c>
      <c r="G248" t="s">
        <v>13</v>
      </c>
      <c r="H248" t="s">
        <v>28</v>
      </c>
      <c r="I248" t="str">
        <f>IF(ISBLANK(Customer_Dim[[#This Row],[Loyalty_Level]]),"Platinum",Customer_Dim[[#This Row],[Loyalty_Level]])</f>
        <v>Bronze</v>
      </c>
      <c r="J248" t="str">
        <f>PROPER(TRIM(Customer_Dim[[#This Row],[Name]]))</f>
        <v>Mary Russell</v>
      </c>
      <c r="K248" t="str">
        <f>PROPER(TRIM(Customer_Dim[[#This Row],[City]]))</f>
        <v>South Regina</v>
      </c>
      <c r="L248" t="str">
        <f>IF(Customer_Dim[[#This Row],[Age]]&lt;30,"Young",IF(Customer_Dim[[#This Row],[Age]]&lt;50,"Middle Age","Senior"))</f>
        <v>Senior</v>
      </c>
    </row>
    <row r="249" spans="1:12" x14ac:dyDescent="0.25">
      <c r="A249" t="s">
        <v>800</v>
      </c>
      <c r="B249" t="s">
        <v>801</v>
      </c>
      <c r="C249" s="4">
        <v>32</v>
      </c>
      <c r="D249" t="s">
        <v>10</v>
      </c>
      <c r="E249" t="s">
        <v>802</v>
      </c>
      <c r="F249" t="s">
        <v>49</v>
      </c>
      <c r="G249" t="s">
        <v>13</v>
      </c>
      <c r="H249" t="s">
        <v>19</v>
      </c>
      <c r="I249" t="str">
        <f>IF(ISBLANK(Customer_Dim[[#This Row],[Loyalty_Level]]),"Platinum",Customer_Dim[[#This Row],[Loyalty_Level]])</f>
        <v>Platinum</v>
      </c>
      <c r="J249" t="str">
        <f>PROPER(TRIM(Customer_Dim[[#This Row],[Name]]))</f>
        <v>Douglas Rhodes</v>
      </c>
      <c r="K249" t="str">
        <f>PROPER(TRIM(Customer_Dim[[#This Row],[City]]))</f>
        <v>Mikehaven</v>
      </c>
      <c r="L249" t="str">
        <f>IF(Customer_Dim[[#This Row],[Age]]&lt;30,"Young",IF(Customer_Dim[[#This Row],[Age]]&lt;50,"Middle Age","Senior"))</f>
        <v>Middle Age</v>
      </c>
    </row>
    <row r="250" spans="1:12" x14ac:dyDescent="0.25">
      <c r="A250" t="s">
        <v>803</v>
      </c>
      <c r="B250" t="s">
        <v>804</v>
      </c>
      <c r="C250" s="4">
        <v>19</v>
      </c>
      <c r="D250" t="s">
        <v>10</v>
      </c>
      <c r="E250" t="s">
        <v>805</v>
      </c>
      <c r="F250" t="s">
        <v>188</v>
      </c>
      <c r="G250" t="s">
        <v>13</v>
      </c>
      <c r="H250" t="s">
        <v>50</v>
      </c>
      <c r="I250" t="str">
        <f>IF(ISBLANK(Customer_Dim[[#This Row],[Loyalty_Level]]),"Platinum",Customer_Dim[[#This Row],[Loyalty_Level]])</f>
        <v>Gold</v>
      </c>
      <c r="J250" t="str">
        <f>PROPER(TRIM(Customer_Dim[[#This Row],[Name]]))</f>
        <v>Nicholas Webb</v>
      </c>
      <c r="K250" t="str">
        <f>PROPER(TRIM(Customer_Dim[[#This Row],[City]]))</f>
        <v>Lake Timothy</v>
      </c>
      <c r="L250" t="str">
        <f>IF(Customer_Dim[[#This Row],[Age]]&lt;30,"Young",IF(Customer_Dim[[#This Row],[Age]]&lt;50,"Middle Age","Senior"))</f>
        <v>Young</v>
      </c>
    </row>
    <row r="251" spans="1:12" x14ac:dyDescent="0.25">
      <c r="A251" t="s">
        <v>806</v>
      </c>
      <c r="B251" t="s">
        <v>807</v>
      </c>
      <c r="C251" s="4">
        <v>41</v>
      </c>
      <c r="D251" t="s">
        <v>16</v>
      </c>
      <c r="E251" t="s">
        <v>808</v>
      </c>
      <c r="F251" t="s">
        <v>61</v>
      </c>
      <c r="G251" t="s">
        <v>13</v>
      </c>
      <c r="H251" t="s">
        <v>50</v>
      </c>
      <c r="I251" t="str">
        <f>IF(ISBLANK(Customer_Dim[[#This Row],[Loyalty_Level]]),"Platinum",Customer_Dim[[#This Row],[Loyalty_Level]])</f>
        <v>Gold</v>
      </c>
      <c r="J251" t="str">
        <f>PROPER(TRIM(Customer_Dim[[#This Row],[Name]]))</f>
        <v>Lauren George</v>
      </c>
      <c r="K251" t="str">
        <f>PROPER(TRIM(Customer_Dim[[#This Row],[City]]))</f>
        <v>Garciamouth</v>
      </c>
      <c r="L251" t="str">
        <f>IF(Customer_Dim[[#This Row],[Age]]&lt;30,"Young",IF(Customer_Dim[[#This Row],[Age]]&lt;50,"Middle Age","Senior"))</f>
        <v>Middle Age</v>
      </c>
    </row>
    <row r="252" spans="1:12" x14ac:dyDescent="0.25">
      <c r="A252" t="s">
        <v>809</v>
      </c>
      <c r="B252" t="s">
        <v>810</v>
      </c>
      <c r="C252" s="4">
        <v>48</v>
      </c>
      <c r="D252" t="s">
        <v>10</v>
      </c>
      <c r="E252" t="s">
        <v>811</v>
      </c>
      <c r="F252" t="s">
        <v>95</v>
      </c>
      <c r="G252" t="s">
        <v>13</v>
      </c>
      <c r="H252" t="s">
        <v>19</v>
      </c>
      <c r="I252" t="str">
        <f>IF(ISBLANK(Customer_Dim[[#This Row],[Loyalty_Level]]),"Platinum",Customer_Dim[[#This Row],[Loyalty_Level]])</f>
        <v>Platinum</v>
      </c>
      <c r="J252" t="str">
        <f>PROPER(TRIM(Customer_Dim[[#This Row],[Name]]))</f>
        <v>Veronica Newman</v>
      </c>
      <c r="K252" t="str">
        <f>PROPER(TRIM(Customer_Dim[[#This Row],[City]]))</f>
        <v>New Daniel</v>
      </c>
      <c r="L252" t="str">
        <f>IF(Customer_Dim[[#This Row],[Age]]&lt;30,"Young",IF(Customer_Dim[[#This Row],[Age]]&lt;50,"Middle Age","Senior"))</f>
        <v>Middle Age</v>
      </c>
    </row>
    <row r="253" spans="1:12" x14ac:dyDescent="0.25">
      <c r="A253" t="s">
        <v>812</v>
      </c>
      <c r="B253" t="s">
        <v>813</v>
      </c>
      <c r="C253" s="4">
        <v>64</v>
      </c>
      <c r="D253" t="s">
        <v>10</v>
      </c>
      <c r="E253" t="s">
        <v>814</v>
      </c>
      <c r="F253" t="s">
        <v>23</v>
      </c>
      <c r="G253" t="s">
        <v>13</v>
      </c>
      <c r="H253" t="s">
        <v>33</v>
      </c>
      <c r="I253" t="str">
        <f>IF(ISBLANK(Customer_Dim[[#This Row],[Loyalty_Level]]),"Platinum",Customer_Dim[[#This Row],[Loyalty_Level]])</f>
        <v>Silver</v>
      </c>
      <c r="J253" t="str">
        <f>PROPER(TRIM(Customer_Dim[[#This Row],[Name]]))</f>
        <v>Tyler Garner</v>
      </c>
      <c r="K253" t="str">
        <f>PROPER(TRIM(Customer_Dim[[#This Row],[City]]))</f>
        <v>Port Coreyfort</v>
      </c>
      <c r="L253" t="str">
        <f>IF(Customer_Dim[[#This Row],[Age]]&lt;30,"Young",IF(Customer_Dim[[#This Row],[Age]]&lt;50,"Middle Age","Senior"))</f>
        <v>Senior</v>
      </c>
    </row>
    <row r="254" spans="1:12" x14ac:dyDescent="0.25">
      <c r="A254" t="s">
        <v>815</v>
      </c>
      <c r="B254" t="s">
        <v>816</v>
      </c>
      <c r="C254" s="4">
        <v>26</v>
      </c>
      <c r="D254" t="s">
        <v>10</v>
      </c>
      <c r="E254" t="s">
        <v>817</v>
      </c>
      <c r="F254" t="s">
        <v>41</v>
      </c>
      <c r="G254" t="s">
        <v>13</v>
      </c>
      <c r="H254" t="s">
        <v>33</v>
      </c>
      <c r="I254" t="str">
        <f>IF(ISBLANK(Customer_Dim[[#This Row],[Loyalty_Level]]),"Platinum",Customer_Dim[[#This Row],[Loyalty_Level]])</f>
        <v>Silver</v>
      </c>
      <c r="J254" t="str">
        <f>PROPER(TRIM(Customer_Dim[[#This Row],[Name]]))</f>
        <v>John Mccoy</v>
      </c>
      <c r="K254" t="str">
        <f>PROPER(TRIM(Customer_Dim[[#This Row],[City]]))</f>
        <v>Robinborough</v>
      </c>
      <c r="L254" t="str">
        <f>IF(Customer_Dim[[#This Row],[Age]]&lt;30,"Young",IF(Customer_Dim[[#This Row],[Age]]&lt;50,"Middle Age","Senior"))</f>
        <v>Young</v>
      </c>
    </row>
    <row r="255" spans="1:12" x14ac:dyDescent="0.25">
      <c r="A255" t="s">
        <v>818</v>
      </c>
      <c r="B255" t="s">
        <v>819</v>
      </c>
      <c r="C255" s="4">
        <v>32</v>
      </c>
      <c r="D255" t="s">
        <v>10</v>
      </c>
      <c r="E255" t="s">
        <v>820</v>
      </c>
      <c r="F255" t="s">
        <v>328</v>
      </c>
      <c r="G255" t="s">
        <v>13</v>
      </c>
      <c r="H255" t="s">
        <v>28</v>
      </c>
      <c r="I255" t="str">
        <f>IF(ISBLANK(Customer_Dim[[#This Row],[Loyalty_Level]]),"Platinum",Customer_Dim[[#This Row],[Loyalty_Level]])</f>
        <v>Bronze</v>
      </c>
      <c r="J255" t="str">
        <f>PROPER(TRIM(Customer_Dim[[#This Row],[Name]]))</f>
        <v>Dr. Ashley Yates Md</v>
      </c>
      <c r="K255" t="str">
        <f>PROPER(TRIM(Customer_Dim[[#This Row],[City]]))</f>
        <v>New Maria</v>
      </c>
      <c r="L255" t="str">
        <f>IF(Customer_Dim[[#This Row],[Age]]&lt;30,"Young",IF(Customer_Dim[[#This Row],[Age]]&lt;50,"Middle Age","Senior"))</f>
        <v>Middle Age</v>
      </c>
    </row>
    <row r="256" spans="1:12" x14ac:dyDescent="0.25">
      <c r="A256" t="s">
        <v>821</v>
      </c>
      <c r="B256" t="s">
        <v>822</v>
      </c>
      <c r="C256" s="4">
        <v>34</v>
      </c>
      <c r="D256" t="s">
        <v>10</v>
      </c>
      <c r="E256" t="s">
        <v>823</v>
      </c>
      <c r="F256" t="s">
        <v>167</v>
      </c>
      <c r="G256" t="s">
        <v>13</v>
      </c>
      <c r="H256" t="s">
        <v>33</v>
      </c>
      <c r="I256" t="str">
        <f>IF(ISBLANK(Customer_Dim[[#This Row],[Loyalty_Level]]),"Platinum",Customer_Dim[[#This Row],[Loyalty_Level]])</f>
        <v>Silver</v>
      </c>
      <c r="J256" t="str">
        <f>PROPER(TRIM(Customer_Dim[[#This Row],[Name]]))</f>
        <v>Linda Kline</v>
      </c>
      <c r="K256" t="str">
        <f>PROPER(TRIM(Customer_Dim[[#This Row],[City]]))</f>
        <v>Masseyland</v>
      </c>
      <c r="L256" t="str">
        <f>IF(Customer_Dim[[#This Row],[Age]]&lt;30,"Young",IF(Customer_Dim[[#This Row],[Age]]&lt;50,"Middle Age","Senior"))</f>
        <v>Middle Age</v>
      </c>
    </row>
    <row r="257" spans="1:12" x14ac:dyDescent="0.25">
      <c r="A257" t="s">
        <v>824</v>
      </c>
      <c r="B257" t="s">
        <v>825</v>
      </c>
      <c r="C257" s="4">
        <v>21</v>
      </c>
      <c r="D257" t="s">
        <v>10</v>
      </c>
      <c r="E257" t="s">
        <v>826</v>
      </c>
      <c r="F257" t="s">
        <v>27</v>
      </c>
      <c r="G257" t="s">
        <v>13</v>
      </c>
      <c r="H257" t="s">
        <v>50</v>
      </c>
      <c r="I257" t="str">
        <f>IF(ISBLANK(Customer_Dim[[#This Row],[Loyalty_Level]]),"Platinum",Customer_Dim[[#This Row],[Loyalty_Level]])</f>
        <v>Gold</v>
      </c>
      <c r="J257" t="str">
        <f>PROPER(TRIM(Customer_Dim[[#This Row],[Name]]))</f>
        <v>Damon Perez</v>
      </c>
      <c r="K257" t="str">
        <f>PROPER(TRIM(Customer_Dim[[#This Row],[City]]))</f>
        <v>Jasonton</v>
      </c>
      <c r="L257" t="str">
        <f>IF(Customer_Dim[[#This Row],[Age]]&lt;30,"Young",IF(Customer_Dim[[#This Row],[Age]]&lt;50,"Middle Age","Senior"))</f>
        <v>Young</v>
      </c>
    </row>
    <row r="258" spans="1:12" x14ac:dyDescent="0.25">
      <c r="A258" t="s">
        <v>827</v>
      </c>
      <c r="B258" t="s">
        <v>828</v>
      </c>
      <c r="C258" s="4">
        <v>57</v>
      </c>
      <c r="D258" t="s">
        <v>10</v>
      </c>
      <c r="E258" t="s">
        <v>829</v>
      </c>
      <c r="F258" t="s">
        <v>295</v>
      </c>
      <c r="G258" t="s">
        <v>13</v>
      </c>
      <c r="H258" t="s">
        <v>19</v>
      </c>
      <c r="I258" t="str">
        <f>IF(ISBLANK(Customer_Dim[[#This Row],[Loyalty_Level]]),"Platinum",Customer_Dim[[#This Row],[Loyalty_Level]])</f>
        <v>Platinum</v>
      </c>
      <c r="J258" t="str">
        <f>PROPER(TRIM(Customer_Dim[[#This Row],[Name]]))</f>
        <v>Kristen Fischer</v>
      </c>
      <c r="K258" t="str">
        <f>PROPER(TRIM(Customer_Dim[[#This Row],[City]]))</f>
        <v>Lake Christopher</v>
      </c>
      <c r="L258" t="str">
        <f>IF(Customer_Dim[[#This Row],[Age]]&lt;30,"Young",IF(Customer_Dim[[#This Row],[Age]]&lt;50,"Middle Age","Senior"))</f>
        <v>Senior</v>
      </c>
    </row>
    <row r="259" spans="1:12" x14ac:dyDescent="0.25">
      <c r="A259" t="s">
        <v>830</v>
      </c>
      <c r="B259" t="s">
        <v>831</v>
      </c>
      <c r="C259" s="4">
        <v>42</v>
      </c>
      <c r="D259" t="s">
        <v>10</v>
      </c>
      <c r="E259" t="s">
        <v>832</v>
      </c>
      <c r="F259" t="s">
        <v>723</v>
      </c>
      <c r="G259" t="s">
        <v>13</v>
      </c>
      <c r="H259" t="s">
        <v>33</v>
      </c>
      <c r="I259" t="str">
        <f>IF(ISBLANK(Customer_Dim[[#This Row],[Loyalty_Level]]),"Platinum",Customer_Dim[[#This Row],[Loyalty_Level]])</f>
        <v>Silver</v>
      </c>
      <c r="J259" t="str">
        <f>PROPER(TRIM(Customer_Dim[[#This Row],[Name]]))</f>
        <v>Christopher David</v>
      </c>
      <c r="K259" t="str">
        <f>PROPER(TRIM(Customer_Dim[[#This Row],[City]]))</f>
        <v>Karenmouth</v>
      </c>
      <c r="L259" t="str">
        <f>IF(Customer_Dim[[#This Row],[Age]]&lt;30,"Young",IF(Customer_Dim[[#This Row],[Age]]&lt;50,"Middle Age","Senior"))</f>
        <v>Middle Age</v>
      </c>
    </row>
    <row r="260" spans="1:12" x14ac:dyDescent="0.25">
      <c r="A260" t="s">
        <v>833</v>
      </c>
      <c r="B260" t="s">
        <v>834</v>
      </c>
      <c r="C260" s="4">
        <v>24</v>
      </c>
      <c r="D260" t="s">
        <v>16</v>
      </c>
      <c r="E260" t="s">
        <v>835</v>
      </c>
      <c r="F260" t="s">
        <v>363</v>
      </c>
      <c r="G260" t="s">
        <v>13</v>
      </c>
      <c r="H260" t="s">
        <v>19</v>
      </c>
      <c r="I260" t="str">
        <f>IF(ISBLANK(Customer_Dim[[#This Row],[Loyalty_Level]]),"Platinum",Customer_Dim[[#This Row],[Loyalty_Level]])</f>
        <v>Platinum</v>
      </c>
      <c r="J260" t="str">
        <f>PROPER(TRIM(Customer_Dim[[#This Row],[Name]]))</f>
        <v>Sarah Stewart</v>
      </c>
      <c r="K260" t="str">
        <f>PROPER(TRIM(Customer_Dim[[#This Row],[City]]))</f>
        <v>East Richard</v>
      </c>
      <c r="L260" t="str">
        <f>IF(Customer_Dim[[#This Row],[Age]]&lt;30,"Young",IF(Customer_Dim[[#This Row],[Age]]&lt;50,"Middle Age","Senior"))</f>
        <v>Young</v>
      </c>
    </row>
    <row r="261" spans="1:12" x14ac:dyDescent="0.25">
      <c r="A261" t="s">
        <v>836</v>
      </c>
      <c r="B261" t="s">
        <v>837</v>
      </c>
      <c r="C261" s="4">
        <v>32</v>
      </c>
      <c r="D261" t="s">
        <v>16</v>
      </c>
      <c r="E261" t="s">
        <v>838</v>
      </c>
      <c r="F261" t="s">
        <v>99</v>
      </c>
      <c r="G261" t="s">
        <v>13</v>
      </c>
      <c r="H261" t="s">
        <v>33</v>
      </c>
      <c r="I261" t="str">
        <f>IF(ISBLANK(Customer_Dim[[#This Row],[Loyalty_Level]]),"Platinum",Customer_Dim[[#This Row],[Loyalty_Level]])</f>
        <v>Silver</v>
      </c>
      <c r="J261" t="str">
        <f>PROPER(TRIM(Customer_Dim[[#This Row],[Name]]))</f>
        <v>Beth Allen</v>
      </c>
      <c r="K261" t="str">
        <f>PROPER(TRIM(Customer_Dim[[#This Row],[City]]))</f>
        <v>South Kathrynmouth</v>
      </c>
      <c r="L261" t="str">
        <f>IF(Customer_Dim[[#This Row],[Age]]&lt;30,"Young",IF(Customer_Dim[[#This Row],[Age]]&lt;50,"Middle Age","Senior"))</f>
        <v>Middle Age</v>
      </c>
    </row>
    <row r="262" spans="1:12" x14ac:dyDescent="0.25">
      <c r="A262" t="s">
        <v>839</v>
      </c>
      <c r="B262" t="s">
        <v>840</v>
      </c>
      <c r="C262" s="4">
        <v>63</v>
      </c>
      <c r="D262" t="s">
        <v>16</v>
      </c>
      <c r="E262" t="s">
        <v>841</v>
      </c>
      <c r="F262" t="s">
        <v>137</v>
      </c>
      <c r="G262" t="s">
        <v>13</v>
      </c>
      <c r="H262" t="s">
        <v>19</v>
      </c>
      <c r="I262" t="str">
        <f>IF(ISBLANK(Customer_Dim[[#This Row],[Loyalty_Level]]),"Platinum",Customer_Dim[[#This Row],[Loyalty_Level]])</f>
        <v>Platinum</v>
      </c>
      <c r="J262" t="str">
        <f>PROPER(TRIM(Customer_Dim[[#This Row],[Name]]))</f>
        <v>Russell Lamb</v>
      </c>
      <c r="K262" t="str">
        <f>PROPER(TRIM(Customer_Dim[[#This Row],[City]]))</f>
        <v>North Jonathon</v>
      </c>
      <c r="L262" t="str">
        <f>IF(Customer_Dim[[#This Row],[Age]]&lt;30,"Young",IF(Customer_Dim[[#This Row],[Age]]&lt;50,"Middle Age","Senior"))</f>
        <v>Senior</v>
      </c>
    </row>
    <row r="263" spans="1:12" x14ac:dyDescent="0.25">
      <c r="A263" t="s">
        <v>842</v>
      </c>
      <c r="B263" t="s">
        <v>843</v>
      </c>
      <c r="C263" s="4">
        <v>27</v>
      </c>
      <c r="D263" t="s">
        <v>16</v>
      </c>
      <c r="E263" t="s">
        <v>844</v>
      </c>
      <c r="F263" t="s">
        <v>37</v>
      </c>
      <c r="G263" t="s">
        <v>13</v>
      </c>
      <c r="H263" t="s">
        <v>33</v>
      </c>
      <c r="I263" t="str">
        <f>IF(ISBLANK(Customer_Dim[[#This Row],[Loyalty_Level]]),"Platinum",Customer_Dim[[#This Row],[Loyalty_Level]])</f>
        <v>Silver</v>
      </c>
      <c r="J263" t="str">
        <f>PROPER(TRIM(Customer_Dim[[#This Row],[Name]]))</f>
        <v>Carol Bishop</v>
      </c>
      <c r="K263" t="str">
        <f>PROPER(TRIM(Customer_Dim[[#This Row],[City]]))</f>
        <v>Lake Saramouth</v>
      </c>
      <c r="L263" t="str">
        <f>IF(Customer_Dim[[#This Row],[Age]]&lt;30,"Young",IF(Customer_Dim[[#This Row],[Age]]&lt;50,"Middle Age","Senior"))</f>
        <v>Young</v>
      </c>
    </row>
    <row r="264" spans="1:12" x14ac:dyDescent="0.25">
      <c r="A264" t="s">
        <v>845</v>
      </c>
      <c r="B264" t="s">
        <v>846</v>
      </c>
      <c r="C264" s="4">
        <v>60</v>
      </c>
      <c r="D264" t="s">
        <v>16</v>
      </c>
      <c r="E264" t="s">
        <v>847</v>
      </c>
      <c r="F264" t="s">
        <v>69</v>
      </c>
      <c r="G264" t="s">
        <v>13</v>
      </c>
      <c r="H264" t="s">
        <v>33</v>
      </c>
      <c r="I264" t="str">
        <f>IF(ISBLANK(Customer_Dim[[#This Row],[Loyalty_Level]]),"Platinum",Customer_Dim[[#This Row],[Loyalty_Level]])</f>
        <v>Silver</v>
      </c>
      <c r="J264" t="str">
        <f>PROPER(TRIM(Customer_Dim[[#This Row],[Name]]))</f>
        <v>Katherine Cowan</v>
      </c>
      <c r="K264" t="str">
        <f>PROPER(TRIM(Customer_Dim[[#This Row],[City]]))</f>
        <v>New Ana</v>
      </c>
      <c r="L264" t="str">
        <f>IF(Customer_Dim[[#This Row],[Age]]&lt;30,"Young",IF(Customer_Dim[[#This Row],[Age]]&lt;50,"Middle Age","Senior"))</f>
        <v>Senior</v>
      </c>
    </row>
    <row r="265" spans="1:12" x14ac:dyDescent="0.25">
      <c r="A265" t="s">
        <v>848</v>
      </c>
      <c r="B265" t="s">
        <v>849</v>
      </c>
      <c r="C265" s="4">
        <v>50</v>
      </c>
      <c r="D265" t="s">
        <v>10</v>
      </c>
      <c r="E265" t="s">
        <v>850</v>
      </c>
      <c r="F265" t="s">
        <v>332</v>
      </c>
      <c r="G265" t="s">
        <v>13</v>
      </c>
      <c r="H265" t="s">
        <v>28</v>
      </c>
      <c r="I265" t="str">
        <f>IF(ISBLANK(Customer_Dim[[#This Row],[Loyalty_Level]]),"Platinum",Customer_Dim[[#This Row],[Loyalty_Level]])</f>
        <v>Bronze</v>
      </c>
      <c r="J265" t="str">
        <f>PROPER(TRIM(Customer_Dim[[#This Row],[Name]]))</f>
        <v>Crystal Davis</v>
      </c>
      <c r="K265" t="str">
        <f>PROPER(TRIM(Customer_Dim[[#This Row],[City]]))</f>
        <v>Sallymouth</v>
      </c>
      <c r="L265" t="str">
        <f>IF(Customer_Dim[[#This Row],[Age]]&lt;30,"Young",IF(Customer_Dim[[#This Row],[Age]]&lt;50,"Middle Age","Senior"))</f>
        <v>Senior</v>
      </c>
    </row>
    <row r="266" spans="1:12" x14ac:dyDescent="0.25">
      <c r="A266" t="s">
        <v>851</v>
      </c>
      <c r="B266" t="s">
        <v>852</v>
      </c>
      <c r="C266" s="4">
        <v>25</v>
      </c>
      <c r="D266" t="s">
        <v>10</v>
      </c>
      <c r="E266" t="s">
        <v>853</v>
      </c>
      <c r="F266" t="s">
        <v>854</v>
      </c>
      <c r="G266" t="s">
        <v>13</v>
      </c>
      <c r="H266" t="s">
        <v>50</v>
      </c>
      <c r="I266" t="str">
        <f>IF(ISBLANK(Customer_Dim[[#This Row],[Loyalty_Level]]),"Platinum",Customer_Dim[[#This Row],[Loyalty_Level]])</f>
        <v>Gold</v>
      </c>
      <c r="J266" t="str">
        <f>PROPER(TRIM(Customer_Dim[[#This Row],[Name]]))</f>
        <v>Matthew Payne</v>
      </c>
      <c r="K266" t="str">
        <f>PROPER(TRIM(Customer_Dim[[#This Row],[City]]))</f>
        <v>Grahamfurt</v>
      </c>
      <c r="L266" t="str">
        <f>IF(Customer_Dim[[#This Row],[Age]]&lt;30,"Young",IF(Customer_Dim[[#This Row],[Age]]&lt;50,"Middle Age","Senior"))</f>
        <v>Young</v>
      </c>
    </row>
    <row r="267" spans="1:12" x14ac:dyDescent="0.25">
      <c r="A267" t="s">
        <v>855</v>
      </c>
      <c r="B267" t="s">
        <v>856</v>
      </c>
      <c r="C267" s="4">
        <v>38</v>
      </c>
      <c r="D267" t="s">
        <v>10</v>
      </c>
      <c r="E267" t="s">
        <v>857</v>
      </c>
      <c r="F267" t="s">
        <v>241</v>
      </c>
      <c r="G267" t="s">
        <v>13</v>
      </c>
      <c r="H267" t="s">
        <v>33</v>
      </c>
      <c r="I267" t="str">
        <f>IF(ISBLANK(Customer_Dim[[#This Row],[Loyalty_Level]]),"Platinum",Customer_Dim[[#This Row],[Loyalty_Level]])</f>
        <v>Silver</v>
      </c>
      <c r="J267" t="str">
        <f>PROPER(TRIM(Customer_Dim[[#This Row],[Name]]))</f>
        <v>Tracy Kelly</v>
      </c>
      <c r="K267" t="str">
        <f>PROPER(TRIM(Customer_Dim[[#This Row],[City]]))</f>
        <v>West Jamieport</v>
      </c>
      <c r="L267" t="str">
        <f>IF(Customer_Dim[[#This Row],[Age]]&lt;30,"Young",IF(Customer_Dim[[#This Row],[Age]]&lt;50,"Middle Age","Senior"))</f>
        <v>Middle Age</v>
      </c>
    </row>
    <row r="268" spans="1:12" x14ac:dyDescent="0.25">
      <c r="A268" t="s">
        <v>858</v>
      </c>
      <c r="B268" t="s">
        <v>859</v>
      </c>
      <c r="C268" s="4">
        <v>32</v>
      </c>
      <c r="D268" t="s">
        <v>16</v>
      </c>
      <c r="E268" t="s">
        <v>860</v>
      </c>
      <c r="F268" t="s">
        <v>594</v>
      </c>
      <c r="G268" t="s">
        <v>13</v>
      </c>
      <c r="H268" t="s">
        <v>28</v>
      </c>
      <c r="I268" t="str">
        <f>IF(ISBLANK(Customer_Dim[[#This Row],[Loyalty_Level]]),"Platinum",Customer_Dim[[#This Row],[Loyalty_Level]])</f>
        <v>Bronze</v>
      </c>
      <c r="J268" t="str">
        <f>PROPER(TRIM(Customer_Dim[[#This Row],[Name]]))</f>
        <v>Cynthia Payne</v>
      </c>
      <c r="K268" t="str">
        <f>PROPER(TRIM(Customer_Dim[[#This Row],[City]]))</f>
        <v>South Gina</v>
      </c>
      <c r="L268" t="str">
        <f>IF(Customer_Dim[[#This Row],[Age]]&lt;30,"Young",IF(Customer_Dim[[#This Row],[Age]]&lt;50,"Middle Age","Senior"))</f>
        <v>Middle Age</v>
      </c>
    </row>
    <row r="269" spans="1:12" x14ac:dyDescent="0.25">
      <c r="A269" t="s">
        <v>861</v>
      </c>
      <c r="B269" t="s">
        <v>862</v>
      </c>
      <c r="C269" s="4">
        <v>18</v>
      </c>
      <c r="D269" t="s">
        <v>10</v>
      </c>
      <c r="E269" t="s">
        <v>790</v>
      </c>
      <c r="F269" t="s">
        <v>69</v>
      </c>
      <c r="G269" t="s">
        <v>13</v>
      </c>
      <c r="H269" t="s">
        <v>28</v>
      </c>
      <c r="I269" t="str">
        <f>IF(ISBLANK(Customer_Dim[[#This Row],[Loyalty_Level]]),"Platinum",Customer_Dim[[#This Row],[Loyalty_Level]])</f>
        <v>Bronze</v>
      </c>
      <c r="J269" t="str">
        <f>PROPER(TRIM(Customer_Dim[[#This Row],[Name]]))</f>
        <v>Zachary Shelton</v>
      </c>
      <c r="K269" t="str">
        <f>PROPER(TRIM(Customer_Dim[[#This Row],[City]]))</f>
        <v>North Nicholas</v>
      </c>
      <c r="L269" t="str">
        <f>IF(Customer_Dim[[#This Row],[Age]]&lt;30,"Young",IF(Customer_Dim[[#This Row],[Age]]&lt;50,"Middle Age","Senior"))</f>
        <v>Young</v>
      </c>
    </row>
    <row r="270" spans="1:12" x14ac:dyDescent="0.25">
      <c r="A270" t="s">
        <v>863</v>
      </c>
      <c r="B270" t="s">
        <v>864</v>
      </c>
      <c r="C270" s="4">
        <v>53</v>
      </c>
      <c r="D270" t="s">
        <v>16</v>
      </c>
      <c r="E270" t="s">
        <v>865</v>
      </c>
      <c r="F270" t="s">
        <v>205</v>
      </c>
      <c r="G270" t="s">
        <v>13</v>
      </c>
      <c r="H270" t="s">
        <v>28</v>
      </c>
      <c r="I270" t="str">
        <f>IF(ISBLANK(Customer_Dim[[#This Row],[Loyalty_Level]]),"Platinum",Customer_Dim[[#This Row],[Loyalty_Level]])</f>
        <v>Bronze</v>
      </c>
      <c r="J270" t="str">
        <f>PROPER(TRIM(Customer_Dim[[#This Row],[Name]]))</f>
        <v>Kevin Orr</v>
      </c>
      <c r="K270" t="str">
        <f>PROPER(TRIM(Customer_Dim[[#This Row],[City]]))</f>
        <v>Ryanberg</v>
      </c>
      <c r="L270" t="str">
        <f>IF(Customer_Dim[[#This Row],[Age]]&lt;30,"Young",IF(Customer_Dim[[#This Row],[Age]]&lt;50,"Middle Age","Senior"))</f>
        <v>Senior</v>
      </c>
    </row>
    <row r="271" spans="1:12" x14ac:dyDescent="0.25">
      <c r="A271" t="s">
        <v>866</v>
      </c>
      <c r="B271" t="s">
        <v>867</v>
      </c>
      <c r="C271" s="4">
        <v>45</v>
      </c>
      <c r="D271" t="s">
        <v>16</v>
      </c>
      <c r="E271" t="s">
        <v>868</v>
      </c>
      <c r="F271" t="s">
        <v>32</v>
      </c>
      <c r="G271" t="s">
        <v>13</v>
      </c>
      <c r="H271" t="s">
        <v>33</v>
      </c>
      <c r="I271" t="str">
        <f>IF(ISBLANK(Customer_Dim[[#This Row],[Loyalty_Level]]),"Platinum",Customer_Dim[[#This Row],[Loyalty_Level]])</f>
        <v>Silver</v>
      </c>
      <c r="J271" t="str">
        <f>PROPER(TRIM(Customer_Dim[[#This Row],[Name]]))</f>
        <v>Tyrone Olson</v>
      </c>
      <c r="K271" t="str">
        <f>PROPER(TRIM(Customer_Dim[[#This Row],[City]]))</f>
        <v>Emilytown</v>
      </c>
      <c r="L271" t="str">
        <f>IF(Customer_Dim[[#This Row],[Age]]&lt;30,"Young",IF(Customer_Dim[[#This Row],[Age]]&lt;50,"Middle Age","Senior"))</f>
        <v>Middle Age</v>
      </c>
    </row>
    <row r="272" spans="1:12" x14ac:dyDescent="0.25">
      <c r="A272" t="s">
        <v>869</v>
      </c>
      <c r="B272" t="s">
        <v>870</v>
      </c>
      <c r="C272" s="4">
        <v>31</v>
      </c>
      <c r="D272" t="s">
        <v>16</v>
      </c>
      <c r="E272" t="s">
        <v>871</v>
      </c>
      <c r="F272" t="s">
        <v>332</v>
      </c>
      <c r="G272" t="s">
        <v>13</v>
      </c>
      <c r="H272" t="s">
        <v>50</v>
      </c>
      <c r="I272" t="str">
        <f>IF(ISBLANK(Customer_Dim[[#This Row],[Loyalty_Level]]),"Platinum",Customer_Dim[[#This Row],[Loyalty_Level]])</f>
        <v>Gold</v>
      </c>
      <c r="J272" t="str">
        <f>PROPER(TRIM(Customer_Dim[[#This Row],[Name]]))</f>
        <v>Brian Garcia</v>
      </c>
      <c r="K272" t="str">
        <f>PROPER(TRIM(Customer_Dim[[#This Row],[City]]))</f>
        <v>Ramosmouth</v>
      </c>
      <c r="L272" t="str">
        <f>IF(Customer_Dim[[#This Row],[Age]]&lt;30,"Young",IF(Customer_Dim[[#This Row],[Age]]&lt;50,"Middle Age","Senior"))</f>
        <v>Middle Age</v>
      </c>
    </row>
    <row r="273" spans="1:12" x14ac:dyDescent="0.25">
      <c r="A273" t="s">
        <v>872</v>
      </c>
      <c r="B273" t="s">
        <v>873</v>
      </c>
      <c r="C273" s="4">
        <v>64</v>
      </c>
      <c r="D273" t="s">
        <v>10</v>
      </c>
      <c r="E273" t="s">
        <v>874</v>
      </c>
      <c r="F273" t="s">
        <v>73</v>
      </c>
      <c r="G273" t="s">
        <v>13</v>
      </c>
      <c r="H273" t="s">
        <v>19</v>
      </c>
      <c r="I273" t="str">
        <f>IF(ISBLANK(Customer_Dim[[#This Row],[Loyalty_Level]]),"Platinum",Customer_Dim[[#This Row],[Loyalty_Level]])</f>
        <v>Platinum</v>
      </c>
      <c r="J273" t="str">
        <f>PROPER(TRIM(Customer_Dim[[#This Row],[Name]]))</f>
        <v>Daisy Johnson Dds</v>
      </c>
      <c r="K273" t="str">
        <f>PROPER(TRIM(Customer_Dim[[#This Row],[City]]))</f>
        <v>North Stephanie</v>
      </c>
      <c r="L273" t="str">
        <f>IF(Customer_Dim[[#This Row],[Age]]&lt;30,"Young",IF(Customer_Dim[[#This Row],[Age]]&lt;50,"Middle Age","Senior"))</f>
        <v>Senior</v>
      </c>
    </row>
    <row r="274" spans="1:12" x14ac:dyDescent="0.25">
      <c r="A274" t="s">
        <v>875</v>
      </c>
      <c r="B274" t="s">
        <v>876</v>
      </c>
      <c r="C274" s="4">
        <v>48</v>
      </c>
      <c r="D274" t="s">
        <v>16</v>
      </c>
      <c r="E274" t="s">
        <v>877</v>
      </c>
      <c r="F274" t="s">
        <v>32</v>
      </c>
      <c r="G274" t="s">
        <v>13</v>
      </c>
      <c r="H274" t="s">
        <v>50</v>
      </c>
      <c r="I274" t="str">
        <f>IF(ISBLANK(Customer_Dim[[#This Row],[Loyalty_Level]]),"Platinum",Customer_Dim[[#This Row],[Loyalty_Level]])</f>
        <v>Gold</v>
      </c>
      <c r="J274" t="str">
        <f>PROPER(TRIM(Customer_Dim[[#This Row],[Name]]))</f>
        <v>Adam Rowland</v>
      </c>
      <c r="K274" t="str">
        <f>PROPER(TRIM(Customer_Dim[[#This Row],[City]]))</f>
        <v>Welchview</v>
      </c>
      <c r="L274" t="str">
        <f>IF(Customer_Dim[[#This Row],[Age]]&lt;30,"Young",IF(Customer_Dim[[#This Row],[Age]]&lt;50,"Middle Age","Senior"))</f>
        <v>Middle Age</v>
      </c>
    </row>
    <row r="275" spans="1:12" x14ac:dyDescent="0.25">
      <c r="A275" t="s">
        <v>878</v>
      </c>
      <c r="B275" t="s">
        <v>879</v>
      </c>
      <c r="C275" s="4">
        <v>23</v>
      </c>
      <c r="D275" t="s">
        <v>10</v>
      </c>
      <c r="E275" t="s">
        <v>880</v>
      </c>
      <c r="F275" t="s">
        <v>317</v>
      </c>
      <c r="G275" t="s">
        <v>13</v>
      </c>
      <c r="H275" t="s">
        <v>28</v>
      </c>
      <c r="I275" t="str">
        <f>IF(ISBLANK(Customer_Dim[[#This Row],[Loyalty_Level]]),"Platinum",Customer_Dim[[#This Row],[Loyalty_Level]])</f>
        <v>Bronze</v>
      </c>
      <c r="J275" t="str">
        <f>PROPER(TRIM(Customer_Dim[[#This Row],[Name]]))</f>
        <v>Samantha Robinson</v>
      </c>
      <c r="K275" t="str">
        <f>PROPER(TRIM(Customer_Dim[[#This Row],[City]]))</f>
        <v>North Roy</v>
      </c>
      <c r="L275" t="str">
        <f>IF(Customer_Dim[[#This Row],[Age]]&lt;30,"Young",IF(Customer_Dim[[#This Row],[Age]]&lt;50,"Middle Age","Senior"))</f>
        <v>Young</v>
      </c>
    </row>
    <row r="276" spans="1:12" x14ac:dyDescent="0.25">
      <c r="A276" t="s">
        <v>881</v>
      </c>
      <c r="B276" t="s">
        <v>882</v>
      </c>
      <c r="C276" s="4">
        <v>38</v>
      </c>
      <c r="D276" t="s">
        <v>10</v>
      </c>
      <c r="E276" t="s">
        <v>883</v>
      </c>
      <c r="F276" t="s">
        <v>175</v>
      </c>
      <c r="G276" t="s">
        <v>13</v>
      </c>
      <c r="H276" t="s">
        <v>33</v>
      </c>
      <c r="I276" t="str">
        <f>IF(ISBLANK(Customer_Dim[[#This Row],[Loyalty_Level]]),"Platinum",Customer_Dim[[#This Row],[Loyalty_Level]])</f>
        <v>Silver</v>
      </c>
      <c r="J276" t="str">
        <f>PROPER(TRIM(Customer_Dim[[#This Row],[Name]]))</f>
        <v>Sarah Lane</v>
      </c>
      <c r="K276" t="str">
        <f>PROPER(TRIM(Customer_Dim[[#This Row],[City]]))</f>
        <v>Edwardborough</v>
      </c>
      <c r="L276" t="str">
        <f>IF(Customer_Dim[[#This Row],[Age]]&lt;30,"Young",IF(Customer_Dim[[#This Row],[Age]]&lt;50,"Middle Age","Senior"))</f>
        <v>Middle Age</v>
      </c>
    </row>
    <row r="277" spans="1:12" x14ac:dyDescent="0.25">
      <c r="A277" t="s">
        <v>884</v>
      </c>
      <c r="B277" t="s">
        <v>885</v>
      </c>
      <c r="C277" s="4">
        <v>22</v>
      </c>
      <c r="D277" t="s">
        <v>10</v>
      </c>
      <c r="E277" t="s">
        <v>886</v>
      </c>
      <c r="F277" t="s">
        <v>594</v>
      </c>
      <c r="G277" t="s">
        <v>13</v>
      </c>
      <c r="H277" t="s">
        <v>50</v>
      </c>
      <c r="I277" t="str">
        <f>IF(ISBLANK(Customer_Dim[[#This Row],[Loyalty_Level]]),"Platinum",Customer_Dim[[#This Row],[Loyalty_Level]])</f>
        <v>Gold</v>
      </c>
      <c r="J277" t="str">
        <f>PROPER(TRIM(Customer_Dim[[#This Row],[Name]]))</f>
        <v>Shannon Miller</v>
      </c>
      <c r="K277" t="str">
        <f>PROPER(TRIM(Customer_Dim[[#This Row],[City]]))</f>
        <v>North Austinport</v>
      </c>
      <c r="L277" t="str">
        <f>IF(Customer_Dim[[#This Row],[Age]]&lt;30,"Young",IF(Customer_Dim[[#This Row],[Age]]&lt;50,"Middle Age","Senior"))</f>
        <v>Young</v>
      </c>
    </row>
    <row r="278" spans="1:12" x14ac:dyDescent="0.25">
      <c r="A278" t="s">
        <v>887</v>
      </c>
      <c r="B278" t="s">
        <v>888</v>
      </c>
      <c r="C278" s="4">
        <v>38</v>
      </c>
      <c r="D278" t="s">
        <v>10</v>
      </c>
      <c r="E278" t="s">
        <v>889</v>
      </c>
      <c r="F278" t="s">
        <v>188</v>
      </c>
      <c r="G278" t="s">
        <v>13</v>
      </c>
      <c r="H278" t="s">
        <v>50</v>
      </c>
      <c r="I278" t="str">
        <f>IF(ISBLANK(Customer_Dim[[#This Row],[Loyalty_Level]]),"Platinum",Customer_Dim[[#This Row],[Loyalty_Level]])</f>
        <v>Gold</v>
      </c>
      <c r="J278" t="str">
        <f>PROPER(TRIM(Customer_Dim[[#This Row],[Name]]))</f>
        <v>Arthur Warren</v>
      </c>
      <c r="K278" t="str">
        <f>PROPER(TRIM(Customer_Dim[[#This Row],[City]]))</f>
        <v>Ericshire</v>
      </c>
      <c r="L278" t="str">
        <f>IF(Customer_Dim[[#This Row],[Age]]&lt;30,"Young",IF(Customer_Dim[[#This Row],[Age]]&lt;50,"Middle Age","Senior"))</f>
        <v>Middle Age</v>
      </c>
    </row>
    <row r="279" spans="1:12" x14ac:dyDescent="0.25">
      <c r="A279" t="s">
        <v>890</v>
      </c>
      <c r="B279" t="s">
        <v>891</v>
      </c>
      <c r="C279" s="4">
        <v>22</v>
      </c>
      <c r="D279" t="s">
        <v>16</v>
      </c>
      <c r="E279" t="s">
        <v>892</v>
      </c>
      <c r="F279" t="s">
        <v>278</v>
      </c>
      <c r="G279" t="s">
        <v>13</v>
      </c>
      <c r="H279" t="s">
        <v>19</v>
      </c>
      <c r="I279" t="str">
        <f>IF(ISBLANK(Customer_Dim[[#This Row],[Loyalty_Level]]),"Platinum",Customer_Dim[[#This Row],[Loyalty_Level]])</f>
        <v>Platinum</v>
      </c>
      <c r="J279" t="str">
        <f>PROPER(TRIM(Customer_Dim[[#This Row],[Name]]))</f>
        <v>Jeffrey Gomez</v>
      </c>
      <c r="K279" t="str">
        <f>PROPER(TRIM(Customer_Dim[[#This Row],[City]]))</f>
        <v>Lake Nicole</v>
      </c>
      <c r="L279" t="str">
        <f>IF(Customer_Dim[[#This Row],[Age]]&lt;30,"Young",IF(Customer_Dim[[#This Row],[Age]]&lt;50,"Middle Age","Senior"))</f>
        <v>Young</v>
      </c>
    </row>
    <row r="280" spans="1:12" x14ac:dyDescent="0.25">
      <c r="A280" t="s">
        <v>893</v>
      </c>
      <c r="B280" t="s">
        <v>894</v>
      </c>
      <c r="C280" s="4">
        <v>42</v>
      </c>
      <c r="D280" t="s">
        <v>16</v>
      </c>
      <c r="E280" t="s">
        <v>895</v>
      </c>
      <c r="F280" t="s">
        <v>221</v>
      </c>
      <c r="G280" t="s">
        <v>13</v>
      </c>
      <c r="H280" t="s">
        <v>19</v>
      </c>
      <c r="I280" t="str">
        <f>IF(ISBLANK(Customer_Dim[[#This Row],[Loyalty_Level]]),"Platinum",Customer_Dim[[#This Row],[Loyalty_Level]])</f>
        <v>Platinum</v>
      </c>
      <c r="J280" t="str">
        <f>PROPER(TRIM(Customer_Dim[[#This Row],[Name]]))</f>
        <v>Stephen Fowler</v>
      </c>
      <c r="K280" t="str">
        <f>PROPER(TRIM(Customer_Dim[[#This Row],[City]]))</f>
        <v>Port Mariastad</v>
      </c>
      <c r="L280" t="str">
        <f>IF(Customer_Dim[[#This Row],[Age]]&lt;30,"Young",IF(Customer_Dim[[#This Row],[Age]]&lt;50,"Middle Age","Senior"))</f>
        <v>Middle Age</v>
      </c>
    </row>
    <row r="281" spans="1:12" x14ac:dyDescent="0.25">
      <c r="A281" t="s">
        <v>896</v>
      </c>
      <c r="B281" t="s">
        <v>897</v>
      </c>
      <c r="C281" s="4">
        <v>21</v>
      </c>
      <c r="D281" t="s">
        <v>16</v>
      </c>
      <c r="E281" t="s">
        <v>898</v>
      </c>
      <c r="F281" t="s">
        <v>27</v>
      </c>
      <c r="G281" t="s">
        <v>13</v>
      </c>
      <c r="H281" t="s">
        <v>28</v>
      </c>
      <c r="I281" t="str">
        <f>IF(ISBLANK(Customer_Dim[[#This Row],[Loyalty_Level]]),"Platinum",Customer_Dim[[#This Row],[Loyalty_Level]])</f>
        <v>Bronze</v>
      </c>
      <c r="J281" t="str">
        <f>PROPER(TRIM(Customer_Dim[[#This Row],[Name]]))</f>
        <v>Aaron Luna</v>
      </c>
      <c r="K281" t="str">
        <f>PROPER(TRIM(Customer_Dim[[#This Row],[City]]))</f>
        <v>Gilltown</v>
      </c>
      <c r="L281" t="str">
        <f>IF(Customer_Dim[[#This Row],[Age]]&lt;30,"Young",IF(Customer_Dim[[#This Row],[Age]]&lt;50,"Middle Age","Senior"))</f>
        <v>Young</v>
      </c>
    </row>
    <row r="282" spans="1:12" x14ac:dyDescent="0.25">
      <c r="A282" t="s">
        <v>899</v>
      </c>
      <c r="B282" t="s">
        <v>900</v>
      </c>
      <c r="C282" s="4">
        <v>48</v>
      </c>
      <c r="D282" t="s">
        <v>10</v>
      </c>
      <c r="E282" t="s">
        <v>901</v>
      </c>
      <c r="F282" t="s">
        <v>103</v>
      </c>
      <c r="G282" t="s">
        <v>13</v>
      </c>
      <c r="H282" t="s">
        <v>28</v>
      </c>
      <c r="I282" t="str">
        <f>IF(ISBLANK(Customer_Dim[[#This Row],[Loyalty_Level]]),"Platinum",Customer_Dim[[#This Row],[Loyalty_Level]])</f>
        <v>Bronze</v>
      </c>
      <c r="J282" t="str">
        <f>PROPER(TRIM(Customer_Dim[[#This Row],[Name]]))</f>
        <v>Antonio Leon</v>
      </c>
      <c r="K282" t="str">
        <f>PROPER(TRIM(Customer_Dim[[#This Row],[City]]))</f>
        <v>Morrisville</v>
      </c>
      <c r="L282" t="str">
        <f>IF(Customer_Dim[[#This Row],[Age]]&lt;30,"Young",IF(Customer_Dim[[#This Row],[Age]]&lt;50,"Middle Age","Senior"))</f>
        <v>Middle Age</v>
      </c>
    </row>
    <row r="283" spans="1:12" x14ac:dyDescent="0.25">
      <c r="A283" t="s">
        <v>902</v>
      </c>
      <c r="B283" t="s">
        <v>903</v>
      </c>
      <c r="C283" s="4">
        <v>59</v>
      </c>
      <c r="D283" t="s">
        <v>10</v>
      </c>
      <c r="E283" t="s">
        <v>904</v>
      </c>
      <c r="F283" t="s">
        <v>171</v>
      </c>
      <c r="G283" t="s">
        <v>13</v>
      </c>
      <c r="H283" t="s">
        <v>19</v>
      </c>
      <c r="I283" t="str">
        <f>IF(ISBLANK(Customer_Dim[[#This Row],[Loyalty_Level]]),"Platinum",Customer_Dim[[#This Row],[Loyalty_Level]])</f>
        <v>Platinum</v>
      </c>
      <c r="J283" t="str">
        <f>PROPER(TRIM(Customer_Dim[[#This Row],[Name]]))</f>
        <v>Brittany Watson</v>
      </c>
      <c r="K283" t="str">
        <f>PROPER(TRIM(Customer_Dim[[#This Row],[City]]))</f>
        <v>North Joshualand</v>
      </c>
      <c r="L283" t="str">
        <f>IF(Customer_Dim[[#This Row],[Age]]&lt;30,"Young",IF(Customer_Dim[[#This Row],[Age]]&lt;50,"Middle Age","Senior"))</f>
        <v>Senior</v>
      </c>
    </row>
    <row r="284" spans="1:12" x14ac:dyDescent="0.25">
      <c r="A284" t="s">
        <v>905</v>
      </c>
      <c r="B284" t="s">
        <v>906</v>
      </c>
      <c r="C284" s="4">
        <v>46</v>
      </c>
      <c r="D284" t="s">
        <v>16</v>
      </c>
      <c r="E284" t="s">
        <v>907</v>
      </c>
      <c r="F284" t="s">
        <v>91</v>
      </c>
      <c r="G284" t="s">
        <v>13</v>
      </c>
      <c r="H284" t="s">
        <v>50</v>
      </c>
      <c r="I284" t="str">
        <f>IF(ISBLANK(Customer_Dim[[#This Row],[Loyalty_Level]]),"Platinum",Customer_Dim[[#This Row],[Loyalty_Level]])</f>
        <v>Gold</v>
      </c>
      <c r="J284" t="str">
        <f>PROPER(TRIM(Customer_Dim[[#This Row],[Name]]))</f>
        <v>Kristi Lopez</v>
      </c>
      <c r="K284" t="str">
        <f>PROPER(TRIM(Customer_Dim[[#This Row],[City]]))</f>
        <v>Spencermouth</v>
      </c>
      <c r="L284" t="str">
        <f>IF(Customer_Dim[[#This Row],[Age]]&lt;30,"Young",IF(Customer_Dim[[#This Row],[Age]]&lt;50,"Middle Age","Senior"))</f>
        <v>Middle Age</v>
      </c>
    </row>
    <row r="285" spans="1:12" x14ac:dyDescent="0.25">
      <c r="A285" t="s">
        <v>908</v>
      </c>
      <c r="B285" t="s">
        <v>909</v>
      </c>
      <c r="C285" s="4">
        <v>54</v>
      </c>
      <c r="D285" t="s">
        <v>16</v>
      </c>
      <c r="E285" t="s">
        <v>910</v>
      </c>
      <c r="F285" t="s">
        <v>854</v>
      </c>
      <c r="G285" t="s">
        <v>13</v>
      </c>
      <c r="H285" t="s">
        <v>33</v>
      </c>
      <c r="I285" t="str">
        <f>IF(ISBLANK(Customer_Dim[[#This Row],[Loyalty_Level]]),"Platinum",Customer_Dim[[#This Row],[Loyalty_Level]])</f>
        <v>Silver</v>
      </c>
      <c r="J285" t="str">
        <f>PROPER(TRIM(Customer_Dim[[#This Row],[Name]]))</f>
        <v>Bryan Garcia</v>
      </c>
      <c r="K285" t="str">
        <f>PROPER(TRIM(Customer_Dim[[#This Row],[City]]))</f>
        <v>Garciaborough</v>
      </c>
      <c r="L285" t="str">
        <f>IF(Customer_Dim[[#This Row],[Age]]&lt;30,"Young",IF(Customer_Dim[[#This Row],[Age]]&lt;50,"Middle Age","Senior"))</f>
        <v>Senior</v>
      </c>
    </row>
    <row r="286" spans="1:12" x14ac:dyDescent="0.25">
      <c r="A286" t="s">
        <v>911</v>
      </c>
      <c r="B286" t="s">
        <v>912</v>
      </c>
      <c r="C286" s="4">
        <v>54</v>
      </c>
      <c r="D286" t="s">
        <v>10</v>
      </c>
      <c r="E286" t="s">
        <v>913</v>
      </c>
      <c r="F286" t="s">
        <v>171</v>
      </c>
      <c r="G286" t="s">
        <v>13</v>
      </c>
      <c r="H286" t="s">
        <v>50</v>
      </c>
      <c r="I286" t="str">
        <f>IF(ISBLANK(Customer_Dim[[#This Row],[Loyalty_Level]]),"Platinum",Customer_Dim[[#This Row],[Loyalty_Level]])</f>
        <v>Gold</v>
      </c>
      <c r="J286" t="str">
        <f>PROPER(TRIM(Customer_Dim[[#This Row],[Name]]))</f>
        <v>Hunter Sutton</v>
      </c>
      <c r="K286" t="str">
        <f>PROPER(TRIM(Customer_Dim[[#This Row],[City]]))</f>
        <v>Patrickshire</v>
      </c>
      <c r="L286" t="str">
        <f>IF(Customer_Dim[[#This Row],[Age]]&lt;30,"Young",IF(Customer_Dim[[#This Row],[Age]]&lt;50,"Middle Age","Senior"))</f>
        <v>Senior</v>
      </c>
    </row>
    <row r="287" spans="1:12" x14ac:dyDescent="0.25">
      <c r="A287" t="s">
        <v>914</v>
      </c>
      <c r="B287" t="s">
        <v>915</v>
      </c>
      <c r="C287" s="4">
        <v>46</v>
      </c>
      <c r="D287" t="s">
        <v>16</v>
      </c>
      <c r="E287" t="s">
        <v>916</v>
      </c>
      <c r="F287" t="s">
        <v>723</v>
      </c>
      <c r="G287" t="s">
        <v>13</v>
      </c>
      <c r="H287" t="s">
        <v>33</v>
      </c>
      <c r="I287" t="str">
        <f>IF(ISBLANK(Customer_Dim[[#This Row],[Loyalty_Level]]),"Platinum",Customer_Dim[[#This Row],[Loyalty_Level]])</f>
        <v>Silver</v>
      </c>
      <c r="J287" t="str">
        <f>PROPER(TRIM(Customer_Dim[[#This Row],[Name]]))</f>
        <v>Donna Guerra</v>
      </c>
      <c r="K287" t="str">
        <f>PROPER(TRIM(Customer_Dim[[#This Row],[City]]))</f>
        <v>North Robert</v>
      </c>
      <c r="L287" t="str">
        <f>IF(Customer_Dim[[#This Row],[Age]]&lt;30,"Young",IF(Customer_Dim[[#This Row],[Age]]&lt;50,"Middle Age","Senior"))</f>
        <v>Middle Age</v>
      </c>
    </row>
    <row r="288" spans="1:12" x14ac:dyDescent="0.25">
      <c r="A288" t="s">
        <v>917</v>
      </c>
      <c r="B288" t="s">
        <v>918</v>
      </c>
      <c r="C288" s="4">
        <v>22</v>
      </c>
      <c r="D288" t="s">
        <v>10</v>
      </c>
      <c r="E288" t="s">
        <v>919</v>
      </c>
      <c r="F288" t="s">
        <v>41</v>
      </c>
      <c r="G288" t="s">
        <v>13</v>
      </c>
      <c r="H288" t="s">
        <v>33</v>
      </c>
      <c r="I288" t="str">
        <f>IF(ISBLANK(Customer_Dim[[#This Row],[Loyalty_Level]]),"Platinum",Customer_Dim[[#This Row],[Loyalty_Level]])</f>
        <v>Silver</v>
      </c>
      <c r="J288" t="str">
        <f>PROPER(TRIM(Customer_Dim[[#This Row],[Name]]))</f>
        <v>Tommy Roberts</v>
      </c>
      <c r="K288" t="str">
        <f>PROPER(TRIM(Customer_Dim[[#This Row],[City]]))</f>
        <v>Port Tonyfort</v>
      </c>
      <c r="L288" t="str">
        <f>IF(Customer_Dim[[#This Row],[Age]]&lt;30,"Young",IF(Customer_Dim[[#This Row],[Age]]&lt;50,"Middle Age","Senior"))</f>
        <v>Young</v>
      </c>
    </row>
    <row r="289" spans="1:12" x14ac:dyDescent="0.25">
      <c r="A289" t="s">
        <v>920</v>
      </c>
      <c r="B289" t="s">
        <v>921</v>
      </c>
      <c r="C289" s="4">
        <v>22</v>
      </c>
      <c r="D289" t="s">
        <v>16</v>
      </c>
      <c r="E289" t="s">
        <v>922</v>
      </c>
      <c r="F289" t="s">
        <v>175</v>
      </c>
      <c r="G289" t="s">
        <v>13</v>
      </c>
      <c r="H289" t="s">
        <v>50</v>
      </c>
      <c r="I289" t="str">
        <f>IF(ISBLANK(Customer_Dim[[#This Row],[Loyalty_Level]]),"Platinum",Customer_Dim[[#This Row],[Loyalty_Level]])</f>
        <v>Gold</v>
      </c>
      <c r="J289" t="str">
        <f>PROPER(TRIM(Customer_Dim[[#This Row],[Name]]))</f>
        <v>Cynthia Roberts</v>
      </c>
      <c r="K289" t="str">
        <f>PROPER(TRIM(Customer_Dim[[#This Row],[City]]))</f>
        <v>Millerfort</v>
      </c>
      <c r="L289" t="str">
        <f>IF(Customer_Dim[[#This Row],[Age]]&lt;30,"Young",IF(Customer_Dim[[#This Row],[Age]]&lt;50,"Middle Age","Senior"))</f>
        <v>Young</v>
      </c>
    </row>
    <row r="290" spans="1:12" x14ac:dyDescent="0.25">
      <c r="A290" t="s">
        <v>923</v>
      </c>
      <c r="B290" t="s">
        <v>924</v>
      </c>
      <c r="C290" s="4">
        <v>58</v>
      </c>
      <c r="D290" t="s">
        <v>10</v>
      </c>
      <c r="E290" t="s">
        <v>925</v>
      </c>
      <c r="F290" t="s">
        <v>171</v>
      </c>
      <c r="G290" t="s">
        <v>13</v>
      </c>
      <c r="H290" t="s">
        <v>50</v>
      </c>
      <c r="I290" t="str">
        <f>IF(ISBLANK(Customer_Dim[[#This Row],[Loyalty_Level]]),"Platinum",Customer_Dim[[#This Row],[Loyalty_Level]])</f>
        <v>Gold</v>
      </c>
      <c r="J290" t="str">
        <f>PROPER(TRIM(Customer_Dim[[#This Row],[Name]]))</f>
        <v>Misty Ferguson</v>
      </c>
      <c r="K290" t="str">
        <f>PROPER(TRIM(Customer_Dim[[#This Row],[City]]))</f>
        <v>North Joseside</v>
      </c>
      <c r="L290" t="str">
        <f>IF(Customer_Dim[[#This Row],[Age]]&lt;30,"Young",IF(Customer_Dim[[#This Row],[Age]]&lt;50,"Middle Age","Senior"))</f>
        <v>Senior</v>
      </c>
    </row>
    <row r="291" spans="1:12" x14ac:dyDescent="0.25">
      <c r="A291" t="s">
        <v>926</v>
      </c>
      <c r="B291" t="s">
        <v>927</v>
      </c>
      <c r="C291" s="4">
        <v>45</v>
      </c>
      <c r="D291" t="s">
        <v>10</v>
      </c>
      <c r="E291" t="s">
        <v>928</v>
      </c>
      <c r="F291" t="s">
        <v>27</v>
      </c>
      <c r="G291" t="s">
        <v>13</v>
      </c>
      <c r="H291" t="s">
        <v>28</v>
      </c>
      <c r="I291" t="str">
        <f>IF(ISBLANK(Customer_Dim[[#This Row],[Loyalty_Level]]),"Platinum",Customer_Dim[[#This Row],[Loyalty_Level]])</f>
        <v>Bronze</v>
      </c>
      <c r="J291" t="str">
        <f>PROPER(TRIM(Customer_Dim[[#This Row],[Name]]))</f>
        <v>Jennifer Figueroa</v>
      </c>
      <c r="K291" t="str">
        <f>PROPER(TRIM(Customer_Dim[[#This Row],[City]]))</f>
        <v>North Brookestad</v>
      </c>
      <c r="L291" t="str">
        <f>IF(Customer_Dim[[#This Row],[Age]]&lt;30,"Young",IF(Customer_Dim[[#This Row],[Age]]&lt;50,"Middle Age","Senior"))</f>
        <v>Middle Age</v>
      </c>
    </row>
    <row r="292" spans="1:12" x14ac:dyDescent="0.25">
      <c r="A292" t="s">
        <v>929</v>
      </c>
      <c r="B292" t="s">
        <v>930</v>
      </c>
      <c r="C292" s="4">
        <v>52</v>
      </c>
      <c r="D292" t="s">
        <v>16</v>
      </c>
      <c r="E292" t="s">
        <v>931</v>
      </c>
      <c r="F292" t="s">
        <v>291</v>
      </c>
      <c r="G292" t="s">
        <v>13</v>
      </c>
      <c r="H292" t="s">
        <v>33</v>
      </c>
      <c r="I292" t="str">
        <f>IF(ISBLANK(Customer_Dim[[#This Row],[Loyalty_Level]]),"Platinum",Customer_Dim[[#This Row],[Loyalty_Level]])</f>
        <v>Silver</v>
      </c>
      <c r="J292" t="str">
        <f>PROPER(TRIM(Customer_Dim[[#This Row],[Name]]))</f>
        <v>Chase Williams Md</v>
      </c>
      <c r="K292" t="str">
        <f>PROPER(TRIM(Customer_Dim[[#This Row],[City]]))</f>
        <v>Sherimouth</v>
      </c>
      <c r="L292" t="str">
        <f>IF(Customer_Dim[[#This Row],[Age]]&lt;30,"Young",IF(Customer_Dim[[#This Row],[Age]]&lt;50,"Middle Age","Senior"))</f>
        <v>Senior</v>
      </c>
    </row>
    <row r="293" spans="1:12" x14ac:dyDescent="0.25">
      <c r="A293" t="s">
        <v>932</v>
      </c>
      <c r="B293" t="s">
        <v>933</v>
      </c>
      <c r="C293" s="4">
        <v>40</v>
      </c>
      <c r="D293" t="s">
        <v>16</v>
      </c>
      <c r="E293" t="s">
        <v>934</v>
      </c>
      <c r="F293" t="s">
        <v>117</v>
      </c>
      <c r="G293" t="s">
        <v>13</v>
      </c>
      <c r="H293" t="s">
        <v>28</v>
      </c>
      <c r="I293" t="str">
        <f>IF(ISBLANK(Customer_Dim[[#This Row],[Loyalty_Level]]),"Platinum",Customer_Dim[[#This Row],[Loyalty_Level]])</f>
        <v>Bronze</v>
      </c>
      <c r="J293" t="str">
        <f>PROPER(TRIM(Customer_Dim[[#This Row],[Name]]))</f>
        <v>James Powell</v>
      </c>
      <c r="K293" t="str">
        <f>PROPER(TRIM(Customer_Dim[[#This Row],[City]]))</f>
        <v>West Beverlymouth</v>
      </c>
      <c r="L293" t="str">
        <f>IF(Customer_Dim[[#This Row],[Age]]&lt;30,"Young",IF(Customer_Dim[[#This Row],[Age]]&lt;50,"Middle Age","Senior"))</f>
        <v>Middle Age</v>
      </c>
    </row>
    <row r="294" spans="1:12" x14ac:dyDescent="0.25">
      <c r="A294" t="s">
        <v>935</v>
      </c>
      <c r="B294" t="s">
        <v>936</v>
      </c>
      <c r="C294" s="4">
        <v>30</v>
      </c>
      <c r="D294" t="s">
        <v>10</v>
      </c>
      <c r="E294" t="s">
        <v>937</v>
      </c>
      <c r="F294" t="s">
        <v>205</v>
      </c>
      <c r="G294" t="s">
        <v>13</v>
      </c>
      <c r="H294" t="s">
        <v>33</v>
      </c>
      <c r="I294" t="str">
        <f>IF(ISBLANK(Customer_Dim[[#This Row],[Loyalty_Level]]),"Platinum",Customer_Dim[[#This Row],[Loyalty_Level]])</f>
        <v>Silver</v>
      </c>
      <c r="J294" t="str">
        <f>PROPER(TRIM(Customer_Dim[[#This Row],[Name]]))</f>
        <v>Ricardo Jones</v>
      </c>
      <c r="K294" t="str">
        <f>PROPER(TRIM(Customer_Dim[[#This Row],[City]]))</f>
        <v>Danielland</v>
      </c>
      <c r="L294" t="str">
        <f>IF(Customer_Dim[[#This Row],[Age]]&lt;30,"Young",IF(Customer_Dim[[#This Row],[Age]]&lt;50,"Middle Age","Senior"))</f>
        <v>Middle Age</v>
      </c>
    </row>
    <row r="295" spans="1:12" x14ac:dyDescent="0.25">
      <c r="A295" t="s">
        <v>938</v>
      </c>
      <c r="B295" t="s">
        <v>939</v>
      </c>
      <c r="C295" s="4">
        <v>56</v>
      </c>
      <c r="D295" t="s">
        <v>16</v>
      </c>
      <c r="E295" t="s">
        <v>940</v>
      </c>
      <c r="F295" t="s">
        <v>332</v>
      </c>
      <c r="G295" t="s">
        <v>13</v>
      </c>
      <c r="H295" t="s">
        <v>19</v>
      </c>
      <c r="I295" t="str">
        <f>IF(ISBLANK(Customer_Dim[[#This Row],[Loyalty_Level]]),"Platinum",Customer_Dim[[#This Row],[Loyalty_Level]])</f>
        <v>Platinum</v>
      </c>
      <c r="J295" t="str">
        <f>PROPER(TRIM(Customer_Dim[[#This Row],[Name]]))</f>
        <v>Gloria Taylor</v>
      </c>
      <c r="K295" t="str">
        <f>PROPER(TRIM(Customer_Dim[[#This Row],[City]]))</f>
        <v>North Daniel</v>
      </c>
      <c r="L295" t="str">
        <f>IF(Customer_Dim[[#This Row],[Age]]&lt;30,"Young",IF(Customer_Dim[[#This Row],[Age]]&lt;50,"Middle Age","Senior"))</f>
        <v>Senior</v>
      </c>
    </row>
    <row r="296" spans="1:12" x14ac:dyDescent="0.25">
      <c r="A296" t="s">
        <v>941</v>
      </c>
      <c r="B296" t="s">
        <v>942</v>
      </c>
      <c r="C296" s="4">
        <v>29</v>
      </c>
      <c r="D296" t="s">
        <v>10</v>
      </c>
      <c r="E296" t="s">
        <v>579</v>
      </c>
      <c r="F296" t="s">
        <v>69</v>
      </c>
      <c r="G296" t="s">
        <v>13</v>
      </c>
      <c r="H296" t="s">
        <v>19</v>
      </c>
      <c r="I296" t="str">
        <f>IF(ISBLANK(Customer_Dim[[#This Row],[Loyalty_Level]]),"Platinum",Customer_Dim[[#This Row],[Loyalty_Level]])</f>
        <v>Platinum</v>
      </c>
      <c r="J296" t="str">
        <f>PROPER(TRIM(Customer_Dim[[#This Row],[Name]]))</f>
        <v>Lisa Chandler</v>
      </c>
      <c r="K296" t="str">
        <f>PROPER(TRIM(Customer_Dim[[#This Row],[City]]))</f>
        <v>Port Richard</v>
      </c>
      <c r="L296" t="str">
        <f>IF(Customer_Dim[[#This Row],[Age]]&lt;30,"Young",IF(Customer_Dim[[#This Row],[Age]]&lt;50,"Middle Age","Senior"))</f>
        <v>Young</v>
      </c>
    </row>
    <row r="297" spans="1:12" x14ac:dyDescent="0.25">
      <c r="A297" t="s">
        <v>943</v>
      </c>
      <c r="B297" t="s">
        <v>944</v>
      </c>
      <c r="C297" s="4">
        <v>19</v>
      </c>
      <c r="D297" t="s">
        <v>16</v>
      </c>
      <c r="E297" t="s">
        <v>945</v>
      </c>
      <c r="F297" t="s">
        <v>65</v>
      </c>
      <c r="G297" t="s">
        <v>13</v>
      </c>
      <c r="H297" t="s">
        <v>28</v>
      </c>
      <c r="I297" t="str">
        <f>IF(ISBLANK(Customer_Dim[[#This Row],[Loyalty_Level]]),"Platinum",Customer_Dim[[#This Row],[Loyalty_Level]])</f>
        <v>Bronze</v>
      </c>
      <c r="J297" t="str">
        <f>PROPER(TRIM(Customer_Dim[[#This Row],[Name]]))</f>
        <v>Crystal Waters</v>
      </c>
      <c r="K297" t="str">
        <f>PROPER(TRIM(Customer_Dim[[#This Row],[City]]))</f>
        <v>North Michelleport</v>
      </c>
      <c r="L297" t="str">
        <f>IF(Customer_Dim[[#This Row],[Age]]&lt;30,"Young",IF(Customer_Dim[[#This Row],[Age]]&lt;50,"Middle Age","Senior"))</f>
        <v>Young</v>
      </c>
    </row>
    <row r="298" spans="1:12" x14ac:dyDescent="0.25">
      <c r="A298" t="s">
        <v>946</v>
      </c>
      <c r="B298" t="s">
        <v>947</v>
      </c>
      <c r="C298" s="4">
        <v>28</v>
      </c>
      <c r="D298" t="s">
        <v>16</v>
      </c>
      <c r="E298" t="s">
        <v>301</v>
      </c>
      <c r="F298" t="s">
        <v>45</v>
      </c>
      <c r="G298" t="s">
        <v>13</v>
      </c>
      <c r="H298" t="s">
        <v>28</v>
      </c>
      <c r="I298" t="str">
        <f>IF(ISBLANK(Customer_Dim[[#This Row],[Loyalty_Level]]),"Platinum",Customer_Dim[[#This Row],[Loyalty_Level]])</f>
        <v>Bronze</v>
      </c>
      <c r="J298" t="str">
        <f>PROPER(TRIM(Customer_Dim[[#This Row],[Name]]))</f>
        <v>Jared Moran</v>
      </c>
      <c r="K298" t="str">
        <f>PROPER(TRIM(Customer_Dim[[#This Row],[City]]))</f>
        <v>South David</v>
      </c>
      <c r="L298" t="str">
        <f>IF(Customer_Dim[[#This Row],[Age]]&lt;30,"Young",IF(Customer_Dim[[#This Row],[Age]]&lt;50,"Middle Age","Senior"))</f>
        <v>Young</v>
      </c>
    </row>
    <row r="299" spans="1:12" x14ac:dyDescent="0.25">
      <c r="A299" t="s">
        <v>948</v>
      </c>
      <c r="B299" t="s">
        <v>949</v>
      </c>
      <c r="C299" s="4">
        <v>47</v>
      </c>
      <c r="D299" t="s">
        <v>16</v>
      </c>
      <c r="E299" t="s">
        <v>950</v>
      </c>
      <c r="F299" t="s">
        <v>117</v>
      </c>
      <c r="G299" t="s">
        <v>13</v>
      </c>
      <c r="H299" t="s">
        <v>33</v>
      </c>
      <c r="I299" t="str">
        <f>IF(ISBLANK(Customer_Dim[[#This Row],[Loyalty_Level]]),"Platinum",Customer_Dim[[#This Row],[Loyalty_Level]])</f>
        <v>Silver</v>
      </c>
      <c r="J299" t="str">
        <f>PROPER(TRIM(Customer_Dim[[#This Row],[Name]]))</f>
        <v>Jennifer Carr</v>
      </c>
      <c r="K299" t="str">
        <f>PROPER(TRIM(Customer_Dim[[#This Row],[City]]))</f>
        <v>Lake Brett</v>
      </c>
      <c r="L299" t="str">
        <f>IF(Customer_Dim[[#This Row],[Age]]&lt;30,"Young",IF(Customer_Dim[[#This Row],[Age]]&lt;50,"Middle Age","Senior"))</f>
        <v>Middle Age</v>
      </c>
    </row>
    <row r="300" spans="1:12" x14ac:dyDescent="0.25">
      <c r="A300" t="s">
        <v>951</v>
      </c>
      <c r="B300" t="s">
        <v>952</v>
      </c>
      <c r="C300" s="4">
        <v>64</v>
      </c>
      <c r="D300" t="s">
        <v>10</v>
      </c>
      <c r="E300" t="s">
        <v>953</v>
      </c>
      <c r="F300" t="s">
        <v>439</v>
      </c>
      <c r="G300" t="s">
        <v>13</v>
      </c>
      <c r="H300" t="s">
        <v>19</v>
      </c>
      <c r="I300" t="str">
        <f>IF(ISBLANK(Customer_Dim[[#This Row],[Loyalty_Level]]),"Platinum",Customer_Dim[[#This Row],[Loyalty_Level]])</f>
        <v>Platinum</v>
      </c>
      <c r="J300" t="str">
        <f>PROPER(TRIM(Customer_Dim[[#This Row],[Name]]))</f>
        <v>Tracy Stephens</v>
      </c>
      <c r="K300" t="str">
        <f>PROPER(TRIM(Customer_Dim[[#This Row],[City]]))</f>
        <v>New Joshuatown</v>
      </c>
      <c r="L300" t="str">
        <f>IF(Customer_Dim[[#This Row],[Age]]&lt;30,"Young",IF(Customer_Dim[[#This Row],[Age]]&lt;50,"Middle Age","Senior"))</f>
        <v>Senior</v>
      </c>
    </row>
    <row r="301" spans="1:12" x14ac:dyDescent="0.25">
      <c r="A301" t="s">
        <v>954</v>
      </c>
      <c r="B301" t="s">
        <v>955</v>
      </c>
      <c r="C301" s="4">
        <v>48</v>
      </c>
      <c r="D301" t="s">
        <v>16</v>
      </c>
      <c r="E301" t="s">
        <v>956</v>
      </c>
      <c r="F301" t="s">
        <v>332</v>
      </c>
      <c r="G301" t="s">
        <v>13</v>
      </c>
      <c r="H301" t="s">
        <v>19</v>
      </c>
      <c r="I301" t="str">
        <f>IF(ISBLANK(Customer_Dim[[#This Row],[Loyalty_Level]]),"Platinum",Customer_Dim[[#This Row],[Loyalty_Level]])</f>
        <v>Platinum</v>
      </c>
      <c r="J301" t="str">
        <f>PROPER(TRIM(Customer_Dim[[#This Row],[Name]]))</f>
        <v>Stephanie Jacobs</v>
      </c>
      <c r="K301" t="str">
        <f>PROPER(TRIM(Customer_Dim[[#This Row],[City]]))</f>
        <v>West Robinmouth</v>
      </c>
      <c r="L301" t="str">
        <f>IF(Customer_Dim[[#This Row],[Age]]&lt;30,"Young",IF(Customer_Dim[[#This Row],[Age]]&lt;50,"Middle Age","Senior"))</f>
        <v>Middle Age</v>
      </c>
    </row>
    <row r="302" spans="1:12" x14ac:dyDescent="0.25">
      <c r="A302" t="s">
        <v>957</v>
      </c>
      <c r="B302" t="s">
        <v>958</v>
      </c>
      <c r="C302" s="4">
        <v>29</v>
      </c>
      <c r="D302" t="s">
        <v>10</v>
      </c>
      <c r="E302" t="s">
        <v>959</v>
      </c>
      <c r="F302" t="s">
        <v>37</v>
      </c>
      <c r="G302" t="s">
        <v>13</v>
      </c>
      <c r="H302" t="s">
        <v>33</v>
      </c>
      <c r="I302" t="str">
        <f>IF(ISBLANK(Customer_Dim[[#This Row],[Loyalty_Level]]),"Platinum",Customer_Dim[[#This Row],[Loyalty_Level]])</f>
        <v>Silver</v>
      </c>
      <c r="J302" t="str">
        <f>PROPER(TRIM(Customer_Dim[[#This Row],[Name]]))</f>
        <v>Matthew Avery</v>
      </c>
      <c r="K302" t="str">
        <f>PROPER(TRIM(Customer_Dim[[#This Row],[City]]))</f>
        <v>Lake Melissashire</v>
      </c>
      <c r="L302" t="str">
        <f>IF(Customer_Dim[[#This Row],[Age]]&lt;30,"Young",IF(Customer_Dim[[#This Row],[Age]]&lt;50,"Middle Age","Senior"))</f>
        <v>Young</v>
      </c>
    </row>
    <row r="303" spans="1:12" x14ac:dyDescent="0.25">
      <c r="A303" t="s">
        <v>960</v>
      </c>
      <c r="B303" t="s">
        <v>961</v>
      </c>
      <c r="C303" s="4">
        <v>50</v>
      </c>
      <c r="D303" t="s">
        <v>10</v>
      </c>
      <c r="E303" t="s">
        <v>962</v>
      </c>
      <c r="F303" t="s">
        <v>291</v>
      </c>
      <c r="G303" t="s">
        <v>13</v>
      </c>
      <c r="H303" t="s">
        <v>50</v>
      </c>
      <c r="I303" t="str">
        <f>IF(ISBLANK(Customer_Dim[[#This Row],[Loyalty_Level]]),"Platinum",Customer_Dim[[#This Row],[Loyalty_Level]])</f>
        <v>Gold</v>
      </c>
      <c r="J303" t="str">
        <f>PROPER(TRIM(Customer_Dim[[#This Row],[Name]]))</f>
        <v>Ryan Kane</v>
      </c>
      <c r="K303" t="str">
        <f>PROPER(TRIM(Customer_Dim[[#This Row],[City]]))</f>
        <v>West Bruceburgh</v>
      </c>
      <c r="L303" t="str">
        <f>IF(Customer_Dim[[#This Row],[Age]]&lt;30,"Young",IF(Customer_Dim[[#This Row],[Age]]&lt;50,"Middle Age","Senior"))</f>
        <v>Senior</v>
      </c>
    </row>
    <row r="304" spans="1:12" x14ac:dyDescent="0.25">
      <c r="A304" t="s">
        <v>963</v>
      </c>
      <c r="B304" t="s">
        <v>964</v>
      </c>
      <c r="C304" s="4">
        <v>36</v>
      </c>
      <c r="D304" t="s">
        <v>10</v>
      </c>
      <c r="E304" t="s">
        <v>965</v>
      </c>
      <c r="F304" t="s">
        <v>137</v>
      </c>
      <c r="G304" t="s">
        <v>13</v>
      </c>
      <c r="H304" t="s">
        <v>50</v>
      </c>
      <c r="I304" t="str">
        <f>IF(ISBLANK(Customer_Dim[[#This Row],[Loyalty_Level]]),"Platinum",Customer_Dim[[#This Row],[Loyalty_Level]])</f>
        <v>Gold</v>
      </c>
      <c r="J304" t="str">
        <f>PROPER(TRIM(Customer_Dim[[#This Row],[Name]]))</f>
        <v>Edward Cole</v>
      </c>
      <c r="K304" t="str">
        <f>PROPER(TRIM(Customer_Dim[[#This Row],[City]]))</f>
        <v>Lake Charlotte</v>
      </c>
      <c r="L304" t="str">
        <f>IF(Customer_Dim[[#This Row],[Age]]&lt;30,"Young",IF(Customer_Dim[[#This Row],[Age]]&lt;50,"Middle Age","Senior"))</f>
        <v>Middle Age</v>
      </c>
    </row>
    <row r="305" spans="1:12" x14ac:dyDescent="0.25">
      <c r="A305" t="s">
        <v>966</v>
      </c>
      <c r="B305" t="s">
        <v>967</v>
      </c>
      <c r="C305" s="4">
        <v>23</v>
      </c>
      <c r="D305" t="s">
        <v>16</v>
      </c>
      <c r="E305" t="s">
        <v>968</v>
      </c>
      <c r="F305" t="s">
        <v>95</v>
      </c>
      <c r="G305" t="s">
        <v>13</v>
      </c>
      <c r="H305" t="s">
        <v>19</v>
      </c>
      <c r="I305" t="str">
        <f>IF(ISBLANK(Customer_Dim[[#This Row],[Loyalty_Level]]),"Platinum",Customer_Dim[[#This Row],[Loyalty_Level]])</f>
        <v>Platinum</v>
      </c>
      <c r="J305" t="str">
        <f>PROPER(TRIM(Customer_Dim[[#This Row],[Name]]))</f>
        <v>John Sloan</v>
      </c>
      <c r="K305" t="str">
        <f>PROPER(TRIM(Customer_Dim[[#This Row],[City]]))</f>
        <v>East Johntown</v>
      </c>
      <c r="L305" t="str">
        <f>IF(Customer_Dim[[#This Row],[Age]]&lt;30,"Young",IF(Customer_Dim[[#This Row],[Age]]&lt;50,"Middle Age","Senior"))</f>
        <v>Young</v>
      </c>
    </row>
    <row r="306" spans="1:12" x14ac:dyDescent="0.25">
      <c r="A306" t="s">
        <v>969</v>
      </c>
      <c r="B306" t="s">
        <v>970</v>
      </c>
      <c r="C306" s="4">
        <v>41</v>
      </c>
      <c r="D306" t="s">
        <v>10</v>
      </c>
      <c r="E306" t="s">
        <v>971</v>
      </c>
      <c r="F306" t="s">
        <v>65</v>
      </c>
      <c r="G306" t="s">
        <v>13</v>
      </c>
      <c r="H306" t="s">
        <v>33</v>
      </c>
      <c r="I306" t="str">
        <f>IF(ISBLANK(Customer_Dim[[#This Row],[Loyalty_Level]]),"Platinum",Customer_Dim[[#This Row],[Loyalty_Level]])</f>
        <v>Silver</v>
      </c>
      <c r="J306" t="str">
        <f>PROPER(TRIM(Customer_Dim[[#This Row],[Name]]))</f>
        <v>Miss Alexandria Li Dvm</v>
      </c>
      <c r="K306" t="str">
        <f>PROPER(TRIM(Customer_Dim[[#This Row],[City]]))</f>
        <v>Port Jenniferton</v>
      </c>
      <c r="L306" t="str">
        <f>IF(Customer_Dim[[#This Row],[Age]]&lt;30,"Young",IF(Customer_Dim[[#This Row],[Age]]&lt;50,"Middle Age","Senior"))</f>
        <v>Middle Age</v>
      </c>
    </row>
    <row r="307" spans="1:12" x14ac:dyDescent="0.25">
      <c r="A307" t="s">
        <v>972</v>
      </c>
      <c r="B307" t="s">
        <v>973</v>
      </c>
      <c r="C307" s="4">
        <v>64</v>
      </c>
      <c r="D307" t="s">
        <v>10</v>
      </c>
      <c r="E307" t="s">
        <v>974</v>
      </c>
      <c r="F307" t="s">
        <v>77</v>
      </c>
      <c r="G307" t="s">
        <v>13</v>
      </c>
      <c r="H307" t="s">
        <v>19</v>
      </c>
      <c r="I307" t="str">
        <f>IF(ISBLANK(Customer_Dim[[#This Row],[Loyalty_Level]]),"Platinum",Customer_Dim[[#This Row],[Loyalty_Level]])</f>
        <v>Platinum</v>
      </c>
      <c r="J307" t="str">
        <f>PROPER(TRIM(Customer_Dim[[#This Row],[Name]]))</f>
        <v>Roberta Green</v>
      </c>
      <c r="K307" t="str">
        <f>PROPER(TRIM(Customer_Dim[[#This Row],[City]]))</f>
        <v>West Joseph</v>
      </c>
      <c r="L307" t="str">
        <f>IF(Customer_Dim[[#This Row],[Age]]&lt;30,"Young",IF(Customer_Dim[[#This Row],[Age]]&lt;50,"Middle Age","Senior"))</f>
        <v>Senior</v>
      </c>
    </row>
    <row r="308" spans="1:12" x14ac:dyDescent="0.25">
      <c r="A308" t="s">
        <v>975</v>
      </c>
      <c r="B308" t="s">
        <v>976</v>
      </c>
      <c r="C308" s="4">
        <v>44</v>
      </c>
      <c r="D308" t="s">
        <v>10</v>
      </c>
      <c r="E308" t="s">
        <v>977</v>
      </c>
      <c r="F308" t="s">
        <v>241</v>
      </c>
      <c r="G308" t="s">
        <v>13</v>
      </c>
      <c r="H308" t="s">
        <v>19</v>
      </c>
      <c r="I308" t="str">
        <f>IF(ISBLANK(Customer_Dim[[#This Row],[Loyalty_Level]]),"Platinum",Customer_Dim[[#This Row],[Loyalty_Level]])</f>
        <v>Platinum</v>
      </c>
      <c r="J308" t="str">
        <f>PROPER(TRIM(Customer_Dim[[#This Row],[Name]]))</f>
        <v>Angela Robinson</v>
      </c>
      <c r="K308" t="str">
        <f>PROPER(TRIM(Customer_Dim[[#This Row],[City]]))</f>
        <v>New Nicholasstad</v>
      </c>
      <c r="L308" t="str">
        <f>IF(Customer_Dim[[#This Row],[Age]]&lt;30,"Young",IF(Customer_Dim[[#This Row],[Age]]&lt;50,"Middle Age","Senior"))</f>
        <v>Middle Age</v>
      </c>
    </row>
    <row r="309" spans="1:12" x14ac:dyDescent="0.25">
      <c r="A309" t="s">
        <v>978</v>
      </c>
      <c r="B309" t="s">
        <v>979</v>
      </c>
      <c r="C309" s="4">
        <v>56</v>
      </c>
      <c r="D309" t="s">
        <v>16</v>
      </c>
      <c r="E309" t="s">
        <v>980</v>
      </c>
      <c r="F309" t="s">
        <v>23</v>
      </c>
      <c r="G309" t="s">
        <v>13</v>
      </c>
      <c r="H309" t="s">
        <v>28</v>
      </c>
      <c r="I309" t="str">
        <f>IF(ISBLANK(Customer_Dim[[#This Row],[Loyalty_Level]]),"Platinum",Customer_Dim[[#This Row],[Loyalty_Level]])</f>
        <v>Bronze</v>
      </c>
      <c r="J309" t="str">
        <f>PROPER(TRIM(Customer_Dim[[#This Row],[Name]]))</f>
        <v>Brandy Thompson</v>
      </c>
      <c r="K309" t="str">
        <f>PROPER(TRIM(Customer_Dim[[#This Row],[City]]))</f>
        <v>West Patriciaview</v>
      </c>
      <c r="L309" t="str">
        <f>IF(Customer_Dim[[#This Row],[Age]]&lt;30,"Young",IF(Customer_Dim[[#This Row],[Age]]&lt;50,"Middle Age","Senior"))</f>
        <v>Senior</v>
      </c>
    </row>
    <row r="310" spans="1:12" x14ac:dyDescent="0.25">
      <c r="A310" t="s">
        <v>981</v>
      </c>
      <c r="B310" t="s">
        <v>982</v>
      </c>
      <c r="C310" s="4">
        <v>60</v>
      </c>
      <c r="D310" t="s">
        <v>16</v>
      </c>
      <c r="E310" t="s">
        <v>983</v>
      </c>
      <c r="F310" t="s">
        <v>271</v>
      </c>
      <c r="G310" t="s">
        <v>13</v>
      </c>
      <c r="H310" t="s">
        <v>50</v>
      </c>
      <c r="I310" t="str">
        <f>IF(ISBLANK(Customer_Dim[[#This Row],[Loyalty_Level]]),"Platinum",Customer_Dim[[#This Row],[Loyalty_Level]])</f>
        <v>Gold</v>
      </c>
      <c r="J310" t="str">
        <f>PROPER(TRIM(Customer_Dim[[#This Row],[Name]]))</f>
        <v>Jennifer Zamora</v>
      </c>
      <c r="K310" t="str">
        <f>PROPER(TRIM(Customer_Dim[[#This Row],[City]]))</f>
        <v>Sarahland</v>
      </c>
      <c r="L310" t="str">
        <f>IF(Customer_Dim[[#This Row],[Age]]&lt;30,"Young",IF(Customer_Dim[[#This Row],[Age]]&lt;50,"Middle Age","Senior"))</f>
        <v>Senior</v>
      </c>
    </row>
    <row r="311" spans="1:12" x14ac:dyDescent="0.25">
      <c r="A311" t="s">
        <v>984</v>
      </c>
      <c r="B311" t="s">
        <v>985</v>
      </c>
      <c r="C311" s="4">
        <v>41</v>
      </c>
      <c r="D311" t="s">
        <v>16</v>
      </c>
      <c r="E311" t="s">
        <v>986</v>
      </c>
      <c r="F311" t="s">
        <v>32</v>
      </c>
      <c r="G311" t="s">
        <v>13</v>
      </c>
      <c r="H311" t="s">
        <v>28</v>
      </c>
      <c r="I311" t="str">
        <f>IF(ISBLANK(Customer_Dim[[#This Row],[Loyalty_Level]]),"Platinum",Customer_Dim[[#This Row],[Loyalty_Level]])</f>
        <v>Bronze</v>
      </c>
      <c r="J311" t="str">
        <f>PROPER(TRIM(Customer_Dim[[#This Row],[Name]]))</f>
        <v>Stacy Collins</v>
      </c>
      <c r="K311" t="str">
        <f>PROPER(TRIM(Customer_Dim[[#This Row],[City]]))</f>
        <v>Randychester</v>
      </c>
      <c r="L311" t="str">
        <f>IF(Customer_Dim[[#This Row],[Age]]&lt;30,"Young",IF(Customer_Dim[[#This Row],[Age]]&lt;50,"Middle Age","Senior"))</f>
        <v>Middle Age</v>
      </c>
    </row>
    <row r="312" spans="1:12" x14ac:dyDescent="0.25">
      <c r="A312" t="s">
        <v>987</v>
      </c>
      <c r="B312" t="s">
        <v>988</v>
      </c>
      <c r="C312" s="4">
        <v>20</v>
      </c>
      <c r="D312" t="s">
        <v>10</v>
      </c>
      <c r="E312" t="s">
        <v>989</v>
      </c>
      <c r="F312" t="s">
        <v>175</v>
      </c>
      <c r="G312" t="s">
        <v>13</v>
      </c>
      <c r="H312" t="s">
        <v>33</v>
      </c>
      <c r="I312" t="str">
        <f>IF(ISBLANK(Customer_Dim[[#This Row],[Loyalty_Level]]),"Platinum",Customer_Dim[[#This Row],[Loyalty_Level]])</f>
        <v>Silver</v>
      </c>
      <c r="J312" t="str">
        <f>PROPER(TRIM(Customer_Dim[[#This Row],[Name]]))</f>
        <v>Kara Dodson</v>
      </c>
      <c r="K312" t="str">
        <f>PROPER(TRIM(Customer_Dim[[#This Row],[City]]))</f>
        <v>Joelside</v>
      </c>
      <c r="L312" t="str">
        <f>IF(Customer_Dim[[#This Row],[Age]]&lt;30,"Young",IF(Customer_Dim[[#This Row],[Age]]&lt;50,"Middle Age","Senior"))</f>
        <v>Young</v>
      </c>
    </row>
    <row r="313" spans="1:12" x14ac:dyDescent="0.25">
      <c r="A313" t="s">
        <v>990</v>
      </c>
      <c r="B313" t="s">
        <v>991</v>
      </c>
      <c r="C313" s="4">
        <v>35</v>
      </c>
      <c r="D313" t="s">
        <v>10</v>
      </c>
      <c r="E313" t="s">
        <v>992</v>
      </c>
      <c r="F313" t="s">
        <v>37</v>
      </c>
      <c r="G313" t="s">
        <v>13</v>
      </c>
      <c r="H313" t="s">
        <v>19</v>
      </c>
      <c r="I313" t="str">
        <f>IF(ISBLANK(Customer_Dim[[#This Row],[Loyalty_Level]]),"Platinum",Customer_Dim[[#This Row],[Loyalty_Level]])</f>
        <v>Platinum</v>
      </c>
      <c r="J313" t="str">
        <f>PROPER(TRIM(Customer_Dim[[#This Row],[Name]]))</f>
        <v>Kevin Larson</v>
      </c>
      <c r="K313" t="str">
        <f>PROPER(TRIM(Customer_Dim[[#This Row],[City]]))</f>
        <v>Port Edwardmouth</v>
      </c>
      <c r="L313" t="str">
        <f>IF(Customer_Dim[[#This Row],[Age]]&lt;30,"Young",IF(Customer_Dim[[#This Row],[Age]]&lt;50,"Middle Age","Senior"))</f>
        <v>Middle Age</v>
      </c>
    </row>
    <row r="314" spans="1:12" x14ac:dyDescent="0.25">
      <c r="A314" t="s">
        <v>993</v>
      </c>
      <c r="B314" t="s">
        <v>994</v>
      </c>
      <c r="C314" s="4">
        <v>47</v>
      </c>
      <c r="D314" t="s">
        <v>16</v>
      </c>
      <c r="E314" t="s">
        <v>995</v>
      </c>
      <c r="F314" t="s">
        <v>95</v>
      </c>
      <c r="G314" t="s">
        <v>13</v>
      </c>
      <c r="H314" t="s">
        <v>33</v>
      </c>
      <c r="I314" t="str">
        <f>IF(ISBLANK(Customer_Dim[[#This Row],[Loyalty_Level]]),"Platinum",Customer_Dim[[#This Row],[Loyalty_Level]])</f>
        <v>Silver</v>
      </c>
      <c r="J314" t="str">
        <f>PROPER(TRIM(Customer_Dim[[#This Row],[Name]]))</f>
        <v>Jason Mullins</v>
      </c>
      <c r="K314" t="str">
        <f>PROPER(TRIM(Customer_Dim[[#This Row],[City]]))</f>
        <v>Brianchester</v>
      </c>
      <c r="L314" t="str">
        <f>IF(Customer_Dim[[#This Row],[Age]]&lt;30,"Young",IF(Customer_Dim[[#This Row],[Age]]&lt;50,"Middle Age","Senior"))</f>
        <v>Middle Age</v>
      </c>
    </row>
    <row r="315" spans="1:12" x14ac:dyDescent="0.25">
      <c r="A315" t="s">
        <v>996</v>
      </c>
      <c r="B315" t="s">
        <v>997</v>
      </c>
      <c r="C315" s="4">
        <v>62</v>
      </c>
      <c r="D315" t="s">
        <v>10</v>
      </c>
      <c r="E315" t="s">
        <v>998</v>
      </c>
      <c r="F315" t="s">
        <v>144</v>
      </c>
      <c r="G315" t="s">
        <v>13</v>
      </c>
      <c r="H315" t="s">
        <v>19</v>
      </c>
      <c r="I315" t="str">
        <f>IF(ISBLANK(Customer_Dim[[#This Row],[Loyalty_Level]]),"Platinum",Customer_Dim[[#This Row],[Loyalty_Level]])</f>
        <v>Platinum</v>
      </c>
      <c r="J315" t="str">
        <f>PROPER(TRIM(Customer_Dim[[#This Row],[Name]]))</f>
        <v>Elizabeth Jones</v>
      </c>
      <c r="K315" t="str">
        <f>PROPER(TRIM(Customer_Dim[[#This Row],[City]]))</f>
        <v>Brownburgh</v>
      </c>
      <c r="L315" t="str">
        <f>IF(Customer_Dim[[#This Row],[Age]]&lt;30,"Young",IF(Customer_Dim[[#This Row],[Age]]&lt;50,"Middle Age","Senior"))</f>
        <v>Senior</v>
      </c>
    </row>
    <row r="316" spans="1:12" x14ac:dyDescent="0.25">
      <c r="A316" t="s">
        <v>999</v>
      </c>
      <c r="B316" t="s">
        <v>1000</v>
      </c>
      <c r="C316" s="4">
        <v>53</v>
      </c>
      <c r="D316" t="s">
        <v>16</v>
      </c>
      <c r="E316" t="s">
        <v>1001</v>
      </c>
      <c r="F316" t="s">
        <v>77</v>
      </c>
      <c r="G316" t="s">
        <v>13</v>
      </c>
      <c r="H316" t="s">
        <v>33</v>
      </c>
      <c r="I316" t="str">
        <f>IF(ISBLANK(Customer_Dim[[#This Row],[Loyalty_Level]]),"Platinum",Customer_Dim[[#This Row],[Loyalty_Level]])</f>
        <v>Silver</v>
      </c>
      <c r="J316" t="str">
        <f>PROPER(TRIM(Customer_Dim[[#This Row],[Name]]))</f>
        <v>Elizabeth Johnson</v>
      </c>
      <c r="K316" t="str">
        <f>PROPER(TRIM(Customer_Dim[[#This Row],[City]]))</f>
        <v>Anitaland</v>
      </c>
      <c r="L316" t="str">
        <f>IF(Customer_Dim[[#This Row],[Age]]&lt;30,"Young",IF(Customer_Dim[[#This Row],[Age]]&lt;50,"Middle Age","Senior"))</f>
        <v>Senior</v>
      </c>
    </row>
    <row r="317" spans="1:12" x14ac:dyDescent="0.25">
      <c r="A317" t="s">
        <v>1002</v>
      </c>
      <c r="B317" t="s">
        <v>1003</v>
      </c>
      <c r="C317" s="4">
        <v>49</v>
      </c>
      <c r="D317" t="s">
        <v>10</v>
      </c>
      <c r="E317" t="s">
        <v>1004</v>
      </c>
      <c r="F317" t="s">
        <v>723</v>
      </c>
      <c r="G317" t="s">
        <v>13</v>
      </c>
      <c r="H317" t="s">
        <v>33</v>
      </c>
      <c r="I317" t="str">
        <f>IF(ISBLANK(Customer_Dim[[#This Row],[Loyalty_Level]]),"Platinum",Customer_Dim[[#This Row],[Loyalty_Level]])</f>
        <v>Silver</v>
      </c>
      <c r="J317" t="str">
        <f>PROPER(TRIM(Customer_Dim[[#This Row],[Name]]))</f>
        <v>William Rodriguez</v>
      </c>
      <c r="K317" t="str">
        <f>PROPER(TRIM(Customer_Dim[[#This Row],[City]]))</f>
        <v>Port Chad</v>
      </c>
      <c r="L317" t="str">
        <f>IF(Customer_Dim[[#This Row],[Age]]&lt;30,"Young",IF(Customer_Dim[[#This Row],[Age]]&lt;50,"Middle Age","Senior"))</f>
        <v>Middle Age</v>
      </c>
    </row>
    <row r="318" spans="1:12" x14ac:dyDescent="0.25">
      <c r="A318" t="s">
        <v>1005</v>
      </c>
      <c r="B318" t="s">
        <v>1006</v>
      </c>
      <c r="C318" s="4">
        <v>34</v>
      </c>
      <c r="D318" t="s">
        <v>10</v>
      </c>
      <c r="E318" t="s">
        <v>1007</v>
      </c>
      <c r="F318" t="s">
        <v>144</v>
      </c>
      <c r="G318" t="s">
        <v>13</v>
      </c>
      <c r="H318" t="s">
        <v>50</v>
      </c>
      <c r="I318" t="str">
        <f>IF(ISBLANK(Customer_Dim[[#This Row],[Loyalty_Level]]),"Platinum",Customer_Dim[[#This Row],[Loyalty_Level]])</f>
        <v>Gold</v>
      </c>
      <c r="J318" t="str">
        <f>PROPER(TRIM(Customer_Dim[[#This Row],[Name]]))</f>
        <v>Robert House</v>
      </c>
      <c r="K318" t="str">
        <f>PROPER(TRIM(Customer_Dim[[#This Row],[City]]))</f>
        <v>Lake James</v>
      </c>
      <c r="L318" t="str">
        <f>IF(Customer_Dim[[#This Row],[Age]]&lt;30,"Young",IF(Customer_Dim[[#This Row],[Age]]&lt;50,"Middle Age","Senior"))</f>
        <v>Middle Age</v>
      </c>
    </row>
    <row r="319" spans="1:12" x14ac:dyDescent="0.25">
      <c r="A319" t="s">
        <v>1008</v>
      </c>
      <c r="B319" t="s">
        <v>1009</v>
      </c>
      <c r="C319" s="4">
        <v>64</v>
      </c>
      <c r="D319" t="s">
        <v>16</v>
      </c>
      <c r="E319" t="s">
        <v>1010</v>
      </c>
      <c r="F319" t="s">
        <v>49</v>
      </c>
      <c r="G319" t="s">
        <v>13</v>
      </c>
      <c r="H319" t="s">
        <v>50</v>
      </c>
      <c r="I319" t="str">
        <f>IF(ISBLANK(Customer_Dim[[#This Row],[Loyalty_Level]]),"Platinum",Customer_Dim[[#This Row],[Loyalty_Level]])</f>
        <v>Gold</v>
      </c>
      <c r="J319" t="str">
        <f>PROPER(TRIM(Customer_Dim[[#This Row],[Name]]))</f>
        <v>Tiffany Williams</v>
      </c>
      <c r="K319" t="str">
        <f>PROPER(TRIM(Customer_Dim[[#This Row],[City]]))</f>
        <v>Richardsport</v>
      </c>
      <c r="L319" t="str">
        <f>IF(Customer_Dim[[#This Row],[Age]]&lt;30,"Young",IF(Customer_Dim[[#This Row],[Age]]&lt;50,"Middle Age","Senior"))</f>
        <v>Senior</v>
      </c>
    </row>
    <row r="320" spans="1:12" x14ac:dyDescent="0.25">
      <c r="A320" t="s">
        <v>1011</v>
      </c>
      <c r="B320" t="s">
        <v>1012</v>
      </c>
      <c r="C320" s="4">
        <v>25</v>
      </c>
      <c r="D320" t="s">
        <v>10</v>
      </c>
      <c r="E320" t="s">
        <v>1013</v>
      </c>
      <c r="F320" t="s">
        <v>65</v>
      </c>
      <c r="G320" t="s">
        <v>13</v>
      </c>
      <c r="H320" t="s">
        <v>19</v>
      </c>
      <c r="I320" t="str">
        <f>IF(ISBLANK(Customer_Dim[[#This Row],[Loyalty_Level]]),"Platinum",Customer_Dim[[#This Row],[Loyalty_Level]])</f>
        <v>Platinum</v>
      </c>
      <c r="J320" t="str">
        <f>PROPER(TRIM(Customer_Dim[[#This Row],[Name]]))</f>
        <v>Madison Wright</v>
      </c>
      <c r="K320" t="str">
        <f>PROPER(TRIM(Customer_Dim[[#This Row],[City]]))</f>
        <v>Monicaview</v>
      </c>
      <c r="L320" t="str">
        <f>IF(Customer_Dim[[#This Row],[Age]]&lt;30,"Young",IF(Customer_Dim[[#This Row],[Age]]&lt;50,"Middle Age","Senior"))</f>
        <v>Young</v>
      </c>
    </row>
    <row r="321" spans="1:12" x14ac:dyDescent="0.25">
      <c r="A321" t="s">
        <v>1014</v>
      </c>
      <c r="B321" t="s">
        <v>1015</v>
      </c>
      <c r="C321" s="4">
        <v>54</v>
      </c>
      <c r="D321" t="s">
        <v>10</v>
      </c>
      <c r="E321" t="s">
        <v>1016</v>
      </c>
      <c r="F321" t="s">
        <v>317</v>
      </c>
      <c r="G321" t="s">
        <v>13</v>
      </c>
      <c r="H321" t="s">
        <v>19</v>
      </c>
      <c r="I321" t="str">
        <f>IF(ISBLANK(Customer_Dim[[#This Row],[Loyalty_Level]]),"Platinum",Customer_Dim[[#This Row],[Loyalty_Level]])</f>
        <v>Platinum</v>
      </c>
      <c r="J321" t="str">
        <f>PROPER(TRIM(Customer_Dim[[#This Row],[Name]]))</f>
        <v>Casey Simpson</v>
      </c>
      <c r="K321" t="str">
        <f>PROPER(TRIM(Customer_Dim[[#This Row],[City]]))</f>
        <v>West Mathewside</v>
      </c>
      <c r="L321" t="str">
        <f>IF(Customer_Dim[[#This Row],[Age]]&lt;30,"Young",IF(Customer_Dim[[#This Row],[Age]]&lt;50,"Middle Age","Senior"))</f>
        <v>Senior</v>
      </c>
    </row>
    <row r="322" spans="1:12" x14ac:dyDescent="0.25">
      <c r="A322" t="s">
        <v>1017</v>
      </c>
      <c r="B322" t="s">
        <v>1018</v>
      </c>
      <c r="C322" s="4">
        <v>34</v>
      </c>
      <c r="D322" t="s">
        <v>16</v>
      </c>
      <c r="E322" t="s">
        <v>1019</v>
      </c>
      <c r="F322" t="s">
        <v>271</v>
      </c>
      <c r="G322" t="s">
        <v>13</v>
      </c>
      <c r="H322" t="s">
        <v>28</v>
      </c>
      <c r="I322" t="str">
        <f>IF(ISBLANK(Customer_Dim[[#This Row],[Loyalty_Level]]),"Platinum",Customer_Dim[[#This Row],[Loyalty_Level]])</f>
        <v>Bronze</v>
      </c>
      <c r="J322" t="str">
        <f>PROPER(TRIM(Customer_Dim[[#This Row],[Name]]))</f>
        <v>Jessica Gonzalez</v>
      </c>
      <c r="K322" t="str">
        <f>PROPER(TRIM(Customer_Dim[[#This Row],[City]]))</f>
        <v>South Darrenland</v>
      </c>
      <c r="L322" t="str">
        <f>IF(Customer_Dim[[#This Row],[Age]]&lt;30,"Young",IF(Customer_Dim[[#This Row],[Age]]&lt;50,"Middle Age","Senior"))</f>
        <v>Middle Age</v>
      </c>
    </row>
    <row r="323" spans="1:12" x14ac:dyDescent="0.25">
      <c r="A323" t="s">
        <v>1020</v>
      </c>
      <c r="B323" t="s">
        <v>1021</v>
      </c>
      <c r="C323" s="4">
        <v>21</v>
      </c>
      <c r="D323" t="s">
        <v>16</v>
      </c>
      <c r="E323" t="s">
        <v>1022</v>
      </c>
      <c r="F323" t="s">
        <v>241</v>
      </c>
      <c r="G323" t="s">
        <v>13</v>
      </c>
      <c r="H323" t="s">
        <v>28</v>
      </c>
      <c r="I323" t="str">
        <f>IF(ISBLANK(Customer_Dim[[#This Row],[Loyalty_Level]]),"Platinum",Customer_Dim[[#This Row],[Loyalty_Level]])</f>
        <v>Bronze</v>
      </c>
      <c r="J323" t="str">
        <f>PROPER(TRIM(Customer_Dim[[#This Row],[Name]]))</f>
        <v>Darren Burton</v>
      </c>
      <c r="K323" t="str">
        <f>PROPER(TRIM(Customer_Dim[[#This Row],[City]]))</f>
        <v>Lake Alice</v>
      </c>
      <c r="L323" t="str">
        <f>IF(Customer_Dim[[#This Row],[Age]]&lt;30,"Young",IF(Customer_Dim[[#This Row],[Age]]&lt;50,"Middle Age","Senior"))</f>
        <v>Young</v>
      </c>
    </row>
    <row r="324" spans="1:12" x14ac:dyDescent="0.25">
      <c r="A324" t="s">
        <v>1023</v>
      </c>
      <c r="B324" t="s">
        <v>1024</v>
      </c>
      <c r="C324" s="4">
        <v>54</v>
      </c>
      <c r="D324" t="s">
        <v>10</v>
      </c>
      <c r="E324" t="s">
        <v>1025</v>
      </c>
      <c r="F324" t="s">
        <v>854</v>
      </c>
      <c r="G324" t="s">
        <v>13</v>
      </c>
      <c r="H324" t="s">
        <v>28</v>
      </c>
      <c r="I324" t="str">
        <f>IF(ISBLANK(Customer_Dim[[#This Row],[Loyalty_Level]]),"Platinum",Customer_Dim[[#This Row],[Loyalty_Level]])</f>
        <v>Bronze</v>
      </c>
      <c r="J324" t="str">
        <f>PROPER(TRIM(Customer_Dim[[#This Row],[Name]]))</f>
        <v>Samuel Arias</v>
      </c>
      <c r="K324" t="str">
        <f>PROPER(TRIM(Customer_Dim[[#This Row],[City]]))</f>
        <v>North Nicole</v>
      </c>
      <c r="L324" t="str">
        <f>IF(Customer_Dim[[#This Row],[Age]]&lt;30,"Young",IF(Customer_Dim[[#This Row],[Age]]&lt;50,"Middle Age","Senior"))</f>
        <v>Senior</v>
      </c>
    </row>
    <row r="325" spans="1:12" x14ac:dyDescent="0.25">
      <c r="A325" t="s">
        <v>1026</v>
      </c>
      <c r="B325" t="s">
        <v>1027</v>
      </c>
      <c r="C325" s="4">
        <v>64</v>
      </c>
      <c r="D325" t="s">
        <v>16</v>
      </c>
      <c r="E325" t="s">
        <v>1028</v>
      </c>
      <c r="F325" t="s">
        <v>12</v>
      </c>
      <c r="G325" t="s">
        <v>13</v>
      </c>
      <c r="H325" t="s">
        <v>19</v>
      </c>
      <c r="I325" t="str">
        <f>IF(ISBLANK(Customer_Dim[[#This Row],[Loyalty_Level]]),"Platinum",Customer_Dim[[#This Row],[Loyalty_Level]])</f>
        <v>Platinum</v>
      </c>
      <c r="J325" t="str">
        <f>PROPER(TRIM(Customer_Dim[[#This Row],[Name]]))</f>
        <v>Kristy Dunlap</v>
      </c>
      <c r="K325" t="str">
        <f>PROPER(TRIM(Customer_Dim[[#This Row],[City]]))</f>
        <v>Whiteport</v>
      </c>
      <c r="L325" t="str">
        <f>IF(Customer_Dim[[#This Row],[Age]]&lt;30,"Young",IF(Customer_Dim[[#This Row],[Age]]&lt;50,"Middle Age","Senior"))</f>
        <v>Senior</v>
      </c>
    </row>
    <row r="326" spans="1:12" x14ac:dyDescent="0.25">
      <c r="A326" t="s">
        <v>1029</v>
      </c>
      <c r="B326" t="s">
        <v>1030</v>
      </c>
      <c r="C326" s="4">
        <v>58</v>
      </c>
      <c r="D326" t="s">
        <v>10</v>
      </c>
      <c r="E326" t="s">
        <v>1031</v>
      </c>
      <c r="F326" t="s">
        <v>99</v>
      </c>
      <c r="G326" t="s">
        <v>13</v>
      </c>
      <c r="H326" t="s">
        <v>28</v>
      </c>
      <c r="I326" t="str">
        <f>IF(ISBLANK(Customer_Dim[[#This Row],[Loyalty_Level]]),"Platinum",Customer_Dim[[#This Row],[Loyalty_Level]])</f>
        <v>Bronze</v>
      </c>
      <c r="J326" t="str">
        <f>PROPER(TRIM(Customer_Dim[[#This Row],[Name]]))</f>
        <v>Alex Mann Ii</v>
      </c>
      <c r="K326" t="str">
        <f>PROPER(TRIM(Customer_Dim[[#This Row],[City]]))</f>
        <v>South Zacharychester</v>
      </c>
      <c r="L326" t="str">
        <f>IF(Customer_Dim[[#This Row],[Age]]&lt;30,"Young",IF(Customer_Dim[[#This Row],[Age]]&lt;50,"Middle Age","Senior"))</f>
        <v>Senior</v>
      </c>
    </row>
    <row r="327" spans="1:12" x14ac:dyDescent="0.25">
      <c r="A327" t="s">
        <v>1032</v>
      </c>
      <c r="B327" t="s">
        <v>1033</v>
      </c>
      <c r="C327" s="4">
        <v>60</v>
      </c>
      <c r="D327" t="s">
        <v>10</v>
      </c>
      <c r="E327" t="s">
        <v>1034</v>
      </c>
      <c r="F327" t="s">
        <v>328</v>
      </c>
      <c r="G327" t="s">
        <v>13</v>
      </c>
      <c r="H327" t="s">
        <v>28</v>
      </c>
      <c r="I327" t="str">
        <f>IF(ISBLANK(Customer_Dim[[#This Row],[Loyalty_Level]]),"Platinum",Customer_Dim[[#This Row],[Loyalty_Level]])</f>
        <v>Bronze</v>
      </c>
      <c r="J327" t="str">
        <f>PROPER(TRIM(Customer_Dim[[#This Row],[Name]]))</f>
        <v>Andrew Smith</v>
      </c>
      <c r="K327" t="str">
        <f>PROPER(TRIM(Customer_Dim[[#This Row],[City]]))</f>
        <v>East Matthew</v>
      </c>
      <c r="L327" t="str">
        <f>IF(Customer_Dim[[#This Row],[Age]]&lt;30,"Young",IF(Customer_Dim[[#This Row],[Age]]&lt;50,"Middle Age","Senior"))</f>
        <v>Senior</v>
      </c>
    </row>
    <row r="328" spans="1:12" x14ac:dyDescent="0.25">
      <c r="A328" t="s">
        <v>1035</v>
      </c>
      <c r="B328" t="s">
        <v>1036</v>
      </c>
      <c r="C328" s="4">
        <v>58</v>
      </c>
      <c r="D328" t="s">
        <v>16</v>
      </c>
      <c r="E328" t="s">
        <v>1037</v>
      </c>
      <c r="F328" t="s">
        <v>221</v>
      </c>
      <c r="G328" t="s">
        <v>13</v>
      </c>
      <c r="H328" t="s">
        <v>50</v>
      </c>
      <c r="I328" t="str">
        <f>IF(ISBLANK(Customer_Dim[[#This Row],[Loyalty_Level]]),"Platinum",Customer_Dim[[#This Row],[Loyalty_Level]])</f>
        <v>Gold</v>
      </c>
      <c r="J328" t="str">
        <f>PROPER(TRIM(Customer_Dim[[#This Row],[Name]]))</f>
        <v>Robert King</v>
      </c>
      <c r="K328" t="str">
        <f>PROPER(TRIM(Customer_Dim[[#This Row],[City]]))</f>
        <v>Cindyton</v>
      </c>
      <c r="L328" t="str">
        <f>IF(Customer_Dim[[#This Row],[Age]]&lt;30,"Young",IF(Customer_Dim[[#This Row],[Age]]&lt;50,"Middle Age","Senior"))</f>
        <v>Senior</v>
      </c>
    </row>
    <row r="329" spans="1:12" x14ac:dyDescent="0.25">
      <c r="A329" t="s">
        <v>1038</v>
      </c>
      <c r="B329" t="s">
        <v>1039</v>
      </c>
      <c r="C329" s="4">
        <v>62</v>
      </c>
      <c r="D329" t="s">
        <v>16</v>
      </c>
      <c r="E329" t="s">
        <v>1040</v>
      </c>
      <c r="F329" t="s">
        <v>61</v>
      </c>
      <c r="G329" t="s">
        <v>13</v>
      </c>
      <c r="H329" t="s">
        <v>28</v>
      </c>
      <c r="I329" t="str">
        <f>IF(ISBLANK(Customer_Dim[[#This Row],[Loyalty_Level]]),"Platinum",Customer_Dim[[#This Row],[Loyalty_Level]])</f>
        <v>Bronze</v>
      </c>
      <c r="J329" t="str">
        <f>PROPER(TRIM(Customer_Dim[[#This Row],[Name]]))</f>
        <v>Reginald Willis</v>
      </c>
      <c r="K329" t="str">
        <f>PROPER(TRIM(Customer_Dim[[#This Row],[City]]))</f>
        <v>Kellybury</v>
      </c>
      <c r="L329" t="str">
        <f>IF(Customer_Dim[[#This Row],[Age]]&lt;30,"Young",IF(Customer_Dim[[#This Row],[Age]]&lt;50,"Middle Age","Senior"))</f>
        <v>Senior</v>
      </c>
    </row>
    <row r="330" spans="1:12" x14ac:dyDescent="0.25">
      <c r="A330" t="s">
        <v>1041</v>
      </c>
      <c r="B330" t="s">
        <v>1042</v>
      </c>
      <c r="C330" s="4">
        <v>46</v>
      </c>
      <c r="D330" t="s">
        <v>10</v>
      </c>
      <c r="E330" t="s">
        <v>1043</v>
      </c>
      <c r="F330" t="s">
        <v>205</v>
      </c>
      <c r="G330" t="s">
        <v>13</v>
      </c>
      <c r="H330" t="s">
        <v>19</v>
      </c>
      <c r="I330" t="str">
        <f>IF(ISBLANK(Customer_Dim[[#This Row],[Loyalty_Level]]),"Platinum",Customer_Dim[[#This Row],[Loyalty_Level]])</f>
        <v>Platinum</v>
      </c>
      <c r="J330" t="str">
        <f>PROPER(TRIM(Customer_Dim[[#This Row],[Name]]))</f>
        <v>Mario Harvey Jr.</v>
      </c>
      <c r="K330" t="str">
        <f>PROPER(TRIM(Customer_Dim[[#This Row],[City]]))</f>
        <v>Jessicaport</v>
      </c>
      <c r="L330" t="str">
        <f>IF(Customer_Dim[[#This Row],[Age]]&lt;30,"Young",IF(Customer_Dim[[#This Row],[Age]]&lt;50,"Middle Age","Senior"))</f>
        <v>Middle Age</v>
      </c>
    </row>
    <row r="331" spans="1:12" x14ac:dyDescent="0.25">
      <c r="A331" t="s">
        <v>1044</v>
      </c>
      <c r="B331" t="s">
        <v>1045</v>
      </c>
      <c r="C331" s="4">
        <v>62</v>
      </c>
      <c r="D331" t="s">
        <v>16</v>
      </c>
      <c r="E331" t="s">
        <v>1046</v>
      </c>
      <c r="F331" t="s">
        <v>205</v>
      </c>
      <c r="G331" t="s">
        <v>13</v>
      </c>
      <c r="H331" t="s">
        <v>28</v>
      </c>
      <c r="I331" t="str">
        <f>IF(ISBLANK(Customer_Dim[[#This Row],[Loyalty_Level]]),"Platinum",Customer_Dim[[#This Row],[Loyalty_Level]])</f>
        <v>Bronze</v>
      </c>
      <c r="J331" t="str">
        <f>PROPER(TRIM(Customer_Dim[[#This Row],[Name]]))</f>
        <v>Victor Mcintosh</v>
      </c>
      <c r="K331" t="str">
        <f>PROPER(TRIM(Customer_Dim[[#This Row],[City]]))</f>
        <v>Tiffanyshire</v>
      </c>
      <c r="L331" t="str">
        <f>IF(Customer_Dim[[#This Row],[Age]]&lt;30,"Young",IF(Customer_Dim[[#This Row],[Age]]&lt;50,"Middle Age","Senior"))</f>
        <v>Senior</v>
      </c>
    </row>
    <row r="332" spans="1:12" x14ac:dyDescent="0.25">
      <c r="A332" t="s">
        <v>1047</v>
      </c>
      <c r="B332" t="s">
        <v>1048</v>
      </c>
      <c r="C332" s="4">
        <v>54</v>
      </c>
      <c r="D332" t="s">
        <v>10</v>
      </c>
      <c r="E332" t="s">
        <v>1049</v>
      </c>
      <c r="F332" t="s">
        <v>198</v>
      </c>
      <c r="G332" t="s">
        <v>13</v>
      </c>
      <c r="H332" t="s">
        <v>19</v>
      </c>
      <c r="I332" t="str">
        <f>IF(ISBLANK(Customer_Dim[[#This Row],[Loyalty_Level]]),"Platinum",Customer_Dim[[#This Row],[Loyalty_Level]])</f>
        <v>Platinum</v>
      </c>
      <c r="J332" t="str">
        <f>PROPER(TRIM(Customer_Dim[[#This Row],[Name]]))</f>
        <v>Pamela Mcguire</v>
      </c>
      <c r="K332" t="str">
        <f>PROPER(TRIM(Customer_Dim[[#This Row],[City]]))</f>
        <v>South Jasontown</v>
      </c>
      <c r="L332" t="str">
        <f>IF(Customer_Dim[[#This Row],[Age]]&lt;30,"Young",IF(Customer_Dim[[#This Row],[Age]]&lt;50,"Middle Age","Senior"))</f>
        <v>Senior</v>
      </c>
    </row>
    <row r="333" spans="1:12" x14ac:dyDescent="0.25">
      <c r="A333" t="s">
        <v>1050</v>
      </c>
      <c r="B333" t="s">
        <v>1051</v>
      </c>
      <c r="C333" s="4">
        <v>38</v>
      </c>
      <c r="D333" t="s">
        <v>16</v>
      </c>
      <c r="E333" t="s">
        <v>1052</v>
      </c>
      <c r="F333" t="s">
        <v>69</v>
      </c>
      <c r="G333" t="s">
        <v>13</v>
      </c>
      <c r="H333" t="s">
        <v>28</v>
      </c>
      <c r="I333" t="str">
        <f>IF(ISBLANK(Customer_Dim[[#This Row],[Loyalty_Level]]),"Platinum",Customer_Dim[[#This Row],[Loyalty_Level]])</f>
        <v>Bronze</v>
      </c>
      <c r="J333" t="str">
        <f>PROPER(TRIM(Customer_Dim[[#This Row],[Name]]))</f>
        <v>Maria Phillips</v>
      </c>
      <c r="K333" t="str">
        <f>PROPER(TRIM(Customer_Dim[[#This Row],[City]]))</f>
        <v>North Kathytown</v>
      </c>
      <c r="L333" t="str">
        <f>IF(Customer_Dim[[#This Row],[Age]]&lt;30,"Young",IF(Customer_Dim[[#This Row],[Age]]&lt;50,"Middle Age","Senior"))</f>
        <v>Middle Age</v>
      </c>
    </row>
    <row r="334" spans="1:12" x14ac:dyDescent="0.25">
      <c r="A334" t="s">
        <v>1053</v>
      </c>
      <c r="B334" t="s">
        <v>1054</v>
      </c>
      <c r="C334" s="4">
        <v>34</v>
      </c>
      <c r="D334" t="s">
        <v>16</v>
      </c>
      <c r="E334" t="s">
        <v>1055</v>
      </c>
      <c r="F334" t="s">
        <v>103</v>
      </c>
      <c r="G334" t="s">
        <v>13</v>
      </c>
      <c r="H334" t="s">
        <v>28</v>
      </c>
      <c r="I334" t="str">
        <f>IF(ISBLANK(Customer_Dim[[#This Row],[Loyalty_Level]]),"Platinum",Customer_Dim[[#This Row],[Loyalty_Level]])</f>
        <v>Bronze</v>
      </c>
      <c r="J334" t="str">
        <f>PROPER(TRIM(Customer_Dim[[#This Row],[Name]]))</f>
        <v>Dr. Lindsay Hanna</v>
      </c>
      <c r="K334" t="str">
        <f>PROPER(TRIM(Customer_Dim[[#This Row],[City]]))</f>
        <v>New Paulstad</v>
      </c>
      <c r="L334" t="str">
        <f>IF(Customer_Dim[[#This Row],[Age]]&lt;30,"Young",IF(Customer_Dim[[#This Row],[Age]]&lt;50,"Middle Age","Senior"))</f>
        <v>Middle Age</v>
      </c>
    </row>
    <row r="335" spans="1:12" x14ac:dyDescent="0.25">
      <c r="A335" t="s">
        <v>1056</v>
      </c>
      <c r="B335" t="s">
        <v>1057</v>
      </c>
      <c r="C335" s="4">
        <v>64</v>
      </c>
      <c r="D335" t="s">
        <v>16</v>
      </c>
      <c r="E335" t="s">
        <v>1058</v>
      </c>
      <c r="F335" t="s">
        <v>84</v>
      </c>
      <c r="G335" t="s">
        <v>13</v>
      </c>
      <c r="H335" t="s">
        <v>50</v>
      </c>
      <c r="I335" t="str">
        <f>IF(ISBLANK(Customer_Dim[[#This Row],[Loyalty_Level]]),"Platinum",Customer_Dim[[#This Row],[Loyalty_Level]])</f>
        <v>Gold</v>
      </c>
      <c r="J335" t="str">
        <f>PROPER(TRIM(Customer_Dim[[#This Row],[Name]]))</f>
        <v>Teresa Johnson</v>
      </c>
      <c r="K335" t="str">
        <f>PROPER(TRIM(Customer_Dim[[#This Row],[City]]))</f>
        <v>Johnsonbury</v>
      </c>
      <c r="L335" t="str">
        <f>IF(Customer_Dim[[#This Row],[Age]]&lt;30,"Young",IF(Customer_Dim[[#This Row],[Age]]&lt;50,"Middle Age","Senior"))</f>
        <v>Senior</v>
      </c>
    </row>
    <row r="336" spans="1:12" x14ac:dyDescent="0.25">
      <c r="A336" t="s">
        <v>1059</v>
      </c>
      <c r="B336" t="s">
        <v>1060</v>
      </c>
      <c r="C336" s="4">
        <v>50</v>
      </c>
      <c r="D336" t="s">
        <v>16</v>
      </c>
      <c r="E336" t="s">
        <v>1061</v>
      </c>
      <c r="F336" t="s">
        <v>171</v>
      </c>
      <c r="G336" t="s">
        <v>13</v>
      </c>
      <c r="H336" t="s">
        <v>33</v>
      </c>
      <c r="I336" t="str">
        <f>IF(ISBLANK(Customer_Dim[[#This Row],[Loyalty_Level]]),"Platinum",Customer_Dim[[#This Row],[Loyalty_Level]])</f>
        <v>Silver</v>
      </c>
      <c r="J336" t="str">
        <f>PROPER(TRIM(Customer_Dim[[#This Row],[Name]]))</f>
        <v>Mr. Christopher Sims</v>
      </c>
      <c r="K336" t="str">
        <f>PROPER(TRIM(Customer_Dim[[#This Row],[City]]))</f>
        <v>Donaldsontown</v>
      </c>
      <c r="L336" t="str">
        <f>IF(Customer_Dim[[#This Row],[Age]]&lt;30,"Young",IF(Customer_Dim[[#This Row],[Age]]&lt;50,"Middle Age","Senior"))</f>
        <v>Senior</v>
      </c>
    </row>
    <row r="337" spans="1:12" x14ac:dyDescent="0.25">
      <c r="A337" t="s">
        <v>1062</v>
      </c>
      <c r="B337" t="s">
        <v>1063</v>
      </c>
      <c r="C337" s="4">
        <v>37</v>
      </c>
      <c r="D337" t="s">
        <v>10</v>
      </c>
      <c r="E337" t="s">
        <v>1064</v>
      </c>
      <c r="F337" t="s">
        <v>12</v>
      </c>
      <c r="G337" t="s">
        <v>13</v>
      </c>
      <c r="H337" t="s">
        <v>19</v>
      </c>
      <c r="I337" t="str">
        <f>IF(ISBLANK(Customer_Dim[[#This Row],[Loyalty_Level]]),"Platinum",Customer_Dim[[#This Row],[Loyalty_Level]])</f>
        <v>Platinum</v>
      </c>
      <c r="J337" t="str">
        <f>PROPER(TRIM(Customer_Dim[[#This Row],[Name]]))</f>
        <v>Jennifer Woods</v>
      </c>
      <c r="K337" t="str">
        <f>PROPER(TRIM(Customer_Dim[[#This Row],[City]]))</f>
        <v>West Brendamouth</v>
      </c>
      <c r="L337" t="str">
        <f>IF(Customer_Dim[[#This Row],[Age]]&lt;30,"Young",IF(Customer_Dim[[#This Row],[Age]]&lt;50,"Middle Age","Senior"))</f>
        <v>Middle Age</v>
      </c>
    </row>
    <row r="338" spans="1:12" x14ac:dyDescent="0.25">
      <c r="A338" t="s">
        <v>1065</v>
      </c>
      <c r="B338" t="s">
        <v>1066</v>
      </c>
      <c r="C338" s="4">
        <v>58</v>
      </c>
      <c r="D338" t="s">
        <v>16</v>
      </c>
      <c r="E338" t="s">
        <v>1067</v>
      </c>
      <c r="F338" t="s">
        <v>37</v>
      </c>
      <c r="G338" t="s">
        <v>13</v>
      </c>
      <c r="H338" t="s">
        <v>33</v>
      </c>
      <c r="I338" t="str">
        <f>IF(ISBLANK(Customer_Dim[[#This Row],[Loyalty_Level]]),"Platinum",Customer_Dim[[#This Row],[Loyalty_Level]])</f>
        <v>Silver</v>
      </c>
      <c r="J338" t="str">
        <f>PROPER(TRIM(Customer_Dim[[#This Row],[Name]]))</f>
        <v>John Jones</v>
      </c>
      <c r="K338" t="str">
        <f>PROPER(TRIM(Customer_Dim[[#This Row],[City]]))</f>
        <v>North Michaelborough</v>
      </c>
      <c r="L338" t="str">
        <f>IF(Customer_Dim[[#This Row],[Age]]&lt;30,"Young",IF(Customer_Dim[[#This Row],[Age]]&lt;50,"Middle Age","Senior"))</f>
        <v>Senior</v>
      </c>
    </row>
    <row r="339" spans="1:12" x14ac:dyDescent="0.25">
      <c r="A339" t="s">
        <v>1068</v>
      </c>
      <c r="B339" t="s">
        <v>1069</v>
      </c>
      <c r="C339" s="4">
        <v>40</v>
      </c>
      <c r="D339" t="s">
        <v>16</v>
      </c>
      <c r="E339" t="s">
        <v>1070</v>
      </c>
      <c r="F339" t="s">
        <v>12</v>
      </c>
      <c r="G339" t="s">
        <v>13</v>
      </c>
      <c r="H339" t="s">
        <v>28</v>
      </c>
      <c r="I339" t="str">
        <f>IF(ISBLANK(Customer_Dim[[#This Row],[Loyalty_Level]]),"Platinum",Customer_Dim[[#This Row],[Loyalty_Level]])</f>
        <v>Bronze</v>
      </c>
      <c r="J339" t="str">
        <f>PROPER(TRIM(Customer_Dim[[#This Row],[Name]]))</f>
        <v>Carol Lewis</v>
      </c>
      <c r="K339" t="str">
        <f>PROPER(TRIM(Customer_Dim[[#This Row],[City]]))</f>
        <v>Ryanport</v>
      </c>
      <c r="L339" t="str">
        <f>IF(Customer_Dim[[#This Row],[Age]]&lt;30,"Young",IF(Customer_Dim[[#This Row],[Age]]&lt;50,"Middle Age","Senior"))</f>
        <v>Middle Age</v>
      </c>
    </row>
    <row r="340" spans="1:12" x14ac:dyDescent="0.25">
      <c r="A340" t="s">
        <v>1071</v>
      </c>
      <c r="B340" t="s">
        <v>1072</v>
      </c>
      <c r="C340" s="4">
        <v>46</v>
      </c>
      <c r="D340" t="s">
        <v>16</v>
      </c>
      <c r="E340" t="s">
        <v>1073</v>
      </c>
      <c r="F340" t="s">
        <v>171</v>
      </c>
      <c r="G340" t="s">
        <v>13</v>
      </c>
      <c r="H340" t="s">
        <v>33</v>
      </c>
      <c r="I340" t="str">
        <f>IF(ISBLANK(Customer_Dim[[#This Row],[Loyalty_Level]]),"Platinum",Customer_Dim[[#This Row],[Loyalty_Level]])</f>
        <v>Silver</v>
      </c>
      <c r="J340" t="str">
        <f>PROPER(TRIM(Customer_Dim[[#This Row],[Name]]))</f>
        <v>Jasmine Snyder</v>
      </c>
      <c r="K340" t="str">
        <f>PROPER(TRIM(Customer_Dim[[#This Row],[City]]))</f>
        <v>Hudsonfort</v>
      </c>
      <c r="L340" t="str">
        <f>IF(Customer_Dim[[#This Row],[Age]]&lt;30,"Young",IF(Customer_Dim[[#This Row],[Age]]&lt;50,"Middle Age","Senior"))</f>
        <v>Middle Age</v>
      </c>
    </row>
    <row r="341" spans="1:12" x14ac:dyDescent="0.25">
      <c r="A341" t="s">
        <v>1074</v>
      </c>
      <c r="B341" t="s">
        <v>1075</v>
      </c>
      <c r="C341" s="4">
        <v>52</v>
      </c>
      <c r="D341" t="s">
        <v>16</v>
      </c>
      <c r="E341" t="s">
        <v>1076</v>
      </c>
      <c r="F341" t="s">
        <v>137</v>
      </c>
      <c r="G341" t="s">
        <v>13</v>
      </c>
      <c r="H341" t="s">
        <v>19</v>
      </c>
      <c r="I341" t="str">
        <f>IF(ISBLANK(Customer_Dim[[#This Row],[Loyalty_Level]]),"Platinum",Customer_Dim[[#This Row],[Loyalty_Level]])</f>
        <v>Platinum</v>
      </c>
      <c r="J341" t="str">
        <f>PROPER(TRIM(Customer_Dim[[#This Row],[Name]]))</f>
        <v>Mrs. Susan Buckley</v>
      </c>
      <c r="K341" t="str">
        <f>PROPER(TRIM(Customer_Dim[[#This Row],[City]]))</f>
        <v>Stevensbury</v>
      </c>
      <c r="L341" t="str">
        <f>IF(Customer_Dim[[#This Row],[Age]]&lt;30,"Young",IF(Customer_Dim[[#This Row],[Age]]&lt;50,"Middle Age","Senior"))</f>
        <v>Senior</v>
      </c>
    </row>
    <row r="342" spans="1:12" x14ac:dyDescent="0.25">
      <c r="A342" t="s">
        <v>1077</v>
      </c>
      <c r="B342" t="s">
        <v>1078</v>
      </c>
      <c r="C342" s="4">
        <v>27</v>
      </c>
      <c r="D342" t="s">
        <v>10</v>
      </c>
      <c r="E342" t="s">
        <v>1079</v>
      </c>
      <c r="F342" t="s">
        <v>278</v>
      </c>
      <c r="G342" t="s">
        <v>13</v>
      </c>
      <c r="H342" t="s">
        <v>28</v>
      </c>
      <c r="I342" t="str">
        <f>IF(ISBLANK(Customer_Dim[[#This Row],[Loyalty_Level]]),"Platinum",Customer_Dim[[#This Row],[Loyalty_Level]])</f>
        <v>Bronze</v>
      </c>
      <c r="J342" t="str">
        <f>PROPER(TRIM(Customer_Dim[[#This Row],[Name]]))</f>
        <v>Eric Davis</v>
      </c>
      <c r="K342" t="str">
        <f>PROPER(TRIM(Customer_Dim[[#This Row],[City]]))</f>
        <v>Johntown</v>
      </c>
      <c r="L342" t="str">
        <f>IF(Customer_Dim[[#This Row],[Age]]&lt;30,"Young",IF(Customer_Dim[[#This Row],[Age]]&lt;50,"Middle Age","Senior"))</f>
        <v>Young</v>
      </c>
    </row>
    <row r="343" spans="1:12" x14ac:dyDescent="0.25">
      <c r="A343" t="s">
        <v>1080</v>
      </c>
      <c r="B343" t="s">
        <v>1081</v>
      </c>
      <c r="C343" s="4">
        <v>56</v>
      </c>
      <c r="D343" t="s">
        <v>16</v>
      </c>
      <c r="E343" t="s">
        <v>1082</v>
      </c>
      <c r="F343" t="s">
        <v>198</v>
      </c>
      <c r="G343" t="s">
        <v>13</v>
      </c>
      <c r="H343" t="s">
        <v>28</v>
      </c>
      <c r="I343" t="str">
        <f>IF(ISBLANK(Customer_Dim[[#This Row],[Loyalty_Level]]),"Platinum",Customer_Dim[[#This Row],[Loyalty_Level]])</f>
        <v>Bronze</v>
      </c>
      <c r="J343" t="str">
        <f>PROPER(TRIM(Customer_Dim[[#This Row],[Name]]))</f>
        <v>Angela Williams</v>
      </c>
      <c r="K343" t="str">
        <f>PROPER(TRIM(Customer_Dim[[#This Row],[City]]))</f>
        <v>Lake Alyssaburgh</v>
      </c>
      <c r="L343" t="str">
        <f>IF(Customer_Dim[[#This Row],[Age]]&lt;30,"Young",IF(Customer_Dim[[#This Row],[Age]]&lt;50,"Middle Age","Senior"))</f>
        <v>Senior</v>
      </c>
    </row>
    <row r="344" spans="1:12" x14ac:dyDescent="0.25">
      <c r="A344" t="s">
        <v>1083</v>
      </c>
      <c r="B344" t="s">
        <v>1084</v>
      </c>
      <c r="C344" s="4">
        <v>30</v>
      </c>
      <c r="D344" t="s">
        <v>16</v>
      </c>
      <c r="E344" t="s">
        <v>1085</v>
      </c>
      <c r="F344" t="s">
        <v>171</v>
      </c>
      <c r="G344" t="s">
        <v>13</v>
      </c>
      <c r="H344" t="s">
        <v>28</v>
      </c>
      <c r="I344" t="str">
        <f>IF(ISBLANK(Customer_Dim[[#This Row],[Loyalty_Level]]),"Platinum",Customer_Dim[[#This Row],[Loyalty_Level]])</f>
        <v>Bronze</v>
      </c>
      <c r="J344" t="str">
        <f>PROPER(TRIM(Customer_Dim[[#This Row],[Name]]))</f>
        <v>Michelle Cunningham</v>
      </c>
      <c r="K344" t="str">
        <f>PROPER(TRIM(Customer_Dim[[#This Row],[City]]))</f>
        <v>Amandaborough</v>
      </c>
      <c r="L344" t="str">
        <f>IF(Customer_Dim[[#This Row],[Age]]&lt;30,"Young",IF(Customer_Dim[[#This Row],[Age]]&lt;50,"Middle Age","Senior"))</f>
        <v>Middle Age</v>
      </c>
    </row>
    <row r="345" spans="1:12" x14ac:dyDescent="0.25">
      <c r="A345" t="s">
        <v>1086</v>
      </c>
      <c r="B345" t="s">
        <v>1087</v>
      </c>
      <c r="C345" s="4">
        <v>38</v>
      </c>
      <c r="D345" t="s">
        <v>10</v>
      </c>
      <c r="E345" t="s">
        <v>1088</v>
      </c>
      <c r="F345" t="s">
        <v>291</v>
      </c>
      <c r="G345" t="s">
        <v>13</v>
      </c>
      <c r="H345" t="s">
        <v>28</v>
      </c>
      <c r="I345" t="str">
        <f>IF(ISBLANK(Customer_Dim[[#This Row],[Loyalty_Level]]),"Platinum",Customer_Dim[[#This Row],[Loyalty_Level]])</f>
        <v>Bronze</v>
      </c>
      <c r="J345" t="str">
        <f>PROPER(TRIM(Customer_Dim[[#This Row],[Name]]))</f>
        <v>Ryan Moore</v>
      </c>
      <c r="K345" t="str">
        <f>PROPER(TRIM(Customer_Dim[[#This Row],[City]]))</f>
        <v>Cartershire</v>
      </c>
      <c r="L345" t="str">
        <f>IF(Customer_Dim[[#This Row],[Age]]&lt;30,"Young",IF(Customer_Dim[[#This Row],[Age]]&lt;50,"Middle Age","Senior"))</f>
        <v>Middle Age</v>
      </c>
    </row>
    <row r="346" spans="1:12" x14ac:dyDescent="0.25">
      <c r="A346" t="s">
        <v>1089</v>
      </c>
      <c r="B346" t="s">
        <v>1090</v>
      </c>
      <c r="C346" s="4">
        <v>39</v>
      </c>
      <c r="D346" t="s">
        <v>10</v>
      </c>
      <c r="E346" t="s">
        <v>1091</v>
      </c>
      <c r="F346" t="s">
        <v>237</v>
      </c>
      <c r="G346" t="s">
        <v>13</v>
      </c>
      <c r="H346" t="s">
        <v>50</v>
      </c>
      <c r="I346" t="str">
        <f>IF(ISBLANK(Customer_Dim[[#This Row],[Loyalty_Level]]),"Platinum",Customer_Dim[[#This Row],[Loyalty_Level]])</f>
        <v>Gold</v>
      </c>
      <c r="J346" t="str">
        <f>PROPER(TRIM(Customer_Dim[[#This Row],[Name]]))</f>
        <v>Evelyn Brown</v>
      </c>
      <c r="K346" t="str">
        <f>PROPER(TRIM(Customer_Dim[[#This Row],[City]]))</f>
        <v>West Victoriaborough</v>
      </c>
      <c r="L346" t="str">
        <f>IF(Customer_Dim[[#This Row],[Age]]&lt;30,"Young",IF(Customer_Dim[[#This Row],[Age]]&lt;50,"Middle Age","Senior"))</f>
        <v>Middle Age</v>
      </c>
    </row>
    <row r="347" spans="1:12" x14ac:dyDescent="0.25">
      <c r="A347" t="s">
        <v>1092</v>
      </c>
      <c r="B347" t="s">
        <v>1093</v>
      </c>
      <c r="C347" s="4">
        <v>33</v>
      </c>
      <c r="D347" t="s">
        <v>10</v>
      </c>
      <c r="E347" t="s">
        <v>1094</v>
      </c>
      <c r="F347" t="s">
        <v>99</v>
      </c>
      <c r="G347" t="s">
        <v>13</v>
      </c>
      <c r="H347" t="s">
        <v>28</v>
      </c>
      <c r="I347" t="str">
        <f>IF(ISBLANK(Customer_Dim[[#This Row],[Loyalty_Level]]),"Platinum",Customer_Dim[[#This Row],[Loyalty_Level]])</f>
        <v>Bronze</v>
      </c>
      <c r="J347" t="str">
        <f>PROPER(TRIM(Customer_Dim[[#This Row],[Name]]))</f>
        <v>Daniel Nelson</v>
      </c>
      <c r="K347" t="str">
        <f>PROPER(TRIM(Customer_Dim[[#This Row],[City]]))</f>
        <v>North Jonathan</v>
      </c>
      <c r="L347" t="str">
        <f>IF(Customer_Dim[[#This Row],[Age]]&lt;30,"Young",IF(Customer_Dim[[#This Row],[Age]]&lt;50,"Middle Age","Senior"))</f>
        <v>Middle Age</v>
      </c>
    </row>
    <row r="348" spans="1:12" x14ac:dyDescent="0.25">
      <c r="A348" t="s">
        <v>1095</v>
      </c>
      <c r="B348" t="s">
        <v>1096</v>
      </c>
      <c r="C348" s="4">
        <v>58</v>
      </c>
      <c r="D348" t="s">
        <v>16</v>
      </c>
      <c r="E348" t="s">
        <v>1097</v>
      </c>
      <c r="F348" t="s">
        <v>241</v>
      </c>
      <c r="G348" t="s">
        <v>13</v>
      </c>
      <c r="H348" t="s">
        <v>19</v>
      </c>
      <c r="I348" t="str">
        <f>IF(ISBLANK(Customer_Dim[[#This Row],[Loyalty_Level]]),"Platinum",Customer_Dim[[#This Row],[Loyalty_Level]])</f>
        <v>Platinum</v>
      </c>
      <c r="J348" t="str">
        <f>PROPER(TRIM(Customer_Dim[[#This Row],[Name]]))</f>
        <v>John Jordan</v>
      </c>
      <c r="K348" t="str">
        <f>PROPER(TRIM(Customer_Dim[[#This Row],[City]]))</f>
        <v>Port Crystalberg</v>
      </c>
      <c r="L348" t="str">
        <f>IF(Customer_Dim[[#This Row],[Age]]&lt;30,"Young",IF(Customer_Dim[[#This Row],[Age]]&lt;50,"Middle Age","Senior"))</f>
        <v>Senior</v>
      </c>
    </row>
    <row r="349" spans="1:12" x14ac:dyDescent="0.25">
      <c r="A349" t="s">
        <v>1098</v>
      </c>
      <c r="B349" t="s">
        <v>1099</v>
      </c>
      <c r="C349" s="4">
        <v>39</v>
      </c>
      <c r="D349" t="s">
        <v>16</v>
      </c>
      <c r="E349" t="s">
        <v>1100</v>
      </c>
      <c r="F349" t="s">
        <v>171</v>
      </c>
      <c r="G349" t="s">
        <v>13</v>
      </c>
      <c r="H349" t="s">
        <v>50</v>
      </c>
      <c r="I349" t="str">
        <f>IF(ISBLANK(Customer_Dim[[#This Row],[Loyalty_Level]]),"Platinum",Customer_Dim[[#This Row],[Loyalty_Level]])</f>
        <v>Gold</v>
      </c>
      <c r="J349" t="str">
        <f>PROPER(TRIM(Customer_Dim[[#This Row],[Name]]))</f>
        <v>Justin Mason Dds</v>
      </c>
      <c r="K349" t="str">
        <f>PROPER(TRIM(Customer_Dim[[#This Row],[City]]))</f>
        <v>Peggystad</v>
      </c>
      <c r="L349" t="str">
        <f>IF(Customer_Dim[[#This Row],[Age]]&lt;30,"Young",IF(Customer_Dim[[#This Row],[Age]]&lt;50,"Middle Age","Senior"))</f>
        <v>Middle Age</v>
      </c>
    </row>
    <row r="350" spans="1:12" x14ac:dyDescent="0.25">
      <c r="A350" t="s">
        <v>1101</v>
      </c>
      <c r="B350" t="s">
        <v>1102</v>
      </c>
      <c r="C350" s="4">
        <v>55</v>
      </c>
      <c r="D350" t="s">
        <v>10</v>
      </c>
      <c r="E350" t="s">
        <v>1103</v>
      </c>
      <c r="F350" t="s">
        <v>54</v>
      </c>
      <c r="G350" t="s">
        <v>13</v>
      </c>
      <c r="H350" t="s">
        <v>33</v>
      </c>
      <c r="I350" t="str">
        <f>IF(ISBLANK(Customer_Dim[[#This Row],[Loyalty_Level]]),"Platinum",Customer_Dim[[#This Row],[Loyalty_Level]])</f>
        <v>Silver</v>
      </c>
      <c r="J350" t="str">
        <f>PROPER(TRIM(Customer_Dim[[#This Row],[Name]]))</f>
        <v>Sherry Cabrera</v>
      </c>
      <c r="K350" t="str">
        <f>PROPER(TRIM(Customer_Dim[[#This Row],[City]]))</f>
        <v>Shannonview</v>
      </c>
      <c r="L350" t="str">
        <f>IF(Customer_Dim[[#This Row],[Age]]&lt;30,"Young",IF(Customer_Dim[[#This Row],[Age]]&lt;50,"Middle Age","Senior"))</f>
        <v>Senior</v>
      </c>
    </row>
    <row r="351" spans="1:12" x14ac:dyDescent="0.25">
      <c r="A351" t="s">
        <v>1104</v>
      </c>
      <c r="B351" t="s">
        <v>1105</v>
      </c>
      <c r="C351" s="4">
        <v>31</v>
      </c>
      <c r="D351" t="s">
        <v>10</v>
      </c>
      <c r="E351" t="s">
        <v>1106</v>
      </c>
      <c r="F351" t="s">
        <v>167</v>
      </c>
      <c r="G351" t="s">
        <v>13</v>
      </c>
      <c r="H351" t="s">
        <v>28</v>
      </c>
      <c r="I351" t="str">
        <f>IF(ISBLANK(Customer_Dim[[#This Row],[Loyalty_Level]]),"Platinum",Customer_Dim[[#This Row],[Loyalty_Level]])</f>
        <v>Bronze</v>
      </c>
      <c r="J351" t="str">
        <f>PROPER(TRIM(Customer_Dim[[#This Row],[Name]]))</f>
        <v>Heather Valenzuela</v>
      </c>
      <c r="K351" t="str">
        <f>PROPER(TRIM(Customer_Dim[[#This Row],[City]]))</f>
        <v>New Angiefurt</v>
      </c>
      <c r="L351" t="str">
        <f>IF(Customer_Dim[[#This Row],[Age]]&lt;30,"Young",IF(Customer_Dim[[#This Row],[Age]]&lt;50,"Middle Age","Senior"))</f>
        <v>Middle Age</v>
      </c>
    </row>
    <row r="352" spans="1:12" x14ac:dyDescent="0.25">
      <c r="A352" t="s">
        <v>1107</v>
      </c>
      <c r="B352" t="s">
        <v>1108</v>
      </c>
      <c r="C352" s="4">
        <v>26</v>
      </c>
      <c r="D352" t="s">
        <v>10</v>
      </c>
      <c r="E352" t="s">
        <v>1109</v>
      </c>
      <c r="F352" t="s">
        <v>271</v>
      </c>
      <c r="G352" t="s">
        <v>13</v>
      </c>
      <c r="H352" t="s">
        <v>33</v>
      </c>
      <c r="I352" t="str">
        <f>IF(ISBLANK(Customer_Dim[[#This Row],[Loyalty_Level]]),"Platinum",Customer_Dim[[#This Row],[Loyalty_Level]])</f>
        <v>Silver</v>
      </c>
      <c r="J352" t="str">
        <f>PROPER(TRIM(Customer_Dim[[#This Row],[Name]]))</f>
        <v>Charles Miller</v>
      </c>
      <c r="K352" t="str">
        <f>PROPER(TRIM(Customer_Dim[[#This Row],[City]]))</f>
        <v>Lake Allisonborough</v>
      </c>
      <c r="L352" t="str">
        <f>IF(Customer_Dim[[#This Row],[Age]]&lt;30,"Young",IF(Customer_Dim[[#This Row],[Age]]&lt;50,"Middle Age","Senior"))</f>
        <v>Young</v>
      </c>
    </row>
    <row r="353" spans="1:12" x14ac:dyDescent="0.25">
      <c r="A353" t="s">
        <v>1110</v>
      </c>
      <c r="B353" t="s">
        <v>1111</v>
      </c>
      <c r="C353" s="4">
        <v>25</v>
      </c>
      <c r="D353" t="s">
        <v>16</v>
      </c>
      <c r="E353" t="s">
        <v>1112</v>
      </c>
      <c r="F353" t="s">
        <v>73</v>
      </c>
      <c r="G353" t="s">
        <v>13</v>
      </c>
      <c r="H353" t="s">
        <v>28</v>
      </c>
      <c r="I353" t="str">
        <f>IF(ISBLANK(Customer_Dim[[#This Row],[Loyalty_Level]]),"Platinum",Customer_Dim[[#This Row],[Loyalty_Level]])</f>
        <v>Bronze</v>
      </c>
      <c r="J353" t="str">
        <f>PROPER(TRIM(Customer_Dim[[#This Row],[Name]]))</f>
        <v>Jeffrey Mccarthy</v>
      </c>
      <c r="K353" t="str">
        <f>PROPER(TRIM(Customer_Dim[[#This Row],[City]]))</f>
        <v>North Samuel</v>
      </c>
      <c r="L353" t="str">
        <f>IF(Customer_Dim[[#This Row],[Age]]&lt;30,"Young",IF(Customer_Dim[[#This Row],[Age]]&lt;50,"Middle Age","Senior"))</f>
        <v>Young</v>
      </c>
    </row>
    <row r="354" spans="1:12" x14ac:dyDescent="0.25">
      <c r="A354" t="s">
        <v>1113</v>
      </c>
      <c r="B354" t="s">
        <v>1114</v>
      </c>
      <c r="C354" s="4">
        <v>52</v>
      </c>
      <c r="D354" t="s">
        <v>16</v>
      </c>
      <c r="E354" t="s">
        <v>1115</v>
      </c>
      <c r="F354" t="s">
        <v>328</v>
      </c>
      <c r="G354" t="s">
        <v>13</v>
      </c>
      <c r="H354" t="s">
        <v>33</v>
      </c>
      <c r="I354" t="str">
        <f>IF(ISBLANK(Customer_Dim[[#This Row],[Loyalty_Level]]),"Platinum",Customer_Dim[[#This Row],[Loyalty_Level]])</f>
        <v>Silver</v>
      </c>
      <c r="J354" t="str">
        <f>PROPER(TRIM(Customer_Dim[[#This Row],[Name]]))</f>
        <v>Michael Greene</v>
      </c>
      <c r="K354" t="str">
        <f>PROPER(TRIM(Customer_Dim[[#This Row],[City]]))</f>
        <v>Port Saramouth</v>
      </c>
      <c r="L354" t="str">
        <f>IF(Customer_Dim[[#This Row],[Age]]&lt;30,"Young",IF(Customer_Dim[[#This Row],[Age]]&lt;50,"Middle Age","Senior"))</f>
        <v>Senior</v>
      </c>
    </row>
    <row r="355" spans="1:12" x14ac:dyDescent="0.25">
      <c r="A355" t="s">
        <v>1116</v>
      </c>
      <c r="B355" t="s">
        <v>1117</v>
      </c>
      <c r="C355" s="4">
        <v>56</v>
      </c>
      <c r="D355" t="s">
        <v>16</v>
      </c>
      <c r="E355" t="s">
        <v>1118</v>
      </c>
      <c r="F355" t="s">
        <v>37</v>
      </c>
      <c r="G355" t="s">
        <v>13</v>
      </c>
      <c r="H355" t="s">
        <v>19</v>
      </c>
      <c r="I355" t="str">
        <f>IF(ISBLANK(Customer_Dim[[#This Row],[Loyalty_Level]]),"Platinum",Customer_Dim[[#This Row],[Loyalty_Level]])</f>
        <v>Platinum</v>
      </c>
      <c r="J355" t="str">
        <f>PROPER(TRIM(Customer_Dim[[#This Row],[Name]]))</f>
        <v>Laura Green</v>
      </c>
      <c r="K355" t="str">
        <f>PROPER(TRIM(Customer_Dim[[#This Row],[City]]))</f>
        <v>Westbury</v>
      </c>
      <c r="L355" t="str">
        <f>IF(Customer_Dim[[#This Row],[Age]]&lt;30,"Young",IF(Customer_Dim[[#This Row],[Age]]&lt;50,"Middle Age","Senior"))</f>
        <v>Senior</v>
      </c>
    </row>
    <row r="356" spans="1:12" x14ac:dyDescent="0.25">
      <c r="A356" t="s">
        <v>1119</v>
      </c>
      <c r="B356" t="s">
        <v>1120</v>
      </c>
      <c r="C356" s="4">
        <v>38</v>
      </c>
      <c r="D356" t="s">
        <v>10</v>
      </c>
      <c r="E356" t="s">
        <v>1121</v>
      </c>
      <c r="F356" t="s">
        <v>171</v>
      </c>
      <c r="G356" t="s">
        <v>13</v>
      </c>
      <c r="H356" t="s">
        <v>33</v>
      </c>
      <c r="I356" t="str">
        <f>IF(ISBLANK(Customer_Dim[[#This Row],[Loyalty_Level]]),"Platinum",Customer_Dim[[#This Row],[Loyalty_Level]])</f>
        <v>Silver</v>
      </c>
      <c r="J356" t="str">
        <f>PROPER(TRIM(Customer_Dim[[#This Row],[Name]]))</f>
        <v>Ryan Torres</v>
      </c>
      <c r="K356" t="str">
        <f>PROPER(TRIM(Customer_Dim[[#This Row],[City]]))</f>
        <v>Guerreroport</v>
      </c>
      <c r="L356" t="str">
        <f>IF(Customer_Dim[[#This Row],[Age]]&lt;30,"Young",IF(Customer_Dim[[#This Row],[Age]]&lt;50,"Middle Age","Senior"))</f>
        <v>Middle Age</v>
      </c>
    </row>
    <row r="357" spans="1:12" x14ac:dyDescent="0.25">
      <c r="A357" t="s">
        <v>1122</v>
      </c>
      <c r="B357" t="s">
        <v>1123</v>
      </c>
      <c r="C357" s="4">
        <v>20</v>
      </c>
      <c r="D357" t="s">
        <v>10</v>
      </c>
      <c r="E357" t="s">
        <v>1124</v>
      </c>
      <c r="F357" t="s">
        <v>77</v>
      </c>
      <c r="G357" t="s">
        <v>13</v>
      </c>
      <c r="H357" t="s">
        <v>50</v>
      </c>
      <c r="I357" t="str">
        <f>IF(ISBLANK(Customer_Dim[[#This Row],[Loyalty_Level]]),"Platinum",Customer_Dim[[#This Row],[Loyalty_Level]])</f>
        <v>Gold</v>
      </c>
      <c r="J357" t="str">
        <f>PROPER(TRIM(Customer_Dim[[#This Row],[Name]]))</f>
        <v>Carlos Flores</v>
      </c>
      <c r="K357" t="str">
        <f>PROPER(TRIM(Customer_Dim[[#This Row],[City]]))</f>
        <v>North Johnfurt</v>
      </c>
      <c r="L357" t="str">
        <f>IF(Customer_Dim[[#This Row],[Age]]&lt;30,"Young",IF(Customer_Dim[[#This Row],[Age]]&lt;50,"Middle Age","Senior"))</f>
        <v>Young</v>
      </c>
    </row>
    <row r="358" spans="1:12" x14ac:dyDescent="0.25">
      <c r="A358" t="s">
        <v>1125</v>
      </c>
      <c r="B358" t="s">
        <v>1126</v>
      </c>
      <c r="C358" s="4">
        <v>54</v>
      </c>
      <c r="D358" t="s">
        <v>10</v>
      </c>
      <c r="E358" t="s">
        <v>1127</v>
      </c>
      <c r="F358" t="s">
        <v>291</v>
      </c>
      <c r="G358" t="s">
        <v>13</v>
      </c>
      <c r="H358" t="s">
        <v>28</v>
      </c>
      <c r="I358" t="str">
        <f>IF(ISBLANK(Customer_Dim[[#This Row],[Loyalty_Level]]),"Platinum",Customer_Dim[[#This Row],[Loyalty_Level]])</f>
        <v>Bronze</v>
      </c>
      <c r="J358" t="str">
        <f>PROPER(TRIM(Customer_Dim[[#This Row],[Name]]))</f>
        <v>Steve Hunt</v>
      </c>
      <c r="K358" t="str">
        <f>PROPER(TRIM(Customer_Dim[[#This Row],[City]]))</f>
        <v>North Richard</v>
      </c>
      <c r="L358" t="str">
        <f>IF(Customer_Dim[[#This Row],[Age]]&lt;30,"Young",IF(Customer_Dim[[#This Row],[Age]]&lt;50,"Middle Age","Senior"))</f>
        <v>Senior</v>
      </c>
    </row>
    <row r="359" spans="1:12" x14ac:dyDescent="0.25">
      <c r="A359" t="s">
        <v>1128</v>
      </c>
      <c r="B359" t="s">
        <v>1129</v>
      </c>
      <c r="C359" s="4">
        <v>41</v>
      </c>
      <c r="D359" t="s">
        <v>10</v>
      </c>
      <c r="E359" t="s">
        <v>1130</v>
      </c>
      <c r="F359" t="s">
        <v>241</v>
      </c>
      <c r="G359" t="s">
        <v>13</v>
      </c>
      <c r="H359" t="s">
        <v>50</v>
      </c>
      <c r="I359" t="str">
        <f>IF(ISBLANK(Customer_Dim[[#This Row],[Loyalty_Level]]),"Platinum",Customer_Dim[[#This Row],[Loyalty_Level]])</f>
        <v>Gold</v>
      </c>
      <c r="J359" t="str">
        <f>PROPER(TRIM(Customer_Dim[[#This Row],[Name]]))</f>
        <v>Manuel Castillo</v>
      </c>
      <c r="K359" t="str">
        <f>PROPER(TRIM(Customer_Dim[[#This Row],[City]]))</f>
        <v>Nealview</v>
      </c>
      <c r="L359" t="str">
        <f>IF(Customer_Dim[[#This Row],[Age]]&lt;30,"Young",IF(Customer_Dim[[#This Row],[Age]]&lt;50,"Middle Age","Senior"))</f>
        <v>Middle Age</v>
      </c>
    </row>
    <row r="360" spans="1:12" x14ac:dyDescent="0.25">
      <c r="A360" t="s">
        <v>1131</v>
      </c>
      <c r="B360" t="s">
        <v>1132</v>
      </c>
      <c r="C360" s="4">
        <v>60</v>
      </c>
      <c r="D360" t="s">
        <v>16</v>
      </c>
      <c r="E360" t="s">
        <v>1133</v>
      </c>
      <c r="F360" t="s">
        <v>317</v>
      </c>
      <c r="G360" t="s">
        <v>13</v>
      </c>
      <c r="H360" t="s">
        <v>50</v>
      </c>
      <c r="I360" t="str">
        <f>IF(ISBLANK(Customer_Dim[[#This Row],[Loyalty_Level]]),"Platinum",Customer_Dim[[#This Row],[Loyalty_Level]])</f>
        <v>Gold</v>
      </c>
      <c r="J360" t="str">
        <f>PROPER(TRIM(Customer_Dim[[#This Row],[Name]]))</f>
        <v>Ashley Anderson</v>
      </c>
      <c r="K360" t="str">
        <f>PROPER(TRIM(Customer_Dim[[#This Row],[City]]))</f>
        <v>West Johnmouth</v>
      </c>
      <c r="L360" t="str">
        <f>IF(Customer_Dim[[#This Row],[Age]]&lt;30,"Young",IF(Customer_Dim[[#This Row],[Age]]&lt;50,"Middle Age","Senior"))</f>
        <v>Senior</v>
      </c>
    </row>
    <row r="361" spans="1:12" x14ac:dyDescent="0.25">
      <c r="A361" t="s">
        <v>1134</v>
      </c>
      <c r="B361" t="s">
        <v>1135</v>
      </c>
      <c r="C361" s="4">
        <v>32</v>
      </c>
      <c r="D361" t="s">
        <v>10</v>
      </c>
      <c r="E361" t="s">
        <v>1136</v>
      </c>
      <c r="F361" t="s">
        <v>65</v>
      </c>
      <c r="G361" t="s">
        <v>13</v>
      </c>
      <c r="H361" t="s">
        <v>33</v>
      </c>
      <c r="I361" t="str">
        <f>IF(ISBLANK(Customer_Dim[[#This Row],[Loyalty_Level]]),"Platinum",Customer_Dim[[#This Row],[Loyalty_Level]])</f>
        <v>Silver</v>
      </c>
      <c r="J361" t="str">
        <f>PROPER(TRIM(Customer_Dim[[#This Row],[Name]]))</f>
        <v>Melanie Lam</v>
      </c>
      <c r="K361" t="str">
        <f>PROPER(TRIM(Customer_Dim[[#This Row],[City]]))</f>
        <v>East Michaelton</v>
      </c>
      <c r="L361" t="str">
        <f>IF(Customer_Dim[[#This Row],[Age]]&lt;30,"Young",IF(Customer_Dim[[#This Row],[Age]]&lt;50,"Middle Age","Senior"))</f>
        <v>Middle Age</v>
      </c>
    </row>
    <row r="362" spans="1:12" x14ac:dyDescent="0.25">
      <c r="A362" t="s">
        <v>1137</v>
      </c>
      <c r="B362" t="s">
        <v>1138</v>
      </c>
      <c r="C362" s="4">
        <v>34</v>
      </c>
      <c r="D362" t="s">
        <v>10</v>
      </c>
      <c r="E362" t="s">
        <v>1139</v>
      </c>
      <c r="F362" t="s">
        <v>295</v>
      </c>
      <c r="G362" t="s">
        <v>13</v>
      </c>
      <c r="H362" t="s">
        <v>19</v>
      </c>
      <c r="I362" t="str">
        <f>IF(ISBLANK(Customer_Dim[[#This Row],[Loyalty_Level]]),"Platinum",Customer_Dim[[#This Row],[Loyalty_Level]])</f>
        <v>Platinum</v>
      </c>
      <c r="J362" t="str">
        <f>PROPER(TRIM(Customer_Dim[[#This Row],[Name]]))</f>
        <v>Denise Tate</v>
      </c>
      <c r="K362" t="str">
        <f>PROPER(TRIM(Customer_Dim[[#This Row],[City]]))</f>
        <v>Andersonside</v>
      </c>
      <c r="L362" t="str">
        <f>IF(Customer_Dim[[#This Row],[Age]]&lt;30,"Young",IF(Customer_Dim[[#This Row],[Age]]&lt;50,"Middle Age","Senior"))</f>
        <v>Middle Age</v>
      </c>
    </row>
    <row r="363" spans="1:12" x14ac:dyDescent="0.25">
      <c r="A363" t="s">
        <v>1140</v>
      </c>
      <c r="B363" t="s">
        <v>1141</v>
      </c>
      <c r="C363" s="4">
        <v>64</v>
      </c>
      <c r="D363" t="s">
        <v>10</v>
      </c>
      <c r="E363" t="s">
        <v>1142</v>
      </c>
      <c r="F363" t="s">
        <v>258</v>
      </c>
      <c r="G363" t="s">
        <v>13</v>
      </c>
      <c r="H363" t="s">
        <v>19</v>
      </c>
      <c r="I363" t="str">
        <f>IF(ISBLANK(Customer_Dim[[#This Row],[Loyalty_Level]]),"Platinum",Customer_Dim[[#This Row],[Loyalty_Level]])</f>
        <v>Platinum</v>
      </c>
      <c r="J363" t="str">
        <f>PROPER(TRIM(Customer_Dim[[#This Row],[Name]]))</f>
        <v>Natalie Johnson</v>
      </c>
      <c r="K363" t="str">
        <f>PROPER(TRIM(Customer_Dim[[#This Row],[City]]))</f>
        <v>New Jessechester</v>
      </c>
      <c r="L363" t="str">
        <f>IF(Customer_Dim[[#This Row],[Age]]&lt;30,"Young",IF(Customer_Dim[[#This Row],[Age]]&lt;50,"Middle Age","Senior"))</f>
        <v>Senior</v>
      </c>
    </row>
    <row r="364" spans="1:12" x14ac:dyDescent="0.25">
      <c r="A364" t="s">
        <v>1143</v>
      </c>
      <c r="B364" t="s">
        <v>1144</v>
      </c>
      <c r="C364" s="4">
        <v>60</v>
      </c>
      <c r="D364" t="s">
        <v>10</v>
      </c>
      <c r="E364" t="s">
        <v>1145</v>
      </c>
      <c r="F364" t="s">
        <v>167</v>
      </c>
      <c r="G364" t="s">
        <v>13</v>
      </c>
      <c r="H364" t="s">
        <v>50</v>
      </c>
      <c r="I364" t="str">
        <f>IF(ISBLANK(Customer_Dim[[#This Row],[Loyalty_Level]]),"Platinum",Customer_Dim[[#This Row],[Loyalty_Level]])</f>
        <v>Gold</v>
      </c>
      <c r="J364" t="str">
        <f>PROPER(TRIM(Customer_Dim[[#This Row],[Name]]))</f>
        <v>Joshua Smith Dvm</v>
      </c>
      <c r="K364" t="str">
        <f>PROPER(TRIM(Customer_Dim[[#This Row],[City]]))</f>
        <v>Melvinton</v>
      </c>
      <c r="L364" t="str">
        <f>IF(Customer_Dim[[#This Row],[Age]]&lt;30,"Young",IF(Customer_Dim[[#This Row],[Age]]&lt;50,"Middle Age","Senior"))</f>
        <v>Senior</v>
      </c>
    </row>
    <row r="365" spans="1:12" x14ac:dyDescent="0.25">
      <c r="A365" t="s">
        <v>1146</v>
      </c>
      <c r="B365" t="s">
        <v>1147</v>
      </c>
      <c r="C365" s="4">
        <v>23</v>
      </c>
      <c r="D365" t="s">
        <v>10</v>
      </c>
      <c r="E365" t="s">
        <v>1148</v>
      </c>
      <c r="F365" t="s">
        <v>27</v>
      </c>
      <c r="G365" t="s">
        <v>13</v>
      </c>
      <c r="H365" t="s">
        <v>28</v>
      </c>
      <c r="I365" t="str">
        <f>IF(ISBLANK(Customer_Dim[[#This Row],[Loyalty_Level]]),"Platinum",Customer_Dim[[#This Row],[Loyalty_Level]])</f>
        <v>Bronze</v>
      </c>
      <c r="J365" t="str">
        <f>PROPER(TRIM(Customer_Dim[[#This Row],[Name]]))</f>
        <v>Elizabeth Smith</v>
      </c>
      <c r="K365" t="str">
        <f>PROPER(TRIM(Customer_Dim[[#This Row],[City]]))</f>
        <v>Murphytown</v>
      </c>
      <c r="L365" t="str">
        <f>IF(Customer_Dim[[#This Row],[Age]]&lt;30,"Young",IF(Customer_Dim[[#This Row],[Age]]&lt;50,"Middle Age","Senior"))</f>
        <v>Young</v>
      </c>
    </row>
    <row r="366" spans="1:12" x14ac:dyDescent="0.25">
      <c r="A366" t="s">
        <v>1149</v>
      </c>
      <c r="B366" t="s">
        <v>1150</v>
      </c>
      <c r="C366" s="4">
        <v>58</v>
      </c>
      <c r="D366" t="s">
        <v>10</v>
      </c>
      <c r="E366" t="s">
        <v>1151</v>
      </c>
      <c r="F366" t="s">
        <v>137</v>
      </c>
      <c r="G366" t="s">
        <v>13</v>
      </c>
      <c r="H366" t="s">
        <v>28</v>
      </c>
      <c r="I366" t="str">
        <f>IF(ISBLANK(Customer_Dim[[#This Row],[Loyalty_Level]]),"Platinum",Customer_Dim[[#This Row],[Loyalty_Level]])</f>
        <v>Bronze</v>
      </c>
      <c r="J366" t="str">
        <f>PROPER(TRIM(Customer_Dim[[#This Row],[Name]]))</f>
        <v>Chloe Aguilar</v>
      </c>
      <c r="K366" t="str">
        <f>PROPER(TRIM(Customer_Dim[[#This Row],[City]]))</f>
        <v>Lake Johnside</v>
      </c>
      <c r="L366" t="str">
        <f>IF(Customer_Dim[[#This Row],[Age]]&lt;30,"Young",IF(Customer_Dim[[#This Row],[Age]]&lt;50,"Middle Age","Senior"))</f>
        <v>Senior</v>
      </c>
    </row>
    <row r="367" spans="1:12" x14ac:dyDescent="0.25">
      <c r="A367" t="s">
        <v>1152</v>
      </c>
      <c r="B367" t="s">
        <v>1153</v>
      </c>
      <c r="C367" s="4">
        <v>63</v>
      </c>
      <c r="D367" t="s">
        <v>16</v>
      </c>
      <c r="E367" t="s">
        <v>1154</v>
      </c>
      <c r="F367" t="s">
        <v>167</v>
      </c>
      <c r="G367" t="s">
        <v>13</v>
      </c>
      <c r="H367" t="s">
        <v>19</v>
      </c>
      <c r="I367" t="str">
        <f>IF(ISBLANK(Customer_Dim[[#This Row],[Loyalty_Level]]),"Platinum",Customer_Dim[[#This Row],[Loyalty_Level]])</f>
        <v>Platinum</v>
      </c>
      <c r="J367" t="str">
        <f>PROPER(TRIM(Customer_Dim[[#This Row],[Name]]))</f>
        <v>Brandon Mcbride</v>
      </c>
      <c r="K367" t="str">
        <f>PROPER(TRIM(Customer_Dim[[#This Row],[City]]))</f>
        <v>Kellyside</v>
      </c>
      <c r="L367" t="str">
        <f>IF(Customer_Dim[[#This Row],[Age]]&lt;30,"Young",IF(Customer_Dim[[#This Row],[Age]]&lt;50,"Middle Age","Senior"))</f>
        <v>Senior</v>
      </c>
    </row>
    <row r="368" spans="1:12" x14ac:dyDescent="0.25">
      <c r="A368" t="s">
        <v>1155</v>
      </c>
      <c r="B368" t="s">
        <v>1156</v>
      </c>
      <c r="C368" s="4">
        <v>40</v>
      </c>
      <c r="D368" t="s">
        <v>16</v>
      </c>
      <c r="E368" t="s">
        <v>1157</v>
      </c>
      <c r="F368" t="s">
        <v>23</v>
      </c>
      <c r="G368" t="s">
        <v>13</v>
      </c>
      <c r="H368" t="s">
        <v>19</v>
      </c>
      <c r="I368" t="str">
        <f>IF(ISBLANK(Customer_Dim[[#This Row],[Loyalty_Level]]),"Platinum",Customer_Dim[[#This Row],[Loyalty_Level]])</f>
        <v>Platinum</v>
      </c>
      <c r="J368" t="str">
        <f>PROPER(TRIM(Customer_Dim[[#This Row],[Name]]))</f>
        <v>Mallory Allen</v>
      </c>
      <c r="K368" t="str">
        <f>PROPER(TRIM(Customer_Dim[[#This Row],[City]]))</f>
        <v>North Theresa</v>
      </c>
      <c r="L368" t="str">
        <f>IF(Customer_Dim[[#This Row],[Age]]&lt;30,"Young",IF(Customer_Dim[[#This Row],[Age]]&lt;50,"Middle Age","Senior"))</f>
        <v>Middle Age</v>
      </c>
    </row>
    <row r="369" spans="1:12" x14ac:dyDescent="0.25">
      <c r="A369" t="s">
        <v>1158</v>
      </c>
      <c r="B369" t="s">
        <v>1159</v>
      </c>
      <c r="C369" s="4">
        <v>51</v>
      </c>
      <c r="D369" t="s">
        <v>10</v>
      </c>
      <c r="E369" t="s">
        <v>1160</v>
      </c>
      <c r="F369" t="s">
        <v>27</v>
      </c>
      <c r="G369" t="s">
        <v>13</v>
      </c>
      <c r="H369" t="s">
        <v>28</v>
      </c>
      <c r="I369" t="str">
        <f>IF(ISBLANK(Customer_Dim[[#This Row],[Loyalty_Level]]),"Platinum",Customer_Dim[[#This Row],[Loyalty_Level]])</f>
        <v>Bronze</v>
      </c>
      <c r="J369" t="str">
        <f>PROPER(TRIM(Customer_Dim[[#This Row],[Name]]))</f>
        <v>Melinda Johnson</v>
      </c>
      <c r="K369" t="str">
        <f>PROPER(TRIM(Customer_Dim[[#This Row],[City]]))</f>
        <v>Kaufmanfurt</v>
      </c>
      <c r="L369" t="str">
        <f>IF(Customer_Dim[[#This Row],[Age]]&lt;30,"Young",IF(Customer_Dim[[#This Row],[Age]]&lt;50,"Middle Age","Senior"))</f>
        <v>Senior</v>
      </c>
    </row>
    <row r="370" spans="1:12" x14ac:dyDescent="0.25">
      <c r="A370" t="s">
        <v>1161</v>
      </c>
      <c r="B370" t="s">
        <v>1162</v>
      </c>
      <c r="C370" s="4">
        <v>34</v>
      </c>
      <c r="D370" t="s">
        <v>16</v>
      </c>
      <c r="E370" t="s">
        <v>1163</v>
      </c>
      <c r="F370" t="s">
        <v>61</v>
      </c>
      <c r="G370" t="s">
        <v>13</v>
      </c>
      <c r="H370" t="s">
        <v>19</v>
      </c>
      <c r="I370" t="str">
        <f>IF(ISBLANK(Customer_Dim[[#This Row],[Loyalty_Level]]),"Platinum",Customer_Dim[[#This Row],[Loyalty_Level]])</f>
        <v>Platinum</v>
      </c>
      <c r="J370" t="str">
        <f>PROPER(TRIM(Customer_Dim[[#This Row],[Name]]))</f>
        <v>Miranda King</v>
      </c>
      <c r="K370" t="str">
        <f>PROPER(TRIM(Customer_Dim[[#This Row],[City]]))</f>
        <v>West Mathew</v>
      </c>
      <c r="L370" t="str">
        <f>IF(Customer_Dim[[#This Row],[Age]]&lt;30,"Young",IF(Customer_Dim[[#This Row],[Age]]&lt;50,"Middle Age","Senior"))</f>
        <v>Middle Age</v>
      </c>
    </row>
    <row r="371" spans="1:12" x14ac:dyDescent="0.25">
      <c r="A371" t="s">
        <v>1164</v>
      </c>
      <c r="B371" t="s">
        <v>1165</v>
      </c>
      <c r="C371" s="4">
        <v>20</v>
      </c>
      <c r="D371" t="s">
        <v>16</v>
      </c>
      <c r="E371" t="s">
        <v>1166</v>
      </c>
      <c r="F371" t="s">
        <v>175</v>
      </c>
      <c r="G371" t="s">
        <v>13</v>
      </c>
      <c r="H371" t="s">
        <v>19</v>
      </c>
      <c r="I371" t="str">
        <f>IF(ISBLANK(Customer_Dim[[#This Row],[Loyalty_Level]]),"Platinum",Customer_Dim[[#This Row],[Loyalty_Level]])</f>
        <v>Platinum</v>
      </c>
      <c r="J371" t="str">
        <f>PROPER(TRIM(Customer_Dim[[#This Row],[Name]]))</f>
        <v>Gregory Allen</v>
      </c>
      <c r="K371" t="str">
        <f>PROPER(TRIM(Customer_Dim[[#This Row],[City]]))</f>
        <v>West Bruce</v>
      </c>
      <c r="L371" t="str">
        <f>IF(Customer_Dim[[#This Row],[Age]]&lt;30,"Young",IF(Customer_Dim[[#This Row],[Age]]&lt;50,"Middle Age","Senior"))</f>
        <v>Young</v>
      </c>
    </row>
    <row r="372" spans="1:12" x14ac:dyDescent="0.25">
      <c r="A372" t="s">
        <v>1167</v>
      </c>
      <c r="B372" t="s">
        <v>1168</v>
      </c>
      <c r="C372" s="4">
        <v>45</v>
      </c>
      <c r="D372" t="s">
        <v>10</v>
      </c>
      <c r="E372" t="s">
        <v>1169</v>
      </c>
      <c r="F372" t="s">
        <v>258</v>
      </c>
      <c r="G372" t="s">
        <v>13</v>
      </c>
      <c r="H372" t="s">
        <v>33</v>
      </c>
      <c r="I372" t="str">
        <f>IF(ISBLANK(Customer_Dim[[#This Row],[Loyalty_Level]]),"Platinum",Customer_Dim[[#This Row],[Loyalty_Level]])</f>
        <v>Silver</v>
      </c>
      <c r="J372" t="str">
        <f>PROPER(TRIM(Customer_Dim[[#This Row],[Name]]))</f>
        <v>James Holloway Jr.</v>
      </c>
      <c r="K372" t="str">
        <f>PROPER(TRIM(Customer_Dim[[#This Row],[City]]))</f>
        <v>Millston</v>
      </c>
      <c r="L372" t="str">
        <f>IF(Customer_Dim[[#This Row],[Age]]&lt;30,"Young",IF(Customer_Dim[[#This Row],[Age]]&lt;50,"Middle Age","Senior"))</f>
        <v>Middle Age</v>
      </c>
    </row>
    <row r="373" spans="1:12" x14ac:dyDescent="0.25">
      <c r="A373" t="s">
        <v>1170</v>
      </c>
      <c r="B373" t="s">
        <v>1171</v>
      </c>
      <c r="C373" s="4">
        <v>21</v>
      </c>
      <c r="D373" t="s">
        <v>16</v>
      </c>
      <c r="E373" t="s">
        <v>1172</v>
      </c>
      <c r="F373" t="s">
        <v>49</v>
      </c>
      <c r="G373" t="s">
        <v>13</v>
      </c>
      <c r="H373" t="s">
        <v>19</v>
      </c>
      <c r="I373" t="str">
        <f>IF(ISBLANK(Customer_Dim[[#This Row],[Loyalty_Level]]),"Platinum",Customer_Dim[[#This Row],[Loyalty_Level]])</f>
        <v>Platinum</v>
      </c>
      <c r="J373" t="str">
        <f>PROPER(TRIM(Customer_Dim[[#This Row],[Name]]))</f>
        <v>Michael Garner</v>
      </c>
      <c r="K373" t="str">
        <f>PROPER(TRIM(Customer_Dim[[#This Row],[City]]))</f>
        <v>Port Crystal</v>
      </c>
      <c r="L373" t="str">
        <f>IF(Customer_Dim[[#This Row],[Age]]&lt;30,"Young",IF(Customer_Dim[[#This Row],[Age]]&lt;50,"Middle Age","Senior"))</f>
        <v>Young</v>
      </c>
    </row>
    <row r="374" spans="1:12" x14ac:dyDescent="0.25">
      <c r="A374" t="s">
        <v>1173</v>
      </c>
      <c r="B374" t="s">
        <v>1174</v>
      </c>
      <c r="C374" s="4">
        <v>28</v>
      </c>
      <c r="D374" t="s">
        <v>10</v>
      </c>
      <c r="E374" t="s">
        <v>1175</v>
      </c>
      <c r="F374" t="s">
        <v>27</v>
      </c>
      <c r="G374" t="s">
        <v>13</v>
      </c>
      <c r="H374" t="s">
        <v>28</v>
      </c>
      <c r="I374" t="str">
        <f>IF(ISBLANK(Customer_Dim[[#This Row],[Loyalty_Level]]),"Platinum",Customer_Dim[[#This Row],[Loyalty_Level]])</f>
        <v>Bronze</v>
      </c>
      <c r="J374" t="str">
        <f>PROPER(TRIM(Customer_Dim[[#This Row],[Name]]))</f>
        <v>Jacqueline Anthony</v>
      </c>
      <c r="K374" t="str">
        <f>PROPER(TRIM(Customer_Dim[[#This Row],[City]]))</f>
        <v>Vincentside</v>
      </c>
      <c r="L374" t="str">
        <f>IF(Customer_Dim[[#This Row],[Age]]&lt;30,"Young",IF(Customer_Dim[[#This Row],[Age]]&lt;50,"Middle Age","Senior"))</f>
        <v>Young</v>
      </c>
    </row>
    <row r="375" spans="1:12" x14ac:dyDescent="0.25">
      <c r="A375" t="s">
        <v>1176</v>
      </c>
      <c r="B375" t="s">
        <v>1177</v>
      </c>
      <c r="C375" s="4">
        <v>37</v>
      </c>
      <c r="D375" t="s">
        <v>16</v>
      </c>
      <c r="E375" t="s">
        <v>1178</v>
      </c>
      <c r="F375" t="s">
        <v>439</v>
      </c>
      <c r="G375" t="s">
        <v>13</v>
      </c>
      <c r="H375" t="s">
        <v>50</v>
      </c>
      <c r="I375" t="str">
        <f>IF(ISBLANK(Customer_Dim[[#This Row],[Loyalty_Level]]),"Platinum",Customer_Dim[[#This Row],[Loyalty_Level]])</f>
        <v>Gold</v>
      </c>
      <c r="J375" t="str">
        <f>PROPER(TRIM(Customer_Dim[[#This Row],[Name]]))</f>
        <v>James Orozco</v>
      </c>
      <c r="K375" t="str">
        <f>PROPER(TRIM(Customer_Dim[[#This Row],[City]]))</f>
        <v>Simpsonfort</v>
      </c>
      <c r="L375" t="str">
        <f>IF(Customer_Dim[[#This Row],[Age]]&lt;30,"Young",IF(Customer_Dim[[#This Row],[Age]]&lt;50,"Middle Age","Senior"))</f>
        <v>Middle Age</v>
      </c>
    </row>
    <row r="376" spans="1:12" x14ac:dyDescent="0.25">
      <c r="A376" t="s">
        <v>1179</v>
      </c>
      <c r="B376" t="s">
        <v>1180</v>
      </c>
      <c r="C376" s="4">
        <v>60</v>
      </c>
      <c r="D376" t="s">
        <v>10</v>
      </c>
      <c r="E376" t="s">
        <v>1181</v>
      </c>
      <c r="F376" t="s">
        <v>103</v>
      </c>
      <c r="G376" t="s">
        <v>13</v>
      </c>
      <c r="H376" t="s">
        <v>19</v>
      </c>
      <c r="I376" t="str">
        <f>IF(ISBLANK(Customer_Dim[[#This Row],[Loyalty_Level]]),"Platinum",Customer_Dim[[#This Row],[Loyalty_Level]])</f>
        <v>Platinum</v>
      </c>
      <c r="J376" t="str">
        <f>PROPER(TRIM(Customer_Dim[[#This Row],[Name]]))</f>
        <v>Emma Wilson</v>
      </c>
      <c r="K376" t="str">
        <f>PROPER(TRIM(Customer_Dim[[#This Row],[City]]))</f>
        <v>Andersonburgh</v>
      </c>
      <c r="L376" t="str">
        <f>IF(Customer_Dim[[#This Row],[Age]]&lt;30,"Young",IF(Customer_Dim[[#This Row],[Age]]&lt;50,"Middle Age","Senior"))</f>
        <v>Senior</v>
      </c>
    </row>
    <row r="377" spans="1:12" x14ac:dyDescent="0.25">
      <c r="A377" t="s">
        <v>1182</v>
      </c>
      <c r="B377" t="s">
        <v>1183</v>
      </c>
      <c r="C377" s="4">
        <v>26</v>
      </c>
      <c r="D377" t="s">
        <v>10</v>
      </c>
      <c r="E377" t="s">
        <v>1184</v>
      </c>
      <c r="F377" t="s">
        <v>205</v>
      </c>
      <c r="G377" t="s">
        <v>13</v>
      </c>
      <c r="H377" t="s">
        <v>19</v>
      </c>
      <c r="I377" t="str">
        <f>IF(ISBLANK(Customer_Dim[[#This Row],[Loyalty_Level]]),"Platinum",Customer_Dim[[#This Row],[Loyalty_Level]])</f>
        <v>Platinum</v>
      </c>
      <c r="J377" t="str">
        <f>PROPER(TRIM(Customer_Dim[[#This Row],[Name]]))</f>
        <v>Joshua Bell</v>
      </c>
      <c r="K377" t="str">
        <f>PROPER(TRIM(Customer_Dim[[#This Row],[City]]))</f>
        <v>Port Richardshire</v>
      </c>
      <c r="L377" t="str">
        <f>IF(Customer_Dim[[#This Row],[Age]]&lt;30,"Young",IF(Customer_Dim[[#This Row],[Age]]&lt;50,"Middle Age","Senior"))</f>
        <v>Young</v>
      </c>
    </row>
    <row r="378" spans="1:12" x14ac:dyDescent="0.25">
      <c r="A378" t="s">
        <v>1185</v>
      </c>
      <c r="B378" t="s">
        <v>1186</v>
      </c>
      <c r="C378" s="4">
        <v>30</v>
      </c>
      <c r="D378" t="s">
        <v>10</v>
      </c>
      <c r="E378" t="s">
        <v>1187</v>
      </c>
      <c r="F378" t="s">
        <v>171</v>
      </c>
      <c r="G378" t="s">
        <v>13</v>
      </c>
      <c r="H378" t="s">
        <v>28</v>
      </c>
      <c r="I378" t="str">
        <f>IF(ISBLANK(Customer_Dim[[#This Row],[Loyalty_Level]]),"Platinum",Customer_Dim[[#This Row],[Loyalty_Level]])</f>
        <v>Bronze</v>
      </c>
      <c r="J378" t="str">
        <f>PROPER(TRIM(Customer_Dim[[#This Row],[Name]]))</f>
        <v>Michele Burke</v>
      </c>
      <c r="K378" t="str">
        <f>PROPER(TRIM(Customer_Dim[[#This Row],[City]]))</f>
        <v>Chambersberg</v>
      </c>
      <c r="L378" t="str">
        <f>IF(Customer_Dim[[#This Row],[Age]]&lt;30,"Young",IF(Customer_Dim[[#This Row],[Age]]&lt;50,"Middle Age","Senior"))</f>
        <v>Middle Age</v>
      </c>
    </row>
    <row r="379" spans="1:12" x14ac:dyDescent="0.25">
      <c r="A379" t="s">
        <v>1188</v>
      </c>
      <c r="B379" t="s">
        <v>1189</v>
      </c>
      <c r="C379" s="4">
        <v>39</v>
      </c>
      <c r="D379" t="s">
        <v>16</v>
      </c>
      <c r="E379" t="s">
        <v>1190</v>
      </c>
      <c r="F379" t="s">
        <v>439</v>
      </c>
      <c r="G379" t="s">
        <v>13</v>
      </c>
      <c r="H379" t="s">
        <v>50</v>
      </c>
      <c r="I379" t="str">
        <f>IF(ISBLANK(Customer_Dim[[#This Row],[Loyalty_Level]]),"Platinum",Customer_Dim[[#This Row],[Loyalty_Level]])</f>
        <v>Gold</v>
      </c>
      <c r="J379" t="str">
        <f>PROPER(TRIM(Customer_Dim[[#This Row],[Name]]))</f>
        <v>Charles Conley</v>
      </c>
      <c r="K379" t="str">
        <f>PROPER(TRIM(Customer_Dim[[#This Row],[City]]))</f>
        <v>Nathanshire</v>
      </c>
      <c r="L379" t="str">
        <f>IF(Customer_Dim[[#This Row],[Age]]&lt;30,"Young",IF(Customer_Dim[[#This Row],[Age]]&lt;50,"Middle Age","Senior"))</f>
        <v>Middle Age</v>
      </c>
    </row>
    <row r="380" spans="1:12" x14ac:dyDescent="0.25">
      <c r="A380" t="s">
        <v>1191</v>
      </c>
      <c r="B380" t="s">
        <v>1192</v>
      </c>
      <c r="C380" s="4">
        <v>44</v>
      </c>
      <c r="D380" t="s">
        <v>16</v>
      </c>
      <c r="E380" t="s">
        <v>1193</v>
      </c>
      <c r="F380" t="s">
        <v>95</v>
      </c>
      <c r="G380" t="s">
        <v>13</v>
      </c>
      <c r="H380" t="s">
        <v>28</v>
      </c>
      <c r="I380" t="str">
        <f>IF(ISBLANK(Customer_Dim[[#This Row],[Loyalty_Level]]),"Platinum",Customer_Dim[[#This Row],[Loyalty_Level]])</f>
        <v>Bronze</v>
      </c>
      <c r="J380" t="str">
        <f>PROPER(TRIM(Customer_Dim[[#This Row],[Name]]))</f>
        <v>Frank Stewart</v>
      </c>
      <c r="K380" t="str">
        <f>PROPER(TRIM(Customer_Dim[[#This Row],[City]]))</f>
        <v>Fischerborough</v>
      </c>
      <c r="L380" t="str">
        <f>IF(Customer_Dim[[#This Row],[Age]]&lt;30,"Young",IF(Customer_Dim[[#This Row],[Age]]&lt;50,"Middle Age","Senior"))</f>
        <v>Middle Age</v>
      </c>
    </row>
    <row r="381" spans="1:12" x14ac:dyDescent="0.25">
      <c r="A381" t="s">
        <v>1194</v>
      </c>
      <c r="B381" t="s">
        <v>1195</v>
      </c>
      <c r="C381" s="4">
        <v>34</v>
      </c>
      <c r="D381" t="s">
        <v>16</v>
      </c>
      <c r="E381" t="s">
        <v>1196</v>
      </c>
      <c r="F381" t="s">
        <v>271</v>
      </c>
      <c r="G381" t="s">
        <v>13</v>
      </c>
      <c r="H381" t="s">
        <v>50</v>
      </c>
      <c r="I381" t="str">
        <f>IF(ISBLANK(Customer_Dim[[#This Row],[Loyalty_Level]]),"Platinum",Customer_Dim[[#This Row],[Loyalty_Level]])</f>
        <v>Gold</v>
      </c>
      <c r="J381" t="str">
        <f>PROPER(TRIM(Customer_Dim[[#This Row],[Name]]))</f>
        <v>Tanya Lopez</v>
      </c>
      <c r="K381" t="str">
        <f>PROPER(TRIM(Customer_Dim[[#This Row],[City]]))</f>
        <v>West Jeffreyburgh</v>
      </c>
      <c r="L381" t="str">
        <f>IF(Customer_Dim[[#This Row],[Age]]&lt;30,"Young",IF(Customer_Dim[[#This Row],[Age]]&lt;50,"Middle Age","Senior"))</f>
        <v>Middle Age</v>
      </c>
    </row>
    <row r="382" spans="1:12" x14ac:dyDescent="0.25">
      <c r="A382" t="s">
        <v>1197</v>
      </c>
      <c r="B382" t="s">
        <v>1198</v>
      </c>
      <c r="C382" s="4">
        <v>23</v>
      </c>
      <c r="D382" t="s">
        <v>10</v>
      </c>
      <c r="E382" t="s">
        <v>1199</v>
      </c>
      <c r="F382" t="s">
        <v>221</v>
      </c>
      <c r="G382" t="s">
        <v>13</v>
      </c>
      <c r="H382" t="s">
        <v>50</v>
      </c>
      <c r="I382" t="str">
        <f>IF(ISBLANK(Customer_Dim[[#This Row],[Loyalty_Level]]),"Platinum",Customer_Dim[[#This Row],[Loyalty_Level]])</f>
        <v>Gold</v>
      </c>
      <c r="J382" t="str">
        <f>PROPER(TRIM(Customer_Dim[[#This Row],[Name]]))</f>
        <v>Shelley Ponce</v>
      </c>
      <c r="K382" t="str">
        <f>PROPER(TRIM(Customer_Dim[[#This Row],[City]]))</f>
        <v>South Cassandrachester</v>
      </c>
      <c r="L382" t="str">
        <f>IF(Customer_Dim[[#This Row],[Age]]&lt;30,"Young",IF(Customer_Dim[[#This Row],[Age]]&lt;50,"Middle Age","Senior"))</f>
        <v>Young</v>
      </c>
    </row>
    <row r="383" spans="1:12" x14ac:dyDescent="0.25">
      <c r="A383" t="s">
        <v>1200</v>
      </c>
      <c r="B383" t="s">
        <v>1201</v>
      </c>
      <c r="C383" s="4">
        <v>50</v>
      </c>
      <c r="D383" t="s">
        <v>10</v>
      </c>
      <c r="E383" t="s">
        <v>1202</v>
      </c>
      <c r="F383" t="s">
        <v>23</v>
      </c>
      <c r="G383" t="s">
        <v>13</v>
      </c>
      <c r="H383" t="s">
        <v>33</v>
      </c>
      <c r="I383" t="str">
        <f>IF(ISBLANK(Customer_Dim[[#This Row],[Loyalty_Level]]),"Platinum",Customer_Dim[[#This Row],[Loyalty_Level]])</f>
        <v>Silver</v>
      </c>
      <c r="J383" t="str">
        <f>PROPER(TRIM(Customer_Dim[[#This Row],[Name]]))</f>
        <v>Erika Padilla</v>
      </c>
      <c r="K383" t="str">
        <f>PROPER(TRIM(Customer_Dim[[#This Row],[City]]))</f>
        <v>Andrewsland</v>
      </c>
      <c r="L383" t="str">
        <f>IF(Customer_Dim[[#This Row],[Age]]&lt;30,"Young",IF(Customer_Dim[[#This Row],[Age]]&lt;50,"Middle Age","Senior"))</f>
        <v>Senior</v>
      </c>
    </row>
    <row r="384" spans="1:12" x14ac:dyDescent="0.25">
      <c r="A384" t="s">
        <v>1203</v>
      </c>
      <c r="B384" t="s">
        <v>1204</v>
      </c>
      <c r="C384" s="4">
        <v>20</v>
      </c>
      <c r="D384" t="s">
        <v>16</v>
      </c>
      <c r="E384" t="s">
        <v>1205</v>
      </c>
      <c r="F384" t="s">
        <v>32</v>
      </c>
      <c r="G384" t="s">
        <v>13</v>
      </c>
      <c r="H384" t="s">
        <v>50</v>
      </c>
      <c r="I384" t="str">
        <f>IF(ISBLANK(Customer_Dim[[#This Row],[Loyalty_Level]]),"Platinum",Customer_Dim[[#This Row],[Loyalty_Level]])</f>
        <v>Gold</v>
      </c>
      <c r="J384" t="str">
        <f>PROPER(TRIM(Customer_Dim[[#This Row],[Name]]))</f>
        <v>Martha Brown</v>
      </c>
      <c r="K384" t="str">
        <f>PROPER(TRIM(Customer_Dim[[#This Row],[City]]))</f>
        <v>Novakstad</v>
      </c>
      <c r="L384" t="str">
        <f>IF(Customer_Dim[[#This Row],[Age]]&lt;30,"Young",IF(Customer_Dim[[#This Row],[Age]]&lt;50,"Middle Age","Senior"))</f>
        <v>Young</v>
      </c>
    </row>
    <row r="385" spans="1:12" x14ac:dyDescent="0.25">
      <c r="A385" t="s">
        <v>1206</v>
      </c>
      <c r="B385" t="s">
        <v>1207</v>
      </c>
      <c r="C385" s="4">
        <v>27</v>
      </c>
      <c r="D385" t="s">
        <v>16</v>
      </c>
      <c r="E385" t="s">
        <v>1208</v>
      </c>
      <c r="F385" t="s">
        <v>321</v>
      </c>
      <c r="G385" t="s">
        <v>13</v>
      </c>
      <c r="H385" t="s">
        <v>33</v>
      </c>
      <c r="I385" t="str">
        <f>IF(ISBLANK(Customer_Dim[[#This Row],[Loyalty_Level]]),"Platinum",Customer_Dim[[#This Row],[Loyalty_Level]])</f>
        <v>Silver</v>
      </c>
      <c r="J385" t="str">
        <f>PROPER(TRIM(Customer_Dim[[#This Row],[Name]]))</f>
        <v>Kristine Higgins</v>
      </c>
      <c r="K385" t="str">
        <f>PROPER(TRIM(Customer_Dim[[#This Row],[City]]))</f>
        <v>Jennifertown</v>
      </c>
      <c r="L385" t="str">
        <f>IF(Customer_Dim[[#This Row],[Age]]&lt;30,"Young",IF(Customer_Dim[[#This Row],[Age]]&lt;50,"Middle Age","Senior"))</f>
        <v>Young</v>
      </c>
    </row>
    <row r="386" spans="1:12" x14ac:dyDescent="0.25">
      <c r="A386" t="s">
        <v>1209</v>
      </c>
      <c r="B386" t="s">
        <v>1210</v>
      </c>
      <c r="C386" s="4">
        <v>52</v>
      </c>
      <c r="D386" t="s">
        <v>16</v>
      </c>
      <c r="E386" t="s">
        <v>1211</v>
      </c>
      <c r="F386" t="s">
        <v>271</v>
      </c>
      <c r="G386" t="s">
        <v>13</v>
      </c>
      <c r="H386" t="s">
        <v>28</v>
      </c>
      <c r="I386" t="str">
        <f>IF(ISBLANK(Customer_Dim[[#This Row],[Loyalty_Level]]),"Platinum",Customer_Dim[[#This Row],[Loyalty_Level]])</f>
        <v>Bronze</v>
      </c>
      <c r="J386" t="str">
        <f>PROPER(TRIM(Customer_Dim[[#This Row],[Name]]))</f>
        <v>Andrew Mason</v>
      </c>
      <c r="K386" t="str">
        <f>PROPER(TRIM(Customer_Dim[[#This Row],[City]]))</f>
        <v>North Michael</v>
      </c>
      <c r="L386" t="str">
        <f>IF(Customer_Dim[[#This Row],[Age]]&lt;30,"Young",IF(Customer_Dim[[#This Row],[Age]]&lt;50,"Middle Age","Senior"))</f>
        <v>Senior</v>
      </c>
    </row>
    <row r="387" spans="1:12" x14ac:dyDescent="0.25">
      <c r="A387" t="s">
        <v>1212</v>
      </c>
      <c r="B387" t="s">
        <v>1213</v>
      </c>
      <c r="C387" s="4">
        <v>60</v>
      </c>
      <c r="D387" t="s">
        <v>10</v>
      </c>
      <c r="E387" t="s">
        <v>1214</v>
      </c>
      <c r="F387" t="s">
        <v>321</v>
      </c>
      <c r="G387" t="s">
        <v>13</v>
      </c>
      <c r="H387" t="s">
        <v>50</v>
      </c>
      <c r="I387" t="str">
        <f>IF(ISBLANK(Customer_Dim[[#This Row],[Loyalty_Level]]),"Platinum",Customer_Dim[[#This Row],[Loyalty_Level]])</f>
        <v>Gold</v>
      </c>
      <c r="J387" t="str">
        <f>PROPER(TRIM(Customer_Dim[[#This Row],[Name]]))</f>
        <v>Tammy Brennan</v>
      </c>
      <c r="K387" t="str">
        <f>PROPER(TRIM(Customer_Dim[[#This Row],[City]]))</f>
        <v>Lake Brandontown</v>
      </c>
      <c r="L387" t="str">
        <f>IF(Customer_Dim[[#This Row],[Age]]&lt;30,"Young",IF(Customer_Dim[[#This Row],[Age]]&lt;50,"Middle Age","Senior"))</f>
        <v>Senior</v>
      </c>
    </row>
    <row r="388" spans="1:12" x14ac:dyDescent="0.25">
      <c r="A388" t="s">
        <v>1215</v>
      </c>
      <c r="B388" t="s">
        <v>1216</v>
      </c>
      <c r="C388" s="4">
        <v>18</v>
      </c>
      <c r="D388" t="s">
        <v>16</v>
      </c>
      <c r="E388" t="s">
        <v>1217</v>
      </c>
      <c r="F388" t="s">
        <v>144</v>
      </c>
      <c r="G388" t="s">
        <v>13</v>
      </c>
      <c r="H388" t="s">
        <v>28</v>
      </c>
      <c r="I388" t="str">
        <f>IF(ISBLANK(Customer_Dim[[#This Row],[Loyalty_Level]]),"Platinum",Customer_Dim[[#This Row],[Loyalty_Level]])</f>
        <v>Bronze</v>
      </c>
      <c r="J388" t="str">
        <f>PROPER(TRIM(Customer_Dim[[#This Row],[Name]]))</f>
        <v>Melanie Mitchell</v>
      </c>
      <c r="K388" t="str">
        <f>PROPER(TRIM(Customer_Dim[[#This Row],[City]]))</f>
        <v>West Laura</v>
      </c>
      <c r="L388" t="str">
        <f>IF(Customer_Dim[[#This Row],[Age]]&lt;30,"Young",IF(Customer_Dim[[#This Row],[Age]]&lt;50,"Middle Age","Senior"))</f>
        <v>Young</v>
      </c>
    </row>
    <row r="389" spans="1:12" x14ac:dyDescent="0.25">
      <c r="A389" t="s">
        <v>1218</v>
      </c>
      <c r="B389" t="s">
        <v>1219</v>
      </c>
      <c r="C389" s="4">
        <v>28</v>
      </c>
      <c r="D389" t="s">
        <v>16</v>
      </c>
      <c r="E389" t="s">
        <v>1220</v>
      </c>
      <c r="F389" t="s">
        <v>91</v>
      </c>
      <c r="G389" t="s">
        <v>13</v>
      </c>
      <c r="H389" t="s">
        <v>33</v>
      </c>
      <c r="I389" t="str">
        <f>IF(ISBLANK(Customer_Dim[[#This Row],[Loyalty_Level]]),"Platinum",Customer_Dim[[#This Row],[Loyalty_Level]])</f>
        <v>Silver</v>
      </c>
      <c r="J389" t="str">
        <f>PROPER(TRIM(Customer_Dim[[#This Row],[Name]]))</f>
        <v>Timothy Gardner</v>
      </c>
      <c r="K389" t="str">
        <f>PROPER(TRIM(Customer_Dim[[#This Row],[City]]))</f>
        <v>New Dawn</v>
      </c>
      <c r="L389" t="str">
        <f>IF(Customer_Dim[[#This Row],[Age]]&lt;30,"Young",IF(Customer_Dim[[#This Row],[Age]]&lt;50,"Middle Age","Senior"))</f>
        <v>Young</v>
      </c>
    </row>
    <row r="390" spans="1:12" x14ac:dyDescent="0.25">
      <c r="A390" t="s">
        <v>1221</v>
      </c>
      <c r="B390" t="s">
        <v>1222</v>
      </c>
      <c r="C390" s="4">
        <v>53</v>
      </c>
      <c r="D390" t="s">
        <v>10</v>
      </c>
      <c r="E390" t="s">
        <v>1223</v>
      </c>
      <c r="F390" t="s">
        <v>117</v>
      </c>
      <c r="G390" t="s">
        <v>13</v>
      </c>
      <c r="H390" t="s">
        <v>19</v>
      </c>
      <c r="I390" t="str">
        <f>IF(ISBLANK(Customer_Dim[[#This Row],[Loyalty_Level]]),"Platinum",Customer_Dim[[#This Row],[Loyalty_Level]])</f>
        <v>Platinum</v>
      </c>
      <c r="J390" t="str">
        <f>PROPER(TRIM(Customer_Dim[[#This Row],[Name]]))</f>
        <v>Timothy Valenzuela</v>
      </c>
      <c r="K390" t="str">
        <f>PROPER(TRIM(Customer_Dim[[#This Row],[City]]))</f>
        <v>Stevensshire</v>
      </c>
      <c r="L390" t="str">
        <f>IF(Customer_Dim[[#This Row],[Age]]&lt;30,"Young",IF(Customer_Dim[[#This Row],[Age]]&lt;50,"Middle Age","Senior"))</f>
        <v>Senior</v>
      </c>
    </row>
    <row r="391" spans="1:12" x14ac:dyDescent="0.25">
      <c r="A391" t="s">
        <v>1224</v>
      </c>
      <c r="B391" t="s">
        <v>1225</v>
      </c>
      <c r="C391" s="4">
        <v>50</v>
      </c>
      <c r="D391" t="s">
        <v>10</v>
      </c>
      <c r="E391" t="s">
        <v>1226</v>
      </c>
      <c r="F391" t="s">
        <v>73</v>
      </c>
      <c r="G391" t="s">
        <v>13</v>
      </c>
      <c r="H391" t="s">
        <v>19</v>
      </c>
      <c r="I391" t="str">
        <f>IF(ISBLANK(Customer_Dim[[#This Row],[Loyalty_Level]]),"Platinum",Customer_Dim[[#This Row],[Loyalty_Level]])</f>
        <v>Platinum</v>
      </c>
      <c r="J391" t="str">
        <f>PROPER(TRIM(Customer_Dim[[#This Row],[Name]]))</f>
        <v>Cynthia Lopez</v>
      </c>
      <c r="K391" t="str">
        <f>PROPER(TRIM(Customer_Dim[[#This Row],[City]]))</f>
        <v>Joseland</v>
      </c>
      <c r="L391" t="str">
        <f>IF(Customer_Dim[[#This Row],[Age]]&lt;30,"Young",IF(Customer_Dim[[#This Row],[Age]]&lt;50,"Middle Age","Senior"))</f>
        <v>Senior</v>
      </c>
    </row>
    <row r="392" spans="1:12" x14ac:dyDescent="0.25">
      <c r="A392" t="s">
        <v>1227</v>
      </c>
      <c r="B392" t="s">
        <v>1228</v>
      </c>
      <c r="C392" s="4">
        <v>56</v>
      </c>
      <c r="D392" t="s">
        <v>10</v>
      </c>
      <c r="E392" t="s">
        <v>1229</v>
      </c>
      <c r="F392" t="s">
        <v>295</v>
      </c>
      <c r="G392" t="s">
        <v>13</v>
      </c>
      <c r="H392" t="s">
        <v>33</v>
      </c>
      <c r="I392" t="str">
        <f>IF(ISBLANK(Customer_Dim[[#This Row],[Loyalty_Level]]),"Platinum",Customer_Dim[[#This Row],[Loyalty_Level]])</f>
        <v>Silver</v>
      </c>
      <c r="J392" t="str">
        <f>PROPER(TRIM(Customer_Dim[[#This Row],[Name]]))</f>
        <v>Daniel Bell</v>
      </c>
      <c r="K392" t="str">
        <f>PROPER(TRIM(Customer_Dim[[#This Row],[City]]))</f>
        <v>Deniseberg</v>
      </c>
      <c r="L392" t="str">
        <f>IF(Customer_Dim[[#This Row],[Age]]&lt;30,"Young",IF(Customer_Dim[[#This Row],[Age]]&lt;50,"Middle Age","Senior"))</f>
        <v>Senior</v>
      </c>
    </row>
    <row r="393" spans="1:12" x14ac:dyDescent="0.25">
      <c r="A393" t="s">
        <v>1230</v>
      </c>
      <c r="B393" t="s">
        <v>1231</v>
      </c>
      <c r="C393" s="4">
        <v>40</v>
      </c>
      <c r="D393" t="s">
        <v>16</v>
      </c>
      <c r="E393" t="s">
        <v>1232</v>
      </c>
      <c r="F393" t="s">
        <v>37</v>
      </c>
      <c r="G393" t="s">
        <v>13</v>
      </c>
      <c r="H393" t="s">
        <v>28</v>
      </c>
      <c r="I393" t="str">
        <f>IF(ISBLANK(Customer_Dim[[#This Row],[Loyalty_Level]]),"Platinum",Customer_Dim[[#This Row],[Loyalty_Level]])</f>
        <v>Bronze</v>
      </c>
      <c r="J393" t="str">
        <f>PROPER(TRIM(Customer_Dim[[#This Row],[Name]]))</f>
        <v>Heidi Tyler</v>
      </c>
      <c r="K393" t="str">
        <f>PROPER(TRIM(Customer_Dim[[#This Row],[City]]))</f>
        <v>Dawnstad</v>
      </c>
      <c r="L393" t="str">
        <f>IF(Customer_Dim[[#This Row],[Age]]&lt;30,"Young",IF(Customer_Dim[[#This Row],[Age]]&lt;50,"Middle Age","Senior"))</f>
        <v>Middle Age</v>
      </c>
    </row>
    <row r="394" spans="1:12" x14ac:dyDescent="0.25">
      <c r="A394" t="s">
        <v>1233</v>
      </c>
      <c r="B394" t="s">
        <v>1234</v>
      </c>
      <c r="C394" s="4">
        <v>46</v>
      </c>
      <c r="D394" t="s">
        <v>10</v>
      </c>
      <c r="E394" t="s">
        <v>1235</v>
      </c>
      <c r="F394" t="s">
        <v>117</v>
      </c>
      <c r="G394" t="s">
        <v>13</v>
      </c>
      <c r="H394" t="s">
        <v>50</v>
      </c>
      <c r="I394" t="str">
        <f>IF(ISBLANK(Customer_Dim[[#This Row],[Loyalty_Level]]),"Platinum",Customer_Dim[[#This Row],[Loyalty_Level]])</f>
        <v>Gold</v>
      </c>
      <c r="J394" t="str">
        <f>PROPER(TRIM(Customer_Dim[[#This Row],[Name]]))</f>
        <v>Jacqueline Payne</v>
      </c>
      <c r="K394" t="str">
        <f>PROPER(TRIM(Customer_Dim[[#This Row],[City]]))</f>
        <v>Gutierrezstad</v>
      </c>
      <c r="L394" t="str">
        <f>IF(Customer_Dim[[#This Row],[Age]]&lt;30,"Young",IF(Customer_Dim[[#This Row],[Age]]&lt;50,"Middle Age","Senior"))</f>
        <v>Middle Age</v>
      </c>
    </row>
    <row r="395" spans="1:12" x14ac:dyDescent="0.25">
      <c r="A395" t="s">
        <v>1236</v>
      </c>
      <c r="B395" t="s">
        <v>1237</v>
      </c>
      <c r="C395" s="4">
        <v>46</v>
      </c>
      <c r="D395" t="s">
        <v>10</v>
      </c>
      <c r="E395" t="s">
        <v>1238</v>
      </c>
      <c r="F395" t="s">
        <v>121</v>
      </c>
      <c r="G395" t="s">
        <v>13</v>
      </c>
      <c r="H395" t="s">
        <v>28</v>
      </c>
      <c r="I395" t="str">
        <f>IF(ISBLANK(Customer_Dim[[#This Row],[Loyalty_Level]]),"Platinum",Customer_Dim[[#This Row],[Loyalty_Level]])</f>
        <v>Bronze</v>
      </c>
      <c r="J395" t="str">
        <f>PROPER(TRIM(Customer_Dim[[#This Row],[Name]]))</f>
        <v>Michael Mcneil</v>
      </c>
      <c r="K395" t="str">
        <f>PROPER(TRIM(Customer_Dim[[#This Row],[City]]))</f>
        <v>Stewartchester</v>
      </c>
      <c r="L395" t="str">
        <f>IF(Customer_Dim[[#This Row],[Age]]&lt;30,"Young",IF(Customer_Dim[[#This Row],[Age]]&lt;50,"Middle Age","Senior"))</f>
        <v>Middle Age</v>
      </c>
    </row>
    <row r="396" spans="1:12" x14ac:dyDescent="0.25">
      <c r="A396" t="s">
        <v>1239</v>
      </c>
      <c r="B396" t="s">
        <v>1240</v>
      </c>
      <c r="C396" s="4">
        <v>43</v>
      </c>
      <c r="D396" t="s">
        <v>16</v>
      </c>
      <c r="E396" t="s">
        <v>1241</v>
      </c>
      <c r="F396" t="s">
        <v>171</v>
      </c>
      <c r="G396" t="s">
        <v>13</v>
      </c>
      <c r="H396" t="s">
        <v>28</v>
      </c>
      <c r="I396" t="str">
        <f>IF(ISBLANK(Customer_Dim[[#This Row],[Loyalty_Level]]),"Platinum",Customer_Dim[[#This Row],[Loyalty_Level]])</f>
        <v>Bronze</v>
      </c>
      <c r="J396" t="str">
        <f>PROPER(TRIM(Customer_Dim[[#This Row],[Name]]))</f>
        <v>Alejandro Evans</v>
      </c>
      <c r="K396" t="str">
        <f>PROPER(TRIM(Customer_Dim[[#This Row],[City]]))</f>
        <v>Cannonberg</v>
      </c>
      <c r="L396" t="str">
        <f>IF(Customer_Dim[[#This Row],[Age]]&lt;30,"Young",IF(Customer_Dim[[#This Row],[Age]]&lt;50,"Middle Age","Senior"))</f>
        <v>Middle Age</v>
      </c>
    </row>
    <row r="397" spans="1:12" x14ac:dyDescent="0.25">
      <c r="A397" t="s">
        <v>1242</v>
      </c>
      <c r="B397" t="s">
        <v>1243</v>
      </c>
      <c r="C397" s="4">
        <v>50</v>
      </c>
      <c r="D397" t="s">
        <v>10</v>
      </c>
      <c r="E397" t="s">
        <v>1244</v>
      </c>
      <c r="F397" t="s">
        <v>65</v>
      </c>
      <c r="G397" t="s">
        <v>13</v>
      </c>
      <c r="H397" t="s">
        <v>50</v>
      </c>
      <c r="I397" t="str">
        <f>IF(ISBLANK(Customer_Dim[[#This Row],[Loyalty_Level]]),"Platinum",Customer_Dim[[#This Row],[Loyalty_Level]])</f>
        <v>Gold</v>
      </c>
      <c r="J397" t="str">
        <f>PROPER(TRIM(Customer_Dim[[#This Row],[Name]]))</f>
        <v>Brandon Mcguire</v>
      </c>
      <c r="K397" t="str">
        <f>PROPER(TRIM(Customer_Dim[[#This Row],[City]]))</f>
        <v>Lake Morganland</v>
      </c>
      <c r="L397" t="str">
        <f>IF(Customer_Dim[[#This Row],[Age]]&lt;30,"Young",IF(Customer_Dim[[#This Row],[Age]]&lt;50,"Middle Age","Senior"))</f>
        <v>Senior</v>
      </c>
    </row>
    <row r="398" spans="1:12" x14ac:dyDescent="0.25">
      <c r="A398" t="s">
        <v>1245</v>
      </c>
      <c r="B398" t="s">
        <v>1246</v>
      </c>
      <c r="C398" s="4">
        <v>25</v>
      </c>
      <c r="D398" t="s">
        <v>16</v>
      </c>
      <c r="E398" t="s">
        <v>1247</v>
      </c>
      <c r="F398" t="s">
        <v>61</v>
      </c>
      <c r="G398" t="s">
        <v>13</v>
      </c>
      <c r="H398" t="s">
        <v>33</v>
      </c>
      <c r="I398" t="str">
        <f>IF(ISBLANK(Customer_Dim[[#This Row],[Loyalty_Level]]),"Platinum",Customer_Dim[[#This Row],[Loyalty_Level]])</f>
        <v>Silver</v>
      </c>
      <c r="J398" t="str">
        <f>PROPER(TRIM(Customer_Dim[[#This Row],[Name]]))</f>
        <v>Alexander Byrd</v>
      </c>
      <c r="K398" t="str">
        <f>PROPER(TRIM(Customer_Dim[[#This Row],[City]]))</f>
        <v>Parkerview</v>
      </c>
      <c r="L398" t="str">
        <f>IF(Customer_Dim[[#This Row],[Age]]&lt;30,"Young",IF(Customer_Dim[[#This Row],[Age]]&lt;50,"Middle Age","Senior"))</f>
        <v>Young</v>
      </c>
    </row>
    <row r="399" spans="1:12" x14ac:dyDescent="0.25">
      <c r="A399" t="s">
        <v>1248</v>
      </c>
      <c r="B399" t="s">
        <v>1249</v>
      </c>
      <c r="C399" s="4">
        <v>62</v>
      </c>
      <c r="D399" t="s">
        <v>16</v>
      </c>
      <c r="E399" t="s">
        <v>127</v>
      </c>
      <c r="F399" t="s">
        <v>65</v>
      </c>
      <c r="G399" t="s">
        <v>13</v>
      </c>
      <c r="H399" t="s">
        <v>19</v>
      </c>
      <c r="I399" t="str">
        <f>IF(ISBLANK(Customer_Dim[[#This Row],[Loyalty_Level]]),"Platinum",Customer_Dim[[#This Row],[Loyalty_Level]])</f>
        <v>Platinum</v>
      </c>
      <c r="J399" t="str">
        <f>PROPER(TRIM(Customer_Dim[[#This Row],[Name]]))</f>
        <v>Charles Norman Phd</v>
      </c>
      <c r="K399" t="str">
        <f>PROPER(TRIM(Customer_Dim[[#This Row],[City]]))</f>
        <v>East Jennifer</v>
      </c>
      <c r="L399" t="str">
        <f>IF(Customer_Dim[[#This Row],[Age]]&lt;30,"Young",IF(Customer_Dim[[#This Row],[Age]]&lt;50,"Middle Age","Senior"))</f>
        <v>Senior</v>
      </c>
    </row>
    <row r="400" spans="1:12" x14ac:dyDescent="0.25">
      <c r="A400" t="s">
        <v>1250</v>
      </c>
      <c r="B400" t="s">
        <v>1251</v>
      </c>
      <c r="C400" s="4">
        <v>54</v>
      </c>
      <c r="D400" t="s">
        <v>10</v>
      </c>
      <c r="E400" t="s">
        <v>1252</v>
      </c>
      <c r="F400" t="s">
        <v>49</v>
      </c>
      <c r="G400" t="s">
        <v>13</v>
      </c>
      <c r="H400" t="s">
        <v>28</v>
      </c>
      <c r="I400" t="str">
        <f>IF(ISBLANK(Customer_Dim[[#This Row],[Loyalty_Level]]),"Platinum",Customer_Dim[[#This Row],[Loyalty_Level]])</f>
        <v>Bronze</v>
      </c>
      <c r="J400" t="str">
        <f>PROPER(TRIM(Customer_Dim[[#This Row],[Name]]))</f>
        <v>Jennifer Johnson</v>
      </c>
      <c r="K400" t="str">
        <f>PROPER(TRIM(Customer_Dim[[#This Row],[City]]))</f>
        <v>Cheyenneborough</v>
      </c>
      <c r="L400" t="str">
        <f>IF(Customer_Dim[[#This Row],[Age]]&lt;30,"Young",IF(Customer_Dim[[#This Row],[Age]]&lt;50,"Middle Age","Senior"))</f>
        <v>Senior</v>
      </c>
    </row>
    <row r="401" spans="1:12" x14ac:dyDescent="0.25">
      <c r="A401" t="s">
        <v>1253</v>
      </c>
      <c r="B401" t="s">
        <v>1254</v>
      </c>
      <c r="C401" s="4">
        <v>27</v>
      </c>
      <c r="D401" t="s">
        <v>10</v>
      </c>
      <c r="E401" t="s">
        <v>1255</v>
      </c>
      <c r="F401" t="s">
        <v>439</v>
      </c>
      <c r="G401" t="s">
        <v>13</v>
      </c>
      <c r="H401" t="s">
        <v>28</v>
      </c>
      <c r="I401" t="str">
        <f>IF(ISBLANK(Customer_Dim[[#This Row],[Loyalty_Level]]),"Platinum",Customer_Dim[[#This Row],[Loyalty_Level]])</f>
        <v>Bronze</v>
      </c>
      <c r="J401" t="str">
        <f>PROPER(TRIM(Customer_Dim[[#This Row],[Name]]))</f>
        <v>John Donaldson</v>
      </c>
      <c r="K401" t="str">
        <f>PROPER(TRIM(Customer_Dim[[#This Row],[City]]))</f>
        <v>New Edward</v>
      </c>
      <c r="L401" t="str">
        <f>IF(Customer_Dim[[#This Row],[Age]]&lt;30,"Young",IF(Customer_Dim[[#This Row],[Age]]&lt;50,"Middle Age","Senior"))</f>
        <v>Young</v>
      </c>
    </row>
    <row r="402" spans="1:12" x14ac:dyDescent="0.25">
      <c r="A402" t="s">
        <v>1256</v>
      </c>
      <c r="B402" t="s">
        <v>1257</v>
      </c>
      <c r="C402" s="4">
        <v>57</v>
      </c>
      <c r="D402" t="s">
        <v>16</v>
      </c>
      <c r="E402" t="s">
        <v>1258</v>
      </c>
      <c r="F402" t="s">
        <v>99</v>
      </c>
      <c r="G402" t="s">
        <v>13</v>
      </c>
      <c r="H402" t="s">
        <v>19</v>
      </c>
      <c r="I402" t="str">
        <f>IF(ISBLANK(Customer_Dim[[#This Row],[Loyalty_Level]]),"Platinum",Customer_Dim[[#This Row],[Loyalty_Level]])</f>
        <v>Platinum</v>
      </c>
      <c r="J402" t="str">
        <f>PROPER(TRIM(Customer_Dim[[#This Row],[Name]]))</f>
        <v>Mark Rogers</v>
      </c>
      <c r="K402" t="str">
        <f>PROPER(TRIM(Customer_Dim[[#This Row],[City]]))</f>
        <v>Bookertown</v>
      </c>
      <c r="L402" t="str">
        <f>IF(Customer_Dim[[#This Row],[Age]]&lt;30,"Young",IF(Customer_Dim[[#This Row],[Age]]&lt;50,"Middle Age","Senior"))</f>
        <v>Senior</v>
      </c>
    </row>
    <row r="403" spans="1:12" x14ac:dyDescent="0.25">
      <c r="A403" t="s">
        <v>1259</v>
      </c>
      <c r="B403" t="s">
        <v>1260</v>
      </c>
      <c r="C403" s="4">
        <v>51</v>
      </c>
      <c r="D403" t="s">
        <v>16</v>
      </c>
      <c r="E403" t="s">
        <v>1261</v>
      </c>
      <c r="F403" t="s">
        <v>188</v>
      </c>
      <c r="G403" t="s">
        <v>13</v>
      </c>
      <c r="H403" t="s">
        <v>19</v>
      </c>
      <c r="I403" t="str">
        <f>IF(ISBLANK(Customer_Dim[[#This Row],[Loyalty_Level]]),"Platinum",Customer_Dim[[#This Row],[Loyalty_Level]])</f>
        <v>Platinum</v>
      </c>
      <c r="J403" t="str">
        <f>PROPER(TRIM(Customer_Dim[[#This Row],[Name]]))</f>
        <v>Terry Moses</v>
      </c>
      <c r="K403" t="str">
        <f>PROPER(TRIM(Customer_Dim[[#This Row],[City]]))</f>
        <v>Leahmouth</v>
      </c>
      <c r="L403" t="str">
        <f>IF(Customer_Dim[[#This Row],[Age]]&lt;30,"Young",IF(Customer_Dim[[#This Row],[Age]]&lt;50,"Middle Age","Senior"))</f>
        <v>Senior</v>
      </c>
    </row>
    <row r="404" spans="1:12" x14ac:dyDescent="0.25">
      <c r="A404" t="s">
        <v>1262</v>
      </c>
      <c r="B404" t="s">
        <v>1263</v>
      </c>
      <c r="C404" s="4">
        <v>31</v>
      </c>
      <c r="D404" t="s">
        <v>10</v>
      </c>
      <c r="E404" t="s">
        <v>83</v>
      </c>
      <c r="F404" t="s">
        <v>317</v>
      </c>
      <c r="G404" t="s">
        <v>13</v>
      </c>
      <c r="H404" t="s">
        <v>28</v>
      </c>
      <c r="I404" t="str">
        <f>IF(ISBLANK(Customer_Dim[[#This Row],[Loyalty_Level]]),"Platinum",Customer_Dim[[#This Row],[Loyalty_Level]])</f>
        <v>Bronze</v>
      </c>
      <c r="J404" t="str">
        <f>PROPER(TRIM(Customer_Dim[[#This Row],[Name]]))</f>
        <v>Cassandra Perez</v>
      </c>
      <c r="K404" t="str">
        <f>PROPER(TRIM(Customer_Dim[[#This Row],[City]]))</f>
        <v>Brandonville</v>
      </c>
      <c r="L404" t="str">
        <f>IF(Customer_Dim[[#This Row],[Age]]&lt;30,"Young",IF(Customer_Dim[[#This Row],[Age]]&lt;50,"Middle Age","Senior"))</f>
        <v>Middle Age</v>
      </c>
    </row>
    <row r="405" spans="1:12" x14ac:dyDescent="0.25">
      <c r="A405" t="s">
        <v>1264</v>
      </c>
      <c r="B405" t="s">
        <v>1265</v>
      </c>
      <c r="C405" s="4">
        <v>34</v>
      </c>
      <c r="D405" t="s">
        <v>10</v>
      </c>
      <c r="E405" t="s">
        <v>1266</v>
      </c>
      <c r="F405" t="s">
        <v>332</v>
      </c>
      <c r="G405" t="s">
        <v>13</v>
      </c>
      <c r="H405" t="s">
        <v>28</v>
      </c>
      <c r="I405" t="str">
        <f>IF(ISBLANK(Customer_Dim[[#This Row],[Loyalty_Level]]),"Platinum",Customer_Dim[[#This Row],[Loyalty_Level]])</f>
        <v>Bronze</v>
      </c>
      <c r="J405" t="str">
        <f>PROPER(TRIM(Customer_Dim[[#This Row],[Name]]))</f>
        <v>Justin Ingram</v>
      </c>
      <c r="K405" t="str">
        <f>PROPER(TRIM(Customer_Dim[[#This Row],[City]]))</f>
        <v>Lake Lisaland</v>
      </c>
      <c r="L405" t="str">
        <f>IF(Customer_Dim[[#This Row],[Age]]&lt;30,"Young",IF(Customer_Dim[[#This Row],[Age]]&lt;50,"Middle Age","Senior"))</f>
        <v>Middle Age</v>
      </c>
    </row>
    <row r="406" spans="1:12" x14ac:dyDescent="0.25">
      <c r="A406" t="s">
        <v>1267</v>
      </c>
      <c r="B406" t="s">
        <v>1268</v>
      </c>
      <c r="C406" s="4">
        <v>22</v>
      </c>
      <c r="D406" t="s">
        <v>16</v>
      </c>
      <c r="E406" t="s">
        <v>1269</v>
      </c>
      <c r="F406" t="s">
        <v>295</v>
      </c>
      <c r="G406" t="s">
        <v>13</v>
      </c>
      <c r="H406" t="s">
        <v>33</v>
      </c>
      <c r="I406" t="str">
        <f>IF(ISBLANK(Customer_Dim[[#This Row],[Loyalty_Level]]),"Platinum",Customer_Dim[[#This Row],[Loyalty_Level]])</f>
        <v>Silver</v>
      </c>
      <c r="J406" t="str">
        <f>PROPER(TRIM(Customer_Dim[[#This Row],[Name]]))</f>
        <v>David Ross</v>
      </c>
      <c r="K406" t="str">
        <f>PROPER(TRIM(Customer_Dim[[#This Row],[City]]))</f>
        <v>South Angela</v>
      </c>
      <c r="L406" t="str">
        <f>IF(Customer_Dim[[#This Row],[Age]]&lt;30,"Young",IF(Customer_Dim[[#This Row],[Age]]&lt;50,"Middle Age","Senior"))</f>
        <v>Young</v>
      </c>
    </row>
    <row r="407" spans="1:12" x14ac:dyDescent="0.25">
      <c r="A407" t="s">
        <v>1270</v>
      </c>
      <c r="B407" t="s">
        <v>1271</v>
      </c>
      <c r="C407" s="4">
        <v>18</v>
      </c>
      <c r="D407" t="s">
        <v>16</v>
      </c>
      <c r="E407" t="s">
        <v>1272</v>
      </c>
      <c r="F407" t="s">
        <v>332</v>
      </c>
      <c r="G407" t="s">
        <v>13</v>
      </c>
      <c r="H407" t="s">
        <v>50</v>
      </c>
      <c r="I407" t="str">
        <f>IF(ISBLANK(Customer_Dim[[#This Row],[Loyalty_Level]]),"Platinum",Customer_Dim[[#This Row],[Loyalty_Level]])</f>
        <v>Gold</v>
      </c>
      <c r="J407" t="str">
        <f>PROPER(TRIM(Customer_Dim[[#This Row],[Name]]))</f>
        <v>Eric Wolfe</v>
      </c>
      <c r="K407" t="str">
        <f>PROPER(TRIM(Customer_Dim[[#This Row],[City]]))</f>
        <v>Garciaview</v>
      </c>
      <c r="L407" t="str">
        <f>IF(Customer_Dim[[#This Row],[Age]]&lt;30,"Young",IF(Customer_Dim[[#This Row],[Age]]&lt;50,"Middle Age","Senior"))</f>
        <v>Young</v>
      </c>
    </row>
    <row r="408" spans="1:12" x14ac:dyDescent="0.25">
      <c r="A408" t="s">
        <v>1273</v>
      </c>
      <c r="B408" t="s">
        <v>1274</v>
      </c>
      <c r="C408" s="4">
        <v>23</v>
      </c>
      <c r="D408" t="s">
        <v>16</v>
      </c>
      <c r="E408" t="s">
        <v>1275</v>
      </c>
      <c r="F408" t="s">
        <v>328</v>
      </c>
      <c r="G408" t="s">
        <v>13</v>
      </c>
      <c r="H408" t="s">
        <v>50</v>
      </c>
      <c r="I408" t="str">
        <f>IF(ISBLANK(Customer_Dim[[#This Row],[Loyalty_Level]]),"Platinum",Customer_Dim[[#This Row],[Loyalty_Level]])</f>
        <v>Gold</v>
      </c>
      <c r="J408" t="str">
        <f>PROPER(TRIM(Customer_Dim[[#This Row],[Name]]))</f>
        <v>David Lozano</v>
      </c>
      <c r="K408" t="str">
        <f>PROPER(TRIM(Customer_Dim[[#This Row],[City]]))</f>
        <v>North Michaelfurt</v>
      </c>
      <c r="L408" t="str">
        <f>IF(Customer_Dim[[#This Row],[Age]]&lt;30,"Young",IF(Customer_Dim[[#This Row],[Age]]&lt;50,"Middle Age","Senior"))</f>
        <v>Young</v>
      </c>
    </row>
    <row r="409" spans="1:12" x14ac:dyDescent="0.25">
      <c r="A409" t="s">
        <v>1276</v>
      </c>
      <c r="B409" t="s">
        <v>1277</v>
      </c>
      <c r="C409" s="4">
        <v>33</v>
      </c>
      <c r="D409" t="s">
        <v>10</v>
      </c>
      <c r="E409" t="s">
        <v>1278</v>
      </c>
      <c r="F409" t="s">
        <v>144</v>
      </c>
      <c r="G409" t="s">
        <v>13</v>
      </c>
      <c r="H409" t="s">
        <v>50</v>
      </c>
      <c r="I409" t="str">
        <f>IF(ISBLANK(Customer_Dim[[#This Row],[Loyalty_Level]]),"Platinum",Customer_Dim[[#This Row],[Loyalty_Level]])</f>
        <v>Gold</v>
      </c>
      <c r="J409" t="str">
        <f>PROPER(TRIM(Customer_Dim[[#This Row],[Name]]))</f>
        <v>Joseph Mendoza</v>
      </c>
      <c r="K409" t="str">
        <f>PROPER(TRIM(Customer_Dim[[#This Row],[City]]))</f>
        <v>Ashleymouth</v>
      </c>
      <c r="L409" t="str">
        <f>IF(Customer_Dim[[#This Row],[Age]]&lt;30,"Young",IF(Customer_Dim[[#This Row],[Age]]&lt;50,"Middle Age","Senior"))</f>
        <v>Middle Age</v>
      </c>
    </row>
    <row r="410" spans="1:12" x14ac:dyDescent="0.25">
      <c r="A410" t="s">
        <v>1279</v>
      </c>
      <c r="B410" t="s">
        <v>1280</v>
      </c>
      <c r="C410" s="4">
        <v>36</v>
      </c>
      <c r="D410" t="s">
        <v>10</v>
      </c>
      <c r="E410" t="s">
        <v>1281</v>
      </c>
      <c r="F410" t="s">
        <v>91</v>
      </c>
      <c r="G410" t="s">
        <v>13</v>
      </c>
      <c r="H410" t="s">
        <v>50</v>
      </c>
      <c r="I410" t="str">
        <f>IF(ISBLANK(Customer_Dim[[#This Row],[Loyalty_Level]]),"Platinum",Customer_Dim[[#This Row],[Loyalty_Level]])</f>
        <v>Gold</v>
      </c>
      <c r="J410" t="str">
        <f>PROPER(TRIM(Customer_Dim[[#This Row],[Name]]))</f>
        <v>Isabel Foster</v>
      </c>
      <c r="K410" t="str">
        <f>PROPER(TRIM(Customer_Dim[[#This Row],[City]]))</f>
        <v>Port Joshuaville</v>
      </c>
      <c r="L410" t="str">
        <f>IF(Customer_Dim[[#This Row],[Age]]&lt;30,"Young",IF(Customer_Dim[[#This Row],[Age]]&lt;50,"Middle Age","Senior"))</f>
        <v>Middle Age</v>
      </c>
    </row>
    <row r="411" spans="1:12" x14ac:dyDescent="0.25">
      <c r="A411" t="s">
        <v>1282</v>
      </c>
      <c r="B411" t="s">
        <v>1283</v>
      </c>
      <c r="C411" s="4">
        <v>55</v>
      </c>
      <c r="D411" t="s">
        <v>10</v>
      </c>
      <c r="E411" t="s">
        <v>1284</v>
      </c>
      <c r="F411" t="s">
        <v>854</v>
      </c>
      <c r="G411" t="s">
        <v>13</v>
      </c>
      <c r="H411" t="s">
        <v>50</v>
      </c>
      <c r="I411" t="str">
        <f>IF(ISBLANK(Customer_Dim[[#This Row],[Loyalty_Level]]),"Platinum",Customer_Dim[[#This Row],[Loyalty_Level]])</f>
        <v>Gold</v>
      </c>
      <c r="J411" t="str">
        <f>PROPER(TRIM(Customer_Dim[[#This Row],[Name]]))</f>
        <v>Sarah Smith</v>
      </c>
      <c r="K411" t="str">
        <f>PROPER(TRIM(Customer_Dim[[#This Row],[City]]))</f>
        <v>Kathleenport</v>
      </c>
      <c r="L411" t="str">
        <f>IF(Customer_Dim[[#This Row],[Age]]&lt;30,"Young",IF(Customer_Dim[[#This Row],[Age]]&lt;50,"Middle Age","Senior"))</f>
        <v>Senior</v>
      </c>
    </row>
    <row r="412" spans="1:12" x14ac:dyDescent="0.25">
      <c r="A412" t="s">
        <v>1285</v>
      </c>
      <c r="B412" t="s">
        <v>1286</v>
      </c>
      <c r="C412" s="4">
        <v>48</v>
      </c>
      <c r="D412" t="s">
        <v>16</v>
      </c>
      <c r="E412" t="s">
        <v>1287</v>
      </c>
      <c r="F412" t="s">
        <v>91</v>
      </c>
      <c r="G412" t="s">
        <v>13</v>
      </c>
      <c r="H412" t="s">
        <v>28</v>
      </c>
      <c r="I412" t="str">
        <f>IF(ISBLANK(Customer_Dim[[#This Row],[Loyalty_Level]]),"Platinum",Customer_Dim[[#This Row],[Loyalty_Level]])</f>
        <v>Bronze</v>
      </c>
      <c r="J412" t="str">
        <f>PROPER(TRIM(Customer_Dim[[#This Row],[Name]]))</f>
        <v>Jackie Thompson</v>
      </c>
      <c r="K412" t="str">
        <f>PROPER(TRIM(Customer_Dim[[#This Row],[City]]))</f>
        <v>South Edwin</v>
      </c>
      <c r="L412" t="str">
        <f>IF(Customer_Dim[[#This Row],[Age]]&lt;30,"Young",IF(Customer_Dim[[#This Row],[Age]]&lt;50,"Middle Age","Senior"))</f>
        <v>Middle Age</v>
      </c>
    </row>
    <row r="413" spans="1:12" x14ac:dyDescent="0.25">
      <c r="A413" t="s">
        <v>1288</v>
      </c>
      <c r="B413" t="s">
        <v>1289</v>
      </c>
      <c r="C413" s="4">
        <v>63</v>
      </c>
      <c r="D413" t="s">
        <v>10</v>
      </c>
      <c r="E413" t="s">
        <v>1290</v>
      </c>
      <c r="F413" t="s">
        <v>27</v>
      </c>
      <c r="G413" t="s">
        <v>13</v>
      </c>
      <c r="H413" t="s">
        <v>33</v>
      </c>
      <c r="I413" t="str">
        <f>IF(ISBLANK(Customer_Dim[[#This Row],[Loyalty_Level]]),"Platinum",Customer_Dim[[#This Row],[Loyalty_Level]])</f>
        <v>Silver</v>
      </c>
      <c r="J413" t="str">
        <f>PROPER(TRIM(Customer_Dim[[#This Row],[Name]]))</f>
        <v>Katrina Perez</v>
      </c>
      <c r="K413" t="str">
        <f>PROPER(TRIM(Customer_Dim[[#This Row],[City]]))</f>
        <v>West Rebecca</v>
      </c>
      <c r="L413" t="str">
        <f>IF(Customer_Dim[[#This Row],[Age]]&lt;30,"Young",IF(Customer_Dim[[#This Row],[Age]]&lt;50,"Middle Age","Senior"))</f>
        <v>Senior</v>
      </c>
    </row>
    <row r="414" spans="1:12" x14ac:dyDescent="0.25">
      <c r="A414" t="s">
        <v>1291</v>
      </c>
      <c r="B414" t="s">
        <v>1292</v>
      </c>
      <c r="C414" s="4">
        <v>23</v>
      </c>
      <c r="D414" t="s">
        <v>16</v>
      </c>
      <c r="E414" t="s">
        <v>208</v>
      </c>
      <c r="F414" t="s">
        <v>160</v>
      </c>
      <c r="G414" t="s">
        <v>13</v>
      </c>
      <c r="H414" t="s">
        <v>50</v>
      </c>
      <c r="I414" t="str">
        <f>IF(ISBLANK(Customer_Dim[[#This Row],[Loyalty_Level]]),"Platinum",Customer_Dim[[#This Row],[Loyalty_Level]])</f>
        <v>Gold</v>
      </c>
      <c r="J414" t="str">
        <f>PROPER(TRIM(Customer_Dim[[#This Row],[Name]]))</f>
        <v>Shane Brown</v>
      </c>
      <c r="K414" t="str">
        <f>PROPER(TRIM(Customer_Dim[[#This Row],[City]]))</f>
        <v>East Andrea</v>
      </c>
      <c r="L414" t="str">
        <f>IF(Customer_Dim[[#This Row],[Age]]&lt;30,"Young",IF(Customer_Dim[[#This Row],[Age]]&lt;50,"Middle Age","Senior"))</f>
        <v>Young</v>
      </c>
    </row>
    <row r="415" spans="1:12" x14ac:dyDescent="0.25">
      <c r="A415" t="s">
        <v>1293</v>
      </c>
      <c r="B415" t="s">
        <v>1294</v>
      </c>
      <c r="C415" s="4">
        <v>59</v>
      </c>
      <c r="D415" t="s">
        <v>16</v>
      </c>
      <c r="E415" t="s">
        <v>1295</v>
      </c>
      <c r="F415" t="s">
        <v>110</v>
      </c>
      <c r="G415" t="s">
        <v>13</v>
      </c>
      <c r="H415" t="s">
        <v>28</v>
      </c>
      <c r="I415" t="str">
        <f>IF(ISBLANK(Customer_Dim[[#This Row],[Loyalty_Level]]),"Platinum",Customer_Dim[[#This Row],[Loyalty_Level]])</f>
        <v>Bronze</v>
      </c>
      <c r="J415" t="str">
        <f>PROPER(TRIM(Customer_Dim[[#This Row],[Name]]))</f>
        <v>Megan Ryan</v>
      </c>
      <c r="K415" t="str">
        <f>PROPER(TRIM(Customer_Dim[[#This Row],[City]]))</f>
        <v>Andrewsfurt</v>
      </c>
      <c r="L415" t="str">
        <f>IF(Customer_Dim[[#This Row],[Age]]&lt;30,"Young",IF(Customer_Dim[[#This Row],[Age]]&lt;50,"Middle Age","Senior"))</f>
        <v>Senior</v>
      </c>
    </row>
    <row r="416" spans="1:12" x14ac:dyDescent="0.25">
      <c r="A416" t="s">
        <v>1296</v>
      </c>
      <c r="B416" t="s">
        <v>1297</v>
      </c>
      <c r="C416" s="4">
        <v>35</v>
      </c>
      <c r="D416" t="s">
        <v>16</v>
      </c>
      <c r="E416" t="s">
        <v>1298</v>
      </c>
      <c r="F416" t="s">
        <v>117</v>
      </c>
      <c r="G416" t="s">
        <v>13</v>
      </c>
      <c r="H416" t="s">
        <v>50</v>
      </c>
      <c r="I416" t="str">
        <f>IF(ISBLANK(Customer_Dim[[#This Row],[Loyalty_Level]]),"Platinum",Customer_Dim[[#This Row],[Loyalty_Level]])</f>
        <v>Gold</v>
      </c>
      <c r="J416" t="str">
        <f>PROPER(TRIM(Customer_Dim[[#This Row],[Name]]))</f>
        <v>Melissa Valentine</v>
      </c>
      <c r="K416" t="str">
        <f>PROPER(TRIM(Customer_Dim[[#This Row],[City]]))</f>
        <v>East Patriciafort</v>
      </c>
      <c r="L416" t="str">
        <f>IF(Customer_Dim[[#This Row],[Age]]&lt;30,"Young",IF(Customer_Dim[[#This Row],[Age]]&lt;50,"Middle Age","Senior"))</f>
        <v>Middle Age</v>
      </c>
    </row>
    <row r="417" spans="1:12" x14ac:dyDescent="0.25">
      <c r="A417" t="s">
        <v>1299</v>
      </c>
      <c r="B417" t="s">
        <v>1300</v>
      </c>
      <c r="C417" s="4">
        <v>26</v>
      </c>
      <c r="D417" t="s">
        <v>16</v>
      </c>
      <c r="E417" t="s">
        <v>1301</v>
      </c>
      <c r="F417" t="s">
        <v>167</v>
      </c>
      <c r="G417" t="s">
        <v>13</v>
      </c>
      <c r="H417" t="s">
        <v>33</v>
      </c>
      <c r="I417" t="str">
        <f>IF(ISBLANK(Customer_Dim[[#This Row],[Loyalty_Level]]),"Platinum",Customer_Dim[[#This Row],[Loyalty_Level]])</f>
        <v>Silver</v>
      </c>
      <c r="J417" t="str">
        <f>PROPER(TRIM(Customer_Dim[[#This Row],[Name]]))</f>
        <v>Tyler Cook</v>
      </c>
      <c r="K417" t="str">
        <f>PROPER(TRIM(Customer_Dim[[#This Row],[City]]))</f>
        <v>Kramerview</v>
      </c>
      <c r="L417" t="str">
        <f>IF(Customer_Dim[[#This Row],[Age]]&lt;30,"Young",IF(Customer_Dim[[#This Row],[Age]]&lt;50,"Middle Age","Senior"))</f>
        <v>Young</v>
      </c>
    </row>
    <row r="418" spans="1:12" x14ac:dyDescent="0.25">
      <c r="A418" t="s">
        <v>1302</v>
      </c>
      <c r="B418" t="s">
        <v>1303</v>
      </c>
      <c r="C418" s="4">
        <v>46</v>
      </c>
      <c r="D418" t="s">
        <v>10</v>
      </c>
      <c r="E418" t="s">
        <v>1304</v>
      </c>
      <c r="F418" t="s">
        <v>328</v>
      </c>
      <c r="G418" t="s">
        <v>13</v>
      </c>
      <c r="H418" t="s">
        <v>19</v>
      </c>
      <c r="I418" t="str">
        <f>IF(ISBLANK(Customer_Dim[[#This Row],[Loyalty_Level]]),"Platinum",Customer_Dim[[#This Row],[Loyalty_Level]])</f>
        <v>Platinum</v>
      </c>
      <c r="J418" t="str">
        <f>PROPER(TRIM(Customer_Dim[[#This Row],[Name]]))</f>
        <v>Jennifer Myers</v>
      </c>
      <c r="K418" t="str">
        <f>PROPER(TRIM(Customer_Dim[[#This Row],[City]]))</f>
        <v>Marthaborough</v>
      </c>
      <c r="L418" t="str">
        <f>IF(Customer_Dim[[#This Row],[Age]]&lt;30,"Young",IF(Customer_Dim[[#This Row],[Age]]&lt;50,"Middle Age","Senior"))</f>
        <v>Middle Age</v>
      </c>
    </row>
    <row r="419" spans="1:12" x14ac:dyDescent="0.25">
      <c r="A419" t="s">
        <v>1305</v>
      </c>
      <c r="B419" t="s">
        <v>1306</v>
      </c>
      <c r="C419" s="4">
        <v>64</v>
      </c>
      <c r="D419" t="s">
        <v>16</v>
      </c>
      <c r="E419" t="s">
        <v>1307</v>
      </c>
      <c r="F419" t="s">
        <v>12</v>
      </c>
      <c r="G419" t="s">
        <v>13</v>
      </c>
      <c r="H419" t="s">
        <v>28</v>
      </c>
      <c r="I419" t="str">
        <f>IF(ISBLANK(Customer_Dim[[#This Row],[Loyalty_Level]]),"Platinum",Customer_Dim[[#This Row],[Loyalty_Level]])</f>
        <v>Bronze</v>
      </c>
      <c r="J419" t="str">
        <f>PROPER(TRIM(Customer_Dim[[#This Row],[Name]]))</f>
        <v>Karen King</v>
      </c>
      <c r="K419" t="str">
        <f>PROPER(TRIM(Customer_Dim[[#This Row],[City]]))</f>
        <v>Kimburgh</v>
      </c>
      <c r="L419" t="str">
        <f>IF(Customer_Dim[[#This Row],[Age]]&lt;30,"Young",IF(Customer_Dim[[#This Row],[Age]]&lt;50,"Middle Age","Senior"))</f>
        <v>Senior</v>
      </c>
    </row>
    <row r="420" spans="1:12" x14ac:dyDescent="0.25">
      <c r="A420" t="s">
        <v>1308</v>
      </c>
      <c r="B420" t="s">
        <v>1309</v>
      </c>
      <c r="C420" s="4">
        <v>60</v>
      </c>
      <c r="D420" t="s">
        <v>16</v>
      </c>
      <c r="E420" t="s">
        <v>1310</v>
      </c>
      <c r="F420" t="s">
        <v>49</v>
      </c>
      <c r="G420" t="s">
        <v>13</v>
      </c>
      <c r="H420" t="s">
        <v>33</v>
      </c>
      <c r="I420" t="str">
        <f>IF(ISBLANK(Customer_Dim[[#This Row],[Loyalty_Level]]),"Platinum",Customer_Dim[[#This Row],[Loyalty_Level]])</f>
        <v>Silver</v>
      </c>
      <c r="J420" t="str">
        <f>PROPER(TRIM(Customer_Dim[[#This Row],[Name]]))</f>
        <v>Luke Parks</v>
      </c>
      <c r="K420" t="str">
        <f>PROPER(TRIM(Customer_Dim[[#This Row],[City]]))</f>
        <v>West Mario</v>
      </c>
      <c r="L420" t="str">
        <f>IF(Customer_Dim[[#This Row],[Age]]&lt;30,"Young",IF(Customer_Dim[[#This Row],[Age]]&lt;50,"Middle Age","Senior"))</f>
        <v>Senior</v>
      </c>
    </row>
    <row r="421" spans="1:12" x14ac:dyDescent="0.25">
      <c r="A421" t="s">
        <v>1311</v>
      </c>
      <c r="B421" t="s">
        <v>1312</v>
      </c>
      <c r="C421" s="4">
        <v>33</v>
      </c>
      <c r="D421" t="s">
        <v>10</v>
      </c>
      <c r="E421" t="s">
        <v>1313</v>
      </c>
      <c r="F421" t="s">
        <v>317</v>
      </c>
      <c r="G421" t="s">
        <v>13</v>
      </c>
      <c r="H421" t="s">
        <v>50</v>
      </c>
      <c r="I421" t="str">
        <f>IF(ISBLANK(Customer_Dim[[#This Row],[Loyalty_Level]]),"Platinum",Customer_Dim[[#This Row],[Loyalty_Level]])</f>
        <v>Gold</v>
      </c>
      <c r="J421" t="str">
        <f>PROPER(TRIM(Customer_Dim[[#This Row],[Name]]))</f>
        <v>Monica Miller</v>
      </c>
      <c r="K421" t="str">
        <f>PROPER(TRIM(Customer_Dim[[#This Row],[City]]))</f>
        <v>Lake David</v>
      </c>
      <c r="L421" t="str">
        <f>IF(Customer_Dim[[#This Row],[Age]]&lt;30,"Young",IF(Customer_Dim[[#This Row],[Age]]&lt;50,"Middle Age","Senior"))</f>
        <v>Middle Age</v>
      </c>
    </row>
    <row r="422" spans="1:12" x14ac:dyDescent="0.25">
      <c r="A422" t="s">
        <v>1314</v>
      </c>
      <c r="B422" t="s">
        <v>1315</v>
      </c>
      <c r="C422" s="4">
        <v>60</v>
      </c>
      <c r="D422" t="s">
        <v>10</v>
      </c>
      <c r="E422" t="s">
        <v>1316</v>
      </c>
      <c r="F422" t="s">
        <v>12</v>
      </c>
      <c r="G422" t="s">
        <v>13</v>
      </c>
      <c r="H422" t="s">
        <v>28</v>
      </c>
      <c r="I422" t="str">
        <f>IF(ISBLANK(Customer_Dim[[#This Row],[Loyalty_Level]]),"Platinum",Customer_Dim[[#This Row],[Loyalty_Level]])</f>
        <v>Bronze</v>
      </c>
      <c r="J422" t="str">
        <f>PROPER(TRIM(Customer_Dim[[#This Row],[Name]]))</f>
        <v>Dr. Tamara White Md</v>
      </c>
      <c r="K422" t="str">
        <f>PROPER(TRIM(Customer_Dim[[#This Row],[City]]))</f>
        <v>New Benjamin</v>
      </c>
      <c r="L422" t="str">
        <f>IF(Customer_Dim[[#This Row],[Age]]&lt;30,"Young",IF(Customer_Dim[[#This Row],[Age]]&lt;50,"Middle Age","Senior"))</f>
        <v>Senior</v>
      </c>
    </row>
    <row r="423" spans="1:12" x14ac:dyDescent="0.25">
      <c r="A423" t="s">
        <v>1317</v>
      </c>
      <c r="B423" t="s">
        <v>1318</v>
      </c>
      <c r="C423" s="4">
        <v>45</v>
      </c>
      <c r="D423" t="s">
        <v>16</v>
      </c>
      <c r="E423" t="s">
        <v>1319</v>
      </c>
      <c r="F423" t="s">
        <v>77</v>
      </c>
      <c r="G423" t="s">
        <v>13</v>
      </c>
      <c r="H423" t="s">
        <v>19</v>
      </c>
      <c r="I423" t="str">
        <f>IF(ISBLANK(Customer_Dim[[#This Row],[Loyalty_Level]]),"Platinum",Customer_Dim[[#This Row],[Loyalty_Level]])</f>
        <v>Platinum</v>
      </c>
      <c r="J423" t="str">
        <f>PROPER(TRIM(Customer_Dim[[#This Row],[Name]]))</f>
        <v>Holly Robinson</v>
      </c>
      <c r="K423" t="str">
        <f>PROPER(TRIM(Customer_Dim[[#This Row],[City]]))</f>
        <v>East Amy</v>
      </c>
      <c r="L423" t="str">
        <f>IF(Customer_Dim[[#This Row],[Age]]&lt;30,"Young",IF(Customer_Dim[[#This Row],[Age]]&lt;50,"Middle Age","Senior"))</f>
        <v>Middle Age</v>
      </c>
    </row>
    <row r="424" spans="1:12" x14ac:dyDescent="0.25">
      <c r="A424" t="s">
        <v>1320</v>
      </c>
      <c r="B424" t="s">
        <v>1321</v>
      </c>
      <c r="C424" s="4">
        <v>42</v>
      </c>
      <c r="D424" t="s">
        <v>16</v>
      </c>
      <c r="E424" t="s">
        <v>1322</v>
      </c>
      <c r="F424" t="s">
        <v>65</v>
      </c>
      <c r="G424" t="s">
        <v>13</v>
      </c>
      <c r="H424" t="s">
        <v>19</v>
      </c>
      <c r="I424" t="str">
        <f>IF(ISBLANK(Customer_Dim[[#This Row],[Loyalty_Level]]),"Platinum",Customer_Dim[[#This Row],[Loyalty_Level]])</f>
        <v>Platinum</v>
      </c>
      <c r="J424" t="str">
        <f>PROPER(TRIM(Customer_Dim[[#This Row],[Name]]))</f>
        <v>Brittany Edwards Dds</v>
      </c>
      <c r="K424" t="str">
        <f>PROPER(TRIM(Customer_Dim[[#This Row],[City]]))</f>
        <v>Aliciahaven</v>
      </c>
      <c r="L424" t="str">
        <f>IF(Customer_Dim[[#This Row],[Age]]&lt;30,"Young",IF(Customer_Dim[[#This Row],[Age]]&lt;50,"Middle Age","Senior"))</f>
        <v>Middle Age</v>
      </c>
    </row>
    <row r="425" spans="1:12" x14ac:dyDescent="0.25">
      <c r="A425" t="s">
        <v>1323</v>
      </c>
      <c r="B425" t="s">
        <v>1324</v>
      </c>
      <c r="C425" s="4">
        <v>35</v>
      </c>
      <c r="D425" t="s">
        <v>10</v>
      </c>
      <c r="E425" t="s">
        <v>1325</v>
      </c>
      <c r="F425" t="s">
        <v>65</v>
      </c>
      <c r="G425" t="s">
        <v>13</v>
      </c>
      <c r="H425" t="s">
        <v>33</v>
      </c>
      <c r="I425" t="str">
        <f>IF(ISBLANK(Customer_Dim[[#This Row],[Loyalty_Level]]),"Platinum",Customer_Dim[[#This Row],[Loyalty_Level]])</f>
        <v>Silver</v>
      </c>
      <c r="J425" t="str">
        <f>PROPER(TRIM(Customer_Dim[[#This Row],[Name]]))</f>
        <v>Rebecca Baker</v>
      </c>
      <c r="K425" t="str">
        <f>PROPER(TRIM(Customer_Dim[[#This Row],[City]]))</f>
        <v>New Katherine</v>
      </c>
      <c r="L425" t="str">
        <f>IF(Customer_Dim[[#This Row],[Age]]&lt;30,"Young",IF(Customer_Dim[[#This Row],[Age]]&lt;50,"Middle Age","Senior"))</f>
        <v>Middle Age</v>
      </c>
    </row>
    <row r="426" spans="1:12" x14ac:dyDescent="0.25">
      <c r="A426" t="s">
        <v>1326</v>
      </c>
      <c r="B426" t="s">
        <v>1327</v>
      </c>
      <c r="C426" s="4">
        <v>53</v>
      </c>
      <c r="D426" t="s">
        <v>10</v>
      </c>
      <c r="E426" t="s">
        <v>1328</v>
      </c>
      <c r="F426" t="s">
        <v>12</v>
      </c>
      <c r="G426" t="s">
        <v>13</v>
      </c>
      <c r="H426" t="s">
        <v>28</v>
      </c>
      <c r="I426" t="str">
        <f>IF(ISBLANK(Customer_Dim[[#This Row],[Loyalty_Level]]),"Platinum",Customer_Dim[[#This Row],[Loyalty_Level]])</f>
        <v>Bronze</v>
      </c>
      <c r="J426" t="str">
        <f>PROPER(TRIM(Customer_Dim[[#This Row],[Name]]))</f>
        <v>Edwin Barnes</v>
      </c>
      <c r="K426" t="str">
        <f>PROPER(TRIM(Customer_Dim[[#This Row],[City]]))</f>
        <v>Lake Alexandra</v>
      </c>
      <c r="L426" t="str">
        <f>IF(Customer_Dim[[#This Row],[Age]]&lt;30,"Young",IF(Customer_Dim[[#This Row],[Age]]&lt;50,"Middle Age","Senior"))</f>
        <v>Senior</v>
      </c>
    </row>
    <row r="427" spans="1:12" x14ac:dyDescent="0.25">
      <c r="A427" t="s">
        <v>1329</v>
      </c>
      <c r="B427" t="s">
        <v>1330</v>
      </c>
      <c r="C427" s="4">
        <v>40</v>
      </c>
      <c r="D427" t="s">
        <v>10</v>
      </c>
      <c r="E427" t="s">
        <v>1331</v>
      </c>
      <c r="F427" t="s">
        <v>121</v>
      </c>
      <c r="G427" t="s">
        <v>13</v>
      </c>
      <c r="H427" t="s">
        <v>28</v>
      </c>
      <c r="I427" t="str">
        <f>IF(ISBLANK(Customer_Dim[[#This Row],[Loyalty_Level]]),"Platinum",Customer_Dim[[#This Row],[Loyalty_Level]])</f>
        <v>Bronze</v>
      </c>
      <c r="J427" t="str">
        <f>PROPER(TRIM(Customer_Dim[[#This Row],[Name]]))</f>
        <v>Bryce Hawkins</v>
      </c>
      <c r="K427" t="str">
        <f>PROPER(TRIM(Customer_Dim[[#This Row],[City]]))</f>
        <v>Lake Monique</v>
      </c>
      <c r="L427" t="str">
        <f>IF(Customer_Dim[[#This Row],[Age]]&lt;30,"Young",IF(Customer_Dim[[#This Row],[Age]]&lt;50,"Middle Age","Senior"))</f>
        <v>Middle Age</v>
      </c>
    </row>
    <row r="428" spans="1:12" x14ac:dyDescent="0.25">
      <c r="A428" t="s">
        <v>1332</v>
      </c>
      <c r="B428" t="s">
        <v>1333</v>
      </c>
      <c r="C428" s="4">
        <v>28</v>
      </c>
      <c r="D428" t="s">
        <v>10</v>
      </c>
      <c r="E428" t="s">
        <v>1334</v>
      </c>
      <c r="F428" t="s">
        <v>12</v>
      </c>
      <c r="G428" t="s">
        <v>13</v>
      </c>
      <c r="H428" t="s">
        <v>19</v>
      </c>
      <c r="I428" t="str">
        <f>IF(ISBLANK(Customer_Dim[[#This Row],[Loyalty_Level]]),"Platinum",Customer_Dim[[#This Row],[Loyalty_Level]])</f>
        <v>Platinum</v>
      </c>
      <c r="J428" t="str">
        <f>PROPER(TRIM(Customer_Dim[[#This Row],[Name]]))</f>
        <v>Jeanette Nichols</v>
      </c>
      <c r="K428" t="str">
        <f>PROPER(TRIM(Customer_Dim[[#This Row],[City]]))</f>
        <v>Aguilarland</v>
      </c>
      <c r="L428" t="str">
        <f>IF(Customer_Dim[[#This Row],[Age]]&lt;30,"Young",IF(Customer_Dim[[#This Row],[Age]]&lt;50,"Middle Age","Senior"))</f>
        <v>Young</v>
      </c>
    </row>
    <row r="429" spans="1:12" x14ac:dyDescent="0.25">
      <c r="A429" t="s">
        <v>1335</v>
      </c>
      <c r="B429" t="s">
        <v>1336</v>
      </c>
      <c r="C429" s="4">
        <v>18</v>
      </c>
      <c r="D429" t="s">
        <v>16</v>
      </c>
      <c r="E429" t="s">
        <v>1337</v>
      </c>
      <c r="F429" t="s">
        <v>439</v>
      </c>
      <c r="G429" t="s">
        <v>13</v>
      </c>
      <c r="H429" t="s">
        <v>50</v>
      </c>
      <c r="I429" t="str">
        <f>IF(ISBLANK(Customer_Dim[[#This Row],[Loyalty_Level]]),"Platinum",Customer_Dim[[#This Row],[Loyalty_Level]])</f>
        <v>Gold</v>
      </c>
      <c r="J429" t="str">
        <f>PROPER(TRIM(Customer_Dim[[#This Row],[Name]]))</f>
        <v>Jose Stewart</v>
      </c>
      <c r="K429" t="str">
        <f>PROPER(TRIM(Customer_Dim[[#This Row],[City]]))</f>
        <v>South Robert</v>
      </c>
      <c r="L429" t="str">
        <f>IF(Customer_Dim[[#This Row],[Age]]&lt;30,"Young",IF(Customer_Dim[[#This Row],[Age]]&lt;50,"Middle Age","Senior"))</f>
        <v>Young</v>
      </c>
    </row>
    <row r="430" spans="1:12" x14ac:dyDescent="0.25">
      <c r="A430" t="s">
        <v>1338</v>
      </c>
      <c r="B430" t="s">
        <v>1339</v>
      </c>
      <c r="C430" s="4">
        <v>27</v>
      </c>
      <c r="D430" t="s">
        <v>16</v>
      </c>
      <c r="E430" t="s">
        <v>1340</v>
      </c>
      <c r="F430" t="s">
        <v>332</v>
      </c>
      <c r="G430" t="s">
        <v>13</v>
      </c>
      <c r="H430" t="s">
        <v>28</v>
      </c>
      <c r="I430" t="str">
        <f>IF(ISBLANK(Customer_Dim[[#This Row],[Loyalty_Level]]),"Platinum",Customer_Dim[[#This Row],[Loyalty_Level]])</f>
        <v>Bronze</v>
      </c>
      <c r="J430" t="str">
        <f>PROPER(TRIM(Customer_Dim[[#This Row],[Name]]))</f>
        <v>Samuel Mullins</v>
      </c>
      <c r="K430" t="str">
        <f>PROPER(TRIM(Customer_Dim[[#This Row],[City]]))</f>
        <v>Hartmouth</v>
      </c>
      <c r="L430" t="str">
        <f>IF(Customer_Dim[[#This Row],[Age]]&lt;30,"Young",IF(Customer_Dim[[#This Row],[Age]]&lt;50,"Middle Age","Senior"))</f>
        <v>Young</v>
      </c>
    </row>
    <row r="431" spans="1:12" x14ac:dyDescent="0.25">
      <c r="A431" t="s">
        <v>1341</v>
      </c>
      <c r="B431" t="s">
        <v>1342</v>
      </c>
      <c r="C431" s="4">
        <v>43</v>
      </c>
      <c r="D431" t="s">
        <v>10</v>
      </c>
      <c r="E431" t="s">
        <v>1343</v>
      </c>
      <c r="F431" t="s">
        <v>110</v>
      </c>
      <c r="G431" t="s">
        <v>13</v>
      </c>
      <c r="H431" t="s">
        <v>19</v>
      </c>
      <c r="I431" t="str">
        <f>IF(ISBLANK(Customer_Dim[[#This Row],[Loyalty_Level]]),"Platinum",Customer_Dim[[#This Row],[Loyalty_Level]])</f>
        <v>Platinum</v>
      </c>
      <c r="J431" t="str">
        <f>PROPER(TRIM(Customer_Dim[[#This Row],[Name]]))</f>
        <v>Sean Vang</v>
      </c>
      <c r="K431" t="str">
        <f>PROPER(TRIM(Customer_Dim[[#This Row],[City]]))</f>
        <v>Davidchester</v>
      </c>
      <c r="L431" t="str">
        <f>IF(Customer_Dim[[#This Row],[Age]]&lt;30,"Young",IF(Customer_Dim[[#This Row],[Age]]&lt;50,"Middle Age","Senior"))</f>
        <v>Middle Age</v>
      </c>
    </row>
    <row r="432" spans="1:12" x14ac:dyDescent="0.25">
      <c r="A432" t="s">
        <v>1344</v>
      </c>
      <c r="B432" t="s">
        <v>1345</v>
      </c>
      <c r="C432" s="4">
        <v>36</v>
      </c>
      <c r="D432" t="s">
        <v>16</v>
      </c>
      <c r="E432" t="s">
        <v>1346</v>
      </c>
      <c r="F432" t="s">
        <v>91</v>
      </c>
      <c r="G432" t="s">
        <v>13</v>
      </c>
      <c r="H432" t="s">
        <v>50</v>
      </c>
      <c r="I432" t="str">
        <f>IF(ISBLANK(Customer_Dim[[#This Row],[Loyalty_Level]]),"Platinum",Customer_Dim[[#This Row],[Loyalty_Level]])</f>
        <v>Gold</v>
      </c>
      <c r="J432" t="str">
        <f>PROPER(TRIM(Customer_Dim[[#This Row],[Name]]))</f>
        <v>Kimberly Roberts</v>
      </c>
      <c r="K432" t="str">
        <f>PROPER(TRIM(Customer_Dim[[#This Row],[City]]))</f>
        <v>Josephchester</v>
      </c>
      <c r="L432" t="str">
        <f>IF(Customer_Dim[[#This Row],[Age]]&lt;30,"Young",IF(Customer_Dim[[#This Row],[Age]]&lt;50,"Middle Age","Senior"))</f>
        <v>Middle Age</v>
      </c>
    </row>
    <row r="433" spans="1:12" x14ac:dyDescent="0.25">
      <c r="A433" t="s">
        <v>1347</v>
      </c>
      <c r="B433" t="s">
        <v>1348</v>
      </c>
      <c r="C433" s="4">
        <v>27</v>
      </c>
      <c r="D433" t="s">
        <v>10</v>
      </c>
      <c r="E433" t="s">
        <v>1349</v>
      </c>
      <c r="F433" t="s">
        <v>32</v>
      </c>
      <c r="G433" t="s">
        <v>13</v>
      </c>
      <c r="H433" t="s">
        <v>19</v>
      </c>
      <c r="I433" t="str">
        <f>IF(ISBLANK(Customer_Dim[[#This Row],[Loyalty_Level]]),"Platinum",Customer_Dim[[#This Row],[Loyalty_Level]])</f>
        <v>Platinum</v>
      </c>
      <c r="J433" t="str">
        <f>PROPER(TRIM(Customer_Dim[[#This Row],[Name]]))</f>
        <v>John Smith</v>
      </c>
      <c r="K433" t="str">
        <f>PROPER(TRIM(Customer_Dim[[#This Row],[City]]))</f>
        <v>South Andrewport</v>
      </c>
      <c r="L433" t="str">
        <f>IF(Customer_Dim[[#This Row],[Age]]&lt;30,"Young",IF(Customer_Dim[[#This Row],[Age]]&lt;50,"Middle Age","Senior"))</f>
        <v>Young</v>
      </c>
    </row>
    <row r="434" spans="1:12" x14ac:dyDescent="0.25">
      <c r="A434" t="s">
        <v>1350</v>
      </c>
      <c r="B434" t="s">
        <v>1351</v>
      </c>
      <c r="C434" s="4">
        <v>37</v>
      </c>
      <c r="D434" t="s">
        <v>10</v>
      </c>
      <c r="E434" t="s">
        <v>1352</v>
      </c>
      <c r="F434" t="s">
        <v>91</v>
      </c>
      <c r="G434" t="s">
        <v>13</v>
      </c>
      <c r="H434" t="s">
        <v>28</v>
      </c>
      <c r="I434" t="str">
        <f>IF(ISBLANK(Customer_Dim[[#This Row],[Loyalty_Level]]),"Platinum",Customer_Dim[[#This Row],[Loyalty_Level]])</f>
        <v>Bronze</v>
      </c>
      <c r="J434" t="str">
        <f>PROPER(TRIM(Customer_Dim[[#This Row],[Name]]))</f>
        <v>Summer Weiss</v>
      </c>
      <c r="K434" t="str">
        <f>PROPER(TRIM(Customer_Dim[[#This Row],[City]]))</f>
        <v>Phyllisport</v>
      </c>
      <c r="L434" t="str">
        <f>IF(Customer_Dim[[#This Row],[Age]]&lt;30,"Young",IF(Customer_Dim[[#This Row],[Age]]&lt;50,"Middle Age","Senior"))</f>
        <v>Middle Age</v>
      </c>
    </row>
    <row r="435" spans="1:12" x14ac:dyDescent="0.25">
      <c r="A435" t="s">
        <v>1353</v>
      </c>
      <c r="B435" t="s">
        <v>1354</v>
      </c>
      <c r="C435" s="4">
        <v>51</v>
      </c>
      <c r="D435" t="s">
        <v>16</v>
      </c>
      <c r="E435" t="s">
        <v>1355</v>
      </c>
      <c r="F435" t="s">
        <v>61</v>
      </c>
      <c r="G435" t="s">
        <v>13</v>
      </c>
      <c r="H435" t="s">
        <v>33</v>
      </c>
      <c r="I435" t="str">
        <f>IF(ISBLANK(Customer_Dim[[#This Row],[Loyalty_Level]]),"Platinum",Customer_Dim[[#This Row],[Loyalty_Level]])</f>
        <v>Silver</v>
      </c>
      <c r="J435" t="str">
        <f>PROPER(TRIM(Customer_Dim[[#This Row],[Name]]))</f>
        <v>Thomas Moore</v>
      </c>
      <c r="K435" t="str">
        <f>PROPER(TRIM(Customer_Dim[[#This Row],[City]]))</f>
        <v>Williamsberg</v>
      </c>
      <c r="L435" t="str">
        <f>IF(Customer_Dim[[#This Row],[Age]]&lt;30,"Young",IF(Customer_Dim[[#This Row],[Age]]&lt;50,"Middle Age","Senior"))</f>
        <v>Senior</v>
      </c>
    </row>
    <row r="436" spans="1:12" x14ac:dyDescent="0.25">
      <c r="A436" t="s">
        <v>1356</v>
      </c>
      <c r="B436" t="s">
        <v>1357</v>
      </c>
      <c r="C436" s="4">
        <v>48</v>
      </c>
      <c r="D436" t="s">
        <v>16</v>
      </c>
      <c r="E436" t="s">
        <v>1358</v>
      </c>
      <c r="F436" t="s">
        <v>258</v>
      </c>
      <c r="G436" t="s">
        <v>13</v>
      </c>
      <c r="H436" t="s">
        <v>50</v>
      </c>
      <c r="I436" t="str">
        <f>IF(ISBLANK(Customer_Dim[[#This Row],[Loyalty_Level]]),"Platinum",Customer_Dim[[#This Row],[Loyalty_Level]])</f>
        <v>Gold</v>
      </c>
      <c r="J436" t="str">
        <f>PROPER(TRIM(Customer_Dim[[#This Row],[Name]]))</f>
        <v>Monique Castro</v>
      </c>
      <c r="K436" t="str">
        <f>PROPER(TRIM(Customer_Dim[[#This Row],[City]]))</f>
        <v>New Sarah</v>
      </c>
      <c r="L436" t="str">
        <f>IF(Customer_Dim[[#This Row],[Age]]&lt;30,"Young",IF(Customer_Dim[[#This Row],[Age]]&lt;50,"Middle Age","Senior"))</f>
        <v>Middle Age</v>
      </c>
    </row>
    <row r="437" spans="1:12" x14ac:dyDescent="0.25">
      <c r="A437" t="s">
        <v>1359</v>
      </c>
      <c r="B437" t="s">
        <v>1360</v>
      </c>
      <c r="C437" s="4">
        <v>37</v>
      </c>
      <c r="D437" t="s">
        <v>16</v>
      </c>
      <c r="E437" t="s">
        <v>1361</v>
      </c>
      <c r="F437" t="s">
        <v>110</v>
      </c>
      <c r="G437" t="s">
        <v>13</v>
      </c>
      <c r="H437" t="s">
        <v>33</v>
      </c>
      <c r="I437" t="str">
        <f>IF(ISBLANK(Customer_Dim[[#This Row],[Loyalty_Level]]),"Platinum",Customer_Dim[[#This Row],[Loyalty_Level]])</f>
        <v>Silver</v>
      </c>
      <c r="J437" t="str">
        <f>PROPER(TRIM(Customer_Dim[[#This Row],[Name]]))</f>
        <v>Lindsay Beasley</v>
      </c>
      <c r="K437" t="str">
        <f>PROPER(TRIM(Customer_Dim[[#This Row],[City]]))</f>
        <v>Wesleyhaven</v>
      </c>
      <c r="L437" t="str">
        <f>IF(Customer_Dim[[#This Row],[Age]]&lt;30,"Young",IF(Customer_Dim[[#This Row],[Age]]&lt;50,"Middle Age","Senior"))</f>
        <v>Middle Age</v>
      </c>
    </row>
    <row r="438" spans="1:12" x14ac:dyDescent="0.25">
      <c r="A438" t="s">
        <v>1362</v>
      </c>
      <c r="B438" t="s">
        <v>1363</v>
      </c>
      <c r="C438" s="4">
        <v>61</v>
      </c>
      <c r="D438" t="s">
        <v>10</v>
      </c>
      <c r="E438" t="s">
        <v>1364</v>
      </c>
      <c r="F438" t="s">
        <v>41</v>
      </c>
      <c r="G438" t="s">
        <v>13</v>
      </c>
      <c r="H438" t="s">
        <v>50</v>
      </c>
      <c r="I438" t="str">
        <f>IF(ISBLANK(Customer_Dim[[#This Row],[Loyalty_Level]]),"Platinum",Customer_Dim[[#This Row],[Loyalty_Level]])</f>
        <v>Gold</v>
      </c>
      <c r="J438" t="str">
        <f>PROPER(TRIM(Customer_Dim[[#This Row],[Name]]))</f>
        <v>Sharon Simpson</v>
      </c>
      <c r="K438" t="str">
        <f>PROPER(TRIM(Customer_Dim[[#This Row],[City]]))</f>
        <v>South Michellebury</v>
      </c>
      <c r="L438" t="str">
        <f>IF(Customer_Dim[[#This Row],[Age]]&lt;30,"Young",IF(Customer_Dim[[#This Row],[Age]]&lt;50,"Middle Age","Senior"))</f>
        <v>Senior</v>
      </c>
    </row>
    <row r="439" spans="1:12" x14ac:dyDescent="0.25">
      <c r="A439" t="s">
        <v>1365</v>
      </c>
      <c r="B439" t="s">
        <v>1366</v>
      </c>
      <c r="C439" s="4">
        <v>47</v>
      </c>
      <c r="D439" t="s">
        <v>16</v>
      </c>
      <c r="E439" t="s">
        <v>603</v>
      </c>
      <c r="F439" t="s">
        <v>49</v>
      </c>
      <c r="G439" t="s">
        <v>13</v>
      </c>
      <c r="H439" t="s">
        <v>19</v>
      </c>
      <c r="I439" t="str">
        <f>IF(ISBLANK(Customer_Dim[[#This Row],[Loyalty_Level]]),"Platinum",Customer_Dim[[#This Row],[Loyalty_Level]])</f>
        <v>Platinum</v>
      </c>
      <c r="J439" t="str">
        <f>PROPER(TRIM(Customer_Dim[[#This Row],[Name]]))</f>
        <v>Melinda Rivera</v>
      </c>
      <c r="K439" t="str">
        <f>PROPER(TRIM(Customer_Dim[[#This Row],[City]]))</f>
        <v>East Davidmouth</v>
      </c>
      <c r="L439" t="str">
        <f>IF(Customer_Dim[[#This Row],[Age]]&lt;30,"Young",IF(Customer_Dim[[#This Row],[Age]]&lt;50,"Middle Age","Senior"))</f>
        <v>Middle Age</v>
      </c>
    </row>
    <row r="440" spans="1:12" x14ac:dyDescent="0.25">
      <c r="A440" t="s">
        <v>1367</v>
      </c>
      <c r="B440" t="s">
        <v>1368</v>
      </c>
      <c r="C440" s="4">
        <v>59</v>
      </c>
      <c r="D440" t="s">
        <v>16</v>
      </c>
      <c r="E440" t="s">
        <v>1369</v>
      </c>
      <c r="F440" t="s">
        <v>241</v>
      </c>
      <c r="G440" t="s">
        <v>13</v>
      </c>
      <c r="H440" t="s">
        <v>19</v>
      </c>
      <c r="I440" t="str">
        <f>IF(ISBLANK(Customer_Dim[[#This Row],[Loyalty_Level]]),"Platinum",Customer_Dim[[#This Row],[Loyalty_Level]])</f>
        <v>Platinum</v>
      </c>
      <c r="J440" t="str">
        <f>PROPER(TRIM(Customer_Dim[[#This Row],[Name]]))</f>
        <v>Monica Flynn</v>
      </c>
      <c r="K440" t="str">
        <f>PROPER(TRIM(Customer_Dim[[#This Row],[City]]))</f>
        <v>Amberburgh</v>
      </c>
      <c r="L440" t="str">
        <f>IF(Customer_Dim[[#This Row],[Age]]&lt;30,"Young",IF(Customer_Dim[[#This Row],[Age]]&lt;50,"Middle Age","Senior"))</f>
        <v>Senior</v>
      </c>
    </row>
    <row r="441" spans="1:12" x14ac:dyDescent="0.25">
      <c r="A441" t="s">
        <v>1370</v>
      </c>
      <c r="B441" t="s">
        <v>1371</v>
      </c>
      <c r="C441" s="4">
        <v>53</v>
      </c>
      <c r="D441" t="s">
        <v>10</v>
      </c>
      <c r="E441" t="s">
        <v>940</v>
      </c>
      <c r="F441" t="s">
        <v>160</v>
      </c>
      <c r="G441" t="s">
        <v>13</v>
      </c>
      <c r="H441" t="s">
        <v>33</v>
      </c>
      <c r="I441" t="str">
        <f>IF(ISBLANK(Customer_Dim[[#This Row],[Loyalty_Level]]),"Platinum",Customer_Dim[[#This Row],[Loyalty_Level]])</f>
        <v>Silver</v>
      </c>
      <c r="J441" t="str">
        <f>PROPER(TRIM(Customer_Dim[[#This Row],[Name]]))</f>
        <v>John Compton</v>
      </c>
      <c r="K441" t="str">
        <f>PROPER(TRIM(Customer_Dim[[#This Row],[City]]))</f>
        <v>North Daniel</v>
      </c>
      <c r="L441" t="str">
        <f>IF(Customer_Dim[[#This Row],[Age]]&lt;30,"Young",IF(Customer_Dim[[#This Row],[Age]]&lt;50,"Middle Age","Senior"))</f>
        <v>Senior</v>
      </c>
    </row>
    <row r="442" spans="1:12" x14ac:dyDescent="0.25">
      <c r="A442" t="s">
        <v>1372</v>
      </c>
      <c r="B442" t="s">
        <v>1373</v>
      </c>
      <c r="C442" s="4">
        <v>60</v>
      </c>
      <c r="D442" t="s">
        <v>10</v>
      </c>
      <c r="E442" t="s">
        <v>1374</v>
      </c>
      <c r="F442" t="s">
        <v>18</v>
      </c>
      <c r="G442" t="s">
        <v>13</v>
      </c>
      <c r="H442" t="s">
        <v>33</v>
      </c>
      <c r="I442" t="str">
        <f>IF(ISBLANK(Customer_Dim[[#This Row],[Loyalty_Level]]),"Platinum",Customer_Dim[[#This Row],[Loyalty_Level]])</f>
        <v>Silver</v>
      </c>
      <c r="J442" t="str">
        <f>PROPER(TRIM(Customer_Dim[[#This Row],[Name]]))</f>
        <v>Tammy Trevino</v>
      </c>
      <c r="K442" t="str">
        <f>PROPER(TRIM(Customer_Dim[[#This Row],[City]]))</f>
        <v>Justinberg</v>
      </c>
      <c r="L442" t="str">
        <f>IF(Customer_Dim[[#This Row],[Age]]&lt;30,"Young",IF(Customer_Dim[[#This Row],[Age]]&lt;50,"Middle Age","Senior"))</f>
        <v>Senior</v>
      </c>
    </row>
    <row r="443" spans="1:12" x14ac:dyDescent="0.25">
      <c r="A443" t="s">
        <v>1375</v>
      </c>
      <c r="B443" t="s">
        <v>1376</v>
      </c>
      <c r="C443" s="4">
        <v>31</v>
      </c>
      <c r="D443" t="s">
        <v>10</v>
      </c>
      <c r="E443" t="s">
        <v>1377</v>
      </c>
      <c r="F443" t="s">
        <v>328</v>
      </c>
      <c r="G443" t="s">
        <v>13</v>
      </c>
      <c r="H443" t="s">
        <v>33</v>
      </c>
      <c r="I443" t="str">
        <f>IF(ISBLANK(Customer_Dim[[#This Row],[Loyalty_Level]]),"Platinum",Customer_Dim[[#This Row],[Loyalty_Level]])</f>
        <v>Silver</v>
      </c>
      <c r="J443" t="str">
        <f>PROPER(TRIM(Customer_Dim[[#This Row],[Name]]))</f>
        <v>Dalton Walters</v>
      </c>
      <c r="K443" t="str">
        <f>PROPER(TRIM(Customer_Dim[[#This Row],[City]]))</f>
        <v>Jonesstad</v>
      </c>
      <c r="L443" t="str">
        <f>IF(Customer_Dim[[#This Row],[Age]]&lt;30,"Young",IF(Customer_Dim[[#This Row],[Age]]&lt;50,"Middle Age","Senior"))</f>
        <v>Middle Age</v>
      </c>
    </row>
    <row r="444" spans="1:12" x14ac:dyDescent="0.25">
      <c r="A444" t="s">
        <v>1378</v>
      </c>
      <c r="B444" t="s">
        <v>1379</v>
      </c>
      <c r="C444" s="4">
        <v>42</v>
      </c>
      <c r="D444" t="s">
        <v>16</v>
      </c>
      <c r="E444" t="s">
        <v>1380</v>
      </c>
      <c r="F444" t="s">
        <v>37</v>
      </c>
      <c r="G444" t="s">
        <v>13</v>
      </c>
      <c r="H444" t="s">
        <v>28</v>
      </c>
      <c r="I444" t="str">
        <f>IF(ISBLANK(Customer_Dim[[#This Row],[Loyalty_Level]]),"Platinum",Customer_Dim[[#This Row],[Loyalty_Level]])</f>
        <v>Bronze</v>
      </c>
      <c r="J444" t="str">
        <f>PROPER(TRIM(Customer_Dim[[#This Row],[Name]]))</f>
        <v>Kelli Smith</v>
      </c>
      <c r="K444" t="str">
        <f>PROPER(TRIM(Customer_Dim[[#This Row],[City]]))</f>
        <v>North Maryfort</v>
      </c>
      <c r="L444" t="str">
        <f>IF(Customer_Dim[[#This Row],[Age]]&lt;30,"Young",IF(Customer_Dim[[#This Row],[Age]]&lt;50,"Middle Age","Senior"))</f>
        <v>Middle Age</v>
      </c>
    </row>
    <row r="445" spans="1:12" x14ac:dyDescent="0.25">
      <c r="A445" t="s">
        <v>1381</v>
      </c>
      <c r="B445" t="s">
        <v>1382</v>
      </c>
      <c r="C445" s="4">
        <v>51</v>
      </c>
      <c r="D445" t="s">
        <v>10</v>
      </c>
      <c r="E445" t="s">
        <v>1383</v>
      </c>
      <c r="F445" t="s">
        <v>363</v>
      </c>
      <c r="G445" t="s">
        <v>13</v>
      </c>
      <c r="H445" t="s">
        <v>33</v>
      </c>
      <c r="I445" t="str">
        <f>IF(ISBLANK(Customer_Dim[[#This Row],[Loyalty_Level]]),"Platinum",Customer_Dim[[#This Row],[Loyalty_Level]])</f>
        <v>Silver</v>
      </c>
      <c r="J445" t="str">
        <f>PROPER(TRIM(Customer_Dim[[#This Row],[Name]]))</f>
        <v>Adam Castro</v>
      </c>
      <c r="K445" t="str">
        <f>PROPER(TRIM(Customer_Dim[[#This Row],[City]]))</f>
        <v>New Donnabury</v>
      </c>
      <c r="L445" t="str">
        <f>IF(Customer_Dim[[#This Row],[Age]]&lt;30,"Young",IF(Customer_Dim[[#This Row],[Age]]&lt;50,"Middle Age","Senior"))</f>
        <v>Senior</v>
      </c>
    </row>
    <row r="446" spans="1:12" x14ac:dyDescent="0.25">
      <c r="A446" t="s">
        <v>1384</v>
      </c>
      <c r="B446" t="s">
        <v>1385</v>
      </c>
      <c r="C446" s="4">
        <v>19</v>
      </c>
      <c r="D446" t="s">
        <v>10</v>
      </c>
      <c r="E446" t="s">
        <v>1386</v>
      </c>
      <c r="F446" t="s">
        <v>854</v>
      </c>
      <c r="G446" t="s">
        <v>13</v>
      </c>
      <c r="H446" t="s">
        <v>50</v>
      </c>
      <c r="I446" t="str">
        <f>IF(ISBLANK(Customer_Dim[[#This Row],[Loyalty_Level]]),"Platinum",Customer_Dim[[#This Row],[Loyalty_Level]])</f>
        <v>Gold</v>
      </c>
      <c r="J446" t="str">
        <f>PROPER(TRIM(Customer_Dim[[#This Row],[Name]]))</f>
        <v>Cheryl Carr</v>
      </c>
      <c r="K446" t="str">
        <f>PROPER(TRIM(Customer_Dim[[#This Row],[City]]))</f>
        <v>Jessicaland</v>
      </c>
      <c r="L446" t="str">
        <f>IF(Customer_Dim[[#This Row],[Age]]&lt;30,"Young",IF(Customer_Dim[[#This Row],[Age]]&lt;50,"Middle Age","Senior"))</f>
        <v>Young</v>
      </c>
    </row>
    <row r="447" spans="1:12" x14ac:dyDescent="0.25">
      <c r="A447" t="s">
        <v>1387</v>
      </c>
      <c r="B447" t="s">
        <v>1388</v>
      </c>
      <c r="C447" s="4">
        <v>41</v>
      </c>
      <c r="D447" t="s">
        <v>16</v>
      </c>
      <c r="E447" t="s">
        <v>1389</v>
      </c>
      <c r="F447" t="s">
        <v>291</v>
      </c>
      <c r="G447" t="s">
        <v>13</v>
      </c>
      <c r="H447" t="s">
        <v>19</v>
      </c>
      <c r="I447" t="str">
        <f>IF(ISBLANK(Customer_Dim[[#This Row],[Loyalty_Level]]),"Platinum",Customer_Dim[[#This Row],[Loyalty_Level]])</f>
        <v>Platinum</v>
      </c>
      <c r="J447" t="str">
        <f>PROPER(TRIM(Customer_Dim[[#This Row],[Name]]))</f>
        <v>Gene Lee</v>
      </c>
      <c r="K447" t="str">
        <f>PROPER(TRIM(Customer_Dim[[#This Row],[City]]))</f>
        <v>Mcfarlandmouth</v>
      </c>
      <c r="L447" t="str">
        <f>IF(Customer_Dim[[#This Row],[Age]]&lt;30,"Young",IF(Customer_Dim[[#This Row],[Age]]&lt;50,"Middle Age","Senior"))</f>
        <v>Middle Age</v>
      </c>
    </row>
    <row r="448" spans="1:12" x14ac:dyDescent="0.25">
      <c r="A448" t="s">
        <v>1390</v>
      </c>
      <c r="B448" t="s">
        <v>1391</v>
      </c>
      <c r="C448" s="4">
        <v>35</v>
      </c>
      <c r="D448" t="s">
        <v>10</v>
      </c>
      <c r="E448" t="s">
        <v>1392</v>
      </c>
      <c r="F448" t="s">
        <v>99</v>
      </c>
      <c r="G448" t="s">
        <v>13</v>
      </c>
      <c r="H448" t="s">
        <v>33</v>
      </c>
      <c r="I448" t="str">
        <f>IF(ISBLANK(Customer_Dim[[#This Row],[Loyalty_Level]]),"Platinum",Customer_Dim[[#This Row],[Loyalty_Level]])</f>
        <v>Silver</v>
      </c>
      <c r="J448" t="str">
        <f>PROPER(TRIM(Customer_Dim[[#This Row],[Name]]))</f>
        <v>Shannon Turner</v>
      </c>
      <c r="K448" t="str">
        <f>PROPER(TRIM(Customer_Dim[[#This Row],[City]]))</f>
        <v>West Jorge</v>
      </c>
      <c r="L448" t="str">
        <f>IF(Customer_Dim[[#This Row],[Age]]&lt;30,"Young",IF(Customer_Dim[[#This Row],[Age]]&lt;50,"Middle Age","Senior"))</f>
        <v>Middle Age</v>
      </c>
    </row>
    <row r="449" spans="1:12" x14ac:dyDescent="0.25">
      <c r="A449" t="s">
        <v>1393</v>
      </c>
      <c r="B449" t="s">
        <v>1394</v>
      </c>
      <c r="C449" s="4">
        <v>45</v>
      </c>
      <c r="D449" t="s">
        <v>10</v>
      </c>
      <c r="E449" t="s">
        <v>1395</v>
      </c>
      <c r="F449" t="s">
        <v>12</v>
      </c>
      <c r="G449" t="s">
        <v>13</v>
      </c>
      <c r="H449" t="s">
        <v>50</v>
      </c>
      <c r="I449" t="str">
        <f>IF(ISBLANK(Customer_Dim[[#This Row],[Loyalty_Level]]),"Platinum",Customer_Dim[[#This Row],[Loyalty_Level]])</f>
        <v>Gold</v>
      </c>
      <c r="J449" t="str">
        <f>PROPER(TRIM(Customer_Dim[[#This Row],[Name]]))</f>
        <v>Monica Wright</v>
      </c>
      <c r="K449" t="str">
        <f>PROPER(TRIM(Customer_Dim[[#This Row],[City]]))</f>
        <v>Paulside</v>
      </c>
      <c r="L449" t="str">
        <f>IF(Customer_Dim[[#This Row],[Age]]&lt;30,"Young",IF(Customer_Dim[[#This Row],[Age]]&lt;50,"Middle Age","Senior"))</f>
        <v>Middle Age</v>
      </c>
    </row>
    <row r="450" spans="1:12" x14ac:dyDescent="0.25">
      <c r="A450" t="s">
        <v>1396</v>
      </c>
      <c r="B450" t="s">
        <v>1397</v>
      </c>
      <c r="C450" s="4">
        <v>64</v>
      </c>
      <c r="D450" t="s">
        <v>16</v>
      </c>
      <c r="E450" t="s">
        <v>1398</v>
      </c>
      <c r="F450" t="s">
        <v>854</v>
      </c>
      <c r="G450" t="s">
        <v>13</v>
      </c>
      <c r="H450" t="s">
        <v>28</v>
      </c>
      <c r="I450" t="str">
        <f>IF(ISBLANK(Customer_Dim[[#This Row],[Loyalty_Level]]),"Platinum",Customer_Dim[[#This Row],[Loyalty_Level]])</f>
        <v>Bronze</v>
      </c>
      <c r="J450" t="str">
        <f>PROPER(TRIM(Customer_Dim[[#This Row],[Name]]))</f>
        <v>Eric Holmes</v>
      </c>
      <c r="K450" t="str">
        <f>PROPER(TRIM(Customer_Dim[[#This Row],[City]]))</f>
        <v>Smithville</v>
      </c>
      <c r="L450" t="str">
        <f>IF(Customer_Dim[[#This Row],[Age]]&lt;30,"Young",IF(Customer_Dim[[#This Row],[Age]]&lt;50,"Middle Age","Senior"))</f>
        <v>Senior</v>
      </c>
    </row>
    <row r="451" spans="1:12" x14ac:dyDescent="0.25">
      <c r="A451" t="s">
        <v>1399</v>
      </c>
      <c r="B451" t="s">
        <v>1400</v>
      </c>
      <c r="C451" s="4">
        <v>29</v>
      </c>
      <c r="D451" t="s">
        <v>10</v>
      </c>
      <c r="E451" t="s">
        <v>1401</v>
      </c>
      <c r="F451" t="s">
        <v>27</v>
      </c>
      <c r="G451" t="s">
        <v>13</v>
      </c>
      <c r="H451" t="s">
        <v>28</v>
      </c>
      <c r="I451" t="str">
        <f>IF(ISBLANK(Customer_Dim[[#This Row],[Loyalty_Level]]),"Platinum",Customer_Dim[[#This Row],[Loyalty_Level]])</f>
        <v>Bronze</v>
      </c>
      <c r="J451" t="str">
        <f>PROPER(TRIM(Customer_Dim[[#This Row],[Name]]))</f>
        <v>William Cortez</v>
      </c>
      <c r="K451" t="str">
        <f>PROPER(TRIM(Customer_Dim[[#This Row],[City]]))</f>
        <v>Port Hannahport</v>
      </c>
      <c r="L451" t="str">
        <f>IF(Customer_Dim[[#This Row],[Age]]&lt;30,"Young",IF(Customer_Dim[[#This Row],[Age]]&lt;50,"Middle Age","Senior"))</f>
        <v>Young</v>
      </c>
    </row>
    <row r="452" spans="1:12" x14ac:dyDescent="0.25">
      <c r="A452" t="s">
        <v>1402</v>
      </c>
      <c r="B452" t="s">
        <v>1403</v>
      </c>
      <c r="C452" s="4">
        <v>59</v>
      </c>
      <c r="D452" t="s">
        <v>10</v>
      </c>
      <c r="E452" t="s">
        <v>1404</v>
      </c>
      <c r="F452" t="s">
        <v>73</v>
      </c>
      <c r="G452" t="s">
        <v>13</v>
      </c>
      <c r="H452" t="s">
        <v>28</v>
      </c>
      <c r="I452" t="str">
        <f>IF(ISBLANK(Customer_Dim[[#This Row],[Loyalty_Level]]),"Platinum",Customer_Dim[[#This Row],[Loyalty_Level]])</f>
        <v>Bronze</v>
      </c>
      <c r="J452" t="str">
        <f>PROPER(TRIM(Customer_Dim[[#This Row],[Name]]))</f>
        <v>Shane Mills</v>
      </c>
      <c r="K452" t="str">
        <f>PROPER(TRIM(Customer_Dim[[#This Row],[City]]))</f>
        <v>Lake Meganstad</v>
      </c>
      <c r="L452" t="str">
        <f>IF(Customer_Dim[[#This Row],[Age]]&lt;30,"Young",IF(Customer_Dim[[#This Row],[Age]]&lt;50,"Middle Age","Senior"))</f>
        <v>Senior</v>
      </c>
    </row>
    <row r="453" spans="1:12" x14ac:dyDescent="0.25">
      <c r="A453" t="s">
        <v>1405</v>
      </c>
      <c r="B453" t="s">
        <v>1406</v>
      </c>
      <c r="C453" s="4">
        <v>46</v>
      </c>
      <c r="D453" t="s">
        <v>10</v>
      </c>
      <c r="E453" t="s">
        <v>570</v>
      </c>
      <c r="F453" t="s">
        <v>237</v>
      </c>
      <c r="G453" t="s">
        <v>13</v>
      </c>
      <c r="H453" t="s">
        <v>50</v>
      </c>
      <c r="I453" t="str">
        <f>IF(ISBLANK(Customer_Dim[[#This Row],[Loyalty_Level]]),"Platinum",Customer_Dim[[#This Row],[Loyalty_Level]])</f>
        <v>Gold</v>
      </c>
      <c r="J453" t="str">
        <f>PROPER(TRIM(Customer_Dim[[#This Row],[Name]]))</f>
        <v>Ashley Roberts</v>
      </c>
      <c r="K453" t="str">
        <f>PROPER(TRIM(Customer_Dim[[#This Row],[City]]))</f>
        <v>Josephmouth</v>
      </c>
      <c r="L453" t="str">
        <f>IF(Customer_Dim[[#This Row],[Age]]&lt;30,"Young",IF(Customer_Dim[[#This Row],[Age]]&lt;50,"Middle Age","Senior"))</f>
        <v>Middle Age</v>
      </c>
    </row>
    <row r="454" spans="1:12" x14ac:dyDescent="0.25">
      <c r="A454" t="s">
        <v>1407</v>
      </c>
      <c r="B454" t="s">
        <v>1408</v>
      </c>
      <c r="C454" s="4">
        <v>60</v>
      </c>
      <c r="D454" t="s">
        <v>16</v>
      </c>
      <c r="E454" t="s">
        <v>1409</v>
      </c>
      <c r="F454" t="s">
        <v>317</v>
      </c>
      <c r="G454" t="s">
        <v>13</v>
      </c>
      <c r="H454" t="s">
        <v>28</v>
      </c>
      <c r="I454" t="str">
        <f>IF(ISBLANK(Customer_Dim[[#This Row],[Loyalty_Level]]),"Platinum",Customer_Dim[[#This Row],[Loyalty_Level]])</f>
        <v>Bronze</v>
      </c>
      <c r="J454" t="str">
        <f>PROPER(TRIM(Customer_Dim[[#This Row],[Name]]))</f>
        <v>Jeffery Wolf</v>
      </c>
      <c r="K454" t="str">
        <f>PROPER(TRIM(Customer_Dim[[#This Row],[City]]))</f>
        <v>New Laura</v>
      </c>
      <c r="L454" t="str">
        <f>IF(Customer_Dim[[#This Row],[Age]]&lt;30,"Young",IF(Customer_Dim[[#This Row],[Age]]&lt;50,"Middle Age","Senior"))</f>
        <v>Senior</v>
      </c>
    </row>
    <row r="455" spans="1:12" x14ac:dyDescent="0.25">
      <c r="A455" t="s">
        <v>1410</v>
      </c>
      <c r="B455" t="s">
        <v>1411</v>
      </c>
      <c r="C455" s="4">
        <v>62</v>
      </c>
      <c r="D455" t="s">
        <v>16</v>
      </c>
      <c r="E455" t="s">
        <v>1412</v>
      </c>
      <c r="F455" t="s">
        <v>103</v>
      </c>
      <c r="G455" t="s">
        <v>13</v>
      </c>
      <c r="H455" t="s">
        <v>19</v>
      </c>
      <c r="I455" t="str">
        <f>IF(ISBLANK(Customer_Dim[[#This Row],[Loyalty_Level]]),"Platinum",Customer_Dim[[#This Row],[Loyalty_Level]])</f>
        <v>Platinum</v>
      </c>
      <c r="J455" t="str">
        <f>PROPER(TRIM(Customer_Dim[[#This Row],[Name]]))</f>
        <v>April Phillips</v>
      </c>
      <c r="K455" t="str">
        <f>PROPER(TRIM(Customer_Dim[[#This Row],[City]]))</f>
        <v>Lake Carolyn</v>
      </c>
      <c r="L455" t="str">
        <f>IF(Customer_Dim[[#This Row],[Age]]&lt;30,"Young",IF(Customer_Dim[[#This Row],[Age]]&lt;50,"Middle Age","Senior"))</f>
        <v>Senior</v>
      </c>
    </row>
    <row r="456" spans="1:12" x14ac:dyDescent="0.25">
      <c r="A456" t="s">
        <v>1413</v>
      </c>
      <c r="B456" t="s">
        <v>1414</v>
      </c>
      <c r="C456" s="4">
        <v>60</v>
      </c>
      <c r="D456" t="s">
        <v>10</v>
      </c>
      <c r="E456" t="s">
        <v>133</v>
      </c>
      <c r="F456" t="s">
        <v>99</v>
      </c>
      <c r="G456" t="s">
        <v>13</v>
      </c>
      <c r="H456" t="s">
        <v>50</v>
      </c>
      <c r="I456" t="str">
        <f>IF(ISBLANK(Customer_Dim[[#This Row],[Loyalty_Level]]),"Platinum",Customer_Dim[[#This Row],[Loyalty_Level]])</f>
        <v>Gold</v>
      </c>
      <c r="J456" t="str">
        <f>PROPER(TRIM(Customer_Dim[[#This Row],[Name]]))</f>
        <v>John Berg</v>
      </c>
      <c r="K456" t="str">
        <f>PROPER(TRIM(Customer_Dim[[#This Row],[City]]))</f>
        <v>Johnsonville</v>
      </c>
      <c r="L456" t="str">
        <f>IF(Customer_Dim[[#This Row],[Age]]&lt;30,"Young",IF(Customer_Dim[[#This Row],[Age]]&lt;50,"Middle Age","Senior"))</f>
        <v>Senior</v>
      </c>
    </row>
    <row r="457" spans="1:12" x14ac:dyDescent="0.25">
      <c r="A457" t="s">
        <v>1415</v>
      </c>
      <c r="B457" t="s">
        <v>1416</v>
      </c>
      <c r="C457" s="4">
        <v>54</v>
      </c>
      <c r="D457" t="s">
        <v>10</v>
      </c>
      <c r="E457" t="s">
        <v>1417</v>
      </c>
      <c r="F457" t="s">
        <v>198</v>
      </c>
      <c r="G457" t="s">
        <v>13</v>
      </c>
      <c r="H457" t="s">
        <v>50</v>
      </c>
      <c r="I457" t="str">
        <f>IF(ISBLANK(Customer_Dim[[#This Row],[Loyalty_Level]]),"Platinum",Customer_Dim[[#This Row],[Loyalty_Level]])</f>
        <v>Gold</v>
      </c>
      <c r="J457" t="str">
        <f>PROPER(TRIM(Customer_Dim[[#This Row],[Name]]))</f>
        <v>Tyler Weber</v>
      </c>
      <c r="K457" t="str">
        <f>PROPER(TRIM(Customer_Dim[[#This Row],[City]]))</f>
        <v>East Yvette</v>
      </c>
      <c r="L457" t="str">
        <f>IF(Customer_Dim[[#This Row],[Age]]&lt;30,"Young",IF(Customer_Dim[[#This Row],[Age]]&lt;50,"Middle Age","Senior"))</f>
        <v>Senior</v>
      </c>
    </row>
    <row r="458" spans="1:12" x14ac:dyDescent="0.25">
      <c r="A458" t="s">
        <v>1418</v>
      </c>
      <c r="B458" t="s">
        <v>1419</v>
      </c>
      <c r="C458" s="4">
        <v>59</v>
      </c>
      <c r="D458" t="s">
        <v>16</v>
      </c>
      <c r="E458" t="s">
        <v>1420</v>
      </c>
      <c r="F458" t="s">
        <v>295</v>
      </c>
      <c r="G458" t="s">
        <v>13</v>
      </c>
      <c r="H458" t="s">
        <v>50</v>
      </c>
      <c r="I458" t="str">
        <f>IF(ISBLANK(Customer_Dim[[#This Row],[Loyalty_Level]]),"Platinum",Customer_Dim[[#This Row],[Loyalty_Level]])</f>
        <v>Gold</v>
      </c>
      <c r="J458" t="str">
        <f>PROPER(TRIM(Customer_Dim[[#This Row],[Name]]))</f>
        <v>Julie Powell</v>
      </c>
      <c r="K458" t="str">
        <f>PROPER(TRIM(Customer_Dim[[#This Row],[City]]))</f>
        <v>South Barbara</v>
      </c>
      <c r="L458" t="str">
        <f>IF(Customer_Dim[[#This Row],[Age]]&lt;30,"Young",IF(Customer_Dim[[#This Row],[Age]]&lt;50,"Middle Age","Senior"))</f>
        <v>Senior</v>
      </c>
    </row>
    <row r="459" spans="1:12" x14ac:dyDescent="0.25">
      <c r="A459" t="s">
        <v>1421</v>
      </c>
      <c r="B459" t="s">
        <v>1422</v>
      </c>
      <c r="C459" s="4">
        <v>59</v>
      </c>
      <c r="D459" t="s">
        <v>10</v>
      </c>
      <c r="E459" t="s">
        <v>1423</v>
      </c>
      <c r="F459" t="s">
        <v>594</v>
      </c>
      <c r="G459" t="s">
        <v>13</v>
      </c>
      <c r="H459" t="s">
        <v>19</v>
      </c>
      <c r="I459" t="str">
        <f>IF(ISBLANK(Customer_Dim[[#This Row],[Loyalty_Level]]),"Platinum",Customer_Dim[[#This Row],[Loyalty_Level]])</f>
        <v>Platinum</v>
      </c>
      <c r="J459" t="str">
        <f>PROPER(TRIM(Customer_Dim[[#This Row],[Name]]))</f>
        <v>Christina Robertson</v>
      </c>
      <c r="K459" t="str">
        <f>PROPER(TRIM(Customer_Dim[[#This Row],[City]]))</f>
        <v>Hubbardborough</v>
      </c>
      <c r="L459" t="str">
        <f>IF(Customer_Dim[[#This Row],[Age]]&lt;30,"Young",IF(Customer_Dim[[#This Row],[Age]]&lt;50,"Middle Age","Senior"))</f>
        <v>Senior</v>
      </c>
    </row>
    <row r="460" spans="1:12" x14ac:dyDescent="0.25">
      <c r="A460" t="s">
        <v>1424</v>
      </c>
      <c r="B460" t="s">
        <v>1425</v>
      </c>
      <c r="C460" s="4">
        <v>62</v>
      </c>
      <c r="D460" t="s">
        <v>16</v>
      </c>
      <c r="E460" t="s">
        <v>1426</v>
      </c>
      <c r="F460" t="s">
        <v>54</v>
      </c>
      <c r="G460" t="s">
        <v>13</v>
      </c>
      <c r="H460" t="s">
        <v>33</v>
      </c>
      <c r="I460" t="str">
        <f>IF(ISBLANK(Customer_Dim[[#This Row],[Loyalty_Level]]),"Platinum",Customer_Dim[[#This Row],[Loyalty_Level]])</f>
        <v>Silver</v>
      </c>
      <c r="J460" t="str">
        <f>PROPER(TRIM(Customer_Dim[[#This Row],[Name]]))</f>
        <v>Kelly Garrett</v>
      </c>
      <c r="K460" t="str">
        <f>PROPER(TRIM(Customer_Dim[[#This Row],[City]]))</f>
        <v>Port Taylorberg</v>
      </c>
      <c r="L460" t="str">
        <f>IF(Customer_Dim[[#This Row],[Age]]&lt;30,"Young",IF(Customer_Dim[[#This Row],[Age]]&lt;50,"Middle Age","Senior"))</f>
        <v>Senior</v>
      </c>
    </row>
    <row r="461" spans="1:12" x14ac:dyDescent="0.25">
      <c r="A461" t="s">
        <v>1427</v>
      </c>
      <c r="B461" t="s">
        <v>685</v>
      </c>
      <c r="C461" s="4">
        <v>29</v>
      </c>
      <c r="D461" t="s">
        <v>16</v>
      </c>
      <c r="E461" t="s">
        <v>1428</v>
      </c>
      <c r="F461" t="s">
        <v>321</v>
      </c>
      <c r="G461" t="s">
        <v>13</v>
      </c>
      <c r="H461" t="s">
        <v>50</v>
      </c>
      <c r="I461" t="str">
        <f>IF(ISBLANK(Customer_Dim[[#This Row],[Loyalty_Level]]),"Platinum",Customer_Dim[[#This Row],[Loyalty_Level]])</f>
        <v>Gold</v>
      </c>
      <c r="J461" t="str">
        <f>PROPER(TRIM(Customer_Dim[[#This Row],[Name]]))</f>
        <v>John Perez</v>
      </c>
      <c r="K461" t="str">
        <f>PROPER(TRIM(Customer_Dim[[#This Row],[City]]))</f>
        <v>Brandontown</v>
      </c>
      <c r="L461" t="str">
        <f>IF(Customer_Dim[[#This Row],[Age]]&lt;30,"Young",IF(Customer_Dim[[#This Row],[Age]]&lt;50,"Middle Age","Senior"))</f>
        <v>Young</v>
      </c>
    </row>
    <row r="462" spans="1:12" x14ac:dyDescent="0.25">
      <c r="A462" t="s">
        <v>1429</v>
      </c>
      <c r="B462" t="s">
        <v>1430</v>
      </c>
      <c r="C462" s="4">
        <v>35</v>
      </c>
      <c r="D462" t="s">
        <v>10</v>
      </c>
      <c r="E462" t="s">
        <v>1431</v>
      </c>
      <c r="F462" t="s">
        <v>271</v>
      </c>
      <c r="G462" t="s">
        <v>13</v>
      </c>
      <c r="H462" t="s">
        <v>50</v>
      </c>
      <c r="I462" t="str">
        <f>IF(ISBLANK(Customer_Dim[[#This Row],[Loyalty_Level]]),"Platinum",Customer_Dim[[#This Row],[Loyalty_Level]])</f>
        <v>Gold</v>
      </c>
      <c r="J462" t="str">
        <f>PROPER(TRIM(Customer_Dim[[#This Row],[Name]]))</f>
        <v>Justin Johnson</v>
      </c>
      <c r="K462" t="str">
        <f>PROPER(TRIM(Customer_Dim[[#This Row],[City]]))</f>
        <v>Hughesview</v>
      </c>
      <c r="L462" t="str">
        <f>IF(Customer_Dim[[#This Row],[Age]]&lt;30,"Young",IF(Customer_Dim[[#This Row],[Age]]&lt;50,"Middle Age","Senior"))</f>
        <v>Middle Age</v>
      </c>
    </row>
    <row r="463" spans="1:12" x14ac:dyDescent="0.25">
      <c r="A463" t="s">
        <v>1432</v>
      </c>
      <c r="B463" t="s">
        <v>1433</v>
      </c>
      <c r="C463" s="4">
        <v>60</v>
      </c>
      <c r="D463" t="s">
        <v>16</v>
      </c>
      <c r="E463" t="s">
        <v>1434</v>
      </c>
      <c r="F463" t="s">
        <v>65</v>
      </c>
      <c r="G463" t="s">
        <v>13</v>
      </c>
      <c r="H463" t="s">
        <v>33</v>
      </c>
      <c r="I463" t="str">
        <f>IF(ISBLANK(Customer_Dim[[#This Row],[Loyalty_Level]]),"Platinum",Customer_Dim[[#This Row],[Loyalty_Level]])</f>
        <v>Silver</v>
      </c>
      <c r="J463" t="str">
        <f>PROPER(TRIM(Customer_Dim[[#This Row],[Name]]))</f>
        <v>Paul Cox</v>
      </c>
      <c r="K463" t="str">
        <f>PROPER(TRIM(Customer_Dim[[#This Row],[City]]))</f>
        <v>East Julie</v>
      </c>
      <c r="L463" t="str">
        <f>IF(Customer_Dim[[#This Row],[Age]]&lt;30,"Young",IF(Customer_Dim[[#This Row],[Age]]&lt;50,"Middle Age","Senior"))</f>
        <v>Senior</v>
      </c>
    </row>
    <row r="464" spans="1:12" x14ac:dyDescent="0.25">
      <c r="A464" t="s">
        <v>1435</v>
      </c>
      <c r="B464" t="s">
        <v>1436</v>
      </c>
      <c r="C464" s="4">
        <v>34</v>
      </c>
      <c r="D464" t="s">
        <v>16</v>
      </c>
      <c r="E464" t="s">
        <v>1437</v>
      </c>
      <c r="F464" t="s">
        <v>45</v>
      </c>
      <c r="G464" t="s">
        <v>13</v>
      </c>
      <c r="H464" t="s">
        <v>33</v>
      </c>
      <c r="I464" t="str">
        <f>IF(ISBLANK(Customer_Dim[[#This Row],[Loyalty_Level]]),"Platinum",Customer_Dim[[#This Row],[Loyalty_Level]])</f>
        <v>Silver</v>
      </c>
      <c r="J464" t="str">
        <f>PROPER(TRIM(Customer_Dim[[#This Row],[Name]]))</f>
        <v>Beth Martin</v>
      </c>
      <c r="K464" t="str">
        <f>PROPER(TRIM(Customer_Dim[[#This Row],[City]]))</f>
        <v>Burkefurt</v>
      </c>
      <c r="L464" t="str">
        <f>IF(Customer_Dim[[#This Row],[Age]]&lt;30,"Young",IF(Customer_Dim[[#This Row],[Age]]&lt;50,"Middle Age","Senior"))</f>
        <v>Middle Age</v>
      </c>
    </row>
    <row r="465" spans="1:12" x14ac:dyDescent="0.25">
      <c r="A465" t="s">
        <v>1438</v>
      </c>
      <c r="B465" t="s">
        <v>1439</v>
      </c>
      <c r="C465" s="4">
        <v>36</v>
      </c>
      <c r="D465" t="s">
        <v>16</v>
      </c>
      <c r="E465" t="s">
        <v>1440</v>
      </c>
      <c r="F465" t="s">
        <v>171</v>
      </c>
      <c r="G465" t="s">
        <v>13</v>
      </c>
      <c r="H465" t="s">
        <v>28</v>
      </c>
      <c r="I465" t="str">
        <f>IF(ISBLANK(Customer_Dim[[#This Row],[Loyalty_Level]]),"Platinum",Customer_Dim[[#This Row],[Loyalty_Level]])</f>
        <v>Bronze</v>
      </c>
      <c r="J465" t="str">
        <f>PROPER(TRIM(Customer_Dim[[#This Row],[Name]]))</f>
        <v>Samantha Lee</v>
      </c>
      <c r="K465" t="str">
        <f>PROPER(TRIM(Customer_Dim[[#This Row],[City]]))</f>
        <v>Port Anthony</v>
      </c>
      <c r="L465" t="str">
        <f>IF(Customer_Dim[[#This Row],[Age]]&lt;30,"Young",IF(Customer_Dim[[#This Row],[Age]]&lt;50,"Middle Age","Senior"))</f>
        <v>Middle Age</v>
      </c>
    </row>
    <row r="466" spans="1:12" x14ac:dyDescent="0.25">
      <c r="A466" t="s">
        <v>1878</v>
      </c>
      <c r="B466" t="s">
        <v>1441</v>
      </c>
      <c r="C466" s="4">
        <v>45</v>
      </c>
      <c r="D466" t="s">
        <v>16</v>
      </c>
      <c r="E466" t="s">
        <v>1442</v>
      </c>
      <c r="F466" t="s">
        <v>77</v>
      </c>
      <c r="G466" t="s">
        <v>13</v>
      </c>
      <c r="H466" t="s">
        <v>19</v>
      </c>
      <c r="I466" t="str">
        <f>IF(ISBLANK(Customer_Dim[[#This Row],[Loyalty_Level]]),"Platinum",Customer_Dim[[#This Row],[Loyalty_Level]])</f>
        <v>Platinum</v>
      </c>
      <c r="J466" t="str">
        <f>PROPER(TRIM(Customer_Dim[[#This Row],[Name]]))</f>
        <v>David Pierce</v>
      </c>
      <c r="K466" t="str">
        <f>PROPER(TRIM(Customer_Dim[[#This Row],[City]]))</f>
        <v>Grayland</v>
      </c>
      <c r="L466" t="str">
        <f>IF(Customer_Dim[[#This Row],[Age]]&lt;30,"Young",IF(Customer_Dim[[#This Row],[Age]]&lt;50,"Middle Age","Senior"))</f>
        <v>Middle Age</v>
      </c>
    </row>
    <row r="467" spans="1:12" x14ac:dyDescent="0.25">
      <c r="A467" t="s">
        <v>1443</v>
      </c>
      <c r="B467" t="s">
        <v>1444</v>
      </c>
      <c r="C467" s="4">
        <v>28</v>
      </c>
      <c r="D467" t="s">
        <v>16</v>
      </c>
      <c r="E467" t="s">
        <v>1445</v>
      </c>
      <c r="F467" t="s">
        <v>12</v>
      </c>
      <c r="G467" t="s">
        <v>13</v>
      </c>
      <c r="H467" t="s">
        <v>33</v>
      </c>
      <c r="I467" t="str">
        <f>IF(ISBLANK(Customer_Dim[[#This Row],[Loyalty_Level]]),"Platinum",Customer_Dim[[#This Row],[Loyalty_Level]])</f>
        <v>Silver</v>
      </c>
      <c r="J467" t="str">
        <f>PROPER(TRIM(Customer_Dim[[#This Row],[Name]]))</f>
        <v>Ronald Ross</v>
      </c>
      <c r="K467" t="str">
        <f>PROPER(TRIM(Customer_Dim[[#This Row],[City]]))</f>
        <v>Hartmanside</v>
      </c>
      <c r="L467" t="str">
        <f>IF(Customer_Dim[[#This Row],[Age]]&lt;30,"Young",IF(Customer_Dim[[#This Row],[Age]]&lt;50,"Middle Age","Senior"))</f>
        <v>Young</v>
      </c>
    </row>
    <row r="468" spans="1:12" x14ac:dyDescent="0.25">
      <c r="A468" t="s">
        <v>1446</v>
      </c>
      <c r="B468" t="s">
        <v>1447</v>
      </c>
      <c r="C468" s="4">
        <v>18</v>
      </c>
      <c r="D468" t="s">
        <v>10</v>
      </c>
      <c r="E468" t="s">
        <v>1448</v>
      </c>
      <c r="F468" t="s">
        <v>205</v>
      </c>
      <c r="G468" t="s">
        <v>13</v>
      </c>
      <c r="H468" t="s">
        <v>33</v>
      </c>
      <c r="I468" t="str">
        <f>IF(ISBLANK(Customer_Dim[[#This Row],[Loyalty_Level]]),"Platinum",Customer_Dim[[#This Row],[Loyalty_Level]])</f>
        <v>Silver</v>
      </c>
      <c r="J468" t="str">
        <f>PROPER(TRIM(Customer_Dim[[#This Row],[Name]]))</f>
        <v>Cynthia Parrish</v>
      </c>
      <c r="K468" t="str">
        <f>PROPER(TRIM(Customer_Dim[[#This Row],[City]]))</f>
        <v>Espinozaberg</v>
      </c>
      <c r="L468" t="str">
        <f>IF(Customer_Dim[[#This Row],[Age]]&lt;30,"Young",IF(Customer_Dim[[#This Row],[Age]]&lt;50,"Middle Age","Senior"))</f>
        <v>Young</v>
      </c>
    </row>
    <row r="469" spans="1:12" x14ac:dyDescent="0.25">
      <c r="A469" t="s">
        <v>1449</v>
      </c>
      <c r="B469" t="s">
        <v>1450</v>
      </c>
      <c r="C469" s="4">
        <v>63</v>
      </c>
      <c r="D469" t="s">
        <v>16</v>
      </c>
      <c r="E469" t="s">
        <v>1451</v>
      </c>
      <c r="F469" t="s">
        <v>175</v>
      </c>
      <c r="G469" t="s">
        <v>13</v>
      </c>
      <c r="H469" t="s">
        <v>50</v>
      </c>
      <c r="I469" t="str">
        <f>IF(ISBLANK(Customer_Dim[[#This Row],[Loyalty_Level]]),"Platinum",Customer_Dim[[#This Row],[Loyalty_Level]])</f>
        <v>Gold</v>
      </c>
      <c r="J469" t="str">
        <f>PROPER(TRIM(Customer_Dim[[#This Row],[Name]]))</f>
        <v>Michael Foley</v>
      </c>
      <c r="K469" t="str">
        <f>PROPER(TRIM(Customer_Dim[[#This Row],[City]]))</f>
        <v>Oneillfurt</v>
      </c>
      <c r="L469" t="str">
        <f>IF(Customer_Dim[[#This Row],[Age]]&lt;30,"Young",IF(Customer_Dim[[#This Row],[Age]]&lt;50,"Middle Age","Senior"))</f>
        <v>Senior</v>
      </c>
    </row>
    <row r="470" spans="1:12" x14ac:dyDescent="0.25">
      <c r="A470" t="s">
        <v>1452</v>
      </c>
      <c r="B470" t="s">
        <v>1453</v>
      </c>
      <c r="C470" s="4">
        <v>45</v>
      </c>
      <c r="D470" t="s">
        <v>10</v>
      </c>
      <c r="E470" t="s">
        <v>1454</v>
      </c>
      <c r="F470" t="s">
        <v>175</v>
      </c>
      <c r="G470" t="s">
        <v>13</v>
      </c>
      <c r="H470" t="s">
        <v>28</v>
      </c>
      <c r="I470" t="str">
        <f>IF(ISBLANK(Customer_Dim[[#This Row],[Loyalty_Level]]),"Platinum",Customer_Dim[[#This Row],[Loyalty_Level]])</f>
        <v>Bronze</v>
      </c>
      <c r="J470" t="str">
        <f>PROPER(TRIM(Customer_Dim[[#This Row],[Name]]))</f>
        <v>Gregory Curtis</v>
      </c>
      <c r="K470" t="str">
        <f>PROPER(TRIM(Customer_Dim[[#This Row],[City]]))</f>
        <v>Bergermouth</v>
      </c>
      <c r="L470" t="str">
        <f>IF(Customer_Dim[[#This Row],[Age]]&lt;30,"Young",IF(Customer_Dim[[#This Row],[Age]]&lt;50,"Middle Age","Senior"))</f>
        <v>Middle Age</v>
      </c>
    </row>
    <row r="471" spans="1:12" x14ac:dyDescent="0.25">
      <c r="A471" t="s">
        <v>1455</v>
      </c>
      <c r="B471" t="s">
        <v>1456</v>
      </c>
      <c r="C471" s="4">
        <v>19</v>
      </c>
      <c r="D471" t="s">
        <v>10</v>
      </c>
      <c r="E471" t="s">
        <v>1457</v>
      </c>
      <c r="F471" t="s">
        <v>121</v>
      </c>
      <c r="G471" t="s">
        <v>13</v>
      </c>
      <c r="H471" t="s">
        <v>50</v>
      </c>
      <c r="I471" t="str">
        <f>IF(ISBLANK(Customer_Dim[[#This Row],[Loyalty_Level]]),"Platinum",Customer_Dim[[#This Row],[Loyalty_Level]])</f>
        <v>Gold</v>
      </c>
      <c r="J471" t="str">
        <f>PROPER(TRIM(Customer_Dim[[#This Row],[Name]]))</f>
        <v>James Foster</v>
      </c>
      <c r="K471" t="str">
        <f>PROPER(TRIM(Customer_Dim[[#This Row],[City]]))</f>
        <v>East Audrey</v>
      </c>
      <c r="L471" t="str">
        <f>IF(Customer_Dim[[#This Row],[Age]]&lt;30,"Young",IF(Customer_Dim[[#This Row],[Age]]&lt;50,"Middle Age","Senior"))</f>
        <v>Young</v>
      </c>
    </row>
    <row r="472" spans="1:12" x14ac:dyDescent="0.25">
      <c r="A472" t="s">
        <v>1458</v>
      </c>
      <c r="B472" t="s">
        <v>1459</v>
      </c>
      <c r="C472" s="4">
        <v>21</v>
      </c>
      <c r="D472" t="s">
        <v>16</v>
      </c>
      <c r="E472" t="s">
        <v>1460</v>
      </c>
      <c r="F472" t="s">
        <v>49</v>
      </c>
      <c r="G472" t="s">
        <v>13</v>
      </c>
      <c r="H472" t="s">
        <v>50</v>
      </c>
      <c r="I472" t="str">
        <f>IF(ISBLANK(Customer_Dim[[#This Row],[Loyalty_Level]]),"Platinum",Customer_Dim[[#This Row],[Loyalty_Level]])</f>
        <v>Gold</v>
      </c>
      <c r="J472" t="str">
        <f>PROPER(TRIM(Customer_Dim[[#This Row],[Name]]))</f>
        <v>Manuel Fisher</v>
      </c>
      <c r="K472" t="str">
        <f>PROPER(TRIM(Customer_Dim[[#This Row],[City]]))</f>
        <v>Kanebury</v>
      </c>
      <c r="L472" t="str">
        <f>IF(Customer_Dim[[#This Row],[Age]]&lt;30,"Young",IF(Customer_Dim[[#This Row],[Age]]&lt;50,"Middle Age","Senior"))</f>
        <v>Young</v>
      </c>
    </row>
    <row r="473" spans="1:12" x14ac:dyDescent="0.25">
      <c r="A473" t="s">
        <v>1461</v>
      </c>
      <c r="B473" t="s">
        <v>1462</v>
      </c>
      <c r="C473" s="4">
        <v>42</v>
      </c>
      <c r="D473" t="s">
        <v>10</v>
      </c>
      <c r="E473" t="s">
        <v>1463</v>
      </c>
      <c r="F473" t="s">
        <v>69</v>
      </c>
      <c r="G473" t="s">
        <v>13</v>
      </c>
      <c r="H473" t="s">
        <v>19</v>
      </c>
      <c r="I473" t="str">
        <f>IF(ISBLANK(Customer_Dim[[#This Row],[Loyalty_Level]]),"Platinum",Customer_Dim[[#This Row],[Loyalty_Level]])</f>
        <v>Platinum</v>
      </c>
      <c r="J473" t="str">
        <f>PROPER(TRIM(Customer_Dim[[#This Row],[Name]]))</f>
        <v>Debra Mccullough</v>
      </c>
      <c r="K473" t="str">
        <f>PROPER(TRIM(Customer_Dim[[#This Row],[City]]))</f>
        <v>Mcdanielfurt</v>
      </c>
      <c r="L473" t="str">
        <f>IF(Customer_Dim[[#This Row],[Age]]&lt;30,"Young",IF(Customer_Dim[[#This Row],[Age]]&lt;50,"Middle Age","Senior"))</f>
        <v>Middle Age</v>
      </c>
    </row>
    <row r="474" spans="1:12" x14ac:dyDescent="0.25">
      <c r="A474" t="s">
        <v>1464</v>
      </c>
      <c r="B474" t="s">
        <v>1465</v>
      </c>
      <c r="C474" s="4">
        <v>42</v>
      </c>
      <c r="D474" t="s">
        <v>10</v>
      </c>
      <c r="E474" t="s">
        <v>1466</v>
      </c>
      <c r="F474" t="s">
        <v>723</v>
      </c>
      <c r="G474" t="s">
        <v>13</v>
      </c>
      <c r="H474" t="s">
        <v>33</v>
      </c>
      <c r="I474" t="str">
        <f>IF(ISBLANK(Customer_Dim[[#This Row],[Loyalty_Level]]),"Platinum",Customer_Dim[[#This Row],[Loyalty_Level]])</f>
        <v>Silver</v>
      </c>
      <c r="J474" t="str">
        <f>PROPER(TRIM(Customer_Dim[[#This Row],[Name]]))</f>
        <v>Philip Mendoza</v>
      </c>
      <c r="K474" t="str">
        <f>PROPER(TRIM(Customer_Dim[[#This Row],[City]]))</f>
        <v>Tylermouth</v>
      </c>
      <c r="L474" t="str">
        <f>IF(Customer_Dim[[#This Row],[Age]]&lt;30,"Young",IF(Customer_Dim[[#This Row],[Age]]&lt;50,"Middle Age","Senior"))</f>
        <v>Middle Age</v>
      </c>
    </row>
    <row r="475" spans="1:12" x14ac:dyDescent="0.25">
      <c r="A475" t="s">
        <v>1467</v>
      </c>
      <c r="B475" t="s">
        <v>1468</v>
      </c>
      <c r="C475" s="4">
        <v>53</v>
      </c>
      <c r="D475" t="s">
        <v>10</v>
      </c>
      <c r="E475" t="s">
        <v>1469</v>
      </c>
      <c r="F475" t="s">
        <v>328</v>
      </c>
      <c r="G475" t="s">
        <v>13</v>
      </c>
      <c r="H475" t="s">
        <v>28</v>
      </c>
      <c r="I475" t="str">
        <f>IF(ISBLANK(Customer_Dim[[#This Row],[Loyalty_Level]]),"Platinum",Customer_Dim[[#This Row],[Loyalty_Level]])</f>
        <v>Bronze</v>
      </c>
      <c r="J475" t="str">
        <f>PROPER(TRIM(Customer_Dim[[#This Row],[Name]]))</f>
        <v>Laura Mathews</v>
      </c>
      <c r="K475" t="str">
        <f>PROPER(TRIM(Customer_Dim[[#This Row],[City]]))</f>
        <v>Chambersfurt</v>
      </c>
      <c r="L475" t="str">
        <f>IF(Customer_Dim[[#This Row],[Age]]&lt;30,"Young",IF(Customer_Dim[[#This Row],[Age]]&lt;50,"Middle Age","Senior"))</f>
        <v>Senior</v>
      </c>
    </row>
    <row r="476" spans="1:12" x14ac:dyDescent="0.25">
      <c r="A476" t="s">
        <v>1470</v>
      </c>
      <c r="B476" t="s">
        <v>1471</v>
      </c>
      <c r="C476" s="4">
        <v>32</v>
      </c>
      <c r="D476" t="s">
        <v>16</v>
      </c>
      <c r="E476" t="s">
        <v>1472</v>
      </c>
      <c r="F476" t="s">
        <v>41</v>
      </c>
      <c r="G476" t="s">
        <v>13</v>
      </c>
      <c r="H476" t="s">
        <v>19</v>
      </c>
      <c r="I476" t="str">
        <f>IF(ISBLANK(Customer_Dim[[#This Row],[Loyalty_Level]]),"Platinum",Customer_Dim[[#This Row],[Loyalty_Level]])</f>
        <v>Platinum</v>
      </c>
      <c r="J476" t="str">
        <f>PROPER(TRIM(Customer_Dim[[#This Row],[Name]]))</f>
        <v>Joshua Howard</v>
      </c>
      <c r="K476" t="str">
        <f>PROPER(TRIM(Customer_Dim[[#This Row],[City]]))</f>
        <v>East Christopherhaven</v>
      </c>
      <c r="L476" t="str">
        <f>IF(Customer_Dim[[#This Row],[Age]]&lt;30,"Young",IF(Customer_Dim[[#This Row],[Age]]&lt;50,"Middle Age","Senior"))</f>
        <v>Middle Age</v>
      </c>
    </row>
    <row r="477" spans="1:12" x14ac:dyDescent="0.25">
      <c r="A477" t="s">
        <v>1473</v>
      </c>
      <c r="B477" t="s">
        <v>1474</v>
      </c>
      <c r="C477" s="4">
        <v>18</v>
      </c>
      <c r="D477" t="s">
        <v>16</v>
      </c>
      <c r="E477" t="s">
        <v>399</v>
      </c>
      <c r="F477" t="s">
        <v>175</v>
      </c>
      <c r="G477" t="s">
        <v>13</v>
      </c>
      <c r="H477" t="s">
        <v>19</v>
      </c>
      <c r="I477" t="str">
        <f>IF(ISBLANK(Customer_Dim[[#This Row],[Loyalty_Level]]),"Platinum",Customer_Dim[[#This Row],[Loyalty_Level]])</f>
        <v>Platinum</v>
      </c>
      <c r="J477" t="str">
        <f>PROPER(TRIM(Customer_Dim[[#This Row],[Name]]))</f>
        <v>Barbara Berry</v>
      </c>
      <c r="K477" t="str">
        <f>PROPER(TRIM(Customer_Dim[[#This Row],[City]]))</f>
        <v>Lake Michael</v>
      </c>
      <c r="L477" t="str">
        <f>IF(Customer_Dim[[#This Row],[Age]]&lt;30,"Young",IF(Customer_Dim[[#This Row],[Age]]&lt;50,"Middle Age","Senior"))</f>
        <v>Young</v>
      </c>
    </row>
    <row r="478" spans="1:12" x14ac:dyDescent="0.25">
      <c r="A478" t="s">
        <v>1475</v>
      </c>
      <c r="B478" t="s">
        <v>1476</v>
      </c>
      <c r="C478" s="4">
        <v>33</v>
      </c>
      <c r="D478" t="s">
        <v>16</v>
      </c>
      <c r="E478" t="s">
        <v>1477</v>
      </c>
      <c r="F478" t="s">
        <v>99</v>
      </c>
      <c r="G478" t="s">
        <v>13</v>
      </c>
      <c r="H478" t="s">
        <v>50</v>
      </c>
      <c r="I478" t="str">
        <f>IF(ISBLANK(Customer_Dim[[#This Row],[Loyalty_Level]]),"Platinum",Customer_Dim[[#This Row],[Loyalty_Level]])</f>
        <v>Gold</v>
      </c>
      <c r="J478" t="str">
        <f>PROPER(TRIM(Customer_Dim[[#This Row],[Name]]))</f>
        <v>Elizabeth Foster</v>
      </c>
      <c r="K478" t="str">
        <f>PROPER(TRIM(Customer_Dim[[#This Row],[City]]))</f>
        <v>Anthonymouth</v>
      </c>
      <c r="L478" t="str">
        <f>IF(Customer_Dim[[#This Row],[Age]]&lt;30,"Young",IF(Customer_Dim[[#This Row],[Age]]&lt;50,"Middle Age","Senior"))</f>
        <v>Middle Age</v>
      </c>
    </row>
    <row r="479" spans="1:12" x14ac:dyDescent="0.25">
      <c r="A479" t="s">
        <v>1478</v>
      </c>
      <c r="B479" t="s">
        <v>1479</v>
      </c>
      <c r="C479" s="4">
        <v>41</v>
      </c>
      <c r="D479" t="s">
        <v>16</v>
      </c>
      <c r="E479" t="s">
        <v>1480</v>
      </c>
      <c r="F479" t="s">
        <v>65</v>
      </c>
      <c r="G479" t="s">
        <v>13</v>
      </c>
      <c r="H479" t="s">
        <v>19</v>
      </c>
      <c r="I479" t="str">
        <f>IF(ISBLANK(Customer_Dim[[#This Row],[Loyalty_Level]]),"Platinum",Customer_Dim[[#This Row],[Loyalty_Level]])</f>
        <v>Platinum</v>
      </c>
      <c r="J479" t="str">
        <f>PROPER(TRIM(Customer_Dim[[#This Row],[Name]]))</f>
        <v>Andrea Harris</v>
      </c>
      <c r="K479" t="str">
        <f>PROPER(TRIM(Customer_Dim[[#This Row],[City]]))</f>
        <v>West Kelseyberg</v>
      </c>
      <c r="L479" t="str">
        <f>IF(Customer_Dim[[#This Row],[Age]]&lt;30,"Young",IF(Customer_Dim[[#This Row],[Age]]&lt;50,"Middle Age","Senior"))</f>
        <v>Middle Age</v>
      </c>
    </row>
    <row r="480" spans="1:12" x14ac:dyDescent="0.25">
      <c r="A480" t="s">
        <v>1481</v>
      </c>
      <c r="B480" t="s">
        <v>1482</v>
      </c>
      <c r="C480" s="4">
        <v>59</v>
      </c>
      <c r="D480" t="s">
        <v>10</v>
      </c>
      <c r="E480" t="s">
        <v>1483</v>
      </c>
      <c r="F480" t="s">
        <v>41</v>
      </c>
      <c r="G480" t="s">
        <v>13</v>
      </c>
      <c r="H480" t="s">
        <v>50</v>
      </c>
      <c r="I480" t="str">
        <f>IF(ISBLANK(Customer_Dim[[#This Row],[Loyalty_Level]]),"Platinum",Customer_Dim[[#This Row],[Loyalty_Level]])</f>
        <v>Gold</v>
      </c>
      <c r="J480" t="str">
        <f>PROPER(TRIM(Customer_Dim[[#This Row],[Name]]))</f>
        <v>Earl Smith Dds</v>
      </c>
      <c r="K480" t="str">
        <f>PROPER(TRIM(Customer_Dim[[#This Row],[City]]))</f>
        <v>West Sarah</v>
      </c>
      <c r="L480" t="str">
        <f>IF(Customer_Dim[[#This Row],[Age]]&lt;30,"Young",IF(Customer_Dim[[#This Row],[Age]]&lt;50,"Middle Age","Senior"))</f>
        <v>Senior</v>
      </c>
    </row>
    <row r="481" spans="1:12" x14ac:dyDescent="0.25">
      <c r="A481" t="s">
        <v>1484</v>
      </c>
      <c r="B481" t="s">
        <v>1485</v>
      </c>
      <c r="C481" s="4">
        <v>40</v>
      </c>
      <c r="D481" t="s">
        <v>10</v>
      </c>
      <c r="E481" t="s">
        <v>1486</v>
      </c>
      <c r="F481" t="s">
        <v>45</v>
      </c>
      <c r="G481" t="s">
        <v>13</v>
      </c>
      <c r="H481" t="s">
        <v>28</v>
      </c>
      <c r="I481" t="str">
        <f>IF(ISBLANK(Customer_Dim[[#This Row],[Loyalty_Level]]),"Platinum",Customer_Dim[[#This Row],[Loyalty_Level]])</f>
        <v>Bronze</v>
      </c>
      <c r="J481" t="str">
        <f>PROPER(TRIM(Customer_Dim[[#This Row],[Name]]))</f>
        <v>Dylan Gutierrez</v>
      </c>
      <c r="K481" t="str">
        <f>PROPER(TRIM(Customer_Dim[[#This Row],[City]]))</f>
        <v>New Jamesview</v>
      </c>
      <c r="L481" t="str">
        <f>IF(Customer_Dim[[#This Row],[Age]]&lt;30,"Young",IF(Customer_Dim[[#This Row],[Age]]&lt;50,"Middle Age","Senior"))</f>
        <v>Middle Age</v>
      </c>
    </row>
    <row r="482" spans="1:12" x14ac:dyDescent="0.25">
      <c r="A482" t="s">
        <v>1487</v>
      </c>
      <c r="B482" t="s">
        <v>1488</v>
      </c>
      <c r="C482" s="4">
        <v>33</v>
      </c>
      <c r="D482" t="s">
        <v>10</v>
      </c>
      <c r="E482" t="s">
        <v>1489</v>
      </c>
      <c r="F482" t="s">
        <v>254</v>
      </c>
      <c r="G482" t="s">
        <v>13</v>
      </c>
      <c r="H482" t="s">
        <v>28</v>
      </c>
      <c r="I482" t="str">
        <f>IF(ISBLANK(Customer_Dim[[#This Row],[Loyalty_Level]]),"Platinum",Customer_Dim[[#This Row],[Loyalty_Level]])</f>
        <v>Bronze</v>
      </c>
      <c r="J482" t="str">
        <f>PROPER(TRIM(Customer_Dim[[#This Row],[Name]]))</f>
        <v>Jordan Medina</v>
      </c>
      <c r="K482" t="str">
        <f>PROPER(TRIM(Customer_Dim[[#This Row],[City]]))</f>
        <v>Robinchester</v>
      </c>
      <c r="L482" t="str">
        <f>IF(Customer_Dim[[#This Row],[Age]]&lt;30,"Young",IF(Customer_Dim[[#This Row],[Age]]&lt;50,"Middle Age","Senior"))</f>
        <v>Middle Age</v>
      </c>
    </row>
    <row r="483" spans="1:12" x14ac:dyDescent="0.25">
      <c r="A483" t="s">
        <v>1490</v>
      </c>
      <c r="B483" t="s">
        <v>1491</v>
      </c>
      <c r="C483" s="4">
        <v>21</v>
      </c>
      <c r="D483" t="s">
        <v>10</v>
      </c>
      <c r="E483" t="s">
        <v>1492</v>
      </c>
      <c r="F483" t="s">
        <v>84</v>
      </c>
      <c r="G483" t="s">
        <v>13</v>
      </c>
      <c r="H483" t="s">
        <v>50</v>
      </c>
      <c r="I483" t="str">
        <f>IF(ISBLANK(Customer_Dim[[#This Row],[Loyalty_Level]]),"Platinum",Customer_Dim[[#This Row],[Loyalty_Level]])</f>
        <v>Gold</v>
      </c>
      <c r="J483" t="str">
        <f>PROPER(TRIM(Customer_Dim[[#This Row],[Name]]))</f>
        <v>Bryan Tran</v>
      </c>
      <c r="K483" t="str">
        <f>PROPER(TRIM(Customer_Dim[[#This Row],[City]]))</f>
        <v>Kelseybury</v>
      </c>
      <c r="L483" t="str">
        <f>IF(Customer_Dim[[#This Row],[Age]]&lt;30,"Young",IF(Customer_Dim[[#This Row],[Age]]&lt;50,"Middle Age","Senior"))</f>
        <v>Young</v>
      </c>
    </row>
    <row r="484" spans="1:12" x14ac:dyDescent="0.25">
      <c r="A484" t="s">
        <v>1493</v>
      </c>
      <c r="B484" t="s">
        <v>1494</v>
      </c>
      <c r="C484" s="4">
        <v>26</v>
      </c>
      <c r="D484" t="s">
        <v>10</v>
      </c>
      <c r="E484" t="s">
        <v>1495</v>
      </c>
      <c r="F484" t="s">
        <v>594</v>
      </c>
      <c r="G484" t="s">
        <v>13</v>
      </c>
      <c r="H484" t="s">
        <v>19</v>
      </c>
      <c r="I484" t="str">
        <f>IF(ISBLANK(Customer_Dim[[#This Row],[Loyalty_Level]]),"Platinum",Customer_Dim[[#This Row],[Loyalty_Level]])</f>
        <v>Platinum</v>
      </c>
      <c r="J484" t="str">
        <f>PROPER(TRIM(Customer_Dim[[#This Row],[Name]]))</f>
        <v>Sheri Joyce</v>
      </c>
      <c r="K484" t="str">
        <f>PROPER(TRIM(Customer_Dim[[#This Row],[City]]))</f>
        <v>West Tylerfort</v>
      </c>
      <c r="L484" t="str">
        <f>IF(Customer_Dim[[#This Row],[Age]]&lt;30,"Young",IF(Customer_Dim[[#This Row],[Age]]&lt;50,"Middle Age","Senior"))</f>
        <v>Young</v>
      </c>
    </row>
    <row r="485" spans="1:12" x14ac:dyDescent="0.25">
      <c r="A485" t="s">
        <v>1496</v>
      </c>
      <c r="B485" t="s">
        <v>1283</v>
      </c>
      <c r="C485" s="4">
        <v>48</v>
      </c>
      <c r="D485" t="s">
        <v>10</v>
      </c>
      <c r="E485" t="s">
        <v>1497</v>
      </c>
      <c r="F485" t="s">
        <v>188</v>
      </c>
      <c r="G485" t="s">
        <v>13</v>
      </c>
      <c r="H485" t="s">
        <v>50</v>
      </c>
      <c r="I485" t="str">
        <f>IF(ISBLANK(Customer_Dim[[#This Row],[Loyalty_Level]]),"Platinum",Customer_Dim[[#This Row],[Loyalty_Level]])</f>
        <v>Gold</v>
      </c>
      <c r="J485" t="str">
        <f>PROPER(TRIM(Customer_Dim[[#This Row],[Name]]))</f>
        <v>Sarah Smith</v>
      </c>
      <c r="K485" t="str">
        <f>PROPER(TRIM(Customer_Dim[[#This Row],[City]]))</f>
        <v>East Rodney</v>
      </c>
      <c r="L485" t="str">
        <f>IF(Customer_Dim[[#This Row],[Age]]&lt;30,"Young",IF(Customer_Dim[[#This Row],[Age]]&lt;50,"Middle Age","Senior"))</f>
        <v>Middle Age</v>
      </c>
    </row>
    <row r="486" spans="1:12" x14ac:dyDescent="0.25">
      <c r="A486" t="s">
        <v>1498</v>
      </c>
      <c r="B486" t="s">
        <v>1499</v>
      </c>
      <c r="C486" s="4">
        <v>32</v>
      </c>
      <c r="D486" t="s">
        <v>10</v>
      </c>
      <c r="E486" t="s">
        <v>1500</v>
      </c>
      <c r="F486" t="s">
        <v>723</v>
      </c>
      <c r="G486" t="s">
        <v>13</v>
      </c>
      <c r="H486" t="s">
        <v>28</v>
      </c>
      <c r="I486" t="str">
        <f>IF(ISBLANK(Customer_Dim[[#This Row],[Loyalty_Level]]),"Platinum",Customer_Dim[[#This Row],[Loyalty_Level]])</f>
        <v>Bronze</v>
      </c>
      <c r="J486" t="str">
        <f>PROPER(TRIM(Customer_Dim[[#This Row],[Name]]))</f>
        <v>Jessica Castro</v>
      </c>
      <c r="K486" t="str">
        <f>PROPER(TRIM(Customer_Dim[[#This Row],[City]]))</f>
        <v>West Markton</v>
      </c>
      <c r="L486" t="str">
        <f>IF(Customer_Dim[[#This Row],[Age]]&lt;30,"Young",IF(Customer_Dim[[#This Row],[Age]]&lt;50,"Middle Age","Senior"))</f>
        <v>Middle Age</v>
      </c>
    </row>
    <row r="487" spans="1:12" x14ac:dyDescent="0.25">
      <c r="A487" t="s">
        <v>1501</v>
      </c>
      <c r="B487" t="s">
        <v>1502</v>
      </c>
      <c r="C487" s="4">
        <v>46</v>
      </c>
      <c r="D487" t="s">
        <v>16</v>
      </c>
      <c r="E487" t="s">
        <v>1503</v>
      </c>
      <c r="F487" t="s">
        <v>291</v>
      </c>
      <c r="G487" t="s">
        <v>13</v>
      </c>
      <c r="H487" t="s">
        <v>28</v>
      </c>
      <c r="I487" t="str">
        <f>IF(ISBLANK(Customer_Dim[[#This Row],[Loyalty_Level]]),"Platinum",Customer_Dim[[#This Row],[Loyalty_Level]])</f>
        <v>Bronze</v>
      </c>
      <c r="J487" t="str">
        <f>PROPER(TRIM(Customer_Dim[[#This Row],[Name]]))</f>
        <v>Sara Ingram</v>
      </c>
      <c r="K487" t="str">
        <f>PROPER(TRIM(Customer_Dim[[#This Row],[City]]))</f>
        <v>East Dillonview</v>
      </c>
      <c r="L487" t="str">
        <f>IF(Customer_Dim[[#This Row],[Age]]&lt;30,"Young",IF(Customer_Dim[[#This Row],[Age]]&lt;50,"Middle Age","Senior"))</f>
        <v>Middle Age</v>
      </c>
    </row>
    <row r="488" spans="1:12" x14ac:dyDescent="0.25">
      <c r="A488" t="s">
        <v>2560</v>
      </c>
      <c r="B488" t="s">
        <v>1504</v>
      </c>
      <c r="C488" s="4">
        <v>22</v>
      </c>
      <c r="D488" t="s">
        <v>16</v>
      </c>
      <c r="E488" t="s">
        <v>1505</v>
      </c>
      <c r="F488" t="s">
        <v>175</v>
      </c>
      <c r="G488" t="s">
        <v>13</v>
      </c>
      <c r="H488" t="s">
        <v>28</v>
      </c>
      <c r="I488" t="str">
        <f>IF(ISBLANK(Customer_Dim[[#This Row],[Loyalty_Level]]),"Platinum",Customer_Dim[[#This Row],[Loyalty_Level]])</f>
        <v>Bronze</v>
      </c>
      <c r="J488" t="str">
        <f>PROPER(TRIM(Customer_Dim[[#This Row],[Name]]))</f>
        <v>Eric Lee</v>
      </c>
      <c r="K488" t="str">
        <f>PROPER(TRIM(Customer_Dim[[#This Row],[City]]))</f>
        <v>Lake April</v>
      </c>
      <c r="L488" t="str">
        <f>IF(Customer_Dim[[#This Row],[Age]]&lt;30,"Young",IF(Customer_Dim[[#This Row],[Age]]&lt;50,"Middle Age","Senior"))</f>
        <v>Young</v>
      </c>
    </row>
    <row r="489" spans="1:12" x14ac:dyDescent="0.25">
      <c r="A489" t="s">
        <v>1506</v>
      </c>
      <c r="B489" t="s">
        <v>1507</v>
      </c>
      <c r="C489" s="4">
        <v>36</v>
      </c>
      <c r="D489" t="s">
        <v>16</v>
      </c>
      <c r="E489" t="s">
        <v>1508</v>
      </c>
      <c r="F489" t="s">
        <v>121</v>
      </c>
      <c r="G489" t="s">
        <v>13</v>
      </c>
      <c r="H489" t="s">
        <v>19</v>
      </c>
      <c r="I489" t="str">
        <f>IF(ISBLANK(Customer_Dim[[#This Row],[Loyalty_Level]]),"Platinum",Customer_Dim[[#This Row],[Loyalty_Level]])</f>
        <v>Platinum</v>
      </c>
      <c r="J489" t="str">
        <f>PROPER(TRIM(Customer_Dim[[#This Row],[Name]]))</f>
        <v>Amanda Medina</v>
      </c>
      <c r="K489" t="str">
        <f>PROPER(TRIM(Customer_Dim[[#This Row],[City]]))</f>
        <v>East Patriciastad</v>
      </c>
      <c r="L489" t="str">
        <f>IF(Customer_Dim[[#This Row],[Age]]&lt;30,"Young",IF(Customer_Dim[[#This Row],[Age]]&lt;50,"Middle Age","Senior"))</f>
        <v>Middle Age</v>
      </c>
    </row>
    <row r="490" spans="1:12" x14ac:dyDescent="0.25">
      <c r="A490" t="s">
        <v>1509</v>
      </c>
      <c r="B490" t="s">
        <v>1510</v>
      </c>
      <c r="C490" s="4">
        <v>23</v>
      </c>
      <c r="D490" t="s">
        <v>16</v>
      </c>
      <c r="E490" t="s">
        <v>1511</v>
      </c>
      <c r="F490" t="s">
        <v>32</v>
      </c>
      <c r="G490" t="s">
        <v>13</v>
      </c>
      <c r="H490" t="s">
        <v>19</v>
      </c>
      <c r="I490" t="str">
        <f>IF(ISBLANK(Customer_Dim[[#This Row],[Loyalty_Level]]),"Platinum",Customer_Dim[[#This Row],[Loyalty_Level]])</f>
        <v>Platinum</v>
      </c>
      <c r="J490" t="str">
        <f>PROPER(TRIM(Customer_Dim[[#This Row],[Name]]))</f>
        <v>Zachary Andrade</v>
      </c>
      <c r="K490" t="str">
        <f>PROPER(TRIM(Customer_Dim[[#This Row],[City]]))</f>
        <v>South Davidport</v>
      </c>
      <c r="L490" t="str">
        <f>IF(Customer_Dim[[#This Row],[Age]]&lt;30,"Young",IF(Customer_Dim[[#This Row],[Age]]&lt;50,"Middle Age","Senior"))</f>
        <v>Young</v>
      </c>
    </row>
    <row r="491" spans="1:12" x14ac:dyDescent="0.25">
      <c r="A491" t="s">
        <v>1512</v>
      </c>
      <c r="B491" t="s">
        <v>1513</v>
      </c>
      <c r="C491" s="4">
        <v>42</v>
      </c>
      <c r="D491" t="s">
        <v>16</v>
      </c>
      <c r="E491" t="s">
        <v>1514</v>
      </c>
      <c r="F491" t="s">
        <v>258</v>
      </c>
      <c r="G491" t="s">
        <v>13</v>
      </c>
      <c r="H491" t="s">
        <v>33</v>
      </c>
      <c r="I491" t="str">
        <f>IF(ISBLANK(Customer_Dim[[#This Row],[Loyalty_Level]]),"Platinum",Customer_Dim[[#This Row],[Loyalty_Level]])</f>
        <v>Silver</v>
      </c>
      <c r="J491" t="str">
        <f>PROPER(TRIM(Customer_Dim[[#This Row],[Name]]))</f>
        <v>Melinda Thomas</v>
      </c>
      <c r="K491" t="str">
        <f>PROPER(TRIM(Customer_Dim[[#This Row],[City]]))</f>
        <v>Lake Elizabethside</v>
      </c>
      <c r="L491" t="str">
        <f>IF(Customer_Dim[[#This Row],[Age]]&lt;30,"Young",IF(Customer_Dim[[#This Row],[Age]]&lt;50,"Middle Age","Senior"))</f>
        <v>Middle Age</v>
      </c>
    </row>
    <row r="492" spans="1:12" x14ac:dyDescent="0.25">
      <c r="A492" t="s">
        <v>1515</v>
      </c>
      <c r="B492" t="s">
        <v>1516</v>
      </c>
      <c r="C492" s="4">
        <v>23</v>
      </c>
      <c r="D492" t="s">
        <v>10</v>
      </c>
      <c r="E492" t="s">
        <v>1517</v>
      </c>
      <c r="F492" t="s">
        <v>144</v>
      </c>
      <c r="G492" t="s">
        <v>13</v>
      </c>
      <c r="H492" t="s">
        <v>19</v>
      </c>
      <c r="I492" t="str">
        <f>IF(ISBLANK(Customer_Dim[[#This Row],[Loyalty_Level]]),"Platinum",Customer_Dim[[#This Row],[Loyalty_Level]])</f>
        <v>Platinum</v>
      </c>
      <c r="J492" t="str">
        <f>PROPER(TRIM(Customer_Dim[[#This Row],[Name]]))</f>
        <v>Scott Harris</v>
      </c>
      <c r="K492" t="str">
        <f>PROPER(TRIM(Customer_Dim[[#This Row],[City]]))</f>
        <v>North Nataliemouth</v>
      </c>
      <c r="L492" t="str">
        <f>IF(Customer_Dim[[#This Row],[Age]]&lt;30,"Young",IF(Customer_Dim[[#This Row],[Age]]&lt;50,"Middle Age","Senior"))</f>
        <v>Young</v>
      </c>
    </row>
    <row r="493" spans="1:12" x14ac:dyDescent="0.25">
      <c r="A493" t="s">
        <v>2501</v>
      </c>
      <c r="B493" t="s">
        <v>1518</v>
      </c>
      <c r="C493" s="4">
        <v>52</v>
      </c>
      <c r="D493" t="s">
        <v>16</v>
      </c>
      <c r="E493" t="s">
        <v>1519</v>
      </c>
      <c r="F493" t="s">
        <v>41</v>
      </c>
      <c r="G493" t="s">
        <v>13</v>
      </c>
      <c r="H493" t="s">
        <v>50</v>
      </c>
      <c r="I493" t="str">
        <f>IF(ISBLANK(Customer_Dim[[#This Row],[Loyalty_Level]]),"Platinum",Customer_Dim[[#This Row],[Loyalty_Level]])</f>
        <v>Gold</v>
      </c>
      <c r="J493" t="str">
        <f>PROPER(TRIM(Customer_Dim[[#This Row],[Name]]))</f>
        <v>Kaitlin Brown</v>
      </c>
      <c r="K493" t="str">
        <f>PROPER(TRIM(Customer_Dim[[#This Row],[City]]))</f>
        <v>Kellyberg</v>
      </c>
      <c r="L493" t="str">
        <f>IF(Customer_Dim[[#This Row],[Age]]&lt;30,"Young",IF(Customer_Dim[[#This Row],[Age]]&lt;50,"Middle Age","Senior"))</f>
        <v>Senior</v>
      </c>
    </row>
    <row r="494" spans="1:12" x14ac:dyDescent="0.25">
      <c r="A494" t="s">
        <v>1520</v>
      </c>
      <c r="B494" t="s">
        <v>1521</v>
      </c>
      <c r="C494" s="4">
        <v>59</v>
      </c>
      <c r="D494" t="s">
        <v>16</v>
      </c>
      <c r="E494" t="s">
        <v>1522</v>
      </c>
      <c r="F494" t="s">
        <v>254</v>
      </c>
      <c r="G494" t="s">
        <v>13</v>
      </c>
      <c r="H494" t="s">
        <v>19</v>
      </c>
      <c r="I494" t="str">
        <f>IF(ISBLANK(Customer_Dim[[#This Row],[Loyalty_Level]]),"Platinum",Customer_Dim[[#This Row],[Loyalty_Level]])</f>
        <v>Platinum</v>
      </c>
      <c r="J494" t="str">
        <f>PROPER(TRIM(Customer_Dim[[#This Row],[Name]]))</f>
        <v>Darrell Miller</v>
      </c>
      <c r="K494" t="str">
        <f>PROPER(TRIM(Customer_Dim[[#This Row],[City]]))</f>
        <v>Port Carol</v>
      </c>
      <c r="L494" t="str">
        <f>IF(Customer_Dim[[#This Row],[Age]]&lt;30,"Young",IF(Customer_Dim[[#This Row],[Age]]&lt;50,"Middle Age","Senior"))</f>
        <v>Senior</v>
      </c>
    </row>
    <row r="495" spans="1:12" x14ac:dyDescent="0.25">
      <c r="A495" t="s">
        <v>1523</v>
      </c>
      <c r="B495" t="s">
        <v>1524</v>
      </c>
      <c r="C495" s="4">
        <v>28</v>
      </c>
      <c r="D495" t="s">
        <v>10</v>
      </c>
      <c r="E495" t="s">
        <v>87</v>
      </c>
      <c r="F495" t="s">
        <v>23</v>
      </c>
      <c r="G495" t="s">
        <v>13</v>
      </c>
      <c r="H495" t="s">
        <v>33</v>
      </c>
      <c r="I495" t="str">
        <f>IF(ISBLANK(Customer_Dim[[#This Row],[Loyalty_Level]]),"Platinum",Customer_Dim[[#This Row],[Loyalty_Level]])</f>
        <v>Silver</v>
      </c>
      <c r="J495" t="str">
        <f>PROPER(TRIM(Customer_Dim[[#This Row],[Name]]))</f>
        <v>Amanda Powell</v>
      </c>
      <c r="K495" t="str">
        <f>PROPER(TRIM(Customer_Dim[[#This Row],[City]]))</f>
        <v>South William</v>
      </c>
      <c r="L495" t="str">
        <f>IF(Customer_Dim[[#This Row],[Age]]&lt;30,"Young",IF(Customer_Dim[[#This Row],[Age]]&lt;50,"Middle Age","Senior"))</f>
        <v>Young</v>
      </c>
    </row>
    <row r="496" spans="1:12" x14ac:dyDescent="0.25">
      <c r="A496" t="s">
        <v>1525</v>
      </c>
      <c r="B496" t="s">
        <v>1526</v>
      </c>
      <c r="C496" s="4">
        <v>21</v>
      </c>
      <c r="D496" t="s">
        <v>10</v>
      </c>
      <c r="E496" t="s">
        <v>1527</v>
      </c>
      <c r="F496" t="s">
        <v>363</v>
      </c>
      <c r="G496" t="s">
        <v>13</v>
      </c>
      <c r="H496" t="s">
        <v>50</v>
      </c>
      <c r="I496" t="str">
        <f>IF(ISBLANK(Customer_Dim[[#This Row],[Loyalty_Level]]),"Platinum",Customer_Dim[[#This Row],[Loyalty_Level]])</f>
        <v>Gold</v>
      </c>
      <c r="J496" t="str">
        <f>PROPER(TRIM(Customer_Dim[[#This Row],[Name]]))</f>
        <v>Justin Lopez</v>
      </c>
      <c r="K496" t="str">
        <f>PROPER(TRIM(Customer_Dim[[#This Row],[City]]))</f>
        <v>Port Cheryl</v>
      </c>
      <c r="L496" t="str">
        <f>IF(Customer_Dim[[#This Row],[Age]]&lt;30,"Young",IF(Customer_Dim[[#This Row],[Age]]&lt;50,"Middle Age","Senior"))</f>
        <v>Young</v>
      </c>
    </row>
    <row r="497" spans="1:12" x14ac:dyDescent="0.25">
      <c r="A497" t="s">
        <v>1528</v>
      </c>
      <c r="B497" t="s">
        <v>1529</v>
      </c>
      <c r="C497" s="4">
        <v>23</v>
      </c>
      <c r="D497" t="s">
        <v>16</v>
      </c>
      <c r="E497" t="s">
        <v>1530</v>
      </c>
      <c r="F497" t="s">
        <v>95</v>
      </c>
      <c r="G497" t="s">
        <v>13</v>
      </c>
      <c r="H497" t="s">
        <v>28</v>
      </c>
      <c r="I497" t="str">
        <f>IF(ISBLANK(Customer_Dim[[#This Row],[Loyalty_Level]]),"Platinum",Customer_Dim[[#This Row],[Loyalty_Level]])</f>
        <v>Bronze</v>
      </c>
      <c r="J497" t="str">
        <f>PROPER(TRIM(Customer_Dim[[#This Row],[Name]]))</f>
        <v>James Berger</v>
      </c>
      <c r="K497" t="str">
        <f>PROPER(TRIM(Customer_Dim[[#This Row],[City]]))</f>
        <v>Bryanmouth</v>
      </c>
      <c r="L497" t="str">
        <f>IF(Customer_Dim[[#This Row],[Age]]&lt;30,"Young",IF(Customer_Dim[[#This Row],[Age]]&lt;50,"Middle Age","Senior"))</f>
        <v>Young</v>
      </c>
    </row>
    <row r="498" spans="1:12" x14ac:dyDescent="0.25">
      <c r="A498" t="s">
        <v>1531</v>
      </c>
      <c r="B498" t="s">
        <v>1532</v>
      </c>
      <c r="C498" s="4">
        <v>56</v>
      </c>
      <c r="D498" t="s">
        <v>10</v>
      </c>
      <c r="E498" t="s">
        <v>1533</v>
      </c>
      <c r="F498" t="s">
        <v>27</v>
      </c>
      <c r="G498" t="s">
        <v>13</v>
      </c>
      <c r="H498" t="s">
        <v>28</v>
      </c>
      <c r="I498" t="str">
        <f>IF(ISBLANK(Customer_Dim[[#This Row],[Loyalty_Level]]),"Platinum",Customer_Dim[[#This Row],[Loyalty_Level]])</f>
        <v>Bronze</v>
      </c>
      <c r="J498" t="str">
        <f>PROPER(TRIM(Customer_Dim[[#This Row],[Name]]))</f>
        <v>Christopher Ford</v>
      </c>
      <c r="K498" t="str">
        <f>PROPER(TRIM(Customer_Dim[[#This Row],[City]]))</f>
        <v>North Seanfurt</v>
      </c>
      <c r="L498" t="str">
        <f>IF(Customer_Dim[[#This Row],[Age]]&lt;30,"Young",IF(Customer_Dim[[#This Row],[Age]]&lt;50,"Middle Age","Senior"))</f>
        <v>Senior</v>
      </c>
    </row>
    <row r="499" spans="1:12" x14ac:dyDescent="0.25">
      <c r="A499" t="s">
        <v>1534</v>
      </c>
      <c r="B499" t="s">
        <v>1535</v>
      </c>
      <c r="C499" s="4">
        <v>47</v>
      </c>
      <c r="D499" t="s">
        <v>16</v>
      </c>
      <c r="E499" t="s">
        <v>1536</v>
      </c>
      <c r="F499" t="s">
        <v>61</v>
      </c>
      <c r="G499" t="s">
        <v>13</v>
      </c>
      <c r="H499" t="s">
        <v>50</v>
      </c>
      <c r="I499" t="str">
        <f>IF(ISBLANK(Customer_Dim[[#This Row],[Loyalty_Level]]),"Platinum",Customer_Dim[[#This Row],[Loyalty_Level]])</f>
        <v>Gold</v>
      </c>
      <c r="J499" t="str">
        <f>PROPER(TRIM(Customer_Dim[[#This Row],[Name]]))</f>
        <v>Sarah Marsh</v>
      </c>
      <c r="K499" t="str">
        <f>PROPER(TRIM(Customer_Dim[[#This Row],[City]]))</f>
        <v>Port William</v>
      </c>
      <c r="L499" t="str">
        <f>IF(Customer_Dim[[#This Row],[Age]]&lt;30,"Young",IF(Customer_Dim[[#This Row],[Age]]&lt;50,"Middle Age","Senior"))</f>
        <v>Middle Age</v>
      </c>
    </row>
    <row r="500" spans="1:12" x14ac:dyDescent="0.25">
      <c r="A500" t="s">
        <v>1537</v>
      </c>
      <c r="B500" t="s">
        <v>1538</v>
      </c>
      <c r="C500" s="4">
        <v>35</v>
      </c>
      <c r="D500" t="s">
        <v>10</v>
      </c>
      <c r="E500" t="s">
        <v>1539</v>
      </c>
      <c r="F500" t="s">
        <v>237</v>
      </c>
      <c r="G500" t="s">
        <v>13</v>
      </c>
      <c r="H500" t="s">
        <v>33</v>
      </c>
      <c r="I500" t="str">
        <f>IF(ISBLANK(Customer_Dim[[#This Row],[Loyalty_Level]]),"Platinum",Customer_Dim[[#This Row],[Loyalty_Level]])</f>
        <v>Silver</v>
      </c>
      <c r="J500" t="str">
        <f>PROPER(TRIM(Customer_Dim[[#This Row],[Name]]))</f>
        <v>Traci Gonzalez</v>
      </c>
      <c r="K500" t="str">
        <f>PROPER(TRIM(Customer_Dim[[#This Row],[City]]))</f>
        <v>Snyderfurt</v>
      </c>
      <c r="L500" t="str">
        <f>IF(Customer_Dim[[#This Row],[Age]]&lt;30,"Young",IF(Customer_Dim[[#This Row],[Age]]&lt;50,"Middle Age","Senior"))</f>
        <v>Middle Age</v>
      </c>
    </row>
    <row r="501" spans="1:12" x14ac:dyDescent="0.25">
      <c r="A501" t="s">
        <v>2063</v>
      </c>
      <c r="B501" t="s">
        <v>1540</v>
      </c>
      <c r="C501" s="4">
        <v>27</v>
      </c>
      <c r="D501" t="s">
        <v>16</v>
      </c>
      <c r="E501" t="s">
        <v>1541</v>
      </c>
      <c r="F501" t="s">
        <v>37</v>
      </c>
      <c r="G501" t="s">
        <v>13</v>
      </c>
      <c r="H501" t="s">
        <v>19</v>
      </c>
      <c r="I501" t="str">
        <f>IF(ISBLANK(Customer_Dim[[#This Row],[Loyalty_Level]]),"Platinum",Customer_Dim[[#This Row],[Loyalty_Level]])</f>
        <v>Platinum</v>
      </c>
      <c r="J501" t="str">
        <f>PROPER(TRIM(Customer_Dim[[#This Row],[Name]]))</f>
        <v>Philip Pennington</v>
      </c>
      <c r="K501" t="str">
        <f>PROPER(TRIM(Customer_Dim[[#This Row],[City]]))</f>
        <v>East Valerieview</v>
      </c>
      <c r="L501" t="str">
        <f>IF(Customer_Dim[[#This Row],[Age]]&lt;30,"Young",IF(Customer_Dim[[#This Row],[Age]]&lt;50,"Middle Age","Senior"))</f>
        <v>Young</v>
      </c>
    </row>
  </sheetData>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DF96F4-8D74-464A-AC5A-B1CCCC2BD5E9}">
  <dimension ref="A1:L101"/>
  <sheetViews>
    <sheetView workbookViewId="0">
      <selection activeCell="H2" sqref="H2"/>
    </sheetView>
  </sheetViews>
  <sheetFormatPr defaultRowHeight="15" x14ac:dyDescent="0.25"/>
  <cols>
    <col min="1" max="1" width="13" bestFit="1" customWidth="1"/>
    <col min="2" max="2" width="27.5703125" bestFit="1" customWidth="1"/>
    <col min="3" max="3" width="11.140625" bestFit="1" customWidth="1"/>
    <col min="4" max="4" width="15.5703125" bestFit="1" customWidth="1"/>
    <col min="5" max="5" width="30" bestFit="1" customWidth="1"/>
    <col min="6" max="6" width="7.140625" bestFit="1" customWidth="1"/>
    <col min="7" max="7" width="8" customWidth="1"/>
    <col min="8" max="8" width="8.140625" style="1" bestFit="1" customWidth="1"/>
    <col min="9" max="9" width="9" style="4" bestFit="1" customWidth="1"/>
    <col min="10" max="10" width="17.5703125" style="1" bestFit="1" customWidth="1"/>
    <col min="11" max="11" width="13.85546875" bestFit="1" customWidth="1"/>
  </cols>
  <sheetData>
    <row r="1" spans="1:12" x14ac:dyDescent="0.25">
      <c r="A1" t="s">
        <v>1542</v>
      </c>
      <c r="B1" t="s">
        <v>1543</v>
      </c>
      <c r="C1" t="s">
        <v>1544</v>
      </c>
      <c r="D1" t="s">
        <v>3977</v>
      </c>
      <c r="E1" t="s">
        <v>1545</v>
      </c>
      <c r="F1" t="s">
        <v>1546</v>
      </c>
      <c r="G1" t="s">
        <v>1547</v>
      </c>
      <c r="H1" s="1" t="s">
        <v>3937</v>
      </c>
      <c r="I1" s="4" t="s">
        <v>3938</v>
      </c>
      <c r="J1" s="1" t="s">
        <v>3943</v>
      </c>
      <c r="K1" t="s">
        <v>3962</v>
      </c>
      <c r="L1">
        <f>COUNTBLANK(Product_Dim[Cost])</f>
        <v>6</v>
      </c>
    </row>
    <row r="2" spans="1:12" x14ac:dyDescent="0.25">
      <c r="A2" t="s">
        <v>1548</v>
      </c>
      <c r="B2" t="s">
        <v>1549</v>
      </c>
      <c r="C2" t="s">
        <v>1550</v>
      </c>
      <c r="D2" t="s">
        <v>3978</v>
      </c>
      <c r="E2" t="s">
        <v>1551</v>
      </c>
      <c r="F2">
        <v>112.42</v>
      </c>
      <c r="G2">
        <v>416</v>
      </c>
      <c r="H2" s="1">
        <f>IF(ISBLANK(Product_Dim[[#This Row],[Cost]]),MEDIAN(Product_Dim[Cost]),Product_Dim[[#This Row],[Cost]])</f>
        <v>112.42</v>
      </c>
      <c r="I2" s="4">
        <f>IF(ISBLANK(Product_Dim[[#This Row],[Stock]]),MEDIAN(Product_Dim[Stock]),Product_Dim[[#This Row],[Stock]])</f>
        <v>416</v>
      </c>
      <c r="J2" s="1">
        <f>Product_Dim[[#This Row],[Cost2]]*Product_Dim[[#This Row],[Stock2]]</f>
        <v>46766.720000000001</v>
      </c>
      <c r="K2" t="str">
        <f>IF(Product_Dim[[#This Row],[Stock2]]&lt;100,"Low Stock",IF(Product_Dim[[#This Row],[Stock2]]&lt;300,"Medium Stock","High Stock"))</f>
        <v>High Stock</v>
      </c>
      <c r="L2">
        <f>COUNTBLANK(Product_Dim[Stock])</f>
        <v>3</v>
      </c>
    </row>
    <row r="3" spans="1:12" x14ac:dyDescent="0.25">
      <c r="A3" t="s">
        <v>1552</v>
      </c>
      <c r="B3" t="s">
        <v>1553</v>
      </c>
      <c r="C3" t="s">
        <v>1554</v>
      </c>
      <c r="D3" t="s">
        <v>3979</v>
      </c>
      <c r="E3" t="s">
        <v>1555</v>
      </c>
      <c r="F3">
        <v>342.56</v>
      </c>
      <c r="G3">
        <v>181</v>
      </c>
      <c r="H3" s="1">
        <f>IF(ISBLANK(Product_Dim[[#This Row],[Cost]]),MEDIAN(Product_Dim[Cost]),Product_Dim[[#This Row],[Cost]])</f>
        <v>342.56</v>
      </c>
      <c r="I3" s="4">
        <f>IF(ISBLANK(Product_Dim[[#This Row],[Stock]]),MEDIAN(Product_Dim[Stock]),Product_Dim[[#This Row],[Stock]])</f>
        <v>181</v>
      </c>
      <c r="J3" s="1">
        <f>Product_Dim[[#This Row],[Cost2]]*Product_Dim[[#This Row],[Stock2]]</f>
        <v>62003.360000000001</v>
      </c>
      <c r="K3" t="str">
        <f>IF(Product_Dim[[#This Row],[Stock2]]&lt;100,"Low Stock",IF(Product_Dim[[#This Row],[Stock2]]&lt;300,"Medium Stock","High Stock"))</f>
        <v>Medium Stock</v>
      </c>
    </row>
    <row r="4" spans="1:12" x14ac:dyDescent="0.25">
      <c r="A4" t="s">
        <v>1556</v>
      </c>
      <c r="B4" t="s">
        <v>1557</v>
      </c>
      <c r="C4" t="s">
        <v>1554</v>
      </c>
      <c r="D4" t="s">
        <v>3980</v>
      </c>
      <c r="E4" t="s">
        <v>1558</v>
      </c>
      <c r="G4">
        <v>352</v>
      </c>
      <c r="H4" s="1">
        <f>IF(ISBLANK(Product_Dim[[#This Row],[Cost]]),MEDIAN(Product_Dim[Cost]),Product_Dim[[#This Row],[Cost]])</f>
        <v>242.96499999999997</v>
      </c>
      <c r="I4" s="4">
        <f>IF(ISBLANK(Product_Dim[[#This Row],[Stock]]),MEDIAN(Product_Dim[Stock]),Product_Dim[[#This Row],[Stock]])</f>
        <v>352</v>
      </c>
      <c r="J4" s="1">
        <f>Product_Dim[[#This Row],[Cost2]]*Product_Dim[[#This Row],[Stock2]]</f>
        <v>85523.68</v>
      </c>
      <c r="K4" t="str">
        <f>IF(Product_Dim[[#This Row],[Stock2]]&lt;100,"Low Stock",IF(Product_Dim[[#This Row],[Stock2]]&lt;300,"Medium Stock","High Stock"))</f>
        <v>High Stock</v>
      </c>
    </row>
    <row r="5" spans="1:12" x14ac:dyDescent="0.25">
      <c r="A5" t="s">
        <v>1982</v>
      </c>
      <c r="B5" t="s">
        <v>1559</v>
      </c>
      <c r="C5" t="s">
        <v>1554</v>
      </c>
      <c r="D5" t="s">
        <v>3980</v>
      </c>
      <c r="E5" t="s">
        <v>1560</v>
      </c>
      <c r="F5">
        <v>364.67</v>
      </c>
      <c r="G5">
        <v>452</v>
      </c>
      <c r="H5" s="1">
        <f>IF(ISBLANK(Product_Dim[[#This Row],[Cost]]),MEDIAN(Product_Dim[Cost]),Product_Dim[[#This Row],[Cost]])</f>
        <v>364.67</v>
      </c>
      <c r="I5" s="4">
        <f>IF(ISBLANK(Product_Dim[[#This Row],[Stock]]),MEDIAN(Product_Dim[Stock]),Product_Dim[[#This Row],[Stock]])</f>
        <v>452</v>
      </c>
      <c r="J5" s="1">
        <f>Product_Dim[[#This Row],[Cost2]]*Product_Dim[[#This Row],[Stock2]]</f>
        <v>164830.84</v>
      </c>
      <c r="K5" t="str">
        <f>IF(Product_Dim[[#This Row],[Stock2]]&lt;100,"Low Stock",IF(Product_Dim[[#This Row],[Stock2]]&lt;300,"Medium Stock","High Stock"))</f>
        <v>High Stock</v>
      </c>
    </row>
    <row r="6" spans="1:12" x14ac:dyDescent="0.25">
      <c r="A6" t="s">
        <v>1561</v>
      </c>
      <c r="B6" t="s">
        <v>1562</v>
      </c>
      <c r="C6" t="s">
        <v>1554</v>
      </c>
      <c r="D6" t="s">
        <v>3981</v>
      </c>
      <c r="E6" t="s">
        <v>1563</v>
      </c>
      <c r="F6">
        <v>306.45999999999998</v>
      </c>
      <c r="G6">
        <v>487</v>
      </c>
      <c r="H6" s="1">
        <f>IF(ISBLANK(Product_Dim[[#This Row],[Cost]]),MEDIAN(Product_Dim[Cost]),Product_Dim[[#This Row],[Cost]])</f>
        <v>306.45999999999998</v>
      </c>
      <c r="I6" s="4">
        <f>IF(ISBLANK(Product_Dim[[#This Row],[Stock]]),MEDIAN(Product_Dim[Stock]),Product_Dim[[#This Row],[Stock]])</f>
        <v>487</v>
      </c>
      <c r="J6" s="1">
        <f>Product_Dim[[#This Row],[Cost2]]*Product_Dim[[#This Row],[Stock2]]</f>
        <v>149246.01999999999</v>
      </c>
      <c r="K6" t="str">
        <f>IF(Product_Dim[[#This Row],[Stock2]]&lt;100,"Low Stock",IF(Product_Dim[[#This Row],[Stock2]]&lt;300,"Medium Stock","High Stock"))</f>
        <v>High Stock</v>
      </c>
    </row>
    <row r="7" spans="1:12" x14ac:dyDescent="0.25">
      <c r="A7" t="s">
        <v>1564</v>
      </c>
      <c r="B7" t="s">
        <v>1565</v>
      </c>
      <c r="C7" t="s">
        <v>1554</v>
      </c>
      <c r="D7" t="s">
        <v>3982</v>
      </c>
      <c r="E7" t="s">
        <v>1566</v>
      </c>
      <c r="F7">
        <v>261</v>
      </c>
      <c r="G7">
        <v>59</v>
      </c>
      <c r="H7" s="1">
        <f>IF(ISBLANK(Product_Dim[[#This Row],[Cost]]),MEDIAN(Product_Dim[Cost]),Product_Dim[[#This Row],[Cost]])</f>
        <v>261</v>
      </c>
      <c r="I7" s="4">
        <f>IF(ISBLANK(Product_Dim[[#This Row],[Stock]]),MEDIAN(Product_Dim[Stock]),Product_Dim[[#This Row],[Stock]])</f>
        <v>59</v>
      </c>
      <c r="J7" s="1">
        <f>Product_Dim[[#This Row],[Cost2]]*Product_Dim[[#This Row],[Stock2]]</f>
        <v>15399</v>
      </c>
      <c r="K7" t="str">
        <f>IF(Product_Dim[[#This Row],[Stock2]]&lt;100,"Low Stock",IF(Product_Dim[[#This Row],[Stock2]]&lt;300,"Medium Stock","High Stock"))</f>
        <v>Low Stock</v>
      </c>
    </row>
    <row r="8" spans="1:12" x14ac:dyDescent="0.25">
      <c r="A8" t="s">
        <v>1567</v>
      </c>
      <c r="B8" t="s">
        <v>1568</v>
      </c>
      <c r="C8" t="s">
        <v>1569</v>
      </c>
      <c r="D8" t="s">
        <v>3983</v>
      </c>
      <c r="E8" t="s">
        <v>1570</v>
      </c>
      <c r="F8">
        <v>312.8</v>
      </c>
      <c r="G8">
        <v>350</v>
      </c>
      <c r="H8" s="1">
        <f>IF(ISBLANK(Product_Dim[[#This Row],[Cost]]),MEDIAN(Product_Dim[Cost]),Product_Dim[[#This Row],[Cost]])</f>
        <v>312.8</v>
      </c>
      <c r="I8" s="4">
        <f>IF(ISBLANK(Product_Dim[[#This Row],[Stock]]),MEDIAN(Product_Dim[Stock]),Product_Dim[[#This Row],[Stock]])</f>
        <v>350</v>
      </c>
      <c r="J8" s="1">
        <f>Product_Dim[[#This Row],[Cost2]]*Product_Dim[[#This Row],[Stock2]]</f>
        <v>109480</v>
      </c>
      <c r="K8" t="str">
        <f>IF(Product_Dim[[#This Row],[Stock2]]&lt;100,"Low Stock",IF(Product_Dim[[#This Row],[Stock2]]&lt;300,"Medium Stock","High Stock"))</f>
        <v>High Stock</v>
      </c>
    </row>
    <row r="9" spans="1:12" x14ac:dyDescent="0.25">
      <c r="A9" t="s">
        <v>1571</v>
      </c>
      <c r="B9" t="s">
        <v>1572</v>
      </c>
      <c r="C9" t="s">
        <v>1573</v>
      </c>
      <c r="D9" t="s">
        <v>3984</v>
      </c>
      <c r="E9" t="s">
        <v>1574</v>
      </c>
      <c r="F9">
        <v>218.86</v>
      </c>
      <c r="G9">
        <v>170</v>
      </c>
      <c r="H9" s="1">
        <f>IF(ISBLANK(Product_Dim[[#This Row],[Cost]]),MEDIAN(Product_Dim[Cost]),Product_Dim[[#This Row],[Cost]])</f>
        <v>218.86</v>
      </c>
      <c r="I9" s="4">
        <f>IF(ISBLANK(Product_Dim[[#This Row],[Stock]]),MEDIAN(Product_Dim[Stock]),Product_Dim[[#This Row],[Stock]])</f>
        <v>170</v>
      </c>
      <c r="J9" s="1">
        <f>Product_Dim[[#This Row],[Cost2]]*Product_Dim[[#This Row],[Stock2]]</f>
        <v>37206.200000000004</v>
      </c>
      <c r="K9" t="str">
        <f>IF(Product_Dim[[#This Row],[Stock2]]&lt;100,"Low Stock",IF(Product_Dim[[#This Row],[Stock2]]&lt;300,"Medium Stock","High Stock"))</f>
        <v>Medium Stock</v>
      </c>
    </row>
    <row r="10" spans="1:12" x14ac:dyDescent="0.25">
      <c r="A10" t="s">
        <v>1575</v>
      </c>
      <c r="B10" t="s">
        <v>1576</v>
      </c>
      <c r="C10" t="s">
        <v>1550</v>
      </c>
      <c r="D10" t="s">
        <v>3985</v>
      </c>
      <c r="E10" t="s">
        <v>1577</v>
      </c>
      <c r="F10">
        <v>439.07</v>
      </c>
      <c r="G10">
        <v>142</v>
      </c>
      <c r="H10" s="1">
        <f>IF(ISBLANK(Product_Dim[[#This Row],[Cost]]),MEDIAN(Product_Dim[Cost]),Product_Dim[[#This Row],[Cost]])</f>
        <v>439.07</v>
      </c>
      <c r="I10" s="4">
        <f>IF(ISBLANK(Product_Dim[[#This Row],[Stock]]),MEDIAN(Product_Dim[Stock]),Product_Dim[[#This Row],[Stock]])</f>
        <v>142</v>
      </c>
      <c r="J10" s="1">
        <f>Product_Dim[[#This Row],[Cost2]]*Product_Dim[[#This Row],[Stock2]]</f>
        <v>62347.94</v>
      </c>
      <c r="K10" t="str">
        <f>IF(Product_Dim[[#This Row],[Stock2]]&lt;100,"Low Stock",IF(Product_Dim[[#This Row],[Stock2]]&lt;300,"Medium Stock","High Stock"))</f>
        <v>Medium Stock</v>
      </c>
    </row>
    <row r="11" spans="1:12" x14ac:dyDescent="0.25">
      <c r="A11" t="s">
        <v>1578</v>
      </c>
      <c r="B11" t="s">
        <v>1579</v>
      </c>
      <c r="C11" t="s">
        <v>1580</v>
      </c>
      <c r="D11" t="s">
        <v>3986</v>
      </c>
      <c r="E11" t="s">
        <v>1581</v>
      </c>
      <c r="F11">
        <v>495.72</v>
      </c>
      <c r="G11">
        <v>323</v>
      </c>
      <c r="H11" s="1">
        <f>IF(ISBLANK(Product_Dim[[#This Row],[Cost]]),MEDIAN(Product_Dim[Cost]),Product_Dim[[#This Row],[Cost]])</f>
        <v>495.72</v>
      </c>
      <c r="I11" s="4">
        <f>IF(ISBLANK(Product_Dim[[#This Row],[Stock]]),MEDIAN(Product_Dim[Stock]),Product_Dim[[#This Row],[Stock]])</f>
        <v>323</v>
      </c>
      <c r="J11" s="1">
        <f>Product_Dim[[#This Row],[Cost2]]*Product_Dim[[#This Row],[Stock2]]</f>
        <v>160117.56</v>
      </c>
      <c r="K11" t="str">
        <f>IF(Product_Dim[[#This Row],[Stock2]]&lt;100,"Low Stock",IF(Product_Dim[[#This Row],[Stock2]]&lt;300,"Medium Stock","High Stock"))</f>
        <v>High Stock</v>
      </c>
    </row>
    <row r="12" spans="1:12" x14ac:dyDescent="0.25">
      <c r="A12" t="s">
        <v>1582</v>
      </c>
      <c r="B12" t="s">
        <v>1583</v>
      </c>
      <c r="C12" t="s">
        <v>1573</v>
      </c>
      <c r="D12" t="s">
        <v>3987</v>
      </c>
      <c r="E12" t="s">
        <v>1584</v>
      </c>
      <c r="F12">
        <v>298.86</v>
      </c>
      <c r="G12">
        <v>308</v>
      </c>
      <c r="H12" s="1">
        <f>IF(ISBLANK(Product_Dim[[#This Row],[Cost]]),MEDIAN(Product_Dim[Cost]),Product_Dim[[#This Row],[Cost]])</f>
        <v>298.86</v>
      </c>
      <c r="I12" s="4">
        <f>IF(ISBLANK(Product_Dim[[#This Row],[Stock]]),MEDIAN(Product_Dim[Stock]),Product_Dim[[#This Row],[Stock]])</f>
        <v>308</v>
      </c>
      <c r="J12" s="1">
        <f>Product_Dim[[#This Row],[Cost2]]*Product_Dim[[#This Row],[Stock2]]</f>
        <v>92048.88</v>
      </c>
      <c r="K12" t="str">
        <f>IF(Product_Dim[[#This Row],[Stock2]]&lt;100,"Low Stock",IF(Product_Dim[[#This Row],[Stock2]]&lt;300,"Medium Stock","High Stock"))</f>
        <v>High Stock</v>
      </c>
    </row>
    <row r="13" spans="1:12" x14ac:dyDescent="0.25">
      <c r="A13" t="s">
        <v>1585</v>
      </c>
      <c r="B13" t="s">
        <v>1586</v>
      </c>
      <c r="C13" t="s">
        <v>1550</v>
      </c>
      <c r="D13" t="s">
        <v>3982</v>
      </c>
      <c r="E13" t="s">
        <v>1587</v>
      </c>
      <c r="F13">
        <v>449.4</v>
      </c>
      <c r="H13" s="1">
        <f>IF(ISBLANK(Product_Dim[[#This Row],[Cost]]),MEDIAN(Product_Dim[Cost]),Product_Dim[[#This Row],[Cost]])</f>
        <v>449.4</v>
      </c>
      <c r="I13" s="4">
        <f>IF(ISBLANK(Product_Dim[[#This Row],[Stock]]),MEDIAN(Product_Dim[Stock]),Product_Dim[[#This Row],[Stock]])</f>
        <v>276</v>
      </c>
      <c r="J13" s="1">
        <f>Product_Dim[[#This Row],[Cost2]]*Product_Dim[[#This Row],[Stock2]]</f>
        <v>124034.4</v>
      </c>
      <c r="K13" t="str">
        <f>IF(Product_Dim[[#This Row],[Stock2]]&lt;100,"Low Stock",IF(Product_Dim[[#This Row],[Stock2]]&lt;300,"Medium Stock","High Stock"))</f>
        <v>Medium Stock</v>
      </c>
    </row>
    <row r="14" spans="1:12" x14ac:dyDescent="0.25">
      <c r="A14" t="s">
        <v>1588</v>
      </c>
      <c r="B14" t="s">
        <v>1589</v>
      </c>
      <c r="C14" t="s">
        <v>1569</v>
      </c>
      <c r="D14" t="s">
        <v>3988</v>
      </c>
      <c r="E14" t="s">
        <v>1590</v>
      </c>
      <c r="F14">
        <v>115.82</v>
      </c>
      <c r="G14">
        <v>460</v>
      </c>
      <c r="H14" s="1">
        <f>IF(ISBLANK(Product_Dim[[#This Row],[Cost]]),MEDIAN(Product_Dim[Cost]),Product_Dim[[#This Row],[Cost]])</f>
        <v>115.82</v>
      </c>
      <c r="I14" s="4">
        <f>IF(ISBLANK(Product_Dim[[#This Row],[Stock]]),MEDIAN(Product_Dim[Stock]),Product_Dim[[#This Row],[Stock]])</f>
        <v>460</v>
      </c>
      <c r="J14" s="1">
        <f>Product_Dim[[#This Row],[Cost2]]*Product_Dim[[#This Row],[Stock2]]</f>
        <v>53277.2</v>
      </c>
      <c r="K14" t="str">
        <f>IF(Product_Dim[[#This Row],[Stock2]]&lt;100,"Low Stock",IF(Product_Dim[[#This Row],[Stock2]]&lt;300,"Medium Stock","High Stock"))</f>
        <v>High Stock</v>
      </c>
    </row>
    <row r="15" spans="1:12" x14ac:dyDescent="0.25">
      <c r="A15" t="s">
        <v>1591</v>
      </c>
      <c r="B15" t="s">
        <v>1592</v>
      </c>
      <c r="C15" t="s">
        <v>1550</v>
      </c>
      <c r="D15" t="s">
        <v>3982</v>
      </c>
      <c r="E15" t="s">
        <v>1593</v>
      </c>
      <c r="F15">
        <v>242.23</v>
      </c>
      <c r="G15">
        <v>453</v>
      </c>
      <c r="H15" s="1">
        <f>IF(ISBLANK(Product_Dim[[#This Row],[Cost]]),MEDIAN(Product_Dim[Cost]),Product_Dim[[#This Row],[Cost]])</f>
        <v>242.23</v>
      </c>
      <c r="I15" s="4">
        <f>IF(ISBLANK(Product_Dim[[#This Row],[Stock]]),MEDIAN(Product_Dim[Stock]),Product_Dim[[#This Row],[Stock]])</f>
        <v>453</v>
      </c>
      <c r="J15" s="1">
        <f>Product_Dim[[#This Row],[Cost2]]*Product_Dim[[#This Row],[Stock2]]</f>
        <v>109730.19</v>
      </c>
      <c r="K15" t="str">
        <f>IF(Product_Dim[[#This Row],[Stock2]]&lt;100,"Low Stock",IF(Product_Dim[[#This Row],[Stock2]]&lt;300,"Medium Stock","High Stock"))</f>
        <v>High Stock</v>
      </c>
    </row>
    <row r="16" spans="1:12" x14ac:dyDescent="0.25">
      <c r="A16" t="s">
        <v>1594</v>
      </c>
      <c r="B16" t="s">
        <v>1595</v>
      </c>
      <c r="C16" t="s">
        <v>1573</v>
      </c>
      <c r="D16" t="s">
        <v>3989</v>
      </c>
      <c r="E16" t="s">
        <v>1596</v>
      </c>
      <c r="F16">
        <v>48.01</v>
      </c>
      <c r="G16">
        <v>439</v>
      </c>
      <c r="H16" s="1">
        <f>IF(ISBLANK(Product_Dim[[#This Row],[Cost]]),MEDIAN(Product_Dim[Cost]),Product_Dim[[#This Row],[Cost]])</f>
        <v>48.01</v>
      </c>
      <c r="I16" s="4">
        <f>IF(ISBLANK(Product_Dim[[#This Row],[Stock]]),MEDIAN(Product_Dim[Stock]),Product_Dim[[#This Row],[Stock]])</f>
        <v>439</v>
      </c>
      <c r="J16" s="1">
        <f>Product_Dim[[#This Row],[Cost2]]*Product_Dim[[#This Row],[Stock2]]</f>
        <v>21076.39</v>
      </c>
      <c r="K16" t="str">
        <f>IF(Product_Dim[[#This Row],[Stock2]]&lt;100,"Low Stock",IF(Product_Dim[[#This Row],[Stock2]]&lt;300,"Medium Stock","High Stock"))</f>
        <v>High Stock</v>
      </c>
    </row>
    <row r="17" spans="1:11" x14ac:dyDescent="0.25">
      <c r="A17" t="s">
        <v>1597</v>
      </c>
      <c r="B17" t="s">
        <v>1598</v>
      </c>
      <c r="C17" t="s">
        <v>1550</v>
      </c>
      <c r="D17" t="s">
        <v>3990</v>
      </c>
      <c r="E17" t="s">
        <v>1599</v>
      </c>
      <c r="F17">
        <v>465.34</v>
      </c>
      <c r="G17">
        <v>301</v>
      </c>
      <c r="H17" s="1">
        <f>IF(ISBLANK(Product_Dim[[#This Row],[Cost]]),MEDIAN(Product_Dim[Cost]),Product_Dim[[#This Row],[Cost]])</f>
        <v>465.34</v>
      </c>
      <c r="I17" s="4">
        <f>IF(ISBLANK(Product_Dim[[#This Row],[Stock]]),MEDIAN(Product_Dim[Stock]),Product_Dim[[#This Row],[Stock]])</f>
        <v>301</v>
      </c>
      <c r="J17" s="1">
        <f>Product_Dim[[#This Row],[Cost2]]*Product_Dim[[#This Row],[Stock2]]</f>
        <v>140067.34</v>
      </c>
      <c r="K17" t="str">
        <f>IF(Product_Dim[[#This Row],[Stock2]]&lt;100,"Low Stock",IF(Product_Dim[[#This Row],[Stock2]]&lt;300,"Medium Stock","High Stock"))</f>
        <v>High Stock</v>
      </c>
    </row>
    <row r="18" spans="1:11" x14ac:dyDescent="0.25">
      <c r="A18" t="s">
        <v>1918</v>
      </c>
      <c r="B18" t="s">
        <v>1600</v>
      </c>
      <c r="C18" t="s">
        <v>1569</v>
      </c>
      <c r="D18" t="s">
        <v>3991</v>
      </c>
      <c r="E18" t="s">
        <v>1601</v>
      </c>
      <c r="F18">
        <v>337.42</v>
      </c>
      <c r="G18">
        <v>256</v>
      </c>
      <c r="H18" s="1">
        <f>IF(ISBLANK(Product_Dim[[#This Row],[Cost]]),MEDIAN(Product_Dim[Cost]),Product_Dim[[#This Row],[Cost]])</f>
        <v>337.42</v>
      </c>
      <c r="I18" s="4">
        <f>IF(ISBLANK(Product_Dim[[#This Row],[Stock]]),MEDIAN(Product_Dim[Stock]),Product_Dim[[#This Row],[Stock]])</f>
        <v>256</v>
      </c>
      <c r="J18" s="1">
        <f>Product_Dim[[#This Row],[Cost2]]*Product_Dim[[#This Row],[Stock2]]</f>
        <v>86379.520000000004</v>
      </c>
      <c r="K18" t="str">
        <f>IF(Product_Dim[[#This Row],[Stock2]]&lt;100,"Low Stock",IF(Product_Dim[[#This Row],[Stock2]]&lt;300,"Medium Stock","High Stock"))</f>
        <v>Medium Stock</v>
      </c>
    </row>
    <row r="19" spans="1:11" x14ac:dyDescent="0.25">
      <c r="A19" t="s">
        <v>1602</v>
      </c>
      <c r="B19" t="s">
        <v>1603</v>
      </c>
      <c r="C19" t="s">
        <v>1580</v>
      </c>
      <c r="D19" t="s">
        <v>3982</v>
      </c>
      <c r="E19" t="s">
        <v>1604</v>
      </c>
      <c r="F19">
        <v>144.53</v>
      </c>
      <c r="G19">
        <v>367</v>
      </c>
      <c r="H19" s="1">
        <f>IF(ISBLANK(Product_Dim[[#This Row],[Cost]]),MEDIAN(Product_Dim[Cost]),Product_Dim[[#This Row],[Cost]])</f>
        <v>144.53</v>
      </c>
      <c r="I19" s="4">
        <f>IF(ISBLANK(Product_Dim[[#This Row],[Stock]]),MEDIAN(Product_Dim[Stock]),Product_Dim[[#This Row],[Stock]])</f>
        <v>367</v>
      </c>
      <c r="J19" s="1">
        <f>Product_Dim[[#This Row],[Cost2]]*Product_Dim[[#This Row],[Stock2]]</f>
        <v>53042.51</v>
      </c>
      <c r="K19" t="str">
        <f>IF(Product_Dim[[#This Row],[Stock2]]&lt;100,"Low Stock",IF(Product_Dim[[#This Row],[Stock2]]&lt;300,"Medium Stock","High Stock"))</f>
        <v>High Stock</v>
      </c>
    </row>
    <row r="20" spans="1:11" x14ac:dyDescent="0.25">
      <c r="A20" t="s">
        <v>1605</v>
      </c>
      <c r="B20" t="s">
        <v>1606</v>
      </c>
      <c r="C20" t="s">
        <v>1554</v>
      </c>
      <c r="D20" t="s">
        <v>3981</v>
      </c>
      <c r="E20" t="s">
        <v>1607</v>
      </c>
      <c r="G20">
        <v>343</v>
      </c>
      <c r="H20" s="1">
        <f>IF(ISBLANK(Product_Dim[[#This Row],[Cost]]),MEDIAN(Product_Dim[Cost]),Product_Dim[[#This Row],[Cost]])</f>
        <v>242.96499999999997</v>
      </c>
      <c r="I20" s="4">
        <f>IF(ISBLANK(Product_Dim[[#This Row],[Stock]]),MEDIAN(Product_Dim[Stock]),Product_Dim[[#This Row],[Stock]])</f>
        <v>343</v>
      </c>
      <c r="J20" s="1">
        <f>Product_Dim[[#This Row],[Cost2]]*Product_Dim[[#This Row],[Stock2]]</f>
        <v>83336.994999999995</v>
      </c>
      <c r="K20" t="str">
        <f>IF(Product_Dim[[#This Row],[Stock2]]&lt;100,"Low Stock",IF(Product_Dim[[#This Row],[Stock2]]&lt;300,"Medium Stock","High Stock"))</f>
        <v>High Stock</v>
      </c>
    </row>
    <row r="21" spans="1:11" x14ac:dyDescent="0.25">
      <c r="A21" t="s">
        <v>1608</v>
      </c>
      <c r="B21" t="s">
        <v>1609</v>
      </c>
      <c r="C21" t="s">
        <v>1580</v>
      </c>
      <c r="D21" t="s">
        <v>3992</v>
      </c>
      <c r="E21" t="s">
        <v>1610</v>
      </c>
      <c r="F21">
        <v>21.34</v>
      </c>
      <c r="G21">
        <v>65</v>
      </c>
      <c r="H21" s="1">
        <f>IF(ISBLANK(Product_Dim[[#This Row],[Cost]]),MEDIAN(Product_Dim[Cost]),Product_Dim[[#This Row],[Cost]])</f>
        <v>21.34</v>
      </c>
      <c r="I21" s="4">
        <f>IF(ISBLANK(Product_Dim[[#This Row],[Stock]]),MEDIAN(Product_Dim[Stock]),Product_Dim[[#This Row],[Stock]])</f>
        <v>65</v>
      </c>
      <c r="J21" s="1">
        <f>Product_Dim[[#This Row],[Cost2]]*Product_Dim[[#This Row],[Stock2]]</f>
        <v>1387.1</v>
      </c>
      <c r="K21" t="str">
        <f>IF(Product_Dim[[#This Row],[Stock2]]&lt;100,"Low Stock",IF(Product_Dim[[#This Row],[Stock2]]&lt;300,"Medium Stock","High Stock"))</f>
        <v>Low Stock</v>
      </c>
    </row>
    <row r="22" spans="1:11" x14ac:dyDescent="0.25">
      <c r="A22" t="s">
        <v>1611</v>
      </c>
      <c r="B22" t="s">
        <v>1612</v>
      </c>
      <c r="C22" t="s">
        <v>1580</v>
      </c>
      <c r="D22" t="s">
        <v>3982</v>
      </c>
      <c r="E22" t="s">
        <v>1613</v>
      </c>
      <c r="F22">
        <v>131.51</v>
      </c>
      <c r="H22" s="1">
        <f>IF(ISBLANK(Product_Dim[[#This Row],[Cost]]),MEDIAN(Product_Dim[Cost]),Product_Dim[[#This Row],[Cost]])</f>
        <v>131.51</v>
      </c>
      <c r="I22" s="4">
        <f>IF(ISBLANK(Product_Dim[[#This Row],[Stock]]),MEDIAN(Product_Dim[Stock]),Product_Dim[[#This Row],[Stock]])</f>
        <v>276</v>
      </c>
      <c r="J22" s="1">
        <f>Product_Dim[[#This Row],[Cost2]]*Product_Dim[[#This Row],[Stock2]]</f>
        <v>36296.759999999995</v>
      </c>
      <c r="K22" t="str">
        <f>IF(Product_Dim[[#This Row],[Stock2]]&lt;100,"Low Stock",IF(Product_Dim[[#This Row],[Stock2]]&lt;300,"Medium Stock","High Stock"))</f>
        <v>Medium Stock</v>
      </c>
    </row>
    <row r="23" spans="1:11" x14ac:dyDescent="0.25">
      <c r="A23" t="s">
        <v>1614</v>
      </c>
      <c r="B23" t="s">
        <v>1615</v>
      </c>
      <c r="C23" t="s">
        <v>1573</v>
      </c>
      <c r="D23" t="s">
        <v>3993</v>
      </c>
      <c r="E23" t="s">
        <v>1616</v>
      </c>
      <c r="F23">
        <v>123.46</v>
      </c>
      <c r="G23">
        <v>76</v>
      </c>
      <c r="H23" s="1">
        <f>IF(ISBLANK(Product_Dim[[#This Row],[Cost]]),MEDIAN(Product_Dim[Cost]),Product_Dim[[#This Row],[Cost]])</f>
        <v>123.46</v>
      </c>
      <c r="I23" s="4">
        <f>IF(ISBLANK(Product_Dim[[#This Row],[Stock]]),MEDIAN(Product_Dim[Stock]),Product_Dim[[#This Row],[Stock]])</f>
        <v>76</v>
      </c>
      <c r="J23" s="1">
        <f>Product_Dim[[#This Row],[Cost2]]*Product_Dim[[#This Row],[Stock2]]</f>
        <v>9382.9599999999991</v>
      </c>
      <c r="K23" t="str">
        <f>IF(Product_Dim[[#This Row],[Stock2]]&lt;100,"Low Stock",IF(Product_Dim[[#This Row],[Stock2]]&lt;300,"Medium Stock","High Stock"))</f>
        <v>Low Stock</v>
      </c>
    </row>
    <row r="24" spans="1:11" x14ac:dyDescent="0.25">
      <c r="A24" t="s">
        <v>1617</v>
      </c>
      <c r="B24" t="s">
        <v>1618</v>
      </c>
      <c r="C24" t="s">
        <v>1580</v>
      </c>
      <c r="D24" t="s">
        <v>3992</v>
      </c>
      <c r="E24" t="s">
        <v>1619</v>
      </c>
      <c r="F24">
        <v>484.62</v>
      </c>
      <c r="G24">
        <v>432</v>
      </c>
      <c r="H24" s="1">
        <f>IF(ISBLANK(Product_Dim[[#This Row],[Cost]]),MEDIAN(Product_Dim[Cost]),Product_Dim[[#This Row],[Cost]])</f>
        <v>484.62</v>
      </c>
      <c r="I24" s="4">
        <f>IF(ISBLANK(Product_Dim[[#This Row],[Stock]]),MEDIAN(Product_Dim[Stock]),Product_Dim[[#This Row],[Stock]])</f>
        <v>432</v>
      </c>
      <c r="J24" s="1">
        <f>Product_Dim[[#This Row],[Cost2]]*Product_Dim[[#This Row],[Stock2]]</f>
        <v>209355.84</v>
      </c>
      <c r="K24" t="str">
        <f>IF(Product_Dim[[#This Row],[Stock2]]&lt;100,"Low Stock",IF(Product_Dim[[#This Row],[Stock2]]&lt;300,"Medium Stock","High Stock"))</f>
        <v>High Stock</v>
      </c>
    </row>
    <row r="25" spans="1:11" x14ac:dyDescent="0.25">
      <c r="A25" t="s">
        <v>1620</v>
      </c>
      <c r="B25" t="s">
        <v>1621</v>
      </c>
      <c r="C25" t="s">
        <v>1554</v>
      </c>
      <c r="D25" t="s">
        <v>3979</v>
      </c>
      <c r="E25" t="s">
        <v>1622</v>
      </c>
      <c r="G25">
        <v>360</v>
      </c>
      <c r="H25" s="1">
        <f>IF(ISBLANK(Product_Dim[[#This Row],[Cost]]),MEDIAN(Product_Dim[Cost]),Product_Dim[[#This Row],[Cost]])</f>
        <v>242.96499999999997</v>
      </c>
      <c r="I25" s="4">
        <f>IF(ISBLANK(Product_Dim[[#This Row],[Stock]]),MEDIAN(Product_Dim[Stock]),Product_Dim[[#This Row],[Stock]])</f>
        <v>360</v>
      </c>
      <c r="J25" s="1">
        <f>Product_Dim[[#This Row],[Cost2]]*Product_Dim[[#This Row],[Stock2]]</f>
        <v>87467.4</v>
      </c>
      <c r="K25" t="str">
        <f>IF(Product_Dim[[#This Row],[Stock2]]&lt;100,"Low Stock",IF(Product_Dim[[#This Row],[Stock2]]&lt;300,"Medium Stock","High Stock"))</f>
        <v>High Stock</v>
      </c>
    </row>
    <row r="26" spans="1:11" x14ac:dyDescent="0.25">
      <c r="A26" t="s">
        <v>1623</v>
      </c>
      <c r="B26" t="s">
        <v>1624</v>
      </c>
      <c r="C26" t="s">
        <v>1580</v>
      </c>
      <c r="D26" t="s">
        <v>3994</v>
      </c>
      <c r="E26" t="s">
        <v>1625</v>
      </c>
      <c r="F26">
        <v>166.06</v>
      </c>
      <c r="G26">
        <v>340</v>
      </c>
      <c r="H26" s="1">
        <f>IF(ISBLANK(Product_Dim[[#This Row],[Cost]]),MEDIAN(Product_Dim[Cost]),Product_Dim[[#This Row],[Cost]])</f>
        <v>166.06</v>
      </c>
      <c r="I26" s="4">
        <f>IF(ISBLANK(Product_Dim[[#This Row],[Stock]]),MEDIAN(Product_Dim[Stock]),Product_Dim[[#This Row],[Stock]])</f>
        <v>340</v>
      </c>
      <c r="J26" s="1">
        <f>Product_Dim[[#This Row],[Cost2]]*Product_Dim[[#This Row],[Stock2]]</f>
        <v>56460.4</v>
      </c>
      <c r="K26" t="str">
        <f>IF(Product_Dim[[#This Row],[Stock2]]&lt;100,"Low Stock",IF(Product_Dim[[#This Row],[Stock2]]&lt;300,"Medium Stock","High Stock"))</f>
        <v>High Stock</v>
      </c>
    </row>
    <row r="27" spans="1:11" x14ac:dyDescent="0.25">
      <c r="A27" t="s">
        <v>1626</v>
      </c>
      <c r="B27" t="s">
        <v>1627</v>
      </c>
      <c r="C27" t="s">
        <v>1554</v>
      </c>
      <c r="D27" t="s">
        <v>3982</v>
      </c>
      <c r="E27" t="s">
        <v>1628</v>
      </c>
      <c r="F27">
        <v>174.02</v>
      </c>
      <c r="G27">
        <v>268</v>
      </c>
      <c r="H27" s="1">
        <f>IF(ISBLANK(Product_Dim[[#This Row],[Cost]]),MEDIAN(Product_Dim[Cost]),Product_Dim[[#This Row],[Cost]])</f>
        <v>174.02</v>
      </c>
      <c r="I27" s="4">
        <f>IF(ISBLANK(Product_Dim[[#This Row],[Stock]]),MEDIAN(Product_Dim[Stock]),Product_Dim[[#This Row],[Stock]])</f>
        <v>268</v>
      </c>
      <c r="J27" s="1">
        <f>Product_Dim[[#This Row],[Cost2]]*Product_Dim[[#This Row],[Stock2]]</f>
        <v>46637.36</v>
      </c>
      <c r="K27" t="str">
        <f>IF(Product_Dim[[#This Row],[Stock2]]&lt;100,"Low Stock",IF(Product_Dim[[#This Row],[Stock2]]&lt;300,"Medium Stock","High Stock"))</f>
        <v>Medium Stock</v>
      </c>
    </row>
    <row r="28" spans="1:11" x14ac:dyDescent="0.25">
      <c r="A28" t="s">
        <v>1629</v>
      </c>
      <c r="B28" t="s">
        <v>1630</v>
      </c>
      <c r="C28" t="s">
        <v>1550</v>
      </c>
      <c r="D28" t="s">
        <v>3985</v>
      </c>
      <c r="E28" t="s">
        <v>1631</v>
      </c>
      <c r="F28">
        <v>322.41000000000003</v>
      </c>
      <c r="G28">
        <v>213</v>
      </c>
      <c r="H28" s="1">
        <f>IF(ISBLANK(Product_Dim[[#This Row],[Cost]]),MEDIAN(Product_Dim[Cost]),Product_Dim[[#This Row],[Cost]])</f>
        <v>322.41000000000003</v>
      </c>
      <c r="I28" s="4">
        <f>IF(ISBLANK(Product_Dim[[#This Row],[Stock]]),MEDIAN(Product_Dim[Stock]),Product_Dim[[#This Row],[Stock]])</f>
        <v>213</v>
      </c>
      <c r="J28" s="1">
        <f>Product_Dim[[#This Row],[Cost2]]*Product_Dim[[#This Row],[Stock2]]</f>
        <v>68673.33</v>
      </c>
      <c r="K28" t="str">
        <f>IF(Product_Dim[[#This Row],[Stock2]]&lt;100,"Low Stock",IF(Product_Dim[[#This Row],[Stock2]]&lt;300,"Medium Stock","High Stock"))</f>
        <v>Medium Stock</v>
      </c>
    </row>
    <row r="29" spans="1:11" x14ac:dyDescent="0.25">
      <c r="A29" t="s">
        <v>1632</v>
      </c>
      <c r="B29" t="s">
        <v>1633</v>
      </c>
      <c r="C29" t="s">
        <v>1573</v>
      </c>
      <c r="D29" t="s">
        <v>3989</v>
      </c>
      <c r="E29" t="s">
        <v>1634</v>
      </c>
      <c r="G29">
        <v>378</v>
      </c>
      <c r="H29" s="1">
        <f>IF(ISBLANK(Product_Dim[[#This Row],[Cost]]),MEDIAN(Product_Dim[Cost]),Product_Dim[[#This Row],[Cost]])</f>
        <v>242.96499999999997</v>
      </c>
      <c r="I29" s="4">
        <f>IF(ISBLANK(Product_Dim[[#This Row],[Stock]]),MEDIAN(Product_Dim[Stock]),Product_Dim[[#This Row],[Stock]])</f>
        <v>378</v>
      </c>
      <c r="J29" s="1">
        <f>Product_Dim[[#This Row],[Cost2]]*Product_Dim[[#This Row],[Stock2]]</f>
        <v>91840.76999999999</v>
      </c>
      <c r="K29" t="str">
        <f>IF(Product_Dim[[#This Row],[Stock2]]&lt;100,"Low Stock",IF(Product_Dim[[#This Row],[Stock2]]&lt;300,"Medium Stock","High Stock"))</f>
        <v>High Stock</v>
      </c>
    </row>
    <row r="30" spans="1:11" x14ac:dyDescent="0.25">
      <c r="A30" t="s">
        <v>1635</v>
      </c>
      <c r="B30" t="s">
        <v>1636</v>
      </c>
      <c r="C30" t="s">
        <v>1580</v>
      </c>
      <c r="D30" t="s">
        <v>3982</v>
      </c>
      <c r="E30" t="s">
        <v>1637</v>
      </c>
      <c r="F30">
        <v>38.76</v>
      </c>
      <c r="G30">
        <v>137</v>
      </c>
      <c r="H30" s="1">
        <f>IF(ISBLANK(Product_Dim[[#This Row],[Cost]]),MEDIAN(Product_Dim[Cost]),Product_Dim[[#This Row],[Cost]])</f>
        <v>38.76</v>
      </c>
      <c r="I30" s="4">
        <f>IF(ISBLANK(Product_Dim[[#This Row],[Stock]]),MEDIAN(Product_Dim[Stock]),Product_Dim[[#This Row],[Stock]])</f>
        <v>137</v>
      </c>
      <c r="J30" s="1">
        <f>Product_Dim[[#This Row],[Cost2]]*Product_Dim[[#This Row],[Stock2]]</f>
        <v>5310.12</v>
      </c>
      <c r="K30" t="str">
        <f>IF(Product_Dim[[#This Row],[Stock2]]&lt;100,"Low Stock",IF(Product_Dim[[#This Row],[Stock2]]&lt;300,"Medium Stock","High Stock"))</f>
        <v>Medium Stock</v>
      </c>
    </row>
    <row r="31" spans="1:11" x14ac:dyDescent="0.25">
      <c r="A31" t="s">
        <v>1638</v>
      </c>
      <c r="B31" t="s">
        <v>1639</v>
      </c>
      <c r="C31" t="s">
        <v>1573</v>
      </c>
      <c r="D31" t="s">
        <v>3989</v>
      </c>
      <c r="E31" t="s">
        <v>1640</v>
      </c>
      <c r="F31">
        <v>218.48</v>
      </c>
      <c r="G31">
        <v>276</v>
      </c>
      <c r="H31" s="1">
        <f>IF(ISBLANK(Product_Dim[[#This Row],[Cost]]),MEDIAN(Product_Dim[Cost]),Product_Dim[[#This Row],[Cost]])</f>
        <v>218.48</v>
      </c>
      <c r="I31" s="4">
        <f>IF(ISBLANK(Product_Dim[[#This Row],[Stock]]),MEDIAN(Product_Dim[Stock]),Product_Dim[[#This Row],[Stock]])</f>
        <v>276</v>
      </c>
      <c r="J31" s="1">
        <f>Product_Dim[[#This Row],[Cost2]]*Product_Dim[[#This Row],[Stock2]]</f>
        <v>60300.479999999996</v>
      </c>
      <c r="K31" t="str">
        <f>IF(Product_Dim[[#This Row],[Stock2]]&lt;100,"Low Stock",IF(Product_Dim[[#This Row],[Stock2]]&lt;300,"Medium Stock","High Stock"))</f>
        <v>Medium Stock</v>
      </c>
    </row>
    <row r="32" spans="1:11" x14ac:dyDescent="0.25">
      <c r="A32" t="s">
        <v>1641</v>
      </c>
      <c r="B32" t="s">
        <v>1642</v>
      </c>
      <c r="C32" t="s">
        <v>1573</v>
      </c>
      <c r="D32" t="s">
        <v>3987</v>
      </c>
      <c r="E32" t="s">
        <v>1643</v>
      </c>
      <c r="F32">
        <v>19.52</v>
      </c>
      <c r="G32">
        <v>57</v>
      </c>
      <c r="H32" s="1">
        <f>IF(ISBLANK(Product_Dim[[#This Row],[Cost]]),MEDIAN(Product_Dim[Cost]),Product_Dim[[#This Row],[Cost]])</f>
        <v>19.52</v>
      </c>
      <c r="I32" s="4">
        <f>IF(ISBLANK(Product_Dim[[#This Row],[Stock]]),MEDIAN(Product_Dim[Stock]),Product_Dim[[#This Row],[Stock]])</f>
        <v>57</v>
      </c>
      <c r="J32" s="1">
        <f>Product_Dim[[#This Row],[Cost2]]*Product_Dim[[#This Row],[Stock2]]</f>
        <v>1112.6399999999999</v>
      </c>
      <c r="K32" t="str">
        <f>IF(Product_Dim[[#This Row],[Stock2]]&lt;100,"Low Stock",IF(Product_Dim[[#This Row],[Stock2]]&lt;300,"Medium Stock","High Stock"))</f>
        <v>Low Stock</v>
      </c>
    </row>
    <row r="33" spans="1:11" x14ac:dyDescent="0.25">
      <c r="A33" t="s">
        <v>1644</v>
      </c>
      <c r="B33" t="s">
        <v>1645</v>
      </c>
      <c r="C33" t="s">
        <v>1580</v>
      </c>
      <c r="D33" t="s">
        <v>3995</v>
      </c>
      <c r="E33" t="s">
        <v>1646</v>
      </c>
      <c r="F33">
        <v>204.39</v>
      </c>
      <c r="G33">
        <v>281</v>
      </c>
      <c r="H33" s="1">
        <f>IF(ISBLANK(Product_Dim[[#This Row],[Cost]]),MEDIAN(Product_Dim[Cost]),Product_Dim[[#This Row],[Cost]])</f>
        <v>204.39</v>
      </c>
      <c r="I33" s="4">
        <f>IF(ISBLANK(Product_Dim[[#This Row],[Stock]]),MEDIAN(Product_Dim[Stock]),Product_Dim[[#This Row],[Stock]])</f>
        <v>281</v>
      </c>
      <c r="J33" s="1">
        <f>Product_Dim[[#This Row],[Cost2]]*Product_Dim[[#This Row],[Stock2]]</f>
        <v>57433.59</v>
      </c>
      <c r="K33" t="str">
        <f>IF(Product_Dim[[#This Row],[Stock2]]&lt;100,"Low Stock",IF(Product_Dim[[#This Row],[Stock2]]&lt;300,"Medium Stock","High Stock"))</f>
        <v>Medium Stock</v>
      </c>
    </row>
    <row r="34" spans="1:11" x14ac:dyDescent="0.25">
      <c r="A34" t="s">
        <v>1647</v>
      </c>
      <c r="B34" t="s">
        <v>1648</v>
      </c>
      <c r="C34" t="s">
        <v>1569</v>
      </c>
      <c r="D34" t="s">
        <v>3983</v>
      </c>
      <c r="E34" t="s">
        <v>1649</v>
      </c>
      <c r="F34">
        <v>283.83</v>
      </c>
      <c r="G34">
        <v>244</v>
      </c>
      <c r="H34" s="1">
        <f>IF(ISBLANK(Product_Dim[[#This Row],[Cost]]),MEDIAN(Product_Dim[Cost]),Product_Dim[[#This Row],[Cost]])</f>
        <v>283.83</v>
      </c>
      <c r="I34" s="4">
        <f>IF(ISBLANK(Product_Dim[[#This Row],[Stock]]),MEDIAN(Product_Dim[Stock]),Product_Dim[[#This Row],[Stock]])</f>
        <v>244</v>
      </c>
      <c r="J34" s="1">
        <f>Product_Dim[[#This Row],[Cost2]]*Product_Dim[[#This Row],[Stock2]]</f>
        <v>69254.51999999999</v>
      </c>
      <c r="K34" t="str">
        <f>IF(Product_Dim[[#This Row],[Stock2]]&lt;100,"Low Stock",IF(Product_Dim[[#This Row],[Stock2]]&lt;300,"Medium Stock","High Stock"))</f>
        <v>Medium Stock</v>
      </c>
    </row>
    <row r="35" spans="1:11" x14ac:dyDescent="0.25">
      <c r="A35" t="s">
        <v>1650</v>
      </c>
      <c r="B35" t="s">
        <v>1651</v>
      </c>
      <c r="C35" t="s">
        <v>1573</v>
      </c>
      <c r="D35" t="s">
        <v>3989</v>
      </c>
      <c r="E35" t="s">
        <v>1652</v>
      </c>
      <c r="F35">
        <v>179.77</v>
      </c>
      <c r="G35">
        <v>305</v>
      </c>
      <c r="H35" s="1">
        <f>IF(ISBLANK(Product_Dim[[#This Row],[Cost]]),MEDIAN(Product_Dim[Cost]),Product_Dim[[#This Row],[Cost]])</f>
        <v>179.77</v>
      </c>
      <c r="I35" s="4">
        <f>IF(ISBLANK(Product_Dim[[#This Row],[Stock]]),MEDIAN(Product_Dim[Stock]),Product_Dim[[#This Row],[Stock]])</f>
        <v>305</v>
      </c>
      <c r="J35" s="1">
        <f>Product_Dim[[#This Row],[Cost2]]*Product_Dim[[#This Row],[Stock2]]</f>
        <v>54829.850000000006</v>
      </c>
      <c r="K35" t="str">
        <f>IF(Product_Dim[[#This Row],[Stock2]]&lt;100,"Low Stock",IF(Product_Dim[[#This Row],[Stock2]]&lt;300,"Medium Stock","High Stock"))</f>
        <v>High Stock</v>
      </c>
    </row>
    <row r="36" spans="1:11" x14ac:dyDescent="0.25">
      <c r="A36" t="s">
        <v>1653</v>
      </c>
      <c r="B36" t="s">
        <v>1654</v>
      </c>
      <c r="C36" t="s">
        <v>1550</v>
      </c>
      <c r="D36" t="s">
        <v>3978</v>
      </c>
      <c r="E36" t="s">
        <v>1655</v>
      </c>
      <c r="F36">
        <v>419.28</v>
      </c>
      <c r="G36">
        <v>86</v>
      </c>
      <c r="H36" s="1">
        <f>IF(ISBLANK(Product_Dim[[#This Row],[Cost]]),MEDIAN(Product_Dim[Cost]),Product_Dim[[#This Row],[Cost]])</f>
        <v>419.28</v>
      </c>
      <c r="I36" s="4">
        <f>IF(ISBLANK(Product_Dim[[#This Row],[Stock]]),MEDIAN(Product_Dim[Stock]),Product_Dim[[#This Row],[Stock]])</f>
        <v>86</v>
      </c>
      <c r="J36" s="1">
        <f>Product_Dim[[#This Row],[Cost2]]*Product_Dim[[#This Row],[Stock2]]</f>
        <v>36058.079999999994</v>
      </c>
      <c r="K36" t="str">
        <f>IF(Product_Dim[[#This Row],[Stock2]]&lt;100,"Low Stock",IF(Product_Dim[[#This Row],[Stock2]]&lt;300,"Medium Stock","High Stock"))</f>
        <v>Low Stock</v>
      </c>
    </row>
    <row r="37" spans="1:11" x14ac:dyDescent="0.25">
      <c r="A37" t="s">
        <v>1656</v>
      </c>
      <c r="B37" t="s">
        <v>1657</v>
      </c>
      <c r="C37" t="s">
        <v>1573</v>
      </c>
      <c r="D37" t="s">
        <v>3984</v>
      </c>
      <c r="E37" t="s">
        <v>1658</v>
      </c>
      <c r="F37">
        <v>382.22</v>
      </c>
      <c r="G37">
        <v>329</v>
      </c>
      <c r="H37" s="1">
        <f>IF(ISBLANK(Product_Dim[[#This Row],[Cost]]),MEDIAN(Product_Dim[Cost]),Product_Dim[[#This Row],[Cost]])</f>
        <v>382.22</v>
      </c>
      <c r="I37" s="4">
        <f>IF(ISBLANK(Product_Dim[[#This Row],[Stock]]),MEDIAN(Product_Dim[Stock]),Product_Dim[[#This Row],[Stock]])</f>
        <v>329</v>
      </c>
      <c r="J37" s="1">
        <f>Product_Dim[[#This Row],[Cost2]]*Product_Dim[[#This Row],[Stock2]]</f>
        <v>125750.38</v>
      </c>
      <c r="K37" t="str">
        <f>IF(Product_Dim[[#This Row],[Stock2]]&lt;100,"Low Stock",IF(Product_Dim[[#This Row],[Stock2]]&lt;300,"Medium Stock","High Stock"))</f>
        <v>High Stock</v>
      </c>
    </row>
    <row r="38" spans="1:11" x14ac:dyDescent="0.25">
      <c r="A38" t="s">
        <v>1659</v>
      </c>
      <c r="B38" t="s">
        <v>1660</v>
      </c>
      <c r="C38" t="s">
        <v>1554</v>
      </c>
      <c r="D38" t="s">
        <v>3979</v>
      </c>
      <c r="E38" t="s">
        <v>1661</v>
      </c>
      <c r="F38">
        <v>223.43</v>
      </c>
      <c r="G38">
        <v>154</v>
      </c>
      <c r="H38" s="1">
        <f>IF(ISBLANK(Product_Dim[[#This Row],[Cost]]),MEDIAN(Product_Dim[Cost]),Product_Dim[[#This Row],[Cost]])</f>
        <v>223.43</v>
      </c>
      <c r="I38" s="4">
        <f>IF(ISBLANK(Product_Dim[[#This Row],[Stock]]),MEDIAN(Product_Dim[Stock]),Product_Dim[[#This Row],[Stock]])</f>
        <v>154</v>
      </c>
      <c r="J38" s="1">
        <f>Product_Dim[[#This Row],[Cost2]]*Product_Dim[[#This Row],[Stock2]]</f>
        <v>34408.22</v>
      </c>
      <c r="K38" t="str">
        <f>IF(Product_Dim[[#This Row],[Stock2]]&lt;100,"Low Stock",IF(Product_Dim[[#This Row],[Stock2]]&lt;300,"Medium Stock","High Stock"))</f>
        <v>Medium Stock</v>
      </c>
    </row>
    <row r="39" spans="1:11" x14ac:dyDescent="0.25">
      <c r="A39" t="s">
        <v>1662</v>
      </c>
      <c r="B39" t="s">
        <v>1663</v>
      </c>
      <c r="C39" t="s">
        <v>1554</v>
      </c>
      <c r="D39" t="s">
        <v>3996</v>
      </c>
      <c r="E39" t="s">
        <v>1664</v>
      </c>
      <c r="F39">
        <v>353.47</v>
      </c>
      <c r="G39">
        <v>214</v>
      </c>
      <c r="H39" s="1">
        <f>IF(ISBLANK(Product_Dim[[#This Row],[Cost]]),MEDIAN(Product_Dim[Cost]),Product_Dim[[#This Row],[Cost]])</f>
        <v>353.47</v>
      </c>
      <c r="I39" s="4">
        <f>IF(ISBLANK(Product_Dim[[#This Row],[Stock]]),MEDIAN(Product_Dim[Stock]),Product_Dim[[#This Row],[Stock]])</f>
        <v>214</v>
      </c>
      <c r="J39" s="1">
        <f>Product_Dim[[#This Row],[Cost2]]*Product_Dim[[#This Row],[Stock2]]</f>
        <v>75642.58</v>
      </c>
      <c r="K39" t="str">
        <f>IF(Product_Dim[[#This Row],[Stock2]]&lt;100,"Low Stock",IF(Product_Dim[[#This Row],[Stock2]]&lt;300,"Medium Stock","High Stock"))</f>
        <v>Medium Stock</v>
      </c>
    </row>
    <row r="40" spans="1:11" x14ac:dyDescent="0.25">
      <c r="A40" t="s">
        <v>1665</v>
      </c>
      <c r="B40" t="s">
        <v>1666</v>
      </c>
      <c r="C40" t="s">
        <v>1580</v>
      </c>
      <c r="D40" t="s">
        <v>3994</v>
      </c>
      <c r="E40" t="s">
        <v>1667</v>
      </c>
      <c r="F40">
        <v>135.61000000000001</v>
      </c>
      <c r="G40">
        <v>394</v>
      </c>
      <c r="H40" s="1">
        <f>IF(ISBLANK(Product_Dim[[#This Row],[Cost]]),MEDIAN(Product_Dim[Cost]),Product_Dim[[#This Row],[Cost]])</f>
        <v>135.61000000000001</v>
      </c>
      <c r="I40" s="4">
        <f>IF(ISBLANK(Product_Dim[[#This Row],[Stock]]),MEDIAN(Product_Dim[Stock]),Product_Dim[[#This Row],[Stock]])</f>
        <v>394</v>
      </c>
      <c r="J40" s="1">
        <f>Product_Dim[[#This Row],[Cost2]]*Product_Dim[[#This Row],[Stock2]]</f>
        <v>53430.340000000004</v>
      </c>
      <c r="K40" t="str">
        <f>IF(Product_Dim[[#This Row],[Stock2]]&lt;100,"Low Stock",IF(Product_Dim[[#This Row],[Stock2]]&lt;300,"Medium Stock","High Stock"))</f>
        <v>High Stock</v>
      </c>
    </row>
    <row r="41" spans="1:11" x14ac:dyDescent="0.25">
      <c r="A41" t="s">
        <v>1668</v>
      </c>
      <c r="B41" t="s">
        <v>1669</v>
      </c>
      <c r="C41" t="s">
        <v>1550</v>
      </c>
      <c r="D41" t="s">
        <v>3997</v>
      </c>
      <c r="E41" t="s">
        <v>1670</v>
      </c>
      <c r="F41">
        <v>326.06</v>
      </c>
      <c r="G41">
        <v>301</v>
      </c>
      <c r="H41" s="1">
        <f>IF(ISBLANK(Product_Dim[[#This Row],[Cost]]),MEDIAN(Product_Dim[Cost]),Product_Dim[[#This Row],[Cost]])</f>
        <v>326.06</v>
      </c>
      <c r="I41" s="4">
        <f>IF(ISBLANK(Product_Dim[[#This Row],[Stock]]),MEDIAN(Product_Dim[Stock]),Product_Dim[[#This Row],[Stock]])</f>
        <v>301</v>
      </c>
      <c r="J41" s="1">
        <f>Product_Dim[[#This Row],[Cost2]]*Product_Dim[[#This Row],[Stock2]]</f>
        <v>98144.06</v>
      </c>
      <c r="K41" t="str">
        <f>IF(Product_Dim[[#This Row],[Stock2]]&lt;100,"Low Stock",IF(Product_Dim[[#This Row],[Stock2]]&lt;300,"Medium Stock","High Stock"))</f>
        <v>High Stock</v>
      </c>
    </row>
    <row r="42" spans="1:11" x14ac:dyDescent="0.25">
      <c r="A42" t="s">
        <v>1671</v>
      </c>
      <c r="B42" t="s">
        <v>1672</v>
      </c>
      <c r="C42" t="s">
        <v>1550</v>
      </c>
      <c r="D42" t="s">
        <v>3985</v>
      </c>
      <c r="E42" t="s">
        <v>1673</v>
      </c>
      <c r="F42">
        <v>38.520000000000003</v>
      </c>
      <c r="G42">
        <v>378</v>
      </c>
      <c r="H42" s="1">
        <f>IF(ISBLANK(Product_Dim[[#This Row],[Cost]]),MEDIAN(Product_Dim[Cost]),Product_Dim[[#This Row],[Cost]])</f>
        <v>38.520000000000003</v>
      </c>
      <c r="I42" s="4">
        <f>IF(ISBLANK(Product_Dim[[#This Row],[Stock]]),MEDIAN(Product_Dim[Stock]),Product_Dim[[#This Row],[Stock]])</f>
        <v>378</v>
      </c>
      <c r="J42" s="1">
        <f>Product_Dim[[#This Row],[Cost2]]*Product_Dim[[#This Row],[Stock2]]</f>
        <v>14560.560000000001</v>
      </c>
      <c r="K42" t="str">
        <f>IF(Product_Dim[[#This Row],[Stock2]]&lt;100,"Low Stock",IF(Product_Dim[[#This Row],[Stock2]]&lt;300,"Medium Stock","High Stock"))</f>
        <v>High Stock</v>
      </c>
    </row>
    <row r="43" spans="1:11" x14ac:dyDescent="0.25">
      <c r="A43" t="s">
        <v>1674</v>
      </c>
      <c r="B43" t="s">
        <v>1675</v>
      </c>
      <c r="C43" t="s">
        <v>1580</v>
      </c>
      <c r="D43" t="s">
        <v>3986</v>
      </c>
      <c r="E43" t="s">
        <v>1676</v>
      </c>
      <c r="F43">
        <v>313.26</v>
      </c>
      <c r="G43">
        <v>369</v>
      </c>
      <c r="H43" s="1">
        <f>IF(ISBLANK(Product_Dim[[#This Row],[Cost]]),MEDIAN(Product_Dim[Cost]),Product_Dim[[#This Row],[Cost]])</f>
        <v>313.26</v>
      </c>
      <c r="I43" s="4">
        <f>IF(ISBLANK(Product_Dim[[#This Row],[Stock]]),MEDIAN(Product_Dim[Stock]),Product_Dim[[#This Row],[Stock]])</f>
        <v>369</v>
      </c>
      <c r="J43" s="1">
        <f>Product_Dim[[#This Row],[Cost2]]*Product_Dim[[#This Row],[Stock2]]</f>
        <v>115592.94</v>
      </c>
      <c r="K43" t="str">
        <f>IF(Product_Dim[[#This Row],[Stock2]]&lt;100,"Low Stock",IF(Product_Dim[[#This Row],[Stock2]]&lt;300,"Medium Stock","High Stock"))</f>
        <v>High Stock</v>
      </c>
    </row>
    <row r="44" spans="1:11" x14ac:dyDescent="0.25">
      <c r="A44" t="s">
        <v>1677</v>
      </c>
      <c r="B44" t="s">
        <v>1678</v>
      </c>
      <c r="C44" t="s">
        <v>1550</v>
      </c>
      <c r="D44" t="s">
        <v>3982</v>
      </c>
      <c r="E44" t="s">
        <v>1679</v>
      </c>
      <c r="F44">
        <v>450.71</v>
      </c>
      <c r="G44">
        <v>389</v>
      </c>
      <c r="H44" s="1">
        <f>IF(ISBLANK(Product_Dim[[#This Row],[Cost]]),MEDIAN(Product_Dim[Cost]),Product_Dim[[#This Row],[Cost]])</f>
        <v>450.71</v>
      </c>
      <c r="I44" s="4">
        <f>IF(ISBLANK(Product_Dim[[#This Row],[Stock]]),MEDIAN(Product_Dim[Stock]),Product_Dim[[#This Row],[Stock]])</f>
        <v>389</v>
      </c>
      <c r="J44" s="1">
        <f>Product_Dim[[#This Row],[Cost2]]*Product_Dim[[#This Row],[Stock2]]</f>
        <v>175326.19</v>
      </c>
      <c r="K44" t="str">
        <f>IF(Product_Dim[[#This Row],[Stock2]]&lt;100,"Low Stock",IF(Product_Dim[[#This Row],[Stock2]]&lt;300,"Medium Stock","High Stock"))</f>
        <v>High Stock</v>
      </c>
    </row>
    <row r="45" spans="1:11" x14ac:dyDescent="0.25">
      <c r="A45" t="s">
        <v>1680</v>
      </c>
      <c r="B45" t="s">
        <v>1681</v>
      </c>
      <c r="C45" t="s">
        <v>1550</v>
      </c>
      <c r="D45" t="s">
        <v>3978</v>
      </c>
      <c r="E45" t="s">
        <v>1682</v>
      </c>
      <c r="F45">
        <v>253.33</v>
      </c>
      <c r="G45">
        <v>266</v>
      </c>
      <c r="H45" s="1">
        <f>IF(ISBLANK(Product_Dim[[#This Row],[Cost]]),MEDIAN(Product_Dim[Cost]),Product_Dim[[#This Row],[Cost]])</f>
        <v>253.33</v>
      </c>
      <c r="I45" s="4">
        <f>IF(ISBLANK(Product_Dim[[#This Row],[Stock]]),MEDIAN(Product_Dim[Stock]),Product_Dim[[#This Row],[Stock]])</f>
        <v>266</v>
      </c>
      <c r="J45" s="1">
        <f>Product_Dim[[#This Row],[Cost2]]*Product_Dim[[#This Row],[Stock2]]</f>
        <v>67385.78</v>
      </c>
      <c r="K45" t="str">
        <f>IF(Product_Dim[[#This Row],[Stock2]]&lt;100,"Low Stock",IF(Product_Dim[[#This Row],[Stock2]]&lt;300,"Medium Stock","High Stock"))</f>
        <v>Medium Stock</v>
      </c>
    </row>
    <row r="46" spans="1:11" x14ac:dyDescent="0.25">
      <c r="A46" t="s">
        <v>1683</v>
      </c>
      <c r="B46" t="s">
        <v>1684</v>
      </c>
      <c r="C46" t="s">
        <v>1580</v>
      </c>
      <c r="D46" t="s">
        <v>3986</v>
      </c>
      <c r="E46" t="s">
        <v>1685</v>
      </c>
      <c r="F46">
        <v>167.12</v>
      </c>
      <c r="G46">
        <v>316</v>
      </c>
      <c r="H46" s="1">
        <f>IF(ISBLANK(Product_Dim[[#This Row],[Cost]]),MEDIAN(Product_Dim[Cost]),Product_Dim[[#This Row],[Cost]])</f>
        <v>167.12</v>
      </c>
      <c r="I46" s="4">
        <f>IF(ISBLANK(Product_Dim[[#This Row],[Stock]]),MEDIAN(Product_Dim[Stock]),Product_Dim[[#This Row],[Stock]])</f>
        <v>316</v>
      </c>
      <c r="J46" s="1">
        <f>Product_Dim[[#This Row],[Cost2]]*Product_Dim[[#This Row],[Stock2]]</f>
        <v>52809.919999999998</v>
      </c>
      <c r="K46" t="str">
        <f>IF(Product_Dim[[#This Row],[Stock2]]&lt;100,"Low Stock",IF(Product_Dim[[#This Row],[Stock2]]&lt;300,"Medium Stock","High Stock"))</f>
        <v>High Stock</v>
      </c>
    </row>
    <row r="47" spans="1:11" x14ac:dyDescent="0.25">
      <c r="A47" t="s">
        <v>1686</v>
      </c>
      <c r="B47" t="s">
        <v>1687</v>
      </c>
      <c r="C47" t="s">
        <v>1580</v>
      </c>
      <c r="D47" t="s">
        <v>3995</v>
      </c>
      <c r="E47" t="s">
        <v>1688</v>
      </c>
      <c r="F47">
        <v>318.91000000000003</v>
      </c>
      <c r="G47">
        <v>114</v>
      </c>
      <c r="H47" s="1">
        <f>IF(ISBLANK(Product_Dim[[#This Row],[Cost]]),MEDIAN(Product_Dim[Cost]),Product_Dim[[#This Row],[Cost]])</f>
        <v>318.91000000000003</v>
      </c>
      <c r="I47" s="4">
        <f>IF(ISBLANK(Product_Dim[[#This Row],[Stock]]),MEDIAN(Product_Dim[Stock]),Product_Dim[[#This Row],[Stock]])</f>
        <v>114</v>
      </c>
      <c r="J47" s="1">
        <f>Product_Dim[[#This Row],[Cost2]]*Product_Dim[[#This Row],[Stock2]]</f>
        <v>36355.740000000005</v>
      </c>
      <c r="K47" t="str">
        <f>IF(Product_Dim[[#This Row],[Stock2]]&lt;100,"Low Stock",IF(Product_Dim[[#This Row],[Stock2]]&lt;300,"Medium Stock","High Stock"))</f>
        <v>Medium Stock</v>
      </c>
    </row>
    <row r="48" spans="1:11" x14ac:dyDescent="0.25">
      <c r="A48" t="s">
        <v>1689</v>
      </c>
      <c r="B48" t="s">
        <v>1690</v>
      </c>
      <c r="C48" t="s">
        <v>1554</v>
      </c>
      <c r="D48" t="s">
        <v>3980</v>
      </c>
      <c r="E48" t="s">
        <v>1691</v>
      </c>
      <c r="F48">
        <v>167.34</v>
      </c>
      <c r="G48">
        <v>296</v>
      </c>
      <c r="H48" s="1">
        <f>IF(ISBLANK(Product_Dim[[#This Row],[Cost]]),MEDIAN(Product_Dim[Cost]),Product_Dim[[#This Row],[Cost]])</f>
        <v>167.34</v>
      </c>
      <c r="I48" s="4">
        <f>IF(ISBLANK(Product_Dim[[#This Row],[Stock]]),MEDIAN(Product_Dim[Stock]),Product_Dim[[#This Row],[Stock]])</f>
        <v>296</v>
      </c>
      <c r="J48" s="1">
        <f>Product_Dim[[#This Row],[Cost2]]*Product_Dim[[#This Row],[Stock2]]</f>
        <v>49532.639999999999</v>
      </c>
      <c r="K48" t="str">
        <f>IF(Product_Dim[[#This Row],[Stock2]]&lt;100,"Low Stock",IF(Product_Dim[[#This Row],[Stock2]]&lt;300,"Medium Stock","High Stock"))</f>
        <v>Medium Stock</v>
      </c>
    </row>
    <row r="49" spans="1:11" x14ac:dyDescent="0.25">
      <c r="A49" t="s">
        <v>1692</v>
      </c>
      <c r="B49" t="s">
        <v>1693</v>
      </c>
      <c r="C49" t="s">
        <v>1569</v>
      </c>
      <c r="D49" t="s">
        <v>3998</v>
      </c>
      <c r="E49" t="s">
        <v>1694</v>
      </c>
      <c r="G49">
        <v>431</v>
      </c>
      <c r="H49" s="1">
        <f>IF(ISBLANK(Product_Dim[[#This Row],[Cost]]),MEDIAN(Product_Dim[Cost]),Product_Dim[[#This Row],[Cost]])</f>
        <v>242.96499999999997</v>
      </c>
      <c r="I49" s="4">
        <f>IF(ISBLANK(Product_Dim[[#This Row],[Stock]]),MEDIAN(Product_Dim[Stock]),Product_Dim[[#This Row],[Stock]])</f>
        <v>431</v>
      </c>
      <c r="J49" s="1">
        <f>Product_Dim[[#This Row],[Cost2]]*Product_Dim[[#This Row],[Stock2]]</f>
        <v>104717.91499999999</v>
      </c>
      <c r="K49" t="str">
        <f>IF(Product_Dim[[#This Row],[Stock2]]&lt;100,"Low Stock",IF(Product_Dim[[#This Row],[Stock2]]&lt;300,"Medium Stock","High Stock"))</f>
        <v>High Stock</v>
      </c>
    </row>
    <row r="50" spans="1:11" x14ac:dyDescent="0.25">
      <c r="A50" t="s">
        <v>1695</v>
      </c>
      <c r="B50" t="s">
        <v>1696</v>
      </c>
      <c r="C50" t="s">
        <v>1550</v>
      </c>
      <c r="D50" t="s">
        <v>3982</v>
      </c>
      <c r="E50" t="s">
        <v>1697</v>
      </c>
      <c r="F50">
        <v>177.98</v>
      </c>
      <c r="G50">
        <v>103</v>
      </c>
      <c r="H50" s="1">
        <f>IF(ISBLANK(Product_Dim[[#This Row],[Cost]]),MEDIAN(Product_Dim[Cost]),Product_Dim[[#This Row],[Cost]])</f>
        <v>177.98</v>
      </c>
      <c r="I50" s="4">
        <f>IF(ISBLANK(Product_Dim[[#This Row],[Stock]]),MEDIAN(Product_Dim[Stock]),Product_Dim[[#This Row],[Stock]])</f>
        <v>103</v>
      </c>
      <c r="J50" s="1">
        <f>Product_Dim[[#This Row],[Cost2]]*Product_Dim[[#This Row],[Stock2]]</f>
        <v>18331.939999999999</v>
      </c>
      <c r="K50" t="str">
        <f>IF(Product_Dim[[#This Row],[Stock2]]&lt;100,"Low Stock",IF(Product_Dim[[#This Row],[Stock2]]&lt;300,"Medium Stock","High Stock"))</f>
        <v>Medium Stock</v>
      </c>
    </row>
    <row r="51" spans="1:11" x14ac:dyDescent="0.25">
      <c r="A51" t="s">
        <v>1698</v>
      </c>
      <c r="B51" t="s">
        <v>1699</v>
      </c>
      <c r="C51" t="s">
        <v>1569</v>
      </c>
      <c r="D51" t="s">
        <v>3999</v>
      </c>
      <c r="E51" t="s">
        <v>1700</v>
      </c>
      <c r="F51">
        <v>43.29</v>
      </c>
      <c r="G51">
        <v>267</v>
      </c>
      <c r="H51" s="1">
        <f>IF(ISBLANK(Product_Dim[[#This Row],[Cost]]),MEDIAN(Product_Dim[Cost]),Product_Dim[[#This Row],[Cost]])</f>
        <v>43.29</v>
      </c>
      <c r="I51" s="4">
        <f>IF(ISBLANK(Product_Dim[[#This Row],[Stock]]),MEDIAN(Product_Dim[Stock]),Product_Dim[[#This Row],[Stock]])</f>
        <v>267</v>
      </c>
      <c r="J51" s="1">
        <f>Product_Dim[[#This Row],[Cost2]]*Product_Dim[[#This Row],[Stock2]]</f>
        <v>11558.43</v>
      </c>
      <c r="K51" t="str">
        <f>IF(Product_Dim[[#This Row],[Stock2]]&lt;100,"Low Stock",IF(Product_Dim[[#This Row],[Stock2]]&lt;300,"Medium Stock","High Stock"))</f>
        <v>Medium Stock</v>
      </c>
    </row>
    <row r="52" spans="1:11" x14ac:dyDescent="0.25">
      <c r="A52" t="s">
        <v>1701</v>
      </c>
      <c r="B52" t="s">
        <v>1702</v>
      </c>
      <c r="C52" t="s">
        <v>1580</v>
      </c>
      <c r="D52" t="s">
        <v>3986</v>
      </c>
      <c r="E52" t="s">
        <v>1703</v>
      </c>
      <c r="F52">
        <v>190.29</v>
      </c>
      <c r="G52">
        <v>260</v>
      </c>
      <c r="H52" s="1">
        <f>IF(ISBLANK(Product_Dim[[#This Row],[Cost]]),MEDIAN(Product_Dim[Cost]),Product_Dim[[#This Row],[Cost]])</f>
        <v>190.29</v>
      </c>
      <c r="I52" s="4">
        <f>IF(ISBLANK(Product_Dim[[#This Row],[Stock]]),MEDIAN(Product_Dim[Stock]),Product_Dim[[#This Row],[Stock]])</f>
        <v>260</v>
      </c>
      <c r="J52" s="1">
        <f>Product_Dim[[#This Row],[Cost2]]*Product_Dim[[#This Row],[Stock2]]</f>
        <v>49475.4</v>
      </c>
      <c r="K52" t="str">
        <f>IF(Product_Dim[[#This Row],[Stock2]]&lt;100,"Low Stock",IF(Product_Dim[[#This Row],[Stock2]]&lt;300,"Medium Stock","High Stock"))</f>
        <v>Medium Stock</v>
      </c>
    </row>
    <row r="53" spans="1:11" x14ac:dyDescent="0.25">
      <c r="A53" t="s">
        <v>1704</v>
      </c>
      <c r="B53" t="s">
        <v>1705</v>
      </c>
      <c r="C53" t="s">
        <v>1550</v>
      </c>
      <c r="D53" t="s">
        <v>3982</v>
      </c>
      <c r="E53" t="s">
        <v>1706</v>
      </c>
      <c r="F53">
        <v>88.49</v>
      </c>
      <c r="G53">
        <v>246</v>
      </c>
      <c r="H53" s="1">
        <f>IF(ISBLANK(Product_Dim[[#This Row],[Cost]]),MEDIAN(Product_Dim[Cost]),Product_Dim[[#This Row],[Cost]])</f>
        <v>88.49</v>
      </c>
      <c r="I53" s="4">
        <f>IF(ISBLANK(Product_Dim[[#This Row],[Stock]]),MEDIAN(Product_Dim[Stock]),Product_Dim[[#This Row],[Stock]])</f>
        <v>246</v>
      </c>
      <c r="J53" s="1">
        <f>Product_Dim[[#This Row],[Cost2]]*Product_Dim[[#This Row],[Stock2]]</f>
        <v>21768.539999999997</v>
      </c>
      <c r="K53" t="str">
        <f>IF(Product_Dim[[#This Row],[Stock2]]&lt;100,"Low Stock",IF(Product_Dim[[#This Row],[Stock2]]&lt;300,"Medium Stock","High Stock"))</f>
        <v>Medium Stock</v>
      </c>
    </row>
    <row r="54" spans="1:11" x14ac:dyDescent="0.25">
      <c r="A54" t="s">
        <v>1707</v>
      </c>
      <c r="B54" t="s">
        <v>1708</v>
      </c>
      <c r="C54" t="s">
        <v>1580</v>
      </c>
      <c r="D54" t="s">
        <v>3995</v>
      </c>
      <c r="E54" t="s">
        <v>1709</v>
      </c>
      <c r="F54">
        <v>212.26</v>
      </c>
      <c r="G54">
        <v>82</v>
      </c>
      <c r="H54" s="1">
        <f>IF(ISBLANK(Product_Dim[[#This Row],[Cost]]),MEDIAN(Product_Dim[Cost]),Product_Dim[[#This Row],[Cost]])</f>
        <v>212.26</v>
      </c>
      <c r="I54" s="4">
        <f>IF(ISBLANK(Product_Dim[[#This Row],[Stock]]),MEDIAN(Product_Dim[Stock]),Product_Dim[[#This Row],[Stock]])</f>
        <v>82</v>
      </c>
      <c r="J54" s="1">
        <f>Product_Dim[[#This Row],[Cost2]]*Product_Dim[[#This Row],[Stock2]]</f>
        <v>17405.32</v>
      </c>
      <c r="K54" t="str">
        <f>IF(Product_Dim[[#This Row],[Stock2]]&lt;100,"Low Stock",IF(Product_Dim[[#This Row],[Stock2]]&lt;300,"Medium Stock","High Stock"))</f>
        <v>Low Stock</v>
      </c>
    </row>
    <row r="55" spans="1:11" x14ac:dyDescent="0.25">
      <c r="A55" t="s">
        <v>1710</v>
      </c>
      <c r="B55" t="s">
        <v>1711</v>
      </c>
      <c r="C55" t="s">
        <v>1554</v>
      </c>
      <c r="D55" t="s">
        <v>3981</v>
      </c>
      <c r="E55" t="s">
        <v>1712</v>
      </c>
      <c r="F55">
        <v>386.56</v>
      </c>
      <c r="G55">
        <v>125</v>
      </c>
      <c r="H55" s="1">
        <f>IF(ISBLANK(Product_Dim[[#This Row],[Cost]]),MEDIAN(Product_Dim[Cost]),Product_Dim[[#This Row],[Cost]])</f>
        <v>386.56</v>
      </c>
      <c r="I55" s="4">
        <f>IF(ISBLANK(Product_Dim[[#This Row],[Stock]]),MEDIAN(Product_Dim[Stock]),Product_Dim[[#This Row],[Stock]])</f>
        <v>125</v>
      </c>
      <c r="J55" s="1">
        <f>Product_Dim[[#This Row],[Cost2]]*Product_Dim[[#This Row],[Stock2]]</f>
        <v>48320</v>
      </c>
      <c r="K55" t="str">
        <f>IF(Product_Dim[[#This Row],[Stock2]]&lt;100,"Low Stock",IF(Product_Dim[[#This Row],[Stock2]]&lt;300,"Medium Stock","High Stock"))</f>
        <v>Medium Stock</v>
      </c>
    </row>
    <row r="56" spans="1:11" x14ac:dyDescent="0.25">
      <c r="A56" t="s">
        <v>1713</v>
      </c>
      <c r="B56" t="s">
        <v>1714</v>
      </c>
      <c r="C56" t="s">
        <v>1580</v>
      </c>
      <c r="D56" t="s">
        <v>3982</v>
      </c>
      <c r="E56" t="s">
        <v>1715</v>
      </c>
      <c r="F56">
        <v>434.84</v>
      </c>
      <c r="G56">
        <v>185</v>
      </c>
      <c r="H56" s="1">
        <f>IF(ISBLANK(Product_Dim[[#This Row],[Cost]]),MEDIAN(Product_Dim[Cost]),Product_Dim[[#This Row],[Cost]])</f>
        <v>434.84</v>
      </c>
      <c r="I56" s="4">
        <f>IF(ISBLANK(Product_Dim[[#This Row],[Stock]]),MEDIAN(Product_Dim[Stock]),Product_Dim[[#This Row],[Stock]])</f>
        <v>185</v>
      </c>
      <c r="J56" s="1">
        <f>Product_Dim[[#This Row],[Cost2]]*Product_Dim[[#This Row],[Stock2]]</f>
        <v>80445.399999999994</v>
      </c>
      <c r="K56" t="str">
        <f>IF(Product_Dim[[#This Row],[Stock2]]&lt;100,"Low Stock",IF(Product_Dim[[#This Row],[Stock2]]&lt;300,"Medium Stock","High Stock"))</f>
        <v>Medium Stock</v>
      </c>
    </row>
    <row r="57" spans="1:11" x14ac:dyDescent="0.25">
      <c r="A57" t="s">
        <v>1716</v>
      </c>
      <c r="B57" t="s">
        <v>1717</v>
      </c>
      <c r="C57" t="s">
        <v>1573</v>
      </c>
      <c r="D57" t="s">
        <v>3989</v>
      </c>
      <c r="E57" t="s">
        <v>1718</v>
      </c>
      <c r="F57">
        <v>81.75</v>
      </c>
      <c r="H57" s="1">
        <f>IF(ISBLANK(Product_Dim[[#This Row],[Cost]]),MEDIAN(Product_Dim[Cost]),Product_Dim[[#This Row],[Cost]])</f>
        <v>81.75</v>
      </c>
      <c r="I57" s="4">
        <f>IF(ISBLANK(Product_Dim[[#This Row],[Stock]]),MEDIAN(Product_Dim[Stock]),Product_Dim[[#This Row],[Stock]])</f>
        <v>276</v>
      </c>
      <c r="J57" s="1">
        <f>Product_Dim[[#This Row],[Cost2]]*Product_Dim[[#This Row],[Stock2]]</f>
        <v>22563</v>
      </c>
      <c r="K57" t="str">
        <f>IF(Product_Dim[[#This Row],[Stock2]]&lt;100,"Low Stock",IF(Product_Dim[[#This Row],[Stock2]]&lt;300,"Medium Stock","High Stock"))</f>
        <v>Medium Stock</v>
      </c>
    </row>
    <row r="58" spans="1:11" x14ac:dyDescent="0.25">
      <c r="A58" t="s">
        <v>1719</v>
      </c>
      <c r="B58" t="s">
        <v>1720</v>
      </c>
      <c r="C58" t="s">
        <v>1573</v>
      </c>
      <c r="D58" t="s">
        <v>3989</v>
      </c>
      <c r="E58" t="s">
        <v>1721</v>
      </c>
      <c r="F58">
        <v>461.47</v>
      </c>
      <c r="G58">
        <v>190</v>
      </c>
      <c r="H58" s="1">
        <f>IF(ISBLANK(Product_Dim[[#This Row],[Cost]]),MEDIAN(Product_Dim[Cost]),Product_Dim[[#This Row],[Cost]])</f>
        <v>461.47</v>
      </c>
      <c r="I58" s="4">
        <f>IF(ISBLANK(Product_Dim[[#This Row],[Stock]]),MEDIAN(Product_Dim[Stock]),Product_Dim[[#This Row],[Stock]])</f>
        <v>190</v>
      </c>
      <c r="J58" s="1">
        <f>Product_Dim[[#This Row],[Cost2]]*Product_Dim[[#This Row],[Stock2]]</f>
        <v>87679.3</v>
      </c>
      <c r="K58" t="str">
        <f>IF(Product_Dim[[#This Row],[Stock2]]&lt;100,"Low Stock",IF(Product_Dim[[#This Row],[Stock2]]&lt;300,"Medium Stock","High Stock"))</f>
        <v>Medium Stock</v>
      </c>
    </row>
    <row r="59" spans="1:11" x14ac:dyDescent="0.25">
      <c r="A59" t="s">
        <v>1722</v>
      </c>
      <c r="B59" t="s">
        <v>1723</v>
      </c>
      <c r="C59" t="s">
        <v>1580</v>
      </c>
      <c r="D59" t="s">
        <v>3986</v>
      </c>
      <c r="E59" t="s">
        <v>1724</v>
      </c>
      <c r="F59">
        <v>30.62</v>
      </c>
      <c r="G59">
        <v>138</v>
      </c>
      <c r="H59" s="1">
        <f>IF(ISBLANK(Product_Dim[[#This Row],[Cost]]),MEDIAN(Product_Dim[Cost]),Product_Dim[[#This Row],[Cost]])</f>
        <v>30.62</v>
      </c>
      <c r="I59" s="4">
        <f>IF(ISBLANK(Product_Dim[[#This Row],[Stock]]),MEDIAN(Product_Dim[Stock]),Product_Dim[[#This Row],[Stock]])</f>
        <v>138</v>
      </c>
      <c r="J59" s="1">
        <f>Product_Dim[[#This Row],[Cost2]]*Product_Dim[[#This Row],[Stock2]]</f>
        <v>4225.5600000000004</v>
      </c>
      <c r="K59" t="str">
        <f>IF(Product_Dim[[#This Row],[Stock2]]&lt;100,"Low Stock",IF(Product_Dim[[#This Row],[Stock2]]&lt;300,"Medium Stock","High Stock"))</f>
        <v>Medium Stock</v>
      </c>
    </row>
    <row r="60" spans="1:11" x14ac:dyDescent="0.25">
      <c r="A60" t="s">
        <v>1725</v>
      </c>
      <c r="B60" t="s">
        <v>1726</v>
      </c>
      <c r="C60" t="s">
        <v>1554</v>
      </c>
      <c r="D60" t="s">
        <v>3982</v>
      </c>
      <c r="E60" t="s">
        <v>1727</v>
      </c>
      <c r="F60">
        <v>113.83</v>
      </c>
      <c r="G60">
        <v>485</v>
      </c>
      <c r="H60" s="1">
        <f>IF(ISBLANK(Product_Dim[[#This Row],[Cost]]),MEDIAN(Product_Dim[Cost]),Product_Dim[[#This Row],[Cost]])</f>
        <v>113.83</v>
      </c>
      <c r="I60" s="4">
        <f>IF(ISBLANK(Product_Dim[[#This Row],[Stock]]),MEDIAN(Product_Dim[Stock]),Product_Dim[[#This Row],[Stock]])</f>
        <v>485</v>
      </c>
      <c r="J60" s="1">
        <f>Product_Dim[[#This Row],[Cost2]]*Product_Dim[[#This Row],[Stock2]]</f>
        <v>55207.549999999996</v>
      </c>
      <c r="K60" t="str">
        <f>IF(Product_Dim[[#This Row],[Stock2]]&lt;100,"Low Stock",IF(Product_Dim[[#This Row],[Stock2]]&lt;300,"Medium Stock","High Stock"))</f>
        <v>High Stock</v>
      </c>
    </row>
    <row r="61" spans="1:11" x14ac:dyDescent="0.25">
      <c r="A61" t="s">
        <v>1728</v>
      </c>
      <c r="B61" t="s">
        <v>1729</v>
      </c>
      <c r="C61" t="s">
        <v>1569</v>
      </c>
      <c r="D61" t="s">
        <v>3988</v>
      </c>
      <c r="E61" t="s">
        <v>1730</v>
      </c>
      <c r="F61">
        <v>17.309999999999999</v>
      </c>
      <c r="G61">
        <v>399</v>
      </c>
      <c r="H61" s="1">
        <f>IF(ISBLANK(Product_Dim[[#This Row],[Cost]]),MEDIAN(Product_Dim[Cost]),Product_Dim[[#This Row],[Cost]])</f>
        <v>17.309999999999999</v>
      </c>
      <c r="I61" s="4">
        <f>IF(ISBLANK(Product_Dim[[#This Row],[Stock]]),MEDIAN(Product_Dim[Stock]),Product_Dim[[#This Row],[Stock]])</f>
        <v>399</v>
      </c>
      <c r="J61" s="1">
        <f>Product_Dim[[#This Row],[Cost2]]*Product_Dim[[#This Row],[Stock2]]</f>
        <v>6906.69</v>
      </c>
      <c r="K61" t="str">
        <f>IF(Product_Dim[[#This Row],[Stock2]]&lt;100,"Low Stock",IF(Product_Dim[[#This Row],[Stock2]]&lt;300,"Medium Stock","High Stock"))</f>
        <v>High Stock</v>
      </c>
    </row>
    <row r="62" spans="1:11" x14ac:dyDescent="0.25">
      <c r="A62" t="s">
        <v>1731</v>
      </c>
      <c r="B62" t="s">
        <v>1732</v>
      </c>
      <c r="C62" t="s">
        <v>1569</v>
      </c>
      <c r="D62" t="s">
        <v>3999</v>
      </c>
      <c r="E62" t="s">
        <v>1733</v>
      </c>
      <c r="F62">
        <v>482.75</v>
      </c>
      <c r="G62">
        <v>444</v>
      </c>
      <c r="H62" s="1">
        <f>IF(ISBLANK(Product_Dim[[#This Row],[Cost]]),MEDIAN(Product_Dim[Cost]),Product_Dim[[#This Row],[Cost]])</f>
        <v>482.75</v>
      </c>
      <c r="I62" s="4">
        <f>IF(ISBLANK(Product_Dim[[#This Row],[Stock]]),MEDIAN(Product_Dim[Stock]),Product_Dim[[#This Row],[Stock]])</f>
        <v>444</v>
      </c>
      <c r="J62" s="1">
        <f>Product_Dim[[#This Row],[Cost2]]*Product_Dim[[#This Row],[Stock2]]</f>
        <v>214341</v>
      </c>
      <c r="K62" t="str">
        <f>IF(Product_Dim[[#This Row],[Stock2]]&lt;100,"Low Stock",IF(Product_Dim[[#This Row],[Stock2]]&lt;300,"Medium Stock","High Stock"))</f>
        <v>High Stock</v>
      </c>
    </row>
    <row r="63" spans="1:11" x14ac:dyDescent="0.25">
      <c r="A63" t="s">
        <v>1734</v>
      </c>
      <c r="B63" t="s">
        <v>1735</v>
      </c>
      <c r="C63" t="s">
        <v>1580</v>
      </c>
      <c r="D63" t="s">
        <v>3992</v>
      </c>
      <c r="E63" t="s">
        <v>1736</v>
      </c>
      <c r="F63">
        <v>103.45</v>
      </c>
      <c r="G63">
        <v>465</v>
      </c>
      <c r="H63" s="1">
        <f>IF(ISBLANK(Product_Dim[[#This Row],[Cost]]),MEDIAN(Product_Dim[Cost]),Product_Dim[[#This Row],[Cost]])</f>
        <v>103.45</v>
      </c>
      <c r="I63" s="4">
        <f>IF(ISBLANK(Product_Dim[[#This Row],[Stock]]),MEDIAN(Product_Dim[Stock]),Product_Dim[[#This Row],[Stock]])</f>
        <v>465</v>
      </c>
      <c r="J63" s="1">
        <f>Product_Dim[[#This Row],[Cost2]]*Product_Dim[[#This Row],[Stock2]]</f>
        <v>48104.25</v>
      </c>
      <c r="K63" t="str">
        <f>IF(Product_Dim[[#This Row],[Stock2]]&lt;100,"Low Stock",IF(Product_Dim[[#This Row],[Stock2]]&lt;300,"Medium Stock","High Stock"))</f>
        <v>High Stock</v>
      </c>
    </row>
    <row r="64" spans="1:11" x14ac:dyDescent="0.25">
      <c r="A64" t="s">
        <v>1737</v>
      </c>
      <c r="B64" t="s">
        <v>1738</v>
      </c>
      <c r="C64" t="s">
        <v>1550</v>
      </c>
      <c r="D64" t="s">
        <v>3978</v>
      </c>
      <c r="E64" t="s">
        <v>1739</v>
      </c>
      <c r="F64">
        <v>86.42</v>
      </c>
      <c r="G64">
        <v>222</v>
      </c>
      <c r="H64" s="1">
        <f>IF(ISBLANK(Product_Dim[[#This Row],[Cost]]),MEDIAN(Product_Dim[Cost]),Product_Dim[[#This Row],[Cost]])</f>
        <v>86.42</v>
      </c>
      <c r="I64" s="4">
        <f>IF(ISBLANK(Product_Dim[[#This Row],[Stock]]),MEDIAN(Product_Dim[Stock]),Product_Dim[[#This Row],[Stock]])</f>
        <v>222</v>
      </c>
      <c r="J64" s="1">
        <f>Product_Dim[[#This Row],[Cost2]]*Product_Dim[[#This Row],[Stock2]]</f>
        <v>19185.240000000002</v>
      </c>
      <c r="K64" t="str">
        <f>IF(Product_Dim[[#This Row],[Stock2]]&lt;100,"Low Stock",IF(Product_Dim[[#This Row],[Stock2]]&lt;300,"Medium Stock","High Stock"))</f>
        <v>Medium Stock</v>
      </c>
    </row>
    <row r="65" spans="1:11" x14ac:dyDescent="0.25">
      <c r="A65" t="s">
        <v>1740</v>
      </c>
      <c r="B65" t="s">
        <v>1741</v>
      </c>
      <c r="C65" t="s">
        <v>1569</v>
      </c>
      <c r="D65" t="s">
        <v>3983</v>
      </c>
      <c r="E65" t="s">
        <v>1742</v>
      </c>
      <c r="F65">
        <v>266.86</v>
      </c>
      <c r="G65">
        <v>458</v>
      </c>
      <c r="H65" s="1">
        <f>IF(ISBLANK(Product_Dim[[#This Row],[Cost]]),MEDIAN(Product_Dim[Cost]),Product_Dim[[#This Row],[Cost]])</f>
        <v>266.86</v>
      </c>
      <c r="I65" s="4">
        <f>IF(ISBLANK(Product_Dim[[#This Row],[Stock]]),MEDIAN(Product_Dim[Stock]),Product_Dim[[#This Row],[Stock]])</f>
        <v>458</v>
      </c>
      <c r="J65" s="1">
        <f>Product_Dim[[#This Row],[Cost2]]*Product_Dim[[#This Row],[Stock2]]</f>
        <v>122221.88</v>
      </c>
      <c r="K65" t="str">
        <f>IF(Product_Dim[[#This Row],[Stock2]]&lt;100,"Low Stock",IF(Product_Dim[[#This Row],[Stock2]]&lt;300,"Medium Stock","High Stock"))</f>
        <v>High Stock</v>
      </c>
    </row>
    <row r="66" spans="1:11" x14ac:dyDescent="0.25">
      <c r="A66" t="s">
        <v>1743</v>
      </c>
      <c r="B66" t="s">
        <v>1744</v>
      </c>
      <c r="C66" t="s">
        <v>1569</v>
      </c>
      <c r="D66" t="s">
        <v>3998</v>
      </c>
      <c r="E66" t="s">
        <v>1745</v>
      </c>
      <c r="F66">
        <v>299.11</v>
      </c>
      <c r="G66">
        <v>118</v>
      </c>
      <c r="H66" s="1">
        <f>IF(ISBLANK(Product_Dim[[#This Row],[Cost]]),MEDIAN(Product_Dim[Cost]),Product_Dim[[#This Row],[Cost]])</f>
        <v>299.11</v>
      </c>
      <c r="I66" s="4">
        <f>IF(ISBLANK(Product_Dim[[#This Row],[Stock]]),MEDIAN(Product_Dim[Stock]),Product_Dim[[#This Row],[Stock]])</f>
        <v>118</v>
      </c>
      <c r="J66" s="1">
        <f>Product_Dim[[#This Row],[Cost2]]*Product_Dim[[#This Row],[Stock2]]</f>
        <v>35294.980000000003</v>
      </c>
      <c r="K66" t="str">
        <f>IF(Product_Dim[[#This Row],[Stock2]]&lt;100,"Low Stock",IF(Product_Dim[[#This Row],[Stock2]]&lt;300,"Medium Stock","High Stock"))</f>
        <v>Medium Stock</v>
      </c>
    </row>
    <row r="67" spans="1:11" x14ac:dyDescent="0.25">
      <c r="A67" t="s">
        <v>1746</v>
      </c>
      <c r="B67" t="s">
        <v>1747</v>
      </c>
      <c r="C67" t="s">
        <v>1580</v>
      </c>
      <c r="D67" t="s">
        <v>3986</v>
      </c>
      <c r="E67" t="s">
        <v>1748</v>
      </c>
      <c r="F67">
        <v>240.63</v>
      </c>
      <c r="G67">
        <v>423</v>
      </c>
      <c r="H67" s="1">
        <f>IF(ISBLANK(Product_Dim[[#This Row],[Cost]]),MEDIAN(Product_Dim[Cost]),Product_Dim[[#This Row],[Cost]])</f>
        <v>240.63</v>
      </c>
      <c r="I67" s="4">
        <f>IF(ISBLANK(Product_Dim[[#This Row],[Stock]]),MEDIAN(Product_Dim[Stock]),Product_Dim[[#This Row],[Stock]])</f>
        <v>423</v>
      </c>
      <c r="J67" s="1">
        <f>Product_Dim[[#This Row],[Cost2]]*Product_Dim[[#This Row],[Stock2]]</f>
        <v>101786.49</v>
      </c>
      <c r="K67" t="str">
        <f>IF(Product_Dim[[#This Row],[Stock2]]&lt;100,"Low Stock",IF(Product_Dim[[#This Row],[Stock2]]&lt;300,"Medium Stock","High Stock"))</f>
        <v>High Stock</v>
      </c>
    </row>
    <row r="68" spans="1:11" x14ac:dyDescent="0.25">
      <c r="A68" t="s">
        <v>1749</v>
      </c>
      <c r="B68" t="s">
        <v>1750</v>
      </c>
      <c r="C68" t="s">
        <v>1569</v>
      </c>
      <c r="D68" t="s">
        <v>3988</v>
      </c>
      <c r="E68" t="s">
        <v>1751</v>
      </c>
      <c r="F68">
        <v>340.39</v>
      </c>
      <c r="G68">
        <v>177</v>
      </c>
      <c r="H68" s="1">
        <f>IF(ISBLANK(Product_Dim[[#This Row],[Cost]]),MEDIAN(Product_Dim[Cost]),Product_Dim[[#This Row],[Cost]])</f>
        <v>340.39</v>
      </c>
      <c r="I68" s="4">
        <f>IF(ISBLANK(Product_Dim[[#This Row],[Stock]]),MEDIAN(Product_Dim[Stock]),Product_Dim[[#This Row],[Stock]])</f>
        <v>177</v>
      </c>
      <c r="J68" s="1">
        <f>Product_Dim[[#This Row],[Cost2]]*Product_Dim[[#This Row],[Stock2]]</f>
        <v>60249.03</v>
      </c>
      <c r="K68" t="str">
        <f>IF(Product_Dim[[#This Row],[Stock2]]&lt;100,"Low Stock",IF(Product_Dim[[#This Row],[Stock2]]&lt;300,"Medium Stock","High Stock"))</f>
        <v>Medium Stock</v>
      </c>
    </row>
    <row r="69" spans="1:11" x14ac:dyDescent="0.25">
      <c r="A69" t="s">
        <v>1752</v>
      </c>
      <c r="B69" t="s">
        <v>1753</v>
      </c>
      <c r="C69" t="s">
        <v>1550</v>
      </c>
      <c r="D69" t="s">
        <v>3982</v>
      </c>
      <c r="E69" t="s">
        <v>1754</v>
      </c>
      <c r="F69">
        <v>349.17</v>
      </c>
      <c r="G69">
        <v>476</v>
      </c>
      <c r="H69" s="1">
        <f>IF(ISBLANK(Product_Dim[[#This Row],[Cost]]),MEDIAN(Product_Dim[Cost]),Product_Dim[[#This Row],[Cost]])</f>
        <v>349.17</v>
      </c>
      <c r="I69" s="4">
        <f>IF(ISBLANK(Product_Dim[[#This Row],[Stock]]),MEDIAN(Product_Dim[Stock]),Product_Dim[[#This Row],[Stock]])</f>
        <v>476</v>
      </c>
      <c r="J69" s="1">
        <f>Product_Dim[[#This Row],[Cost2]]*Product_Dim[[#This Row],[Stock2]]</f>
        <v>166204.92000000001</v>
      </c>
      <c r="K69" t="str">
        <f>IF(Product_Dim[[#This Row],[Stock2]]&lt;100,"Low Stock",IF(Product_Dim[[#This Row],[Stock2]]&lt;300,"Medium Stock","High Stock"))</f>
        <v>High Stock</v>
      </c>
    </row>
    <row r="70" spans="1:11" x14ac:dyDescent="0.25">
      <c r="A70" t="s">
        <v>1755</v>
      </c>
      <c r="B70" t="s">
        <v>1756</v>
      </c>
      <c r="C70" t="s">
        <v>1573</v>
      </c>
      <c r="D70" t="s">
        <v>4000</v>
      </c>
      <c r="E70" t="s">
        <v>1757</v>
      </c>
      <c r="F70">
        <v>243.7</v>
      </c>
      <c r="G70">
        <v>130</v>
      </c>
      <c r="H70" s="1">
        <f>IF(ISBLANK(Product_Dim[[#This Row],[Cost]]),MEDIAN(Product_Dim[Cost]),Product_Dim[[#This Row],[Cost]])</f>
        <v>243.7</v>
      </c>
      <c r="I70" s="4">
        <f>IF(ISBLANK(Product_Dim[[#This Row],[Stock]]),MEDIAN(Product_Dim[Stock]),Product_Dim[[#This Row],[Stock]])</f>
        <v>130</v>
      </c>
      <c r="J70" s="1">
        <f>Product_Dim[[#This Row],[Cost2]]*Product_Dim[[#This Row],[Stock2]]</f>
        <v>31681</v>
      </c>
      <c r="K70" t="str">
        <f>IF(Product_Dim[[#This Row],[Stock2]]&lt;100,"Low Stock",IF(Product_Dim[[#This Row],[Stock2]]&lt;300,"Medium Stock","High Stock"))</f>
        <v>Medium Stock</v>
      </c>
    </row>
    <row r="71" spans="1:11" x14ac:dyDescent="0.25">
      <c r="A71" t="s">
        <v>1758</v>
      </c>
      <c r="B71" t="s">
        <v>1759</v>
      </c>
      <c r="C71" t="s">
        <v>1554</v>
      </c>
      <c r="D71" t="s">
        <v>3981</v>
      </c>
      <c r="E71" t="s">
        <v>1760</v>
      </c>
      <c r="F71">
        <v>218.22</v>
      </c>
      <c r="G71">
        <v>224</v>
      </c>
      <c r="H71" s="1">
        <f>IF(ISBLANK(Product_Dim[[#This Row],[Cost]]),MEDIAN(Product_Dim[Cost]),Product_Dim[[#This Row],[Cost]])</f>
        <v>218.22</v>
      </c>
      <c r="I71" s="4">
        <f>IF(ISBLANK(Product_Dim[[#This Row],[Stock]]),MEDIAN(Product_Dim[Stock]),Product_Dim[[#This Row],[Stock]])</f>
        <v>224</v>
      </c>
      <c r="J71" s="1">
        <f>Product_Dim[[#This Row],[Cost2]]*Product_Dim[[#This Row],[Stock2]]</f>
        <v>48881.279999999999</v>
      </c>
      <c r="K71" t="str">
        <f>IF(Product_Dim[[#This Row],[Stock2]]&lt;100,"Low Stock",IF(Product_Dim[[#This Row],[Stock2]]&lt;300,"Medium Stock","High Stock"))</f>
        <v>Medium Stock</v>
      </c>
    </row>
    <row r="72" spans="1:11" x14ac:dyDescent="0.25">
      <c r="A72" t="s">
        <v>1761</v>
      </c>
      <c r="B72" t="s">
        <v>1762</v>
      </c>
      <c r="C72" t="s">
        <v>1573</v>
      </c>
      <c r="D72" t="s">
        <v>3993</v>
      </c>
      <c r="E72" t="s">
        <v>1763</v>
      </c>
      <c r="F72">
        <v>138.05000000000001</v>
      </c>
      <c r="G72">
        <v>89</v>
      </c>
      <c r="H72" s="1">
        <f>IF(ISBLANK(Product_Dim[[#This Row],[Cost]]),MEDIAN(Product_Dim[Cost]),Product_Dim[[#This Row],[Cost]])</f>
        <v>138.05000000000001</v>
      </c>
      <c r="I72" s="4">
        <f>IF(ISBLANK(Product_Dim[[#This Row],[Stock]]),MEDIAN(Product_Dim[Stock]),Product_Dim[[#This Row],[Stock]])</f>
        <v>89</v>
      </c>
      <c r="J72" s="1">
        <f>Product_Dim[[#This Row],[Cost2]]*Product_Dim[[#This Row],[Stock2]]</f>
        <v>12286.45</v>
      </c>
      <c r="K72" t="str">
        <f>IF(Product_Dim[[#This Row],[Stock2]]&lt;100,"Low Stock",IF(Product_Dim[[#This Row],[Stock2]]&lt;300,"Medium Stock","High Stock"))</f>
        <v>Low Stock</v>
      </c>
    </row>
    <row r="73" spans="1:11" x14ac:dyDescent="0.25">
      <c r="A73" t="s">
        <v>1764</v>
      </c>
      <c r="B73" t="s">
        <v>1765</v>
      </c>
      <c r="C73" t="s">
        <v>1569</v>
      </c>
      <c r="D73" t="s">
        <v>3988</v>
      </c>
      <c r="E73" t="s">
        <v>1766</v>
      </c>
      <c r="F73">
        <v>214.32</v>
      </c>
      <c r="G73">
        <v>383</v>
      </c>
      <c r="H73" s="1">
        <f>IF(ISBLANK(Product_Dim[[#This Row],[Cost]]),MEDIAN(Product_Dim[Cost]),Product_Dim[[#This Row],[Cost]])</f>
        <v>214.32</v>
      </c>
      <c r="I73" s="4">
        <f>IF(ISBLANK(Product_Dim[[#This Row],[Stock]]),MEDIAN(Product_Dim[Stock]),Product_Dim[[#This Row],[Stock]])</f>
        <v>383</v>
      </c>
      <c r="J73" s="1">
        <f>Product_Dim[[#This Row],[Cost2]]*Product_Dim[[#This Row],[Stock2]]</f>
        <v>82084.56</v>
      </c>
      <c r="K73" t="str">
        <f>IF(Product_Dim[[#This Row],[Stock2]]&lt;100,"Low Stock",IF(Product_Dim[[#This Row],[Stock2]]&lt;300,"Medium Stock","High Stock"))</f>
        <v>High Stock</v>
      </c>
    </row>
    <row r="74" spans="1:11" x14ac:dyDescent="0.25">
      <c r="A74" t="s">
        <v>1767</v>
      </c>
      <c r="B74" t="s">
        <v>1768</v>
      </c>
      <c r="C74" t="s">
        <v>1580</v>
      </c>
      <c r="D74" t="s">
        <v>3986</v>
      </c>
      <c r="E74" t="s">
        <v>1769</v>
      </c>
      <c r="F74">
        <v>477.61</v>
      </c>
      <c r="G74">
        <v>300</v>
      </c>
      <c r="H74" s="1">
        <f>IF(ISBLANK(Product_Dim[[#This Row],[Cost]]),MEDIAN(Product_Dim[Cost]),Product_Dim[[#This Row],[Cost]])</f>
        <v>477.61</v>
      </c>
      <c r="I74" s="4">
        <f>IF(ISBLANK(Product_Dim[[#This Row],[Stock]]),MEDIAN(Product_Dim[Stock]),Product_Dim[[#This Row],[Stock]])</f>
        <v>300</v>
      </c>
      <c r="J74" s="1">
        <f>Product_Dim[[#This Row],[Cost2]]*Product_Dim[[#This Row],[Stock2]]</f>
        <v>143283</v>
      </c>
      <c r="K74" t="str">
        <f>IF(Product_Dim[[#This Row],[Stock2]]&lt;100,"Low Stock",IF(Product_Dim[[#This Row],[Stock2]]&lt;300,"Medium Stock","High Stock"))</f>
        <v>High Stock</v>
      </c>
    </row>
    <row r="75" spans="1:11" x14ac:dyDescent="0.25">
      <c r="A75" t="s">
        <v>1770</v>
      </c>
      <c r="B75" t="s">
        <v>1771</v>
      </c>
      <c r="C75" t="s">
        <v>1580</v>
      </c>
      <c r="D75" t="s">
        <v>3995</v>
      </c>
      <c r="E75" t="s">
        <v>1772</v>
      </c>
      <c r="F75">
        <v>107.06</v>
      </c>
      <c r="G75">
        <v>359</v>
      </c>
      <c r="H75" s="1">
        <f>IF(ISBLANK(Product_Dim[[#This Row],[Cost]]),MEDIAN(Product_Dim[Cost]),Product_Dim[[#This Row],[Cost]])</f>
        <v>107.06</v>
      </c>
      <c r="I75" s="4">
        <f>IF(ISBLANK(Product_Dim[[#This Row],[Stock]]),MEDIAN(Product_Dim[Stock]),Product_Dim[[#This Row],[Stock]])</f>
        <v>359</v>
      </c>
      <c r="J75" s="1">
        <f>Product_Dim[[#This Row],[Cost2]]*Product_Dim[[#This Row],[Stock2]]</f>
        <v>38434.54</v>
      </c>
      <c r="K75" t="str">
        <f>IF(Product_Dim[[#This Row],[Stock2]]&lt;100,"Low Stock",IF(Product_Dim[[#This Row],[Stock2]]&lt;300,"Medium Stock","High Stock"))</f>
        <v>High Stock</v>
      </c>
    </row>
    <row r="76" spans="1:11" x14ac:dyDescent="0.25">
      <c r="A76" t="s">
        <v>1773</v>
      </c>
      <c r="B76" t="s">
        <v>1774</v>
      </c>
      <c r="C76" t="s">
        <v>1550</v>
      </c>
      <c r="D76" t="s">
        <v>3985</v>
      </c>
      <c r="E76" t="s">
        <v>1775</v>
      </c>
      <c r="F76">
        <v>403.71</v>
      </c>
      <c r="G76">
        <v>159</v>
      </c>
      <c r="H76" s="1">
        <f>IF(ISBLANK(Product_Dim[[#This Row],[Cost]]),MEDIAN(Product_Dim[Cost]),Product_Dim[[#This Row],[Cost]])</f>
        <v>403.71</v>
      </c>
      <c r="I76" s="4">
        <f>IF(ISBLANK(Product_Dim[[#This Row],[Stock]]),MEDIAN(Product_Dim[Stock]),Product_Dim[[#This Row],[Stock]])</f>
        <v>159</v>
      </c>
      <c r="J76" s="1">
        <f>Product_Dim[[#This Row],[Cost2]]*Product_Dim[[#This Row],[Stock2]]</f>
        <v>64189.89</v>
      </c>
      <c r="K76" t="str">
        <f>IF(Product_Dim[[#This Row],[Stock2]]&lt;100,"Low Stock",IF(Product_Dim[[#This Row],[Stock2]]&lt;300,"Medium Stock","High Stock"))</f>
        <v>Medium Stock</v>
      </c>
    </row>
    <row r="77" spans="1:11" x14ac:dyDescent="0.25">
      <c r="A77" t="s">
        <v>1776</v>
      </c>
      <c r="B77" t="s">
        <v>1777</v>
      </c>
      <c r="C77" t="s">
        <v>1554</v>
      </c>
      <c r="D77" t="s">
        <v>3996</v>
      </c>
      <c r="E77" t="s">
        <v>1778</v>
      </c>
      <c r="F77">
        <v>158.13999999999999</v>
      </c>
      <c r="G77">
        <v>82</v>
      </c>
      <c r="H77" s="1">
        <f>IF(ISBLANK(Product_Dim[[#This Row],[Cost]]),MEDIAN(Product_Dim[Cost]),Product_Dim[[#This Row],[Cost]])</f>
        <v>158.13999999999999</v>
      </c>
      <c r="I77" s="4">
        <f>IF(ISBLANK(Product_Dim[[#This Row],[Stock]]),MEDIAN(Product_Dim[Stock]),Product_Dim[[#This Row],[Stock]])</f>
        <v>82</v>
      </c>
      <c r="J77" s="1">
        <f>Product_Dim[[#This Row],[Cost2]]*Product_Dim[[#This Row],[Stock2]]</f>
        <v>12967.48</v>
      </c>
      <c r="K77" t="str">
        <f>IF(Product_Dim[[#This Row],[Stock2]]&lt;100,"Low Stock",IF(Product_Dim[[#This Row],[Stock2]]&lt;300,"Medium Stock","High Stock"))</f>
        <v>Low Stock</v>
      </c>
    </row>
    <row r="78" spans="1:11" x14ac:dyDescent="0.25">
      <c r="A78" t="s">
        <v>1779</v>
      </c>
      <c r="B78" t="s">
        <v>1780</v>
      </c>
      <c r="C78" t="s">
        <v>1550</v>
      </c>
      <c r="D78" t="s">
        <v>3978</v>
      </c>
      <c r="E78" t="s">
        <v>1781</v>
      </c>
      <c r="F78">
        <v>392.89</v>
      </c>
      <c r="G78">
        <v>320</v>
      </c>
      <c r="H78" s="1">
        <f>IF(ISBLANK(Product_Dim[[#This Row],[Cost]]),MEDIAN(Product_Dim[Cost]),Product_Dim[[#This Row],[Cost]])</f>
        <v>392.89</v>
      </c>
      <c r="I78" s="4">
        <f>IF(ISBLANK(Product_Dim[[#This Row],[Stock]]),MEDIAN(Product_Dim[Stock]),Product_Dim[[#This Row],[Stock]])</f>
        <v>320</v>
      </c>
      <c r="J78" s="1">
        <f>Product_Dim[[#This Row],[Cost2]]*Product_Dim[[#This Row],[Stock2]]</f>
        <v>125724.79999999999</v>
      </c>
      <c r="K78" t="str">
        <f>IF(Product_Dim[[#This Row],[Stock2]]&lt;100,"Low Stock",IF(Product_Dim[[#This Row],[Stock2]]&lt;300,"Medium Stock","High Stock"))</f>
        <v>High Stock</v>
      </c>
    </row>
    <row r="79" spans="1:11" x14ac:dyDescent="0.25">
      <c r="A79" t="s">
        <v>1782</v>
      </c>
      <c r="B79" t="s">
        <v>1783</v>
      </c>
      <c r="C79" t="s">
        <v>1550</v>
      </c>
      <c r="D79" t="s">
        <v>3990</v>
      </c>
      <c r="E79" t="s">
        <v>1784</v>
      </c>
      <c r="F79">
        <v>480.9</v>
      </c>
      <c r="G79">
        <v>104</v>
      </c>
      <c r="H79" s="1">
        <f>IF(ISBLANK(Product_Dim[[#This Row],[Cost]]),MEDIAN(Product_Dim[Cost]),Product_Dim[[#This Row],[Cost]])</f>
        <v>480.9</v>
      </c>
      <c r="I79" s="4">
        <f>IF(ISBLANK(Product_Dim[[#This Row],[Stock]]),MEDIAN(Product_Dim[Stock]),Product_Dim[[#This Row],[Stock]])</f>
        <v>104</v>
      </c>
      <c r="J79" s="1">
        <f>Product_Dim[[#This Row],[Cost2]]*Product_Dim[[#This Row],[Stock2]]</f>
        <v>50013.599999999999</v>
      </c>
      <c r="K79" t="str">
        <f>IF(Product_Dim[[#This Row],[Stock2]]&lt;100,"Low Stock",IF(Product_Dim[[#This Row],[Stock2]]&lt;300,"Medium Stock","High Stock"))</f>
        <v>Medium Stock</v>
      </c>
    </row>
    <row r="80" spans="1:11" x14ac:dyDescent="0.25">
      <c r="A80" t="s">
        <v>1785</v>
      </c>
      <c r="B80" t="s">
        <v>1786</v>
      </c>
      <c r="C80" t="s">
        <v>1573</v>
      </c>
      <c r="D80" t="s">
        <v>3989</v>
      </c>
      <c r="E80" t="s">
        <v>1787</v>
      </c>
      <c r="F80">
        <v>325.26</v>
      </c>
      <c r="G80">
        <v>400</v>
      </c>
      <c r="H80" s="1">
        <f>IF(ISBLANK(Product_Dim[[#This Row],[Cost]]),MEDIAN(Product_Dim[Cost]),Product_Dim[[#This Row],[Cost]])</f>
        <v>325.26</v>
      </c>
      <c r="I80" s="4">
        <f>IF(ISBLANK(Product_Dim[[#This Row],[Stock]]),MEDIAN(Product_Dim[Stock]),Product_Dim[[#This Row],[Stock]])</f>
        <v>400</v>
      </c>
      <c r="J80" s="1">
        <f>Product_Dim[[#This Row],[Cost2]]*Product_Dim[[#This Row],[Stock2]]</f>
        <v>130104</v>
      </c>
      <c r="K80" t="str">
        <f>IF(Product_Dim[[#This Row],[Stock2]]&lt;100,"Low Stock",IF(Product_Dim[[#This Row],[Stock2]]&lt;300,"Medium Stock","High Stock"))</f>
        <v>High Stock</v>
      </c>
    </row>
    <row r="81" spans="1:11" x14ac:dyDescent="0.25">
      <c r="A81" t="s">
        <v>1788</v>
      </c>
      <c r="B81" t="s">
        <v>1789</v>
      </c>
      <c r="C81" t="s">
        <v>1573</v>
      </c>
      <c r="D81" t="s">
        <v>3984</v>
      </c>
      <c r="E81" t="s">
        <v>1790</v>
      </c>
      <c r="F81">
        <v>228.53</v>
      </c>
      <c r="G81">
        <v>469</v>
      </c>
      <c r="H81" s="1">
        <f>IF(ISBLANK(Product_Dim[[#This Row],[Cost]]),MEDIAN(Product_Dim[Cost]),Product_Dim[[#This Row],[Cost]])</f>
        <v>228.53</v>
      </c>
      <c r="I81" s="4">
        <f>IF(ISBLANK(Product_Dim[[#This Row],[Stock]]),MEDIAN(Product_Dim[Stock]),Product_Dim[[#This Row],[Stock]])</f>
        <v>469</v>
      </c>
      <c r="J81" s="1">
        <f>Product_Dim[[#This Row],[Cost2]]*Product_Dim[[#This Row],[Stock2]]</f>
        <v>107180.57</v>
      </c>
      <c r="K81" t="str">
        <f>IF(Product_Dim[[#This Row],[Stock2]]&lt;100,"Low Stock",IF(Product_Dim[[#This Row],[Stock2]]&lt;300,"Medium Stock","High Stock"))</f>
        <v>High Stock</v>
      </c>
    </row>
    <row r="82" spans="1:11" x14ac:dyDescent="0.25">
      <c r="A82" t="s">
        <v>1791</v>
      </c>
      <c r="B82" t="s">
        <v>1792</v>
      </c>
      <c r="C82" t="s">
        <v>1573</v>
      </c>
      <c r="D82" t="s">
        <v>3987</v>
      </c>
      <c r="E82" t="s">
        <v>1793</v>
      </c>
      <c r="F82">
        <v>143.43</v>
      </c>
      <c r="G82">
        <v>58</v>
      </c>
      <c r="H82" s="1">
        <f>IF(ISBLANK(Product_Dim[[#This Row],[Cost]]),MEDIAN(Product_Dim[Cost]),Product_Dim[[#This Row],[Cost]])</f>
        <v>143.43</v>
      </c>
      <c r="I82" s="4">
        <f>IF(ISBLANK(Product_Dim[[#This Row],[Stock]]),MEDIAN(Product_Dim[Stock]),Product_Dim[[#This Row],[Stock]])</f>
        <v>58</v>
      </c>
      <c r="J82" s="1">
        <f>Product_Dim[[#This Row],[Cost2]]*Product_Dim[[#This Row],[Stock2]]</f>
        <v>8318.94</v>
      </c>
      <c r="K82" t="str">
        <f>IF(Product_Dim[[#This Row],[Stock2]]&lt;100,"Low Stock",IF(Product_Dim[[#This Row],[Stock2]]&lt;300,"Medium Stock","High Stock"))</f>
        <v>Low Stock</v>
      </c>
    </row>
    <row r="83" spans="1:11" x14ac:dyDescent="0.25">
      <c r="A83" t="s">
        <v>1794</v>
      </c>
      <c r="B83" t="s">
        <v>1795</v>
      </c>
      <c r="C83" t="s">
        <v>1580</v>
      </c>
      <c r="D83" t="s">
        <v>3992</v>
      </c>
      <c r="E83" t="s">
        <v>1796</v>
      </c>
      <c r="F83">
        <v>285.54000000000002</v>
      </c>
      <c r="G83">
        <v>358</v>
      </c>
      <c r="H83" s="1">
        <f>IF(ISBLANK(Product_Dim[[#This Row],[Cost]]),MEDIAN(Product_Dim[Cost]),Product_Dim[[#This Row],[Cost]])</f>
        <v>285.54000000000002</v>
      </c>
      <c r="I83" s="4">
        <f>IF(ISBLANK(Product_Dim[[#This Row],[Stock]]),MEDIAN(Product_Dim[Stock]),Product_Dim[[#This Row],[Stock]])</f>
        <v>358</v>
      </c>
      <c r="J83" s="1">
        <f>Product_Dim[[#This Row],[Cost2]]*Product_Dim[[#This Row],[Stock2]]</f>
        <v>102223.32</v>
      </c>
      <c r="K83" t="str">
        <f>IF(Product_Dim[[#This Row],[Stock2]]&lt;100,"Low Stock",IF(Product_Dim[[#This Row],[Stock2]]&lt;300,"Medium Stock","High Stock"))</f>
        <v>High Stock</v>
      </c>
    </row>
    <row r="84" spans="1:11" x14ac:dyDescent="0.25">
      <c r="A84" t="s">
        <v>1797</v>
      </c>
      <c r="B84" t="s">
        <v>1798</v>
      </c>
      <c r="C84" t="s">
        <v>1580</v>
      </c>
      <c r="D84" t="s">
        <v>3986</v>
      </c>
      <c r="E84" t="s">
        <v>1799</v>
      </c>
      <c r="F84">
        <v>152.91999999999999</v>
      </c>
      <c r="G84">
        <v>281</v>
      </c>
      <c r="H84" s="1">
        <f>IF(ISBLANK(Product_Dim[[#This Row],[Cost]]),MEDIAN(Product_Dim[Cost]),Product_Dim[[#This Row],[Cost]])</f>
        <v>152.91999999999999</v>
      </c>
      <c r="I84" s="4">
        <f>IF(ISBLANK(Product_Dim[[#This Row],[Stock]]),MEDIAN(Product_Dim[Stock]),Product_Dim[[#This Row],[Stock]])</f>
        <v>281</v>
      </c>
      <c r="J84" s="1">
        <f>Product_Dim[[#This Row],[Cost2]]*Product_Dim[[#This Row],[Stock2]]</f>
        <v>42970.52</v>
      </c>
      <c r="K84" t="str">
        <f>IF(Product_Dim[[#This Row],[Stock2]]&lt;100,"Low Stock",IF(Product_Dim[[#This Row],[Stock2]]&lt;300,"Medium Stock","High Stock"))</f>
        <v>Medium Stock</v>
      </c>
    </row>
    <row r="85" spans="1:11" x14ac:dyDescent="0.25">
      <c r="A85" t="s">
        <v>1800</v>
      </c>
      <c r="B85" t="s">
        <v>1801</v>
      </c>
      <c r="C85" t="s">
        <v>1569</v>
      </c>
      <c r="D85" t="s">
        <v>3983</v>
      </c>
      <c r="E85" t="s">
        <v>1802</v>
      </c>
      <c r="G85">
        <v>159</v>
      </c>
      <c r="H85" s="1">
        <f>IF(ISBLANK(Product_Dim[[#This Row],[Cost]]),MEDIAN(Product_Dim[Cost]),Product_Dim[[#This Row],[Cost]])</f>
        <v>242.96499999999997</v>
      </c>
      <c r="I85" s="4">
        <f>IF(ISBLANK(Product_Dim[[#This Row],[Stock]]),MEDIAN(Product_Dim[Stock]),Product_Dim[[#This Row],[Stock]])</f>
        <v>159</v>
      </c>
      <c r="J85" s="1">
        <f>Product_Dim[[#This Row],[Cost2]]*Product_Dim[[#This Row],[Stock2]]</f>
        <v>38631.434999999998</v>
      </c>
      <c r="K85" t="str">
        <f>IF(Product_Dim[[#This Row],[Stock2]]&lt;100,"Low Stock",IF(Product_Dim[[#This Row],[Stock2]]&lt;300,"Medium Stock","High Stock"))</f>
        <v>Medium Stock</v>
      </c>
    </row>
    <row r="86" spans="1:11" x14ac:dyDescent="0.25">
      <c r="A86" t="s">
        <v>1803</v>
      </c>
      <c r="B86" t="s">
        <v>1804</v>
      </c>
      <c r="C86" t="s">
        <v>1573</v>
      </c>
      <c r="D86" t="s">
        <v>4000</v>
      </c>
      <c r="E86" t="s">
        <v>1805</v>
      </c>
      <c r="F86">
        <v>388.46</v>
      </c>
      <c r="G86">
        <v>208</v>
      </c>
      <c r="H86" s="1">
        <f>IF(ISBLANK(Product_Dim[[#This Row],[Cost]]),MEDIAN(Product_Dim[Cost]),Product_Dim[[#This Row],[Cost]])</f>
        <v>388.46</v>
      </c>
      <c r="I86" s="4">
        <f>IF(ISBLANK(Product_Dim[[#This Row],[Stock]]),MEDIAN(Product_Dim[Stock]),Product_Dim[[#This Row],[Stock]])</f>
        <v>208</v>
      </c>
      <c r="J86" s="1">
        <f>Product_Dim[[#This Row],[Cost2]]*Product_Dim[[#This Row],[Stock2]]</f>
        <v>80799.679999999993</v>
      </c>
      <c r="K86" t="str">
        <f>IF(Product_Dim[[#This Row],[Stock2]]&lt;100,"Low Stock",IF(Product_Dim[[#This Row],[Stock2]]&lt;300,"Medium Stock","High Stock"))</f>
        <v>Medium Stock</v>
      </c>
    </row>
    <row r="87" spans="1:11" x14ac:dyDescent="0.25">
      <c r="A87" t="s">
        <v>1806</v>
      </c>
      <c r="B87" t="s">
        <v>1807</v>
      </c>
      <c r="C87" t="s">
        <v>1554</v>
      </c>
      <c r="D87" t="s">
        <v>3982</v>
      </c>
      <c r="E87" t="s">
        <v>1808</v>
      </c>
      <c r="F87">
        <v>119.57</v>
      </c>
      <c r="G87">
        <v>210</v>
      </c>
      <c r="H87" s="1">
        <f>IF(ISBLANK(Product_Dim[[#This Row],[Cost]]),MEDIAN(Product_Dim[Cost]),Product_Dim[[#This Row],[Cost]])</f>
        <v>119.57</v>
      </c>
      <c r="I87" s="4">
        <f>IF(ISBLANK(Product_Dim[[#This Row],[Stock]]),MEDIAN(Product_Dim[Stock]),Product_Dim[[#This Row],[Stock]])</f>
        <v>210</v>
      </c>
      <c r="J87" s="1">
        <f>Product_Dim[[#This Row],[Cost2]]*Product_Dim[[#This Row],[Stock2]]</f>
        <v>25109.699999999997</v>
      </c>
      <c r="K87" t="str">
        <f>IF(Product_Dim[[#This Row],[Stock2]]&lt;100,"Low Stock",IF(Product_Dim[[#This Row],[Stock2]]&lt;300,"Medium Stock","High Stock"))</f>
        <v>Medium Stock</v>
      </c>
    </row>
    <row r="88" spans="1:11" x14ac:dyDescent="0.25">
      <c r="A88" t="s">
        <v>1809</v>
      </c>
      <c r="B88" t="s">
        <v>1810</v>
      </c>
      <c r="C88" t="s">
        <v>1573</v>
      </c>
      <c r="D88" t="s">
        <v>3987</v>
      </c>
      <c r="E88" t="s">
        <v>1811</v>
      </c>
      <c r="F88">
        <v>176.07</v>
      </c>
      <c r="G88">
        <v>82</v>
      </c>
      <c r="H88" s="1">
        <f>IF(ISBLANK(Product_Dim[[#This Row],[Cost]]),MEDIAN(Product_Dim[Cost]),Product_Dim[[#This Row],[Cost]])</f>
        <v>176.07</v>
      </c>
      <c r="I88" s="4">
        <f>IF(ISBLANK(Product_Dim[[#This Row],[Stock]]),MEDIAN(Product_Dim[Stock]),Product_Dim[[#This Row],[Stock]])</f>
        <v>82</v>
      </c>
      <c r="J88" s="1">
        <f>Product_Dim[[#This Row],[Cost2]]*Product_Dim[[#This Row],[Stock2]]</f>
        <v>14437.74</v>
      </c>
      <c r="K88" t="str">
        <f>IF(Product_Dim[[#This Row],[Stock2]]&lt;100,"Low Stock",IF(Product_Dim[[#This Row],[Stock2]]&lt;300,"Medium Stock","High Stock"))</f>
        <v>Low Stock</v>
      </c>
    </row>
    <row r="89" spans="1:11" x14ac:dyDescent="0.25">
      <c r="A89" t="s">
        <v>1812</v>
      </c>
      <c r="B89" t="s">
        <v>1813</v>
      </c>
      <c r="C89" t="s">
        <v>1573</v>
      </c>
      <c r="D89" t="s">
        <v>3984</v>
      </c>
      <c r="E89" t="s">
        <v>1814</v>
      </c>
      <c r="F89">
        <v>371.38</v>
      </c>
      <c r="G89">
        <v>220</v>
      </c>
      <c r="H89" s="1">
        <f>IF(ISBLANK(Product_Dim[[#This Row],[Cost]]),MEDIAN(Product_Dim[Cost]),Product_Dim[[#This Row],[Cost]])</f>
        <v>371.38</v>
      </c>
      <c r="I89" s="4">
        <f>IF(ISBLANK(Product_Dim[[#This Row],[Stock]]),MEDIAN(Product_Dim[Stock]),Product_Dim[[#This Row],[Stock]])</f>
        <v>220</v>
      </c>
      <c r="J89" s="1">
        <f>Product_Dim[[#This Row],[Cost2]]*Product_Dim[[#This Row],[Stock2]]</f>
        <v>81703.600000000006</v>
      </c>
      <c r="K89" t="str">
        <f>IF(Product_Dim[[#This Row],[Stock2]]&lt;100,"Low Stock",IF(Product_Dim[[#This Row],[Stock2]]&lt;300,"Medium Stock","High Stock"))</f>
        <v>Medium Stock</v>
      </c>
    </row>
    <row r="90" spans="1:11" x14ac:dyDescent="0.25">
      <c r="A90" t="s">
        <v>1815</v>
      </c>
      <c r="B90" t="s">
        <v>1816</v>
      </c>
      <c r="C90" t="s">
        <v>1580</v>
      </c>
      <c r="D90" t="s">
        <v>3982</v>
      </c>
      <c r="E90" t="s">
        <v>1817</v>
      </c>
      <c r="F90">
        <v>131.24</v>
      </c>
      <c r="G90">
        <v>232</v>
      </c>
      <c r="H90" s="1">
        <f>IF(ISBLANK(Product_Dim[[#This Row],[Cost]]),MEDIAN(Product_Dim[Cost]),Product_Dim[[#This Row],[Cost]])</f>
        <v>131.24</v>
      </c>
      <c r="I90" s="4">
        <f>IF(ISBLANK(Product_Dim[[#This Row],[Stock]]),MEDIAN(Product_Dim[Stock]),Product_Dim[[#This Row],[Stock]])</f>
        <v>232</v>
      </c>
      <c r="J90" s="1">
        <f>Product_Dim[[#This Row],[Cost2]]*Product_Dim[[#This Row],[Stock2]]</f>
        <v>30447.68</v>
      </c>
      <c r="K90" t="str">
        <f>IF(Product_Dim[[#This Row],[Stock2]]&lt;100,"Low Stock",IF(Product_Dim[[#This Row],[Stock2]]&lt;300,"Medium Stock","High Stock"))</f>
        <v>Medium Stock</v>
      </c>
    </row>
    <row r="91" spans="1:11" x14ac:dyDescent="0.25">
      <c r="A91" t="s">
        <v>1818</v>
      </c>
      <c r="B91" t="s">
        <v>1819</v>
      </c>
      <c r="C91" t="s">
        <v>1569</v>
      </c>
      <c r="D91" t="s">
        <v>3998</v>
      </c>
      <c r="E91" t="s">
        <v>1820</v>
      </c>
      <c r="F91">
        <v>183.04</v>
      </c>
      <c r="G91">
        <v>457</v>
      </c>
      <c r="H91" s="1">
        <f>IF(ISBLANK(Product_Dim[[#This Row],[Cost]]),MEDIAN(Product_Dim[Cost]),Product_Dim[[#This Row],[Cost]])</f>
        <v>183.04</v>
      </c>
      <c r="I91" s="4">
        <f>IF(ISBLANK(Product_Dim[[#This Row],[Stock]]),MEDIAN(Product_Dim[Stock]),Product_Dim[[#This Row],[Stock]])</f>
        <v>457</v>
      </c>
      <c r="J91" s="1">
        <f>Product_Dim[[#This Row],[Cost2]]*Product_Dim[[#This Row],[Stock2]]</f>
        <v>83649.279999999999</v>
      </c>
      <c r="K91" t="str">
        <f>IF(Product_Dim[[#This Row],[Stock2]]&lt;100,"Low Stock",IF(Product_Dim[[#This Row],[Stock2]]&lt;300,"Medium Stock","High Stock"))</f>
        <v>High Stock</v>
      </c>
    </row>
    <row r="92" spans="1:11" x14ac:dyDescent="0.25">
      <c r="A92" t="s">
        <v>1821</v>
      </c>
      <c r="B92" t="s">
        <v>1822</v>
      </c>
      <c r="C92" t="s">
        <v>1550</v>
      </c>
      <c r="D92" t="s">
        <v>3982</v>
      </c>
      <c r="E92" t="s">
        <v>1823</v>
      </c>
      <c r="F92">
        <v>340.14</v>
      </c>
      <c r="G92">
        <v>361</v>
      </c>
      <c r="H92" s="1">
        <f>IF(ISBLANK(Product_Dim[[#This Row],[Cost]]),MEDIAN(Product_Dim[Cost]),Product_Dim[[#This Row],[Cost]])</f>
        <v>340.14</v>
      </c>
      <c r="I92" s="4">
        <f>IF(ISBLANK(Product_Dim[[#This Row],[Stock]]),MEDIAN(Product_Dim[Stock]),Product_Dim[[#This Row],[Stock]])</f>
        <v>361</v>
      </c>
      <c r="J92" s="1">
        <f>Product_Dim[[#This Row],[Cost2]]*Product_Dim[[#This Row],[Stock2]]</f>
        <v>122790.54</v>
      </c>
      <c r="K92" t="str">
        <f>IF(Product_Dim[[#This Row],[Stock2]]&lt;100,"Low Stock",IF(Product_Dim[[#This Row],[Stock2]]&lt;300,"Medium Stock","High Stock"))</f>
        <v>High Stock</v>
      </c>
    </row>
    <row r="93" spans="1:11" x14ac:dyDescent="0.25">
      <c r="A93" t="s">
        <v>1824</v>
      </c>
      <c r="B93" t="s">
        <v>1825</v>
      </c>
      <c r="C93" t="s">
        <v>1554</v>
      </c>
      <c r="D93" t="s">
        <v>3996</v>
      </c>
      <c r="E93" t="s">
        <v>1826</v>
      </c>
      <c r="F93">
        <v>438.25</v>
      </c>
      <c r="G93">
        <v>496</v>
      </c>
      <c r="H93" s="1">
        <f>IF(ISBLANK(Product_Dim[[#This Row],[Cost]]),MEDIAN(Product_Dim[Cost]),Product_Dim[[#This Row],[Cost]])</f>
        <v>438.25</v>
      </c>
      <c r="I93" s="4">
        <f>IF(ISBLANK(Product_Dim[[#This Row],[Stock]]),MEDIAN(Product_Dim[Stock]),Product_Dim[[#This Row],[Stock]])</f>
        <v>496</v>
      </c>
      <c r="J93" s="1">
        <f>Product_Dim[[#This Row],[Cost2]]*Product_Dim[[#This Row],[Stock2]]</f>
        <v>217372</v>
      </c>
      <c r="K93" t="str">
        <f>IF(Product_Dim[[#This Row],[Stock2]]&lt;100,"Low Stock",IF(Product_Dim[[#This Row],[Stock2]]&lt;300,"Medium Stock","High Stock"))</f>
        <v>High Stock</v>
      </c>
    </row>
    <row r="94" spans="1:11" x14ac:dyDescent="0.25">
      <c r="A94" t="s">
        <v>1827</v>
      </c>
      <c r="B94" t="s">
        <v>1828</v>
      </c>
      <c r="C94" t="s">
        <v>1573</v>
      </c>
      <c r="D94" t="s">
        <v>3990</v>
      </c>
      <c r="E94" t="s">
        <v>1829</v>
      </c>
      <c r="F94">
        <v>447.43</v>
      </c>
      <c r="G94">
        <v>191</v>
      </c>
      <c r="H94" s="1">
        <f>IF(ISBLANK(Product_Dim[[#This Row],[Cost]]),MEDIAN(Product_Dim[Cost]),Product_Dim[[#This Row],[Cost]])</f>
        <v>447.43</v>
      </c>
      <c r="I94" s="4">
        <f>IF(ISBLANK(Product_Dim[[#This Row],[Stock]]),MEDIAN(Product_Dim[Stock]),Product_Dim[[#This Row],[Stock]])</f>
        <v>191</v>
      </c>
      <c r="J94" s="1">
        <f>Product_Dim[[#This Row],[Cost2]]*Product_Dim[[#This Row],[Stock2]]</f>
        <v>85459.13</v>
      </c>
      <c r="K94" t="str">
        <f>IF(Product_Dim[[#This Row],[Stock2]]&lt;100,"Low Stock",IF(Product_Dim[[#This Row],[Stock2]]&lt;300,"Medium Stock","High Stock"))</f>
        <v>Medium Stock</v>
      </c>
    </row>
    <row r="95" spans="1:11" x14ac:dyDescent="0.25">
      <c r="A95" t="s">
        <v>1830</v>
      </c>
      <c r="B95" t="s">
        <v>1831</v>
      </c>
      <c r="C95" t="s">
        <v>1550</v>
      </c>
      <c r="D95" t="s">
        <v>3978</v>
      </c>
      <c r="E95" t="s">
        <v>1832</v>
      </c>
      <c r="F95">
        <v>377.52</v>
      </c>
      <c r="G95">
        <v>485</v>
      </c>
      <c r="H95" s="1">
        <f>IF(ISBLANK(Product_Dim[[#This Row],[Cost]]),MEDIAN(Product_Dim[Cost]),Product_Dim[[#This Row],[Cost]])</f>
        <v>377.52</v>
      </c>
      <c r="I95" s="4">
        <f>IF(ISBLANK(Product_Dim[[#This Row],[Stock]]),MEDIAN(Product_Dim[Stock]),Product_Dim[[#This Row],[Stock]])</f>
        <v>485</v>
      </c>
      <c r="J95" s="1">
        <f>Product_Dim[[#This Row],[Cost2]]*Product_Dim[[#This Row],[Stock2]]</f>
        <v>183097.19999999998</v>
      </c>
      <c r="K95" t="str">
        <f>IF(Product_Dim[[#This Row],[Stock2]]&lt;100,"Low Stock",IF(Product_Dim[[#This Row],[Stock2]]&lt;300,"Medium Stock","High Stock"))</f>
        <v>High Stock</v>
      </c>
    </row>
    <row r="96" spans="1:11" x14ac:dyDescent="0.25">
      <c r="A96" t="s">
        <v>1833</v>
      </c>
      <c r="B96" t="s">
        <v>1834</v>
      </c>
      <c r="C96" t="s">
        <v>1569</v>
      </c>
      <c r="D96" t="s">
        <v>3983</v>
      </c>
      <c r="E96" t="s">
        <v>1835</v>
      </c>
      <c r="F96">
        <v>358.47</v>
      </c>
      <c r="G96">
        <v>213</v>
      </c>
      <c r="H96" s="1">
        <f>IF(ISBLANK(Product_Dim[[#This Row],[Cost]]),MEDIAN(Product_Dim[Cost]),Product_Dim[[#This Row],[Cost]])</f>
        <v>358.47</v>
      </c>
      <c r="I96" s="4">
        <f>IF(ISBLANK(Product_Dim[[#This Row],[Stock]]),MEDIAN(Product_Dim[Stock]),Product_Dim[[#This Row],[Stock]])</f>
        <v>213</v>
      </c>
      <c r="J96" s="1">
        <f>Product_Dim[[#This Row],[Cost2]]*Product_Dim[[#This Row],[Stock2]]</f>
        <v>76354.11</v>
      </c>
      <c r="K96" t="str">
        <f>IF(Product_Dim[[#This Row],[Stock2]]&lt;100,"Low Stock",IF(Product_Dim[[#This Row],[Stock2]]&lt;300,"Medium Stock","High Stock"))</f>
        <v>Medium Stock</v>
      </c>
    </row>
    <row r="97" spans="1:11" x14ac:dyDescent="0.25">
      <c r="A97" t="s">
        <v>1836</v>
      </c>
      <c r="B97" t="s">
        <v>1837</v>
      </c>
      <c r="C97" t="s">
        <v>1580</v>
      </c>
      <c r="D97" t="s">
        <v>3982</v>
      </c>
      <c r="E97" t="s">
        <v>1838</v>
      </c>
      <c r="F97">
        <v>60.65</v>
      </c>
      <c r="G97">
        <v>75</v>
      </c>
      <c r="H97" s="1">
        <f>IF(ISBLANK(Product_Dim[[#This Row],[Cost]]),MEDIAN(Product_Dim[Cost]),Product_Dim[[#This Row],[Cost]])</f>
        <v>60.65</v>
      </c>
      <c r="I97" s="4">
        <f>IF(ISBLANK(Product_Dim[[#This Row],[Stock]]),MEDIAN(Product_Dim[Stock]),Product_Dim[[#This Row],[Stock]])</f>
        <v>75</v>
      </c>
      <c r="J97" s="1">
        <f>Product_Dim[[#This Row],[Cost2]]*Product_Dim[[#This Row],[Stock2]]</f>
        <v>4548.75</v>
      </c>
      <c r="K97" t="str">
        <f>IF(Product_Dim[[#This Row],[Stock2]]&lt;100,"Low Stock",IF(Product_Dim[[#This Row],[Stock2]]&lt;300,"Medium Stock","High Stock"))</f>
        <v>Low Stock</v>
      </c>
    </row>
    <row r="98" spans="1:11" x14ac:dyDescent="0.25">
      <c r="A98" t="s">
        <v>1839</v>
      </c>
      <c r="B98" t="s">
        <v>1840</v>
      </c>
      <c r="C98" t="s">
        <v>1554</v>
      </c>
      <c r="D98" t="s">
        <v>3980</v>
      </c>
      <c r="E98" t="s">
        <v>1841</v>
      </c>
      <c r="F98">
        <v>358.47</v>
      </c>
      <c r="G98">
        <v>143</v>
      </c>
      <c r="H98" s="1">
        <f>IF(ISBLANK(Product_Dim[[#This Row],[Cost]]),MEDIAN(Product_Dim[Cost]),Product_Dim[[#This Row],[Cost]])</f>
        <v>358.47</v>
      </c>
      <c r="I98" s="4">
        <f>IF(ISBLANK(Product_Dim[[#This Row],[Stock]]),MEDIAN(Product_Dim[Stock]),Product_Dim[[#This Row],[Stock]])</f>
        <v>143</v>
      </c>
      <c r="J98" s="1">
        <f>Product_Dim[[#This Row],[Cost2]]*Product_Dim[[#This Row],[Stock2]]</f>
        <v>51261.210000000006</v>
      </c>
      <c r="K98" t="str">
        <f>IF(Product_Dim[[#This Row],[Stock2]]&lt;100,"Low Stock",IF(Product_Dim[[#This Row],[Stock2]]&lt;300,"Medium Stock","High Stock"))</f>
        <v>Medium Stock</v>
      </c>
    </row>
    <row r="99" spans="1:11" x14ac:dyDescent="0.25">
      <c r="A99" t="s">
        <v>1842</v>
      </c>
      <c r="B99" t="s">
        <v>1843</v>
      </c>
      <c r="C99" t="s">
        <v>1580</v>
      </c>
      <c r="D99" t="s">
        <v>3995</v>
      </c>
      <c r="E99" t="s">
        <v>1844</v>
      </c>
      <c r="F99">
        <v>245.98</v>
      </c>
      <c r="G99">
        <v>471</v>
      </c>
      <c r="H99" s="1">
        <f>IF(ISBLANK(Product_Dim[[#This Row],[Cost]]),MEDIAN(Product_Dim[Cost]),Product_Dim[[#This Row],[Cost]])</f>
        <v>245.98</v>
      </c>
      <c r="I99" s="4">
        <f>IF(ISBLANK(Product_Dim[[#This Row],[Stock]]),MEDIAN(Product_Dim[Stock]),Product_Dim[[#This Row],[Stock]])</f>
        <v>471</v>
      </c>
      <c r="J99" s="1">
        <f>Product_Dim[[#This Row],[Cost2]]*Product_Dim[[#This Row],[Stock2]]</f>
        <v>115856.58</v>
      </c>
      <c r="K99" t="str">
        <f>IF(Product_Dim[[#This Row],[Stock2]]&lt;100,"Low Stock",IF(Product_Dim[[#This Row],[Stock2]]&lt;300,"Medium Stock","High Stock"))</f>
        <v>High Stock</v>
      </c>
    </row>
    <row r="100" spans="1:11" x14ac:dyDescent="0.25">
      <c r="A100" t="s">
        <v>1845</v>
      </c>
      <c r="B100" t="s">
        <v>1846</v>
      </c>
      <c r="C100" t="s">
        <v>1550</v>
      </c>
      <c r="D100" t="s">
        <v>3985</v>
      </c>
      <c r="E100" t="s">
        <v>1847</v>
      </c>
      <c r="F100">
        <v>431.67</v>
      </c>
      <c r="G100">
        <v>73</v>
      </c>
      <c r="H100" s="1">
        <f>IF(ISBLANK(Product_Dim[[#This Row],[Cost]]),MEDIAN(Product_Dim[Cost]),Product_Dim[[#This Row],[Cost]])</f>
        <v>431.67</v>
      </c>
      <c r="I100" s="4">
        <f>IF(ISBLANK(Product_Dim[[#This Row],[Stock]]),MEDIAN(Product_Dim[Stock]),Product_Dim[[#This Row],[Stock]])</f>
        <v>73</v>
      </c>
      <c r="J100" s="1">
        <f>Product_Dim[[#This Row],[Cost2]]*Product_Dim[[#This Row],[Stock2]]</f>
        <v>31511.91</v>
      </c>
      <c r="K100" t="str">
        <f>IF(Product_Dim[[#This Row],[Stock2]]&lt;100,"Low Stock",IF(Product_Dim[[#This Row],[Stock2]]&lt;300,"Medium Stock","High Stock"))</f>
        <v>Low Stock</v>
      </c>
    </row>
    <row r="101" spans="1:11" x14ac:dyDescent="0.25">
      <c r="A101" t="s">
        <v>1848</v>
      </c>
      <c r="B101" t="s">
        <v>1849</v>
      </c>
      <c r="C101" t="s">
        <v>1573</v>
      </c>
      <c r="D101" t="s">
        <v>3987</v>
      </c>
      <c r="E101" t="s">
        <v>1850</v>
      </c>
      <c r="F101">
        <v>201.41</v>
      </c>
      <c r="G101">
        <v>146</v>
      </c>
      <c r="H101" s="1">
        <f>IF(ISBLANK(Product_Dim[[#This Row],[Cost]]),MEDIAN(Product_Dim[Cost]),Product_Dim[[#This Row],[Cost]])</f>
        <v>201.41</v>
      </c>
      <c r="I101" s="4">
        <f>IF(ISBLANK(Product_Dim[[#This Row],[Stock]]),MEDIAN(Product_Dim[Stock]),Product_Dim[[#This Row],[Stock]])</f>
        <v>146</v>
      </c>
      <c r="J101" s="1">
        <f>Product_Dim[[#This Row],[Cost2]]*Product_Dim[[#This Row],[Stock2]]</f>
        <v>29405.86</v>
      </c>
      <c r="K101" t="str">
        <f>IF(Product_Dim[[#This Row],[Stock2]]&lt;100,"Low Stock",IF(Product_Dim[[#This Row],[Stock2]]&lt;300,"Medium Stock","High Stock"))</f>
        <v>Medium Stock</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9F3315-BE22-44FA-9A74-A6E19632F753}">
  <dimension ref="A1:B16"/>
  <sheetViews>
    <sheetView workbookViewId="0">
      <selection activeCell="D11" sqref="D11"/>
    </sheetView>
  </sheetViews>
  <sheetFormatPr defaultRowHeight="15" x14ac:dyDescent="0.25"/>
  <cols>
    <col min="1" max="1" width="47.5703125" customWidth="1"/>
    <col min="2" max="2" width="24.140625" style="1" customWidth="1"/>
  </cols>
  <sheetData>
    <row r="1" spans="1:2" x14ac:dyDescent="0.25">
      <c r="A1" s="6" t="s">
        <v>3944</v>
      </c>
      <c r="B1" s="8" t="s">
        <v>3945</v>
      </c>
    </row>
    <row r="2" spans="1:2" x14ac:dyDescent="0.25">
      <c r="A2" s="5" t="s">
        <v>3946</v>
      </c>
      <c r="B2" s="23">
        <f>SUM(Sales_Fact[Total_Amount5])</f>
        <v>2173211.7085000002</v>
      </c>
    </row>
    <row r="3" spans="1:2" x14ac:dyDescent="0.25">
      <c r="A3" s="5" t="s">
        <v>3947</v>
      </c>
      <c r="B3" s="19">
        <f>SUM(Sales_Fact[Quantity2])</f>
        <v>4958</v>
      </c>
    </row>
    <row r="4" spans="1:2" x14ac:dyDescent="0.25">
      <c r="A4" s="5" t="s">
        <v>3948</v>
      </c>
      <c r="B4" s="19">
        <f>COUNTA(Sales_Fact[Sales_ID])</f>
        <v>2000</v>
      </c>
    </row>
    <row r="5" spans="1:2" x14ac:dyDescent="0.25">
      <c r="A5" s="5" t="s">
        <v>3949</v>
      </c>
      <c r="B5" s="22">
        <f>AVERAGE(Sales_Fact[Total_Amount])</f>
        <v>1087.6289866733468</v>
      </c>
    </row>
    <row r="6" spans="1:2" x14ac:dyDescent="0.25">
      <c r="A6" s="5" t="s">
        <v>3950</v>
      </c>
      <c r="B6" s="22">
        <f>MIN(Sales_Fact[Total_Amount])</f>
        <v>18.459</v>
      </c>
    </row>
    <row r="7" spans="1:2" x14ac:dyDescent="0.25">
      <c r="A7" s="5" t="s">
        <v>3951</v>
      </c>
      <c r="B7" s="22">
        <f>MAX(Sales_Fact[Total_Amount])</f>
        <v>3908.2428</v>
      </c>
    </row>
    <row r="8" spans="1:2" x14ac:dyDescent="0.25">
      <c r="A8" s="5" t="s">
        <v>3952</v>
      </c>
      <c r="B8" s="25">
        <f>SUMIF(Sales_Fact[Payment_Type],"Credit Card",Sales_Fact[Total_Amount])</f>
        <v>713754.93280000042</v>
      </c>
    </row>
    <row r="9" spans="1:2" x14ac:dyDescent="0.25">
      <c r="A9" s="5" t="s">
        <v>3953</v>
      </c>
      <c r="B9" s="25">
        <f>SUMIF(Sales_Fact[Payment_Type],"PayPal",Sales_Fact[Total_Amount])</f>
        <v>755627.23879999993</v>
      </c>
    </row>
    <row r="10" spans="1:2" x14ac:dyDescent="0.25">
      <c r="A10" s="5" t="s">
        <v>3954</v>
      </c>
      <c r="B10" s="25">
        <f>SUMIF(Sales_Fact[Payment_Type],"COD",Sales_Fact[Total_Amount])</f>
        <v>701525.28580000019</v>
      </c>
    </row>
    <row r="11" spans="1:2" x14ac:dyDescent="0.25">
      <c r="A11" s="7" t="s">
        <v>3955</v>
      </c>
      <c r="B11" s="20">
        <f>COUNTIF(Sales_Fact[Payment_Type],"Credit Card")</f>
        <v>645</v>
      </c>
    </row>
    <row r="12" spans="1:2" x14ac:dyDescent="0.25">
      <c r="A12" s="7" t="s">
        <v>3956</v>
      </c>
      <c r="B12" s="20">
        <f>COUNTIF(Sales_Fact[Payment_Type],"PayPal")</f>
        <v>695</v>
      </c>
    </row>
    <row r="13" spans="1:2" x14ac:dyDescent="0.25">
      <c r="A13" s="7" t="s">
        <v>3957</v>
      </c>
      <c r="B13" s="20">
        <f>COUNTIF(Sales_Fact[Payment_Type],"COD")</f>
        <v>660</v>
      </c>
    </row>
    <row r="14" spans="1:2" x14ac:dyDescent="0.25">
      <c r="A14" s="7" t="s">
        <v>3958</v>
      </c>
      <c r="B14" s="24">
        <f>AVERAGEIF(Sales_Fact[Payment_Type],"Credit Card",Sales_Fact[Total_Amount])</f>
        <v>1108.315113043479</v>
      </c>
    </row>
    <row r="15" spans="1:2" x14ac:dyDescent="0.25">
      <c r="A15" s="7" t="s">
        <v>3959</v>
      </c>
      <c r="B15" s="24">
        <f>AVERAGEIF(Sales_Fact[Payment_Type],"PayPal",Sales_Fact[Total_Amount])</f>
        <v>1088.8000559077809</v>
      </c>
    </row>
    <row r="16" spans="1:2" x14ac:dyDescent="0.25">
      <c r="A16" s="7" t="s">
        <v>3960</v>
      </c>
      <c r="B16" s="24">
        <f>AVERAGEIF(Sales_Fact[Payment_Type],"COD",Sales_Fact[Total_Amount])</f>
        <v>1066.1478507598788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69A2EE-855F-437F-83CA-EDE9BB95194A}">
  <dimension ref="A1:W2001"/>
  <sheetViews>
    <sheetView topLeftCell="C1" zoomScale="61" zoomScaleNormal="61" workbookViewId="0">
      <selection activeCell="Q104" sqref="Q104"/>
    </sheetView>
  </sheetViews>
  <sheetFormatPr defaultRowHeight="15" x14ac:dyDescent="0.25"/>
  <cols>
    <col min="1" max="1" width="10.7109375" customWidth="1"/>
    <col min="2" max="2" width="13.5703125" style="3" bestFit="1" customWidth="1"/>
    <col min="3" max="3" width="14.7109375" bestFit="1" customWidth="1"/>
    <col min="4" max="4" width="13" bestFit="1" customWidth="1"/>
    <col min="5" max="5" width="10.85546875" bestFit="1" customWidth="1"/>
    <col min="6" max="6" width="11.85546875" style="4" customWidth="1"/>
    <col min="7" max="7" width="13.42578125" style="21" customWidth="1"/>
    <col min="8" max="8" width="11.85546875" style="2" customWidth="1"/>
    <col min="9" max="9" width="16.28515625" customWidth="1"/>
    <col min="10" max="10" width="16.7109375" style="21" customWidth="1"/>
    <col min="11" max="11" width="15.7109375" style="21" customWidth="1"/>
    <col min="12" max="12" width="20.7109375" style="21" customWidth="1"/>
    <col min="13" max="13" width="14.140625" customWidth="1"/>
    <col min="14" max="14" width="30.85546875" bestFit="1" customWidth="1"/>
    <col min="15" max="15" width="12" bestFit="1" customWidth="1"/>
    <col min="16" max="16" width="15.5703125" customWidth="1"/>
    <col min="17" max="17" width="14.85546875" bestFit="1" customWidth="1"/>
    <col min="18" max="18" width="14.42578125" bestFit="1" customWidth="1"/>
    <col min="19" max="19" width="12.7109375" bestFit="1" customWidth="1"/>
    <col min="20" max="20" width="12.7109375" customWidth="1"/>
    <col min="21" max="21" width="13.28515625" bestFit="1" customWidth="1"/>
    <col min="22" max="22" width="13.28515625" style="21" customWidth="1"/>
    <col min="23" max="23" width="11.7109375" style="21" bestFit="1" customWidth="1"/>
  </cols>
  <sheetData>
    <row r="1" spans="1:23" x14ac:dyDescent="0.25">
      <c r="A1" t="s">
        <v>1851</v>
      </c>
      <c r="B1" s="3" t="s">
        <v>1852</v>
      </c>
      <c r="C1" t="s">
        <v>0</v>
      </c>
      <c r="D1" t="s">
        <v>1542</v>
      </c>
      <c r="E1" t="s">
        <v>1853</v>
      </c>
      <c r="F1" s="4" t="s">
        <v>1854</v>
      </c>
      <c r="G1" s="21" t="s">
        <v>1855</v>
      </c>
      <c r="H1" s="2" t="s">
        <v>1856</v>
      </c>
      <c r="I1" t="s">
        <v>1857</v>
      </c>
      <c r="J1" s="21" t="s">
        <v>1858</v>
      </c>
      <c r="K1" s="21" t="s">
        <v>3941</v>
      </c>
      <c r="L1" s="21" t="s">
        <v>3942</v>
      </c>
      <c r="M1" t="s">
        <v>3961</v>
      </c>
      <c r="N1" t="s">
        <v>1543</v>
      </c>
      <c r="O1" t="s">
        <v>1544</v>
      </c>
      <c r="P1" t="s">
        <v>1546</v>
      </c>
      <c r="Q1" t="s">
        <v>7</v>
      </c>
      <c r="R1" t="s">
        <v>3</v>
      </c>
      <c r="S1" t="s">
        <v>3963</v>
      </c>
      <c r="T1" t="s">
        <v>3889</v>
      </c>
      <c r="U1" t="s">
        <v>3890</v>
      </c>
      <c r="V1" s="21" t="s">
        <v>4008</v>
      </c>
      <c r="W1" s="21" t="s">
        <v>4007</v>
      </c>
    </row>
    <row r="2" spans="1:23" x14ac:dyDescent="0.25">
      <c r="A2" t="s">
        <v>2274</v>
      </c>
      <c r="B2" s="3">
        <v>45780</v>
      </c>
      <c r="C2" t="s">
        <v>8</v>
      </c>
      <c r="D2" t="s">
        <v>1740</v>
      </c>
      <c r="E2" t="s">
        <v>1886</v>
      </c>
      <c r="F2" s="4">
        <f>IF(ISBLANK(Sales_Fact[[#This Row],[Quantity]]),MEDIAN(Sales_Fact[Quantity]),Sales_Fact[[#This Row],[Quantity]])</f>
        <v>1</v>
      </c>
      <c r="G2" s="21">
        <f>IF(ISBLANK(Sales_Fact[[#This Row],[Unit_Price]]),MEDIAN(Sales_Fact[Unit_Price]),Sales_Fact[[#This Row],[Unit_Price]])</f>
        <v>218.04</v>
      </c>
      <c r="H2" s="2">
        <f>IF(ISBLANK(Sales_Fact[[#This Row],[Discount]]),MEDIAN(Sales_Fact[Discount]),Sales_Fact[[#This Row],[Discount]])</f>
        <v>0.09</v>
      </c>
      <c r="I2" t="s">
        <v>1864</v>
      </c>
      <c r="J2" s="21">
        <f>Sales_Fact[[#This Row],[Quantity2]]*Sales_Fact[[#This Row],[Unit_Price3]]*(1-Sales_Fact[[#This Row],[Discount4]])</f>
        <v>198.41640000000001</v>
      </c>
      <c r="K2" s="21">
        <f>Sales_Fact[[#This Row],[Quantity2]]*Sales_Fact[[#This Row],[Unit_Price3]]</f>
        <v>218.04</v>
      </c>
      <c r="L2" s="21">
        <f>Sales_Fact[[#This Row],[Gross Amount]]*Sales_Fact[[#This Row],[Discount4]]</f>
        <v>19.6236</v>
      </c>
      <c r="M2" s="1" t="str">
        <f>IF(Sales_Fact[[#This Row],[Total_Amount5]]&gt;1000,"High Value","Standard")</f>
        <v>Standard</v>
      </c>
      <c r="N2" s="1" t="str">
        <f>_xlfn.XLOOKUP(D2,Product_Dim!$A$2:$A$101,Product_Dim!$B$2:$B$101,"Not Found")</f>
        <v>Organic Sunscreen Lotion</v>
      </c>
      <c r="O2" s="1" t="str">
        <f>_xlfn.XLOOKUP(D2,Product_Dim!$A$2:$A$101,Product_Dim!$C$2:$C$101)</f>
        <v>Beauty</v>
      </c>
      <c r="P2" s="1">
        <f>_xlfn.XLOOKUP(D2,Product_Dim!$A$2:$A$101,Product_Dim!$H$2:$H$101)</f>
        <v>266.86</v>
      </c>
      <c r="Q2" s="1" t="str">
        <f>_xlfn.XLOOKUP(C2,'Customer_Dim'!$A$2:$A$501,'Customer_Dim'!$I$2:$I$501)</f>
        <v>Platinum</v>
      </c>
      <c r="R2" s="1" t="str">
        <f>_xlfn.XLOOKUP(C2,'Customer_Dim'!$A$2:$A$501,'Customer_Dim'!$D$2:$D$501)</f>
        <v>Male</v>
      </c>
      <c r="S2" s="1" t="str">
        <f>_xlfn.XLOOKUP(C2,'Customer_Dim'!$A$2:$A$501,'Customer_Dim'!$L$2:$L$501)</f>
        <v>Senior</v>
      </c>
      <c r="T2" s="1" t="str">
        <f>_xlfn.XLOOKUP(E2,Store_Dim!$A$2:$A$21,Store_Dim!$C$2:$C$21)</f>
        <v>West</v>
      </c>
      <c r="U2" s="1" t="str">
        <f>_xlfn.XLOOKUP(E2,Store_Dim!$A$2:$A$21,Store_Dim!$E$2:$E$21)</f>
        <v>Flagship</v>
      </c>
      <c r="V2" s="21">
        <f>Table8[[#This Row],[Cost]]*Table8[[#This Row],[Quantity]]</f>
        <v>266.86</v>
      </c>
      <c r="W2" s="21">
        <f>Table8[[#This Row],[Total_Amount]]-Table8[[#This Row],[Total Cost]]</f>
        <v>-68.443600000000004</v>
      </c>
    </row>
    <row r="3" spans="1:23" hidden="1" x14ac:dyDescent="0.25">
      <c r="A3" t="s">
        <v>2790</v>
      </c>
      <c r="B3" s="3">
        <v>45812</v>
      </c>
      <c r="C3" t="s">
        <v>8</v>
      </c>
      <c r="D3" t="s">
        <v>1719</v>
      </c>
      <c r="E3" t="s">
        <v>1892</v>
      </c>
      <c r="F3" s="4">
        <f>IF(ISBLANK(Sales_Fact[[#This Row],[Quantity]]),MEDIAN(Sales_Fact[Quantity]),Sales_Fact[[#This Row],[Quantity]])</f>
        <v>3</v>
      </c>
      <c r="G3" s="1">
        <f>IF(ISBLANK(Sales_Fact[[#This Row],[Unit_Price]]),MEDIAN(Sales_Fact[Unit_Price]),Sales_Fact[[#This Row],[Unit_Price]])</f>
        <v>104.47</v>
      </c>
      <c r="H3" s="2">
        <f>IF(ISBLANK(Sales_Fact[[#This Row],[Discount]]),MEDIAN(Sales_Fact[Discount]),Sales_Fact[[#This Row],[Discount]])</f>
        <v>0.27</v>
      </c>
      <c r="I3" t="s">
        <v>1861</v>
      </c>
      <c r="J3" s="1">
        <f>Sales_Fact[[#This Row],[Quantity2]]*Sales_Fact[[#This Row],[Unit_Price3]]*(1-Sales_Fact[[#This Row],[Discount4]])</f>
        <v>228.78929999999997</v>
      </c>
      <c r="K3" s="1">
        <f>Sales_Fact[[#This Row],[Quantity2]]*Sales_Fact[[#This Row],[Unit_Price3]]</f>
        <v>313.40999999999997</v>
      </c>
      <c r="L3" s="1">
        <f>Sales_Fact[[#This Row],[Gross Amount]]*Sales_Fact[[#This Row],[Discount4]]</f>
        <v>84.620699999999999</v>
      </c>
      <c r="M3" s="1" t="str">
        <f>IF(Sales_Fact[[#This Row],[Total_Amount5]]&gt;1000,"High Value","Standard")</f>
        <v>Standard</v>
      </c>
      <c r="N3" s="1" t="str">
        <f>_xlfn.XLOOKUP(D3,Product_Dim!$A$2:$A$101,Product_Dim!$B$2:$B$101,"Not Found")</f>
        <v>Premium Blanket Throw</v>
      </c>
      <c r="O3" s="1" t="str">
        <f>_xlfn.XLOOKUP(D3,Product_Dim!$A$2:$A$101,Product_Dim!$C$2:$C$101)</f>
        <v>Home</v>
      </c>
      <c r="P3" s="1">
        <f>_xlfn.XLOOKUP(D3,Product_Dim!$A$2:$A$101,Product_Dim!$H$2:$H$101)</f>
        <v>461.47</v>
      </c>
      <c r="Q3" s="1" t="str">
        <f>_xlfn.XLOOKUP(C3,'Customer_Dim'!$A$2:$A$501,'Customer_Dim'!$I$2:$I$501)</f>
        <v>Platinum</v>
      </c>
      <c r="R3" s="1" t="str">
        <f>_xlfn.XLOOKUP(C3,'Customer_Dim'!$A$2:$A$501,'Customer_Dim'!$D$2:$D$501)</f>
        <v>Male</v>
      </c>
      <c r="S3" s="1" t="str">
        <f>_xlfn.XLOOKUP(C3,'Customer_Dim'!$A$2:$A$501,'Customer_Dim'!$L$2:$L$501)</f>
        <v>Senior</v>
      </c>
      <c r="T3" s="1" t="str">
        <f>_xlfn.XLOOKUP(E3,Store_Dim!$A$2:$A$21,Store_Dim!$C$2:$C$21)</f>
        <v>East</v>
      </c>
      <c r="U3" s="1" t="str">
        <f>_xlfn.XLOOKUP(E3,Store_Dim!$A$2:$A$21,Store_Dim!$E$2:$E$21)</f>
        <v>Online</v>
      </c>
      <c r="V3" s="1">
        <f>Table8[[#This Row],[Cost]]*Table8[[#This Row],[Quantity]]</f>
        <v>1384.41</v>
      </c>
      <c r="W3" s="1">
        <f>Table8[[#This Row],[Total_Amount]]-Table8[[#This Row],[Total Cost]]</f>
        <v>-1155.6207000000002</v>
      </c>
    </row>
    <row r="4" spans="1:23" hidden="1" x14ac:dyDescent="0.25">
      <c r="A4" t="s">
        <v>2880</v>
      </c>
      <c r="B4" s="3">
        <v>45575</v>
      </c>
      <c r="C4" t="s">
        <v>8</v>
      </c>
      <c r="D4" t="s">
        <v>1671</v>
      </c>
      <c r="E4" t="s">
        <v>1872</v>
      </c>
      <c r="F4" s="4">
        <f>IF(ISBLANK(Sales_Fact[[#This Row],[Quantity]]),MEDIAN(Sales_Fact[Quantity]),Sales_Fact[[#This Row],[Quantity]])</f>
        <v>4</v>
      </c>
      <c r="G4" s="1">
        <f>IF(ISBLANK(Sales_Fact[[#This Row],[Unit_Price]]),MEDIAN(Sales_Fact[Unit_Price]),Sales_Fact[[#This Row],[Unit_Price]])</f>
        <v>914.05</v>
      </c>
      <c r="H4" s="2">
        <f>IF(ISBLANK(Sales_Fact[[#This Row],[Discount]]),MEDIAN(Sales_Fact[Discount]),Sales_Fact[[#This Row],[Discount]])</f>
        <v>0.25</v>
      </c>
      <c r="I4" t="s">
        <v>1861</v>
      </c>
      <c r="J4" s="1">
        <f>Sales_Fact[[#This Row],[Quantity2]]*Sales_Fact[[#This Row],[Unit_Price3]]*(1-Sales_Fact[[#This Row],[Discount4]])</f>
        <v>2742.1499999999996</v>
      </c>
      <c r="K4" s="1">
        <f>Sales_Fact[[#This Row],[Quantity2]]*Sales_Fact[[#This Row],[Unit_Price3]]</f>
        <v>3656.2</v>
      </c>
      <c r="L4" s="1">
        <f>Sales_Fact[[#This Row],[Gross Amount]]*Sales_Fact[[#This Row],[Discount4]]</f>
        <v>914.05</v>
      </c>
      <c r="M4" s="1" t="str">
        <f>IF(Sales_Fact[[#This Row],[Total_Amount5]]&gt;1000,"High Value","Standard")</f>
        <v>High Value</v>
      </c>
      <c r="N4" s="1" t="str">
        <f>_xlfn.XLOOKUP(D4,Product_Dim!$A$2:$A$101,Product_Dim!$B$2:$B$101,"Not Found")</f>
        <v>Noise-Canceling Headphones</v>
      </c>
      <c r="O4" s="1" t="str">
        <f>_xlfn.XLOOKUP(D4,Product_Dim!$A$2:$A$101,Product_Dim!$C$2:$C$101)</f>
        <v>Electronics</v>
      </c>
      <c r="P4" s="1">
        <f>_xlfn.XLOOKUP(D4,Product_Dim!$A$2:$A$101,Product_Dim!$H$2:$H$101)</f>
        <v>38.520000000000003</v>
      </c>
      <c r="Q4" s="1" t="str">
        <f>_xlfn.XLOOKUP(C4,'Customer_Dim'!$A$2:$A$501,'Customer_Dim'!$I$2:$I$501)</f>
        <v>Platinum</v>
      </c>
      <c r="R4" s="1" t="str">
        <f>_xlfn.XLOOKUP(C4,'Customer_Dim'!$A$2:$A$501,'Customer_Dim'!$D$2:$D$501)</f>
        <v>Male</v>
      </c>
      <c r="S4" s="1" t="str">
        <f>_xlfn.XLOOKUP(C4,'Customer_Dim'!$A$2:$A$501,'Customer_Dim'!$L$2:$L$501)</f>
        <v>Senior</v>
      </c>
      <c r="T4" s="1" t="str">
        <f>_xlfn.XLOOKUP(E4,Store_Dim!$A$2:$A$21,Store_Dim!$C$2:$C$21)</f>
        <v>South</v>
      </c>
      <c r="U4" s="1" t="str">
        <f>_xlfn.XLOOKUP(E4,Store_Dim!$A$2:$A$21,Store_Dim!$E$2:$E$21)</f>
        <v>Online</v>
      </c>
      <c r="V4" s="1">
        <f>Table8[[#This Row],[Cost]]*Table8[[#This Row],[Quantity]]</f>
        <v>154.08000000000001</v>
      </c>
      <c r="W4" s="1">
        <f>Table8[[#This Row],[Total_Amount]]-Table8[[#This Row],[Total Cost]]</f>
        <v>2588.0699999999997</v>
      </c>
    </row>
    <row r="5" spans="1:23" hidden="1" x14ac:dyDescent="0.25">
      <c r="A5" t="s">
        <v>2581</v>
      </c>
      <c r="B5" s="3">
        <v>45520</v>
      </c>
      <c r="C5" t="s">
        <v>14</v>
      </c>
      <c r="D5" t="s">
        <v>1695</v>
      </c>
      <c r="E5" t="s">
        <v>1909</v>
      </c>
      <c r="F5" s="4">
        <f>IF(ISBLANK(Sales_Fact[[#This Row],[Quantity]]),MEDIAN(Sales_Fact[Quantity]),Sales_Fact[[#This Row],[Quantity]])</f>
        <v>1</v>
      </c>
      <c r="G5" s="1">
        <f>IF(ISBLANK(Sales_Fact[[#This Row],[Unit_Price]]),MEDIAN(Sales_Fact[Unit_Price]),Sales_Fact[[#This Row],[Unit_Price]])</f>
        <v>921.51</v>
      </c>
      <c r="H5" s="2">
        <f>IF(ISBLANK(Sales_Fact[[#This Row],[Discount]]),MEDIAN(Sales_Fact[Discount]),Sales_Fact[[#This Row],[Discount]])</f>
        <v>0.16</v>
      </c>
      <c r="I5" t="s">
        <v>1864</v>
      </c>
      <c r="J5" s="1">
        <f>Sales_Fact[[#This Row],[Quantity2]]*Sales_Fact[[#This Row],[Unit_Price3]]*(1-Sales_Fact[[#This Row],[Discount4]])</f>
        <v>774.0684</v>
      </c>
      <c r="K5" s="1">
        <f>Sales_Fact[[#This Row],[Quantity2]]*Sales_Fact[[#This Row],[Unit_Price3]]</f>
        <v>921.51</v>
      </c>
      <c r="L5" s="1">
        <f>Sales_Fact[[#This Row],[Gross Amount]]*Sales_Fact[[#This Row],[Discount4]]</f>
        <v>147.44159999999999</v>
      </c>
      <c r="M5" s="1" t="str">
        <f>IF(Sales_Fact[[#This Row],[Total_Amount5]]&gt;1000,"High Value","Standard")</f>
        <v>Standard</v>
      </c>
      <c r="N5" s="1" t="str">
        <f>_xlfn.XLOOKUP(D5,Product_Dim!$A$2:$A$101,Product_Dim!$B$2:$B$101,"Not Found")</f>
        <v>Car Dashboard Phone Holder</v>
      </c>
      <c r="O5" s="1" t="str">
        <f>_xlfn.XLOOKUP(D5,Product_Dim!$A$2:$A$101,Product_Dim!$C$2:$C$101)</f>
        <v>Electronics</v>
      </c>
      <c r="P5" s="1">
        <f>_xlfn.XLOOKUP(D5,Product_Dim!$A$2:$A$101,Product_Dim!$H$2:$H$101)</f>
        <v>177.98</v>
      </c>
      <c r="Q5" s="1" t="str">
        <f>_xlfn.XLOOKUP(C5,'Customer_Dim'!$A$2:$A$501,'Customer_Dim'!$I$2:$I$501)</f>
        <v>Platinum</v>
      </c>
      <c r="R5" s="1" t="str">
        <f>_xlfn.XLOOKUP(C5,'Customer_Dim'!$A$2:$A$501,'Customer_Dim'!$D$2:$D$501)</f>
        <v>Female</v>
      </c>
      <c r="S5" s="1" t="str">
        <f>_xlfn.XLOOKUP(C5,'Customer_Dim'!$A$2:$A$501,'Customer_Dim'!$L$2:$L$501)</f>
        <v>Young</v>
      </c>
      <c r="T5" s="1" t="str">
        <f>_xlfn.XLOOKUP(E5,Store_Dim!$A$2:$A$21,Store_Dim!$C$2:$C$21)</f>
        <v>South</v>
      </c>
      <c r="U5" s="1" t="str">
        <f>_xlfn.XLOOKUP(E5,Store_Dim!$A$2:$A$21,Store_Dim!$E$2:$E$21)</f>
        <v>Outlet</v>
      </c>
      <c r="V5" s="1">
        <f>Table8[[#This Row],[Cost]]*Table8[[#This Row],[Quantity]]</f>
        <v>177.98</v>
      </c>
      <c r="W5" s="1">
        <f>Table8[[#This Row],[Total_Amount]]-Table8[[#This Row],[Total Cost]]</f>
        <v>596.08839999999998</v>
      </c>
    </row>
    <row r="6" spans="1:23" hidden="1" x14ac:dyDescent="0.25">
      <c r="A6" t="s">
        <v>2650</v>
      </c>
      <c r="B6" s="3">
        <v>45360</v>
      </c>
      <c r="C6" t="s">
        <v>14</v>
      </c>
      <c r="D6" t="s">
        <v>1752</v>
      </c>
      <c r="E6" t="s">
        <v>1879</v>
      </c>
      <c r="F6" s="4">
        <f>IF(ISBLANK(Sales_Fact[[#This Row],[Quantity]]),MEDIAN(Sales_Fact[Quantity]),Sales_Fact[[#This Row],[Quantity]])</f>
        <v>3</v>
      </c>
      <c r="G6" s="1">
        <f>IF(ISBLANK(Sales_Fact[[#This Row],[Unit_Price]]),MEDIAN(Sales_Fact[Unit_Price]),Sales_Fact[[#This Row],[Unit_Price]])</f>
        <v>745.3</v>
      </c>
      <c r="H6" s="2">
        <f>IF(ISBLANK(Sales_Fact[[#This Row],[Discount]]),MEDIAN(Sales_Fact[Discount]),Sales_Fact[[#This Row],[Discount]])</f>
        <v>0.18</v>
      </c>
      <c r="I6" t="s">
        <v>1868</v>
      </c>
      <c r="J6" s="1">
        <f>Sales_Fact[[#This Row],[Quantity2]]*Sales_Fact[[#This Row],[Unit_Price3]]*(1-Sales_Fact[[#This Row],[Discount4]])</f>
        <v>1833.4379999999999</v>
      </c>
      <c r="K6" s="1">
        <f>Sales_Fact[[#This Row],[Quantity2]]*Sales_Fact[[#This Row],[Unit_Price3]]</f>
        <v>2235.8999999999996</v>
      </c>
      <c r="L6" s="1">
        <f>Sales_Fact[[#This Row],[Gross Amount]]*Sales_Fact[[#This Row],[Discount4]]</f>
        <v>402.46199999999993</v>
      </c>
      <c r="M6" s="1" t="str">
        <f>IF(Sales_Fact[[#This Row],[Total_Amount5]]&gt;1000,"High Value","Standard")</f>
        <v>High Value</v>
      </c>
      <c r="N6" s="1" t="str">
        <f>_xlfn.XLOOKUP(D6,Product_Dim!$A$2:$A$101,Product_Dim!$B$2:$B$101,"Not Found")</f>
        <v>Smart LED Light Strip</v>
      </c>
      <c r="O6" s="1" t="str">
        <f>_xlfn.XLOOKUP(D6,Product_Dim!$A$2:$A$101,Product_Dim!$C$2:$C$101)</f>
        <v>Electronics</v>
      </c>
      <c r="P6" s="1">
        <f>_xlfn.XLOOKUP(D6,Product_Dim!$A$2:$A$101,Product_Dim!$H$2:$H$101)</f>
        <v>349.17</v>
      </c>
      <c r="Q6" s="1" t="str">
        <f>_xlfn.XLOOKUP(C6,'Customer_Dim'!$A$2:$A$501,'Customer_Dim'!$I$2:$I$501)</f>
        <v>Platinum</v>
      </c>
      <c r="R6" s="1" t="str">
        <f>_xlfn.XLOOKUP(C6,'Customer_Dim'!$A$2:$A$501,'Customer_Dim'!$D$2:$D$501)</f>
        <v>Female</v>
      </c>
      <c r="S6" s="1" t="str">
        <f>_xlfn.XLOOKUP(C6,'Customer_Dim'!$A$2:$A$501,'Customer_Dim'!$L$2:$L$501)</f>
        <v>Young</v>
      </c>
      <c r="T6" s="1" t="str">
        <f>_xlfn.XLOOKUP(E6,Store_Dim!$A$2:$A$21,Store_Dim!$C$2:$C$21)</f>
        <v>East</v>
      </c>
      <c r="U6" s="1" t="str">
        <f>_xlfn.XLOOKUP(E6,Store_Dim!$A$2:$A$21,Store_Dim!$E$2:$E$21)</f>
        <v>Flagship</v>
      </c>
      <c r="V6" s="1">
        <f>Table8[[#This Row],[Cost]]*Table8[[#This Row],[Quantity]]</f>
        <v>1047.51</v>
      </c>
      <c r="W6" s="1">
        <f>Table8[[#This Row],[Total_Amount]]-Table8[[#This Row],[Total Cost]]</f>
        <v>785.92799999999988</v>
      </c>
    </row>
    <row r="7" spans="1:23" hidden="1" x14ac:dyDescent="0.25">
      <c r="A7" t="s">
        <v>2316</v>
      </c>
      <c r="B7" s="3">
        <v>45445</v>
      </c>
      <c r="C7" t="s">
        <v>14</v>
      </c>
      <c r="D7" t="s">
        <v>1704</v>
      </c>
      <c r="E7" t="s">
        <v>1881</v>
      </c>
      <c r="F7" s="4">
        <f>IF(ISBLANK(Sales_Fact[[#This Row],[Quantity]]),MEDIAN(Sales_Fact[Quantity]),Sales_Fact[[#This Row],[Quantity]])</f>
        <v>3</v>
      </c>
      <c r="G7" s="1">
        <f>IF(ISBLANK(Sales_Fact[[#This Row],[Unit_Price]]),MEDIAN(Sales_Fact[Unit_Price]),Sales_Fact[[#This Row],[Unit_Price]])</f>
        <v>147.01</v>
      </c>
      <c r="H7" s="2">
        <f>IF(ISBLANK(Sales_Fact[[#This Row],[Discount]]),MEDIAN(Sales_Fact[Discount]),Sales_Fact[[#This Row],[Discount]])</f>
        <v>0.19</v>
      </c>
      <c r="I7" t="s">
        <v>1868</v>
      </c>
      <c r="J7" s="1">
        <f>Sales_Fact[[#This Row],[Quantity2]]*Sales_Fact[[#This Row],[Unit_Price3]]*(1-Sales_Fact[[#This Row],[Discount4]])</f>
        <v>357.23430000000002</v>
      </c>
      <c r="K7" s="1">
        <f>Sales_Fact[[#This Row],[Quantity2]]*Sales_Fact[[#This Row],[Unit_Price3]]</f>
        <v>441.03</v>
      </c>
      <c r="L7" s="1">
        <f>Sales_Fact[[#This Row],[Gross Amount]]*Sales_Fact[[#This Row],[Discount4]]</f>
        <v>83.795699999999997</v>
      </c>
      <c r="M7" s="1" t="str">
        <f>IF(Sales_Fact[[#This Row],[Total_Amount5]]&gt;1000,"High Value","Standard")</f>
        <v>Standard</v>
      </c>
      <c r="N7" s="1" t="str">
        <f>_xlfn.XLOOKUP(D7,Product_Dim!$A$2:$A$101,Product_Dim!$B$2:$B$101,"Not Found")</f>
        <v>HDMI Cable – 2m</v>
      </c>
      <c r="O7" s="1" t="str">
        <f>_xlfn.XLOOKUP(D7,Product_Dim!$A$2:$A$101,Product_Dim!$C$2:$C$101)</f>
        <v>Electronics</v>
      </c>
      <c r="P7" s="1">
        <f>_xlfn.XLOOKUP(D7,Product_Dim!$A$2:$A$101,Product_Dim!$H$2:$H$101)</f>
        <v>88.49</v>
      </c>
      <c r="Q7" s="1" t="str">
        <f>_xlfn.XLOOKUP(C7,'Customer_Dim'!$A$2:$A$501,'Customer_Dim'!$I$2:$I$501)</f>
        <v>Platinum</v>
      </c>
      <c r="R7" s="1" t="str">
        <f>_xlfn.XLOOKUP(C7,'Customer_Dim'!$A$2:$A$501,'Customer_Dim'!$D$2:$D$501)</f>
        <v>Female</v>
      </c>
      <c r="S7" s="1" t="str">
        <f>_xlfn.XLOOKUP(C7,'Customer_Dim'!$A$2:$A$501,'Customer_Dim'!$L$2:$L$501)</f>
        <v>Young</v>
      </c>
      <c r="T7" s="1" t="str">
        <f>_xlfn.XLOOKUP(E7,Store_Dim!$A$2:$A$21,Store_Dim!$C$2:$C$21)</f>
        <v>South</v>
      </c>
      <c r="U7" s="1" t="str">
        <f>_xlfn.XLOOKUP(E7,Store_Dim!$A$2:$A$21,Store_Dim!$E$2:$E$21)</f>
        <v>Outlet</v>
      </c>
      <c r="V7" s="1">
        <f>Table8[[#This Row],[Cost]]*Table8[[#This Row],[Quantity]]</f>
        <v>265.46999999999997</v>
      </c>
      <c r="W7" s="1">
        <f>Table8[[#This Row],[Total_Amount]]-Table8[[#This Row],[Total Cost]]</f>
        <v>91.764300000000048</v>
      </c>
    </row>
    <row r="8" spans="1:23" hidden="1" x14ac:dyDescent="0.25">
      <c r="A8" t="s">
        <v>2629</v>
      </c>
      <c r="B8" s="3">
        <v>45372</v>
      </c>
      <c r="C8" t="s">
        <v>20</v>
      </c>
      <c r="D8" t="s">
        <v>1809</v>
      </c>
      <c r="E8" t="s">
        <v>1890</v>
      </c>
      <c r="F8" s="4">
        <f>IF(ISBLANK(Sales_Fact[[#This Row],[Quantity]]),MEDIAN(Sales_Fact[Quantity]),Sales_Fact[[#This Row],[Quantity]])</f>
        <v>2</v>
      </c>
      <c r="G8" s="1">
        <f>IF(ISBLANK(Sales_Fact[[#This Row],[Unit_Price]]),MEDIAN(Sales_Fact[Unit_Price]),Sales_Fact[[#This Row],[Unit_Price]])</f>
        <v>785.31</v>
      </c>
      <c r="H8" s="2">
        <f>IF(ISBLANK(Sales_Fact[[#This Row],[Discount]]),MEDIAN(Sales_Fact[Discount]),Sales_Fact[[#This Row],[Discount]])</f>
        <v>0.15</v>
      </c>
      <c r="I8" t="s">
        <v>1861</v>
      </c>
      <c r="J8" s="1">
        <f>Sales_Fact[[#This Row],[Quantity2]]*Sales_Fact[[#This Row],[Unit_Price3]]*(1-Sales_Fact[[#This Row],[Discount4]])</f>
        <v>1335.0269999999998</v>
      </c>
      <c r="K8" s="1">
        <f>Sales_Fact[[#This Row],[Quantity2]]*Sales_Fact[[#This Row],[Unit_Price3]]</f>
        <v>1570.62</v>
      </c>
      <c r="L8" s="1">
        <f>Sales_Fact[[#This Row],[Gross Amount]]*Sales_Fact[[#This Row],[Discount4]]</f>
        <v>235.59299999999996</v>
      </c>
      <c r="M8" s="1" t="str">
        <f>IF(Sales_Fact[[#This Row],[Total_Amount5]]&gt;1000,"High Value","Standard")</f>
        <v>High Value</v>
      </c>
      <c r="N8" s="1" t="str">
        <f>_xlfn.XLOOKUP(D8,Product_Dim!$A$2:$A$101,Product_Dim!$B$2:$B$101,"Not Found")</f>
        <v>Kitchen Cutting Board</v>
      </c>
      <c r="O8" s="1" t="str">
        <f>_xlfn.XLOOKUP(D8,Product_Dim!$A$2:$A$101,Product_Dim!$C$2:$C$101)</f>
        <v>Home</v>
      </c>
      <c r="P8" s="1">
        <f>_xlfn.XLOOKUP(D8,Product_Dim!$A$2:$A$101,Product_Dim!$H$2:$H$101)</f>
        <v>176.07</v>
      </c>
      <c r="Q8" s="1" t="str">
        <f>_xlfn.XLOOKUP(C8,'Customer_Dim'!$A$2:$A$501,'Customer_Dim'!$I$2:$I$501)</f>
        <v>Platinum</v>
      </c>
      <c r="R8" s="1" t="str">
        <f>_xlfn.XLOOKUP(C8,'Customer_Dim'!$A$2:$A$501,'Customer_Dim'!$D$2:$D$501)</f>
        <v>Female</v>
      </c>
      <c r="S8" s="1" t="str">
        <f>_xlfn.XLOOKUP(C8,'Customer_Dim'!$A$2:$A$501,'Customer_Dim'!$L$2:$L$501)</f>
        <v>Young</v>
      </c>
      <c r="T8" s="1" t="str">
        <f>_xlfn.XLOOKUP(E8,Store_Dim!$A$2:$A$21,Store_Dim!$C$2:$C$21)</f>
        <v>South</v>
      </c>
      <c r="U8" s="1" t="str">
        <f>_xlfn.XLOOKUP(E8,Store_Dim!$A$2:$A$21,Store_Dim!$E$2:$E$21)</f>
        <v>Flagship</v>
      </c>
      <c r="V8" s="1">
        <f>Table8[[#This Row],[Cost]]*Table8[[#This Row],[Quantity]]</f>
        <v>352.14</v>
      </c>
      <c r="W8" s="1">
        <f>Table8[[#This Row],[Total_Amount]]-Table8[[#This Row],[Total Cost]]</f>
        <v>982.88699999999983</v>
      </c>
    </row>
    <row r="9" spans="1:23" hidden="1" x14ac:dyDescent="0.25">
      <c r="A9" t="s">
        <v>2928</v>
      </c>
      <c r="B9" s="3">
        <v>45861</v>
      </c>
      <c r="C9" t="s">
        <v>20</v>
      </c>
      <c r="D9" t="s">
        <v>1776</v>
      </c>
      <c r="E9" t="s">
        <v>1863</v>
      </c>
      <c r="F9" s="4">
        <f>IF(ISBLANK(Sales_Fact[[#This Row],[Quantity]]),MEDIAN(Sales_Fact[Quantity]),Sales_Fact[[#This Row],[Quantity]])</f>
        <v>4</v>
      </c>
      <c r="G9" s="1">
        <f>IF(ISBLANK(Sales_Fact[[#This Row],[Unit_Price]]),MEDIAN(Sales_Fact[Unit_Price]),Sales_Fact[[#This Row],[Unit_Price]])</f>
        <v>342.39</v>
      </c>
      <c r="H9" s="2">
        <f>IF(ISBLANK(Sales_Fact[[#This Row],[Discount]]),MEDIAN(Sales_Fact[Discount]),Sales_Fact[[#This Row],[Discount]])</f>
        <v>0.23</v>
      </c>
      <c r="I9" t="s">
        <v>1864</v>
      </c>
      <c r="J9" s="1">
        <f>Sales_Fact[[#This Row],[Quantity2]]*Sales_Fact[[#This Row],[Unit_Price3]]*(1-Sales_Fact[[#This Row],[Discount4]])</f>
        <v>1054.5611999999999</v>
      </c>
      <c r="K9" s="1">
        <f>Sales_Fact[[#This Row],[Quantity2]]*Sales_Fact[[#This Row],[Unit_Price3]]</f>
        <v>1369.56</v>
      </c>
      <c r="L9" s="1">
        <f>Sales_Fact[[#This Row],[Gross Amount]]*Sales_Fact[[#This Row],[Discount4]]</f>
        <v>314.99880000000002</v>
      </c>
      <c r="M9" s="1" t="str">
        <f>IF(Sales_Fact[[#This Row],[Total_Amount5]]&gt;1000,"High Value","Standard")</f>
        <v>High Value</v>
      </c>
      <c r="N9" s="1" t="str">
        <f>_xlfn.XLOOKUP(D9,Product_Dim!$A$2:$A$101,Product_Dim!$B$2:$B$101,"Not Found")</f>
        <v>Women's Ankle Boots</v>
      </c>
      <c r="O9" s="1" t="str">
        <f>_xlfn.XLOOKUP(D9,Product_Dim!$A$2:$A$101,Product_Dim!$C$2:$C$101)</f>
        <v>Clothing</v>
      </c>
      <c r="P9" s="1">
        <f>_xlfn.XLOOKUP(D9,Product_Dim!$A$2:$A$101,Product_Dim!$H$2:$H$101)</f>
        <v>158.13999999999999</v>
      </c>
      <c r="Q9" s="1" t="str">
        <f>_xlfn.XLOOKUP(C9,'Customer_Dim'!$A$2:$A$501,'Customer_Dim'!$I$2:$I$501)</f>
        <v>Platinum</v>
      </c>
      <c r="R9" s="1" t="str">
        <f>_xlfn.XLOOKUP(C9,'Customer_Dim'!$A$2:$A$501,'Customer_Dim'!$D$2:$D$501)</f>
        <v>Female</v>
      </c>
      <c r="S9" s="1" t="str">
        <f>_xlfn.XLOOKUP(C9,'Customer_Dim'!$A$2:$A$501,'Customer_Dim'!$L$2:$L$501)</f>
        <v>Young</v>
      </c>
      <c r="T9" s="1" t="str">
        <f>_xlfn.XLOOKUP(E9,Store_Dim!$A$2:$A$21,Store_Dim!$C$2:$C$21)</f>
        <v>North</v>
      </c>
      <c r="U9" s="1" t="str">
        <f>_xlfn.XLOOKUP(E9,Store_Dim!$A$2:$A$21,Store_Dim!$E$2:$E$21)</f>
        <v>Flagship</v>
      </c>
      <c r="V9" s="1">
        <f>Table8[[#This Row],[Cost]]*Table8[[#This Row],[Quantity]]</f>
        <v>632.55999999999995</v>
      </c>
      <c r="W9" s="1">
        <f>Table8[[#This Row],[Total_Amount]]-Table8[[#This Row],[Total Cost]]</f>
        <v>422.00119999999993</v>
      </c>
    </row>
    <row r="10" spans="1:23" hidden="1" x14ac:dyDescent="0.25">
      <c r="A10" t="s">
        <v>1990</v>
      </c>
      <c r="B10" s="3">
        <v>45214</v>
      </c>
      <c r="C10" t="s">
        <v>20</v>
      </c>
      <c r="D10" t="s">
        <v>1788</v>
      </c>
      <c r="E10" t="s">
        <v>1863</v>
      </c>
      <c r="F10" s="4">
        <f>IF(ISBLANK(Sales_Fact[[#This Row],[Quantity]]),MEDIAN(Sales_Fact[Quantity]),Sales_Fact[[#This Row],[Quantity]])</f>
        <v>2</v>
      </c>
      <c r="G10" s="1">
        <f>IF(ISBLANK(Sales_Fact[[#This Row],[Unit_Price]]),MEDIAN(Sales_Fact[Unit_Price]),Sales_Fact[[#This Row],[Unit_Price]])</f>
        <v>448.25</v>
      </c>
      <c r="H10" s="2">
        <f>IF(ISBLANK(Sales_Fact[[#This Row],[Discount]]),MEDIAN(Sales_Fact[Discount]),Sales_Fact[[#This Row],[Discount]])</f>
        <v>7.0000000000000007E-2</v>
      </c>
      <c r="I10" t="s">
        <v>1861</v>
      </c>
      <c r="J10" s="1">
        <f>Sales_Fact[[#This Row],[Quantity2]]*Sales_Fact[[#This Row],[Unit_Price3]]*(1-Sales_Fact[[#This Row],[Discount4]])</f>
        <v>833.74499999999989</v>
      </c>
      <c r="K10" s="1">
        <f>Sales_Fact[[#This Row],[Quantity2]]*Sales_Fact[[#This Row],[Unit_Price3]]</f>
        <v>896.5</v>
      </c>
      <c r="L10" s="1">
        <f>Sales_Fact[[#This Row],[Gross Amount]]*Sales_Fact[[#This Row],[Discount4]]</f>
        <v>62.755000000000003</v>
      </c>
      <c r="M10" s="1" t="str">
        <f>IF(Sales_Fact[[#This Row],[Total_Amount5]]&gt;1000,"High Value","Standard")</f>
        <v>Standard</v>
      </c>
      <c r="N10" s="1" t="str">
        <f>_xlfn.XLOOKUP(D10,Product_Dim!$A$2:$A$101,Product_Dim!$B$2:$B$101,"Not Found")</f>
        <v>Decorative Lamp Shade</v>
      </c>
      <c r="O10" s="1" t="str">
        <f>_xlfn.XLOOKUP(D10,Product_Dim!$A$2:$A$101,Product_Dim!$C$2:$C$101)</f>
        <v>Home</v>
      </c>
      <c r="P10" s="1">
        <f>_xlfn.XLOOKUP(D10,Product_Dim!$A$2:$A$101,Product_Dim!$H$2:$H$101)</f>
        <v>228.53</v>
      </c>
      <c r="Q10" s="1" t="str">
        <f>_xlfn.XLOOKUP(C10,'Customer_Dim'!$A$2:$A$501,'Customer_Dim'!$I$2:$I$501)</f>
        <v>Platinum</v>
      </c>
      <c r="R10" s="1" t="str">
        <f>_xlfn.XLOOKUP(C10,'Customer_Dim'!$A$2:$A$501,'Customer_Dim'!$D$2:$D$501)</f>
        <v>Female</v>
      </c>
      <c r="S10" s="1" t="str">
        <f>_xlfn.XLOOKUP(C10,'Customer_Dim'!$A$2:$A$501,'Customer_Dim'!$L$2:$L$501)</f>
        <v>Young</v>
      </c>
      <c r="T10" s="1" t="str">
        <f>_xlfn.XLOOKUP(E10,Store_Dim!$A$2:$A$21,Store_Dim!$C$2:$C$21)</f>
        <v>North</v>
      </c>
      <c r="U10" s="1" t="str">
        <f>_xlfn.XLOOKUP(E10,Store_Dim!$A$2:$A$21,Store_Dim!$E$2:$E$21)</f>
        <v>Flagship</v>
      </c>
      <c r="V10" s="1">
        <f>Table8[[#This Row],[Cost]]*Table8[[#This Row],[Quantity]]</f>
        <v>457.06</v>
      </c>
      <c r="W10" s="1">
        <f>Table8[[#This Row],[Total_Amount]]-Table8[[#This Row],[Total Cost]]</f>
        <v>376.68499999999989</v>
      </c>
    </row>
    <row r="11" spans="1:23" hidden="1" x14ac:dyDescent="0.25">
      <c r="A11" t="s">
        <v>2577</v>
      </c>
      <c r="B11" s="3">
        <v>45876</v>
      </c>
      <c r="C11" t="s">
        <v>20</v>
      </c>
      <c r="D11" t="s">
        <v>1713</v>
      </c>
      <c r="E11" t="s">
        <v>1870</v>
      </c>
      <c r="F11" s="4">
        <f>IF(ISBLANK(Sales_Fact[[#This Row],[Quantity]]),MEDIAN(Sales_Fact[Quantity]),Sales_Fact[[#This Row],[Quantity]])</f>
        <v>2</v>
      </c>
      <c r="G11" s="1">
        <f>IF(ISBLANK(Sales_Fact[[#This Row],[Unit_Price]]),MEDIAN(Sales_Fact[Unit_Price]),Sales_Fact[[#This Row],[Unit_Price]])</f>
        <v>873.17</v>
      </c>
      <c r="H11" s="2">
        <f>IF(ISBLANK(Sales_Fact[[#This Row],[Discount]]),MEDIAN(Sales_Fact[Discount]),Sales_Fact[[#This Row],[Discount]])</f>
        <v>0.23</v>
      </c>
      <c r="I11" t="s">
        <v>1868</v>
      </c>
      <c r="J11" s="1">
        <f>Sales_Fact[[#This Row],[Quantity2]]*Sales_Fact[[#This Row],[Unit_Price3]]*(1-Sales_Fact[[#This Row],[Discount4]])</f>
        <v>1344.6818000000001</v>
      </c>
      <c r="K11" s="1">
        <f>Sales_Fact[[#This Row],[Quantity2]]*Sales_Fact[[#This Row],[Unit_Price3]]</f>
        <v>1746.34</v>
      </c>
      <c r="L11" s="1">
        <f>Sales_Fact[[#This Row],[Gross Amount]]*Sales_Fact[[#This Row],[Discount4]]</f>
        <v>401.65820000000002</v>
      </c>
      <c r="M11" s="1" t="str">
        <f>IF(Sales_Fact[[#This Row],[Total_Amount5]]&gt;1000,"High Value","Standard")</f>
        <v>High Value</v>
      </c>
      <c r="N11" s="1" t="str">
        <f>_xlfn.XLOOKUP(D11,Product_Dim!$A$2:$A$101,Product_Dim!$B$2:$B$101,"Not Found")</f>
        <v>Sports Stopwatch Pro</v>
      </c>
      <c r="O11" s="1" t="str">
        <f>_xlfn.XLOOKUP(D11,Product_Dim!$A$2:$A$101,Product_Dim!$C$2:$C$101)</f>
        <v>Sports</v>
      </c>
      <c r="P11" s="1">
        <f>_xlfn.XLOOKUP(D11,Product_Dim!$A$2:$A$101,Product_Dim!$H$2:$H$101)</f>
        <v>434.84</v>
      </c>
      <c r="Q11" s="1" t="str">
        <f>_xlfn.XLOOKUP(C11,'Customer_Dim'!$A$2:$A$501,'Customer_Dim'!$I$2:$I$501)</f>
        <v>Platinum</v>
      </c>
      <c r="R11" s="1" t="str">
        <f>_xlfn.XLOOKUP(C11,'Customer_Dim'!$A$2:$A$501,'Customer_Dim'!$D$2:$D$501)</f>
        <v>Female</v>
      </c>
      <c r="S11" s="1" t="str">
        <f>_xlfn.XLOOKUP(C11,'Customer_Dim'!$A$2:$A$501,'Customer_Dim'!$L$2:$L$501)</f>
        <v>Young</v>
      </c>
      <c r="T11" s="1" t="str">
        <f>_xlfn.XLOOKUP(E11,Store_Dim!$A$2:$A$21,Store_Dim!$C$2:$C$21)</f>
        <v>North</v>
      </c>
      <c r="U11" s="1" t="str">
        <f>_xlfn.XLOOKUP(E11,Store_Dim!$A$2:$A$21,Store_Dim!$E$2:$E$21)</f>
        <v>Outlet</v>
      </c>
      <c r="V11" s="1">
        <f>Table8[[#This Row],[Cost]]*Table8[[#This Row],[Quantity]]</f>
        <v>869.68</v>
      </c>
      <c r="W11" s="1">
        <f>Table8[[#This Row],[Total_Amount]]-Table8[[#This Row],[Total Cost]]</f>
        <v>475.00180000000012</v>
      </c>
    </row>
    <row r="12" spans="1:23" hidden="1" x14ac:dyDescent="0.25">
      <c r="A12" t="s">
        <v>3719</v>
      </c>
      <c r="B12" s="3">
        <v>45704</v>
      </c>
      <c r="C12" t="s">
        <v>24</v>
      </c>
      <c r="D12" t="s">
        <v>1773</v>
      </c>
      <c r="E12" t="s">
        <v>1888</v>
      </c>
      <c r="F12" s="4">
        <f>IF(ISBLANK(Sales_Fact[[#This Row],[Quantity]]),MEDIAN(Sales_Fact[Quantity]),Sales_Fact[[#This Row],[Quantity]])</f>
        <v>1</v>
      </c>
      <c r="G12" s="1">
        <f>IF(ISBLANK(Sales_Fact[[#This Row],[Unit_Price]]),MEDIAN(Sales_Fact[Unit_Price]),Sales_Fact[[#This Row],[Unit_Price]])</f>
        <v>278.63</v>
      </c>
      <c r="H12" s="2">
        <f>IF(ISBLANK(Sales_Fact[[#This Row],[Discount]]),MEDIAN(Sales_Fact[Discount]),Sales_Fact[[#This Row],[Discount]])</f>
        <v>7.0000000000000007E-2</v>
      </c>
      <c r="I12" t="s">
        <v>1861</v>
      </c>
      <c r="J12" s="1">
        <f>Sales_Fact[[#This Row],[Quantity2]]*Sales_Fact[[#This Row],[Unit_Price3]]*(1-Sales_Fact[[#This Row],[Discount4]])</f>
        <v>259.1259</v>
      </c>
      <c r="K12" s="1">
        <f>Sales_Fact[[#This Row],[Quantity2]]*Sales_Fact[[#This Row],[Unit_Price3]]</f>
        <v>278.63</v>
      </c>
      <c r="L12" s="1">
        <f>Sales_Fact[[#This Row],[Gross Amount]]*Sales_Fact[[#This Row],[Discount4]]</f>
        <v>19.504100000000001</v>
      </c>
      <c r="M12" s="1" t="str">
        <f>IF(Sales_Fact[[#This Row],[Total_Amount5]]&gt;1000,"High Value","Standard")</f>
        <v>Standard</v>
      </c>
      <c r="N12" s="1" t="str">
        <f>_xlfn.XLOOKUP(D12,Product_Dim!$A$2:$A$101,Product_Dim!$B$2:$B$101,"Not Found")</f>
        <v>Bluetooth Car Audio System</v>
      </c>
      <c r="O12" s="1" t="str">
        <f>_xlfn.XLOOKUP(D12,Product_Dim!$A$2:$A$101,Product_Dim!$C$2:$C$101)</f>
        <v>Electronics</v>
      </c>
      <c r="P12" s="1">
        <f>_xlfn.XLOOKUP(D12,Product_Dim!$A$2:$A$101,Product_Dim!$H$2:$H$101)</f>
        <v>403.71</v>
      </c>
      <c r="Q12" s="1" t="str">
        <f>_xlfn.XLOOKUP(C12,'Customer_Dim'!$A$2:$A$501,'Customer_Dim'!$I$2:$I$501)</f>
        <v>Bronze</v>
      </c>
      <c r="R12" s="1" t="str">
        <f>_xlfn.XLOOKUP(C12,'Customer_Dim'!$A$2:$A$501,'Customer_Dim'!$D$2:$D$501)</f>
        <v>Female</v>
      </c>
      <c r="S12" s="1" t="str">
        <f>_xlfn.XLOOKUP(C12,'Customer_Dim'!$A$2:$A$501,'Customer_Dim'!$L$2:$L$501)</f>
        <v>Senior</v>
      </c>
      <c r="T12" s="1" t="str">
        <f>_xlfn.XLOOKUP(E12,Store_Dim!$A$2:$A$21,Store_Dim!$C$2:$C$21)</f>
        <v>North</v>
      </c>
      <c r="U12" s="1" t="str">
        <f>_xlfn.XLOOKUP(E12,Store_Dim!$A$2:$A$21,Store_Dim!$E$2:$E$21)</f>
        <v>Flagship</v>
      </c>
      <c r="V12" s="1">
        <f>Table8[[#This Row],[Cost]]*Table8[[#This Row],[Quantity]]</f>
        <v>403.71</v>
      </c>
      <c r="W12" s="1">
        <f>Table8[[#This Row],[Total_Amount]]-Table8[[#This Row],[Total Cost]]</f>
        <v>-144.58409999999998</v>
      </c>
    </row>
    <row r="13" spans="1:23" x14ac:dyDescent="0.25">
      <c r="A13" t="s">
        <v>3193</v>
      </c>
      <c r="B13" s="3">
        <v>45616</v>
      </c>
      <c r="C13" t="s">
        <v>24</v>
      </c>
      <c r="D13" t="s">
        <v>1731</v>
      </c>
      <c r="E13" t="s">
        <v>1899</v>
      </c>
      <c r="F13" s="4">
        <f>IF(ISBLANK(Sales_Fact[[#This Row],[Quantity]]),MEDIAN(Sales_Fact[Quantity]),Sales_Fact[[#This Row],[Quantity]])</f>
        <v>4</v>
      </c>
      <c r="G13" s="21">
        <f>IF(ISBLANK(Sales_Fact[[#This Row],[Unit_Price]]),MEDIAN(Sales_Fact[Unit_Price]),Sales_Fact[[#This Row],[Unit_Price]])</f>
        <v>286.92</v>
      </c>
      <c r="H13" s="2">
        <f>IF(ISBLANK(Sales_Fact[[#This Row],[Discount]]),MEDIAN(Sales_Fact[Discount]),Sales_Fact[[#This Row],[Discount]])</f>
        <v>0.17</v>
      </c>
      <c r="I13" t="s">
        <v>1861</v>
      </c>
      <c r="J13" s="21">
        <f>Sales_Fact[[#This Row],[Quantity2]]*Sales_Fact[[#This Row],[Unit_Price3]]*(1-Sales_Fact[[#This Row],[Discount4]])</f>
        <v>952.57439999999997</v>
      </c>
      <c r="K13" s="21">
        <f>Sales_Fact[[#This Row],[Quantity2]]*Sales_Fact[[#This Row],[Unit_Price3]]</f>
        <v>1147.68</v>
      </c>
      <c r="L13" s="21">
        <f>Sales_Fact[[#This Row],[Gross Amount]]*Sales_Fact[[#This Row],[Discount4]]</f>
        <v>195.10560000000004</v>
      </c>
      <c r="M13" s="1" t="str">
        <f>IF(Sales_Fact[[#This Row],[Total_Amount5]]&gt;1000,"High Value","Standard")</f>
        <v>Standard</v>
      </c>
      <c r="N13" s="1" t="str">
        <f>_xlfn.XLOOKUP(D13,Product_Dim!$A$2:$A$101,Product_Dim!$B$2:$B$101,"Not Found")</f>
        <v>Luxury Perfume Spray</v>
      </c>
      <c r="O13" s="1" t="str">
        <f>_xlfn.XLOOKUP(D13,Product_Dim!$A$2:$A$101,Product_Dim!$C$2:$C$101)</f>
        <v>Beauty</v>
      </c>
      <c r="P13" s="1">
        <f>_xlfn.XLOOKUP(D13,Product_Dim!$A$2:$A$101,Product_Dim!$H$2:$H$101)</f>
        <v>482.75</v>
      </c>
      <c r="Q13" s="1" t="str">
        <f>_xlfn.XLOOKUP(C13,'Customer_Dim'!$A$2:$A$501,'Customer_Dim'!$I$2:$I$501)</f>
        <v>Bronze</v>
      </c>
      <c r="R13" s="1" t="str">
        <f>_xlfn.XLOOKUP(C13,'Customer_Dim'!$A$2:$A$501,'Customer_Dim'!$D$2:$D$501)</f>
        <v>Female</v>
      </c>
      <c r="S13" s="1" t="str">
        <f>_xlfn.XLOOKUP(C13,'Customer_Dim'!$A$2:$A$501,'Customer_Dim'!$L$2:$L$501)</f>
        <v>Senior</v>
      </c>
      <c r="T13" s="1" t="str">
        <f>_xlfn.XLOOKUP(E13,Store_Dim!$A$2:$A$21,Store_Dim!$C$2:$C$21)</f>
        <v>East</v>
      </c>
      <c r="U13" s="1" t="str">
        <f>_xlfn.XLOOKUP(E13,Store_Dim!$A$2:$A$21,Store_Dim!$E$2:$E$21)</f>
        <v>Flagship</v>
      </c>
      <c r="V13" s="21">
        <f>Table8[[#This Row],[Cost]]*Table8[[#This Row],[Quantity]]</f>
        <v>1931</v>
      </c>
      <c r="W13" s="21">
        <f>Table8[[#This Row],[Total_Amount]]-Table8[[#This Row],[Total Cost]]</f>
        <v>-978.42560000000003</v>
      </c>
    </row>
    <row r="14" spans="1:23" x14ac:dyDescent="0.25">
      <c r="A14" t="s">
        <v>3621</v>
      </c>
      <c r="B14" s="3">
        <v>45862</v>
      </c>
      <c r="C14" t="s">
        <v>24</v>
      </c>
      <c r="D14" t="s">
        <v>1588</v>
      </c>
      <c r="E14" t="s">
        <v>1890</v>
      </c>
      <c r="F14" s="4">
        <f>IF(ISBLANK(Sales_Fact[[#This Row],[Quantity]]),MEDIAN(Sales_Fact[Quantity]),Sales_Fact[[#This Row],[Quantity]])</f>
        <v>4</v>
      </c>
      <c r="G14" s="21">
        <f>IF(ISBLANK(Sales_Fact[[#This Row],[Unit_Price]]),MEDIAN(Sales_Fact[Unit_Price]),Sales_Fact[[#This Row],[Unit_Price]])</f>
        <v>644.58000000000004</v>
      </c>
      <c r="H14" s="2">
        <f>IF(ISBLANK(Sales_Fact[[#This Row],[Discount]]),MEDIAN(Sales_Fact[Discount]),Sales_Fact[[#This Row],[Discount]])</f>
        <v>0.01</v>
      </c>
      <c r="I14" t="s">
        <v>1864</v>
      </c>
      <c r="J14" s="21">
        <f>Sales_Fact[[#This Row],[Quantity2]]*Sales_Fact[[#This Row],[Unit_Price3]]*(1-Sales_Fact[[#This Row],[Discount4]])</f>
        <v>2552.5368000000003</v>
      </c>
      <c r="K14" s="21">
        <f>Sales_Fact[[#This Row],[Quantity2]]*Sales_Fact[[#This Row],[Unit_Price3]]</f>
        <v>2578.3200000000002</v>
      </c>
      <c r="L14" s="21">
        <f>Sales_Fact[[#This Row],[Gross Amount]]*Sales_Fact[[#This Row],[Discount4]]</f>
        <v>25.783200000000001</v>
      </c>
      <c r="M14" s="1" t="str">
        <f>IF(Sales_Fact[[#This Row],[Total_Amount5]]&gt;1000,"High Value","Standard")</f>
        <v>High Value</v>
      </c>
      <c r="N14" s="1" t="str">
        <f>_xlfn.XLOOKUP(D14,Product_Dim!$A$2:$A$101,Product_Dim!$B$2:$B$101,"Not Found")</f>
        <v>Hair Strengthening Shampoo</v>
      </c>
      <c r="O14" s="1" t="str">
        <f>_xlfn.XLOOKUP(D14,Product_Dim!$A$2:$A$101,Product_Dim!$C$2:$C$101)</f>
        <v>Beauty</v>
      </c>
      <c r="P14" s="1">
        <f>_xlfn.XLOOKUP(D14,Product_Dim!$A$2:$A$101,Product_Dim!$H$2:$H$101)</f>
        <v>115.82</v>
      </c>
      <c r="Q14" s="1" t="str">
        <f>_xlfn.XLOOKUP(C14,'Customer_Dim'!$A$2:$A$501,'Customer_Dim'!$I$2:$I$501)</f>
        <v>Bronze</v>
      </c>
      <c r="R14" s="1" t="str">
        <f>_xlfn.XLOOKUP(C14,'Customer_Dim'!$A$2:$A$501,'Customer_Dim'!$D$2:$D$501)</f>
        <v>Female</v>
      </c>
      <c r="S14" s="1" t="str">
        <f>_xlfn.XLOOKUP(C14,'Customer_Dim'!$A$2:$A$501,'Customer_Dim'!$L$2:$L$501)</f>
        <v>Senior</v>
      </c>
      <c r="T14" s="1" t="str">
        <f>_xlfn.XLOOKUP(E14,Store_Dim!$A$2:$A$21,Store_Dim!$C$2:$C$21)</f>
        <v>South</v>
      </c>
      <c r="U14" s="1" t="str">
        <f>_xlfn.XLOOKUP(E14,Store_Dim!$A$2:$A$21,Store_Dim!$E$2:$E$21)</f>
        <v>Flagship</v>
      </c>
      <c r="V14" s="21">
        <f>Table8[[#This Row],[Cost]]*Table8[[#This Row],[Quantity]]</f>
        <v>463.28</v>
      </c>
      <c r="W14" s="21">
        <f>Table8[[#This Row],[Total_Amount]]-Table8[[#This Row],[Total Cost]]</f>
        <v>2089.2568000000001</v>
      </c>
    </row>
    <row r="15" spans="1:23" hidden="1" x14ac:dyDescent="0.25">
      <c r="A15" t="s">
        <v>3165</v>
      </c>
      <c r="B15" s="3">
        <v>45524</v>
      </c>
      <c r="C15" t="s">
        <v>24</v>
      </c>
      <c r="D15" t="s">
        <v>1548</v>
      </c>
      <c r="E15" t="s">
        <v>1881</v>
      </c>
      <c r="F15" s="4">
        <f>IF(ISBLANK(Sales_Fact[[#This Row],[Quantity]]),MEDIAN(Sales_Fact[Quantity]),Sales_Fact[[#This Row],[Quantity]])</f>
        <v>2</v>
      </c>
      <c r="G15" s="1">
        <f>IF(ISBLANK(Sales_Fact[[#This Row],[Unit_Price]]),MEDIAN(Sales_Fact[Unit_Price]),Sales_Fact[[#This Row],[Unit_Price]])</f>
        <v>316.89999999999998</v>
      </c>
      <c r="H15" s="2">
        <f>IF(ISBLANK(Sales_Fact[[#This Row],[Discount]]),MEDIAN(Sales_Fact[Discount]),Sales_Fact[[#This Row],[Discount]])</f>
        <v>0.3</v>
      </c>
      <c r="I15" t="s">
        <v>1864</v>
      </c>
      <c r="J15" s="1">
        <f>Sales_Fact[[#This Row],[Quantity2]]*Sales_Fact[[#This Row],[Unit_Price3]]*(1-Sales_Fact[[#This Row],[Discount4]])</f>
        <v>443.65999999999997</v>
      </c>
      <c r="K15" s="1">
        <f>Sales_Fact[[#This Row],[Quantity2]]*Sales_Fact[[#This Row],[Unit_Price3]]</f>
        <v>633.79999999999995</v>
      </c>
      <c r="L15" s="1">
        <f>Sales_Fact[[#This Row],[Gross Amount]]*Sales_Fact[[#This Row],[Discount4]]</f>
        <v>190.14</v>
      </c>
      <c r="M15" s="1" t="str">
        <f>IF(Sales_Fact[[#This Row],[Total_Amount5]]&gt;1000,"High Value","Standard")</f>
        <v>Standard</v>
      </c>
      <c r="N15" s="1" t="str">
        <f>_xlfn.XLOOKUP(D15,Product_Dim!$A$2:$A$101,Product_Dim!$B$2:$B$101,"Not Found")</f>
        <v>Brother Laser Printer</v>
      </c>
      <c r="O15" s="1" t="str">
        <f>_xlfn.XLOOKUP(D15,Product_Dim!$A$2:$A$101,Product_Dim!$C$2:$C$101)</f>
        <v>Electronics</v>
      </c>
      <c r="P15" s="1">
        <f>_xlfn.XLOOKUP(D15,Product_Dim!$A$2:$A$101,Product_Dim!$H$2:$H$101)</f>
        <v>112.42</v>
      </c>
      <c r="Q15" s="1" t="str">
        <f>_xlfn.XLOOKUP(C15,'Customer_Dim'!$A$2:$A$501,'Customer_Dim'!$I$2:$I$501)</f>
        <v>Bronze</v>
      </c>
      <c r="R15" s="1" t="str">
        <f>_xlfn.XLOOKUP(C15,'Customer_Dim'!$A$2:$A$501,'Customer_Dim'!$D$2:$D$501)</f>
        <v>Female</v>
      </c>
      <c r="S15" s="1" t="str">
        <f>_xlfn.XLOOKUP(C15,'Customer_Dim'!$A$2:$A$501,'Customer_Dim'!$L$2:$L$501)</f>
        <v>Senior</v>
      </c>
      <c r="T15" s="1" t="str">
        <f>_xlfn.XLOOKUP(E15,Store_Dim!$A$2:$A$21,Store_Dim!$C$2:$C$21)</f>
        <v>South</v>
      </c>
      <c r="U15" s="1" t="str">
        <f>_xlfn.XLOOKUP(E15,Store_Dim!$A$2:$A$21,Store_Dim!$E$2:$E$21)</f>
        <v>Outlet</v>
      </c>
      <c r="V15" s="1">
        <f>Table8[[#This Row],[Cost]]*Table8[[#This Row],[Quantity]]</f>
        <v>224.84</v>
      </c>
      <c r="W15" s="1">
        <f>Table8[[#This Row],[Total_Amount]]-Table8[[#This Row],[Total Cost]]</f>
        <v>218.81999999999996</v>
      </c>
    </row>
    <row r="16" spans="1:23" hidden="1" x14ac:dyDescent="0.25">
      <c r="A16" t="s">
        <v>3242</v>
      </c>
      <c r="B16" s="3">
        <v>45331</v>
      </c>
      <c r="C16" t="s">
        <v>24</v>
      </c>
      <c r="D16" t="s">
        <v>1842</v>
      </c>
      <c r="E16" t="s">
        <v>1860</v>
      </c>
      <c r="F16" s="4">
        <f>IF(ISBLANK(Sales_Fact[[#This Row],[Quantity]]),MEDIAN(Sales_Fact[Quantity]),Sales_Fact[[#This Row],[Quantity]])</f>
        <v>4</v>
      </c>
      <c r="G16" s="1">
        <f>IF(ISBLANK(Sales_Fact[[#This Row],[Unit_Price]]),MEDIAN(Sales_Fact[Unit_Price]),Sales_Fact[[#This Row],[Unit_Price]])</f>
        <v>403.47</v>
      </c>
      <c r="H16" s="2">
        <f>IF(ISBLANK(Sales_Fact[[#This Row],[Discount]]),MEDIAN(Sales_Fact[Discount]),Sales_Fact[[#This Row],[Discount]])</f>
        <v>0.28999999999999998</v>
      </c>
      <c r="I16" t="s">
        <v>1868</v>
      </c>
      <c r="J16" s="1">
        <f>Sales_Fact[[#This Row],[Quantity2]]*Sales_Fact[[#This Row],[Unit_Price3]]*(1-Sales_Fact[[#This Row],[Discount4]])</f>
        <v>1145.8548000000001</v>
      </c>
      <c r="K16" s="1">
        <f>Sales_Fact[[#This Row],[Quantity2]]*Sales_Fact[[#This Row],[Unit_Price3]]</f>
        <v>1613.88</v>
      </c>
      <c r="L16" s="1">
        <f>Sales_Fact[[#This Row],[Gross Amount]]*Sales_Fact[[#This Row],[Discount4]]</f>
        <v>468.02519999999998</v>
      </c>
      <c r="M16" s="1" t="str">
        <f>IF(Sales_Fact[[#This Row],[Total_Amount5]]&gt;1000,"High Value","Standard")</f>
        <v>High Value</v>
      </c>
      <c r="N16" s="1" t="str">
        <f>_xlfn.XLOOKUP(D16,Product_Dim!$A$2:$A$101,Product_Dim!$B$2:$B$101,"Not Found")</f>
        <v>Cricket Bat</v>
      </c>
      <c r="O16" s="1" t="str">
        <f>_xlfn.XLOOKUP(D16,Product_Dim!$A$2:$A$101,Product_Dim!$C$2:$C$101)</f>
        <v>Sports</v>
      </c>
      <c r="P16" s="1">
        <f>_xlfn.XLOOKUP(D16,Product_Dim!$A$2:$A$101,Product_Dim!$H$2:$H$101)</f>
        <v>245.98</v>
      </c>
      <c r="Q16" s="1" t="str">
        <f>_xlfn.XLOOKUP(C16,'Customer_Dim'!$A$2:$A$501,'Customer_Dim'!$I$2:$I$501)</f>
        <v>Bronze</v>
      </c>
      <c r="R16" s="1" t="str">
        <f>_xlfn.XLOOKUP(C16,'Customer_Dim'!$A$2:$A$501,'Customer_Dim'!$D$2:$D$501)</f>
        <v>Female</v>
      </c>
      <c r="S16" s="1" t="str">
        <f>_xlfn.XLOOKUP(C16,'Customer_Dim'!$A$2:$A$501,'Customer_Dim'!$L$2:$L$501)</f>
        <v>Senior</v>
      </c>
      <c r="T16" s="1" t="str">
        <f>_xlfn.XLOOKUP(E16,Store_Dim!$A$2:$A$21,Store_Dim!$C$2:$C$21)</f>
        <v>North</v>
      </c>
      <c r="U16" s="1" t="str">
        <f>_xlfn.XLOOKUP(E16,Store_Dim!$A$2:$A$21,Store_Dim!$E$2:$E$21)</f>
        <v>Outlet</v>
      </c>
      <c r="V16" s="1">
        <f>Table8[[#This Row],[Cost]]*Table8[[#This Row],[Quantity]]</f>
        <v>983.92</v>
      </c>
      <c r="W16" s="1">
        <f>Table8[[#This Row],[Total_Amount]]-Table8[[#This Row],[Total Cost]]</f>
        <v>161.93480000000011</v>
      </c>
    </row>
    <row r="17" spans="1:23" hidden="1" x14ac:dyDescent="0.25">
      <c r="A17" t="s">
        <v>3219</v>
      </c>
      <c r="B17" s="3">
        <v>45233</v>
      </c>
      <c r="C17" t="s">
        <v>29</v>
      </c>
      <c r="D17" t="s">
        <v>1827</v>
      </c>
      <c r="E17" t="s">
        <v>1899</v>
      </c>
      <c r="F17" s="4">
        <f>IF(ISBLANK(Sales_Fact[[#This Row],[Quantity]]),MEDIAN(Sales_Fact[Quantity]),Sales_Fact[[#This Row],[Quantity]])</f>
        <v>2</v>
      </c>
      <c r="G17" s="1">
        <f>IF(ISBLANK(Sales_Fact[[#This Row],[Unit_Price]]),MEDIAN(Sales_Fact[Unit_Price]),Sales_Fact[[#This Row],[Unit_Price]])</f>
        <v>871.34</v>
      </c>
      <c r="H17" s="2">
        <f>IF(ISBLANK(Sales_Fact[[#This Row],[Discount]]),MEDIAN(Sales_Fact[Discount]),Sales_Fact[[#This Row],[Discount]])</f>
        <v>0.04</v>
      </c>
      <c r="I17" t="s">
        <v>1864</v>
      </c>
      <c r="J17" s="1">
        <f>Sales_Fact[[#This Row],[Quantity2]]*Sales_Fact[[#This Row],[Unit_Price3]]*(1-Sales_Fact[[#This Row],[Discount4]])</f>
        <v>1672.9728</v>
      </c>
      <c r="K17" s="1">
        <f>Sales_Fact[[#This Row],[Quantity2]]*Sales_Fact[[#This Row],[Unit_Price3]]</f>
        <v>1742.68</v>
      </c>
      <c r="L17" s="1">
        <f>Sales_Fact[[#This Row],[Gross Amount]]*Sales_Fact[[#This Row],[Discount4]]</f>
        <v>69.7072</v>
      </c>
      <c r="M17" s="1" t="str">
        <f>IF(Sales_Fact[[#This Row],[Total_Amount5]]&gt;1000,"High Value","Standard")</f>
        <v>High Value</v>
      </c>
      <c r="N17" s="1" t="str">
        <f>_xlfn.XLOOKUP(D17,Product_Dim!$A$2:$A$101,Product_Dim!$B$2:$B$101,"Not Found")</f>
        <v>Microwave Oven</v>
      </c>
      <c r="O17" s="1" t="str">
        <f>_xlfn.XLOOKUP(D17,Product_Dim!$A$2:$A$101,Product_Dim!$C$2:$C$101)</f>
        <v>Home</v>
      </c>
      <c r="P17" s="1">
        <f>_xlfn.XLOOKUP(D17,Product_Dim!$A$2:$A$101,Product_Dim!$H$2:$H$101)</f>
        <v>447.43</v>
      </c>
      <c r="Q17" s="1" t="str">
        <f>_xlfn.XLOOKUP(C17,'Customer_Dim'!$A$2:$A$501,'Customer_Dim'!$I$2:$I$501)</f>
        <v>Silver</v>
      </c>
      <c r="R17" s="1" t="str">
        <f>_xlfn.XLOOKUP(C17,'Customer_Dim'!$A$2:$A$501,'Customer_Dim'!$D$2:$D$501)</f>
        <v>Female</v>
      </c>
      <c r="S17" s="1" t="str">
        <f>_xlfn.XLOOKUP(C17,'Customer_Dim'!$A$2:$A$501,'Customer_Dim'!$L$2:$L$501)</f>
        <v>Senior</v>
      </c>
      <c r="T17" s="1" t="str">
        <f>_xlfn.XLOOKUP(E17,Store_Dim!$A$2:$A$21,Store_Dim!$C$2:$C$21)</f>
        <v>East</v>
      </c>
      <c r="U17" s="1" t="str">
        <f>_xlfn.XLOOKUP(E17,Store_Dim!$A$2:$A$21,Store_Dim!$E$2:$E$21)</f>
        <v>Flagship</v>
      </c>
      <c r="V17" s="1">
        <f>Table8[[#This Row],[Cost]]*Table8[[#This Row],[Quantity]]</f>
        <v>894.86</v>
      </c>
      <c r="W17" s="1">
        <f>Table8[[#This Row],[Total_Amount]]-Table8[[#This Row],[Total Cost]]</f>
        <v>778.11279999999999</v>
      </c>
    </row>
    <row r="18" spans="1:23" x14ac:dyDescent="0.25">
      <c r="A18" t="s">
        <v>3025</v>
      </c>
      <c r="B18" s="3">
        <v>45441</v>
      </c>
      <c r="C18" t="s">
        <v>29</v>
      </c>
      <c r="D18" t="s">
        <v>1743</v>
      </c>
      <c r="E18" t="s">
        <v>1886</v>
      </c>
      <c r="F18" s="4">
        <f>IF(ISBLANK(Sales_Fact[[#This Row],[Quantity]]),MEDIAN(Sales_Fact[Quantity]),Sales_Fact[[#This Row],[Quantity]])</f>
        <v>2</v>
      </c>
      <c r="G18" s="21">
        <f>IF(ISBLANK(Sales_Fact[[#This Row],[Unit_Price]]),MEDIAN(Sales_Fact[Unit_Price]),Sales_Fact[[#This Row],[Unit_Price]])</f>
        <v>451.98</v>
      </c>
      <c r="H18" s="2">
        <f>IF(ISBLANK(Sales_Fact[[#This Row],[Discount]]),MEDIAN(Sales_Fact[Discount]),Sales_Fact[[#This Row],[Discount]])</f>
        <v>0.25</v>
      </c>
      <c r="I18" t="s">
        <v>1868</v>
      </c>
      <c r="J18" s="21">
        <f>Sales_Fact[[#This Row],[Quantity2]]*Sales_Fact[[#This Row],[Unit_Price3]]*(1-Sales_Fact[[#This Row],[Discount4]])</f>
        <v>677.97</v>
      </c>
      <c r="K18" s="21">
        <f>Sales_Fact[[#This Row],[Quantity2]]*Sales_Fact[[#This Row],[Unit_Price3]]</f>
        <v>903.96</v>
      </c>
      <c r="L18" s="21">
        <f>Sales_Fact[[#This Row],[Gross Amount]]*Sales_Fact[[#This Row],[Discount4]]</f>
        <v>225.99</v>
      </c>
      <c r="M18" s="1" t="str">
        <f>IF(Sales_Fact[[#This Row],[Total_Amount5]]&gt;1000,"High Value","Standard")</f>
        <v>Standard</v>
      </c>
      <c r="N18" s="1" t="str">
        <f>_xlfn.XLOOKUP(D18,Product_Dim!$A$2:$A$101,Product_Dim!$B$2:$B$101,"Not Found")</f>
        <v>Matte Lipstick Set</v>
      </c>
      <c r="O18" s="1" t="str">
        <f>_xlfn.XLOOKUP(D18,Product_Dim!$A$2:$A$101,Product_Dim!$C$2:$C$101)</f>
        <v>Beauty</v>
      </c>
      <c r="P18" s="1">
        <f>_xlfn.XLOOKUP(D18,Product_Dim!$A$2:$A$101,Product_Dim!$H$2:$H$101)</f>
        <v>299.11</v>
      </c>
      <c r="Q18" s="1" t="str">
        <f>_xlfn.XLOOKUP(C18,'Customer_Dim'!$A$2:$A$501,'Customer_Dim'!$I$2:$I$501)</f>
        <v>Silver</v>
      </c>
      <c r="R18" s="1" t="str">
        <f>_xlfn.XLOOKUP(C18,'Customer_Dim'!$A$2:$A$501,'Customer_Dim'!$D$2:$D$501)</f>
        <v>Female</v>
      </c>
      <c r="S18" s="1" t="str">
        <f>_xlfn.XLOOKUP(C18,'Customer_Dim'!$A$2:$A$501,'Customer_Dim'!$L$2:$L$501)</f>
        <v>Senior</v>
      </c>
      <c r="T18" s="1" t="str">
        <f>_xlfn.XLOOKUP(E18,Store_Dim!$A$2:$A$21,Store_Dim!$C$2:$C$21)</f>
        <v>West</v>
      </c>
      <c r="U18" s="1" t="str">
        <f>_xlfn.XLOOKUP(E18,Store_Dim!$A$2:$A$21,Store_Dim!$E$2:$E$21)</f>
        <v>Flagship</v>
      </c>
      <c r="V18" s="21">
        <f>Table8[[#This Row],[Cost]]*Table8[[#This Row],[Quantity]]</f>
        <v>598.22</v>
      </c>
      <c r="W18" s="21">
        <f>Table8[[#This Row],[Total_Amount]]-Table8[[#This Row],[Total Cost]]</f>
        <v>79.75</v>
      </c>
    </row>
    <row r="19" spans="1:23" x14ac:dyDescent="0.25">
      <c r="A19" t="s">
        <v>2876</v>
      </c>
      <c r="B19" s="3">
        <v>45486</v>
      </c>
      <c r="C19" t="s">
        <v>29</v>
      </c>
      <c r="D19" t="s">
        <v>1692</v>
      </c>
      <c r="E19" t="s">
        <v>1863</v>
      </c>
      <c r="F19" s="4">
        <f>IF(ISBLANK(Sales_Fact[[#This Row],[Quantity]]),MEDIAN(Sales_Fact[Quantity]),Sales_Fact[[#This Row],[Quantity]])</f>
        <v>2</v>
      </c>
      <c r="G19" s="21">
        <f>IF(ISBLANK(Sales_Fact[[#This Row],[Unit_Price]]),MEDIAN(Sales_Fact[Unit_Price]),Sales_Fact[[#This Row],[Unit_Price]])</f>
        <v>502.69</v>
      </c>
      <c r="H19" s="2">
        <f>IF(ISBLANK(Sales_Fact[[#This Row],[Discount]]),MEDIAN(Sales_Fact[Discount]),Sales_Fact[[#This Row],[Discount]])</f>
        <v>0.23</v>
      </c>
      <c r="I19" t="s">
        <v>1864</v>
      </c>
      <c r="J19" s="21">
        <f>Sales_Fact[[#This Row],[Quantity2]]*Sales_Fact[[#This Row],[Unit_Price3]]*(1-Sales_Fact[[#This Row],[Discount4]])</f>
        <v>774.14260000000002</v>
      </c>
      <c r="K19" s="21">
        <f>Sales_Fact[[#This Row],[Quantity2]]*Sales_Fact[[#This Row],[Unit_Price3]]</f>
        <v>1005.38</v>
      </c>
      <c r="L19" s="21">
        <f>Sales_Fact[[#This Row],[Gross Amount]]*Sales_Fact[[#This Row],[Discount4]]</f>
        <v>231.23740000000001</v>
      </c>
      <c r="M19" s="1" t="str">
        <f>IF(Sales_Fact[[#This Row],[Total_Amount5]]&gt;1000,"High Value","Standard")</f>
        <v>Standard</v>
      </c>
      <c r="N19" s="1" t="str">
        <f>_xlfn.XLOOKUP(D19,Product_Dim!$A$2:$A$101,Product_Dim!$B$2:$B$101,"Not Found")</f>
        <v>Makeup Brush Set</v>
      </c>
      <c r="O19" s="1" t="str">
        <f>_xlfn.XLOOKUP(D19,Product_Dim!$A$2:$A$101,Product_Dim!$C$2:$C$101)</f>
        <v>Beauty</v>
      </c>
      <c r="P19" s="1">
        <f>_xlfn.XLOOKUP(D19,Product_Dim!$A$2:$A$101,Product_Dim!$H$2:$H$101)</f>
        <v>242.96499999999997</v>
      </c>
      <c r="Q19" s="1" t="str">
        <f>_xlfn.XLOOKUP(C19,'Customer_Dim'!$A$2:$A$501,'Customer_Dim'!$I$2:$I$501)</f>
        <v>Silver</v>
      </c>
      <c r="R19" s="1" t="str">
        <f>_xlfn.XLOOKUP(C19,'Customer_Dim'!$A$2:$A$501,'Customer_Dim'!$D$2:$D$501)</f>
        <v>Female</v>
      </c>
      <c r="S19" s="1" t="str">
        <f>_xlfn.XLOOKUP(C19,'Customer_Dim'!$A$2:$A$501,'Customer_Dim'!$L$2:$L$501)</f>
        <v>Senior</v>
      </c>
      <c r="T19" s="1" t="str">
        <f>_xlfn.XLOOKUP(E19,Store_Dim!$A$2:$A$21,Store_Dim!$C$2:$C$21)</f>
        <v>North</v>
      </c>
      <c r="U19" s="1" t="str">
        <f>_xlfn.XLOOKUP(E19,Store_Dim!$A$2:$A$21,Store_Dim!$E$2:$E$21)</f>
        <v>Flagship</v>
      </c>
      <c r="V19" s="21">
        <f>Table8[[#This Row],[Cost]]*Table8[[#This Row],[Quantity]]</f>
        <v>485.92999999999995</v>
      </c>
      <c r="W19" s="21">
        <f>Table8[[#This Row],[Total_Amount]]-Table8[[#This Row],[Total Cost]]</f>
        <v>288.21260000000007</v>
      </c>
    </row>
    <row r="20" spans="1:23" hidden="1" x14ac:dyDescent="0.25">
      <c r="A20" t="s">
        <v>2899</v>
      </c>
      <c r="B20" s="3">
        <v>45601</v>
      </c>
      <c r="C20" t="s">
        <v>29</v>
      </c>
      <c r="D20" t="s">
        <v>1794</v>
      </c>
      <c r="E20" t="s">
        <v>1870</v>
      </c>
      <c r="F20" s="4">
        <f>IF(ISBLANK(Sales_Fact[[#This Row],[Quantity]]),MEDIAN(Sales_Fact[Quantity]),Sales_Fact[[#This Row],[Quantity]])</f>
        <v>2</v>
      </c>
      <c r="G20" s="1">
        <f>IF(ISBLANK(Sales_Fact[[#This Row],[Unit_Price]]),MEDIAN(Sales_Fact[Unit_Price]),Sales_Fact[[#This Row],[Unit_Price]])</f>
        <v>559.23</v>
      </c>
      <c r="H20" s="2">
        <f>IF(ISBLANK(Sales_Fact[[#This Row],[Discount]]),MEDIAN(Sales_Fact[Discount]),Sales_Fact[[#This Row],[Discount]])</f>
        <v>0.25</v>
      </c>
      <c r="I20" t="s">
        <v>1864</v>
      </c>
      <c r="J20" s="1">
        <f>Sales_Fact[[#This Row],[Quantity2]]*Sales_Fact[[#This Row],[Unit_Price3]]*(1-Sales_Fact[[#This Row],[Discount4]])</f>
        <v>838.84500000000003</v>
      </c>
      <c r="K20" s="1">
        <f>Sales_Fact[[#This Row],[Quantity2]]*Sales_Fact[[#This Row],[Unit_Price3]]</f>
        <v>1118.46</v>
      </c>
      <c r="L20" s="1">
        <f>Sales_Fact[[#This Row],[Gross Amount]]*Sales_Fact[[#This Row],[Discount4]]</f>
        <v>279.61500000000001</v>
      </c>
      <c r="M20" s="1" t="str">
        <f>IF(Sales_Fact[[#This Row],[Total_Amount5]]&gt;1000,"High Value","Standard")</f>
        <v>Standard</v>
      </c>
      <c r="N20" s="1" t="str">
        <f>_xlfn.XLOOKUP(D20,Product_Dim!$A$2:$A$101,Product_Dim!$B$2:$B$101,"Not Found")</f>
        <v>Badminton Racket Set</v>
      </c>
      <c r="O20" s="1" t="str">
        <f>_xlfn.XLOOKUP(D20,Product_Dim!$A$2:$A$101,Product_Dim!$C$2:$C$101)</f>
        <v>Sports</v>
      </c>
      <c r="P20" s="1">
        <f>_xlfn.XLOOKUP(D20,Product_Dim!$A$2:$A$101,Product_Dim!$H$2:$H$101)</f>
        <v>285.54000000000002</v>
      </c>
      <c r="Q20" s="1" t="str">
        <f>_xlfn.XLOOKUP(C20,'Customer_Dim'!$A$2:$A$501,'Customer_Dim'!$I$2:$I$501)</f>
        <v>Silver</v>
      </c>
      <c r="R20" s="1" t="str">
        <f>_xlfn.XLOOKUP(C20,'Customer_Dim'!$A$2:$A$501,'Customer_Dim'!$D$2:$D$501)</f>
        <v>Female</v>
      </c>
      <c r="S20" s="1" t="str">
        <f>_xlfn.XLOOKUP(C20,'Customer_Dim'!$A$2:$A$501,'Customer_Dim'!$L$2:$L$501)</f>
        <v>Senior</v>
      </c>
      <c r="T20" s="1" t="str">
        <f>_xlfn.XLOOKUP(E20,Store_Dim!$A$2:$A$21,Store_Dim!$C$2:$C$21)</f>
        <v>North</v>
      </c>
      <c r="U20" s="1" t="str">
        <f>_xlfn.XLOOKUP(E20,Store_Dim!$A$2:$A$21,Store_Dim!$E$2:$E$21)</f>
        <v>Outlet</v>
      </c>
      <c r="V20" s="1">
        <f>Table8[[#This Row],[Cost]]*Table8[[#This Row],[Quantity]]</f>
        <v>571.08000000000004</v>
      </c>
      <c r="W20" s="1">
        <f>Table8[[#This Row],[Total_Amount]]-Table8[[#This Row],[Total Cost]]</f>
        <v>267.76499999999999</v>
      </c>
    </row>
    <row r="21" spans="1:23" hidden="1" x14ac:dyDescent="0.25">
      <c r="A21" t="s">
        <v>3683</v>
      </c>
      <c r="B21" s="3">
        <v>45455</v>
      </c>
      <c r="C21" t="s">
        <v>29</v>
      </c>
      <c r="D21" t="s">
        <v>1839</v>
      </c>
      <c r="E21" t="s">
        <v>1874</v>
      </c>
      <c r="F21" s="4">
        <f>IF(ISBLANK(Sales_Fact[[#This Row],[Quantity]]),MEDIAN(Sales_Fact[Quantity]),Sales_Fact[[#This Row],[Quantity]])</f>
        <v>4</v>
      </c>
      <c r="G21" s="1">
        <f>IF(ISBLANK(Sales_Fact[[#This Row],[Unit_Price]]),MEDIAN(Sales_Fact[Unit_Price]),Sales_Fact[[#This Row],[Unit_Price]])</f>
        <v>522.72</v>
      </c>
      <c r="H21" s="2">
        <f>IF(ISBLANK(Sales_Fact[[#This Row],[Discount]]),MEDIAN(Sales_Fact[Discount]),Sales_Fact[[#This Row],[Discount]])</f>
        <v>0.04</v>
      </c>
      <c r="I21" t="s">
        <v>1868</v>
      </c>
      <c r="J21" s="1">
        <f>Sales_Fact[[#This Row],[Quantity2]]*Sales_Fact[[#This Row],[Unit_Price3]]*(1-Sales_Fact[[#This Row],[Discount4]])</f>
        <v>2007.2447999999999</v>
      </c>
      <c r="K21" s="1">
        <f>Sales_Fact[[#This Row],[Quantity2]]*Sales_Fact[[#This Row],[Unit_Price3]]</f>
        <v>2090.88</v>
      </c>
      <c r="L21" s="1">
        <f>Sales_Fact[[#This Row],[Gross Amount]]*Sales_Fact[[#This Row],[Discount4]]</f>
        <v>83.635200000000012</v>
      </c>
      <c r="M21" s="1" t="str">
        <f>IF(Sales_Fact[[#This Row],[Total_Amount5]]&gt;1000,"High Value","Standard")</f>
        <v>High Value</v>
      </c>
      <c r="N21" s="1" t="str">
        <f>_xlfn.XLOOKUP(D21,Product_Dim!$A$2:$A$101,Product_Dim!$B$2:$B$101,"Not Found")</f>
        <v>Women's Formal Blazer</v>
      </c>
      <c r="O21" s="1" t="str">
        <f>_xlfn.XLOOKUP(D21,Product_Dim!$A$2:$A$101,Product_Dim!$C$2:$C$101)</f>
        <v>Clothing</v>
      </c>
      <c r="P21" s="1">
        <f>_xlfn.XLOOKUP(D21,Product_Dim!$A$2:$A$101,Product_Dim!$H$2:$H$101)</f>
        <v>358.47</v>
      </c>
      <c r="Q21" s="1" t="str">
        <f>_xlfn.XLOOKUP(C21,'Customer_Dim'!$A$2:$A$501,'Customer_Dim'!$I$2:$I$501)</f>
        <v>Silver</v>
      </c>
      <c r="R21" s="1" t="str">
        <f>_xlfn.XLOOKUP(C21,'Customer_Dim'!$A$2:$A$501,'Customer_Dim'!$D$2:$D$501)</f>
        <v>Female</v>
      </c>
      <c r="S21" s="1" t="str">
        <f>_xlfn.XLOOKUP(C21,'Customer_Dim'!$A$2:$A$501,'Customer_Dim'!$L$2:$L$501)</f>
        <v>Senior</v>
      </c>
      <c r="T21" s="1" t="str">
        <f>_xlfn.XLOOKUP(E21,Store_Dim!$A$2:$A$21,Store_Dim!$C$2:$C$21)</f>
        <v>South</v>
      </c>
      <c r="U21" s="1" t="str">
        <f>_xlfn.XLOOKUP(E21,Store_Dim!$A$2:$A$21,Store_Dim!$E$2:$E$21)</f>
        <v>Online</v>
      </c>
      <c r="V21" s="1">
        <f>Table8[[#This Row],[Cost]]*Table8[[#This Row],[Quantity]]</f>
        <v>1433.88</v>
      </c>
      <c r="W21" s="1">
        <f>Table8[[#This Row],[Total_Amount]]-Table8[[#This Row],[Total Cost]]</f>
        <v>573.36479999999983</v>
      </c>
    </row>
    <row r="22" spans="1:23" hidden="1" x14ac:dyDescent="0.25">
      <c r="A22" t="s">
        <v>3751</v>
      </c>
      <c r="B22" s="3">
        <v>45489</v>
      </c>
      <c r="C22" t="s">
        <v>29</v>
      </c>
      <c r="D22" t="s">
        <v>1770</v>
      </c>
      <c r="E22" t="s">
        <v>1874</v>
      </c>
      <c r="F22" s="4">
        <f>IF(ISBLANK(Sales_Fact[[#This Row],[Quantity]]),MEDIAN(Sales_Fact[Quantity]),Sales_Fact[[#This Row],[Quantity]])</f>
        <v>3</v>
      </c>
      <c r="G22" s="1">
        <f>IF(ISBLANK(Sales_Fact[[#This Row],[Unit_Price]]),MEDIAN(Sales_Fact[Unit_Price]),Sales_Fact[[#This Row],[Unit_Price]])</f>
        <v>986.04</v>
      </c>
      <c r="H22" s="2">
        <f>IF(ISBLANK(Sales_Fact[[#This Row],[Discount]]),MEDIAN(Sales_Fact[Discount]),Sales_Fact[[#This Row],[Discount]])</f>
        <v>0.27</v>
      </c>
      <c r="I22" t="s">
        <v>1861</v>
      </c>
      <c r="J22" s="1">
        <f>Sales_Fact[[#This Row],[Quantity2]]*Sales_Fact[[#This Row],[Unit_Price3]]*(1-Sales_Fact[[#This Row],[Discount4]])</f>
        <v>2159.4276</v>
      </c>
      <c r="K22" s="1">
        <f>Sales_Fact[[#This Row],[Quantity2]]*Sales_Fact[[#This Row],[Unit_Price3]]</f>
        <v>2958.12</v>
      </c>
      <c r="L22" s="1">
        <f>Sales_Fact[[#This Row],[Gross Amount]]*Sales_Fact[[#This Row],[Discount4]]</f>
        <v>798.69240000000002</v>
      </c>
      <c r="M22" s="1" t="str">
        <f>IF(Sales_Fact[[#This Row],[Total_Amount5]]&gt;1000,"High Value","Standard")</f>
        <v>High Value</v>
      </c>
      <c r="N22" s="1" t="str">
        <f>_xlfn.XLOOKUP(D22,Product_Dim!$A$2:$A$101,Product_Dim!$B$2:$B$101,"Not Found")</f>
        <v>Shin Guards – Adult</v>
      </c>
      <c r="O22" s="1" t="str">
        <f>_xlfn.XLOOKUP(D22,Product_Dim!$A$2:$A$101,Product_Dim!$C$2:$C$101)</f>
        <v>Sports</v>
      </c>
      <c r="P22" s="1">
        <f>_xlfn.XLOOKUP(D22,Product_Dim!$A$2:$A$101,Product_Dim!$H$2:$H$101)</f>
        <v>107.06</v>
      </c>
      <c r="Q22" s="1" t="str">
        <f>_xlfn.XLOOKUP(C22,'Customer_Dim'!$A$2:$A$501,'Customer_Dim'!$I$2:$I$501)</f>
        <v>Silver</v>
      </c>
      <c r="R22" s="1" t="str">
        <f>_xlfn.XLOOKUP(C22,'Customer_Dim'!$A$2:$A$501,'Customer_Dim'!$D$2:$D$501)</f>
        <v>Female</v>
      </c>
      <c r="S22" s="1" t="str">
        <f>_xlfn.XLOOKUP(C22,'Customer_Dim'!$A$2:$A$501,'Customer_Dim'!$L$2:$L$501)</f>
        <v>Senior</v>
      </c>
      <c r="T22" s="1" t="str">
        <f>_xlfn.XLOOKUP(E22,Store_Dim!$A$2:$A$21,Store_Dim!$C$2:$C$21)</f>
        <v>South</v>
      </c>
      <c r="U22" s="1" t="str">
        <f>_xlfn.XLOOKUP(E22,Store_Dim!$A$2:$A$21,Store_Dim!$E$2:$E$21)</f>
        <v>Online</v>
      </c>
      <c r="V22" s="1">
        <f>Table8[[#This Row],[Cost]]*Table8[[#This Row],[Quantity]]</f>
        <v>321.18</v>
      </c>
      <c r="W22" s="1">
        <f>Table8[[#This Row],[Total_Amount]]-Table8[[#This Row],[Total Cost]]</f>
        <v>1838.2475999999999</v>
      </c>
    </row>
    <row r="23" spans="1:23" hidden="1" x14ac:dyDescent="0.25">
      <c r="A23" t="s">
        <v>3134</v>
      </c>
      <c r="B23" s="3">
        <v>45893</v>
      </c>
      <c r="C23" t="s">
        <v>34</v>
      </c>
      <c r="D23" t="s">
        <v>1737</v>
      </c>
      <c r="E23" t="s">
        <v>1879</v>
      </c>
      <c r="F23" s="4">
        <f>IF(ISBLANK(Sales_Fact[[#This Row],[Quantity]]),MEDIAN(Sales_Fact[Quantity]),Sales_Fact[[#This Row],[Quantity]])</f>
        <v>1</v>
      </c>
      <c r="G23" s="1">
        <f>IF(ISBLANK(Sales_Fact[[#This Row],[Unit_Price]]),MEDIAN(Sales_Fact[Unit_Price]),Sales_Fact[[#This Row],[Unit_Price]])</f>
        <v>589.55999999999995</v>
      </c>
      <c r="H23" s="2">
        <f>IF(ISBLANK(Sales_Fact[[#This Row],[Discount]]),MEDIAN(Sales_Fact[Discount]),Sales_Fact[[#This Row],[Discount]])</f>
        <v>0.22</v>
      </c>
      <c r="I23" t="s">
        <v>1868</v>
      </c>
      <c r="J23" s="1">
        <f>Sales_Fact[[#This Row],[Quantity2]]*Sales_Fact[[#This Row],[Unit_Price3]]*(1-Sales_Fact[[#This Row],[Discount4]])</f>
        <v>459.85679999999996</v>
      </c>
      <c r="K23" s="1">
        <f>Sales_Fact[[#This Row],[Quantity2]]*Sales_Fact[[#This Row],[Unit_Price3]]</f>
        <v>589.55999999999995</v>
      </c>
      <c r="L23" s="1">
        <f>Sales_Fact[[#This Row],[Gross Amount]]*Sales_Fact[[#This Row],[Discount4]]</f>
        <v>129.70319999999998</v>
      </c>
      <c r="M23" s="1" t="str">
        <f>IF(Sales_Fact[[#This Row],[Total_Amount5]]&gt;1000,"High Value","Standard")</f>
        <v>Standard</v>
      </c>
      <c r="N23" s="1" t="str">
        <f>_xlfn.XLOOKUP(D23,Product_Dim!$A$2:$A$101,Product_Dim!$B$2:$B$101,"Not Found")</f>
        <v>Laptop Cooling Pad</v>
      </c>
      <c r="O23" s="1" t="str">
        <f>_xlfn.XLOOKUP(D23,Product_Dim!$A$2:$A$101,Product_Dim!$C$2:$C$101)</f>
        <v>Electronics</v>
      </c>
      <c r="P23" s="1">
        <f>_xlfn.XLOOKUP(D23,Product_Dim!$A$2:$A$101,Product_Dim!$H$2:$H$101)</f>
        <v>86.42</v>
      </c>
      <c r="Q23" s="1" t="str">
        <f>_xlfn.XLOOKUP(C23,'Customer_Dim'!$A$2:$A$501,'Customer_Dim'!$I$2:$I$501)</f>
        <v>Bronze</v>
      </c>
      <c r="R23" s="1" t="str">
        <f>_xlfn.XLOOKUP(C23,'Customer_Dim'!$A$2:$A$501,'Customer_Dim'!$D$2:$D$501)</f>
        <v>Male</v>
      </c>
      <c r="S23" s="1" t="str">
        <f>_xlfn.XLOOKUP(C23,'Customer_Dim'!$A$2:$A$501,'Customer_Dim'!$L$2:$L$501)</f>
        <v>Young</v>
      </c>
      <c r="T23" s="1" t="str">
        <f>_xlfn.XLOOKUP(E23,Store_Dim!$A$2:$A$21,Store_Dim!$C$2:$C$21)</f>
        <v>East</v>
      </c>
      <c r="U23" s="1" t="str">
        <f>_xlfn.XLOOKUP(E23,Store_Dim!$A$2:$A$21,Store_Dim!$E$2:$E$21)</f>
        <v>Flagship</v>
      </c>
      <c r="V23" s="1">
        <f>Table8[[#This Row],[Cost]]*Table8[[#This Row],[Quantity]]</f>
        <v>86.42</v>
      </c>
      <c r="W23" s="1">
        <f>Table8[[#This Row],[Total_Amount]]-Table8[[#This Row],[Total Cost]]</f>
        <v>373.43679999999995</v>
      </c>
    </row>
    <row r="24" spans="1:23" hidden="1" x14ac:dyDescent="0.25">
      <c r="A24" t="s">
        <v>3257</v>
      </c>
      <c r="B24" s="3">
        <v>45798</v>
      </c>
      <c r="C24" t="s">
        <v>34</v>
      </c>
      <c r="D24" t="s">
        <v>1656</v>
      </c>
      <c r="E24" t="s">
        <v>1872</v>
      </c>
      <c r="F24" s="4">
        <f>IF(ISBLANK(Sales_Fact[[#This Row],[Quantity]]),MEDIAN(Sales_Fact[Quantity]),Sales_Fact[[#This Row],[Quantity]])</f>
        <v>3</v>
      </c>
      <c r="G24" s="1">
        <f>IF(ISBLANK(Sales_Fact[[#This Row],[Unit_Price]]),MEDIAN(Sales_Fact[Unit_Price]),Sales_Fact[[#This Row],[Unit_Price]])</f>
        <v>979.42</v>
      </c>
      <c r="H24" s="2">
        <f>IF(ISBLANK(Sales_Fact[[#This Row],[Discount]]),MEDIAN(Sales_Fact[Discount]),Sales_Fact[[#This Row],[Discount]])</f>
        <v>0.03</v>
      </c>
      <c r="I24" t="s">
        <v>1864</v>
      </c>
      <c r="J24" s="1">
        <f>Sales_Fact[[#This Row],[Quantity2]]*Sales_Fact[[#This Row],[Unit_Price3]]*(1-Sales_Fact[[#This Row],[Discount4]])</f>
        <v>2850.1121999999996</v>
      </c>
      <c r="K24" s="1">
        <f>Sales_Fact[[#This Row],[Quantity2]]*Sales_Fact[[#This Row],[Unit_Price3]]</f>
        <v>2938.2599999999998</v>
      </c>
      <c r="L24" s="1">
        <f>Sales_Fact[[#This Row],[Gross Amount]]*Sales_Fact[[#This Row],[Discount4]]</f>
        <v>88.147799999999989</v>
      </c>
      <c r="M24" s="1" t="str">
        <f>IF(Sales_Fact[[#This Row],[Total_Amount5]]&gt;1000,"High Value","Standard")</f>
        <v>High Value</v>
      </c>
      <c r="N24" s="1" t="str">
        <f>_xlfn.XLOOKUP(D24,Product_Dim!$A$2:$A$101,Product_Dim!$B$2:$B$101,"Not Found")</f>
        <v>Bedroom Table Lamp</v>
      </c>
      <c r="O24" s="1" t="str">
        <f>_xlfn.XLOOKUP(D24,Product_Dim!$A$2:$A$101,Product_Dim!$C$2:$C$101)</f>
        <v>Home</v>
      </c>
      <c r="P24" s="1">
        <f>_xlfn.XLOOKUP(D24,Product_Dim!$A$2:$A$101,Product_Dim!$H$2:$H$101)</f>
        <v>382.22</v>
      </c>
      <c r="Q24" s="1" t="str">
        <f>_xlfn.XLOOKUP(C24,'Customer_Dim'!$A$2:$A$501,'Customer_Dim'!$I$2:$I$501)</f>
        <v>Bronze</v>
      </c>
      <c r="R24" s="1" t="str">
        <f>_xlfn.XLOOKUP(C24,'Customer_Dim'!$A$2:$A$501,'Customer_Dim'!$D$2:$D$501)</f>
        <v>Male</v>
      </c>
      <c r="S24" s="1" t="str">
        <f>_xlfn.XLOOKUP(C24,'Customer_Dim'!$A$2:$A$501,'Customer_Dim'!$L$2:$L$501)</f>
        <v>Young</v>
      </c>
      <c r="T24" s="1" t="str">
        <f>_xlfn.XLOOKUP(E24,Store_Dim!$A$2:$A$21,Store_Dim!$C$2:$C$21)</f>
        <v>South</v>
      </c>
      <c r="U24" s="1" t="str">
        <f>_xlfn.XLOOKUP(E24,Store_Dim!$A$2:$A$21,Store_Dim!$E$2:$E$21)</f>
        <v>Online</v>
      </c>
      <c r="V24" s="1">
        <f>Table8[[#This Row],[Cost]]*Table8[[#This Row],[Quantity]]</f>
        <v>1146.6600000000001</v>
      </c>
      <c r="W24" s="1">
        <f>Table8[[#This Row],[Total_Amount]]-Table8[[#This Row],[Total Cost]]</f>
        <v>1703.4521999999995</v>
      </c>
    </row>
    <row r="25" spans="1:23" hidden="1" x14ac:dyDescent="0.25">
      <c r="A25" t="s">
        <v>2916</v>
      </c>
      <c r="B25" s="3">
        <v>45337</v>
      </c>
      <c r="C25" t="s">
        <v>34</v>
      </c>
      <c r="D25" t="s">
        <v>1809</v>
      </c>
      <c r="E25" t="s">
        <v>1899</v>
      </c>
      <c r="F25" s="4">
        <f>IF(ISBLANK(Sales_Fact[[#This Row],[Quantity]]),MEDIAN(Sales_Fact[Quantity]),Sales_Fact[[#This Row],[Quantity]])</f>
        <v>1</v>
      </c>
      <c r="G25" s="1">
        <f>IF(ISBLANK(Sales_Fact[[#This Row],[Unit_Price]]),MEDIAN(Sales_Fact[Unit_Price]),Sales_Fact[[#This Row],[Unit_Price]])</f>
        <v>719.28</v>
      </c>
      <c r="H25" s="2">
        <f>IF(ISBLANK(Sales_Fact[[#This Row],[Discount]]),MEDIAN(Sales_Fact[Discount]),Sales_Fact[[#This Row],[Discount]])</f>
        <v>0.08</v>
      </c>
      <c r="I25" t="s">
        <v>1864</v>
      </c>
      <c r="J25" s="1">
        <f>Sales_Fact[[#This Row],[Quantity2]]*Sales_Fact[[#This Row],[Unit_Price3]]*(1-Sales_Fact[[#This Row],[Discount4]])</f>
        <v>661.73760000000004</v>
      </c>
      <c r="K25" s="1">
        <f>Sales_Fact[[#This Row],[Quantity2]]*Sales_Fact[[#This Row],[Unit_Price3]]</f>
        <v>719.28</v>
      </c>
      <c r="L25" s="1">
        <f>Sales_Fact[[#This Row],[Gross Amount]]*Sales_Fact[[#This Row],[Discount4]]</f>
        <v>57.542400000000001</v>
      </c>
      <c r="M25" s="1" t="str">
        <f>IF(Sales_Fact[[#This Row],[Total_Amount5]]&gt;1000,"High Value","Standard")</f>
        <v>Standard</v>
      </c>
      <c r="N25" s="1" t="str">
        <f>_xlfn.XLOOKUP(D25,Product_Dim!$A$2:$A$101,Product_Dim!$B$2:$B$101,"Not Found")</f>
        <v>Kitchen Cutting Board</v>
      </c>
      <c r="O25" s="1" t="str">
        <f>_xlfn.XLOOKUP(D25,Product_Dim!$A$2:$A$101,Product_Dim!$C$2:$C$101)</f>
        <v>Home</v>
      </c>
      <c r="P25" s="1">
        <f>_xlfn.XLOOKUP(D25,Product_Dim!$A$2:$A$101,Product_Dim!$H$2:$H$101)</f>
        <v>176.07</v>
      </c>
      <c r="Q25" s="1" t="str">
        <f>_xlfn.XLOOKUP(C25,'Customer_Dim'!$A$2:$A$501,'Customer_Dim'!$I$2:$I$501)</f>
        <v>Bronze</v>
      </c>
      <c r="R25" s="1" t="str">
        <f>_xlfn.XLOOKUP(C25,'Customer_Dim'!$A$2:$A$501,'Customer_Dim'!$D$2:$D$501)</f>
        <v>Male</v>
      </c>
      <c r="S25" s="1" t="str">
        <f>_xlfn.XLOOKUP(C25,'Customer_Dim'!$A$2:$A$501,'Customer_Dim'!$L$2:$L$501)</f>
        <v>Young</v>
      </c>
      <c r="T25" s="1" t="str">
        <f>_xlfn.XLOOKUP(E25,Store_Dim!$A$2:$A$21,Store_Dim!$C$2:$C$21)</f>
        <v>East</v>
      </c>
      <c r="U25" s="1" t="str">
        <f>_xlfn.XLOOKUP(E25,Store_Dim!$A$2:$A$21,Store_Dim!$E$2:$E$21)</f>
        <v>Flagship</v>
      </c>
      <c r="V25" s="1">
        <f>Table8[[#This Row],[Cost]]*Table8[[#This Row],[Quantity]]</f>
        <v>176.07</v>
      </c>
      <c r="W25" s="1">
        <f>Table8[[#This Row],[Total_Amount]]-Table8[[#This Row],[Total Cost]]</f>
        <v>485.66760000000005</v>
      </c>
    </row>
    <row r="26" spans="1:23" hidden="1" x14ac:dyDescent="0.25">
      <c r="A26" t="s">
        <v>3339</v>
      </c>
      <c r="B26" s="3">
        <v>45383</v>
      </c>
      <c r="C26" t="s">
        <v>34</v>
      </c>
      <c r="D26" t="s">
        <v>1656</v>
      </c>
      <c r="E26" t="s">
        <v>1899</v>
      </c>
      <c r="F26" s="4">
        <f>IF(ISBLANK(Sales_Fact[[#This Row],[Quantity]]),MEDIAN(Sales_Fact[Quantity]),Sales_Fact[[#This Row],[Quantity]])</f>
        <v>3</v>
      </c>
      <c r="G26" s="1">
        <f>IF(ISBLANK(Sales_Fact[[#This Row],[Unit_Price]]),MEDIAN(Sales_Fact[Unit_Price]),Sales_Fact[[#This Row],[Unit_Price]])</f>
        <v>77.599999999999994</v>
      </c>
      <c r="H26" s="2">
        <f>IF(ISBLANK(Sales_Fact[[#This Row],[Discount]]),MEDIAN(Sales_Fact[Discount]),Sales_Fact[[#This Row],[Discount]])</f>
        <v>7.0000000000000007E-2</v>
      </c>
      <c r="I26" t="s">
        <v>1868</v>
      </c>
      <c r="J26" s="1">
        <f>Sales_Fact[[#This Row],[Quantity2]]*Sales_Fact[[#This Row],[Unit_Price3]]*(1-Sales_Fact[[#This Row],[Discount4]])</f>
        <v>216.50399999999996</v>
      </c>
      <c r="K26" s="1">
        <f>Sales_Fact[[#This Row],[Quantity2]]*Sales_Fact[[#This Row],[Unit_Price3]]</f>
        <v>232.79999999999998</v>
      </c>
      <c r="L26" s="1">
        <f>Sales_Fact[[#This Row],[Gross Amount]]*Sales_Fact[[#This Row],[Discount4]]</f>
        <v>16.295999999999999</v>
      </c>
      <c r="M26" s="1" t="str">
        <f>IF(Sales_Fact[[#This Row],[Total_Amount5]]&gt;1000,"High Value","Standard")</f>
        <v>Standard</v>
      </c>
      <c r="N26" s="1" t="str">
        <f>_xlfn.XLOOKUP(D26,Product_Dim!$A$2:$A$101,Product_Dim!$B$2:$B$101,"Not Found")</f>
        <v>Bedroom Table Lamp</v>
      </c>
      <c r="O26" s="1" t="str">
        <f>_xlfn.XLOOKUP(D26,Product_Dim!$A$2:$A$101,Product_Dim!$C$2:$C$101)</f>
        <v>Home</v>
      </c>
      <c r="P26" s="1">
        <f>_xlfn.XLOOKUP(D26,Product_Dim!$A$2:$A$101,Product_Dim!$H$2:$H$101)</f>
        <v>382.22</v>
      </c>
      <c r="Q26" s="1" t="str">
        <f>_xlfn.XLOOKUP(C26,'Customer_Dim'!$A$2:$A$501,'Customer_Dim'!$I$2:$I$501)</f>
        <v>Bronze</v>
      </c>
      <c r="R26" s="1" t="str">
        <f>_xlfn.XLOOKUP(C26,'Customer_Dim'!$A$2:$A$501,'Customer_Dim'!$D$2:$D$501)</f>
        <v>Male</v>
      </c>
      <c r="S26" s="1" t="str">
        <f>_xlfn.XLOOKUP(C26,'Customer_Dim'!$A$2:$A$501,'Customer_Dim'!$L$2:$L$501)</f>
        <v>Young</v>
      </c>
      <c r="T26" s="1" t="str">
        <f>_xlfn.XLOOKUP(E26,Store_Dim!$A$2:$A$21,Store_Dim!$C$2:$C$21)</f>
        <v>East</v>
      </c>
      <c r="U26" s="1" t="str">
        <f>_xlfn.XLOOKUP(E26,Store_Dim!$A$2:$A$21,Store_Dim!$E$2:$E$21)</f>
        <v>Flagship</v>
      </c>
      <c r="V26" s="1">
        <f>Table8[[#This Row],[Cost]]*Table8[[#This Row],[Quantity]]</f>
        <v>1146.6600000000001</v>
      </c>
      <c r="W26" s="1">
        <f>Table8[[#This Row],[Total_Amount]]-Table8[[#This Row],[Total Cost]]</f>
        <v>-930.15600000000018</v>
      </c>
    </row>
    <row r="27" spans="1:23" hidden="1" x14ac:dyDescent="0.25">
      <c r="A27" t="s">
        <v>2648</v>
      </c>
      <c r="B27" s="3">
        <v>45341</v>
      </c>
      <c r="C27" t="s">
        <v>34</v>
      </c>
      <c r="D27" t="s">
        <v>1734</v>
      </c>
      <c r="E27" t="s">
        <v>1913</v>
      </c>
      <c r="F27" s="4">
        <f>IF(ISBLANK(Sales_Fact[[#This Row],[Quantity]]),MEDIAN(Sales_Fact[Quantity]),Sales_Fact[[#This Row],[Quantity]])</f>
        <v>4</v>
      </c>
      <c r="G27" s="1">
        <f>IF(ISBLANK(Sales_Fact[[#This Row],[Unit_Price]]),MEDIAN(Sales_Fact[Unit_Price]),Sales_Fact[[#This Row],[Unit_Price]])</f>
        <v>852.71</v>
      </c>
      <c r="H27" s="2">
        <f>IF(ISBLANK(Sales_Fact[[#This Row],[Discount]]),MEDIAN(Sales_Fact[Discount]),Sales_Fact[[#This Row],[Discount]])</f>
        <v>0.14000000000000001</v>
      </c>
      <c r="I27" t="s">
        <v>1861</v>
      </c>
      <c r="J27" s="1">
        <f>Sales_Fact[[#This Row],[Quantity2]]*Sales_Fact[[#This Row],[Unit_Price3]]*(1-Sales_Fact[[#This Row],[Discount4]])</f>
        <v>2933.3224</v>
      </c>
      <c r="K27" s="1">
        <f>Sales_Fact[[#This Row],[Quantity2]]*Sales_Fact[[#This Row],[Unit_Price3]]</f>
        <v>3410.84</v>
      </c>
      <c r="L27" s="1">
        <f>Sales_Fact[[#This Row],[Gross Amount]]*Sales_Fact[[#This Row],[Discount4]]</f>
        <v>477.51760000000007</v>
      </c>
      <c r="M27" s="1" t="str">
        <f>IF(Sales_Fact[[#This Row],[Total_Amount5]]&gt;1000,"High Value","Standard")</f>
        <v>High Value</v>
      </c>
      <c r="N27" s="1" t="str">
        <f>_xlfn.XLOOKUP(D27,Product_Dim!$A$2:$A$101,Product_Dim!$B$2:$B$101,"Not Found")</f>
        <v>Tennis Ball 3-Pack</v>
      </c>
      <c r="O27" s="1" t="str">
        <f>_xlfn.XLOOKUP(D27,Product_Dim!$A$2:$A$101,Product_Dim!$C$2:$C$101)</f>
        <v>Sports</v>
      </c>
      <c r="P27" s="1">
        <f>_xlfn.XLOOKUP(D27,Product_Dim!$A$2:$A$101,Product_Dim!$H$2:$H$101)</f>
        <v>103.45</v>
      </c>
      <c r="Q27" s="1" t="str">
        <f>_xlfn.XLOOKUP(C27,'Customer_Dim'!$A$2:$A$501,'Customer_Dim'!$I$2:$I$501)</f>
        <v>Bronze</v>
      </c>
      <c r="R27" s="1" t="str">
        <f>_xlfn.XLOOKUP(C27,'Customer_Dim'!$A$2:$A$501,'Customer_Dim'!$D$2:$D$501)</f>
        <v>Male</v>
      </c>
      <c r="S27" s="1" t="str">
        <f>_xlfn.XLOOKUP(C27,'Customer_Dim'!$A$2:$A$501,'Customer_Dim'!$L$2:$L$501)</f>
        <v>Young</v>
      </c>
      <c r="T27" s="1" t="str">
        <f>_xlfn.XLOOKUP(E27,Store_Dim!$A$2:$A$21,Store_Dim!$C$2:$C$21)</f>
        <v>North</v>
      </c>
      <c r="U27" s="1" t="str">
        <f>_xlfn.XLOOKUP(E27,Store_Dim!$A$2:$A$21,Store_Dim!$E$2:$E$21)</f>
        <v>Online</v>
      </c>
      <c r="V27" s="1">
        <f>Table8[[#This Row],[Cost]]*Table8[[#This Row],[Quantity]]</f>
        <v>413.8</v>
      </c>
      <c r="W27" s="1">
        <f>Table8[[#This Row],[Total_Amount]]-Table8[[#This Row],[Total Cost]]</f>
        <v>2519.5223999999998</v>
      </c>
    </row>
    <row r="28" spans="1:23" hidden="1" x14ac:dyDescent="0.25">
      <c r="A28" t="s">
        <v>2708</v>
      </c>
      <c r="B28" s="3">
        <v>45607</v>
      </c>
      <c r="C28" t="s">
        <v>38</v>
      </c>
      <c r="D28" t="s">
        <v>1635</v>
      </c>
      <c r="E28" t="s">
        <v>1874</v>
      </c>
      <c r="F28" s="4">
        <f>IF(ISBLANK(Sales_Fact[[#This Row],[Quantity]]),MEDIAN(Sales_Fact[Quantity]),Sales_Fact[[#This Row],[Quantity]])</f>
        <v>4</v>
      </c>
      <c r="G28" s="1">
        <f>IF(ISBLANK(Sales_Fact[[#This Row],[Unit_Price]]),MEDIAN(Sales_Fact[Unit_Price]),Sales_Fact[[#This Row],[Unit_Price]])</f>
        <v>156.16</v>
      </c>
      <c r="H28" s="2">
        <f>IF(ISBLANK(Sales_Fact[[#This Row],[Discount]]),MEDIAN(Sales_Fact[Discount]),Sales_Fact[[#This Row],[Discount]])</f>
        <v>0.14000000000000001</v>
      </c>
      <c r="I28" t="s">
        <v>1864</v>
      </c>
      <c r="J28" s="1">
        <f>Sales_Fact[[#This Row],[Quantity2]]*Sales_Fact[[#This Row],[Unit_Price3]]*(1-Sales_Fact[[#This Row],[Discount4]])</f>
        <v>537.19039999999995</v>
      </c>
      <c r="K28" s="1">
        <f>Sales_Fact[[#This Row],[Quantity2]]*Sales_Fact[[#This Row],[Unit_Price3]]</f>
        <v>624.64</v>
      </c>
      <c r="L28" s="1">
        <f>Sales_Fact[[#This Row],[Gross Amount]]*Sales_Fact[[#This Row],[Discount4]]</f>
        <v>87.449600000000004</v>
      </c>
      <c r="M28" s="1" t="str">
        <f>IF(Sales_Fact[[#This Row],[Total_Amount5]]&gt;1000,"High Value","Standard")</f>
        <v>Standard</v>
      </c>
      <c r="N28" s="1" t="str">
        <f>_xlfn.XLOOKUP(D28,Product_Dim!$A$2:$A$101,Product_Dim!$B$2:$B$101,"Not Found")</f>
        <v>Sports Stopwatch Timer</v>
      </c>
      <c r="O28" s="1" t="str">
        <f>_xlfn.XLOOKUP(D28,Product_Dim!$A$2:$A$101,Product_Dim!$C$2:$C$101)</f>
        <v>Sports</v>
      </c>
      <c r="P28" s="1">
        <f>_xlfn.XLOOKUP(D28,Product_Dim!$A$2:$A$101,Product_Dim!$H$2:$H$101)</f>
        <v>38.76</v>
      </c>
      <c r="Q28" s="1" t="str">
        <f>_xlfn.XLOOKUP(C28,'Customer_Dim'!$A$2:$A$501,'Customer_Dim'!$I$2:$I$501)</f>
        <v>Platinum</v>
      </c>
      <c r="R28" s="1" t="str">
        <f>_xlfn.XLOOKUP(C28,'Customer_Dim'!$A$2:$A$501,'Customer_Dim'!$D$2:$D$501)</f>
        <v>Female</v>
      </c>
      <c r="S28" s="1" t="str">
        <f>_xlfn.XLOOKUP(C28,'Customer_Dim'!$A$2:$A$501,'Customer_Dim'!$L$2:$L$501)</f>
        <v>Young</v>
      </c>
      <c r="T28" s="1" t="str">
        <f>_xlfn.XLOOKUP(E28,Store_Dim!$A$2:$A$21,Store_Dim!$C$2:$C$21)</f>
        <v>South</v>
      </c>
      <c r="U28" s="1" t="str">
        <f>_xlfn.XLOOKUP(E28,Store_Dim!$A$2:$A$21,Store_Dim!$E$2:$E$21)</f>
        <v>Online</v>
      </c>
      <c r="V28" s="1">
        <f>Table8[[#This Row],[Cost]]*Table8[[#This Row],[Quantity]]</f>
        <v>155.04</v>
      </c>
      <c r="W28" s="1">
        <f>Table8[[#This Row],[Total_Amount]]-Table8[[#This Row],[Total Cost]]</f>
        <v>382.15039999999999</v>
      </c>
    </row>
    <row r="29" spans="1:23" hidden="1" x14ac:dyDescent="0.25">
      <c r="A29" t="s">
        <v>2539</v>
      </c>
      <c r="B29" s="3">
        <v>45531</v>
      </c>
      <c r="C29" t="s">
        <v>38</v>
      </c>
      <c r="D29" t="s">
        <v>1668</v>
      </c>
      <c r="E29" t="s">
        <v>1899</v>
      </c>
      <c r="F29" s="4">
        <f>IF(ISBLANK(Sales_Fact[[#This Row],[Quantity]]),MEDIAN(Sales_Fact[Quantity]),Sales_Fact[[#This Row],[Quantity]])</f>
        <v>3</v>
      </c>
      <c r="G29" s="1">
        <f>IF(ISBLANK(Sales_Fact[[#This Row],[Unit_Price]]),MEDIAN(Sales_Fact[Unit_Price]),Sales_Fact[[#This Row],[Unit_Price]])</f>
        <v>815.49</v>
      </c>
      <c r="H29" s="2">
        <f>IF(ISBLANK(Sales_Fact[[#This Row],[Discount]]),MEDIAN(Sales_Fact[Discount]),Sales_Fact[[#This Row],[Discount]])</f>
        <v>0.17</v>
      </c>
      <c r="I29" t="s">
        <v>1864</v>
      </c>
      <c r="J29" s="1">
        <f>Sales_Fact[[#This Row],[Quantity2]]*Sales_Fact[[#This Row],[Unit_Price3]]*(1-Sales_Fact[[#This Row],[Discount4]])</f>
        <v>2030.5701000000001</v>
      </c>
      <c r="K29" s="1">
        <f>Sales_Fact[[#This Row],[Quantity2]]*Sales_Fact[[#This Row],[Unit_Price3]]</f>
        <v>2446.4700000000003</v>
      </c>
      <c r="L29" s="1">
        <f>Sales_Fact[[#This Row],[Gross Amount]]*Sales_Fact[[#This Row],[Discount4]]</f>
        <v>415.89990000000006</v>
      </c>
      <c r="M29" s="1" t="str">
        <f>IF(Sales_Fact[[#This Row],[Total_Amount5]]&gt;1000,"High Value","Standard")</f>
        <v>High Value</v>
      </c>
      <c r="N29" s="1" t="str">
        <f>_xlfn.XLOOKUP(D29,Product_Dim!$A$2:$A$101,Product_Dim!$B$2:$B$101,"Not Found")</f>
        <v>Portable Power Bank</v>
      </c>
      <c r="O29" s="1" t="str">
        <f>_xlfn.XLOOKUP(D29,Product_Dim!$A$2:$A$101,Product_Dim!$C$2:$C$101)</f>
        <v>Electronics</v>
      </c>
      <c r="P29" s="1">
        <f>_xlfn.XLOOKUP(D29,Product_Dim!$A$2:$A$101,Product_Dim!$H$2:$H$101)</f>
        <v>326.06</v>
      </c>
      <c r="Q29" s="1" t="str">
        <f>_xlfn.XLOOKUP(C29,'Customer_Dim'!$A$2:$A$501,'Customer_Dim'!$I$2:$I$501)</f>
        <v>Platinum</v>
      </c>
      <c r="R29" s="1" t="str">
        <f>_xlfn.XLOOKUP(C29,'Customer_Dim'!$A$2:$A$501,'Customer_Dim'!$D$2:$D$501)</f>
        <v>Female</v>
      </c>
      <c r="S29" s="1" t="str">
        <f>_xlfn.XLOOKUP(C29,'Customer_Dim'!$A$2:$A$501,'Customer_Dim'!$L$2:$L$501)</f>
        <v>Young</v>
      </c>
      <c r="T29" s="1" t="str">
        <f>_xlfn.XLOOKUP(E29,Store_Dim!$A$2:$A$21,Store_Dim!$C$2:$C$21)</f>
        <v>East</v>
      </c>
      <c r="U29" s="1" t="str">
        <f>_xlfn.XLOOKUP(E29,Store_Dim!$A$2:$A$21,Store_Dim!$E$2:$E$21)</f>
        <v>Flagship</v>
      </c>
      <c r="V29" s="1">
        <f>Table8[[#This Row],[Cost]]*Table8[[#This Row],[Quantity]]</f>
        <v>978.18000000000006</v>
      </c>
      <c r="W29" s="1">
        <f>Table8[[#This Row],[Total_Amount]]-Table8[[#This Row],[Total Cost]]</f>
        <v>1052.3901000000001</v>
      </c>
    </row>
    <row r="30" spans="1:23" hidden="1" x14ac:dyDescent="0.25">
      <c r="A30" t="s">
        <v>2300</v>
      </c>
      <c r="B30" s="3">
        <v>45666</v>
      </c>
      <c r="C30" t="s">
        <v>38</v>
      </c>
      <c r="D30" t="s">
        <v>1830</v>
      </c>
      <c r="E30" t="s">
        <v>1874</v>
      </c>
      <c r="F30" s="4">
        <f>IF(ISBLANK(Sales_Fact[[#This Row],[Quantity]]),MEDIAN(Sales_Fact[Quantity]),Sales_Fact[[#This Row],[Quantity]])</f>
        <v>2</v>
      </c>
      <c r="G30" s="1">
        <f>IF(ISBLANK(Sales_Fact[[#This Row],[Unit_Price]]),MEDIAN(Sales_Fact[Unit_Price]),Sales_Fact[[#This Row],[Unit_Price]])</f>
        <v>74.209999999999994</v>
      </c>
      <c r="H30" s="2">
        <f>IF(ISBLANK(Sales_Fact[[#This Row],[Discount]]),MEDIAN(Sales_Fact[Discount]),Sales_Fact[[#This Row],[Discount]])</f>
        <v>0.11</v>
      </c>
      <c r="I30" t="s">
        <v>1861</v>
      </c>
      <c r="J30" s="1">
        <f>Sales_Fact[[#This Row],[Quantity2]]*Sales_Fact[[#This Row],[Unit_Price3]]*(1-Sales_Fact[[#This Row],[Discount4]])</f>
        <v>132.09379999999999</v>
      </c>
      <c r="K30" s="1">
        <f>Sales_Fact[[#This Row],[Quantity2]]*Sales_Fact[[#This Row],[Unit_Price3]]</f>
        <v>148.41999999999999</v>
      </c>
      <c r="L30" s="1">
        <f>Sales_Fact[[#This Row],[Gross Amount]]*Sales_Fact[[#This Row],[Discount4]]</f>
        <v>16.3262</v>
      </c>
      <c r="M30" s="1" t="str">
        <f>IF(Sales_Fact[[#This Row],[Total_Amount5]]&gt;1000,"High Value","Standard")</f>
        <v>Standard</v>
      </c>
      <c r="N30" s="1" t="str">
        <f>_xlfn.XLOOKUP(D30,Product_Dim!$A$2:$A$101,Product_Dim!$B$2:$B$101,"Not Found")</f>
        <v>USB-C Laptop Charger</v>
      </c>
      <c r="O30" s="1" t="str">
        <f>_xlfn.XLOOKUP(D30,Product_Dim!$A$2:$A$101,Product_Dim!$C$2:$C$101)</f>
        <v>Electronics</v>
      </c>
      <c r="P30" s="1">
        <f>_xlfn.XLOOKUP(D30,Product_Dim!$A$2:$A$101,Product_Dim!$H$2:$H$101)</f>
        <v>377.52</v>
      </c>
      <c r="Q30" s="1" t="str">
        <f>_xlfn.XLOOKUP(C30,'Customer_Dim'!$A$2:$A$501,'Customer_Dim'!$I$2:$I$501)</f>
        <v>Platinum</v>
      </c>
      <c r="R30" s="1" t="str">
        <f>_xlfn.XLOOKUP(C30,'Customer_Dim'!$A$2:$A$501,'Customer_Dim'!$D$2:$D$501)</f>
        <v>Female</v>
      </c>
      <c r="S30" s="1" t="str">
        <f>_xlfn.XLOOKUP(C30,'Customer_Dim'!$A$2:$A$501,'Customer_Dim'!$L$2:$L$501)</f>
        <v>Young</v>
      </c>
      <c r="T30" s="1" t="str">
        <f>_xlfn.XLOOKUP(E30,Store_Dim!$A$2:$A$21,Store_Dim!$C$2:$C$21)</f>
        <v>South</v>
      </c>
      <c r="U30" s="1" t="str">
        <f>_xlfn.XLOOKUP(E30,Store_Dim!$A$2:$A$21,Store_Dim!$E$2:$E$21)</f>
        <v>Online</v>
      </c>
      <c r="V30" s="1">
        <f>Table8[[#This Row],[Cost]]*Table8[[#This Row],[Quantity]]</f>
        <v>755.04</v>
      </c>
      <c r="W30" s="1">
        <f>Table8[[#This Row],[Total_Amount]]-Table8[[#This Row],[Total Cost]]</f>
        <v>-622.94619999999998</v>
      </c>
    </row>
    <row r="31" spans="1:23" hidden="1" x14ac:dyDescent="0.25">
      <c r="A31" t="s">
        <v>2352</v>
      </c>
      <c r="B31" s="3">
        <v>45713</v>
      </c>
      <c r="C31" t="s">
        <v>38</v>
      </c>
      <c r="D31" t="s">
        <v>1815</v>
      </c>
      <c r="E31" t="s">
        <v>1886</v>
      </c>
      <c r="F31" s="4">
        <f>IF(ISBLANK(Sales_Fact[[#This Row],[Quantity]]),MEDIAN(Sales_Fact[Quantity]),Sales_Fact[[#This Row],[Quantity]])</f>
        <v>2</v>
      </c>
      <c r="G31" s="1">
        <f>IF(ISBLANK(Sales_Fact[[#This Row],[Unit_Price]]),MEDIAN(Sales_Fact[Unit_Price]),Sales_Fact[[#This Row],[Unit_Price]])</f>
        <v>451.67</v>
      </c>
      <c r="H31" s="2">
        <f>IF(ISBLANK(Sales_Fact[[#This Row],[Discount]]),MEDIAN(Sales_Fact[Discount]),Sales_Fact[[#This Row],[Discount]])</f>
        <v>0.15</v>
      </c>
      <c r="I31" t="s">
        <v>1868</v>
      </c>
      <c r="J31" s="1">
        <f>Sales_Fact[[#This Row],[Quantity2]]*Sales_Fact[[#This Row],[Unit_Price3]]*(1-Sales_Fact[[#This Row],[Discount4]])</f>
        <v>767.83900000000006</v>
      </c>
      <c r="K31" s="1">
        <f>Sales_Fact[[#This Row],[Quantity2]]*Sales_Fact[[#This Row],[Unit_Price3]]</f>
        <v>903.34</v>
      </c>
      <c r="L31" s="1">
        <f>Sales_Fact[[#This Row],[Gross Amount]]*Sales_Fact[[#This Row],[Discount4]]</f>
        <v>135.501</v>
      </c>
      <c r="M31" s="1" t="str">
        <f>IF(Sales_Fact[[#This Row],[Total_Amount5]]&gt;1000,"High Value","Standard")</f>
        <v>Standard</v>
      </c>
      <c r="N31" s="1" t="str">
        <f>_xlfn.XLOOKUP(D31,Product_Dim!$A$2:$A$101,Product_Dim!$B$2:$B$101,"Not Found")</f>
        <v>Sports Wrist Sweatbands</v>
      </c>
      <c r="O31" s="1" t="str">
        <f>_xlfn.XLOOKUP(D31,Product_Dim!$A$2:$A$101,Product_Dim!$C$2:$C$101)</f>
        <v>Sports</v>
      </c>
      <c r="P31" s="1">
        <f>_xlfn.XLOOKUP(D31,Product_Dim!$A$2:$A$101,Product_Dim!$H$2:$H$101)</f>
        <v>131.24</v>
      </c>
      <c r="Q31" s="1" t="str">
        <f>_xlfn.XLOOKUP(C31,'Customer_Dim'!$A$2:$A$501,'Customer_Dim'!$I$2:$I$501)</f>
        <v>Platinum</v>
      </c>
      <c r="R31" s="1" t="str">
        <f>_xlfn.XLOOKUP(C31,'Customer_Dim'!$A$2:$A$501,'Customer_Dim'!$D$2:$D$501)</f>
        <v>Female</v>
      </c>
      <c r="S31" s="1" t="str">
        <f>_xlfn.XLOOKUP(C31,'Customer_Dim'!$A$2:$A$501,'Customer_Dim'!$L$2:$L$501)</f>
        <v>Young</v>
      </c>
      <c r="T31" s="1" t="str">
        <f>_xlfn.XLOOKUP(E31,Store_Dim!$A$2:$A$21,Store_Dim!$C$2:$C$21)</f>
        <v>West</v>
      </c>
      <c r="U31" s="1" t="str">
        <f>_xlfn.XLOOKUP(E31,Store_Dim!$A$2:$A$21,Store_Dim!$E$2:$E$21)</f>
        <v>Flagship</v>
      </c>
      <c r="V31" s="1">
        <f>Table8[[#This Row],[Cost]]*Table8[[#This Row],[Quantity]]</f>
        <v>262.48</v>
      </c>
      <c r="W31" s="1">
        <f>Table8[[#This Row],[Total_Amount]]-Table8[[#This Row],[Total Cost]]</f>
        <v>505.35900000000004</v>
      </c>
    </row>
    <row r="32" spans="1:23" x14ac:dyDescent="0.25">
      <c r="A32" t="s">
        <v>3039</v>
      </c>
      <c r="B32" s="3">
        <v>45454</v>
      </c>
      <c r="C32" t="s">
        <v>38</v>
      </c>
      <c r="D32" t="s">
        <v>1800</v>
      </c>
      <c r="E32" t="s">
        <v>1863</v>
      </c>
      <c r="F32" s="4">
        <f>IF(ISBLANK(Sales_Fact[[#This Row],[Quantity]]),MEDIAN(Sales_Fact[Quantity]),Sales_Fact[[#This Row],[Quantity]])</f>
        <v>1</v>
      </c>
      <c r="G32" s="21">
        <f>IF(ISBLANK(Sales_Fact[[#This Row],[Unit_Price]]),MEDIAN(Sales_Fact[Unit_Price]),Sales_Fact[[#This Row],[Unit_Price]])</f>
        <v>429.38</v>
      </c>
      <c r="H32" s="2">
        <f>IF(ISBLANK(Sales_Fact[[#This Row],[Discount]]),MEDIAN(Sales_Fact[Discount]),Sales_Fact[[#This Row],[Discount]])</f>
        <v>0.13</v>
      </c>
      <c r="I32" t="s">
        <v>1864</v>
      </c>
      <c r="J32" s="21">
        <f>Sales_Fact[[#This Row],[Quantity2]]*Sales_Fact[[#This Row],[Unit_Price3]]*(1-Sales_Fact[[#This Row],[Discount4]])</f>
        <v>373.56060000000002</v>
      </c>
      <c r="K32" s="21">
        <f>Sales_Fact[[#This Row],[Quantity2]]*Sales_Fact[[#This Row],[Unit_Price3]]</f>
        <v>429.38</v>
      </c>
      <c r="L32" s="21">
        <f>Sales_Fact[[#This Row],[Gross Amount]]*Sales_Fact[[#This Row],[Discount4]]</f>
        <v>55.819400000000002</v>
      </c>
      <c r="M32" s="1" t="str">
        <f>IF(Sales_Fact[[#This Row],[Total_Amount5]]&gt;1000,"High Value","Standard")</f>
        <v>Standard</v>
      </c>
      <c r="N32" s="1" t="str">
        <f>_xlfn.XLOOKUP(D32,Product_Dim!$A$2:$A$101,Product_Dim!$B$2:$B$101,"Not Found")</f>
        <v>Hydrating Face Cleanser</v>
      </c>
      <c r="O32" s="1" t="str">
        <f>_xlfn.XLOOKUP(D32,Product_Dim!$A$2:$A$101,Product_Dim!$C$2:$C$101)</f>
        <v>Beauty</v>
      </c>
      <c r="P32" s="1">
        <f>_xlfn.XLOOKUP(D32,Product_Dim!$A$2:$A$101,Product_Dim!$H$2:$H$101)</f>
        <v>242.96499999999997</v>
      </c>
      <c r="Q32" s="1" t="str">
        <f>_xlfn.XLOOKUP(C32,'Customer_Dim'!$A$2:$A$501,'Customer_Dim'!$I$2:$I$501)</f>
        <v>Platinum</v>
      </c>
      <c r="R32" s="1" t="str">
        <f>_xlfn.XLOOKUP(C32,'Customer_Dim'!$A$2:$A$501,'Customer_Dim'!$D$2:$D$501)</f>
        <v>Female</v>
      </c>
      <c r="S32" s="1" t="str">
        <f>_xlfn.XLOOKUP(C32,'Customer_Dim'!$A$2:$A$501,'Customer_Dim'!$L$2:$L$501)</f>
        <v>Young</v>
      </c>
      <c r="T32" s="1" t="str">
        <f>_xlfn.XLOOKUP(E32,Store_Dim!$A$2:$A$21,Store_Dim!$C$2:$C$21)</f>
        <v>North</v>
      </c>
      <c r="U32" s="1" t="str">
        <f>_xlfn.XLOOKUP(E32,Store_Dim!$A$2:$A$21,Store_Dim!$E$2:$E$21)</f>
        <v>Flagship</v>
      </c>
      <c r="V32" s="21">
        <f>Table8[[#This Row],[Cost]]*Table8[[#This Row],[Quantity]]</f>
        <v>242.96499999999997</v>
      </c>
      <c r="W32" s="21">
        <f>Table8[[#This Row],[Total_Amount]]-Table8[[#This Row],[Total Cost]]</f>
        <v>130.59560000000005</v>
      </c>
    </row>
    <row r="33" spans="1:23" hidden="1" x14ac:dyDescent="0.25">
      <c r="A33" t="s">
        <v>3116</v>
      </c>
      <c r="B33" s="3">
        <v>45785</v>
      </c>
      <c r="C33" t="s">
        <v>42</v>
      </c>
      <c r="D33" t="s">
        <v>1564</v>
      </c>
      <c r="E33" t="s">
        <v>1881</v>
      </c>
      <c r="F33" s="4">
        <f>IF(ISBLANK(Sales_Fact[[#This Row],[Quantity]]),MEDIAN(Sales_Fact[Quantity]),Sales_Fact[[#This Row],[Quantity]])</f>
        <v>2</v>
      </c>
      <c r="G33" s="1">
        <f>IF(ISBLANK(Sales_Fact[[#This Row],[Unit_Price]]),MEDIAN(Sales_Fact[Unit_Price]),Sales_Fact[[#This Row],[Unit_Price]])</f>
        <v>148.96</v>
      </c>
      <c r="H33" s="2">
        <f>IF(ISBLANK(Sales_Fact[[#This Row],[Discount]]),MEDIAN(Sales_Fact[Discount]),Sales_Fact[[#This Row],[Discount]])</f>
        <v>0.03</v>
      </c>
      <c r="I33" t="s">
        <v>1868</v>
      </c>
      <c r="J33" s="1">
        <f>Sales_Fact[[#This Row],[Quantity2]]*Sales_Fact[[#This Row],[Unit_Price3]]*(1-Sales_Fact[[#This Row],[Discount4]])</f>
        <v>288.98239999999998</v>
      </c>
      <c r="K33" s="1">
        <f>Sales_Fact[[#This Row],[Quantity2]]*Sales_Fact[[#This Row],[Unit_Price3]]</f>
        <v>297.92</v>
      </c>
      <c r="L33" s="1">
        <f>Sales_Fact[[#This Row],[Gross Amount]]*Sales_Fact[[#This Row],[Discount4]]</f>
        <v>8.9375999999999998</v>
      </c>
      <c r="M33" s="1" t="str">
        <f>IF(Sales_Fact[[#This Row],[Total_Amount5]]&gt;1000,"High Value","Standard")</f>
        <v>Standard</v>
      </c>
      <c r="N33" s="1" t="str">
        <f>_xlfn.XLOOKUP(D33,Product_Dim!$A$2:$A$101,Product_Dim!$B$2:$B$101,"Not Found")</f>
        <v>Men's Leather Belt</v>
      </c>
      <c r="O33" s="1" t="str">
        <f>_xlfn.XLOOKUP(D33,Product_Dim!$A$2:$A$101,Product_Dim!$C$2:$C$101)</f>
        <v>Clothing</v>
      </c>
      <c r="P33" s="1">
        <f>_xlfn.XLOOKUP(D33,Product_Dim!$A$2:$A$101,Product_Dim!$H$2:$H$101)</f>
        <v>261</v>
      </c>
      <c r="Q33" s="1" t="str">
        <f>_xlfn.XLOOKUP(C33,'Customer_Dim'!$A$2:$A$501,'Customer_Dim'!$I$2:$I$501)</f>
        <v>Bronze</v>
      </c>
      <c r="R33" s="1" t="str">
        <f>_xlfn.XLOOKUP(C33,'Customer_Dim'!$A$2:$A$501,'Customer_Dim'!$D$2:$D$501)</f>
        <v>Female</v>
      </c>
      <c r="S33" s="1" t="str">
        <f>_xlfn.XLOOKUP(C33,'Customer_Dim'!$A$2:$A$501,'Customer_Dim'!$L$2:$L$501)</f>
        <v>Young</v>
      </c>
      <c r="T33" s="1" t="str">
        <f>_xlfn.XLOOKUP(E33,Store_Dim!$A$2:$A$21,Store_Dim!$C$2:$C$21)</f>
        <v>South</v>
      </c>
      <c r="U33" s="1" t="str">
        <f>_xlfn.XLOOKUP(E33,Store_Dim!$A$2:$A$21,Store_Dim!$E$2:$E$21)</f>
        <v>Outlet</v>
      </c>
      <c r="V33" s="1">
        <f>Table8[[#This Row],[Cost]]*Table8[[#This Row],[Quantity]]</f>
        <v>522</v>
      </c>
      <c r="W33" s="1">
        <f>Table8[[#This Row],[Total_Amount]]-Table8[[#This Row],[Total Cost]]</f>
        <v>-233.01760000000002</v>
      </c>
    </row>
    <row r="34" spans="1:23" hidden="1" x14ac:dyDescent="0.25">
      <c r="A34" t="s">
        <v>3312</v>
      </c>
      <c r="B34" s="3">
        <v>45664</v>
      </c>
      <c r="C34" t="s">
        <v>42</v>
      </c>
      <c r="D34" t="s">
        <v>1591</v>
      </c>
      <c r="E34" t="s">
        <v>1899</v>
      </c>
      <c r="F34" s="4">
        <f>IF(ISBLANK(Sales_Fact[[#This Row],[Quantity]]),MEDIAN(Sales_Fact[Quantity]),Sales_Fact[[#This Row],[Quantity]])</f>
        <v>4</v>
      </c>
      <c r="G34" s="1">
        <f>IF(ISBLANK(Sales_Fact[[#This Row],[Unit_Price]]),MEDIAN(Sales_Fact[Unit_Price]),Sales_Fact[[#This Row],[Unit_Price]])</f>
        <v>313.83</v>
      </c>
      <c r="H34" s="2">
        <f>IF(ISBLANK(Sales_Fact[[#This Row],[Discount]]),MEDIAN(Sales_Fact[Discount]),Sales_Fact[[#This Row],[Discount]])</f>
        <v>0.08</v>
      </c>
      <c r="I34" t="s">
        <v>1868</v>
      </c>
      <c r="J34" s="1">
        <f>Sales_Fact[[#This Row],[Quantity2]]*Sales_Fact[[#This Row],[Unit_Price3]]*(1-Sales_Fact[[#This Row],[Discount4]])</f>
        <v>1154.8943999999999</v>
      </c>
      <c r="K34" s="1">
        <f>Sales_Fact[[#This Row],[Quantity2]]*Sales_Fact[[#This Row],[Unit_Price3]]</f>
        <v>1255.32</v>
      </c>
      <c r="L34" s="1">
        <f>Sales_Fact[[#This Row],[Gross Amount]]*Sales_Fact[[#This Row],[Discount4]]</f>
        <v>100.4256</v>
      </c>
      <c r="M34" s="1" t="str">
        <f>IF(Sales_Fact[[#This Row],[Total_Amount5]]&gt;1000,"High Value","Standard")</f>
        <v>High Value</v>
      </c>
      <c r="N34" s="1" t="str">
        <f>_xlfn.XLOOKUP(D34,Product_Dim!$A$2:$A$101,Product_Dim!$B$2:$B$101,"Not Found")</f>
        <v>USB-C Fast Charger</v>
      </c>
      <c r="O34" s="1" t="str">
        <f>_xlfn.XLOOKUP(D34,Product_Dim!$A$2:$A$101,Product_Dim!$C$2:$C$101)</f>
        <v>Electronics</v>
      </c>
      <c r="P34" s="1">
        <f>_xlfn.XLOOKUP(D34,Product_Dim!$A$2:$A$101,Product_Dim!$H$2:$H$101)</f>
        <v>242.23</v>
      </c>
      <c r="Q34" s="1" t="str">
        <f>_xlfn.XLOOKUP(C34,'Customer_Dim'!$A$2:$A$501,'Customer_Dim'!$I$2:$I$501)</f>
        <v>Bronze</v>
      </c>
      <c r="R34" s="1" t="str">
        <f>_xlfn.XLOOKUP(C34,'Customer_Dim'!$A$2:$A$501,'Customer_Dim'!$D$2:$D$501)</f>
        <v>Female</v>
      </c>
      <c r="S34" s="1" t="str">
        <f>_xlfn.XLOOKUP(C34,'Customer_Dim'!$A$2:$A$501,'Customer_Dim'!$L$2:$L$501)</f>
        <v>Young</v>
      </c>
      <c r="T34" s="1" t="str">
        <f>_xlfn.XLOOKUP(E34,Store_Dim!$A$2:$A$21,Store_Dim!$C$2:$C$21)</f>
        <v>East</v>
      </c>
      <c r="U34" s="1" t="str">
        <f>_xlfn.XLOOKUP(E34,Store_Dim!$A$2:$A$21,Store_Dim!$E$2:$E$21)</f>
        <v>Flagship</v>
      </c>
      <c r="V34" s="1">
        <f>Table8[[#This Row],[Cost]]*Table8[[#This Row],[Quantity]]</f>
        <v>968.92</v>
      </c>
      <c r="W34" s="1">
        <f>Table8[[#This Row],[Total_Amount]]-Table8[[#This Row],[Total Cost]]</f>
        <v>185.97439999999995</v>
      </c>
    </row>
    <row r="35" spans="1:23" hidden="1" x14ac:dyDescent="0.25">
      <c r="A35" t="s">
        <v>3383</v>
      </c>
      <c r="B35" s="3">
        <v>45555</v>
      </c>
      <c r="C35" t="s">
        <v>42</v>
      </c>
      <c r="D35" t="s">
        <v>1591</v>
      </c>
      <c r="E35" t="s">
        <v>1860</v>
      </c>
      <c r="F35" s="4">
        <f>IF(ISBLANK(Sales_Fact[[#This Row],[Quantity]]),MEDIAN(Sales_Fact[Quantity]),Sales_Fact[[#This Row],[Quantity]])</f>
        <v>2</v>
      </c>
      <c r="G35" s="1">
        <f>IF(ISBLANK(Sales_Fact[[#This Row],[Unit_Price]]),MEDIAN(Sales_Fact[Unit_Price]),Sales_Fact[[#This Row],[Unit_Price]])</f>
        <v>717.31</v>
      </c>
      <c r="H35" s="2">
        <f>IF(ISBLANK(Sales_Fact[[#This Row],[Discount]]),MEDIAN(Sales_Fact[Discount]),Sales_Fact[[#This Row],[Discount]])</f>
        <v>0.15</v>
      </c>
      <c r="I35" t="s">
        <v>1864</v>
      </c>
      <c r="J35" s="1">
        <f>Sales_Fact[[#This Row],[Quantity2]]*Sales_Fact[[#This Row],[Unit_Price3]]*(1-Sales_Fact[[#This Row],[Discount4]])</f>
        <v>1219.4269999999999</v>
      </c>
      <c r="K35" s="1">
        <f>Sales_Fact[[#This Row],[Quantity2]]*Sales_Fact[[#This Row],[Unit_Price3]]</f>
        <v>1434.62</v>
      </c>
      <c r="L35" s="1">
        <f>Sales_Fact[[#This Row],[Gross Amount]]*Sales_Fact[[#This Row],[Discount4]]</f>
        <v>215.19299999999998</v>
      </c>
      <c r="M35" s="1" t="str">
        <f>IF(Sales_Fact[[#This Row],[Total_Amount5]]&gt;1000,"High Value","Standard")</f>
        <v>High Value</v>
      </c>
      <c r="N35" s="1" t="str">
        <f>_xlfn.XLOOKUP(D35,Product_Dim!$A$2:$A$101,Product_Dim!$B$2:$B$101,"Not Found")</f>
        <v>USB-C Fast Charger</v>
      </c>
      <c r="O35" s="1" t="str">
        <f>_xlfn.XLOOKUP(D35,Product_Dim!$A$2:$A$101,Product_Dim!$C$2:$C$101)</f>
        <v>Electronics</v>
      </c>
      <c r="P35" s="1">
        <f>_xlfn.XLOOKUP(D35,Product_Dim!$A$2:$A$101,Product_Dim!$H$2:$H$101)</f>
        <v>242.23</v>
      </c>
      <c r="Q35" s="1" t="str">
        <f>_xlfn.XLOOKUP(C35,'Customer_Dim'!$A$2:$A$501,'Customer_Dim'!$I$2:$I$501)</f>
        <v>Bronze</v>
      </c>
      <c r="R35" s="1" t="str">
        <f>_xlfn.XLOOKUP(C35,'Customer_Dim'!$A$2:$A$501,'Customer_Dim'!$D$2:$D$501)</f>
        <v>Female</v>
      </c>
      <c r="S35" s="1" t="str">
        <f>_xlfn.XLOOKUP(C35,'Customer_Dim'!$A$2:$A$501,'Customer_Dim'!$L$2:$L$501)</f>
        <v>Young</v>
      </c>
      <c r="T35" s="1" t="str">
        <f>_xlfn.XLOOKUP(E35,Store_Dim!$A$2:$A$21,Store_Dim!$C$2:$C$21)</f>
        <v>North</v>
      </c>
      <c r="U35" s="1" t="str">
        <f>_xlfn.XLOOKUP(E35,Store_Dim!$A$2:$A$21,Store_Dim!$E$2:$E$21)</f>
        <v>Outlet</v>
      </c>
      <c r="V35" s="1">
        <f>Table8[[#This Row],[Cost]]*Table8[[#This Row],[Quantity]]</f>
        <v>484.46</v>
      </c>
      <c r="W35" s="1">
        <f>Table8[[#This Row],[Total_Amount]]-Table8[[#This Row],[Total Cost]]</f>
        <v>734.96699999999987</v>
      </c>
    </row>
    <row r="36" spans="1:23" hidden="1" x14ac:dyDescent="0.25">
      <c r="A36" t="s">
        <v>2326</v>
      </c>
      <c r="B36" s="3">
        <v>45736</v>
      </c>
      <c r="C36" t="s">
        <v>42</v>
      </c>
      <c r="D36" t="s">
        <v>1806</v>
      </c>
      <c r="E36" t="s">
        <v>1879</v>
      </c>
      <c r="F36" s="4">
        <f>IF(ISBLANK(Sales_Fact[[#This Row],[Quantity]]),MEDIAN(Sales_Fact[Quantity]),Sales_Fact[[#This Row],[Quantity]])</f>
        <v>2</v>
      </c>
      <c r="G36" s="1">
        <f>IF(ISBLANK(Sales_Fact[[#This Row],[Unit_Price]]),MEDIAN(Sales_Fact[Unit_Price]),Sales_Fact[[#This Row],[Unit_Price]])</f>
        <v>873.22</v>
      </c>
      <c r="H36" s="2">
        <f>IF(ISBLANK(Sales_Fact[[#This Row],[Discount]]),MEDIAN(Sales_Fact[Discount]),Sales_Fact[[#This Row],[Discount]])</f>
        <v>0.18</v>
      </c>
      <c r="I36" t="s">
        <v>1861</v>
      </c>
      <c r="J36" s="1">
        <f>Sales_Fact[[#This Row],[Quantity2]]*Sales_Fact[[#This Row],[Unit_Price3]]*(1-Sales_Fact[[#This Row],[Discount4]])</f>
        <v>1432.0808000000002</v>
      </c>
      <c r="K36" s="1">
        <f>Sales_Fact[[#This Row],[Quantity2]]*Sales_Fact[[#This Row],[Unit_Price3]]</f>
        <v>1746.44</v>
      </c>
      <c r="L36" s="1">
        <f>Sales_Fact[[#This Row],[Gross Amount]]*Sales_Fact[[#This Row],[Discount4]]</f>
        <v>314.35919999999999</v>
      </c>
      <c r="M36" s="1" t="str">
        <f>IF(Sales_Fact[[#This Row],[Total_Amount5]]&gt;1000,"High Value","Standard")</f>
        <v>High Value</v>
      </c>
      <c r="N36" s="1" t="str">
        <f>_xlfn.XLOOKUP(D36,Product_Dim!$A$2:$A$101,Product_Dim!$B$2:$B$101,"Not Found")</f>
        <v>Women's Beanie Hat</v>
      </c>
      <c r="O36" s="1" t="str">
        <f>_xlfn.XLOOKUP(D36,Product_Dim!$A$2:$A$101,Product_Dim!$C$2:$C$101)</f>
        <v>Clothing</v>
      </c>
      <c r="P36" s="1">
        <f>_xlfn.XLOOKUP(D36,Product_Dim!$A$2:$A$101,Product_Dim!$H$2:$H$101)</f>
        <v>119.57</v>
      </c>
      <c r="Q36" s="1" t="str">
        <f>_xlfn.XLOOKUP(C36,'Customer_Dim'!$A$2:$A$501,'Customer_Dim'!$I$2:$I$501)</f>
        <v>Bronze</v>
      </c>
      <c r="R36" s="1" t="str">
        <f>_xlfn.XLOOKUP(C36,'Customer_Dim'!$A$2:$A$501,'Customer_Dim'!$D$2:$D$501)</f>
        <v>Female</v>
      </c>
      <c r="S36" s="1" t="str">
        <f>_xlfn.XLOOKUP(C36,'Customer_Dim'!$A$2:$A$501,'Customer_Dim'!$L$2:$L$501)</f>
        <v>Young</v>
      </c>
      <c r="T36" s="1" t="str">
        <f>_xlfn.XLOOKUP(E36,Store_Dim!$A$2:$A$21,Store_Dim!$C$2:$C$21)</f>
        <v>East</v>
      </c>
      <c r="U36" s="1" t="str">
        <f>_xlfn.XLOOKUP(E36,Store_Dim!$A$2:$A$21,Store_Dim!$E$2:$E$21)</f>
        <v>Flagship</v>
      </c>
      <c r="V36" s="1">
        <f>Table8[[#This Row],[Cost]]*Table8[[#This Row],[Quantity]]</f>
        <v>239.14</v>
      </c>
      <c r="W36" s="1">
        <f>Table8[[#This Row],[Total_Amount]]-Table8[[#This Row],[Total Cost]]</f>
        <v>1192.9408000000003</v>
      </c>
    </row>
    <row r="37" spans="1:23" hidden="1" x14ac:dyDescent="0.25">
      <c r="A37" t="s">
        <v>2848</v>
      </c>
      <c r="B37" s="3">
        <v>45227</v>
      </c>
      <c r="C37" t="s">
        <v>42</v>
      </c>
      <c r="D37" t="s">
        <v>1821</v>
      </c>
      <c r="E37" t="s">
        <v>1872</v>
      </c>
      <c r="F37" s="4">
        <f>IF(ISBLANK(Sales_Fact[[#This Row],[Quantity]]),MEDIAN(Sales_Fact[Quantity]),Sales_Fact[[#This Row],[Quantity]])</f>
        <v>4</v>
      </c>
      <c r="G37" s="1">
        <f>IF(ISBLANK(Sales_Fact[[#This Row],[Unit_Price]]),MEDIAN(Sales_Fact[Unit_Price]),Sales_Fact[[#This Row],[Unit_Price]])</f>
        <v>109.36</v>
      </c>
      <c r="H37" s="2">
        <f>IF(ISBLANK(Sales_Fact[[#This Row],[Discount]]),MEDIAN(Sales_Fact[Discount]),Sales_Fact[[#This Row],[Discount]])</f>
        <v>0.19</v>
      </c>
      <c r="I37" t="s">
        <v>1861</v>
      </c>
      <c r="J37" s="1">
        <f>Sales_Fact[[#This Row],[Quantity2]]*Sales_Fact[[#This Row],[Unit_Price3]]*(1-Sales_Fact[[#This Row],[Discount4]])</f>
        <v>354.32640000000004</v>
      </c>
      <c r="K37" s="1">
        <f>Sales_Fact[[#This Row],[Quantity2]]*Sales_Fact[[#This Row],[Unit_Price3]]</f>
        <v>437.44</v>
      </c>
      <c r="L37" s="1">
        <f>Sales_Fact[[#This Row],[Gross Amount]]*Sales_Fact[[#This Row],[Discount4]]</f>
        <v>83.113600000000005</v>
      </c>
      <c r="M37" s="1" t="str">
        <f>IF(Sales_Fact[[#This Row],[Total_Amount5]]&gt;1000,"High Value","Standard")</f>
        <v>Standard</v>
      </c>
      <c r="N37" s="1" t="str">
        <f>_xlfn.XLOOKUP(D37,Product_Dim!$A$2:$A$101,Product_Dim!$B$2:$B$101,"Not Found")</f>
        <v>Gaming Mouse Pad XL</v>
      </c>
      <c r="O37" s="1" t="str">
        <f>_xlfn.XLOOKUP(D37,Product_Dim!$A$2:$A$101,Product_Dim!$C$2:$C$101)</f>
        <v>Electronics</v>
      </c>
      <c r="P37" s="1">
        <f>_xlfn.XLOOKUP(D37,Product_Dim!$A$2:$A$101,Product_Dim!$H$2:$H$101)</f>
        <v>340.14</v>
      </c>
      <c r="Q37" s="1" t="str">
        <f>_xlfn.XLOOKUP(C37,'Customer_Dim'!$A$2:$A$501,'Customer_Dim'!$I$2:$I$501)</f>
        <v>Bronze</v>
      </c>
      <c r="R37" s="1" t="str">
        <f>_xlfn.XLOOKUP(C37,'Customer_Dim'!$A$2:$A$501,'Customer_Dim'!$D$2:$D$501)</f>
        <v>Female</v>
      </c>
      <c r="S37" s="1" t="str">
        <f>_xlfn.XLOOKUP(C37,'Customer_Dim'!$A$2:$A$501,'Customer_Dim'!$L$2:$L$501)</f>
        <v>Young</v>
      </c>
      <c r="T37" s="1" t="str">
        <f>_xlfn.XLOOKUP(E37,Store_Dim!$A$2:$A$21,Store_Dim!$C$2:$C$21)</f>
        <v>South</v>
      </c>
      <c r="U37" s="1" t="str">
        <f>_xlfn.XLOOKUP(E37,Store_Dim!$A$2:$A$21,Store_Dim!$E$2:$E$21)</f>
        <v>Online</v>
      </c>
      <c r="V37" s="1">
        <f>Table8[[#This Row],[Cost]]*Table8[[#This Row],[Quantity]]</f>
        <v>1360.56</v>
      </c>
      <c r="W37" s="1">
        <f>Table8[[#This Row],[Total_Amount]]-Table8[[#This Row],[Total Cost]]</f>
        <v>-1006.2335999999999</v>
      </c>
    </row>
    <row r="38" spans="1:23" hidden="1" x14ac:dyDescent="0.25">
      <c r="A38" t="s">
        <v>1961</v>
      </c>
      <c r="B38" s="3">
        <v>45800</v>
      </c>
      <c r="C38" t="s">
        <v>42</v>
      </c>
      <c r="D38" t="s">
        <v>1752</v>
      </c>
      <c r="E38" t="s">
        <v>1888</v>
      </c>
      <c r="F38" s="4">
        <f>IF(ISBLANK(Sales_Fact[[#This Row],[Quantity]]),MEDIAN(Sales_Fact[Quantity]),Sales_Fact[[#This Row],[Quantity]])</f>
        <v>3</v>
      </c>
      <c r="G38" s="1">
        <f>IF(ISBLANK(Sales_Fact[[#This Row],[Unit_Price]]),MEDIAN(Sales_Fact[Unit_Price]),Sales_Fact[[#This Row],[Unit_Price]])</f>
        <v>559.52</v>
      </c>
      <c r="H38" s="2">
        <f>IF(ISBLANK(Sales_Fact[[#This Row],[Discount]]),MEDIAN(Sales_Fact[Discount]),Sales_Fact[[#This Row],[Discount]])</f>
        <v>0.16</v>
      </c>
      <c r="I38" t="s">
        <v>1868</v>
      </c>
      <c r="J38" s="1">
        <f>Sales_Fact[[#This Row],[Quantity2]]*Sales_Fact[[#This Row],[Unit_Price3]]*(1-Sales_Fact[[#This Row],[Discount4]])</f>
        <v>1409.9903999999999</v>
      </c>
      <c r="K38" s="1">
        <f>Sales_Fact[[#This Row],[Quantity2]]*Sales_Fact[[#This Row],[Unit_Price3]]</f>
        <v>1678.56</v>
      </c>
      <c r="L38" s="1">
        <f>Sales_Fact[[#This Row],[Gross Amount]]*Sales_Fact[[#This Row],[Discount4]]</f>
        <v>268.56959999999998</v>
      </c>
      <c r="M38" s="1" t="str">
        <f>IF(Sales_Fact[[#This Row],[Total_Amount5]]&gt;1000,"High Value","Standard")</f>
        <v>High Value</v>
      </c>
      <c r="N38" s="1" t="str">
        <f>_xlfn.XLOOKUP(D38,Product_Dim!$A$2:$A$101,Product_Dim!$B$2:$B$101,"Not Found")</f>
        <v>Smart LED Light Strip</v>
      </c>
      <c r="O38" s="1" t="str">
        <f>_xlfn.XLOOKUP(D38,Product_Dim!$A$2:$A$101,Product_Dim!$C$2:$C$101)</f>
        <v>Electronics</v>
      </c>
      <c r="P38" s="1">
        <f>_xlfn.XLOOKUP(D38,Product_Dim!$A$2:$A$101,Product_Dim!$H$2:$H$101)</f>
        <v>349.17</v>
      </c>
      <c r="Q38" s="1" t="str">
        <f>_xlfn.XLOOKUP(C38,'Customer_Dim'!$A$2:$A$501,'Customer_Dim'!$I$2:$I$501)</f>
        <v>Bronze</v>
      </c>
      <c r="R38" s="1" t="str">
        <f>_xlfn.XLOOKUP(C38,'Customer_Dim'!$A$2:$A$501,'Customer_Dim'!$D$2:$D$501)</f>
        <v>Female</v>
      </c>
      <c r="S38" s="1" t="str">
        <f>_xlfn.XLOOKUP(C38,'Customer_Dim'!$A$2:$A$501,'Customer_Dim'!$L$2:$L$501)</f>
        <v>Young</v>
      </c>
      <c r="T38" s="1" t="str">
        <f>_xlfn.XLOOKUP(E38,Store_Dim!$A$2:$A$21,Store_Dim!$C$2:$C$21)</f>
        <v>North</v>
      </c>
      <c r="U38" s="1" t="str">
        <f>_xlfn.XLOOKUP(E38,Store_Dim!$A$2:$A$21,Store_Dim!$E$2:$E$21)</f>
        <v>Flagship</v>
      </c>
      <c r="V38" s="1">
        <f>Table8[[#This Row],[Cost]]*Table8[[#This Row],[Quantity]]</f>
        <v>1047.51</v>
      </c>
      <c r="W38" s="1">
        <f>Table8[[#This Row],[Total_Amount]]-Table8[[#This Row],[Total Cost]]</f>
        <v>362.48039999999992</v>
      </c>
    </row>
    <row r="39" spans="1:23" hidden="1" x14ac:dyDescent="0.25">
      <c r="A39" t="s">
        <v>1976</v>
      </c>
      <c r="B39" s="3">
        <v>45350</v>
      </c>
      <c r="C39" t="s">
        <v>42</v>
      </c>
      <c r="D39" t="s">
        <v>1809</v>
      </c>
      <c r="E39" t="s">
        <v>1874</v>
      </c>
      <c r="F39" s="4">
        <f>IF(ISBLANK(Sales_Fact[[#This Row],[Quantity]]),MEDIAN(Sales_Fact[Quantity]),Sales_Fact[[#This Row],[Quantity]])</f>
        <v>3</v>
      </c>
      <c r="G39" s="1">
        <f>IF(ISBLANK(Sales_Fact[[#This Row],[Unit_Price]]),MEDIAN(Sales_Fact[Unit_Price]),Sales_Fact[[#This Row],[Unit_Price]])</f>
        <v>121.76</v>
      </c>
      <c r="H39" s="2">
        <f>IF(ISBLANK(Sales_Fact[[#This Row],[Discount]]),MEDIAN(Sales_Fact[Discount]),Sales_Fact[[#This Row],[Discount]])</f>
        <v>0.27</v>
      </c>
      <c r="I39" t="s">
        <v>1861</v>
      </c>
      <c r="J39" s="1">
        <f>Sales_Fact[[#This Row],[Quantity2]]*Sales_Fact[[#This Row],[Unit_Price3]]*(1-Sales_Fact[[#This Row],[Discount4]])</f>
        <v>266.65440000000001</v>
      </c>
      <c r="K39" s="1">
        <f>Sales_Fact[[#This Row],[Quantity2]]*Sales_Fact[[#This Row],[Unit_Price3]]</f>
        <v>365.28000000000003</v>
      </c>
      <c r="L39" s="1">
        <f>Sales_Fact[[#This Row],[Gross Amount]]*Sales_Fact[[#This Row],[Discount4]]</f>
        <v>98.62560000000002</v>
      </c>
      <c r="M39" s="1" t="str">
        <f>IF(Sales_Fact[[#This Row],[Total_Amount5]]&gt;1000,"High Value","Standard")</f>
        <v>Standard</v>
      </c>
      <c r="N39" s="1" t="str">
        <f>_xlfn.XLOOKUP(D39,Product_Dim!$A$2:$A$101,Product_Dim!$B$2:$B$101,"Not Found")</f>
        <v>Kitchen Cutting Board</v>
      </c>
      <c r="O39" s="1" t="str">
        <f>_xlfn.XLOOKUP(D39,Product_Dim!$A$2:$A$101,Product_Dim!$C$2:$C$101)</f>
        <v>Home</v>
      </c>
      <c r="P39" s="1">
        <f>_xlfn.XLOOKUP(D39,Product_Dim!$A$2:$A$101,Product_Dim!$H$2:$H$101)</f>
        <v>176.07</v>
      </c>
      <c r="Q39" s="1" t="str">
        <f>_xlfn.XLOOKUP(C39,'Customer_Dim'!$A$2:$A$501,'Customer_Dim'!$I$2:$I$501)</f>
        <v>Bronze</v>
      </c>
      <c r="R39" s="1" t="str">
        <f>_xlfn.XLOOKUP(C39,'Customer_Dim'!$A$2:$A$501,'Customer_Dim'!$D$2:$D$501)</f>
        <v>Female</v>
      </c>
      <c r="S39" s="1" t="str">
        <f>_xlfn.XLOOKUP(C39,'Customer_Dim'!$A$2:$A$501,'Customer_Dim'!$L$2:$L$501)</f>
        <v>Young</v>
      </c>
      <c r="T39" s="1" t="str">
        <f>_xlfn.XLOOKUP(E39,Store_Dim!$A$2:$A$21,Store_Dim!$C$2:$C$21)</f>
        <v>South</v>
      </c>
      <c r="U39" s="1" t="str">
        <f>_xlfn.XLOOKUP(E39,Store_Dim!$A$2:$A$21,Store_Dim!$E$2:$E$21)</f>
        <v>Online</v>
      </c>
      <c r="V39" s="1">
        <f>Table8[[#This Row],[Cost]]*Table8[[#This Row],[Quantity]]</f>
        <v>528.21</v>
      </c>
      <c r="W39" s="1">
        <f>Table8[[#This Row],[Total_Amount]]-Table8[[#This Row],[Total Cost]]</f>
        <v>-261.55560000000003</v>
      </c>
    </row>
    <row r="40" spans="1:23" hidden="1" x14ac:dyDescent="0.25">
      <c r="A40" t="s">
        <v>2389</v>
      </c>
      <c r="B40" s="3">
        <v>45889</v>
      </c>
      <c r="C40" t="s">
        <v>42</v>
      </c>
      <c r="D40" t="s">
        <v>1713</v>
      </c>
      <c r="E40" t="s">
        <v>1883</v>
      </c>
      <c r="F40" s="4">
        <f>IF(ISBLANK(Sales_Fact[[#This Row],[Quantity]]),MEDIAN(Sales_Fact[Quantity]),Sales_Fact[[#This Row],[Quantity]])</f>
        <v>4</v>
      </c>
      <c r="G40" s="1">
        <f>IF(ISBLANK(Sales_Fact[[#This Row],[Unit_Price]]),MEDIAN(Sales_Fact[Unit_Price]),Sales_Fact[[#This Row],[Unit_Price]])</f>
        <v>735.32</v>
      </c>
      <c r="H40" s="2">
        <f>IF(ISBLANK(Sales_Fact[[#This Row],[Discount]]),MEDIAN(Sales_Fact[Discount]),Sales_Fact[[#This Row],[Discount]])</f>
        <v>0.06</v>
      </c>
      <c r="I40" t="s">
        <v>1868</v>
      </c>
      <c r="J40" s="1">
        <f>Sales_Fact[[#This Row],[Quantity2]]*Sales_Fact[[#This Row],[Unit_Price3]]*(1-Sales_Fact[[#This Row],[Discount4]])</f>
        <v>2764.8031999999998</v>
      </c>
      <c r="K40" s="1">
        <f>Sales_Fact[[#This Row],[Quantity2]]*Sales_Fact[[#This Row],[Unit_Price3]]</f>
        <v>2941.28</v>
      </c>
      <c r="L40" s="1">
        <f>Sales_Fact[[#This Row],[Gross Amount]]*Sales_Fact[[#This Row],[Discount4]]</f>
        <v>176.4768</v>
      </c>
      <c r="M40" s="1" t="str">
        <f>IF(Sales_Fact[[#This Row],[Total_Amount5]]&gt;1000,"High Value","Standard")</f>
        <v>High Value</v>
      </c>
      <c r="N40" s="1" t="str">
        <f>_xlfn.XLOOKUP(D40,Product_Dim!$A$2:$A$101,Product_Dim!$B$2:$B$101,"Not Found")</f>
        <v>Sports Stopwatch Pro</v>
      </c>
      <c r="O40" s="1" t="str">
        <f>_xlfn.XLOOKUP(D40,Product_Dim!$A$2:$A$101,Product_Dim!$C$2:$C$101)</f>
        <v>Sports</v>
      </c>
      <c r="P40" s="1">
        <f>_xlfn.XLOOKUP(D40,Product_Dim!$A$2:$A$101,Product_Dim!$H$2:$H$101)</f>
        <v>434.84</v>
      </c>
      <c r="Q40" s="1" t="str">
        <f>_xlfn.XLOOKUP(C40,'Customer_Dim'!$A$2:$A$501,'Customer_Dim'!$I$2:$I$501)</f>
        <v>Bronze</v>
      </c>
      <c r="R40" s="1" t="str">
        <f>_xlfn.XLOOKUP(C40,'Customer_Dim'!$A$2:$A$501,'Customer_Dim'!$D$2:$D$501)</f>
        <v>Female</v>
      </c>
      <c r="S40" s="1" t="str">
        <f>_xlfn.XLOOKUP(C40,'Customer_Dim'!$A$2:$A$501,'Customer_Dim'!$L$2:$L$501)</f>
        <v>Young</v>
      </c>
      <c r="T40" s="1" t="str">
        <f>_xlfn.XLOOKUP(E40,Store_Dim!$A$2:$A$21,Store_Dim!$C$2:$C$21)</f>
        <v>North</v>
      </c>
      <c r="U40" s="1" t="str">
        <f>_xlfn.XLOOKUP(E40,Store_Dim!$A$2:$A$21,Store_Dim!$E$2:$E$21)</f>
        <v>Flagship</v>
      </c>
      <c r="V40" s="1">
        <f>Table8[[#This Row],[Cost]]*Table8[[#This Row],[Quantity]]</f>
        <v>1739.36</v>
      </c>
      <c r="W40" s="1">
        <f>Table8[[#This Row],[Total_Amount]]-Table8[[#This Row],[Total Cost]]</f>
        <v>1025.4431999999999</v>
      </c>
    </row>
    <row r="41" spans="1:23" hidden="1" x14ac:dyDescent="0.25">
      <c r="A41" t="s">
        <v>3607</v>
      </c>
      <c r="B41" s="3">
        <v>45702</v>
      </c>
      <c r="C41" t="s">
        <v>42</v>
      </c>
      <c r="D41" t="s">
        <v>1716</v>
      </c>
      <c r="E41" t="s">
        <v>1913</v>
      </c>
      <c r="F41" s="4">
        <f>IF(ISBLANK(Sales_Fact[[#This Row],[Quantity]]),MEDIAN(Sales_Fact[Quantity]),Sales_Fact[[#This Row],[Quantity]])</f>
        <v>2</v>
      </c>
      <c r="G41" s="1">
        <f>IF(ISBLANK(Sales_Fact[[#This Row],[Unit_Price]]),MEDIAN(Sales_Fact[Unit_Price]),Sales_Fact[[#This Row],[Unit_Price]])</f>
        <v>600.73</v>
      </c>
      <c r="H41" s="2">
        <f>IF(ISBLANK(Sales_Fact[[#This Row],[Discount]]),MEDIAN(Sales_Fact[Discount]),Sales_Fact[[#This Row],[Discount]])</f>
        <v>0.08</v>
      </c>
      <c r="I41" t="s">
        <v>1864</v>
      </c>
      <c r="J41" s="1">
        <f>Sales_Fact[[#This Row],[Quantity2]]*Sales_Fact[[#This Row],[Unit_Price3]]*(1-Sales_Fact[[#This Row],[Discount4]])</f>
        <v>1105.3432</v>
      </c>
      <c r="K41" s="1">
        <f>Sales_Fact[[#This Row],[Quantity2]]*Sales_Fact[[#This Row],[Unit_Price3]]</f>
        <v>1201.46</v>
      </c>
      <c r="L41" s="1">
        <f>Sales_Fact[[#This Row],[Gross Amount]]*Sales_Fact[[#This Row],[Discount4]]</f>
        <v>96.116800000000012</v>
      </c>
      <c r="M41" s="1" t="str">
        <f>IF(Sales_Fact[[#This Row],[Total_Amount5]]&gt;1000,"High Value","Standard")</f>
        <v>High Value</v>
      </c>
      <c r="N41" s="1" t="str">
        <f>_xlfn.XLOOKUP(D41,Product_Dim!$A$2:$A$101,Product_Dim!$B$2:$B$101,"Not Found")</f>
        <v>Ceramic Plant Pot</v>
      </c>
      <c r="O41" s="1" t="str">
        <f>_xlfn.XLOOKUP(D41,Product_Dim!$A$2:$A$101,Product_Dim!$C$2:$C$101)</f>
        <v>Home</v>
      </c>
      <c r="P41" s="1">
        <f>_xlfn.XLOOKUP(D41,Product_Dim!$A$2:$A$101,Product_Dim!$H$2:$H$101)</f>
        <v>81.75</v>
      </c>
      <c r="Q41" s="1" t="str">
        <f>_xlfn.XLOOKUP(C41,'Customer_Dim'!$A$2:$A$501,'Customer_Dim'!$I$2:$I$501)</f>
        <v>Bronze</v>
      </c>
      <c r="R41" s="1" t="str">
        <f>_xlfn.XLOOKUP(C41,'Customer_Dim'!$A$2:$A$501,'Customer_Dim'!$D$2:$D$501)</f>
        <v>Female</v>
      </c>
      <c r="S41" s="1" t="str">
        <f>_xlfn.XLOOKUP(C41,'Customer_Dim'!$A$2:$A$501,'Customer_Dim'!$L$2:$L$501)</f>
        <v>Young</v>
      </c>
      <c r="T41" s="1" t="str">
        <f>_xlfn.XLOOKUP(E41,Store_Dim!$A$2:$A$21,Store_Dim!$C$2:$C$21)</f>
        <v>North</v>
      </c>
      <c r="U41" s="1" t="str">
        <f>_xlfn.XLOOKUP(E41,Store_Dim!$A$2:$A$21,Store_Dim!$E$2:$E$21)</f>
        <v>Online</v>
      </c>
      <c r="V41" s="1">
        <f>Table8[[#This Row],[Cost]]*Table8[[#This Row],[Quantity]]</f>
        <v>163.5</v>
      </c>
      <c r="W41" s="1">
        <f>Table8[[#This Row],[Total_Amount]]-Table8[[#This Row],[Total Cost]]</f>
        <v>941.84320000000002</v>
      </c>
    </row>
    <row r="42" spans="1:23" hidden="1" x14ac:dyDescent="0.25">
      <c r="A42" t="s">
        <v>1995</v>
      </c>
      <c r="B42" s="3">
        <v>45851</v>
      </c>
      <c r="C42" t="s">
        <v>42</v>
      </c>
      <c r="D42" t="s">
        <v>1677</v>
      </c>
      <c r="E42" t="s">
        <v>1866</v>
      </c>
      <c r="F42" s="4">
        <f>IF(ISBLANK(Sales_Fact[[#This Row],[Quantity]]),MEDIAN(Sales_Fact[Quantity]),Sales_Fact[[#This Row],[Quantity]])</f>
        <v>2</v>
      </c>
      <c r="G42" s="1">
        <f>IF(ISBLANK(Sales_Fact[[#This Row],[Unit_Price]]),MEDIAN(Sales_Fact[Unit_Price]),Sales_Fact[[#This Row],[Unit_Price]])</f>
        <v>873.86</v>
      </c>
      <c r="H42" s="2">
        <f>IF(ISBLANK(Sales_Fact[[#This Row],[Discount]]),MEDIAN(Sales_Fact[Discount]),Sales_Fact[[#This Row],[Discount]])</f>
        <v>7.0000000000000007E-2</v>
      </c>
      <c r="I42" t="s">
        <v>1861</v>
      </c>
      <c r="J42" s="1">
        <f>Sales_Fact[[#This Row],[Quantity2]]*Sales_Fact[[#This Row],[Unit_Price3]]*(1-Sales_Fact[[#This Row],[Discount4]])</f>
        <v>1625.3796</v>
      </c>
      <c r="K42" s="1">
        <f>Sales_Fact[[#This Row],[Quantity2]]*Sales_Fact[[#This Row],[Unit_Price3]]</f>
        <v>1747.72</v>
      </c>
      <c r="L42" s="1">
        <f>Sales_Fact[[#This Row],[Gross Amount]]*Sales_Fact[[#This Row],[Discount4]]</f>
        <v>122.34040000000002</v>
      </c>
      <c r="M42" s="1" t="str">
        <f>IF(Sales_Fact[[#This Row],[Total_Amount5]]&gt;1000,"High Value","Standard")</f>
        <v>High Value</v>
      </c>
      <c r="N42" s="1" t="str">
        <f>_xlfn.XLOOKUP(D42,Product_Dim!$A$2:$A$101,Product_Dim!$B$2:$B$101,"Not Found")</f>
        <v>Smart Home WiFi Camera</v>
      </c>
      <c r="O42" s="1" t="str">
        <f>_xlfn.XLOOKUP(D42,Product_Dim!$A$2:$A$101,Product_Dim!$C$2:$C$101)</f>
        <v>Electronics</v>
      </c>
      <c r="P42" s="1">
        <f>_xlfn.XLOOKUP(D42,Product_Dim!$A$2:$A$101,Product_Dim!$H$2:$H$101)</f>
        <v>450.71</v>
      </c>
      <c r="Q42" s="1" t="str">
        <f>_xlfn.XLOOKUP(C42,'Customer_Dim'!$A$2:$A$501,'Customer_Dim'!$I$2:$I$501)</f>
        <v>Bronze</v>
      </c>
      <c r="R42" s="1" t="str">
        <f>_xlfn.XLOOKUP(C42,'Customer_Dim'!$A$2:$A$501,'Customer_Dim'!$D$2:$D$501)</f>
        <v>Female</v>
      </c>
      <c r="S42" s="1" t="str">
        <f>_xlfn.XLOOKUP(C42,'Customer_Dim'!$A$2:$A$501,'Customer_Dim'!$L$2:$L$501)</f>
        <v>Young</v>
      </c>
      <c r="T42" s="1" t="str">
        <f>_xlfn.XLOOKUP(E42,Store_Dim!$A$2:$A$21,Store_Dim!$C$2:$C$21)</f>
        <v>West</v>
      </c>
      <c r="U42" s="1" t="str">
        <f>_xlfn.XLOOKUP(E42,Store_Dim!$A$2:$A$21,Store_Dim!$E$2:$E$21)</f>
        <v>Online</v>
      </c>
      <c r="V42" s="1">
        <f>Table8[[#This Row],[Cost]]*Table8[[#This Row],[Quantity]]</f>
        <v>901.42</v>
      </c>
      <c r="W42" s="1">
        <f>Table8[[#This Row],[Total_Amount]]-Table8[[#This Row],[Total Cost]]</f>
        <v>723.95960000000002</v>
      </c>
    </row>
    <row r="43" spans="1:23" hidden="1" x14ac:dyDescent="0.25">
      <c r="A43" t="s">
        <v>3426</v>
      </c>
      <c r="B43" s="3">
        <v>45927</v>
      </c>
      <c r="C43" t="s">
        <v>42</v>
      </c>
      <c r="D43" t="s">
        <v>1713</v>
      </c>
      <c r="E43" t="s">
        <v>1863</v>
      </c>
      <c r="F43" s="4">
        <f>IF(ISBLANK(Sales_Fact[[#This Row],[Quantity]]),MEDIAN(Sales_Fact[Quantity]),Sales_Fact[[#This Row],[Quantity]])</f>
        <v>3</v>
      </c>
      <c r="G43" s="1">
        <f>IF(ISBLANK(Sales_Fact[[#This Row],[Unit_Price]]),MEDIAN(Sales_Fact[Unit_Price]),Sales_Fact[[#This Row],[Unit_Price]])</f>
        <v>342.47</v>
      </c>
      <c r="H43" s="2">
        <f>IF(ISBLANK(Sales_Fact[[#This Row],[Discount]]),MEDIAN(Sales_Fact[Discount]),Sales_Fact[[#This Row],[Discount]])</f>
        <v>0.08</v>
      </c>
      <c r="I43" t="s">
        <v>1864</v>
      </c>
      <c r="J43" s="1">
        <f>Sales_Fact[[#This Row],[Quantity2]]*Sales_Fact[[#This Row],[Unit_Price3]]*(1-Sales_Fact[[#This Row],[Discount4]])</f>
        <v>945.21720000000016</v>
      </c>
      <c r="K43" s="1">
        <f>Sales_Fact[[#This Row],[Quantity2]]*Sales_Fact[[#This Row],[Unit_Price3]]</f>
        <v>1027.4100000000001</v>
      </c>
      <c r="L43" s="1">
        <f>Sales_Fact[[#This Row],[Gross Amount]]*Sales_Fact[[#This Row],[Discount4]]</f>
        <v>82.192800000000005</v>
      </c>
      <c r="M43" s="1" t="str">
        <f>IF(Sales_Fact[[#This Row],[Total_Amount5]]&gt;1000,"High Value","Standard")</f>
        <v>Standard</v>
      </c>
      <c r="N43" s="1" t="str">
        <f>_xlfn.XLOOKUP(D43,Product_Dim!$A$2:$A$101,Product_Dim!$B$2:$B$101,"Not Found")</f>
        <v>Sports Stopwatch Pro</v>
      </c>
      <c r="O43" s="1" t="str">
        <f>_xlfn.XLOOKUP(D43,Product_Dim!$A$2:$A$101,Product_Dim!$C$2:$C$101)</f>
        <v>Sports</v>
      </c>
      <c r="P43" s="1">
        <f>_xlfn.XLOOKUP(D43,Product_Dim!$A$2:$A$101,Product_Dim!$H$2:$H$101)</f>
        <v>434.84</v>
      </c>
      <c r="Q43" s="1" t="str">
        <f>_xlfn.XLOOKUP(C43,'Customer_Dim'!$A$2:$A$501,'Customer_Dim'!$I$2:$I$501)</f>
        <v>Bronze</v>
      </c>
      <c r="R43" s="1" t="str">
        <f>_xlfn.XLOOKUP(C43,'Customer_Dim'!$A$2:$A$501,'Customer_Dim'!$D$2:$D$501)</f>
        <v>Female</v>
      </c>
      <c r="S43" s="1" t="str">
        <f>_xlfn.XLOOKUP(C43,'Customer_Dim'!$A$2:$A$501,'Customer_Dim'!$L$2:$L$501)</f>
        <v>Young</v>
      </c>
      <c r="T43" s="1" t="str">
        <f>_xlfn.XLOOKUP(E43,Store_Dim!$A$2:$A$21,Store_Dim!$C$2:$C$21)</f>
        <v>North</v>
      </c>
      <c r="U43" s="1" t="str">
        <f>_xlfn.XLOOKUP(E43,Store_Dim!$A$2:$A$21,Store_Dim!$E$2:$E$21)</f>
        <v>Flagship</v>
      </c>
      <c r="V43" s="1">
        <f>Table8[[#This Row],[Cost]]*Table8[[#This Row],[Quantity]]</f>
        <v>1304.52</v>
      </c>
      <c r="W43" s="1">
        <f>Table8[[#This Row],[Total_Amount]]-Table8[[#This Row],[Total Cost]]</f>
        <v>-359.30279999999982</v>
      </c>
    </row>
    <row r="44" spans="1:23" hidden="1" x14ac:dyDescent="0.25">
      <c r="A44" t="s">
        <v>2463</v>
      </c>
      <c r="B44" s="3">
        <v>45360</v>
      </c>
      <c r="C44" t="s">
        <v>42</v>
      </c>
      <c r="D44" t="s">
        <v>1815</v>
      </c>
      <c r="E44" t="s">
        <v>1909</v>
      </c>
      <c r="F44" s="4">
        <f>IF(ISBLANK(Sales_Fact[[#This Row],[Quantity]]),MEDIAN(Sales_Fact[Quantity]),Sales_Fact[[#This Row],[Quantity]])</f>
        <v>2</v>
      </c>
      <c r="G44" s="1">
        <f>IF(ISBLANK(Sales_Fact[[#This Row],[Unit_Price]]),MEDIAN(Sales_Fact[Unit_Price]),Sales_Fact[[#This Row],[Unit_Price]])</f>
        <v>915.15</v>
      </c>
      <c r="H44" s="2">
        <f>IF(ISBLANK(Sales_Fact[[#This Row],[Discount]]),MEDIAN(Sales_Fact[Discount]),Sales_Fact[[#This Row],[Discount]])</f>
        <v>0.16</v>
      </c>
      <c r="I44" t="s">
        <v>1864</v>
      </c>
      <c r="J44" s="1">
        <f>Sales_Fact[[#This Row],[Quantity2]]*Sales_Fact[[#This Row],[Unit_Price3]]*(1-Sales_Fact[[#This Row],[Discount4]])</f>
        <v>1537.452</v>
      </c>
      <c r="K44" s="1">
        <f>Sales_Fact[[#This Row],[Quantity2]]*Sales_Fact[[#This Row],[Unit_Price3]]</f>
        <v>1830.3</v>
      </c>
      <c r="L44" s="1">
        <f>Sales_Fact[[#This Row],[Gross Amount]]*Sales_Fact[[#This Row],[Discount4]]</f>
        <v>292.84800000000001</v>
      </c>
      <c r="M44" s="1" t="str">
        <f>IF(Sales_Fact[[#This Row],[Total_Amount5]]&gt;1000,"High Value","Standard")</f>
        <v>High Value</v>
      </c>
      <c r="N44" s="1" t="str">
        <f>_xlfn.XLOOKUP(D44,Product_Dim!$A$2:$A$101,Product_Dim!$B$2:$B$101,"Not Found")</f>
        <v>Sports Wrist Sweatbands</v>
      </c>
      <c r="O44" s="1" t="str">
        <f>_xlfn.XLOOKUP(D44,Product_Dim!$A$2:$A$101,Product_Dim!$C$2:$C$101)</f>
        <v>Sports</v>
      </c>
      <c r="P44" s="1">
        <f>_xlfn.XLOOKUP(D44,Product_Dim!$A$2:$A$101,Product_Dim!$H$2:$H$101)</f>
        <v>131.24</v>
      </c>
      <c r="Q44" s="1" t="str">
        <f>_xlfn.XLOOKUP(C44,'Customer_Dim'!$A$2:$A$501,'Customer_Dim'!$I$2:$I$501)</f>
        <v>Bronze</v>
      </c>
      <c r="R44" s="1" t="str">
        <f>_xlfn.XLOOKUP(C44,'Customer_Dim'!$A$2:$A$501,'Customer_Dim'!$D$2:$D$501)</f>
        <v>Female</v>
      </c>
      <c r="S44" s="1" t="str">
        <f>_xlfn.XLOOKUP(C44,'Customer_Dim'!$A$2:$A$501,'Customer_Dim'!$L$2:$L$501)</f>
        <v>Young</v>
      </c>
      <c r="T44" s="1" t="str">
        <f>_xlfn.XLOOKUP(E44,Store_Dim!$A$2:$A$21,Store_Dim!$C$2:$C$21)</f>
        <v>South</v>
      </c>
      <c r="U44" s="1" t="str">
        <f>_xlfn.XLOOKUP(E44,Store_Dim!$A$2:$A$21,Store_Dim!$E$2:$E$21)</f>
        <v>Outlet</v>
      </c>
      <c r="V44" s="1">
        <f>Table8[[#This Row],[Cost]]*Table8[[#This Row],[Quantity]]</f>
        <v>262.48</v>
      </c>
      <c r="W44" s="1">
        <f>Table8[[#This Row],[Total_Amount]]-Table8[[#This Row],[Total Cost]]</f>
        <v>1274.972</v>
      </c>
    </row>
    <row r="45" spans="1:23" hidden="1" x14ac:dyDescent="0.25">
      <c r="A45" t="s">
        <v>3440</v>
      </c>
      <c r="B45" s="3">
        <v>45447</v>
      </c>
      <c r="C45" t="s">
        <v>42</v>
      </c>
      <c r="D45" t="s">
        <v>1770</v>
      </c>
      <c r="E45" t="s">
        <v>1931</v>
      </c>
      <c r="F45" s="4">
        <f>IF(ISBLANK(Sales_Fact[[#This Row],[Quantity]]),MEDIAN(Sales_Fact[Quantity]),Sales_Fact[[#This Row],[Quantity]])</f>
        <v>2</v>
      </c>
      <c r="G45" s="1">
        <f>IF(ISBLANK(Sales_Fact[[#This Row],[Unit_Price]]),MEDIAN(Sales_Fact[Unit_Price]),Sales_Fact[[#This Row],[Unit_Price]])</f>
        <v>863.11</v>
      </c>
      <c r="H45" s="2">
        <f>IF(ISBLANK(Sales_Fact[[#This Row],[Discount]]),MEDIAN(Sales_Fact[Discount]),Sales_Fact[[#This Row],[Discount]])</f>
        <v>0.28000000000000003</v>
      </c>
      <c r="I45" t="s">
        <v>1861</v>
      </c>
      <c r="J45" s="1">
        <f>Sales_Fact[[#This Row],[Quantity2]]*Sales_Fact[[#This Row],[Unit_Price3]]*(1-Sales_Fact[[#This Row],[Discount4]])</f>
        <v>1242.8784000000001</v>
      </c>
      <c r="K45" s="1">
        <f>Sales_Fact[[#This Row],[Quantity2]]*Sales_Fact[[#This Row],[Unit_Price3]]</f>
        <v>1726.22</v>
      </c>
      <c r="L45" s="1">
        <f>Sales_Fact[[#This Row],[Gross Amount]]*Sales_Fact[[#This Row],[Discount4]]</f>
        <v>483.34160000000003</v>
      </c>
      <c r="M45" s="1" t="str">
        <f>IF(Sales_Fact[[#This Row],[Total_Amount5]]&gt;1000,"High Value","Standard")</f>
        <v>High Value</v>
      </c>
      <c r="N45" s="1" t="str">
        <f>_xlfn.XLOOKUP(D45,Product_Dim!$A$2:$A$101,Product_Dim!$B$2:$B$101,"Not Found")</f>
        <v>Shin Guards – Adult</v>
      </c>
      <c r="O45" s="1" t="str">
        <f>_xlfn.XLOOKUP(D45,Product_Dim!$A$2:$A$101,Product_Dim!$C$2:$C$101)</f>
        <v>Sports</v>
      </c>
      <c r="P45" s="1">
        <f>_xlfn.XLOOKUP(D45,Product_Dim!$A$2:$A$101,Product_Dim!$H$2:$H$101)</f>
        <v>107.06</v>
      </c>
      <c r="Q45" s="1" t="str">
        <f>_xlfn.XLOOKUP(C45,'Customer_Dim'!$A$2:$A$501,'Customer_Dim'!$I$2:$I$501)</f>
        <v>Bronze</v>
      </c>
      <c r="R45" s="1" t="str">
        <f>_xlfn.XLOOKUP(C45,'Customer_Dim'!$A$2:$A$501,'Customer_Dim'!$D$2:$D$501)</f>
        <v>Female</v>
      </c>
      <c r="S45" s="1" t="str">
        <f>_xlfn.XLOOKUP(C45,'Customer_Dim'!$A$2:$A$501,'Customer_Dim'!$L$2:$L$501)</f>
        <v>Young</v>
      </c>
      <c r="T45" s="1" t="str">
        <f>_xlfn.XLOOKUP(E45,Store_Dim!$A$2:$A$21,Store_Dim!$C$2:$C$21)</f>
        <v>South</v>
      </c>
      <c r="U45" s="1" t="str">
        <f>_xlfn.XLOOKUP(E45,Store_Dim!$A$2:$A$21,Store_Dim!$E$2:$E$21)</f>
        <v>Online</v>
      </c>
      <c r="V45" s="1">
        <f>Table8[[#This Row],[Cost]]*Table8[[#This Row],[Quantity]]</f>
        <v>214.12</v>
      </c>
      <c r="W45" s="1">
        <f>Table8[[#This Row],[Total_Amount]]-Table8[[#This Row],[Total Cost]]</f>
        <v>1028.7584000000002</v>
      </c>
    </row>
    <row r="46" spans="1:23" hidden="1" x14ac:dyDescent="0.25">
      <c r="A46" t="s">
        <v>1930</v>
      </c>
      <c r="B46" s="3">
        <v>45466</v>
      </c>
      <c r="C46" t="s">
        <v>46</v>
      </c>
      <c r="D46" t="s">
        <v>1641</v>
      </c>
      <c r="E46" t="s">
        <v>1931</v>
      </c>
      <c r="F46" s="4">
        <f>IF(ISBLANK(Sales_Fact[[#This Row],[Quantity]]),MEDIAN(Sales_Fact[Quantity]),Sales_Fact[[#This Row],[Quantity]])</f>
        <v>2</v>
      </c>
      <c r="G46" s="1">
        <f>IF(ISBLANK(Sales_Fact[[#This Row],[Unit_Price]]),MEDIAN(Sales_Fact[Unit_Price]),Sales_Fact[[#This Row],[Unit_Price]])</f>
        <v>209.32</v>
      </c>
      <c r="H46" s="2">
        <f>IF(ISBLANK(Sales_Fact[[#This Row],[Discount]]),MEDIAN(Sales_Fact[Discount]),Sales_Fact[[#This Row],[Discount]])</f>
        <v>0.23</v>
      </c>
      <c r="I46" t="s">
        <v>1864</v>
      </c>
      <c r="J46" s="1">
        <f>Sales_Fact[[#This Row],[Quantity2]]*Sales_Fact[[#This Row],[Unit_Price3]]*(1-Sales_Fact[[#This Row],[Discount4]])</f>
        <v>322.3528</v>
      </c>
      <c r="K46" s="1">
        <f>Sales_Fact[[#This Row],[Quantity2]]*Sales_Fact[[#This Row],[Unit_Price3]]</f>
        <v>418.64</v>
      </c>
      <c r="L46" s="1">
        <f>Sales_Fact[[#This Row],[Gross Amount]]*Sales_Fact[[#This Row],[Discount4]]</f>
        <v>96.287199999999999</v>
      </c>
      <c r="M46" s="1" t="str">
        <f>IF(Sales_Fact[[#This Row],[Total_Amount5]]&gt;1000,"High Value","Standard")</f>
        <v>Standard</v>
      </c>
      <c r="N46" s="1" t="str">
        <f>_xlfn.XLOOKUP(D46,Product_Dim!$A$2:$A$101,Product_Dim!$B$2:$B$101,"Not Found")</f>
        <v>Stainless Steel Cutlery Set</v>
      </c>
      <c r="O46" s="1" t="str">
        <f>_xlfn.XLOOKUP(D46,Product_Dim!$A$2:$A$101,Product_Dim!$C$2:$C$101)</f>
        <v>Home</v>
      </c>
      <c r="P46" s="1">
        <f>_xlfn.XLOOKUP(D46,Product_Dim!$A$2:$A$101,Product_Dim!$H$2:$H$101)</f>
        <v>19.52</v>
      </c>
      <c r="Q46" s="1" t="str">
        <f>_xlfn.XLOOKUP(C46,'Customer_Dim'!$A$2:$A$501,'Customer_Dim'!$I$2:$I$501)</f>
        <v>Gold</v>
      </c>
      <c r="R46" s="1" t="str">
        <f>_xlfn.XLOOKUP(C46,'Customer_Dim'!$A$2:$A$501,'Customer_Dim'!$D$2:$D$501)</f>
        <v>Female</v>
      </c>
      <c r="S46" s="1" t="str">
        <f>_xlfn.XLOOKUP(C46,'Customer_Dim'!$A$2:$A$501,'Customer_Dim'!$L$2:$L$501)</f>
        <v>Senior</v>
      </c>
      <c r="T46" s="1" t="str">
        <f>_xlfn.XLOOKUP(E46,Store_Dim!$A$2:$A$21,Store_Dim!$C$2:$C$21)</f>
        <v>South</v>
      </c>
      <c r="U46" s="1" t="str">
        <f>_xlfn.XLOOKUP(E46,Store_Dim!$A$2:$A$21,Store_Dim!$E$2:$E$21)</f>
        <v>Online</v>
      </c>
      <c r="V46" s="1">
        <f>Table8[[#This Row],[Cost]]*Table8[[#This Row],[Quantity]]</f>
        <v>39.04</v>
      </c>
      <c r="W46" s="1">
        <f>Table8[[#This Row],[Total_Amount]]-Table8[[#This Row],[Total Cost]]</f>
        <v>283.31279999999998</v>
      </c>
    </row>
    <row r="47" spans="1:23" x14ac:dyDescent="0.25">
      <c r="A47" t="s">
        <v>2121</v>
      </c>
      <c r="B47" s="3">
        <v>45671</v>
      </c>
      <c r="C47" t="s">
        <v>46</v>
      </c>
      <c r="D47" t="s">
        <v>1833</v>
      </c>
      <c r="E47" t="s">
        <v>1904</v>
      </c>
      <c r="F47" s="4">
        <f>IF(ISBLANK(Sales_Fact[[#This Row],[Quantity]]),MEDIAN(Sales_Fact[Quantity]),Sales_Fact[[#This Row],[Quantity]])</f>
        <v>4</v>
      </c>
      <c r="G47" s="21">
        <f>IF(ISBLANK(Sales_Fact[[#This Row],[Unit_Price]]),MEDIAN(Sales_Fact[Unit_Price]),Sales_Fact[[#This Row],[Unit_Price]])</f>
        <v>288.60000000000002</v>
      </c>
      <c r="H47" s="2">
        <f>IF(ISBLANK(Sales_Fact[[#This Row],[Discount]]),MEDIAN(Sales_Fact[Discount]),Sales_Fact[[#This Row],[Discount]])</f>
        <v>0.09</v>
      </c>
      <c r="I47" t="s">
        <v>1868</v>
      </c>
      <c r="J47" s="21">
        <f>Sales_Fact[[#This Row],[Quantity2]]*Sales_Fact[[#This Row],[Unit_Price3]]*(1-Sales_Fact[[#This Row],[Discount4]])</f>
        <v>1050.5040000000001</v>
      </c>
      <c r="K47" s="21">
        <f>Sales_Fact[[#This Row],[Quantity2]]*Sales_Fact[[#This Row],[Unit_Price3]]</f>
        <v>1154.4000000000001</v>
      </c>
      <c r="L47" s="21">
        <f>Sales_Fact[[#This Row],[Gross Amount]]*Sales_Fact[[#This Row],[Discount4]]</f>
        <v>103.896</v>
      </c>
      <c r="M47" s="1" t="str">
        <f>IF(Sales_Fact[[#This Row],[Total_Amount5]]&gt;1000,"High Value","Standard")</f>
        <v>High Value</v>
      </c>
      <c r="N47" s="1" t="str">
        <f>_xlfn.XLOOKUP(D47,Product_Dim!$A$2:$A$101,Product_Dim!$B$2:$B$101,"Not Found")</f>
        <v>Vitamin E Body Lotion</v>
      </c>
      <c r="O47" s="1" t="str">
        <f>_xlfn.XLOOKUP(D47,Product_Dim!$A$2:$A$101,Product_Dim!$C$2:$C$101)</f>
        <v>Beauty</v>
      </c>
      <c r="P47" s="1">
        <f>_xlfn.XLOOKUP(D47,Product_Dim!$A$2:$A$101,Product_Dim!$H$2:$H$101)</f>
        <v>358.47</v>
      </c>
      <c r="Q47" s="1" t="str">
        <f>_xlfn.XLOOKUP(C47,'Customer_Dim'!$A$2:$A$501,'Customer_Dim'!$I$2:$I$501)</f>
        <v>Gold</v>
      </c>
      <c r="R47" s="1" t="str">
        <f>_xlfn.XLOOKUP(C47,'Customer_Dim'!$A$2:$A$501,'Customer_Dim'!$D$2:$D$501)</f>
        <v>Female</v>
      </c>
      <c r="S47" s="1" t="str">
        <f>_xlfn.XLOOKUP(C47,'Customer_Dim'!$A$2:$A$501,'Customer_Dim'!$L$2:$L$501)</f>
        <v>Senior</v>
      </c>
      <c r="T47" s="1" t="str">
        <f>_xlfn.XLOOKUP(E47,Store_Dim!$A$2:$A$21,Store_Dim!$C$2:$C$21)</f>
        <v>East</v>
      </c>
      <c r="U47" s="1" t="str">
        <f>_xlfn.XLOOKUP(E47,Store_Dim!$A$2:$A$21,Store_Dim!$E$2:$E$21)</f>
        <v>Online</v>
      </c>
      <c r="V47" s="21">
        <f>Table8[[#This Row],[Cost]]*Table8[[#This Row],[Quantity]]</f>
        <v>1433.88</v>
      </c>
      <c r="W47" s="21">
        <f>Table8[[#This Row],[Total_Amount]]-Table8[[#This Row],[Total Cost]]</f>
        <v>-383.37599999999998</v>
      </c>
    </row>
    <row r="48" spans="1:23" hidden="1" x14ac:dyDescent="0.25">
      <c r="A48" t="s">
        <v>3802</v>
      </c>
      <c r="B48" s="3">
        <v>45560</v>
      </c>
      <c r="C48" t="s">
        <v>46</v>
      </c>
      <c r="D48" t="s">
        <v>1848</v>
      </c>
      <c r="E48" t="s">
        <v>1909</v>
      </c>
      <c r="F48" s="4">
        <f>IF(ISBLANK(Sales_Fact[[#This Row],[Quantity]]),MEDIAN(Sales_Fact[Quantity]),Sales_Fact[[#This Row],[Quantity]])</f>
        <v>1</v>
      </c>
      <c r="G48" s="1">
        <f>IF(ISBLANK(Sales_Fact[[#This Row],[Unit_Price]]),MEDIAN(Sales_Fact[Unit_Price]),Sales_Fact[[#This Row],[Unit_Price]])</f>
        <v>418.69</v>
      </c>
      <c r="H48" s="2">
        <f>IF(ISBLANK(Sales_Fact[[#This Row],[Discount]]),MEDIAN(Sales_Fact[Discount]),Sales_Fact[[#This Row],[Discount]])</f>
        <v>0.06</v>
      </c>
      <c r="I48" t="s">
        <v>1864</v>
      </c>
      <c r="J48" s="1">
        <f>Sales_Fact[[#This Row],[Quantity2]]*Sales_Fact[[#This Row],[Unit_Price3]]*(1-Sales_Fact[[#This Row],[Discount4]])</f>
        <v>393.5686</v>
      </c>
      <c r="K48" s="1">
        <f>Sales_Fact[[#This Row],[Quantity2]]*Sales_Fact[[#This Row],[Unit_Price3]]</f>
        <v>418.69</v>
      </c>
      <c r="L48" s="1">
        <f>Sales_Fact[[#This Row],[Gross Amount]]*Sales_Fact[[#This Row],[Discount4]]</f>
        <v>25.121399999999998</v>
      </c>
      <c r="M48" s="1" t="str">
        <f>IF(Sales_Fact[[#This Row],[Total_Amount5]]&gt;1000,"High Value","Standard")</f>
        <v>Standard</v>
      </c>
      <c r="N48" s="1" t="str">
        <f>_xlfn.XLOOKUP(D48,Product_Dim!$A$2:$A$101,Product_Dim!$B$2:$B$101,"Not Found")</f>
        <v>Stainless Steel Cookware Set</v>
      </c>
      <c r="O48" s="1" t="str">
        <f>_xlfn.XLOOKUP(D48,Product_Dim!$A$2:$A$101,Product_Dim!$C$2:$C$101)</f>
        <v>Home</v>
      </c>
      <c r="P48" s="1">
        <f>_xlfn.XLOOKUP(D48,Product_Dim!$A$2:$A$101,Product_Dim!$H$2:$H$101)</f>
        <v>201.41</v>
      </c>
      <c r="Q48" s="1" t="str">
        <f>_xlfn.XLOOKUP(C48,'Customer_Dim'!$A$2:$A$501,'Customer_Dim'!$I$2:$I$501)</f>
        <v>Gold</v>
      </c>
      <c r="R48" s="1" t="str">
        <f>_xlfn.XLOOKUP(C48,'Customer_Dim'!$A$2:$A$501,'Customer_Dim'!$D$2:$D$501)</f>
        <v>Female</v>
      </c>
      <c r="S48" s="1" t="str">
        <f>_xlfn.XLOOKUP(C48,'Customer_Dim'!$A$2:$A$501,'Customer_Dim'!$L$2:$L$501)</f>
        <v>Senior</v>
      </c>
      <c r="T48" s="1" t="str">
        <f>_xlfn.XLOOKUP(E48,Store_Dim!$A$2:$A$21,Store_Dim!$C$2:$C$21)</f>
        <v>South</v>
      </c>
      <c r="U48" s="1" t="str">
        <f>_xlfn.XLOOKUP(E48,Store_Dim!$A$2:$A$21,Store_Dim!$E$2:$E$21)</f>
        <v>Outlet</v>
      </c>
      <c r="V48" s="1">
        <f>Table8[[#This Row],[Cost]]*Table8[[#This Row],[Quantity]]</f>
        <v>201.41</v>
      </c>
      <c r="W48" s="1">
        <f>Table8[[#This Row],[Total_Amount]]-Table8[[#This Row],[Total Cost]]</f>
        <v>192.15860000000001</v>
      </c>
    </row>
    <row r="49" spans="1:23" hidden="1" x14ac:dyDescent="0.25">
      <c r="A49" t="s">
        <v>3801</v>
      </c>
      <c r="B49" s="3">
        <v>45589</v>
      </c>
      <c r="C49" t="s">
        <v>46</v>
      </c>
      <c r="D49" t="s">
        <v>1617</v>
      </c>
      <c r="E49" t="s">
        <v>1881</v>
      </c>
      <c r="F49" s="4">
        <f>IF(ISBLANK(Sales_Fact[[#This Row],[Quantity]]),MEDIAN(Sales_Fact[Quantity]),Sales_Fact[[#This Row],[Quantity]])</f>
        <v>1</v>
      </c>
      <c r="G49" s="1">
        <f>IF(ISBLANK(Sales_Fact[[#This Row],[Unit_Price]]),MEDIAN(Sales_Fact[Unit_Price]),Sales_Fact[[#This Row],[Unit_Price]])</f>
        <v>135.78</v>
      </c>
      <c r="H49" s="2">
        <f>IF(ISBLANK(Sales_Fact[[#This Row],[Discount]]),MEDIAN(Sales_Fact[Discount]),Sales_Fact[[#This Row],[Discount]])</f>
        <v>0.14000000000000001</v>
      </c>
      <c r="I49" t="s">
        <v>1861</v>
      </c>
      <c r="J49" s="1">
        <f>Sales_Fact[[#This Row],[Quantity2]]*Sales_Fact[[#This Row],[Unit_Price3]]*(1-Sales_Fact[[#This Row],[Discount4]])</f>
        <v>116.77079999999999</v>
      </c>
      <c r="K49" s="1">
        <f>Sales_Fact[[#This Row],[Quantity2]]*Sales_Fact[[#This Row],[Unit_Price3]]</f>
        <v>135.78</v>
      </c>
      <c r="L49" s="1">
        <f>Sales_Fact[[#This Row],[Gross Amount]]*Sales_Fact[[#This Row],[Discount4]]</f>
        <v>19.009200000000003</v>
      </c>
      <c r="M49" s="1" t="str">
        <f>IF(Sales_Fact[[#This Row],[Total_Amount5]]&gt;1000,"High Value","Standard")</f>
        <v>Standard</v>
      </c>
      <c r="N49" s="1" t="str">
        <f>_xlfn.XLOOKUP(D49,Product_Dim!$A$2:$A$101,Product_Dim!$B$2:$B$101,"Not Found")</f>
        <v>Carbon Fiber Tennis Racket</v>
      </c>
      <c r="O49" s="1" t="str">
        <f>_xlfn.XLOOKUP(D49,Product_Dim!$A$2:$A$101,Product_Dim!$C$2:$C$101)</f>
        <v>Sports</v>
      </c>
      <c r="P49" s="1">
        <f>_xlfn.XLOOKUP(D49,Product_Dim!$A$2:$A$101,Product_Dim!$H$2:$H$101)</f>
        <v>484.62</v>
      </c>
      <c r="Q49" s="1" t="str">
        <f>_xlfn.XLOOKUP(C49,'Customer_Dim'!$A$2:$A$501,'Customer_Dim'!$I$2:$I$501)</f>
        <v>Gold</v>
      </c>
      <c r="R49" s="1" t="str">
        <f>_xlfn.XLOOKUP(C49,'Customer_Dim'!$A$2:$A$501,'Customer_Dim'!$D$2:$D$501)</f>
        <v>Female</v>
      </c>
      <c r="S49" s="1" t="str">
        <f>_xlfn.XLOOKUP(C49,'Customer_Dim'!$A$2:$A$501,'Customer_Dim'!$L$2:$L$501)</f>
        <v>Senior</v>
      </c>
      <c r="T49" s="1" t="str">
        <f>_xlfn.XLOOKUP(E49,Store_Dim!$A$2:$A$21,Store_Dim!$C$2:$C$21)</f>
        <v>South</v>
      </c>
      <c r="U49" s="1" t="str">
        <f>_xlfn.XLOOKUP(E49,Store_Dim!$A$2:$A$21,Store_Dim!$E$2:$E$21)</f>
        <v>Outlet</v>
      </c>
      <c r="V49" s="1">
        <f>Table8[[#This Row],[Cost]]*Table8[[#This Row],[Quantity]]</f>
        <v>484.62</v>
      </c>
      <c r="W49" s="1">
        <f>Table8[[#This Row],[Total_Amount]]-Table8[[#This Row],[Total Cost]]</f>
        <v>-367.8492</v>
      </c>
    </row>
    <row r="50" spans="1:23" hidden="1" x14ac:dyDescent="0.25">
      <c r="A50" t="s">
        <v>3202</v>
      </c>
      <c r="B50" s="3">
        <v>45523</v>
      </c>
      <c r="C50" t="s">
        <v>46</v>
      </c>
      <c r="D50" t="s">
        <v>1548</v>
      </c>
      <c r="E50" t="s">
        <v>1890</v>
      </c>
      <c r="F50" s="4">
        <f>IF(ISBLANK(Sales_Fact[[#This Row],[Quantity]]),MEDIAN(Sales_Fact[Quantity]),Sales_Fact[[#This Row],[Quantity]])</f>
        <v>1</v>
      </c>
      <c r="G50" s="1">
        <f>IF(ISBLANK(Sales_Fact[[#This Row],[Unit_Price]]),MEDIAN(Sales_Fact[Unit_Price]),Sales_Fact[[#This Row],[Unit_Price]])</f>
        <v>517.13</v>
      </c>
      <c r="H50" s="2">
        <f>IF(ISBLANK(Sales_Fact[[#This Row],[Discount]]),MEDIAN(Sales_Fact[Discount]),Sales_Fact[[#This Row],[Discount]])</f>
        <v>0.28000000000000003</v>
      </c>
      <c r="I50" t="s">
        <v>1861</v>
      </c>
      <c r="J50" s="1">
        <f>Sales_Fact[[#This Row],[Quantity2]]*Sales_Fact[[#This Row],[Unit_Price3]]*(1-Sales_Fact[[#This Row],[Discount4]])</f>
        <v>372.33359999999999</v>
      </c>
      <c r="K50" s="1">
        <f>Sales_Fact[[#This Row],[Quantity2]]*Sales_Fact[[#This Row],[Unit_Price3]]</f>
        <v>517.13</v>
      </c>
      <c r="L50" s="1">
        <f>Sales_Fact[[#This Row],[Gross Amount]]*Sales_Fact[[#This Row],[Discount4]]</f>
        <v>144.79640000000001</v>
      </c>
      <c r="M50" s="1" t="str">
        <f>IF(Sales_Fact[[#This Row],[Total_Amount5]]&gt;1000,"High Value","Standard")</f>
        <v>Standard</v>
      </c>
      <c r="N50" s="1" t="str">
        <f>_xlfn.XLOOKUP(D50,Product_Dim!$A$2:$A$101,Product_Dim!$B$2:$B$101,"Not Found")</f>
        <v>Brother Laser Printer</v>
      </c>
      <c r="O50" s="1" t="str">
        <f>_xlfn.XLOOKUP(D50,Product_Dim!$A$2:$A$101,Product_Dim!$C$2:$C$101)</f>
        <v>Electronics</v>
      </c>
      <c r="P50" s="1">
        <f>_xlfn.XLOOKUP(D50,Product_Dim!$A$2:$A$101,Product_Dim!$H$2:$H$101)</f>
        <v>112.42</v>
      </c>
      <c r="Q50" s="1" t="str">
        <f>_xlfn.XLOOKUP(C50,'Customer_Dim'!$A$2:$A$501,'Customer_Dim'!$I$2:$I$501)</f>
        <v>Gold</v>
      </c>
      <c r="R50" s="1" t="str">
        <f>_xlfn.XLOOKUP(C50,'Customer_Dim'!$A$2:$A$501,'Customer_Dim'!$D$2:$D$501)</f>
        <v>Female</v>
      </c>
      <c r="S50" s="1" t="str">
        <f>_xlfn.XLOOKUP(C50,'Customer_Dim'!$A$2:$A$501,'Customer_Dim'!$L$2:$L$501)</f>
        <v>Senior</v>
      </c>
      <c r="T50" s="1" t="str">
        <f>_xlfn.XLOOKUP(E50,Store_Dim!$A$2:$A$21,Store_Dim!$C$2:$C$21)</f>
        <v>South</v>
      </c>
      <c r="U50" s="1" t="str">
        <f>_xlfn.XLOOKUP(E50,Store_Dim!$A$2:$A$21,Store_Dim!$E$2:$E$21)</f>
        <v>Flagship</v>
      </c>
      <c r="V50" s="1">
        <f>Table8[[#This Row],[Cost]]*Table8[[#This Row],[Quantity]]</f>
        <v>112.42</v>
      </c>
      <c r="W50" s="1">
        <f>Table8[[#This Row],[Total_Amount]]-Table8[[#This Row],[Total Cost]]</f>
        <v>259.91359999999997</v>
      </c>
    </row>
    <row r="51" spans="1:23" hidden="1" x14ac:dyDescent="0.25">
      <c r="A51" t="s">
        <v>3613</v>
      </c>
      <c r="B51" s="3">
        <v>45701</v>
      </c>
      <c r="C51" t="s">
        <v>51</v>
      </c>
      <c r="D51" t="s">
        <v>1824</v>
      </c>
      <c r="E51" t="s">
        <v>1899</v>
      </c>
      <c r="F51" s="4">
        <f>IF(ISBLANK(Sales_Fact[[#This Row],[Quantity]]),MEDIAN(Sales_Fact[Quantity]),Sales_Fact[[#This Row],[Quantity]])</f>
        <v>2</v>
      </c>
      <c r="G51" s="1">
        <f>IF(ISBLANK(Sales_Fact[[#This Row],[Unit_Price]]),MEDIAN(Sales_Fact[Unit_Price]),Sales_Fact[[#This Row],[Unit_Price]])</f>
        <v>384.66</v>
      </c>
      <c r="H51" s="2">
        <f>IF(ISBLANK(Sales_Fact[[#This Row],[Discount]]),MEDIAN(Sales_Fact[Discount]),Sales_Fact[[#This Row],[Discount]])</f>
        <v>0.08</v>
      </c>
      <c r="I51" t="s">
        <v>1868</v>
      </c>
      <c r="J51" s="1">
        <f>Sales_Fact[[#This Row],[Quantity2]]*Sales_Fact[[#This Row],[Unit_Price3]]*(1-Sales_Fact[[#This Row],[Discount4]])</f>
        <v>707.77440000000013</v>
      </c>
      <c r="K51" s="1">
        <f>Sales_Fact[[#This Row],[Quantity2]]*Sales_Fact[[#This Row],[Unit_Price3]]</f>
        <v>769.32</v>
      </c>
      <c r="L51" s="1">
        <f>Sales_Fact[[#This Row],[Gross Amount]]*Sales_Fact[[#This Row],[Discount4]]</f>
        <v>61.545600000000007</v>
      </c>
      <c r="M51" s="1" t="str">
        <f>IF(Sales_Fact[[#This Row],[Total_Amount5]]&gt;1000,"High Value","Standard")</f>
        <v>Standard</v>
      </c>
      <c r="N51" s="1" t="str">
        <f>_xlfn.XLOOKUP(D51,Product_Dim!$A$2:$A$101,Product_Dim!$B$2:$B$101,"Not Found")</f>
        <v>Women's High Heels</v>
      </c>
      <c r="O51" s="1" t="str">
        <f>_xlfn.XLOOKUP(D51,Product_Dim!$A$2:$A$101,Product_Dim!$C$2:$C$101)</f>
        <v>Clothing</v>
      </c>
      <c r="P51" s="1">
        <f>_xlfn.XLOOKUP(D51,Product_Dim!$A$2:$A$101,Product_Dim!$H$2:$H$101)</f>
        <v>438.25</v>
      </c>
      <c r="Q51" s="1" t="str">
        <f>_xlfn.XLOOKUP(C51,'Customer_Dim'!$A$2:$A$501,'Customer_Dim'!$I$2:$I$501)</f>
        <v>Platinum</v>
      </c>
      <c r="R51" s="1" t="str">
        <f>_xlfn.XLOOKUP(C51,'Customer_Dim'!$A$2:$A$501,'Customer_Dim'!$D$2:$D$501)</f>
        <v>Male</v>
      </c>
      <c r="S51" s="1" t="str">
        <f>_xlfn.XLOOKUP(C51,'Customer_Dim'!$A$2:$A$501,'Customer_Dim'!$L$2:$L$501)</f>
        <v>Senior</v>
      </c>
      <c r="T51" s="1" t="str">
        <f>_xlfn.XLOOKUP(E51,Store_Dim!$A$2:$A$21,Store_Dim!$C$2:$C$21)</f>
        <v>East</v>
      </c>
      <c r="U51" s="1" t="str">
        <f>_xlfn.XLOOKUP(E51,Store_Dim!$A$2:$A$21,Store_Dim!$E$2:$E$21)</f>
        <v>Flagship</v>
      </c>
      <c r="V51" s="1">
        <f>Table8[[#This Row],[Cost]]*Table8[[#This Row],[Quantity]]</f>
        <v>876.5</v>
      </c>
      <c r="W51" s="1">
        <f>Table8[[#This Row],[Total_Amount]]-Table8[[#This Row],[Total Cost]]</f>
        <v>-168.72559999999987</v>
      </c>
    </row>
    <row r="52" spans="1:23" hidden="1" x14ac:dyDescent="0.25">
      <c r="A52" t="s">
        <v>2947</v>
      </c>
      <c r="B52" s="3">
        <v>45222</v>
      </c>
      <c r="C52" t="s">
        <v>51</v>
      </c>
      <c r="D52" t="s">
        <v>1785</v>
      </c>
      <c r="E52" t="s">
        <v>1896</v>
      </c>
      <c r="F52" s="4">
        <f>IF(ISBLANK(Sales_Fact[[#This Row],[Quantity]]),MEDIAN(Sales_Fact[Quantity]),Sales_Fact[[#This Row],[Quantity]])</f>
        <v>3</v>
      </c>
      <c r="G52" s="1">
        <f>IF(ISBLANK(Sales_Fact[[#This Row],[Unit_Price]]),MEDIAN(Sales_Fact[Unit_Price]),Sales_Fact[[#This Row],[Unit_Price]])</f>
        <v>83.7</v>
      </c>
      <c r="H52" s="2">
        <f>IF(ISBLANK(Sales_Fact[[#This Row],[Discount]]),MEDIAN(Sales_Fact[Discount]),Sales_Fact[[#This Row],[Discount]])</f>
        <v>0.24</v>
      </c>
      <c r="I52" t="s">
        <v>1861</v>
      </c>
      <c r="J52" s="1">
        <f>Sales_Fact[[#This Row],[Quantity2]]*Sales_Fact[[#This Row],[Unit_Price3]]*(1-Sales_Fact[[#This Row],[Discount4]])</f>
        <v>190.83600000000001</v>
      </c>
      <c r="K52" s="1">
        <f>Sales_Fact[[#This Row],[Quantity2]]*Sales_Fact[[#This Row],[Unit_Price3]]</f>
        <v>251.10000000000002</v>
      </c>
      <c r="L52" s="1">
        <f>Sales_Fact[[#This Row],[Gross Amount]]*Sales_Fact[[#This Row],[Discount4]]</f>
        <v>60.264000000000003</v>
      </c>
      <c r="M52" s="1" t="str">
        <f>IF(Sales_Fact[[#This Row],[Total_Amount5]]&gt;1000,"High Value","Standard")</f>
        <v>Standard</v>
      </c>
      <c r="N52" s="1" t="str">
        <f>_xlfn.XLOOKUP(D52,Product_Dim!$A$2:$A$101,Product_Dim!$B$2:$B$101,"Not Found")</f>
        <v>Essential Oil Diffuser</v>
      </c>
      <c r="O52" s="1" t="str">
        <f>_xlfn.XLOOKUP(D52,Product_Dim!$A$2:$A$101,Product_Dim!$C$2:$C$101)</f>
        <v>Home</v>
      </c>
      <c r="P52" s="1">
        <f>_xlfn.XLOOKUP(D52,Product_Dim!$A$2:$A$101,Product_Dim!$H$2:$H$101)</f>
        <v>325.26</v>
      </c>
      <c r="Q52" s="1" t="str">
        <f>_xlfn.XLOOKUP(C52,'Customer_Dim'!$A$2:$A$501,'Customer_Dim'!$I$2:$I$501)</f>
        <v>Platinum</v>
      </c>
      <c r="R52" s="1" t="str">
        <f>_xlfn.XLOOKUP(C52,'Customer_Dim'!$A$2:$A$501,'Customer_Dim'!$D$2:$D$501)</f>
        <v>Male</v>
      </c>
      <c r="S52" s="1" t="str">
        <f>_xlfn.XLOOKUP(C52,'Customer_Dim'!$A$2:$A$501,'Customer_Dim'!$L$2:$L$501)</f>
        <v>Senior</v>
      </c>
      <c r="T52" s="1" t="str">
        <f>_xlfn.XLOOKUP(E52,Store_Dim!$A$2:$A$21,Store_Dim!$C$2:$C$21)</f>
        <v>East</v>
      </c>
      <c r="U52" s="1" t="str">
        <f>_xlfn.XLOOKUP(E52,Store_Dim!$A$2:$A$21,Store_Dim!$E$2:$E$21)</f>
        <v>Flagship</v>
      </c>
      <c r="V52" s="1">
        <f>Table8[[#This Row],[Cost]]*Table8[[#This Row],[Quantity]]</f>
        <v>975.78</v>
      </c>
      <c r="W52" s="1">
        <f>Table8[[#This Row],[Total_Amount]]-Table8[[#This Row],[Total Cost]]</f>
        <v>-784.94399999999996</v>
      </c>
    </row>
    <row r="53" spans="1:23" hidden="1" x14ac:dyDescent="0.25">
      <c r="A53" t="s">
        <v>3629</v>
      </c>
      <c r="B53" s="3">
        <v>45880</v>
      </c>
      <c r="C53" t="s">
        <v>51</v>
      </c>
      <c r="D53" t="s">
        <v>1839</v>
      </c>
      <c r="E53" t="s">
        <v>1909</v>
      </c>
      <c r="F53" s="4">
        <f>IF(ISBLANK(Sales_Fact[[#This Row],[Quantity]]),MEDIAN(Sales_Fact[Quantity]),Sales_Fact[[#This Row],[Quantity]])</f>
        <v>3</v>
      </c>
      <c r="G53" s="1">
        <f>IF(ISBLANK(Sales_Fact[[#This Row],[Unit_Price]]),MEDIAN(Sales_Fact[Unit_Price]),Sales_Fact[[#This Row],[Unit_Price]])</f>
        <v>76.569999999999993</v>
      </c>
      <c r="H53" s="2">
        <f>IF(ISBLANK(Sales_Fact[[#This Row],[Discount]]),MEDIAN(Sales_Fact[Discount]),Sales_Fact[[#This Row],[Discount]])</f>
        <v>0.26</v>
      </c>
      <c r="I53" t="s">
        <v>1864</v>
      </c>
      <c r="J53" s="1">
        <f>Sales_Fact[[#This Row],[Quantity2]]*Sales_Fact[[#This Row],[Unit_Price3]]*(1-Sales_Fact[[#This Row],[Discount4]])</f>
        <v>169.98539999999997</v>
      </c>
      <c r="K53" s="1">
        <f>Sales_Fact[[#This Row],[Quantity2]]*Sales_Fact[[#This Row],[Unit_Price3]]</f>
        <v>229.70999999999998</v>
      </c>
      <c r="L53" s="1">
        <f>Sales_Fact[[#This Row],[Gross Amount]]*Sales_Fact[[#This Row],[Discount4]]</f>
        <v>59.724599999999995</v>
      </c>
      <c r="M53" s="1" t="str">
        <f>IF(Sales_Fact[[#This Row],[Total_Amount5]]&gt;1000,"High Value","Standard")</f>
        <v>Standard</v>
      </c>
      <c r="N53" s="1" t="str">
        <f>_xlfn.XLOOKUP(D53,Product_Dim!$A$2:$A$101,Product_Dim!$B$2:$B$101,"Not Found")</f>
        <v>Women's Formal Blazer</v>
      </c>
      <c r="O53" s="1" t="str">
        <f>_xlfn.XLOOKUP(D53,Product_Dim!$A$2:$A$101,Product_Dim!$C$2:$C$101)</f>
        <v>Clothing</v>
      </c>
      <c r="P53" s="1">
        <f>_xlfn.XLOOKUP(D53,Product_Dim!$A$2:$A$101,Product_Dim!$H$2:$H$101)</f>
        <v>358.47</v>
      </c>
      <c r="Q53" s="1" t="str">
        <f>_xlfn.XLOOKUP(C53,'Customer_Dim'!$A$2:$A$501,'Customer_Dim'!$I$2:$I$501)</f>
        <v>Platinum</v>
      </c>
      <c r="R53" s="1" t="str">
        <f>_xlfn.XLOOKUP(C53,'Customer_Dim'!$A$2:$A$501,'Customer_Dim'!$D$2:$D$501)</f>
        <v>Male</v>
      </c>
      <c r="S53" s="1" t="str">
        <f>_xlfn.XLOOKUP(C53,'Customer_Dim'!$A$2:$A$501,'Customer_Dim'!$L$2:$L$501)</f>
        <v>Senior</v>
      </c>
      <c r="T53" s="1" t="str">
        <f>_xlfn.XLOOKUP(E53,Store_Dim!$A$2:$A$21,Store_Dim!$C$2:$C$21)</f>
        <v>South</v>
      </c>
      <c r="U53" s="1" t="str">
        <f>_xlfn.XLOOKUP(E53,Store_Dim!$A$2:$A$21,Store_Dim!$E$2:$E$21)</f>
        <v>Outlet</v>
      </c>
      <c r="V53" s="1">
        <f>Table8[[#This Row],[Cost]]*Table8[[#This Row],[Quantity]]</f>
        <v>1075.4100000000001</v>
      </c>
      <c r="W53" s="1">
        <f>Table8[[#This Row],[Total_Amount]]-Table8[[#This Row],[Total Cost]]</f>
        <v>-905.42460000000005</v>
      </c>
    </row>
    <row r="54" spans="1:23" hidden="1" x14ac:dyDescent="0.25">
      <c r="A54" t="s">
        <v>1974</v>
      </c>
      <c r="B54" s="3">
        <v>45577</v>
      </c>
      <c r="C54" t="s">
        <v>55</v>
      </c>
      <c r="D54" t="s">
        <v>1650</v>
      </c>
      <c r="E54" t="s">
        <v>1899</v>
      </c>
      <c r="F54" s="4">
        <f>IF(ISBLANK(Sales_Fact[[#This Row],[Quantity]]),MEDIAN(Sales_Fact[Quantity]),Sales_Fact[[#This Row],[Quantity]])</f>
        <v>3</v>
      </c>
      <c r="G54" s="1">
        <f>IF(ISBLANK(Sales_Fact[[#This Row],[Unit_Price]]),MEDIAN(Sales_Fact[Unit_Price]),Sales_Fact[[#This Row],[Unit_Price]])</f>
        <v>522.72</v>
      </c>
      <c r="H54" s="2">
        <f>IF(ISBLANK(Sales_Fact[[#This Row],[Discount]]),MEDIAN(Sales_Fact[Discount]),Sales_Fact[[#This Row],[Discount]])</f>
        <v>0.14000000000000001</v>
      </c>
      <c r="I54" t="s">
        <v>1868</v>
      </c>
      <c r="J54" s="1">
        <f>Sales_Fact[[#This Row],[Quantity2]]*Sales_Fact[[#This Row],[Unit_Price3]]*(1-Sales_Fact[[#This Row],[Discount4]])</f>
        <v>1348.6176</v>
      </c>
      <c r="K54" s="1">
        <f>Sales_Fact[[#This Row],[Quantity2]]*Sales_Fact[[#This Row],[Unit_Price3]]</f>
        <v>1568.16</v>
      </c>
      <c r="L54" s="1">
        <f>Sales_Fact[[#This Row],[Gross Amount]]*Sales_Fact[[#This Row],[Discount4]]</f>
        <v>219.54240000000004</v>
      </c>
      <c r="M54" s="1" t="str">
        <f>IF(Sales_Fact[[#This Row],[Total_Amount5]]&gt;1000,"High Value","Standard")</f>
        <v>High Value</v>
      </c>
      <c r="N54" s="1" t="str">
        <f>_xlfn.XLOOKUP(D54,Product_Dim!$A$2:$A$101,Product_Dim!$B$2:$B$101,"Not Found")</f>
        <v>Modern Wall Clock</v>
      </c>
      <c r="O54" s="1" t="str">
        <f>_xlfn.XLOOKUP(D54,Product_Dim!$A$2:$A$101,Product_Dim!$C$2:$C$101)</f>
        <v>Home</v>
      </c>
      <c r="P54" s="1">
        <f>_xlfn.XLOOKUP(D54,Product_Dim!$A$2:$A$101,Product_Dim!$H$2:$H$101)</f>
        <v>179.77</v>
      </c>
      <c r="Q54" s="1" t="str">
        <f>_xlfn.XLOOKUP(C54,'Customer_Dim'!$A$2:$A$501,'Customer_Dim'!$I$2:$I$501)</f>
        <v>Bronze</v>
      </c>
      <c r="R54" s="1" t="str">
        <f>_xlfn.XLOOKUP(C54,'Customer_Dim'!$A$2:$A$501,'Customer_Dim'!$D$2:$D$501)</f>
        <v>Male</v>
      </c>
      <c r="S54" s="1" t="str">
        <f>_xlfn.XLOOKUP(C54,'Customer_Dim'!$A$2:$A$501,'Customer_Dim'!$L$2:$L$501)</f>
        <v>Senior</v>
      </c>
      <c r="T54" s="1" t="str">
        <f>_xlfn.XLOOKUP(E54,Store_Dim!$A$2:$A$21,Store_Dim!$C$2:$C$21)</f>
        <v>East</v>
      </c>
      <c r="U54" s="1" t="str">
        <f>_xlfn.XLOOKUP(E54,Store_Dim!$A$2:$A$21,Store_Dim!$E$2:$E$21)</f>
        <v>Flagship</v>
      </c>
      <c r="V54" s="1">
        <f>Table8[[#This Row],[Cost]]*Table8[[#This Row],[Quantity]]</f>
        <v>539.31000000000006</v>
      </c>
      <c r="W54" s="1">
        <f>Table8[[#This Row],[Total_Amount]]-Table8[[#This Row],[Total Cost]]</f>
        <v>809.30759999999998</v>
      </c>
    </row>
    <row r="55" spans="1:23" hidden="1" x14ac:dyDescent="0.25">
      <c r="A55" t="s">
        <v>3109</v>
      </c>
      <c r="B55" s="3">
        <v>45216</v>
      </c>
      <c r="C55" t="s">
        <v>55</v>
      </c>
      <c r="D55" t="s">
        <v>1707</v>
      </c>
      <c r="E55" t="s">
        <v>1892</v>
      </c>
      <c r="F55" s="4">
        <f>IF(ISBLANK(Sales_Fact[[#This Row],[Quantity]]),MEDIAN(Sales_Fact[Quantity]),Sales_Fact[[#This Row],[Quantity]])</f>
        <v>1</v>
      </c>
      <c r="G55" s="1">
        <f>IF(ISBLANK(Sales_Fact[[#This Row],[Unit_Price]]),MEDIAN(Sales_Fact[Unit_Price]),Sales_Fact[[#This Row],[Unit_Price]])</f>
        <v>900.35</v>
      </c>
      <c r="H55" s="2">
        <f>IF(ISBLANK(Sales_Fact[[#This Row],[Discount]]),MEDIAN(Sales_Fact[Discount]),Sales_Fact[[#This Row],[Discount]])</f>
        <v>0.13</v>
      </c>
      <c r="I55" t="s">
        <v>1868</v>
      </c>
      <c r="J55" s="1">
        <f>Sales_Fact[[#This Row],[Quantity2]]*Sales_Fact[[#This Row],[Unit_Price3]]*(1-Sales_Fact[[#This Row],[Discount4]])</f>
        <v>783.30449999999996</v>
      </c>
      <c r="K55" s="1">
        <f>Sales_Fact[[#This Row],[Quantity2]]*Sales_Fact[[#This Row],[Unit_Price3]]</f>
        <v>900.35</v>
      </c>
      <c r="L55" s="1">
        <f>Sales_Fact[[#This Row],[Gross Amount]]*Sales_Fact[[#This Row],[Discount4]]</f>
        <v>117.0455</v>
      </c>
      <c r="M55" s="1" t="str">
        <f>IF(Sales_Fact[[#This Row],[Total_Amount5]]&gt;1000,"High Value","Standard")</f>
        <v>Standard</v>
      </c>
      <c r="N55" s="1" t="str">
        <f>_xlfn.XLOOKUP(D55,Product_Dim!$A$2:$A$101,Product_Dim!$B$2:$B$101,"Not Found")</f>
        <v>Rugby Ball</v>
      </c>
      <c r="O55" s="1" t="str">
        <f>_xlfn.XLOOKUP(D55,Product_Dim!$A$2:$A$101,Product_Dim!$C$2:$C$101)</f>
        <v>Sports</v>
      </c>
      <c r="P55" s="1">
        <f>_xlfn.XLOOKUP(D55,Product_Dim!$A$2:$A$101,Product_Dim!$H$2:$H$101)</f>
        <v>212.26</v>
      </c>
      <c r="Q55" s="1" t="str">
        <f>_xlfn.XLOOKUP(C55,'Customer_Dim'!$A$2:$A$501,'Customer_Dim'!$I$2:$I$501)</f>
        <v>Bronze</v>
      </c>
      <c r="R55" s="1" t="str">
        <f>_xlfn.XLOOKUP(C55,'Customer_Dim'!$A$2:$A$501,'Customer_Dim'!$D$2:$D$501)</f>
        <v>Male</v>
      </c>
      <c r="S55" s="1" t="str">
        <f>_xlfn.XLOOKUP(C55,'Customer_Dim'!$A$2:$A$501,'Customer_Dim'!$L$2:$L$501)</f>
        <v>Senior</v>
      </c>
      <c r="T55" s="1" t="str">
        <f>_xlfn.XLOOKUP(E55,Store_Dim!$A$2:$A$21,Store_Dim!$C$2:$C$21)</f>
        <v>East</v>
      </c>
      <c r="U55" s="1" t="str">
        <f>_xlfn.XLOOKUP(E55,Store_Dim!$A$2:$A$21,Store_Dim!$E$2:$E$21)</f>
        <v>Online</v>
      </c>
      <c r="V55" s="1">
        <f>Table8[[#This Row],[Cost]]*Table8[[#This Row],[Quantity]]</f>
        <v>212.26</v>
      </c>
      <c r="W55" s="1">
        <f>Table8[[#This Row],[Total_Amount]]-Table8[[#This Row],[Total Cost]]</f>
        <v>571.04449999999997</v>
      </c>
    </row>
    <row r="56" spans="1:23" hidden="1" x14ac:dyDescent="0.25">
      <c r="A56" t="s">
        <v>2119</v>
      </c>
      <c r="B56" s="3">
        <v>45880</v>
      </c>
      <c r="C56" t="s">
        <v>55</v>
      </c>
      <c r="D56" t="s">
        <v>1788</v>
      </c>
      <c r="E56" t="s">
        <v>1870</v>
      </c>
      <c r="F56" s="4">
        <f>IF(ISBLANK(Sales_Fact[[#This Row],[Quantity]]),MEDIAN(Sales_Fact[Quantity]),Sales_Fact[[#This Row],[Quantity]])</f>
        <v>4</v>
      </c>
      <c r="G56" s="1">
        <f>IF(ISBLANK(Sales_Fact[[#This Row],[Unit_Price]]),MEDIAN(Sales_Fact[Unit_Price]),Sales_Fact[[#This Row],[Unit_Price]])</f>
        <v>428.09</v>
      </c>
      <c r="H56" s="2">
        <f>IF(ISBLANK(Sales_Fact[[#This Row],[Discount]]),MEDIAN(Sales_Fact[Discount]),Sales_Fact[[#This Row],[Discount]])</f>
        <v>7.0000000000000007E-2</v>
      </c>
      <c r="I56" t="s">
        <v>1864</v>
      </c>
      <c r="J56" s="1">
        <f>Sales_Fact[[#This Row],[Quantity2]]*Sales_Fact[[#This Row],[Unit_Price3]]*(1-Sales_Fact[[#This Row],[Discount4]])</f>
        <v>1592.4947999999997</v>
      </c>
      <c r="K56" s="1">
        <f>Sales_Fact[[#This Row],[Quantity2]]*Sales_Fact[[#This Row],[Unit_Price3]]</f>
        <v>1712.36</v>
      </c>
      <c r="L56" s="1">
        <f>Sales_Fact[[#This Row],[Gross Amount]]*Sales_Fact[[#This Row],[Discount4]]</f>
        <v>119.8652</v>
      </c>
      <c r="M56" s="1" t="str">
        <f>IF(Sales_Fact[[#This Row],[Total_Amount5]]&gt;1000,"High Value","Standard")</f>
        <v>High Value</v>
      </c>
      <c r="N56" s="1" t="str">
        <f>_xlfn.XLOOKUP(D56,Product_Dim!$A$2:$A$101,Product_Dim!$B$2:$B$101,"Not Found")</f>
        <v>Decorative Lamp Shade</v>
      </c>
      <c r="O56" s="1" t="str">
        <f>_xlfn.XLOOKUP(D56,Product_Dim!$A$2:$A$101,Product_Dim!$C$2:$C$101)</f>
        <v>Home</v>
      </c>
      <c r="P56" s="1">
        <f>_xlfn.XLOOKUP(D56,Product_Dim!$A$2:$A$101,Product_Dim!$H$2:$H$101)</f>
        <v>228.53</v>
      </c>
      <c r="Q56" s="1" t="str">
        <f>_xlfn.XLOOKUP(C56,'Customer_Dim'!$A$2:$A$501,'Customer_Dim'!$I$2:$I$501)</f>
        <v>Bronze</v>
      </c>
      <c r="R56" s="1" t="str">
        <f>_xlfn.XLOOKUP(C56,'Customer_Dim'!$A$2:$A$501,'Customer_Dim'!$D$2:$D$501)</f>
        <v>Male</v>
      </c>
      <c r="S56" s="1" t="str">
        <f>_xlfn.XLOOKUP(C56,'Customer_Dim'!$A$2:$A$501,'Customer_Dim'!$L$2:$L$501)</f>
        <v>Senior</v>
      </c>
      <c r="T56" s="1" t="str">
        <f>_xlfn.XLOOKUP(E56,Store_Dim!$A$2:$A$21,Store_Dim!$C$2:$C$21)</f>
        <v>North</v>
      </c>
      <c r="U56" s="1" t="str">
        <f>_xlfn.XLOOKUP(E56,Store_Dim!$A$2:$A$21,Store_Dim!$E$2:$E$21)</f>
        <v>Outlet</v>
      </c>
      <c r="V56" s="1">
        <f>Table8[[#This Row],[Cost]]*Table8[[#This Row],[Quantity]]</f>
        <v>914.12</v>
      </c>
      <c r="W56" s="1">
        <f>Table8[[#This Row],[Total_Amount]]-Table8[[#This Row],[Total Cost]]</f>
        <v>678.37479999999971</v>
      </c>
    </row>
    <row r="57" spans="1:23" hidden="1" x14ac:dyDescent="0.25">
      <c r="A57" t="s">
        <v>2468</v>
      </c>
      <c r="B57" s="3">
        <v>45539</v>
      </c>
      <c r="C57" t="s">
        <v>58</v>
      </c>
      <c r="D57" t="s">
        <v>1683</v>
      </c>
      <c r="E57" t="s">
        <v>1892</v>
      </c>
      <c r="F57" s="4">
        <f>IF(ISBLANK(Sales_Fact[[#This Row],[Quantity]]),MEDIAN(Sales_Fact[Quantity]),Sales_Fact[[#This Row],[Quantity]])</f>
        <v>2</v>
      </c>
      <c r="G57" s="1">
        <f>IF(ISBLANK(Sales_Fact[[#This Row],[Unit_Price]]),MEDIAN(Sales_Fact[Unit_Price]),Sales_Fact[[#This Row],[Unit_Price]])</f>
        <v>559.71</v>
      </c>
      <c r="H57" s="2">
        <f>IF(ISBLANK(Sales_Fact[[#This Row],[Discount]]),MEDIAN(Sales_Fact[Discount]),Sales_Fact[[#This Row],[Discount]])</f>
        <v>0.3</v>
      </c>
      <c r="I57" t="s">
        <v>1868</v>
      </c>
      <c r="J57" s="1">
        <f>Sales_Fact[[#This Row],[Quantity2]]*Sales_Fact[[#This Row],[Unit_Price3]]*(1-Sales_Fact[[#This Row],[Discount4]])</f>
        <v>783.59400000000005</v>
      </c>
      <c r="K57" s="1">
        <f>Sales_Fact[[#This Row],[Quantity2]]*Sales_Fact[[#This Row],[Unit_Price3]]</f>
        <v>1119.42</v>
      </c>
      <c r="L57" s="1">
        <f>Sales_Fact[[#This Row],[Gross Amount]]*Sales_Fact[[#This Row],[Discount4]]</f>
        <v>335.82600000000002</v>
      </c>
      <c r="M57" s="1" t="str">
        <f>IF(Sales_Fact[[#This Row],[Total_Amount5]]&gt;1000,"High Value","Standard")</f>
        <v>Standard</v>
      </c>
      <c r="N57" s="1" t="str">
        <f>_xlfn.XLOOKUP(D57,Product_Dim!$A$2:$A$101,Product_Dim!$B$2:$B$101,"Not Found")</f>
        <v>Adjustable Jump Rope</v>
      </c>
      <c r="O57" s="1" t="str">
        <f>_xlfn.XLOOKUP(D57,Product_Dim!$A$2:$A$101,Product_Dim!$C$2:$C$101)</f>
        <v>Sports</v>
      </c>
      <c r="P57" s="1">
        <f>_xlfn.XLOOKUP(D57,Product_Dim!$A$2:$A$101,Product_Dim!$H$2:$H$101)</f>
        <v>167.12</v>
      </c>
      <c r="Q57" s="1" t="str">
        <f>_xlfn.XLOOKUP(C57,'Customer_Dim'!$A$2:$A$501,'Customer_Dim'!$I$2:$I$501)</f>
        <v>Gold</v>
      </c>
      <c r="R57" s="1" t="str">
        <f>_xlfn.XLOOKUP(C57,'Customer_Dim'!$A$2:$A$501,'Customer_Dim'!$D$2:$D$501)</f>
        <v>Female</v>
      </c>
      <c r="S57" s="1" t="str">
        <f>_xlfn.XLOOKUP(C57,'Customer_Dim'!$A$2:$A$501,'Customer_Dim'!$L$2:$L$501)</f>
        <v>Young</v>
      </c>
      <c r="T57" s="1" t="str">
        <f>_xlfn.XLOOKUP(E57,Store_Dim!$A$2:$A$21,Store_Dim!$C$2:$C$21)</f>
        <v>East</v>
      </c>
      <c r="U57" s="1" t="str">
        <f>_xlfn.XLOOKUP(E57,Store_Dim!$A$2:$A$21,Store_Dim!$E$2:$E$21)</f>
        <v>Online</v>
      </c>
      <c r="V57" s="1">
        <f>Table8[[#This Row],[Cost]]*Table8[[#This Row],[Quantity]]</f>
        <v>334.24</v>
      </c>
      <c r="W57" s="1">
        <f>Table8[[#This Row],[Total_Amount]]-Table8[[#This Row],[Total Cost]]</f>
        <v>449.35400000000004</v>
      </c>
    </row>
    <row r="58" spans="1:23" hidden="1" x14ac:dyDescent="0.25">
      <c r="A58" t="s">
        <v>2385</v>
      </c>
      <c r="B58" s="3">
        <v>45911</v>
      </c>
      <c r="C58" t="s">
        <v>58</v>
      </c>
      <c r="D58" t="s">
        <v>1644</v>
      </c>
      <c r="E58" t="s">
        <v>1863</v>
      </c>
      <c r="F58" s="4">
        <f>IF(ISBLANK(Sales_Fact[[#This Row],[Quantity]]),MEDIAN(Sales_Fact[Quantity]),Sales_Fact[[#This Row],[Quantity]])</f>
        <v>2</v>
      </c>
      <c r="G58" s="1">
        <f>IF(ISBLANK(Sales_Fact[[#This Row],[Unit_Price]]),MEDIAN(Sales_Fact[Unit_Price]),Sales_Fact[[#This Row],[Unit_Price]])</f>
        <v>833.7</v>
      </c>
      <c r="H58" s="2">
        <f>IF(ISBLANK(Sales_Fact[[#This Row],[Discount]]),MEDIAN(Sales_Fact[Discount]),Sales_Fact[[#This Row],[Discount]])</f>
        <v>0.06</v>
      </c>
      <c r="I58" t="s">
        <v>1864</v>
      </c>
      <c r="J58" s="1">
        <f>Sales_Fact[[#This Row],[Quantity2]]*Sales_Fact[[#This Row],[Unit_Price3]]*(1-Sales_Fact[[#This Row],[Discount4]])</f>
        <v>1567.356</v>
      </c>
      <c r="K58" s="1">
        <f>Sales_Fact[[#This Row],[Quantity2]]*Sales_Fact[[#This Row],[Unit_Price3]]</f>
        <v>1667.4</v>
      </c>
      <c r="L58" s="1">
        <f>Sales_Fact[[#This Row],[Gross Amount]]*Sales_Fact[[#This Row],[Discount4]]</f>
        <v>100.044</v>
      </c>
      <c r="M58" s="1" t="str">
        <f>IF(Sales_Fact[[#This Row],[Total_Amount5]]&gt;1000,"High Value","Standard")</f>
        <v>High Value</v>
      </c>
      <c r="N58" s="1" t="str">
        <f>_xlfn.XLOOKUP(D58,Product_Dim!$A$2:$A$101,Product_Dim!$B$2:$B$101,"Not Found")</f>
        <v>Basketball</v>
      </c>
      <c r="O58" s="1" t="str">
        <f>_xlfn.XLOOKUP(D58,Product_Dim!$A$2:$A$101,Product_Dim!$C$2:$C$101)</f>
        <v>Sports</v>
      </c>
      <c r="P58" s="1">
        <f>_xlfn.XLOOKUP(D58,Product_Dim!$A$2:$A$101,Product_Dim!$H$2:$H$101)</f>
        <v>204.39</v>
      </c>
      <c r="Q58" s="1" t="str">
        <f>_xlfn.XLOOKUP(C58,'Customer_Dim'!$A$2:$A$501,'Customer_Dim'!$I$2:$I$501)</f>
        <v>Gold</v>
      </c>
      <c r="R58" s="1" t="str">
        <f>_xlfn.XLOOKUP(C58,'Customer_Dim'!$A$2:$A$501,'Customer_Dim'!$D$2:$D$501)</f>
        <v>Female</v>
      </c>
      <c r="S58" s="1" t="str">
        <f>_xlfn.XLOOKUP(C58,'Customer_Dim'!$A$2:$A$501,'Customer_Dim'!$L$2:$L$501)</f>
        <v>Young</v>
      </c>
      <c r="T58" s="1" t="str">
        <f>_xlfn.XLOOKUP(E58,Store_Dim!$A$2:$A$21,Store_Dim!$C$2:$C$21)</f>
        <v>North</v>
      </c>
      <c r="U58" s="1" t="str">
        <f>_xlfn.XLOOKUP(E58,Store_Dim!$A$2:$A$21,Store_Dim!$E$2:$E$21)</f>
        <v>Flagship</v>
      </c>
      <c r="V58" s="1">
        <f>Table8[[#This Row],[Cost]]*Table8[[#This Row],[Quantity]]</f>
        <v>408.78</v>
      </c>
      <c r="W58" s="1">
        <f>Table8[[#This Row],[Total_Amount]]-Table8[[#This Row],[Total Cost]]</f>
        <v>1158.576</v>
      </c>
    </row>
    <row r="59" spans="1:23" x14ac:dyDescent="0.25">
      <c r="A59" t="s">
        <v>3843</v>
      </c>
      <c r="B59" s="3">
        <v>45863</v>
      </c>
      <c r="C59" t="s">
        <v>58</v>
      </c>
      <c r="D59" t="s">
        <v>1749</v>
      </c>
      <c r="E59" t="s">
        <v>1866</v>
      </c>
      <c r="F59" s="4">
        <f>IF(ISBLANK(Sales_Fact[[#This Row],[Quantity]]),MEDIAN(Sales_Fact[Quantity]),Sales_Fact[[#This Row],[Quantity]])</f>
        <v>2</v>
      </c>
      <c r="G59" s="21">
        <f>IF(ISBLANK(Sales_Fact[[#This Row],[Unit_Price]]),MEDIAN(Sales_Fact[Unit_Price]),Sales_Fact[[#This Row],[Unit_Price]])</f>
        <v>680.16</v>
      </c>
      <c r="H59" s="2">
        <f>IF(ISBLANK(Sales_Fact[[#This Row],[Discount]]),MEDIAN(Sales_Fact[Discount]),Sales_Fact[[#This Row],[Discount]])</f>
        <v>0.28000000000000003</v>
      </c>
      <c r="I59" t="s">
        <v>1864</v>
      </c>
      <c r="J59" s="21">
        <f>Sales_Fact[[#This Row],[Quantity2]]*Sales_Fact[[#This Row],[Unit_Price3]]*(1-Sales_Fact[[#This Row],[Discount4]])</f>
        <v>979.43039999999996</v>
      </c>
      <c r="K59" s="21">
        <f>Sales_Fact[[#This Row],[Quantity2]]*Sales_Fact[[#This Row],[Unit_Price3]]</f>
        <v>1360.32</v>
      </c>
      <c r="L59" s="21">
        <f>Sales_Fact[[#This Row],[Gross Amount]]*Sales_Fact[[#This Row],[Discount4]]</f>
        <v>380.88960000000003</v>
      </c>
      <c r="M59" s="1" t="str">
        <f>IF(Sales_Fact[[#This Row],[Total_Amount5]]&gt;1000,"High Value","Standard")</f>
        <v>Standard</v>
      </c>
      <c r="N59" s="1" t="str">
        <f>_xlfn.XLOOKUP(D59,Product_Dim!$A$2:$A$101,Product_Dim!$B$2:$B$101,"Not Found")</f>
        <v>Women's Hair Dryer Brush</v>
      </c>
      <c r="O59" s="1" t="str">
        <f>_xlfn.XLOOKUP(D59,Product_Dim!$A$2:$A$101,Product_Dim!$C$2:$C$101)</f>
        <v>Beauty</v>
      </c>
      <c r="P59" s="1">
        <f>_xlfn.XLOOKUP(D59,Product_Dim!$A$2:$A$101,Product_Dim!$H$2:$H$101)</f>
        <v>340.39</v>
      </c>
      <c r="Q59" s="1" t="str">
        <f>_xlfn.XLOOKUP(C59,'Customer_Dim'!$A$2:$A$501,'Customer_Dim'!$I$2:$I$501)</f>
        <v>Gold</v>
      </c>
      <c r="R59" s="1" t="str">
        <f>_xlfn.XLOOKUP(C59,'Customer_Dim'!$A$2:$A$501,'Customer_Dim'!$D$2:$D$501)</f>
        <v>Female</v>
      </c>
      <c r="S59" s="1" t="str">
        <f>_xlfn.XLOOKUP(C59,'Customer_Dim'!$A$2:$A$501,'Customer_Dim'!$L$2:$L$501)</f>
        <v>Young</v>
      </c>
      <c r="T59" s="1" t="str">
        <f>_xlfn.XLOOKUP(E59,Store_Dim!$A$2:$A$21,Store_Dim!$C$2:$C$21)</f>
        <v>West</v>
      </c>
      <c r="U59" s="1" t="str">
        <f>_xlfn.XLOOKUP(E59,Store_Dim!$A$2:$A$21,Store_Dim!$E$2:$E$21)</f>
        <v>Online</v>
      </c>
      <c r="V59" s="21">
        <f>Table8[[#This Row],[Cost]]*Table8[[#This Row],[Quantity]]</f>
        <v>680.78</v>
      </c>
      <c r="W59" s="21">
        <f>Table8[[#This Row],[Total_Amount]]-Table8[[#This Row],[Total Cost]]</f>
        <v>298.65039999999999</v>
      </c>
    </row>
    <row r="60" spans="1:23" hidden="1" x14ac:dyDescent="0.25">
      <c r="A60" t="s">
        <v>2449</v>
      </c>
      <c r="B60" s="3">
        <v>45223</v>
      </c>
      <c r="C60" t="s">
        <v>58</v>
      </c>
      <c r="D60" t="s">
        <v>1982</v>
      </c>
      <c r="E60" t="s">
        <v>1860</v>
      </c>
      <c r="F60" s="4">
        <f>IF(ISBLANK(Sales_Fact[[#This Row],[Quantity]]),MEDIAN(Sales_Fact[Quantity]),Sales_Fact[[#This Row],[Quantity]])</f>
        <v>4</v>
      </c>
      <c r="G60" s="1">
        <f>IF(ISBLANK(Sales_Fact[[#This Row],[Unit_Price]]),MEDIAN(Sales_Fact[Unit_Price]),Sales_Fact[[#This Row],[Unit_Price]])</f>
        <v>733.42</v>
      </c>
      <c r="H60" s="2">
        <f>IF(ISBLANK(Sales_Fact[[#This Row],[Discount]]),MEDIAN(Sales_Fact[Discount]),Sales_Fact[[#This Row],[Discount]])</f>
        <v>0.14000000000000001</v>
      </c>
      <c r="I60" t="s">
        <v>1861</v>
      </c>
      <c r="J60" s="1">
        <f>Sales_Fact[[#This Row],[Quantity2]]*Sales_Fact[[#This Row],[Unit_Price3]]*(1-Sales_Fact[[#This Row],[Discount4]])</f>
        <v>2522.9647999999997</v>
      </c>
      <c r="K60" s="1">
        <f>Sales_Fact[[#This Row],[Quantity2]]*Sales_Fact[[#This Row],[Unit_Price3]]</f>
        <v>2933.68</v>
      </c>
      <c r="L60" s="1">
        <f>Sales_Fact[[#This Row],[Gross Amount]]*Sales_Fact[[#This Row],[Discount4]]</f>
        <v>410.71520000000004</v>
      </c>
      <c r="M60" s="1" t="str">
        <f>IF(Sales_Fact[[#This Row],[Total_Amount5]]&gt;1000,"High Value","Standard")</f>
        <v>High Value</v>
      </c>
      <c r="N60" s="1" t="str">
        <f>_xlfn.XLOOKUP(D60,Product_Dim!$A$2:$A$101,Product_Dim!$B$2:$B$101,"Not Found")</f>
        <v>Men's Running Jacket</v>
      </c>
      <c r="O60" s="1" t="str">
        <f>_xlfn.XLOOKUP(D60,Product_Dim!$A$2:$A$101,Product_Dim!$C$2:$C$101)</f>
        <v>Clothing</v>
      </c>
      <c r="P60" s="1">
        <f>_xlfn.XLOOKUP(D60,Product_Dim!$A$2:$A$101,Product_Dim!$H$2:$H$101)</f>
        <v>364.67</v>
      </c>
      <c r="Q60" s="1" t="str">
        <f>_xlfn.XLOOKUP(C60,'Customer_Dim'!$A$2:$A$501,'Customer_Dim'!$I$2:$I$501)</f>
        <v>Gold</v>
      </c>
      <c r="R60" s="1" t="str">
        <f>_xlfn.XLOOKUP(C60,'Customer_Dim'!$A$2:$A$501,'Customer_Dim'!$D$2:$D$501)</f>
        <v>Female</v>
      </c>
      <c r="S60" s="1" t="str">
        <f>_xlfn.XLOOKUP(C60,'Customer_Dim'!$A$2:$A$501,'Customer_Dim'!$L$2:$L$501)</f>
        <v>Young</v>
      </c>
      <c r="T60" s="1" t="str">
        <f>_xlfn.XLOOKUP(E60,Store_Dim!$A$2:$A$21,Store_Dim!$C$2:$C$21)</f>
        <v>North</v>
      </c>
      <c r="U60" s="1" t="str">
        <f>_xlfn.XLOOKUP(E60,Store_Dim!$A$2:$A$21,Store_Dim!$E$2:$E$21)</f>
        <v>Outlet</v>
      </c>
      <c r="V60" s="1">
        <f>Table8[[#This Row],[Cost]]*Table8[[#This Row],[Quantity]]</f>
        <v>1458.68</v>
      </c>
      <c r="W60" s="1">
        <f>Table8[[#This Row],[Total_Amount]]-Table8[[#This Row],[Total Cost]]</f>
        <v>1064.2847999999997</v>
      </c>
    </row>
    <row r="61" spans="1:23" hidden="1" x14ac:dyDescent="0.25">
      <c r="A61" t="s">
        <v>3247</v>
      </c>
      <c r="B61" s="3">
        <v>45228</v>
      </c>
      <c r="C61" t="s">
        <v>62</v>
      </c>
      <c r="D61" t="s">
        <v>1650</v>
      </c>
      <c r="E61" t="s">
        <v>1904</v>
      </c>
      <c r="F61" s="4">
        <f>IF(ISBLANK(Sales_Fact[[#This Row],[Quantity]]),MEDIAN(Sales_Fact[Quantity]),Sales_Fact[[#This Row],[Quantity]])</f>
        <v>1</v>
      </c>
      <c r="G61" s="1">
        <f>IF(ISBLANK(Sales_Fact[[#This Row],[Unit_Price]]),MEDIAN(Sales_Fact[Unit_Price]),Sales_Fact[[#This Row],[Unit_Price]])</f>
        <v>996.33</v>
      </c>
      <c r="H61" s="2">
        <f>IF(ISBLANK(Sales_Fact[[#This Row],[Discount]]),MEDIAN(Sales_Fact[Discount]),Sales_Fact[[#This Row],[Discount]])</f>
        <v>0.23</v>
      </c>
      <c r="I61" t="s">
        <v>1868</v>
      </c>
      <c r="J61" s="1">
        <f>Sales_Fact[[#This Row],[Quantity2]]*Sales_Fact[[#This Row],[Unit_Price3]]*(1-Sales_Fact[[#This Row],[Discount4]])</f>
        <v>767.17410000000007</v>
      </c>
      <c r="K61" s="1">
        <f>Sales_Fact[[#This Row],[Quantity2]]*Sales_Fact[[#This Row],[Unit_Price3]]</f>
        <v>996.33</v>
      </c>
      <c r="L61" s="1">
        <f>Sales_Fact[[#This Row],[Gross Amount]]*Sales_Fact[[#This Row],[Discount4]]</f>
        <v>229.15590000000003</v>
      </c>
      <c r="M61" s="1" t="str">
        <f>IF(Sales_Fact[[#This Row],[Total_Amount5]]&gt;1000,"High Value","Standard")</f>
        <v>Standard</v>
      </c>
      <c r="N61" s="1" t="str">
        <f>_xlfn.XLOOKUP(D61,Product_Dim!$A$2:$A$101,Product_Dim!$B$2:$B$101,"Not Found")</f>
        <v>Modern Wall Clock</v>
      </c>
      <c r="O61" s="1" t="str">
        <f>_xlfn.XLOOKUP(D61,Product_Dim!$A$2:$A$101,Product_Dim!$C$2:$C$101)</f>
        <v>Home</v>
      </c>
      <c r="P61" s="1">
        <f>_xlfn.XLOOKUP(D61,Product_Dim!$A$2:$A$101,Product_Dim!$H$2:$H$101)</f>
        <v>179.77</v>
      </c>
      <c r="Q61" s="1" t="str">
        <f>_xlfn.XLOOKUP(C61,'Customer_Dim'!$A$2:$A$501,'Customer_Dim'!$I$2:$I$501)</f>
        <v>Platinum</v>
      </c>
      <c r="R61" s="1" t="str">
        <f>_xlfn.XLOOKUP(C61,'Customer_Dim'!$A$2:$A$501,'Customer_Dim'!$D$2:$D$501)</f>
        <v>Female</v>
      </c>
      <c r="S61" s="1" t="str">
        <f>_xlfn.XLOOKUP(C61,'Customer_Dim'!$A$2:$A$501,'Customer_Dim'!$L$2:$L$501)</f>
        <v>Senior</v>
      </c>
      <c r="T61" s="1" t="str">
        <f>_xlfn.XLOOKUP(E61,Store_Dim!$A$2:$A$21,Store_Dim!$C$2:$C$21)</f>
        <v>East</v>
      </c>
      <c r="U61" s="1" t="str">
        <f>_xlfn.XLOOKUP(E61,Store_Dim!$A$2:$A$21,Store_Dim!$E$2:$E$21)</f>
        <v>Online</v>
      </c>
      <c r="V61" s="1">
        <f>Table8[[#This Row],[Cost]]*Table8[[#This Row],[Quantity]]</f>
        <v>179.77</v>
      </c>
      <c r="W61" s="1">
        <f>Table8[[#This Row],[Total_Amount]]-Table8[[#This Row],[Total Cost]]</f>
        <v>587.40410000000008</v>
      </c>
    </row>
    <row r="62" spans="1:23" hidden="1" x14ac:dyDescent="0.25">
      <c r="A62" t="s">
        <v>3248</v>
      </c>
      <c r="B62" s="3">
        <v>45858</v>
      </c>
      <c r="C62" t="s">
        <v>62</v>
      </c>
      <c r="D62" t="s">
        <v>1686</v>
      </c>
      <c r="E62" t="s">
        <v>1899</v>
      </c>
      <c r="F62" s="4">
        <f>IF(ISBLANK(Sales_Fact[[#This Row],[Quantity]]),MEDIAN(Sales_Fact[Quantity]),Sales_Fact[[#This Row],[Quantity]])</f>
        <v>1</v>
      </c>
      <c r="G62" s="1">
        <f>IF(ISBLANK(Sales_Fact[[#This Row],[Unit_Price]]),MEDIAN(Sales_Fact[Unit_Price]),Sales_Fact[[#This Row],[Unit_Price]])</f>
        <v>198.83</v>
      </c>
      <c r="H62" s="2">
        <f>IF(ISBLANK(Sales_Fact[[#This Row],[Discount]]),MEDIAN(Sales_Fact[Discount]),Sales_Fact[[#This Row],[Discount]])</f>
        <v>0.09</v>
      </c>
      <c r="I62" t="s">
        <v>1868</v>
      </c>
      <c r="J62" s="1">
        <f>Sales_Fact[[#This Row],[Quantity2]]*Sales_Fact[[#This Row],[Unit_Price3]]*(1-Sales_Fact[[#This Row],[Discount4]])</f>
        <v>180.93530000000001</v>
      </c>
      <c r="K62" s="1">
        <f>Sales_Fact[[#This Row],[Quantity2]]*Sales_Fact[[#This Row],[Unit_Price3]]</f>
        <v>198.83</v>
      </c>
      <c r="L62" s="1">
        <f>Sales_Fact[[#This Row],[Gross Amount]]*Sales_Fact[[#This Row],[Discount4]]</f>
        <v>17.8947</v>
      </c>
      <c r="M62" s="1" t="str">
        <f>IF(Sales_Fact[[#This Row],[Total_Amount5]]&gt;1000,"High Value","Standard")</f>
        <v>Standard</v>
      </c>
      <c r="N62" s="1" t="str">
        <f>_xlfn.XLOOKUP(D62,Product_Dim!$A$2:$A$101,Product_Dim!$B$2:$B$101,"Not Found")</f>
        <v>High-Grip Football</v>
      </c>
      <c r="O62" s="1" t="str">
        <f>_xlfn.XLOOKUP(D62,Product_Dim!$A$2:$A$101,Product_Dim!$C$2:$C$101)</f>
        <v>Sports</v>
      </c>
      <c r="P62" s="1">
        <f>_xlfn.XLOOKUP(D62,Product_Dim!$A$2:$A$101,Product_Dim!$H$2:$H$101)</f>
        <v>318.91000000000003</v>
      </c>
      <c r="Q62" s="1" t="str">
        <f>_xlfn.XLOOKUP(C62,'Customer_Dim'!$A$2:$A$501,'Customer_Dim'!$I$2:$I$501)</f>
        <v>Platinum</v>
      </c>
      <c r="R62" s="1" t="str">
        <f>_xlfn.XLOOKUP(C62,'Customer_Dim'!$A$2:$A$501,'Customer_Dim'!$D$2:$D$501)</f>
        <v>Female</v>
      </c>
      <c r="S62" s="1" t="str">
        <f>_xlfn.XLOOKUP(C62,'Customer_Dim'!$A$2:$A$501,'Customer_Dim'!$L$2:$L$501)</f>
        <v>Senior</v>
      </c>
      <c r="T62" s="1" t="str">
        <f>_xlfn.XLOOKUP(E62,Store_Dim!$A$2:$A$21,Store_Dim!$C$2:$C$21)</f>
        <v>East</v>
      </c>
      <c r="U62" s="1" t="str">
        <f>_xlfn.XLOOKUP(E62,Store_Dim!$A$2:$A$21,Store_Dim!$E$2:$E$21)</f>
        <v>Flagship</v>
      </c>
      <c r="V62" s="1">
        <f>Table8[[#This Row],[Cost]]*Table8[[#This Row],[Quantity]]</f>
        <v>318.91000000000003</v>
      </c>
      <c r="W62" s="1">
        <f>Table8[[#This Row],[Total_Amount]]-Table8[[#This Row],[Total Cost]]</f>
        <v>-137.97470000000001</v>
      </c>
    </row>
    <row r="63" spans="1:23" hidden="1" x14ac:dyDescent="0.25">
      <c r="A63" t="s">
        <v>2097</v>
      </c>
      <c r="B63" s="3">
        <v>45807</v>
      </c>
      <c r="C63" t="s">
        <v>62</v>
      </c>
      <c r="D63" t="s">
        <v>1632</v>
      </c>
      <c r="E63" t="s">
        <v>1866</v>
      </c>
      <c r="F63" s="4">
        <f>IF(ISBLANK(Sales_Fact[[#This Row],[Quantity]]),MEDIAN(Sales_Fact[Quantity]),Sales_Fact[[#This Row],[Quantity]])</f>
        <v>1</v>
      </c>
      <c r="G63" s="1">
        <f>IF(ISBLANK(Sales_Fact[[#This Row],[Unit_Price]]),MEDIAN(Sales_Fact[Unit_Price]),Sales_Fact[[#This Row],[Unit_Price]])</f>
        <v>374.92</v>
      </c>
      <c r="H63" s="2">
        <f>IF(ISBLANK(Sales_Fact[[#This Row],[Discount]]),MEDIAN(Sales_Fact[Discount]),Sales_Fact[[#This Row],[Discount]])</f>
        <v>0.18</v>
      </c>
      <c r="I63" t="s">
        <v>1868</v>
      </c>
      <c r="J63" s="1">
        <f>Sales_Fact[[#This Row],[Quantity2]]*Sales_Fact[[#This Row],[Unit_Price3]]*(1-Sales_Fact[[#This Row],[Discount4]])</f>
        <v>307.43440000000004</v>
      </c>
      <c r="K63" s="1">
        <f>Sales_Fact[[#This Row],[Quantity2]]*Sales_Fact[[#This Row],[Unit_Price3]]</f>
        <v>374.92</v>
      </c>
      <c r="L63" s="1">
        <f>Sales_Fact[[#This Row],[Gross Amount]]*Sales_Fact[[#This Row],[Discount4]]</f>
        <v>67.485600000000005</v>
      </c>
      <c r="M63" s="1" t="str">
        <f>IF(Sales_Fact[[#This Row],[Total_Amount5]]&gt;1000,"High Value","Standard")</f>
        <v>Standard</v>
      </c>
      <c r="N63" s="1" t="str">
        <f>_xlfn.XLOOKUP(D63,Product_Dim!$A$2:$A$101,Product_Dim!$B$2:$B$101,"Not Found")</f>
        <v>Decorative Floor Vase</v>
      </c>
      <c r="O63" s="1" t="str">
        <f>_xlfn.XLOOKUP(D63,Product_Dim!$A$2:$A$101,Product_Dim!$C$2:$C$101)</f>
        <v>Home</v>
      </c>
      <c r="P63" s="1">
        <f>_xlfn.XLOOKUP(D63,Product_Dim!$A$2:$A$101,Product_Dim!$H$2:$H$101)</f>
        <v>242.96499999999997</v>
      </c>
      <c r="Q63" s="1" t="str">
        <f>_xlfn.XLOOKUP(C63,'Customer_Dim'!$A$2:$A$501,'Customer_Dim'!$I$2:$I$501)</f>
        <v>Platinum</v>
      </c>
      <c r="R63" s="1" t="str">
        <f>_xlfn.XLOOKUP(C63,'Customer_Dim'!$A$2:$A$501,'Customer_Dim'!$D$2:$D$501)</f>
        <v>Female</v>
      </c>
      <c r="S63" s="1" t="str">
        <f>_xlfn.XLOOKUP(C63,'Customer_Dim'!$A$2:$A$501,'Customer_Dim'!$L$2:$L$501)</f>
        <v>Senior</v>
      </c>
      <c r="T63" s="1" t="str">
        <f>_xlfn.XLOOKUP(E63,Store_Dim!$A$2:$A$21,Store_Dim!$C$2:$C$21)</f>
        <v>West</v>
      </c>
      <c r="U63" s="1" t="str">
        <f>_xlfn.XLOOKUP(E63,Store_Dim!$A$2:$A$21,Store_Dim!$E$2:$E$21)</f>
        <v>Online</v>
      </c>
      <c r="V63" s="1">
        <f>Table8[[#This Row],[Cost]]*Table8[[#This Row],[Quantity]]</f>
        <v>242.96499999999997</v>
      </c>
      <c r="W63" s="1">
        <f>Table8[[#This Row],[Total_Amount]]-Table8[[#This Row],[Total Cost]]</f>
        <v>64.469400000000064</v>
      </c>
    </row>
    <row r="64" spans="1:23" x14ac:dyDescent="0.25">
      <c r="A64" t="s">
        <v>3645</v>
      </c>
      <c r="B64" s="3">
        <v>45355</v>
      </c>
      <c r="C64" t="s">
        <v>62</v>
      </c>
      <c r="D64" t="s">
        <v>1749</v>
      </c>
      <c r="E64" t="s">
        <v>1892</v>
      </c>
      <c r="F64" s="4">
        <f>IF(ISBLANK(Sales_Fact[[#This Row],[Quantity]]),MEDIAN(Sales_Fact[Quantity]),Sales_Fact[[#This Row],[Quantity]])</f>
        <v>1</v>
      </c>
      <c r="G64" s="21">
        <f>IF(ISBLANK(Sales_Fact[[#This Row],[Unit_Price]]),MEDIAN(Sales_Fact[Unit_Price]),Sales_Fact[[#This Row],[Unit_Price]])</f>
        <v>468.94</v>
      </c>
      <c r="H64" s="2">
        <f>IF(ISBLANK(Sales_Fact[[#This Row],[Discount]]),MEDIAN(Sales_Fact[Discount]),Sales_Fact[[#This Row],[Discount]])</f>
        <v>0.12</v>
      </c>
      <c r="I64" t="s">
        <v>1868</v>
      </c>
      <c r="J64" s="21">
        <f>Sales_Fact[[#This Row],[Quantity2]]*Sales_Fact[[#This Row],[Unit_Price3]]*(1-Sales_Fact[[#This Row],[Discount4]])</f>
        <v>412.66719999999998</v>
      </c>
      <c r="K64" s="21">
        <f>Sales_Fact[[#This Row],[Quantity2]]*Sales_Fact[[#This Row],[Unit_Price3]]</f>
        <v>468.94</v>
      </c>
      <c r="L64" s="21">
        <f>Sales_Fact[[#This Row],[Gross Amount]]*Sales_Fact[[#This Row],[Discount4]]</f>
        <v>56.272799999999997</v>
      </c>
      <c r="M64" s="1" t="str">
        <f>IF(Sales_Fact[[#This Row],[Total_Amount5]]&gt;1000,"High Value","Standard")</f>
        <v>Standard</v>
      </c>
      <c r="N64" s="1" t="str">
        <f>_xlfn.XLOOKUP(D64,Product_Dim!$A$2:$A$101,Product_Dim!$B$2:$B$101,"Not Found")</f>
        <v>Women's Hair Dryer Brush</v>
      </c>
      <c r="O64" s="1" t="str">
        <f>_xlfn.XLOOKUP(D64,Product_Dim!$A$2:$A$101,Product_Dim!$C$2:$C$101)</f>
        <v>Beauty</v>
      </c>
      <c r="P64" s="1">
        <f>_xlfn.XLOOKUP(D64,Product_Dim!$A$2:$A$101,Product_Dim!$H$2:$H$101)</f>
        <v>340.39</v>
      </c>
      <c r="Q64" s="1" t="str">
        <f>_xlfn.XLOOKUP(C64,'Customer_Dim'!$A$2:$A$501,'Customer_Dim'!$I$2:$I$501)</f>
        <v>Platinum</v>
      </c>
      <c r="R64" s="1" t="str">
        <f>_xlfn.XLOOKUP(C64,'Customer_Dim'!$A$2:$A$501,'Customer_Dim'!$D$2:$D$501)</f>
        <v>Female</v>
      </c>
      <c r="S64" s="1" t="str">
        <f>_xlfn.XLOOKUP(C64,'Customer_Dim'!$A$2:$A$501,'Customer_Dim'!$L$2:$L$501)</f>
        <v>Senior</v>
      </c>
      <c r="T64" s="1" t="str">
        <f>_xlfn.XLOOKUP(E64,Store_Dim!$A$2:$A$21,Store_Dim!$C$2:$C$21)</f>
        <v>East</v>
      </c>
      <c r="U64" s="1" t="str">
        <f>_xlfn.XLOOKUP(E64,Store_Dim!$A$2:$A$21,Store_Dim!$E$2:$E$21)</f>
        <v>Online</v>
      </c>
      <c r="V64" s="21">
        <f>Table8[[#This Row],[Cost]]*Table8[[#This Row],[Quantity]]</f>
        <v>340.39</v>
      </c>
      <c r="W64" s="21">
        <f>Table8[[#This Row],[Total_Amount]]-Table8[[#This Row],[Total Cost]]</f>
        <v>72.277199999999993</v>
      </c>
    </row>
    <row r="65" spans="1:23" hidden="1" x14ac:dyDescent="0.25">
      <c r="A65" t="s">
        <v>2719</v>
      </c>
      <c r="B65" s="3">
        <v>45698</v>
      </c>
      <c r="C65" t="s">
        <v>62</v>
      </c>
      <c r="D65" t="s">
        <v>1779</v>
      </c>
      <c r="E65" t="s">
        <v>1896</v>
      </c>
      <c r="F65" s="4">
        <f>IF(ISBLANK(Sales_Fact[[#This Row],[Quantity]]),MEDIAN(Sales_Fact[Quantity]),Sales_Fact[[#This Row],[Quantity]])</f>
        <v>2</v>
      </c>
      <c r="G65" s="1">
        <f>IF(ISBLANK(Sales_Fact[[#This Row],[Unit_Price]]),MEDIAN(Sales_Fact[Unit_Price]),Sales_Fact[[#This Row],[Unit_Price]])</f>
        <v>121.37</v>
      </c>
      <c r="H65" s="2">
        <f>IF(ISBLANK(Sales_Fact[[#This Row],[Discount]]),MEDIAN(Sales_Fact[Discount]),Sales_Fact[[#This Row],[Discount]])</f>
        <v>0.05</v>
      </c>
      <c r="I65" t="s">
        <v>1868</v>
      </c>
      <c r="J65" s="1">
        <f>Sales_Fact[[#This Row],[Quantity2]]*Sales_Fact[[#This Row],[Unit_Price3]]*(1-Sales_Fact[[#This Row],[Discount4]])</f>
        <v>230.60300000000001</v>
      </c>
      <c r="K65" s="1">
        <f>Sales_Fact[[#This Row],[Quantity2]]*Sales_Fact[[#This Row],[Unit_Price3]]</f>
        <v>242.74</v>
      </c>
      <c r="L65" s="1">
        <f>Sales_Fact[[#This Row],[Gross Amount]]*Sales_Fact[[#This Row],[Discount4]]</f>
        <v>12.137</v>
      </c>
      <c r="M65" s="1" t="str">
        <f>IF(Sales_Fact[[#This Row],[Total_Amount5]]&gt;1000,"High Value","Standard")</f>
        <v>Standard</v>
      </c>
      <c r="N65" s="1" t="str">
        <f>_xlfn.XLOOKUP(D65,Product_Dim!$A$2:$A$101,Product_Dim!$B$2:$B$101,"Not Found")</f>
        <v>Wireless Mouse</v>
      </c>
      <c r="O65" s="1" t="str">
        <f>_xlfn.XLOOKUP(D65,Product_Dim!$A$2:$A$101,Product_Dim!$C$2:$C$101)</f>
        <v>Electronics</v>
      </c>
      <c r="P65" s="1">
        <f>_xlfn.XLOOKUP(D65,Product_Dim!$A$2:$A$101,Product_Dim!$H$2:$H$101)</f>
        <v>392.89</v>
      </c>
      <c r="Q65" s="1" t="str">
        <f>_xlfn.XLOOKUP(C65,'Customer_Dim'!$A$2:$A$501,'Customer_Dim'!$I$2:$I$501)</f>
        <v>Platinum</v>
      </c>
      <c r="R65" s="1" t="str">
        <f>_xlfn.XLOOKUP(C65,'Customer_Dim'!$A$2:$A$501,'Customer_Dim'!$D$2:$D$501)</f>
        <v>Female</v>
      </c>
      <c r="S65" s="1" t="str">
        <f>_xlfn.XLOOKUP(C65,'Customer_Dim'!$A$2:$A$501,'Customer_Dim'!$L$2:$L$501)</f>
        <v>Senior</v>
      </c>
      <c r="T65" s="1" t="str">
        <f>_xlfn.XLOOKUP(E65,Store_Dim!$A$2:$A$21,Store_Dim!$C$2:$C$21)</f>
        <v>East</v>
      </c>
      <c r="U65" s="1" t="str">
        <f>_xlfn.XLOOKUP(E65,Store_Dim!$A$2:$A$21,Store_Dim!$E$2:$E$21)</f>
        <v>Flagship</v>
      </c>
      <c r="V65" s="1">
        <f>Table8[[#This Row],[Cost]]*Table8[[#This Row],[Quantity]]</f>
        <v>785.78</v>
      </c>
      <c r="W65" s="1">
        <f>Table8[[#This Row],[Total_Amount]]-Table8[[#This Row],[Total Cost]]</f>
        <v>-555.17699999999991</v>
      </c>
    </row>
    <row r="66" spans="1:23" hidden="1" x14ac:dyDescent="0.25">
      <c r="A66" t="s">
        <v>3572</v>
      </c>
      <c r="B66" s="3">
        <v>45845</v>
      </c>
      <c r="C66" t="s">
        <v>62</v>
      </c>
      <c r="D66" t="s">
        <v>1737</v>
      </c>
      <c r="E66" t="s">
        <v>1896</v>
      </c>
      <c r="F66" s="4">
        <f>IF(ISBLANK(Sales_Fact[[#This Row],[Quantity]]),MEDIAN(Sales_Fact[Quantity]),Sales_Fact[[#This Row],[Quantity]])</f>
        <v>3</v>
      </c>
      <c r="G66" s="1">
        <f>IF(ISBLANK(Sales_Fact[[#This Row],[Unit_Price]]),MEDIAN(Sales_Fact[Unit_Price]),Sales_Fact[[#This Row],[Unit_Price]])</f>
        <v>480.06</v>
      </c>
      <c r="H66" s="2">
        <f>IF(ISBLANK(Sales_Fact[[#This Row],[Discount]]),MEDIAN(Sales_Fact[Discount]),Sales_Fact[[#This Row],[Discount]])</f>
        <v>0.01</v>
      </c>
      <c r="I66" t="s">
        <v>1868</v>
      </c>
      <c r="J66" s="1">
        <f>Sales_Fact[[#This Row],[Quantity2]]*Sales_Fact[[#This Row],[Unit_Price3]]*(1-Sales_Fact[[#This Row],[Discount4]])</f>
        <v>1425.7782</v>
      </c>
      <c r="K66" s="1">
        <f>Sales_Fact[[#This Row],[Quantity2]]*Sales_Fact[[#This Row],[Unit_Price3]]</f>
        <v>1440.18</v>
      </c>
      <c r="L66" s="1">
        <f>Sales_Fact[[#This Row],[Gross Amount]]*Sales_Fact[[#This Row],[Discount4]]</f>
        <v>14.401800000000001</v>
      </c>
      <c r="M66" s="1" t="str">
        <f>IF(Sales_Fact[[#This Row],[Total_Amount5]]&gt;1000,"High Value","Standard")</f>
        <v>High Value</v>
      </c>
      <c r="N66" s="1" t="str">
        <f>_xlfn.XLOOKUP(D66,Product_Dim!$A$2:$A$101,Product_Dim!$B$2:$B$101,"Not Found")</f>
        <v>Laptop Cooling Pad</v>
      </c>
      <c r="O66" s="1" t="str">
        <f>_xlfn.XLOOKUP(D66,Product_Dim!$A$2:$A$101,Product_Dim!$C$2:$C$101)</f>
        <v>Electronics</v>
      </c>
      <c r="P66" s="1">
        <f>_xlfn.XLOOKUP(D66,Product_Dim!$A$2:$A$101,Product_Dim!$H$2:$H$101)</f>
        <v>86.42</v>
      </c>
      <c r="Q66" s="1" t="str">
        <f>_xlfn.XLOOKUP(C66,'Customer_Dim'!$A$2:$A$501,'Customer_Dim'!$I$2:$I$501)</f>
        <v>Platinum</v>
      </c>
      <c r="R66" s="1" t="str">
        <f>_xlfn.XLOOKUP(C66,'Customer_Dim'!$A$2:$A$501,'Customer_Dim'!$D$2:$D$501)</f>
        <v>Female</v>
      </c>
      <c r="S66" s="1" t="str">
        <f>_xlfn.XLOOKUP(C66,'Customer_Dim'!$A$2:$A$501,'Customer_Dim'!$L$2:$L$501)</f>
        <v>Senior</v>
      </c>
      <c r="T66" s="1" t="str">
        <f>_xlfn.XLOOKUP(E66,Store_Dim!$A$2:$A$21,Store_Dim!$C$2:$C$21)</f>
        <v>East</v>
      </c>
      <c r="U66" s="1" t="str">
        <f>_xlfn.XLOOKUP(E66,Store_Dim!$A$2:$A$21,Store_Dim!$E$2:$E$21)</f>
        <v>Flagship</v>
      </c>
      <c r="V66" s="1">
        <f>Table8[[#This Row],[Cost]]*Table8[[#This Row],[Quantity]]</f>
        <v>259.26</v>
      </c>
      <c r="W66" s="1">
        <f>Table8[[#This Row],[Total_Amount]]-Table8[[#This Row],[Total Cost]]</f>
        <v>1166.5182</v>
      </c>
    </row>
    <row r="67" spans="1:23" hidden="1" x14ac:dyDescent="0.25">
      <c r="A67" t="s">
        <v>2835</v>
      </c>
      <c r="B67" s="3">
        <v>45415</v>
      </c>
      <c r="C67" t="s">
        <v>66</v>
      </c>
      <c r="D67" t="s">
        <v>1770</v>
      </c>
      <c r="E67" t="s">
        <v>1896</v>
      </c>
      <c r="F67" s="4">
        <f>IF(ISBLANK(Sales_Fact[[#This Row],[Quantity]]),MEDIAN(Sales_Fact[Quantity]),Sales_Fact[[#This Row],[Quantity]])</f>
        <v>2</v>
      </c>
      <c r="G67" s="1">
        <f>IF(ISBLANK(Sales_Fact[[#This Row],[Unit_Price]]),MEDIAN(Sales_Fact[Unit_Price]),Sales_Fact[[#This Row],[Unit_Price]])</f>
        <v>856.57</v>
      </c>
      <c r="H67" s="2">
        <f>IF(ISBLANK(Sales_Fact[[#This Row],[Discount]]),MEDIAN(Sales_Fact[Discount]),Sales_Fact[[#This Row],[Discount]])</f>
        <v>0.24</v>
      </c>
      <c r="I67" t="s">
        <v>1861</v>
      </c>
      <c r="J67" s="1">
        <f>Sales_Fact[[#This Row],[Quantity2]]*Sales_Fact[[#This Row],[Unit_Price3]]*(1-Sales_Fact[[#This Row],[Discount4]])</f>
        <v>1301.9864</v>
      </c>
      <c r="K67" s="1">
        <f>Sales_Fact[[#This Row],[Quantity2]]*Sales_Fact[[#This Row],[Unit_Price3]]</f>
        <v>1713.14</v>
      </c>
      <c r="L67" s="1">
        <f>Sales_Fact[[#This Row],[Gross Amount]]*Sales_Fact[[#This Row],[Discount4]]</f>
        <v>411.15359999999998</v>
      </c>
      <c r="M67" s="1" t="str">
        <f>IF(Sales_Fact[[#This Row],[Total_Amount5]]&gt;1000,"High Value","Standard")</f>
        <v>High Value</v>
      </c>
      <c r="N67" s="1" t="str">
        <f>_xlfn.XLOOKUP(D67,Product_Dim!$A$2:$A$101,Product_Dim!$B$2:$B$101,"Not Found")</f>
        <v>Shin Guards – Adult</v>
      </c>
      <c r="O67" s="1" t="str">
        <f>_xlfn.XLOOKUP(D67,Product_Dim!$A$2:$A$101,Product_Dim!$C$2:$C$101)</f>
        <v>Sports</v>
      </c>
      <c r="P67" s="1">
        <f>_xlfn.XLOOKUP(D67,Product_Dim!$A$2:$A$101,Product_Dim!$H$2:$H$101)</f>
        <v>107.06</v>
      </c>
      <c r="Q67" s="1" t="str">
        <f>_xlfn.XLOOKUP(C67,'Customer_Dim'!$A$2:$A$501,'Customer_Dim'!$I$2:$I$501)</f>
        <v>Silver</v>
      </c>
      <c r="R67" s="1" t="str">
        <f>_xlfn.XLOOKUP(C67,'Customer_Dim'!$A$2:$A$501,'Customer_Dim'!$D$2:$D$501)</f>
        <v>Female</v>
      </c>
      <c r="S67" s="1" t="str">
        <f>_xlfn.XLOOKUP(C67,'Customer_Dim'!$A$2:$A$501,'Customer_Dim'!$L$2:$L$501)</f>
        <v>Middle Age</v>
      </c>
      <c r="T67" s="1" t="str">
        <f>_xlfn.XLOOKUP(E67,Store_Dim!$A$2:$A$21,Store_Dim!$C$2:$C$21)</f>
        <v>East</v>
      </c>
      <c r="U67" s="1" t="str">
        <f>_xlfn.XLOOKUP(E67,Store_Dim!$A$2:$A$21,Store_Dim!$E$2:$E$21)</f>
        <v>Flagship</v>
      </c>
      <c r="V67" s="1">
        <f>Table8[[#This Row],[Cost]]*Table8[[#This Row],[Quantity]]</f>
        <v>214.12</v>
      </c>
      <c r="W67" s="1">
        <f>Table8[[#This Row],[Total_Amount]]-Table8[[#This Row],[Total Cost]]</f>
        <v>1087.8663999999999</v>
      </c>
    </row>
    <row r="68" spans="1:23" hidden="1" x14ac:dyDescent="0.25">
      <c r="A68" t="s">
        <v>2211</v>
      </c>
      <c r="B68" s="3">
        <v>45764</v>
      </c>
      <c r="C68" t="s">
        <v>66</v>
      </c>
      <c r="D68" t="s">
        <v>1662</v>
      </c>
      <c r="E68" t="s">
        <v>1860</v>
      </c>
      <c r="F68" s="4">
        <f>IF(ISBLANK(Sales_Fact[[#This Row],[Quantity]]),MEDIAN(Sales_Fact[Quantity]),Sales_Fact[[#This Row],[Quantity]])</f>
        <v>4</v>
      </c>
      <c r="G68" s="1">
        <f>IF(ISBLANK(Sales_Fact[[#This Row],[Unit_Price]]),MEDIAN(Sales_Fact[Unit_Price]),Sales_Fact[[#This Row],[Unit_Price]])</f>
        <v>814.25</v>
      </c>
      <c r="H68" s="2">
        <f>IF(ISBLANK(Sales_Fact[[#This Row],[Discount]]),MEDIAN(Sales_Fact[Discount]),Sales_Fact[[#This Row],[Discount]])</f>
        <v>0.18</v>
      </c>
      <c r="I68" t="s">
        <v>1861</v>
      </c>
      <c r="J68" s="1">
        <f>Sales_Fact[[#This Row],[Quantity2]]*Sales_Fact[[#This Row],[Unit_Price3]]*(1-Sales_Fact[[#This Row],[Discount4]])</f>
        <v>2670.7400000000002</v>
      </c>
      <c r="K68" s="1">
        <f>Sales_Fact[[#This Row],[Quantity2]]*Sales_Fact[[#This Row],[Unit_Price3]]</f>
        <v>3257</v>
      </c>
      <c r="L68" s="1">
        <f>Sales_Fact[[#This Row],[Gross Amount]]*Sales_Fact[[#This Row],[Discount4]]</f>
        <v>586.26</v>
      </c>
      <c r="M68" s="1" t="str">
        <f>IF(Sales_Fact[[#This Row],[Total_Amount5]]&gt;1000,"High Value","Standard")</f>
        <v>High Value</v>
      </c>
      <c r="N68" s="1" t="str">
        <f>_xlfn.XLOOKUP(D68,Product_Dim!$A$2:$A$101,Product_Dim!$B$2:$B$101,"Not Found")</f>
        <v>Men's Casual Sneakers</v>
      </c>
      <c r="O68" s="1" t="str">
        <f>_xlfn.XLOOKUP(D68,Product_Dim!$A$2:$A$101,Product_Dim!$C$2:$C$101)</f>
        <v>Clothing</v>
      </c>
      <c r="P68" s="1">
        <f>_xlfn.XLOOKUP(D68,Product_Dim!$A$2:$A$101,Product_Dim!$H$2:$H$101)</f>
        <v>353.47</v>
      </c>
      <c r="Q68" s="1" t="str">
        <f>_xlfn.XLOOKUP(C68,'Customer_Dim'!$A$2:$A$501,'Customer_Dim'!$I$2:$I$501)</f>
        <v>Silver</v>
      </c>
      <c r="R68" s="1" t="str">
        <f>_xlfn.XLOOKUP(C68,'Customer_Dim'!$A$2:$A$501,'Customer_Dim'!$D$2:$D$501)</f>
        <v>Female</v>
      </c>
      <c r="S68" s="1" t="str">
        <f>_xlfn.XLOOKUP(C68,'Customer_Dim'!$A$2:$A$501,'Customer_Dim'!$L$2:$L$501)</f>
        <v>Middle Age</v>
      </c>
      <c r="T68" s="1" t="str">
        <f>_xlfn.XLOOKUP(E68,Store_Dim!$A$2:$A$21,Store_Dim!$C$2:$C$21)</f>
        <v>North</v>
      </c>
      <c r="U68" s="1" t="str">
        <f>_xlfn.XLOOKUP(E68,Store_Dim!$A$2:$A$21,Store_Dim!$E$2:$E$21)</f>
        <v>Outlet</v>
      </c>
      <c r="V68" s="1">
        <f>Table8[[#This Row],[Cost]]*Table8[[#This Row],[Quantity]]</f>
        <v>1413.88</v>
      </c>
      <c r="W68" s="1">
        <f>Table8[[#This Row],[Total_Amount]]-Table8[[#This Row],[Total Cost]]</f>
        <v>1256.8600000000001</v>
      </c>
    </row>
    <row r="69" spans="1:23" hidden="1" x14ac:dyDescent="0.25">
      <c r="A69" t="s">
        <v>2143</v>
      </c>
      <c r="B69" s="3">
        <v>45717</v>
      </c>
      <c r="C69" t="s">
        <v>66</v>
      </c>
      <c r="D69" t="s">
        <v>1623</v>
      </c>
      <c r="E69" t="s">
        <v>1883</v>
      </c>
      <c r="F69" s="4">
        <f>IF(ISBLANK(Sales_Fact[[#This Row],[Quantity]]),MEDIAN(Sales_Fact[Quantity]),Sales_Fact[[#This Row],[Quantity]])</f>
        <v>1</v>
      </c>
      <c r="G69" s="1">
        <f>IF(ISBLANK(Sales_Fact[[#This Row],[Unit_Price]]),MEDIAN(Sales_Fact[Unit_Price]),Sales_Fact[[#This Row],[Unit_Price]])</f>
        <v>989.17</v>
      </c>
      <c r="H69" s="2">
        <f>IF(ISBLANK(Sales_Fact[[#This Row],[Discount]]),MEDIAN(Sales_Fact[Discount]),Sales_Fact[[#This Row],[Discount]])</f>
        <v>0.2</v>
      </c>
      <c r="I69" t="s">
        <v>1868</v>
      </c>
      <c r="J69" s="1">
        <f>Sales_Fact[[#This Row],[Quantity2]]*Sales_Fact[[#This Row],[Unit_Price3]]*(1-Sales_Fact[[#This Row],[Discount4]])</f>
        <v>791.33600000000001</v>
      </c>
      <c r="K69" s="1">
        <f>Sales_Fact[[#This Row],[Quantity2]]*Sales_Fact[[#This Row],[Unit_Price3]]</f>
        <v>989.17</v>
      </c>
      <c r="L69" s="1">
        <f>Sales_Fact[[#This Row],[Gross Amount]]*Sales_Fact[[#This Row],[Discount4]]</f>
        <v>197.834</v>
      </c>
      <c r="M69" s="1" t="str">
        <f>IF(Sales_Fact[[#This Row],[Total_Amount5]]&gt;1000,"High Value","Standard")</f>
        <v>Standard</v>
      </c>
      <c r="N69" s="1" t="str">
        <f>_xlfn.XLOOKUP(D69,Product_Dim!$A$2:$A$101,Product_Dim!$B$2:$B$101,"Not Found")</f>
        <v>Foldable Camping Chair</v>
      </c>
      <c r="O69" s="1" t="str">
        <f>_xlfn.XLOOKUP(D69,Product_Dim!$A$2:$A$101,Product_Dim!$C$2:$C$101)</f>
        <v>Sports</v>
      </c>
      <c r="P69" s="1">
        <f>_xlfn.XLOOKUP(D69,Product_Dim!$A$2:$A$101,Product_Dim!$H$2:$H$101)</f>
        <v>166.06</v>
      </c>
      <c r="Q69" s="1" t="str">
        <f>_xlfn.XLOOKUP(C69,'Customer_Dim'!$A$2:$A$501,'Customer_Dim'!$I$2:$I$501)</f>
        <v>Silver</v>
      </c>
      <c r="R69" s="1" t="str">
        <f>_xlfn.XLOOKUP(C69,'Customer_Dim'!$A$2:$A$501,'Customer_Dim'!$D$2:$D$501)</f>
        <v>Female</v>
      </c>
      <c r="S69" s="1" t="str">
        <f>_xlfn.XLOOKUP(C69,'Customer_Dim'!$A$2:$A$501,'Customer_Dim'!$L$2:$L$501)</f>
        <v>Middle Age</v>
      </c>
      <c r="T69" s="1" t="str">
        <f>_xlfn.XLOOKUP(E69,Store_Dim!$A$2:$A$21,Store_Dim!$C$2:$C$21)</f>
        <v>North</v>
      </c>
      <c r="U69" s="1" t="str">
        <f>_xlfn.XLOOKUP(E69,Store_Dim!$A$2:$A$21,Store_Dim!$E$2:$E$21)</f>
        <v>Flagship</v>
      </c>
      <c r="V69" s="1">
        <f>Table8[[#This Row],[Cost]]*Table8[[#This Row],[Quantity]]</f>
        <v>166.06</v>
      </c>
      <c r="W69" s="1">
        <f>Table8[[#This Row],[Total_Amount]]-Table8[[#This Row],[Total Cost]]</f>
        <v>625.27600000000007</v>
      </c>
    </row>
    <row r="70" spans="1:23" hidden="1" x14ac:dyDescent="0.25">
      <c r="A70" t="s">
        <v>3690</v>
      </c>
      <c r="B70" s="3">
        <v>45427</v>
      </c>
      <c r="C70" t="s">
        <v>66</v>
      </c>
      <c r="D70" t="s">
        <v>1752</v>
      </c>
      <c r="E70" t="s">
        <v>1931</v>
      </c>
      <c r="F70" s="4">
        <f>IF(ISBLANK(Sales_Fact[[#This Row],[Quantity]]),MEDIAN(Sales_Fact[Quantity]),Sales_Fact[[#This Row],[Quantity]])</f>
        <v>4</v>
      </c>
      <c r="G70" s="1">
        <f>IF(ISBLANK(Sales_Fact[[#This Row],[Unit_Price]]),MEDIAN(Sales_Fact[Unit_Price]),Sales_Fact[[#This Row],[Unit_Price]])</f>
        <v>62.48</v>
      </c>
      <c r="H70" s="2">
        <f>IF(ISBLANK(Sales_Fact[[#This Row],[Discount]]),MEDIAN(Sales_Fact[Discount]),Sales_Fact[[#This Row],[Discount]])</f>
        <v>0.18</v>
      </c>
      <c r="I70" t="s">
        <v>1864</v>
      </c>
      <c r="J70" s="1">
        <f>Sales_Fact[[#This Row],[Quantity2]]*Sales_Fact[[#This Row],[Unit_Price3]]*(1-Sales_Fact[[#This Row],[Discount4]])</f>
        <v>204.93440000000001</v>
      </c>
      <c r="K70" s="1">
        <f>Sales_Fact[[#This Row],[Quantity2]]*Sales_Fact[[#This Row],[Unit_Price3]]</f>
        <v>249.92</v>
      </c>
      <c r="L70" s="1">
        <f>Sales_Fact[[#This Row],[Gross Amount]]*Sales_Fact[[#This Row],[Discount4]]</f>
        <v>44.985599999999998</v>
      </c>
      <c r="M70" s="1" t="str">
        <f>IF(Sales_Fact[[#This Row],[Total_Amount5]]&gt;1000,"High Value","Standard")</f>
        <v>Standard</v>
      </c>
      <c r="N70" s="1" t="str">
        <f>_xlfn.XLOOKUP(D70,Product_Dim!$A$2:$A$101,Product_Dim!$B$2:$B$101,"Not Found")</f>
        <v>Smart LED Light Strip</v>
      </c>
      <c r="O70" s="1" t="str">
        <f>_xlfn.XLOOKUP(D70,Product_Dim!$A$2:$A$101,Product_Dim!$C$2:$C$101)</f>
        <v>Electronics</v>
      </c>
      <c r="P70" s="1">
        <f>_xlfn.XLOOKUP(D70,Product_Dim!$A$2:$A$101,Product_Dim!$H$2:$H$101)</f>
        <v>349.17</v>
      </c>
      <c r="Q70" s="1" t="str">
        <f>_xlfn.XLOOKUP(C70,'Customer_Dim'!$A$2:$A$501,'Customer_Dim'!$I$2:$I$501)</f>
        <v>Silver</v>
      </c>
      <c r="R70" s="1" t="str">
        <f>_xlfn.XLOOKUP(C70,'Customer_Dim'!$A$2:$A$501,'Customer_Dim'!$D$2:$D$501)</f>
        <v>Female</v>
      </c>
      <c r="S70" s="1" t="str">
        <f>_xlfn.XLOOKUP(C70,'Customer_Dim'!$A$2:$A$501,'Customer_Dim'!$L$2:$L$501)</f>
        <v>Middle Age</v>
      </c>
      <c r="T70" s="1" t="str">
        <f>_xlfn.XLOOKUP(E70,Store_Dim!$A$2:$A$21,Store_Dim!$C$2:$C$21)</f>
        <v>South</v>
      </c>
      <c r="U70" s="1" t="str">
        <f>_xlfn.XLOOKUP(E70,Store_Dim!$A$2:$A$21,Store_Dim!$E$2:$E$21)</f>
        <v>Online</v>
      </c>
      <c r="V70" s="1">
        <f>Table8[[#This Row],[Cost]]*Table8[[#This Row],[Quantity]]</f>
        <v>1396.68</v>
      </c>
      <c r="W70" s="1">
        <f>Table8[[#This Row],[Total_Amount]]-Table8[[#This Row],[Total Cost]]</f>
        <v>-1191.7456</v>
      </c>
    </row>
    <row r="71" spans="1:23" hidden="1" x14ac:dyDescent="0.25">
      <c r="A71" t="s">
        <v>2558</v>
      </c>
      <c r="B71" s="3">
        <v>45701</v>
      </c>
      <c r="C71" t="s">
        <v>66</v>
      </c>
      <c r="D71" t="s">
        <v>1674</v>
      </c>
      <c r="E71" t="s">
        <v>1890</v>
      </c>
      <c r="F71" s="4">
        <f>IF(ISBLANK(Sales_Fact[[#This Row],[Quantity]]),MEDIAN(Sales_Fact[Quantity]),Sales_Fact[[#This Row],[Quantity]])</f>
        <v>4</v>
      </c>
      <c r="G71" s="1">
        <f>IF(ISBLANK(Sales_Fact[[#This Row],[Unit_Price]]),MEDIAN(Sales_Fact[Unit_Price]),Sales_Fact[[#This Row],[Unit_Price]])</f>
        <v>561.24</v>
      </c>
      <c r="H71" s="2">
        <f>IF(ISBLANK(Sales_Fact[[#This Row],[Discount]]),MEDIAN(Sales_Fact[Discount]),Sales_Fact[[#This Row],[Discount]])</f>
        <v>0.24</v>
      </c>
      <c r="I71" t="s">
        <v>1861</v>
      </c>
      <c r="J71" s="1">
        <f>Sales_Fact[[#This Row],[Quantity2]]*Sales_Fact[[#This Row],[Unit_Price3]]*(1-Sales_Fact[[#This Row],[Discount4]])</f>
        <v>1706.1695999999999</v>
      </c>
      <c r="K71" s="1">
        <f>Sales_Fact[[#This Row],[Quantity2]]*Sales_Fact[[#This Row],[Unit_Price3]]</f>
        <v>2244.96</v>
      </c>
      <c r="L71" s="1">
        <f>Sales_Fact[[#This Row],[Gross Amount]]*Sales_Fact[[#This Row],[Discount4]]</f>
        <v>538.79039999999998</v>
      </c>
      <c r="M71" s="1" t="str">
        <f>IF(Sales_Fact[[#This Row],[Total_Amount5]]&gt;1000,"High Value","Standard")</f>
        <v>High Value</v>
      </c>
      <c r="N71" s="1" t="str">
        <f>_xlfn.XLOOKUP(D71,Product_Dim!$A$2:$A$101,Product_Dim!$B$2:$B$101,"Not Found")</f>
        <v>Yoga Exercise Mat</v>
      </c>
      <c r="O71" s="1" t="str">
        <f>_xlfn.XLOOKUP(D71,Product_Dim!$A$2:$A$101,Product_Dim!$C$2:$C$101)</f>
        <v>Sports</v>
      </c>
      <c r="P71" s="1">
        <f>_xlfn.XLOOKUP(D71,Product_Dim!$A$2:$A$101,Product_Dim!$H$2:$H$101)</f>
        <v>313.26</v>
      </c>
      <c r="Q71" s="1" t="str">
        <f>_xlfn.XLOOKUP(C71,'Customer_Dim'!$A$2:$A$501,'Customer_Dim'!$I$2:$I$501)</f>
        <v>Silver</v>
      </c>
      <c r="R71" s="1" t="str">
        <f>_xlfn.XLOOKUP(C71,'Customer_Dim'!$A$2:$A$501,'Customer_Dim'!$D$2:$D$501)</f>
        <v>Female</v>
      </c>
      <c r="S71" s="1" t="str">
        <f>_xlfn.XLOOKUP(C71,'Customer_Dim'!$A$2:$A$501,'Customer_Dim'!$L$2:$L$501)</f>
        <v>Middle Age</v>
      </c>
      <c r="T71" s="1" t="str">
        <f>_xlfn.XLOOKUP(E71,Store_Dim!$A$2:$A$21,Store_Dim!$C$2:$C$21)</f>
        <v>South</v>
      </c>
      <c r="U71" s="1" t="str">
        <f>_xlfn.XLOOKUP(E71,Store_Dim!$A$2:$A$21,Store_Dim!$E$2:$E$21)</f>
        <v>Flagship</v>
      </c>
      <c r="V71" s="1">
        <f>Table8[[#This Row],[Cost]]*Table8[[#This Row],[Quantity]]</f>
        <v>1253.04</v>
      </c>
      <c r="W71" s="1">
        <f>Table8[[#This Row],[Total_Amount]]-Table8[[#This Row],[Total Cost]]</f>
        <v>453.12959999999998</v>
      </c>
    </row>
    <row r="72" spans="1:23" hidden="1" x14ac:dyDescent="0.25">
      <c r="A72" t="s">
        <v>2698</v>
      </c>
      <c r="B72" s="3">
        <v>45447</v>
      </c>
      <c r="C72" t="s">
        <v>66</v>
      </c>
      <c r="D72" t="s">
        <v>1556</v>
      </c>
      <c r="E72" t="s">
        <v>1901</v>
      </c>
      <c r="F72" s="4">
        <f>IF(ISBLANK(Sales_Fact[[#This Row],[Quantity]]),MEDIAN(Sales_Fact[Quantity]),Sales_Fact[[#This Row],[Quantity]])</f>
        <v>3</v>
      </c>
      <c r="G72" s="1">
        <f>IF(ISBLANK(Sales_Fact[[#This Row],[Unit_Price]]),MEDIAN(Sales_Fact[Unit_Price]),Sales_Fact[[#This Row],[Unit_Price]])</f>
        <v>92.24</v>
      </c>
      <c r="H72" s="2">
        <f>IF(ISBLANK(Sales_Fact[[#This Row],[Discount]]),MEDIAN(Sales_Fact[Discount]),Sales_Fact[[#This Row],[Discount]])</f>
        <v>0.28000000000000003</v>
      </c>
      <c r="I72" t="s">
        <v>1868</v>
      </c>
      <c r="J72" s="1">
        <f>Sales_Fact[[#This Row],[Quantity2]]*Sales_Fact[[#This Row],[Unit_Price3]]*(1-Sales_Fact[[#This Row],[Discount4]])</f>
        <v>199.23839999999998</v>
      </c>
      <c r="K72" s="1">
        <f>Sales_Fact[[#This Row],[Quantity2]]*Sales_Fact[[#This Row],[Unit_Price3]]</f>
        <v>276.71999999999997</v>
      </c>
      <c r="L72" s="1">
        <f>Sales_Fact[[#This Row],[Gross Amount]]*Sales_Fact[[#This Row],[Discount4]]</f>
        <v>77.4816</v>
      </c>
      <c r="M72" s="1" t="str">
        <f>IF(Sales_Fact[[#This Row],[Total_Amount5]]&gt;1000,"High Value","Standard")</f>
        <v>Standard</v>
      </c>
      <c r="N72" s="1" t="str">
        <f>_xlfn.XLOOKUP(D72,Product_Dim!$A$2:$A$101,Product_Dim!$B$2:$B$101,"Not Found")</f>
        <v>Women's Casual Hoodie</v>
      </c>
      <c r="O72" s="1" t="str">
        <f>_xlfn.XLOOKUP(D72,Product_Dim!$A$2:$A$101,Product_Dim!$C$2:$C$101)</f>
        <v>Clothing</v>
      </c>
      <c r="P72" s="1">
        <f>_xlfn.XLOOKUP(D72,Product_Dim!$A$2:$A$101,Product_Dim!$H$2:$H$101)</f>
        <v>242.96499999999997</v>
      </c>
      <c r="Q72" s="1" t="str">
        <f>_xlfn.XLOOKUP(C72,'Customer_Dim'!$A$2:$A$501,'Customer_Dim'!$I$2:$I$501)</f>
        <v>Silver</v>
      </c>
      <c r="R72" s="1" t="str">
        <f>_xlfn.XLOOKUP(C72,'Customer_Dim'!$A$2:$A$501,'Customer_Dim'!$D$2:$D$501)</f>
        <v>Female</v>
      </c>
      <c r="S72" s="1" t="str">
        <f>_xlfn.XLOOKUP(C72,'Customer_Dim'!$A$2:$A$501,'Customer_Dim'!$L$2:$L$501)</f>
        <v>Middle Age</v>
      </c>
      <c r="T72" s="1" t="str">
        <f>_xlfn.XLOOKUP(E72,Store_Dim!$A$2:$A$21,Store_Dim!$C$2:$C$21)</f>
        <v>East</v>
      </c>
      <c r="U72" s="1" t="str">
        <f>_xlfn.XLOOKUP(E72,Store_Dim!$A$2:$A$21,Store_Dim!$E$2:$E$21)</f>
        <v>Online</v>
      </c>
      <c r="V72" s="1">
        <f>Table8[[#This Row],[Cost]]*Table8[[#This Row],[Quantity]]</f>
        <v>728.89499999999998</v>
      </c>
      <c r="W72" s="1">
        <f>Table8[[#This Row],[Total_Amount]]-Table8[[#This Row],[Total Cost]]</f>
        <v>-529.65660000000003</v>
      </c>
    </row>
    <row r="73" spans="1:23" hidden="1" x14ac:dyDescent="0.25">
      <c r="A73" t="s">
        <v>3647</v>
      </c>
      <c r="B73" s="3">
        <v>45448</v>
      </c>
      <c r="C73" t="s">
        <v>66</v>
      </c>
      <c r="D73" t="s">
        <v>1594</v>
      </c>
      <c r="E73" t="s">
        <v>1863</v>
      </c>
      <c r="F73" s="4">
        <f>IF(ISBLANK(Sales_Fact[[#This Row],[Quantity]]),MEDIAN(Sales_Fact[Quantity]),Sales_Fact[[#This Row],[Quantity]])</f>
        <v>2</v>
      </c>
      <c r="G73" s="1">
        <f>IF(ISBLANK(Sales_Fact[[#This Row],[Unit_Price]]),MEDIAN(Sales_Fact[Unit_Price]),Sales_Fact[[#This Row],[Unit_Price]])</f>
        <v>668.3</v>
      </c>
      <c r="H73" s="2">
        <f>IF(ISBLANK(Sales_Fact[[#This Row],[Discount]]),MEDIAN(Sales_Fact[Discount]),Sales_Fact[[#This Row],[Discount]])</f>
        <v>7.0000000000000007E-2</v>
      </c>
      <c r="I73" t="s">
        <v>1864</v>
      </c>
      <c r="J73" s="1">
        <f>Sales_Fact[[#This Row],[Quantity2]]*Sales_Fact[[#This Row],[Unit_Price3]]*(1-Sales_Fact[[#This Row],[Discount4]])</f>
        <v>1243.0379999999998</v>
      </c>
      <c r="K73" s="1">
        <f>Sales_Fact[[#This Row],[Quantity2]]*Sales_Fact[[#This Row],[Unit_Price3]]</f>
        <v>1336.6</v>
      </c>
      <c r="L73" s="1">
        <f>Sales_Fact[[#This Row],[Gross Amount]]*Sales_Fact[[#This Row],[Discount4]]</f>
        <v>93.561999999999998</v>
      </c>
      <c r="M73" s="1" t="str">
        <f>IF(Sales_Fact[[#This Row],[Total_Amount5]]&gt;1000,"High Value","Standard")</f>
        <v>High Value</v>
      </c>
      <c r="N73" s="1" t="str">
        <f>_xlfn.XLOOKUP(D73,Product_Dim!$A$2:$A$101,Product_Dim!$B$2:$B$101,"Not Found")</f>
        <v>Decorative Wall Mirror</v>
      </c>
      <c r="O73" s="1" t="str">
        <f>_xlfn.XLOOKUP(D73,Product_Dim!$A$2:$A$101,Product_Dim!$C$2:$C$101)</f>
        <v>Home</v>
      </c>
      <c r="P73" s="1">
        <f>_xlfn.XLOOKUP(D73,Product_Dim!$A$2:$A$101,Product_Dim!$H$2:$H$101)</f>
        <v>48.01</v>
      </c>
      <c r="Q73" s="1" t="str">
        <f>_xlfn.XLOOKUP(C73,'Customer_Dim'!$A$2:$A$501,'Customer_Dim'!$I$2:$I$501)</f>
        <v>Silver</v>
      </c>
      <c r="R73" s="1" t="str">
        <f>_xlfn.XLOOKUP(C73,'Customer_Dim'!$A$2:$A$501,'Customer_Dim'!$D$2:$D$501)</f>
        <v>Female</v>
      </c>
      <c r="S73" s="1" t="str">
        <f>_xlfn.XLOOKUP(C73,'Customer_Dim'!$A$2:$A$501,'Customer_Dim'!$L$2:$L$501)</f>
        <v>Middle Age</v>
      </c>
      <c r="T73" s="1" t="str">
        <f>_xlfn.XLOOKUP(E73,Store_Dim!$A$2:$A$21,Store_Dim!$C$2:$C$21)</f>
        <v>North</v>
      </c>
      <c r="U73" s="1" t="str">
        <f>_xlfn.XLOOKUP(E73,Store_Dim!$A$2:$A$21,Store_Dim!$E$2:$E$21)</f>
        <v>Flagship</v>
      </c>
      <c r="V73" s="1">
        <f>Table8[[#This Row],[Cost]]*Table8[[#This Row],[Quantity]]</f>
        <v>96.02</v>
      </c>
      <c r="W73" s="1">
        <f>Table8[[#This Row],[Total_Amount]]-Table8[[#This Row],[Total Cost]]</f>
        <v>1147.0179999999998</v>
      </c>
    </row>
    <row r="74" spans="1:23" hidden="1" x14ac:dyDescent="0.25">
      <c r="A74" t="s">
        <v>2230</v>
      </c>
      <c r="B74" s="3">
        <v>45224</v>
      </c>
      <c r="C74" t="s">
        <v>70</v>
      </c>
      <c r="D74" t="s">
        <v>1629</v>
      </c>
      <c r="E74" t="s">
        <v>1890</v>
      </c>
      <c r="F74" s="4">
        <f>IF(ISBLANK(Sales_Fact[[#This Row],[Quantity]]),MEDIAN(Sales_Fact[Quantity]),Sales_Fact[[#This Row],[Quantity]])</f>
        <v>1</v>
      </c>
      <c r="G74" s="1">
        <f>IF(ISBLANK(Sales_Fact[[#This Row],[Unit_Price]]),MEDIAN(Sales_Fact[Unit_Price]),Sales_Fact[[#This Row],[Unit_Price]])</f>
        <v>553.82000000000005</v>
      </c>
      <c r="H74" s="2">
        <f>IF(ISBLANK(Sales_Fact[[#This Row],[Discount]]),MEDIAN(Sales_Fact[Discount]),Sales_Fact[[#This Row],[Discount]])</f>
        <v>0.09</v>
      </c>
      <c r="I74" t="s">
        <v>1864</v>
      </c>
      <c r="J74" s="1">
        <f>Sales_Fact[[#This Row],[Quantity2]]*Sales_Fact[[#This Row],[Unit_Price3]]*(1-Sales_Fact[[#This Row],[Discount4]])</f>
        <v>503.97620000000006</v>
      </c>
      <c r="K74" s="1">
        <f>Sales_Fact[[#This Row],[Quantity2]]*Sales_Fact[[#This Row],[Unit_Price3]]</f>
        <v>553.82000000000005</v>
      </c>
      <c r="L74" s="1">
        <f>Sales_Fact[[#This Row],[Gross Amount]]*Sales_Fact[[#This Row],[Discount4]]</f>
        <v>49.843800000000002</v>
      </c>
      <c r="M74" s="1" t="str">
        <f>IF(Sales_Fact[[#This Row],[Total_Amount5]]&gt;1000,"High Value","Standard")</f>
        <v>Standard</v>
      </c>
      <c r="N74" s="1" t="str">
        <f>_xlfn.XLOOKUP(D74,Product_Dim!$A$2:$A$101,Product_Dim!$B$2:$B$101,"Not Found")</f>
        <v>Wireless Bluetooth Speaker</v>
      </c>
      <c r="O74" s="1" t="str">
        <f>_xlfn.XLOOKUP(D74,Product_Dim!$A$2:$A$101,Product_Dim!$C$2:$C$101)</f>
        <v>Electronics</v>
      </c>
      <c r="P74" s="1">
        <f>_xlfn.XLOOKUP(D74,Product_Dim!$A$2:$A$101,Product_Dim!$H$2:$H$101)</f>
        <v>322.41000000000003</v>
      </c>
      <c r="Q74" s="1" t="str">
        <f>_xlfn.XLOOKUP(C74,'Customer_Dim'!$A$2:$A$501,'Customer_Dim'!$I$2:$I$501)</f>
        <v>Silver</v>
      </c>
      <c r="R74" s="1" t="str">
        <f>_xlfn.XLOOKUP(C74,'Customer_Dim'!$A$2:$A$501,'Customer_Dim'!$D$2:$D$501)</f>
        <v>Female</v>
      </c>
      <c r="S74" s="1" t="str">
        <f>_xlfn.XLOOKUP(C74,'Customer_Dim'!$A$2:$A$501,'Customer_Dim'!$L$2:$L$501)</f>
        <v>Senior</v>
      </c>
      <c r="T74" s="1" t="str">
        <f>_xlfn.XLOOKUP(E74,Store_Dim!$A$2:$A$21,Store_Dim!$C$2:$C$21)</f>
        <v>South</v>
      </c>
      <c r="U74" s="1" t="str">
        <f>_xlfn.XLOOKUP(E74,Store_Dim!$A$2:$A$21,Store_Dim!$E$2:$E$21)</f>
        <v>Flagship</v>
      </c>
      <c r="V74" s="1">
        <f>Table8[[#This Row],[Cost]]*Table8[[#This Row],[Quantity]]</f>
        <v>322.41000000000003</v>
      </c>
      <c r="W74" s="1">
        <f>Table8[[#This Row],[Total_Amount]]-Table8[[#This Row],[Total Cost]]</f>
        <v>181.56620000000004</v>
      </c>
    </row>
    <row r="75" spans="1:23" hidden="1" x14ac:dyDescent="0.25">
      <c r="A75" t="s">
        <v>2544</v>
      </c>
      <c r="B75" s="3">
        <v>45633</v>
      </c>
      <c r="C75" t="s">
        <v>70</v>
      </c>
      <c r="D75" t="s">
        <v>1591</v>
      </c>
      <c r="E75" t="s">
        <v>1860</v>
      </c>
      <c r="F75" s="4">
        <f>IF(ISBLANK(Sales_Fact[[#This Row],[Quantity]]),MEDIAN(Sales_Fact[Quantity]),Sales_Fact[[#This Row],[Quantity]])</f>
        <v>2</v>
      </c>
      <c r="G75" s="1">
        <f>IF(ISBLANK(Sales_Fact[[#This Row],[Unit_Price]]),MEDIAN(Sales_Fact[Unit_Price]),Sales_Fact[[#This Row],[Unit_Price]])</f>
        <v>556.42999999999995</v>
      </c>
      <c r="H75" s="2">
        <f>IF(ISBLANK(Sales_Fact[[#This Row],[Discount]]),MEDIAN(Sales_Fact[Discount]),Sales_Fact[[#This Row],[Discount]])</f>
        <v>0.13</v>
      </c>
      <c r="I75" t="s">
        <v>1861</v>
      </c>
      <c r="J75" s="1">
        <f>Sales_Fact[[#This Row],[Quantity2]]*Sales_Fact[[#This Row],[Unit_Price3]]*(1-Sales_Fact[[#This Row],[Discount4]])</f>
        <v>968.18819999999994</v>
      </c>
      <c r="K75" s="1">
        <f>Sales_Fact[[#This Row],[Quantity2]]*Sales_Fact[[#This Row],[Unit_Price3]]</f>
        <v>1112.8599999999999</v>
      </c>
      <c r="L75" s="1">
        <f>Sales_Fact[[#This Row],[Gross Amount]]*Sales_Fact[[#This Row],[Discount4]]</f>
        <v>144.67179999999999</v>
      </c>
      <c r="M75" s="1" t="str">
        <f>IF(Sales_Fact[[#This Row],[Total_Amount5]]&gt;1000,"High Value","Standard")</f>
        <v>Standard</v>
      </c>
      <c r="N75" s="1" t="str">
        <f>_xlfn.XLOOKUP(D75,Product_Dim!$A$2:$A$101,Product_Dim!$B$2:$B$101,"Not Found")</f>
        <v>USB-C Fast Charger</v>
      </c>
      <c r="O75" s="1" t="str">
        <f>_xlfn.XLOOKUP(D75,Product_Dim!$A$2:$A$101,Product_Dim!$C$2:$C$101)</f>
        <v>Electronics</v>
      </c>
      <c r="P75" s="1">
        <f>_xlfn.XLOOKUP(D75,Product_Dim!$A$2:$A$101,Product_Dim!$H$2:$H$101)</f>
        <v>242.23</v>
      </c>
      <c r="Q75" s="1" t="str">
        <f>_xlfn.XLOOKUP(C75,'Customer_Dim'!$A$2:$A$501,'Customer_Dim'!$I$2:$I$501)</f>
        <v>Silver</v>
      </c>
      <c r="R75" s="1" t="str">
        <f>_xlfn.XLOOKUP(C75,'Customer_Dim'!$A$2:$A$501,'Customer_Dim'!$D$2:$D$501)</f>
        <v>Female</v>
      </c>
      <c r="S75" s="1" t="str">
        <f>_xlfn.XLOOKUP(C75,'Customer_Dim'!$A$2:$A$501,'Customer_Dim'!$L$2:$L$501)</f>
        <v>Senior</v>
      </c>
      <c r="T75" s="1" t="str">
        <f>_xlfn.XLOOKUP(E75,Store_Dim!$A$2:$A$21,Store_Dim!$C$2:$C$21)</f>
        <v>North</v>
      </c>
      <c r="U75" s="1" t="str">
        <f>_xlfn.XLOOKUP(E75,Store_Dim!$A$2:$A$21,Store_Dim!$E$2:$E$21)</f>
        <v>Outlet</v>
      </c>
      <c r="V75" s="1">
        <f>Table8[[#This Row],[Cost]]*Table8[[#This Row],[Quantity]]</f>
        <v>484.46</v>
      </c>
      <c r="W75" s="1">
        <f>Table8[[#This Row],[Total_Amount]]-Table8[[#This Row],[Total Cost]]</f>
        <v>483.72819999999996</v>
      </c>
    </row>
    <row r="76" spans="1:23" hidden="1" x14ac:dyDescent="0.25">
      <c r="A76" t="s">
        <v>2710</v>
      </c>
      <c r="B76" s="3">
        <v>45520</v>
      </c>
      <c r="C76" t="s">
        <v>74</v>
      </c>
      <c r="D76" t="s">
        <v>1626</v>
      </c>
      <c r="E76" t="s">
        <v>1888</v>
      </c>
      <c r="F76" s="4">
        <f>IF(ISBLANK(Sales_Fact[[#This Row],[Quantity]]),MEDIAN(Sales_Fact[Quantity]),Sales_Fact[[#This Row],[Quantity]])</f>
        <v>1</v>
      </c>
      <c r="G76" s="1">
        <f>IF(ISBLANK(Sales_Fact[[#This Row],[Unit_Price]]),MEDIAN(Sales_Fact[Unit_Price]),Sales_Fact[[#This Row],[Unit_Price]])</f>
        <v>184.98</v>
      </c>
      <c r="H76" s="2">
        <f>IF(ISBLANK(Sales_Fact[[#This Row],[Discount]]),MEDIAN(Sales_Fact[Discount]),Sales_Fact[[#This Row],[Discount]])</f>
        <v>0.1</v>
      </c>
      <c r="I76" t="s">
        <v>1861</v>
      </c>
      <c r="J76" s="1">
        <f>Sales_Fact[[#This Row],[Quantity2]]*Sales_Fact[[#This Row],[Unit_Price3]]*(1-Sales_Fact[[#This Row],[Discount4]])</f>
        <v>166.482</v>
      </c>
      <c r="K76" s="1">
        <f>Sales_Fact[[#This Row],[Quantity2]]*Sales_Fact[[#This Row],[Unit_Price3]]</f>
        <v>184.98</v>
      </c>
      <c r="L76" s="1">
        <f>Sales_Fact[[#This Row],[Gross Amount]]*Sales_Fact[[#This Row],[Discount4]]</f>
        <v>18.498000000000001</v>
      </c>
      <c r="M76" s="1" t="str">
        <f>IF(Sales_Fact[[#This Row],[Total_Amount5]]&gt;1000,"High Value","Standard")</f>
        <v>Standard</v>
      </c>
      <c r="N76" s="1" t="str">
        <f>_xlfn.XLOOKUP(D76,Product_Dim!$A$2:$A$101,Product_Dim!$B$2:$B$101,"Not Found")</f>
        <v>Women's Scarf Set</v>
      </c>
      <c r="O76" s="1" t="str">
        <f>_xlfn.XLOOKUP(D76,Product_Dim!$A$2:$A$101,Product_Dim!$C$2:$C$101)</f>
        <v>Clothing</v>
      </c>
      <c r="P76" s="1">
        <f>_xlfn.XLOOKUP(D76,Product_Dim!$A$2:$A$101,Product_Dim!$H$2:$H$101)</f>
        <v>174.02</v>
      </c>
      <c r="Q76" s="1" t="str">
        <f>_xlfn.XLOOKUP(C76,'Customer_Dim'!$A$2:$A$501,'Customer_Dim'!$I$2:$I$501)</f>
        <v>Platinum</v>
      </c>
      <c r="R76" s="1" t="str">
        <f>_xlfn.XLOOKUP(C76,'Customer_Dim'!$A$2:$A$501,'Customer_Dim'!$D$2:$D$501)</f>
        <v>Female</v>
      </c>
      <c r="S76" s="1" t="str">
        <f>_xlfn.XLOOKUP(C76,'Customer_Dim'!$A$2:$A$501,'Customer_Dim'!$L$2:$L$501)</f>
        <v>Middle Age</v>
      </c>
      <c r="T76" s="1" t="str">
        <f>_xlfn.XLOOKUP(E76,Store_Dim!$A$2:$A$21,Store_Dim!$C$2:$C$21)</f>
        <v>North</v>
      </c>
      <c r="U76" s="1" t="str">
        <f>_xlfn.XLOOKUP(E76,Store_Dim!$A$2:$A$21,Store_Dim!$E$2:$E$21)</f>
        <v>Flagship</v>
      </c>
      <c r="V76" s="1">
        <f>Table8[[#This Row],[Cost]]*Table8[[#This Row],[Quantity]]</f>
        <v>174.02</v>
      </c>
      <c r="W76" s="1">
        <f>Table8[[#This Row],[Total_Amount]]-Table8[[#This Row],[Total Cost]]</f>
        <v>-7.5380000000000109</v>
      </c>
    </row>
    <row r="77" spans="1:23" hidden="1" x14ac:dyDescent="0.25">
      <c r="A77" t="s">
        <v>3099</v>
      </c>
      <c r="B77" s="3">
        <v>45558</v>
      </c>
      <c r="C77" t="s">
        <v>74</v>
      </c>
      <c r="D77" t="s">
        <v>1656</v>
      </c>
      <c r="E77" t="s">
        <v>1904</v>
      </c>
      <c r="F77" s="4">
        <f>IF(ISBLANK(Sales_Fact[[#This Row],[Quantity]]),MEDIAN(Sales_Fact[Quantity]),Sales_Fact[[#This Row],[Quantity]])</f>
        <v>4</v>
      </c>
      <c r="G77" s="1">
        <f>IF(ISBLANK(Sales_Fact[[#This Row],[Unit_Price]]),MEDIAN(Sales_Fact[Unit_Price]),Sales_Fact[[#This Row],[Unit_Price]])</f>
        <v>700.18</v>
      </c>
      <c r="H77" s="2">
        <f>IF(ISBLANK(Sales_Fact[[#This Row],[Discount]]),MEDIAN(Sales_Fact[Discount]),Sales_Fact[[#This Row],[Discount]])</f>
        <v>0.23</v>
      </c>
      <c r="I77" t="s">
        <v>1864</v>
      </c>
      <c r="J77" s="1">
        <f>Sales_Fact[[#This Row],[Quantity2]]*Sales_Fact[[#This Row],[Unit_Price3]]*(1-Sales_Fact[[#This Row],[Discount4]])</f>
        <v>2156.5544</v>
      </c>
      <c r="K77" s="1">
        <f>Sales_Fact[[#This Row],[Quantity2]]*Sales_Fact[[#This Row],[Unit_Price3]]</f>
        <v>2800.72</v>
      </c>
      <c r="L77" s="1">
        <f>Sales_Fact[[#This Row],[Gross Amount]]*Sales_Fact[[#This Row],[Discount4]]</f>
        <v>644.16559999999993</v>
      </c>
      <c r="M77" s="1" t="str">
        <f>IF(Sales_Fact[[#This Row],[Total_Amount5]]&gt;1000,"High Value","Standard")</f>
        <v>High Value</v>
      </c>
      <c r="N77" s="1" t="str">
        <f>_xlfn.XLOOKUP(D77,Product_Dim!$A$2:$A$101,Product_Dim!$B$2:$B$101,"Not Found")</f>
        <v>Bedroom Table Lamp</v>
      </c>
      <c r="O77" s="1" t="str">
        <f>_xlfn.XLOOKUP(D77,Product_Dim!$A$2:$A$101,Product_Dim!$C$2:$C$101)</f>
        <v>Home</v>
      </c>
      <c r="P77" s="1">
        <f>_xlfn.XLOOKUP(D77,Product_Dim!$A$2:$A$101,Product_Dim!$H$2:$H$101)</f>
        <v>382.22</v>
      </c>
      <c r="Q77" s="1" t="str">
        <f>_xlfn.XLOOKUP(C77,'Customer_Dim'!$A$2:$A$501,'Customer_Dim'!$I$2:$I$501)</f>
        <v>Platinum</v>
      </c>
      <c r="R77" s="1" t="str">
        <f>_xlfn.XLOOKUP(C77,'Customer_Dim'!$A$2:$A$501,'Customer_Dim'!$D$2:$D$501)</f>
        <v>Female</v>
      </c>
      <c r="S77" s="1" t="str">
        <f>_xlfn.XLOOKUP(C77,'Customer_Dim'!$A$2:$A$501,'Customer_Dim'!$L$2:$L$501)</f>
        <v>Middle Age</v>
      </c>
      <c r="T77" s="1" t="str">
        <f>_xlfn.XLOOKUP(E77,Store_Dim!$A$2:$A$21,Store_Dim!$C$2:$C$21)</f>
        <v>East</v>
      </c>
      <c r="U77" s="1" t="str">
        <f>_xlfn.XLOOKUP(E77,Store_Dim!$A$2:$A$21,Store_Dim!$E$2:$E$21)</f>
        <v>Online</v>
      </c>
      <c r="V77" s="1">
        <f>Table8[[#This Row],[Cost]]*Table8[[#This Row],[Quantity]]</f>
        <v>1528.88</v>
      </c>
      <c r="W77" s="1">
        <f>Table8[[#This Row],[Total_Amount]]-Table8[[#This Row],[Total Cost]]</f>
        <v>627.67439999999988</v>
      </c>
    </row>
    <row r="78" spans="1:23" x14ac:dyDescent="0.25">
      <c r="A78" t="s">
        <v>3638</v>
      </c>
      <c r="B78" s="3">
        <v>45502</v>
      </c>
      <c r="C78" t="s">
        <v>74</v>
      </c>
      <c r="D78" t="s">
        <v>1743</v>
      </c>
      <c r="E78" t="s">
        <v>1888</v>
      </c>
      <c r="F78" s="4">
        <f>IF(ISBLANK(Sales_Fact[[#This Row],[Quantity]]),MEDIAN(Sales_Fact[Quantity]),Sales_Fact[[#This Row],[Quantity]])</f>
        <v>2</v>
      </c>
      <c r="G78" s="21">
        <f>IF(ISBLANK(Sales_Fact[[#This Row],[Unit_Price]]),MEDIAN(Sales_Fact[Unit_Price]),Sales_Fact[[#This Row],[Unit_Price]])</f>
        <v>686.31</v>
      </c>
      <c r="H78" s="2">
        <f>IF(ISBLANK(Sales_Fact[[#This Row],[Discount]]),MEDIAN(Sales_Fact[Discount]),Sales_Fact[[#This Row],[Discount]])</f>
        <v>0.25</v>
      </c>
      <c r="I78" t="s">
        <v>1864</v>
      </c>
      <c r="J78" s="21">
        <f>Sales_Fact[[#This Row],[Quantity2]]*Sales_Fact[[#This Row],[Unit_Price3]]*(1-Sales_Fact[[#This Row],[Discount4]])</f>
        <v>1029.4649999999999</v>
      </c>
      <c r="K78" s="21">
        <f>Sales_Fact[[#This Row],[Quantity2]]*Sales_Fact[[#This Row],[Unit_Price3]]</f>
        <v>1372.62</v>
      </c>
      <c r="L78" s="21">
        <f>Sales_Fact[[#This Row],[Gross Amount]]*Sales_Fact[[#This Row],[Discount4]]</f>
        <v>343.15499999999997</v>
      </c>
      <c r="M78" s="1" t="str">
        <f>IF(Sales_Fact[[#This Row],[Total_Amount5]]&gt;1000,"High Value","Standard")</f>
        <v>High Value</v>
      </c>
      <c r="N78" s="1" t="str">
        <f>_xlfn.XLOOKUP(D78,Product_Dim!$A$2:$A$101,Product_Dim!$B$2:$B$101,"Not Found")</f>
        <v>Matte Lipstick Set</v>
      </c>
      <c r="O78" s="1" t="str">
        <f>_xlfn.XLOOKUP(D78,Product_Dim!$A$2:$A$101,Product_Dim!$C$2:$C$101)</f>
        <v>Beauty</v>
      </c>
      <c r="P78" s="1">
        <f>_xlfn.XLOOKUP(D78,Product_Dim!$A$2:$A$101,Product_Dim!$H$2:$H$101)</f>
        <v>299.11</v>
      </c>
      <c r="Q78" s="1" t="str">
        <f>_xlfn.XLOOKUP(C78,'Customer_Dim'!$A$2:$A$501,'Customer_Dim'!$I$2:$I$501)</f>
        <v>Platinum</v>
      </c>
      <c r="R78" s="1" t="str">
        <f>_xlfn.XLOOKUP(C78,'Customer_Dim'!$A$2:$A$501,'Customer_Dim'!$D$2:$D$501)</f>
        <v>Female</v>
      </c>
      <c r="S78" s="1" t="str">
        <f>_xlfn.XLOOKUP(C78,'Customer_Dim'!$A$2:$A$501,'Customer_Dim'!$L$2:$L$501)</f>
        <v>Middle Age</v>
      </c>
      <c r="T78" s="1" t="str">
        <f>_xlfn.XLOOKUP(E78,Store_Dim!$A$2:$A$21,Store_Dim!$C$2:$C$21)</f>
        <v>North</v>
      </c>
      <c r="U78" s="1" t="str">
        <f>_xlfn.XLOOKUP(E78,Store_Dim!$A$2:$A$21,Store_Dim!$E$2:$E$21)</f>
        <v>Flagship</v>
      </c>
      <c r="V78" s="21">
        <f>Table8[[#This Row],[Cost]]*Table8[[#This Row],[Quantity]]</f>
        <v>598.22</v>
      </c>
      <c r="W78" s="21">
        <f>Table8[[#This Row],[Total_Amount]]-Table8[[#This Row],[Total Cost]]</f>
        <v>431.24499999999989</v>
      </c>
    </row>
    <row r="79" spans="1:23" hidden="1" x14ac:dyDescent="0.25">
      <c r="A79" t="s">
        <v>2282</v>
      </c>
      <c r="B79" s="3">
        <v>45407</v>
      </c>
      <c r="C79" t="s">
        <v>74</v>
      </c>
      <c r="D79" t="s">
        <v>1605</v>
      </c>
      <c r="E79" t="s">
        <v>1881</v>
      </c>
      <c r="F79" s="4">
        <f>IF(ISBLANK(Sales_Fact[[#This Row],[Quantity]]),MEDIAN(Sales_Fact[Quantity]),Sales_Fact[[#This Row],[Quantity]])</f>
        <v>1</v>
      </c>
      <c r="G79" s="1">
        <f>IF(ISBLANK(Sales_Fact[[#This Row],[Unit_Price]]),MEDIAN(Sales_Fact[Unit_Price]),Sales_Fact[[#This Row],[Unit_Price]])</f>
        <v>687.82</v>
      </c>
      <c r="H79" s="2">
        <f>IF(ISBLANK(Sales_Fact[[#This Row],[Discount]]),MEDIAN(Sales_Fact[Discount]),Sales_Fact[[#This Row],[Discount]])</f>
        <v>0.27</v>
      </c>
      <c r="I79" t="s">
        <v>1864</v>
      </c>
      <c r="J79" s="1">
        <f>Sales_Fact[[#This Row],[Quantity2]]*Sales_Fact[[#This Row],[Unit_Price3]]*(1-Sales_Fact[[#This Row],[Discount4]])</f>
        <v>502.10860000000002</v>
      </c>
      <c r="K79" s="1">
        <f>Sales_Fact[[#This Row],[Quantity2]]*Sales_Fact[[#This Row],[Unit_Price3]]</f>
        <v>687.82</v>
      </c>
      <c r="L79" s="1">
        <f>Sales_Fact[[#This Row],[Gross Amount]]*Sales_Fact[[#This Row],[Discount4]]</f>
        <v>185.71140000000003</v>
      </c>
      <c r="M79" s="1" t="str">
        <f>IF(Sales_Fact[[#This Row],[Total_Amount5]]&gt;1000,"High Value","Standard")</f>
        <v>Standard</v>
      </c>
      <c r="N79" s="1" t="str">
        <f>_xlfn.XLOOKUP(D79,Product_Dim!$A$2:$A$101,Product_Dim!$B$2:$B$101,"Not Found")</f>
        <v>Women's Denim Jeans</v>
      </c>
      <c r="O79" s="1" t="str">
        <f>_xlfn.XLOOKUP(D79,Product_Dim!$A$2:$A$101,Product_Dim!$C$2:$C$101)</f>
        <v>Clothing</v>
      </c>
      <c r="P79" s="1">
        <f>_xlfn.XLOOKUP(D79,Product_Dim!$A$2:$A$101,Product_Dim!$H$2:$H$101)</f>
        <v>242.96499999999997</v>
      </c>
      <c r="Q79" s="1" t="str">
        <f>_xlfn.XLOOKUP(C79,'Customer_Dim'!$A$2:$A$501,'Customer_Dim'!$I$2:$I$501)</f>
        <v>Platinum</v>
      </c>
      <c r="R79" s="1" t="str">
        <f>_xlfn.XLOOKUP(C79,'Customer_Dim'!$A$2:$A$501,'Customer_Dim'!$D$2:$D$501)</f>
        <v>Female</v>
      </c>
      <c r="S79" s="1" t="str">
        <f>_xlfn.XLOOKUP(C79,'Customer_Dim'!$A$2:$A$501,'Customer_Dim'!$L$2:$L$501)</f>
        <v>Middle Age</v>
      </c>
      <c r="T79" s="1" t="str">
        <f>_xlfn.XLOOKUP(E79,Store_Dim!$A$2:$A$21,Store_Dim!$C$2:$C$21)</f>
        <v>South</v>
      </c>
      <c r="U79" s="1" t="str">
        <f>_xlfn.XLOOKUP(E79,Store_Dim!$A$2:$A$21,Store_Dim!$E$2:$E$21)</f>
        <v>Outlet</v>
      </c>
      <c r="V79" s="1">
        <f>Table8[[#This Row],[Cost]]*Table8[[#This Row],[Quantity]]</f>
        <v>242.96499999999997</v>
      </c>
      <c r="W79" s="1">
        <f>Table8[[#This Row],[Total_Amount]]-Table8[[#This Row],[Total Cost]]</f>
        <v>259.14360000000005</v>
      </c>
    </row>
    <row r="80" spans="1:23" hidden="1" x14ac:dyDescent="0.25">
      <c r="A80" t="s">
        <v>3497</v>
      </c>
      <c r="B80" s="3">
        <v>45803</v>
      </c>
      <c r="C80" t="s">
        <v>78</v>
      </c>
      <c r="D80" t="s">
        <v>1842</v>
      </c>
      <c r="E80" t="s">
        <v>1860</v>
      </c>
      <c r="F80" s="4">
        <f>IF(ISBLANK(Sales_Fact[[#This Row],[Quantity]]),MEDIAN(Sales_Fact[Quantity]),Sales_Fact[[#This Row],[Quantity]])</f>
        <v>2</v>
      </c>
      <c r="G80" s="1">
        <f>IF(ISBLANK(Sales_Fact[[#This Row],[Unit_Price]]),MEDIAN(Sales_Fact[Unit_Price]),Sales_Fact[[#This Row],[Unit_Price]])</f>
        <v>900.55</v>
      </c>
      <c r="H80" s="2">
        <f>IF(ISBLANK(Sales_Fact[[#This Row],[Discount]]),MEDIAN(Sales_Fact[Discount]),Sales_Fact[[#This Row],[Discount]])</f>
        <v>0.16</v>
      </c>
      <c r="I80" t="s">
        <v>1868</v>
      </c>
      <c r="J80" s="1">
        <f>Sales_Fact[[#This Row],[Quantity2]]*Sales_Fact[[#This Row],[Unit_Price3]]*(1-Sales_Fact[[#This Row],[Discount4]])</f>
        <v>1512.924</v>
      </c>
      <c r="K80" s="1">
        <f>Sales_Fact[[#This Row],[Quantity2]]*Sales_Fact[[#This Row],[Unit_Price3]]</f>
        <v>1801.1</v>
      </c>
      <c r="L80" s="1">
        <f>Sales_Fact[[#This Row],[Gross Amount]]*Sales_Fact[[#This Row],[Discount4]]</f>
        <v>288.17599999999999</v>
      </c>
      <c r="M80" s="1" t="str">
        <f>IF(Sales_Fact[[#This Row],[Total_Amount5]]&gt;1000,"High Value","Standard")</f>
        <v>High Value</v>
      </c>
      <c r="N80" s="1" t="str">
        <f>_xlfn.XLOOKUP(D80,Product_Dim!$A$2:$A$101,Product_Dim!$B$2:$B$101,"Not Found")</f>
        <v>Cricket Bat</v>
      </c>
      <c r="O80" s="1" t="str">
        <f>_xlfn.XLOOKUP(D80,Product_Dim!$A$2:$A$101,Product_Dim!$C$2:$C$101)</f>
        <v>Sports</v>
      </c>
      <c r="P80" s="1">
        <f>_xlfn.XLOOKUP(D80,Product_Dim!$A$2:$A$101,Product_Dim!$H$2:$H$101)</f>
        <v>245.98</v>
      </c>
      <c r="Q80" s="1" t="str">
        <f>_xlfn.XLOOKUP(C80,'Customer_Dim'!$A$2:$A$501,'Customer_Dim'!$I$2:$I$501)</f>
        <v>Bronze</v>
      </c>
      <c r="R80" s="1" t="str">
        <f>_xlfn.XLOOKUP(C80,'Customer_Dim'!$A$2:$A$501,'Customer_Dim'!$D$2:$D$501)</f>
        <v>Female</v>
      </c>
      <c r="S80" s="1" t="str">
        <f>_xlfn.XLOOKUP(C80,'Customer_Dim'!$A$2:$A$501,'Customer_Dim'!$L$2:$L$501)</f>
        <v>Young</v>
      </c>
      <c r="T80" s="1" t="str">
        <f>_xlfn.XLOOKUP(E80,Store_Dim!$A$2:$A$21,Store_Dim!$C$2:$C$21)</f>
        <v>North</v>
      </c>
      <c r="U80" s="1" t="str">
        <f>_xlfn.XLOOKUP(E80,Store_Dim!$A$2:$A$21,Store_Dim!$E$2:$E$21)</f>
        <v>Outlet</v>
      </c>
      <c r="V80" s="1">
        <f>Table8[[#This Row],[Cost]]*Table8[[#This Row],[Quantity]]</f>
        <v>491.96</v>
      </c>
      <c r="W80" s="1">
        <f>Table8[[#This Row],[Total_Amount]]-Table8[[#This Row],[Total Cost]]</f>
        <v>1020.9639999999999</v>
      </c>
    </row>
    <row r="81" spans="1:23" x14ac:dyDescent="0.25">
      <c r="A81" t="s">
        <v>3563</v>
      </c>
      <c r="B81" s="3">
        <v>45851</v>
      </c>
      <c r="C81" t="s">
        <v>78</v>
      </c>
      <c r="D81" t="s">
        <v>1743</v>
      </c>
      <c r="E81" t="s">
        <v>1899</v>
      </c>
      <c r="F81" s="4">
        <f>IF(ISBLANK(Sales_Fact[[#This Row],[Quantity]]),MEDIAN(Sales_Fact[Quantity]),Sales_Fact[[#This Row],[Quantity]])</f>
        <v>1</v>
      </c>
      <c r="G81" s="21">
        <f>IF(ISBLANK(Sales_Fact[[#This Row],[Unit_Price]]),MEDIAN(Sales_Fact[Unit_Price]),Sales_Fact[[#This Row],[Unit_Price]])</f>
        <v>341.17</v>
      </c>
      <c r="H81" s="2">
        <f>IF(ISBLANK(Sales_Fact[[#This Row],[Discount]]),MEDIAN(Sales_Fact[Discount]),Sales_Fact[[#This Row],[Discount]])</f>
        <v>0.15</v>
      </c>
      <c r="I81" t="s">
        <v>1864</v>
      </c>
      <c r="J81" s="21">
        <f>Sales_Fact[[#This Row],[Quantity2]]*Sales_Fact[[#This Row],[Unit_Price3]]*(1-Sales_Fact[[#This Row],[Discount4]])</f>
        <v>289.99450000000002</v>
      </c>
      <c r="K81" s="21">
        <f>Sales_Fact[[#This Row],[Quantity2]]*Sales_Fact[[#This Row],[Unit_Price3]]</f>
        <v>341.17</v>
      </c>
      <c r="L81" s="21">
        <f>Sales_Fact[[#This Row],[Gross Amount]]*Sales_Fact[[#This Row],[Discount4]]</f>
        <v>51.1755</v>
      </c>
      <c r="M81" s="1" t="str">
        <f>IF(Sales_Fact[[#This Row],[Total_Amount5]]&gt;1000,"High Value","Standard")</f>
        <v>Standard</v>
      </c>
      <c r="N81" s="1" t="str">
        <f>_xlfn.XLOOKUP(D81,Product_Dim!$A$2:$A$101,Product_Dim!$B$2:$B$101,"Not Found")</f>
        <v>Matte Lipstick Set</v>
      </c>
      <c r="O81" s="1" t="str">
        <f>_xlfn.XLOOKUP(D81,Product_Dim!$A$2:$A$101,Product_Dim!$C$2:$C$101)</f>
        <v>Beauty</v>
      </c>
      <c r="P81" s="1">
        <f>_xlfn.XLOOKUP(D81,Product_Dim!$A$2:$A$101,Product_Dim!$H$2:$H$101)</f>
        <v>299.11</v>
      </c>
      <c r="Q81" s="1" t="str">
        <f>_xlfn.XLOOKUP(C81,'Customer_Dim'!$A$2:$A$501,'Customer_Dim'!$I$2:$I$501)</f>
        <v>Bronze</v>
      </c>
      <c r="R81" s="1" t="str">
        <f>_xlfn.XLOOKUP(C81,'Customer_Dim'!$A$2:$A$501,'Customer_Dim'!$D$2:$D$501)</f>
        <v>Female</v>
      </c>
      <c r="S81" s="1" t="str">
        <f>_xlfn.XLOOKUP(C81,'Customer_Dim'!$A$2:$A$501,'Customer_Dim'!$L$2:$L$501)</f>
        <v>Young</v>
      </c>
      <c r="T81" s="1" t="str">
        <f>_xlfn.XLOOKUP(E81,Store_Dim!$A$2:$A$21,Store_Dim!$C$2:$C$21)</f>
        <v>East</v>
      </c>
      <c r="U81" s="1" t="str">
        <f>_xlfn.XLOOKUP(E81,Store_Dim!$A$2:$A$21,Store_Dim!$E$2:$E$21)</f>
        <v>Flagship</v>
      </c>
      <c r="V81" s="21">
        <f>Table8[[#This Row],[Cost]]*Table8[[#This Row],[Quantity]]</f>
        <v>299.11</v>
      </c>
      <c r="W81" s="21">
        <f>Table8[[#This Row],[Total_Amount]]-Table8[[#This Row],[Total Cost]]</f>
        <v>-9.1154999999999973</v>
      </c>
    </row>
    <row r="82" spans="1:23" x14ac:dyDescent="0.25">
      <c r="A82" t="s">
        <v>3410</v>
      </c>
      <c r="B82" s="3">
        <v>45329</v>
      </c>
      <c r="C82" t="s">
        <v>78</v>
      </c>
      <c r="D82" t="s">
        <v>1918</v>
      </c>
      <c r="E82" t="s">
        <v>1892</v>
      </c>
      <c r="F82" s="4">
        <f>IF(ISBLANK(Sales_Fact[[#This Row],[Quantity]]),MEDIAN(Sales_Fact[Quantity]),Sales_Fact[[#This Row],[Quantity]])</f>
        <v>1</v>
      </c>
      <c r="G82" s="21">
        <f>IF(ISBLANK(Sales_Fact[[#This Row],[Unit_Price]]),MEDIAN(Sales_Fact[Unit_Price]),Sales_Fact[[#This Row],[Unit_Price]])</f>
        <v>442.27</v>
      </c>
      <c r="H82" s="2">
        <f>IF(ISBLANK(Sales_Fact[[#This Row],[Discount]]),MEDIAN(Sales_Fact[Discount]),Sales_Fact[[#This Row],[Discount]])</f>
        <v>0.06</v>
      </c>
      <c r="I82" t="s">
        <v>1864</v>
      </c>
      <c r="J82" s="21">
        <f>Sales_Fact[[#This Row],[Quantity2]]*Sales_Fact[[#This Row],[Unit_Price3]]*(1-Sales_Fact[[#This Row],[Discount4]])</f>
        <v>415.73379999999997</v>
      </c>
      <c r="K82" s="21">
        <f>Sales_Fact[[#This Row],[Quantity2]]*Sales_Fact[[#This Row],[Unit_Price3]]</f>
        <v>442.27</v>
      </c>
      <c r="L82" s="21">
        <f>Sales_Fact[[#This Row],[Gross Amount]]*Sales_Fact[[#This Row],[Discount4]]</f>
        <v>26.536199999999997</v>
      </c>
      <c r="M82" s="1" t="str">
        <f>IF(Sales_Fact[[#This Row],[Total_Amount5]]&gt;1000,"High Value","Standard")</f>
        <v>Standard</v>
      </c>
      <c r="N82" s="1" t="str">
        <f>_xlfn.XLOOKUP(D82,Product_Dim!$A$2:$A$101,Product_Dim!$B$2:$B$101,"Not Found")</f>
        <v>Beard Grooming Kit</v>
      </c>
      <c r="O82" s="1" t="str">
        <f>_xlfn.XLOOKUP(D82,Product_Dim!$A$2:$A$101,Product_Dim!$C$2:$C$101)</f>
        <v>Beauty</v>
      </c>
      <c r="P82" s="1">
        <f>_xlfn.XLOOKUP(D82,Product_Dim!$A$2:$A$101,Product_Dim!$H$2:$H$101)</f>
        <v>337.42</v>
      </c>
      <c r="Q82" s="1" t="str">
        <f>_xlfn.XLOOKUP(C82,'Customer_Dim'!$A$2:$A$501,'Customer_Dim'!$I$2:$I$501)</f>
        <v>Bronze</v>
      </c>
      <c r="R82" s="1" t="str">
        <f>_xlfn.XLOOKUP(C82,'Customer_Dim'!$A$2:$A$501,'Customer_Dim'!$D$2:$D$501)</f>
        <v>Female</v>
      </c>
      <c r="S82" s="1" t="str">
        <f>_xlfn.XLOOKUP(C82,'Customer_Dim'!$A$2:$A$501,'Customer_Dim'!$L$2:$L$501)</f>
        <v>Young</v>
      </c>
      <c r="T82" s="1" t="str">
        <f>_xlfn.XLOOKUP(E82,Store_Dim!$A$2:$A$21,Store_Dim!$C$2:$C$21)</f>
        <v>East</v>
      </c>
      <c r="U82" s="1" t="str">
        <f>_xlfn.XLOOKUP(E82,Store_Dim!$A$2:$A$21,Store_Dim!$E$2:$E$21)</f>
        <v>Online</v>
      </c>
      <c r="V82" s="21">
        <f>Table8[[#This Row],[Cost]]*Table8[[#This Row],[Quantity]]</f>
        <v>337.42</v>
      </c>
      <c r="W82" s="21">
        <f>Table8[[#This Row],[Total_Amount]]-Table8[[#This Row],[Total Cost]]</f>
        <v>78.313799999999958</v>
      </c>
    </row>
    <row r="83" spans="1:23" hidden="1" x14ac:dyDescent="0.25">
      <c r="A83" t="s">
        <v>2318</v>
      </c>
      <c r="B83" s="3">
        <v>45725</v>
      </c>
      <c r="C83" t="s">
        <v>78</v>
      </c>
      <c r="D83" t="s">
        <v>1674</v>
      </c>
      <c r="E83" t="s">
        <v>1860</v>
      </c>
      <c r="F83" s="4">
        <f>IF(ISBLANK(Sales_Fact[[#This Row],[Quantity]]),MEDIAN(Sales_Fact[Quantity]),Sales_Fact[[#This Row],[Quantity]])</f>
        <v>1</v>
      </c>
      <c r="G83" s="1">
        <f>IF(ISBLANK(Sales_Fact[[#This Row],[Unit_Price]]),MEDIAN(Sales_Fact[Unit_Price]),Sales_Fact[[#This Row],[Unit_Price]])</f>
        <v>363.73</v>
      </c>
      <c r="H83" s="2">
        <f>IF(ISBLANK(Sales_Fact[[#This Row],[Discount]]),MEDIAN(Sales_Fact[Discount]),Sales_Fact[[#This Row],[Discount]])</f>
        <v>0.25</v>
      </c>
      <c r="I83" t="s">
        <v>1864</v>
      </c>
      <c r="J83" s="1">
        <f>Sales_Fact[[#This Row],[Quantity2]]*Sales_Fact[[#This Row],[Unit_Price3]]*(1-Sales_Fact[[#This Row],[Discount4]])</f>
        <v>272.79750000000001</v>
      </c>
      <c r="K83" s="1">
        <f>Sales_Fact[[#This Row],[Quantity2]]*Sales_Fact[[#This Row],[Unit_Price3]]</f>
        <v>363.73</v>
      </c>
      <c r="L83" s="1">
        <f>Sales_Fact[[#This Row],[Gross Amount]]*Sales_Fact[[#This Row],[Discount4]]</f>
        <v>90.932500000000005</v>
      </c>
      <c r="M83" s="1" t="str">
        <f>IF(Sales_Fact[[#This Row],[Total_Amount5]]&gt;1000,"High Value","Standard")</f>
        <v>Standard</v>
      </c>
      <c r="N83" s="1" t="str">
        <f>_xlfn.XLOOKUP(D83,Product_Dim!$A$2:$A$101,Product_Dim!$B$2:$B$101,"Not Found")</f>
        <v>Yoga Exercise Mat</v>
      </c>
      <c r="O83" s="1" t="str">
        <f>_xlfn.XLOOKUP(D83,Product_Dim!$A$2:$A$101,Product_Dim!$C$2:$C$101)</f>
        <v>Sports</v>
      </c>
      <c r="P83" s="1">
        <f>_xlfn.XLOOKUP(D83,Product_Dim!$A$2:$A$101,Product_Dim!$H$2:$H$101)</f>
        <v>313.26</v>
      </c>
      <c r="Q83" s="1" t="str">
        <f>_xlfn.XLOOKUP(C83,'Customer_Dim'!$A$2:$A$501,'Customer_Dim'!$I$2:$I$501)</f>
        <v>Bronze</v>
      </c>
      <c r="R83" s="1" t="str">
        <f>_xlfn.XLOOKUP(C83,'Customer_Dim'!$A$2:$A$501,'Customer_Dim'!$D$2:$D$501)</f>
        <v>Female</v>
      </c>
      <c r="S83" s="1" t="str">
        <f>_xlfn.XLOOKUP(C83,'Customer_Dim'!$A$2:$A$501,'Customer_Dim'!$L$2:$L$501)</f>
        <v>Young</v>
      </c>
      <c r="T83" s="1" t="str">
        <f>_xlfn.XLOOKUP(E83,Store_Dim!$A$2:$A$21,Store_Dim!$C$2:$C$21)</f>
        <v>North</v>
      </c>
      <c r="U83" s="1" t="str">
        <f>_xlfn.XLOOKUP(E83,Store_Dim!$A$2:$A$21,Store_Dim!$E$2:$E$21)</f>
        <v>Outlet</v>
      </c>
      <c r="V83" s="1">
        <f>Table8[[#This Row],[Cost]]*Table8[[#This Row],[Quantity]]</f>
        <v>313.26</v>
      </c>
      <c r="W83" s="1">
        <f>Table8[[#This Row],[Total_Amount]]-Table8[[#This Row],[Total Cost]]</f>
        <v>-40.462499999999977</v>
      </c>
    </row>
    <row r="84" spans="1:23" hidden="1" x14ac:dyDescent="0.25">
      <c r="A84" t="s">
        <v>1873</v>
      </c>
      <c r="B84" s="3">
        <v>45850</v>
      </c>
      <c r="C84" t="s">
        <v>78</v>
      </c>
      <c r="D84" t="s">
        <v>1719</v>
      </c>
      <c r="E84" t="s">
        <v>1874</v>
      </c>
      <c r="F84" s="4">
        <f>IF(ISBLANK(Sales_Fact[[#This Row],[Quantity]]),MEDIAN(Sales_Fact[Quantity]),Sales_Fact[[#This Row],[Quantity]])</f>
        <v>2</v>
      </c>
      <c r="G84" s="1">
        <f>IF(ISBLANK(Sales_Fact[[#This Row],[Unit_Price]]),MEDIAN(Sales_Fact[Unit_Price]),Sales_Fact[[#This Row],[Unit_Price]])</f>
        <v>601.33000000000004</v>
      </c>
      <c r="H84" s="2">
        <f>IF(ISBLANK(Sales_Fact[[#This Row],[Discount]]),MEDIAN(Sales_Fact[Discount]),Sales_Fact[[#This Row],[Discount]])</f>
        <v>0.16</v>
      </c>
      <c r="I84" t="s">
        <v>1864</v>
      </c>
      <c r="J84" s="1">
        <f>Sales_Fact[[#This Row],[Quantity2]]*Sales_Fact[[#This Row],[Unit_Price3]]*(1-Sales_Fact[[#This Row],[Discount4]])</f>
        <v>1010.2344000000001</v>
      </c>
      <c r="K84" s="1">
        <f>Sales_Fact[[#This Row],[Quantity2]]*Sales_Fact[[#This Row],[Unit_Price3]]</f>
        <v>1202.6600000000001</v>
      </c>
      <c r="L84" s="1">
        <f>Sales_Fact[[#This Row],[Gross Amount]]*Sales_Fact[[#This Row],[Discount4]]</f>
        <v>192.42560000000003</v>
      </c>
      <c r="M84" s="1" t="str">
        <f>IF(Sales_Fact[[#This Row],[Total_Amount5]]&gt;1000,"High Value","Standard")</f>
        <v>High Value</v>
      </c>
      <c r="N84" s="1" t="str">
        <f>_xlfn.XLOOKUP(D84,Product_Dim!$A$2:$A$101,Product_Dim!$B$2:$B$101,"Not Found")</f>
        <v>Premium Blanket Throw</v>
      </c>
      <c r="O84" s="1" t="str">
        <f>_xlfn.XLOOKUP(D84,Product_Dim!$A$2:$A$101,Product_Dim!$C$2:$C$101)</f>
        <v>Home</v>
      </c>
      <c r="P84" s="1">
        <f>_xlfn.XLOOKUP(D84,Product_Dim!$A$2:$A$101,Product_Dim!$H$2:$H$101)</f>
        <v>461.47</v>
      </c>
      <c r="Q84" s="1" t="str">
        <f>_xlfn.XLOOKUP(C84,'Customer_Dim'!$A$2:$A$501,'Customer_Dim'!$I$2:$I$501)</f>
        <v>Bronze</v>
      </c>
      <c r="R84" s="1" t="str">
        <f>_xlfn.XLOOKUP(C84,'Customer_Dim'!$A$2:$A$501,'Customer_Dim'!$D$2:$D$501)</f>
        <v>Female</v>
      </c>
      <c r="S84" s="1" t="str">
        <f>_xlfn.XLOOKUP(C84,'Customer_Dim'!$A$2:$A$501,'Customer_Dim'!$L$2:$L$501)</f>
        <v>Young</v>
      </c>
      <c r="T84" s="1" t="str">
        <f>_xlfn.XLOOKUP(E84,Store_Dim!$A$2:$A$21,Store_Dim!$C$2:$C$21)</f>
        <v>South</v>
      </c>
      <c r="U84" s="1" t="str">
        <f>_xlfn.XLOOKUP(E84,Store_Dim!$A$2:$A$21,Store_Dim!$E$2:$E$21)</f>
        <v>Online</v>
      </c>
      <c r="V84" s="1">
        <f>Table8[[#This Row],[Cost]]*Table8[[#This Row],[Quantity]]</f>
        <v>922.94</v>
      </c>
      <c r="W84" s="1">
        <f>Table8[[#This Row],[Total_Amount]]-Table8[[#This Row],[Total Cost]]</f>
        <v>87.294399999999996</v>
      </c>
    </row>
    <row r="85" spans="1:23" hidden="1" x14ac:dyDescent="0.25">
      <c r="A85" t="s">
        <v>3332</v>
      </c>
      <c r="B85" s="3">
        <v>45571</v>
      </c>
      <c r="C85" t="s">
        <v>78</v>
      </c>
      <c r="D85" t="s">
        <v>1791</v>
      </c>
      <c r="E85" t="s">
        <v>1886</v>
      </c>
      <c r="F85" s="4">
        <f>IF(ISBLANK(Sales_Fact[[#This Row],[Quantity]]),MEDIAN(Sales_Fact[Quantity]),Sales_Fact[[#This Row],[Quantity]])</f>
        <v>4</v>
      </c>
      <c r="G85" s="1">
        <f>IF(ISBLANK(Sales_Fact[[#This Row],[Unit_Price]]),MEDIAN(Sales_Fact[Unit_Price]),Sales_Fact[[#This Row],[Unit_Price]])</f>
        <v>34.39</v>
      </c>
      <c r="H85" s="2">
        <f>IF(ISBLANK(Sales_Fact[[#This Row],[Discount]]),MEDIAN(Sales_Fact[Discount]),Sales_Fact[[#This Row],[Discount]])</f>
        <v>0.03</v>
      </c>
      <c r="I85" t="s">
        <v>1861</v>
      </c>
      <c r="J85" s="1">
        <f>Sales_Fact[[#This Row],[Quantity2]]*Sales_Fact[[#This Row],[Unit_Price3]]*(1-Sales_Fact[[#This Row],[Discount4]])</f>
        <v>133.4332</v>
      </c>
      <c r="K85" s="1">
        <f>Sales_Fact[[#This Row],[Quantity2]]*Sales_Fact[[#This Row],[Unit_Price3]]</f>
        <v>137.56</v>
      </c>
      <c r="L85" s="1">
        <f>Sales_Fact[[#This Row],[Gross Amount]]*Sales_Fact[[#This Row],[Discount4]]</f>
        <v>4.1268000000000002</v>
      </c>
      <c r="M85" s="1" t="str">
        <f>IF(Sales_Fact[[#This Row],[Total_Amount5]]&gt;1000,"High Value","Standard")</f>
        <v>Standard</v>
      </c>
      <c r="N85" s="1" t="str">
        <f>_xlfn.XLOOKUP(D85,Product_Dim!$A$2:$A$101,Product_Dim!$B$2:$B$101,"Not Found")</f>
        <v>Wall-Mounted Spice Rack</v>
      </c>
      <c r="O85" s="1" t="str">
        <f>_xlfn.XLOOKUP(D85,Product_Dim!$A$2:$A$101,Product_Dim!$C$2:$C$101)</f>
        <v>Home</v>
      </c>
      <c r="P85" s="1">
        <f>_xlfn.XLOOKUP(D85,Product_Dim!$A$2:$A$101,Product_Dim!$H$2:$H$101)</f>
        <v>143.43</v>
      </c>
      <c r="Q85" s="1" t="str">
        <f>_xlfn.XLOOKUP(C85,'Customer_Dim'!$A$2:$A$501,'Customer_Dim'!$I$2:$I$501)</f>
        <v>Bronze</v>
      </c>
      <c r="R85" s="1" t="str">
        <f>_xlfn.XLOOKUP(C85,'Customer_Dim'!$A$2:$A$501,'Customer_Dim'!$D$2:$D$501)</f>
        <v>Female</v>
      </c>
      <c r="S85" s="1" t="str">
        <f>_xlfn.XLOOKUP(C85,'Customer_Dim'!$A$2:$A$501,'Customer_Dim'!$L$2:$L$501)</f>
        <v>Young</v>
      </c>
      <c r="T85" s="1" t="str">
        <f>_xlfn.XLOOKUP(E85,Store_Dim!$A$2:$A$21,Store_Dim!$C$2:$C$21)</f>
        <v>West</v>
      </c>
      <c r="U85" s="1" t="str">
        <f>_xlfn.XLOOKUP(E85,Store_Dim!$A$2:$A$21,Store_Dim!$E$2:$E$21)</f>
        <v>Flagship</v>
      </c>
      <c r="V85" s="1">
        <f>Table8[[#This Row],[Cost]]*Table8[[#This Row],[Quantity]]</f>
        <v>573.72</v>
      </c>
      <c r="W85" s="1">
        <f>Table8[[#This Row],[Total_Amount]]-Table8[[#This Row],[Total Cost]]</f>
        <v>-440.28680000000003</v>
      </c>
    </row>
    <row r="86" spans="1:23" hidden="1" x14ac:dyDescent="0.25">
      <c r="A86" t="s">
        <v>3799</v>
      </c>
      <c r="B86" s="3">
        <v>45367</v>
      </c>
      <c r="C86" t="s">
        <v>81</v>
      </c>
      <c r="D86" t="s">
        <v>1623</v>
      </c>
      <c r="E86" t="s">
        <v>1904</v>
      </c>
      <c r="F86" s="4">
        <f>IF(ISBLANK(Sales_Fact[[#This Row],[Quantity]]),MEDIAN(Sales_Fact[Quantity]),Sales_Fact[[#This Row],[Quantity]])</f>
        <v>1</v>
      </c>
      <c r="G86" s="1">
        <f>IF(ISBLANK(Sales_Fact[[#This Row],[Unit_Price]]),MEDIAN(Sales_Fact[Unit_Price]),Sales_Fact[[#This Row],[Unit_Price]])</f>
        <v>773.57</v>
      </c>
      <c r="H86" s="2">
        <f>IF(ISBLANK(Sales_Fact[[#This Row],[Discount]]),MEDIAN(Sales_Fact[Discount]),Sales_Fact[[#This Row],[Discount]])</f>
        <v>0.05</v>
      </c>
      <c r="I86" t="s">
        <v>1868</v>
      </c>
      <c r="J86" s="1">
        <f>Sales_Fact[[#This Row],[Quantity2]]*Sales_Fact[[#This Row],[Unit_Price3]]*(1-Sales_Fact[[#This Row],[Discount4]])</f>
        <v>734.89150000000006</v>
      </c>
      <c r="K86" s="1">
        <f>Sales_Fact[[#This Row],[Quantity2]]*Sales_Fact[[#This Row],[Unit_Price3]]</f>
        <v>773.57</v>
      </c>
      <c r="L86" s="1">
        <f>Sales_Fact[[#This Row],[Gross Amount]]*Sales_Fact[[#This Row],[Discount4]]</f>
        <v>38.678500000000007</v>
      </c>
      <c r="M86" s="1" t="str">
        <f>IF(Sales_Fact[[#This Row],[Total_Amount5]]&gt;1000,"High Value","Standard")</f>
        <v>Standard</v>
      </c>
      <c r="N86" s="1" t="str">
        <f>_xlfn.XLOOKUP(D86,Product_Dim!$A$2:$A$101,Product_Dim!$B$2:$B$101,"Not Found")</f>
        <v>Foldable Camping Chair</v>
      </c>
      <c r="O86" s="1" t="str">
        <f>_xlfn.XLOOKUP(D86,Product_Dim!$A$2:$A$101,Product_Dim!$C$2:$C$101)</f>
        <v>Sports</v>
      </c>
      <c r="P86" s="1">
        <f>_xlfn.XLOOKUP(D86,Product_Dim!$A$2:$A$101,Product_Dim!$H$2:$H$101)</f>
        <v>166.06</v>
      </c>
      <c r="Q86" s="1" t="str">
        <f>_xlfn.XLOOKUP(C86,'Customer_Dim'!$A$2:$A$501,'Customer_Dim'!$I$2:$I$501)</f>
        <v>Platinum</v>
      </c>
      <c r="R86" s="1" t="str">
        <f>_xlfn.XLOOKUP(C86,'Customer_Dim'!$A$2:$A$501,'Customer_Dim'!$D$2:$D$501)</f>
        <v>Female</v>
      </c>
      <c r="S86" s="1" t="str">
        <f>_xlfn.XLOOKUP(C86,'Customer_Dim'!$A$2:$A$501,'Customer_Dim'!$L$2:$L$501)</f>
        <v>Senior</v>
      </c>
      <c r="T86" s="1" t="str">
        <f>_xlfn.XLOOKUP(E86,Store_Dim!$A$2:$A$21,Store_Dim!$C$2:$C$21)</f>
        <v>East</v>
      </c>
      <c r="U86" s="1" t="str">
        <f>_xlfn.XLOOKUP(E86,Store_Dim!$A$2:$A$21,Store_Dim!$E$2:$E$21)</f>
        <v>Online</v>
      </c>
      <c r="V86" s="1">
        <f>Table8[[#This Row],[Cost]]*Table8[[#This Row],[Quantity]]</f>
        <v>166.06</v>
      </c>
      <c r="W86" s="1">
        <f>Table8[[#This Row],[Total_Amount]]-Table8[[#This Row],[Total Cost]]</f>
        <v>568.83150000000001</v>
      </c>
    </row>
    <row r="87" spans="1:23" hidden="1" x14ac:dyDescent="0.25">
      <c r="A87" t="s">
        <v>2177</v>
      </c>
      <c r="B87" s="3">
        <v>45485</v>
      </c>
      <c r="C87" t="s">
        <v>81</v>
      </c>
      <c r="D87" t="s">
        <v>1674</v>
      </c>
      <c r="E87" t="s">
        <v>1863</v>
      </c>
      <c r="F87" s="4">
        <f>IF(ISBLANK(Sales_Fact[[#This Row],[Quantity]]),MEDIAN(Sales_Fact[Quantity]),Sales_Fact[[#This Row],[Quantity]])</f>
        <v>4</v>
      </c>
      <c r="G87" s="1">
        <f>IF(ISBLANK(Sales_Fact[[#This Row],[Unit_Price]]),MEDIAN(Sales_Fact[Unit_Price]),Sales_Fact[[#This Row],[Unit_Price]])</f>
        <v>127.1</v>
      </c>
      <c r="H87" s="2">
        <f>IF(ISBLANK(Sales_Fact[[#This Row],[Discount]]),MEDIAN(Sales_Fact[Discount]),Sales_Fact[[#This Row],[Discount]])</f>
        <v>0.24</v>
      </c>
      <c r="I87" t="s">
        <v>1861</v>
      </c>
      <c r="J87" s="1">
        <f>Sales_Fact[[#This Row],[Quantity2]]*Sales_Fact[[#This Row],[Unit_Price3]]*(1-Sales_Fact[[#This Row],[Discount4]])</f>
        <v>386.38400000000001</v>
      </c>
      <c r="K87" s="1">
        <f>Sales_Fact[[#This Row],[Quantity2]]*Sales_Fact[[#This Row],[Unit_Price3]]</f>
        <v>508.4</v>
      </c>
      <c r="L87" s="1">
        <f>Sales_Fact[[#This Row],[Gross Amount]]*Sales_Fact[[#This Row],[Discount4]]</f>
        <v>122.01599999999999</v>
      </c>
      <c r="M87" s="1" t="str">
        <f>IF(Sales_Fact[[#This Row],[Total_Amount5]]&gt;1000,"High Value","Standard")</f>
        <v>Standard</v>
      </c>
      <c r="N87" s="1" t="str">
        <f>_xlfn.XLOOKUP(D87,Product_Dim!$A$2:$A$101,Product_Dim!$B$2:$B$101,"Not Found")</f>
        <v>Yoga Exercise Mat</v>
      </c>
      <c r="O87" s="1" t="str">
        <f>_xlfn.XLOOKUP(D87,Product_Dim!$A$2:$A$101,Product_Dim!$C$2:$C$101)</f>
        <v>Sports</v>
      </c>
      <c r="P87" s="1">
        <f>_xlfn.XLOOKUP(D87,Product_Dim!$A$2:$A$101,Product_Dim!$H$2:$H$101)</f>
        <v>313.26</v>
      </c>
      <c r="Q87" s="1" t="str">
        <f>_xlfn.XLOOKUP(C87,'Customer_Dim'!$A$2:$A$501,'Customer_Dim'!$I$2:$I$501)</f>
        <v>Platinum</v>
      </c>
      <c r="R87" s="1" t="str">
        <f>_xlfn.XLOOKUP(C87,'Customer_Dim'!$A$2:$A$501,'Customer_Dim'!$D$2:$D$501)</f>
        <v>Female</v>
      </c>
      <c r="S87" s="1" t="str">
        <f>_xlfn.XLOOKUP(C87,'Customer_Dim'!$A$2:$A$501,'Customer_Dim'!$L$2:$L$501)</f>
        <v>Senior</v>
      </c>
      <c r="T87" s="1" t="str">
        <f>_xlfn.XLOOKUP(E87,Store_Dim!$A$2:$A$21,Store_Dim!$C$2:$C$21)</f>
        <v>North</v>
      </c>
      <c r="U87" s="1" t="str">
        <f>_xlfn.XLOOKUP(E87,Store_Dim!$A$2:$A$21,Store_Dim!$E$2:$E$21)</f>
        <v>Flagship</v>
      </c>
      <c r="V87" s="1">
        <f>Table8[[#This Row],[Cost]]*Table8[[#This Row],[Quantity]]</f>
        <v>1253.04</v>
      </c>
      <c r="W87" s="1">
        <f>Table8[[#This Row],[Total_Amount]]-Table8[[#This Row],[Total Cost]]</f>
        <v>-866.65599999999995</v>
      </c>
    </row>
    <row r="88" spans="1:23" hidden="1" x14ac:dyDescent="0.25">
      <c r="A88" t="s">
        <v>2594</v>
      </c>
      <c r="B88" s="3">
        <v>45346</v>
      </c>
      <c r="C88" t="s">
        <v>81</v>
      </c>
      <c r="D88" t="s">
        <v>1791</v>
      </c>
      <c r="E88" t="s">
        <v>1863</v>
      </c>
      <c r="F88" s="4">
        <f>IF(ISBLANK(Sales_Fact[[#This Row],[Quantity]]),MEDIAN(Sales_Fact[Quantity]),Sales_Fact[[#This Row],[Quantity]])</f>
        <v>3</v>
      </c>
      <c r="G88" s="1">
        <f>IF(ISBLANK(Sales_Fact[[#This Row],[Unit_Price]]),MEDIAN(Sales_Fact[Unit_Price]),Sales_Fact[[#This Row],[Unit_Price]])</f>
        <v>899.58</v>
      </c>
      <c r="H88" s="2">
        <f>IF(ISBLANK(Sales_Fact[[#This Row],[Discount]]),MEDIAN(Sales_Fact[Discount]),Sales_Fact[[#This Row],[Discount]])</f>
        <v>0.28000000000000003</v>
      </c>
      <c r="I88" t="s">
        <v>1864</v>
      </c>
      <c r="J88" s="1">
        <f>Sales_Fact[[#This Row],[Quantity2]]*Sales_Fact[[#This Row],[Unit_Price3]]*(1-Sales_Fact[[#This Row],[Discount4]])</f>
        <v>1943.0928000000001</v>
      </c>
      <c r="K88" s="1">
        <f>Sales_Fact[[#This Row],[Quantity2]]*Sales_Fact[[#This Row],[Unit_Price3]]</f>
        <v>2698.7400000000002</v>
      </c>
      <c r="L88" s="1">
        <f>Sales_Fact[[#This Row],[Gross Amount]]*Sales_Fact[[#This Row],[Discount4]]</f>
        <v>755.64720000000011</v>
      </c>
      <c r="M88" s="1" t="str">
        <f>IF(Sales_Fact[[#This Row],[Total_Amount5]]&gt;1000,"High Value","Standard")</f>
        <v>High Value</v>
      </c>
      <c r="N88" s="1" t="str">
        <f>_xlfn.XLOOKUP(D88,Product_Dim!$A$2:$A$101,Product_Dim!$B$2:$B$101,"Not Found")</f>
        <v>Wall-Mounted Spice Rack</v>
      </c>
      <c r="O88" s="1" t="str">
        <f>_xlfn.XLOOKUP(D88,Product_Dim!$A$2:$A$101,Product_Dim!$C$2:$C$101)</f>
        <v>Home</v>
      </c>
      <c r="P88" s="1">
        <f>_xlfn.XLOOKUP(D88,Product_Dim!$A$2:$A$101,Product_Dim!$H$2:$H$101)</f>
        <v>143.43</v>
      </c>
      <c r="Q88" s="1" t="str">
        <f>_xlfn.XLOOKUP(C88,'Customer_Dim'!$A$2:$A$501,'Customer_Dim'!$I$2:$I$501)</f>
        <v>Platinum</v>
      </c>
      <c r="R88" s="1" t="str">
        <f>_xlfn.XLOOKUP(C88,'Customer_Dim'!$A$2:$A$501,'Customer_Dim'!$D$2:$D$501)</f>
        <v>Female</v>
      </c>
      <c r="S88" s="1" t="str">
        <f>_xlfn.XLOOKUP(C88,'Customer_Dim'!$A$2:$A$501,'Customer_Dim'!$L$2:$L$501)</f>
        <v>Senior</v>
      </c>
      <c r="T88" s="1" t="str">
        <f>_xlfn.XLOOKUP(E88,Store_Dim!$A$2:$A$21,Store_Dim!$C$2:$C$21)</f>
        <v>North</v>
      </c>
      <c r="U88" s="1" t="str">
        <f>_xlfn.XLOOKUP(E88,Store_Dim!$A$2:$A$21,Store_Dim!$E$2:$E$21)</f>
        <v>Flagship</v>
      </c>
      <c r="V88" s="1">
        <f>Table8[[#This Row],[Cost]]*Table8[[#This Row],[Quantity]]</f>
        <v>430.29</v>
      </c>
      <c r="W88" s="1">
        <f>Table8[[#This Row],[Total_Amount]]-Table8[[#This Row],[Total Cost]]</f>
        <v>1512.8028000000002</v>
      </c>
    </row>
    <row r="89" spans="1:23" hidden="1" x14ac:dyDescent="0.25">
      <c r="A89" t="s">
        <v>3531</v>
      </c>
      <c r="B89" s="3">
        <v>45547</v>
      </c>
      <c r="C89" t="s">
        <v>81</v>
      </c>
      <c r="D89" t="s">
        <v>1809</v>
      </c>
      <c r="E89" t="s">
        <v>1896</v>
      </c>
      <c r="F89" s="4">
        <f>IF(ISBLANK(Sales_Fact[[#This Row],[Quantity]]),MEDIAN(Sales_Fact[Quantity]),Sales_Fact[[#This Row],[Quantity]])</f>
        <v>3</v>
      </c>
      <c r="G89" s="1">
        <f>IF(ISBLANK(Sales_Fact[[#This Row],[Unit_Price]]),MEDIAN(Sales_Fact[Unit_Price]),Sales_Fact[[#This Row],[Unit_Price]])</f>
        <v>964.39</v>
      </c>
      <c r="H89" s="2">
        <f>IF(ISBLANK(Sales_Fact[[#This Row],[Discount]]),MEDIAN(Sales_Fact[Discount]),Sales_Fact[[#This Row],[Discount]])</f>
        <v>0.04</v>
      </c>
      <c r="I89" t="s">
        <v>1864</v>
      </c>
      <c r="J89" s="1">
        <f>Sales_Fact[[#This Row],[Quantity2]]*Sales_Fact[[#This Row],[Unit_Price3]]*(1-Sales_Fact[[#This Row],[Discount4]])</f>
        <v>2777.4432000000002</v>
      </c>
      <c r="K89" s="1">
        <f>Sales_Fact[[#This Row],[Quantity2]]*Sales_Fact[[#This Row],[Unit_Price3]]</f>
        <v>2893.17</v>
      </c>
      <c r="L89" s="1">
        <f>Sales_Fact[[#This Row],[Gross Amount]]*Sales_Fact[[#This Row],[Discount4]]</f>
        <v>115.72680000000001</v>
      </c>
      <c r="M89" s="1" t="str">
        <f>IF(Sales_Fact[[#This Row],[Total_Amount5]]&gt;1000,"High Value","Standard")</f>
        <v>High Value</v>
      </c>
      <c r="N89" s="1" t="str">
        <f>_xlfn.XLOOKUP(D89,Product_Dim!$A$2:$A$101,Product_Dim!$B$2:$B$101,"Not Found")</f>
        <v>Kitchen Cutting Board</v>
      </c>
      <c r="O89" s="1" t="str">
        <f>_xlfn.XLOOKUP(D89,Product_Dim!$A$2:$A$101,Product_Dim!$C$2:$C$101)</f>
        <v>Home</v>
      </c>
      <c r="P89" s="1">
        <f>_xlfn.XLOOKUP(D89,Product_Dim!$A$2:$A$101,Product_Dim!$H$2:$H$101)</f>
        <v>176.07</v>
      </c>
      <c r="Q89" s="1" t="str">
        <f>_xlfn.XLOOKUP(C89,'Customer_Dim'!$A$2:$A$501,'Customer_Dim'!$I$2:$I$501)</f>
        <v>Platinum</v>
      </c>
      <c r="R89" s="1" t="str">
        <f>_xlfn.XLOOKUP(C89,'Customer_Dim'!$A$2:$A$501,'Customer_Dim'!$D$2:$D$501)</f>
        <v>Female</v>
      </c>
      <c r="S89" s="1" t="str">
        <f>_xlfn.XLOOKUP(C89,'Customer_Dim'!$A$2:$A$501,'Customer_Dim'!$L$2:$L$501)</f>
        <v>Senior</v>
      </c>
      <c r="T89" s="1" t="str">
        <f>_xlfn.XLOOKUP(E89,Store_Dim!$A$2:$A$21,Store_Dim!$C$2:$C$21)</f>
        <v>East</v>
      </c>
      <c r="U89" s="1" t="str">
        <f>_xlfn.XLOOKUP(E89,Store_Dim!$A$2:$A$21,Store_Dim!$E$2:$E$21)</f>
        <v>Flagship</v>
      </c>
      <c r="V89" s="1">
        <f>Table8[[#This Row],[Cost]]*Table8[[#This Row],[Quantity]]</f>
        <v>528.21</v>
      </c>
      <c r="W89" s="1">
        <f>Table8[[#This Row],[Total_Amount]]-Table8[[#This Row],[Total Cost]]</f>
        <v>2249.2332000000001</v>
      </c>
    </row>
    <row r="90" spans="1:23" hidden="1" x14ac:dyDescent="0.25">
      <c r="A90" t="s">
        <v>2467</v>
      </c>
      <c r="B90" s="3">
        <v>45250</v>
      </c>
      <c r="C90" t="s">
        <v>81</v>
      </c>
      <c r="D90" t="s">
        <v>1815</v>
      </c>
      <c r="E90" t="s">
        <v>1870</v>
      </c>
      <c r="F90" s="4">
        <f>IF(ISBLANK(Sales_Fact[[#This Row],[Quantity]]),MEDIAN(Sales_Fact[Quantity]),Sales_Fact[[#This Row],[Quantity]])</f>
        <v>2</v>
      </c>
      <c r="G90" s="1">
        <f>IF(ISBLANK(Sales_Fact[[#This Row],[Unit_Price]]),MEDIAN(Sales_Fact[Unit_Price]),Sales_Fact[[#This Row],[Unit_Price]])</f>
        <v>217.83</v>
      </c>
      <c r="H90" s="2">
        <f>IF(ISBLANK(Sales_Fact[[#This Row],[Discount]]),MEDIAN(Sales_Fact[Discount]),Sales_Fact[[#This Row],[Discount]])</f>
        <v>0.14000000000000001</v>
      </c>
      <c r="I90" t="s">
        <v>1864</v>
      </c>
      <c r="J90" s="1">
        <f>Sales_Fact[[#This Row],[Quantity2]]*Sales_Fact[[#This Row],[Unit_Price3]]*(1-Sales_Fact[[#This Row],[Discount4]])</f>
        <v>374.66759999999999</v>
      </c>
      <c r="K90" s="1">
        <f>Sales_Fact[[#This Row],[Quantity2]]*Sales_Fact[[#This Row],[Unit_Price3]]</f>
        <v>435.66</v>
      </c>
      <c r="L90" s="1">
        <f>Sales_Fact[[#This Row],[Gross Amount]]*Sales_Fact[[#This Row],[Discount4]]</f>
        <v>60.992400000000011</v>
      </c>
      <c r="M90" s="1" t="str">
        <f>IF(Sales_Fact[[#This Row],[Total_Amount5]]&gt;1000,"High Value","Standard")</f>
        <v>Standard</v>
      </c>
      <c r="N90" s="1" t="str">
        <f>_xlfn.XLOOKUP(D90,Product_Dim!$A$2:$A$101,Product_Dim!$B$2:$B$101,"Not Found")</f>
        <v>Sports Wrist Sweatbands</v>
      </c>
      <c r="O90" s="1" t="str">
        <f>_xlfn.XLOOKUP(D90,Product_Dim!$A$2:$A$101,Product_Dim!$C$2:$C$101)</f>
        <v>Sports</v>
      </c>
      <c r="P90" s="1">
        <f>_xlfn.XLOOKUP(D90,Product_Dim!$A$2:$A$101,Product_Dim!$H$2:$H$101)</f>
        <v>131.24</v>
      </c>
      <c r="Q90" s="1" t="str">
        <f>_xlfn.XLOOKUP(C90,'Customer_Dim'!$A$2:$A$501,'Customer_Dim'!$I$2:$I$501)</f>
        <v>Platinum</v>
      </c>
      <c r="R90" s="1" t="str">
        <f>_xlfn.XLOOKUP(C90,'Customer_Dim'!$A$2:$A$501,'Customer_Dim'!$D$2:$D$501)</f>
        <v>Female</v>
      </c>
      <c r="S90" s="1" t="str">
        <f>_xlfn.XLOOKUP(C90,'Customer_Dim'!$A$2:$A$501,'Customer_Dim'!$L$2:$L$501)</f>
        <v>Senior</v>
      </c>
      <c r="T90" s="1" t="str">
        <f>_xlfn.XLOOKUP(E90,Store_Dim!$A$2:$A$21,Store_Dim!$C$2:$C$21)</f>
        <v>North</v>
      </c>
      <c r="U90" s="1" t="str">
        <f>_xlfn.XLOOKUP(E90,Store_Dim!$A$2:$A$21,Store_Dim!$E$2:$E$21)</f>
        <v>Outlet</v>
      </c>
      <c r="V90" s="1">
        <f>Table8[[#This Row],[Cost]]*Table8[[#This Row],[Quantity]]</f>
        <v>262.48</v>
      </c>
      <c r="W90" s="1">
        <f>Table8[[#This Row],[Total_Amount]]-Table8[[#This Row],[Total Cost]]</f>
        <v>112.18759999999997</v>
      </c>
    </row>
    <row r="91" spans="1:23" hidden="1" x14ac:dyDescent="0.25">
      <c r="A91" t="s">
        <v>3568</v>
      </c>
      <c r="B91" s="3">
        <v>45790</v>
      </c>
      <c r="C91" t="s">
        <v>85</v>
      </c>
      <c r="D91" t="s">
        <v>1758</v>
      </c>
      <c r="E91" t="s">
        <v>1892</v>
      </c>
      <c r="F91" s="4">
        <f>IF(ISBLANK(Sales_Fact[[#This Row],[Quantity]]),MEDIAN(Sales_Fact[Quantity]),Sales_Fact[[#This Row],[Quantity]])</f>
        <v>4</v>
      </c>
      <c r="G91" s="1">
        <f>IF(ISBLANK(Sales_Fact[[#This Row],[Unit_Price]]),MEDIAN(Sales_Fact[Unit_Price]),Sales_Fact[[#This Row],[Unit_Price]])</f>
        <v>187.71</v>
      </c>
      <c r="H91" s="2">
        <f>IF(ISBLANK(Sales_Fact[[#This Row],[Discount]]),MEDIAN(Sales_Fact[Discount]),Sales_Fact[[#This Row],[Discount]])</f>
        <v>0.06</v>
      </c>
      <c r="I91" t="s">
        <v>1864</v>
      </c>
      <c r="J91" s="1">
        <f>Sales_Fact[[#This Row],[Quantity2]]*Sales_Fact[[#This Row],[Unit_Price3]]*(1-Sales_Fact[[#This Row],[Discount4]])</f>
        <v>705.78959999999995</v>
      </c>
      <c r="K91" s="1">
        <f>Sales_Fact[[#This Row],[Quantity2]]*Sales_Fact[[#This Row],[Unit_Price3]]</f>
        <v>750.84</v>
      </c>
      <c r="L91" s="1">
        <f>Sales_Fact[[#This Row],[Gross Amount]]*Sales_Fact[[#This Row],[Discount4]]</f>
        <v>45.050400000000003</v>
      </c>
      <c r="M91" s="1" t="str">
        <f>IF(Sales_Fact[[#This Row],[Total_Amount5]]&gt;1000,"High Value","Standard")</f>
        <v>Standard</v>
      </c>
      <c r="N91" s="1" t="str">
        <f>_xlfn.XLOOKUP(D91,Product_Dim!$A$2:$A$101,Product_Dim!$B$2:$B$101,"Not Found")</f>
        <v>Men's Sports Shorts</v>
      </c>
      <c r="O91" s="1" t="str">
        <f>_xlfn.XLOOKUP(D91,Product_Dim!$A$2:$A$101,Product_Dim!$C$2:$C$101)</f>
        <v>Clothing</v>
      </c>
      <c r="P91" s="1">
        <f>_xlfn.XLOOKUP(D91,Product_Dim!$A$2:$A$101,Product_Dim!$H$2:$H$101)</f>
        <v>218.22</v>
      </c>
      <c r="Q91" s="1" t="str">
        <f>_xlfn.XLOOKUP(C91,'Customer_Dim'!$A$2:$A$501,'Customer_Dim'!$I$2:$I$501)</f>
        <v>Platinum</v>
      </c>
      <c r="R91" s="1" t="str">
        <f>_xlfn.XLOOKUP(C91,'Customer_Dim'!$A$2:$A$501,'Customer_Dim'!$D$2:$D$501)</f>
        <v>Male</v>
      </c>
      <c r="S91" s="1" t="str">
        <f>_xlfn.XLOOKUP(C91,'Customer_Dim'!$A$2:$A$501,'Customer_Dim'!$L$2:$L$501)</f>
        <v>Middle Age</v>
      </c>
      <c r="T91" s="1" t="str">
        <f>_xlfn.XLOOKUP(E91,Store_Dim!$A$2:$A$21,Store_Dim!$C$2:$C$21)</f>
        <v>East</v>
      </c>
      <c r="U91" s="1" t="str">
        <f>_xlfn.XLOOKUP(E91,Store_Dim!$A$2:$A$21,Store_Dim!$E$2:$E$21)</f>
        <v>Online</v>
      </c>
      <c r="V91" s="1">
        <f>Table8[[#This Row],[Cost]]*Table8[[#This Row],[Quantity]]</f>
        <v>872.88</v>
      </c>
      <c r="W91" s="1">
        <f>Table8[[#This Row],[Total_Amount]]-Table8[[#This Row],[Total Cost]]</f>
        <v>-167.09040000000005</v>
      </c>
    </row>
    <row r="92" spans="1:23" hidden="1" x14ac:dyDescent="0.25">
      <c r="A92" t="s">
        <v>3118</v>
      </c>
      <c r="B92" s="3">
        <v>45572</v>
      </c>
      <c r="C92" t="s">
        <v>85</v>
      </c>
      <c r="D92" t="s">
        <v>1791</v>
      </c>
      <c r="E92" t="s">
        <v>1888</v>
      </c>
      <c r="F92" s="4">
        <f>IF(ISBLANK(Sales_Fact[[#This Row],[Quantity]]),MEDIAN(Sales_Fact[Quantity]),Sales_Fact[[#This Row],[Quantity]])</f>
        <v>2</v>
      </c>
      <c r="G92" s="1">
        <f>IF(ISBLANK(Sales_Fact[[#This Row],[Unit_Price]]),MEDIAN(Sales_Fact[Unit_Price]),Sales_Fact[[#This Row],[Unit_Price]])</f>
        <v>350.12</v>
      </c>
      <c r="H92" s="2">
        <f>IF(ISBLANK(Sales_Fact[[#This Row],[Discount]]),MEDIAN(Sales_Fact[Discount]),Sales_Fact[[#This Row],[Discount]])</f>
        <v>0.12</v>
      </c>
      <c r="I92" t="s">
        <v>1868</v>
      </c>
      <c r="J92" s="1">
        <f>Sales_Fact[[#This Row],[Quantity2]]*Sales_Fact[[#This Row],[Unit_Price3]]*(1-Sales_Fact[[#This Row],[Discount4]])</f>
        <v>616.21119999999996</v>
      </c>
      <c r="K92" s="1">
        <f>Sales_Fact[[#This Row],[Quantity2]]*Sales_Fact[[#This Row],[Unit_Price3]]</f>
        <v>700.24</v>
      </c>
      <c r="L92" s="1">
        <f>Sales_Fact[[#This Row],[Gross Amount]]*Sales_Fact[[#This Row],[Discount4]]</f>
        <v>84.028800000000004</v>
      </c>
      <c r="M92" s="1" t="str">
        <f>IF(Sales_Fact[[#This Row],[Total_Amount5]]&gt;1000,"High Value","Standard")</f>
        <v>Standard</v>
      </c>
      <c r="N92" s="1" t="str">
        <f>_xlfn.XLOOKUP(D92,Product_Dim!$A$2:$A$101,Product_Dim!$B$2:$B$101,"Not Found")</f>
        <v>Wall-Mounted Spice Rack</v>
      </c>
      <c r="O92" s="1" t="str">
        <f>_xlfn.XLOOKUP(D92,Product_Dim!$A$2:$A$101,Product_Dim!$C$2:$C$101)</f>
        <v>Home</v>
      </c>
      <c r="P92" s="1">
        <f>_xlfn.XLOOKUP(D92,Product_Dim!$A$2:$A$101,Product_Dim!$H$2:$H$101)</f>
        <v>143.43</v>
      </c>
      <c r="Q92" s="1" t="str">
        <f>_xlfn.XLOOKUP(C92,'Customer_Dim'!$A$2:$A$501,'Customer_Dim'!$I$2:$I$501)</f>
        <v>Platinum</v>
      </c>
      <c r="R92" s="1" t="str">
        <f>_xlfn.XLOOKUP(C92,'Customer_Dim'!$A$2:$A$501,'Customer_Dim'!$D$2:$D$501)</f>
        <v>Male</v>
      </c>
      <c r="S92" s="1" t="str">
        <f>_xlfn.XLOOKUP(C92,'Customer_Dim'!$A$2:$A$501,'Customer_Dim'!$L$2:$L$501)</f>
        <v>Middle Age</v>
      </c>
      <c r="T92" s="1" t="str">
        <f>_xlfn.XLOOKUP(E92,Store_Dim!$A$2:$A$21,Store_Dim!$C$2:$C$21)</f>
        <v>North</v>
      </c>
      <c r="U92" s="1" t="str">
        <f>_xlfn.XLOOKUP(E92,Store_Dim!$A$2:$A$21,Store_Dim!$E$2:$E$21)</f>
        <v>Flagship</v>
      </c>
      <c r="V92" s="1">
        <f>Table8[[#This Row],[Cost]]*Table8[[#This Row],[Quantity]]</f>
        <v>286.86</v>
      </c>
      <c r="W92" s="1">
        <f>Table8[[#This Row],[Total_Amount]]-Table8[[#This Row],[Total Cost]]</f>
        <v>329.35119999999995</v>
      </c>
    </row>
    <row r="93" spans="1:23" hidden="1" x14ac:dyDescent="0.25">
      <c r="A93" t="s">
        <v>2911</v>
      </c>
      <c r="B93" s="3">
        <v>45845</v>
      </c>
      <c r="C93" t="s">
        <v>88</v>
      </c>
      <c r="D93" t="s">
        <v>1830</v>
      </c>
      <c r="E93" t="s">
        <v>1872</v>
      </c>
      <c r="F93" s="4">
        <f>IF(ISBLANK(Sales_Fact[[#This Row],[Quantity]]),MEDIAN(Sales_Fact[Quantity]),Sales_Fact[[#This Row],[Quantity]])</f>
        <v>4</v>
      </c>
      <c r="G93" s="1">
        <f>IF(ISBLANK(Sales_Fact[[#This Row],[Unit_Price]]),MEDIAN(Sales_Fact[Unit_Price]),Sales_Fact[[#This Row],[Unit_Price]])</f>
        <v>102.19</v>
      </c>
      <c r="H93" s="2">
        <f>IF(ISBLANK(Sales_Fact[[#This Row],[Discount]]),MEDIAN(Sales_Fact[Discount]),Sales_Fact[[#This Row],[Discount]])</f>
        <v>0.17</v>
      </c>
      <c r="I93" t="s">
        <v>1861</v>
      </c>
      <c r="J93" s="1">
        <f>Sales_Fact[[#This Row],[Quantity2]]*Sales_Fact[[#This Row],[Unit_Price3]]*(1-Sales_Fact[[#This Row],[Discount4]])</f>
        <v>339.27079999999995</v>
      </c>
      <c r="K93" s="1">
        <f>Sales_Fact[[#This Row],[Quantity2]]*Sales_Fact[[#This Row],[Unit_Price3]]</f>
        <v>408.76</v>
      </c>
      <c r="L93" s="1">
        <f>Sales_Fact[[#This Row],[Gross Amount]]*Sales_Fact[[#This Row],[Discount4]]</f>
        <v>69.489199999999997</v>
      </c>
      <c r="M93" s="1" t="str">
        <f>IF(Sales_Fact[[#This Row],[Total_Amount5]]&gt;1000,"High Value","Standard")</f>
        <v>Standard</v>
      </c>
      <c r="N93" s="1" t="str">
        <f>_xlfn.XLOOKUP(D93,Product_Dim!$A$2:$A$101,Product_Dim!$B$2:$B$101,"Not Found")</f>
        <v>USB-C Laptop Charger</v>
      </c>
      <c r="O93" s="1" t="str">
        <f>_xlfn.XLOOKUP(D93,Product_Dim!$A$2:$A$101,Product_Dim!$C$2:$C$101)</f>
        <v>Electronics</v>
      </c>
      <c r="P93" s="1">
        <f>_xlfn.XLOOKUP(D93,Product_Dim!$A$2:$A$101,Product_Dim!$H$2:$H$101)</f>
        <v>377.52</v>
      </c>
      <c r="Q93" s="1" t="str">
        <f>_xlfn.XLOOKUP(C93,'Customer_Dim'!$A$2:$A$501,'Customer_Dim'!$I$2:$I$501)</f>
        <v>Platinum</v>
      </c>
      <c r="R93" s="1" t="str">
        <f>_xlfn.XLOOKUP(C93,'Customer_Dim'!$A$2:$A$501,'Customer_Dim'!$D$2:$D$501)</f>
        <v>Female</v>
      </c>
      <c r="S93" s="1" t="str">
        <f>_xlfn.XLOOKUP(C93,'Customer_Dim'!$A$2:$A$501,'Customer_Dim'!$L$2:$L$501)</f>
        <v>Middle Age</v>
      </c>
      <c r="T93" s="1" t="str">
        <f>_xlfn.XLOOKUP(E93,Store_Dim!$A$2:$A$21,Store_Dim!$C$2:$C$21)</f>
        <v>South</v>
      </c>
      <c r="U93" s="1" t="str">
        <f>_xlfn.XLOOKUP(E93,Store_Dim!$A$2:$A$21,Store_Dim!$E$2:$E$21)</f>
        <v>Online</v>
      </c>
      <c r="V93" s="1">
        <f>Table8[[#This Row],[Cost]]*Table8[[#This Row],[Quantity]]</f>
        <v>1510.08</v>
      </c>
      <c r="W93" s="1">
        <f>Table8[[#This Row],[Total_Amount]]-Table8[[#This Row],[Total Cost]]</f>
        <v>-1170.8091999999999</v>
      </c>
    </row>
    <row r="94" spans="1:23" hidden="1" x14ac:dyDescent="0.25">
      <c r="A94" t="s">
        <v>3378</v>
      </c>
      <c r="B94" s="3">
        <v>45739</v>
      </c>
      <c r="C94" t="s">
        <v>88</v>
      </c>
      <c r="D94" t="s">
        <v>1713</v>
      </c>
      <c r="E94" t="s">
        <v>1890</v>
      </c>
      <c r="F94" s="4">
        <f>IF(ISBLANK(Sales_Fact[[#This Row],[Quantity]]),MEDIAN(Sales_Fact[Quantity]),Sales_Fact[[#This Row],[Quantity]])</f>
        <v>1</v>
      </c>
      <c r="G94" s="1">
        <f>IF(ISBLANK(Sales_Fact[[#This Row],[Unit_Price]]),MEDIAN(Sales_Fact[Unit_Price]),Sales_Fact[[#This Row],[Unit_Price]])</f>
        <v>696.53</v>
      </c>
      <c r="H94" s="2">
        <f>IF(ISBLANK(Sales_Fact[[#This Row],[Discount]]),MEDIAN(Sales_Fact[Discount]),Sales_Fact[[#This Row],[Discount]])</f>
        <v>0.17</v>
      </c>
      <c r="I94" t="s">
        <v>1861</v>
      </c>
      <c r="J94" s="1">
        <f>Sales_Fact[[#This Row],[Quantity2]]*Sales_Fact[[#This Row],[Unit_Price3]]*(1-Sales_Fact[[#This Row],[Discount4]])</f>
        <v>578.11989999999992</v>
      </c>
      <c r="K94" s="1">
        <f>Sales_Fact[[#This Row],[Quantity2]]*Sales_Fact[[#This Row],[Unit_Price3]]</f>
        <v>696.53</v>
      </c>
      <c r="L94" s="1">
        <f>Sales_Fact[[#This Row],[Gross Amount]]*Sales_Fact[[#This Row],[Discount4]]</f>
        <v>118.4101</v>
      </c>
      <c r="M94" s="1" t="str">
        <f>IF(Sales_Fact[[#This Row],[Total_Amount5]]&gt;1000,"High Value","Standard")</f>
        <v>Standard</v>
      </c>
      <c r="N94" s="1" t="str">
        <f>_xlfn.XLOOKUP(D94,Product_Dim!$A$2:$A$101,Product_Dim!$B$2:$B$101,"Not Found")</f>
        <v>Sports Stopwatch Pro</v>
      </c>
      <c r="O94" s="1" t="str">
        <f>_xlfn.XLOOKUP(D94,Product_Dim!$A$2:$A$101,Product_Dim!$C$2:$C$101)</f>
        <v>Sports</v>
      </c>
      <c r="P94" s="1">
        <f>_xlfn.XLOOKUP(D94,Product_Dim!$A$2:$A$101,Product_Dim!$H$2:$H$101)</f>
        <v>434.84</v>
      </c>
      <c r="Q94" s="1" t="str">
        <f>_xlfn.XLOOKUP(C94,'Customer_Dim'!$A$2:$A$501,'Customer_Dim'!$I$2:$I$501)</f>
        <v>Platinum</v>
      </c>
      <c r="R94" s="1" t="str">
        <f>_xlfn.XLOOKUP(C94,'Customer_Dim'!$A$2:$A$501,'Customer_Dim'!$D$2:$D$501)</f>
        <v>Female</v>
      </c>
      <c r="S94" s="1" t="str">
        <f>_xlfn.XLOOKUP(C94,'Customer_Dim'!$A$2:$A$501,'Customer_Dim'!$L$2:$L$501)</f>
        <v>Middle Age</v>
      </c>
      <c r="T94" s="1" t="str">
        <f>_xlfn.XLOOKUP(E94,Store_Dim!$A$2:$A$21,Store_Dim!$C$2:$C$21)</f>
        <v>South</v>
      </c>
      <c r="U94" s="1" t="str">
        <f>_xlfn.XLOOKUP(E94,Store_Dim!$A$2:$A$21,Store_Dim!$E$2:$E$21)</f>
        <v>Flagship</v>
      </c>
      <c r="V94" s="1">
        <f>Table8[[#This Row],[Cost]]*Table8[[#This Row],[Quantity]]</f>
        <v>434.84</v>
      </c>
      <c r="W94" s="1">
        <f>Table8[[#This Row],[Total_Amount]]-Table8[[#This Row],[Total Cost]]</f>
        <v>143.27989999999994</v>
      </c>
    </row>
    <row r="95" spans="1:23" x14ac:dyDescent="0.25">
      <c r="A95" t="s">
        <v>3063</v>
      </c>
      <c r="B95" s="3">
        <v>45932</v>
      </c>
      <c r="C95" t="s">
        <v>88</v>
      </c>
      <c r="D95" t="s">
        <v>1731</v>
      </c>
      <c r="E95" t="s">
        <v>1883</v>
      </c>
      <c r="F95" s="4">
        <f>IF(ISBLANK(Sales_Fact[[#This Row],[Quantity]]),MEDIAN(Sales_Fact[Quantity]),Sales_Fact[[#This Row],[Quantity]])</f>
        <v>2</v>
      </c>
      <c r="G95" s="21">
        <f>IF(ISBLANK(Sales_Fact[[#This Row],[Unit_Price]]),MEDIAN(Sales_Fact[Unit_Price]),Sales_Fact[[#This Row],[Unit_Price]])</f>
        <v>327.52</v>
      </c>
      <c r="H95" s="2">
        <f>IF(ISBLANK(Sales_Fact[[#This Row],[Discount]]),MEDIAN(Sales_Fact[Discount]),Sales_Fact[[#This Row],[Discount]])</f>
        <v>0.15</v>
      </c>
      <c r="I95" t="s">
        <v>1864</v>
      </c>
      <c r="J95" s="21">
        <f>Sales_Fact[[#This Row],[Quantity2]]*Sales_Fact[[#This Row],[Unit_Price3]]*(1-Sales_Fact[[#This Row],[Discount4]])</f>
        <v>556.78399999999999</v>
      </c>
      <c r="K95" s="21">
        <f>Sales_Fact[[#This Row],[Quantity2]]*Sales_Fact[[#This Row],[Unit_Price3]]</f>
        <v>655.04</v>
      </c>
      <c r="L95" s="21">
        <f>Sales_Fact[[#This Row],[Gross Amount]]*Sales_Fact[[#This Row],[Discount4]]</f>
        <v>98.255999999999986</v>
      </c>
      <c r="M95" s="1" t="str">
        <f>IF(Sales_Fact[[#This Row],[Total_Amount5]]&gt;1000,"High Value","Standard")</f>
        <v>Standard</v>
      </c>
      <c r="N95" s="1" t="str">
        <f>_xlfn.XLOOKUP(D95,Product_Dim!$A$2:$A$101,Product_Dim!$B$2:$B$101,"Not Found")</f>
        <v>Luxury Perfume Spray</v>
      </c>
      <c r="O95" s="1" t="str">
        <f>_xlfn.XLOOKUP(D95,Product_Dim!$A$2:$A$101,Product_Dim!$C$2:$C$101)</f>
        <v>Beauty</v>
      </c>
      <c r="P95" s="1">
        <f>_xlfn.XLOOKUP(D95,Product_Dim!$A$2:$A$101,Product_Dim!$H$2:$H$101)</f>
        <v>482.75</v>
      </c>
      <c r="Q95" s="1" t="str">
        <f>_xlfn.XLOOKUP(C95,'Customer_Dim'!$A$2:$A$501,'Customer_Dim'!$I$2:$I$501)</f>
        <v>Platinum</v>
      </c>
      <c r="R95" s="1" t="str">
        <f>_xlfn.XLOOKUP(C95,'Customer_Dim'!$A$2:$A$501,'Customer_Dim'!$D$2:$D$501)</f>
        <v>Female</v>
      </c>
      <c r="S95" s="1" t="str">
        <f>_xlfn.XLOOKUP(C95,'Customer_Dim'!$A$2:$A$501,'Customer_Dim'!$L$2:$L$501)</f>
        <v>Middle Age</v>
      </c>
      <c r="T95" s="1" t="str">
        <f>_xlfn.XLOOKUP(E95,Store_Dim!$A$2:$A$21,Store_Dim!$C$2:$C$21)</f>
        <v>North</v>
      </c>
      <c r="U95" s="1" t="str">
        <f>_xlfn.XLOOKUP(E95,Store_Dim!$A$2:$A$21,Store_Dim!$E$2:$E$21)</f>
        <v>Flagship</v>
      </c>
      <c r="V95" s="21">
        <f>Table8[[#This Row],[Cost]]*Table8[[#This Row],[Quantity]]</f>
        <v>965.5</v>
      </c>
      <c r="W95" s="21">
        <f>Table8[[#This Row],[Total_Amount]]-Table8[[#This Row],[Total Cost]]</f>
        <v>-408.71600000000001</v>
      </c>
    </row>
    <row r="96" spans="1:23" hidden="1" x14ac:dyDescent="0.25">
      <c r="A96" t="s">
        <v>1960</v>
      </c>
      <c r="B96" s="3">
        <v>45285</v>
      </c>
      <c r="C96" t="s">
        <v>88</v>
      </c>
      <c r="D96" t="s">
        <v>1779</v>
      </c>
      <c r="E96" t="s">
        <v>1901</v>
      </c>
      <c r="F96" s="4">
        <f>IF(ISBLANK(Sales_Fact[[#This Row],[Quantity]]),MEDIAN(Sales_Fact[Quantity]),Sales_Fact[[#This Row],[Quantity]])</f>
        <v>2</v>
      </c>
      <c r="G96" s="1">
        <f>IF(ISBLANK(Sales_Fact[[#This Row],[Unit_Price]]),MEDIAN(Sales_Fact[Unit_Price]),Sales_Fact[[#This Row],[Unit_Price]])</f>
        <v>569.36</v>
      </c>
      <c r="H96" s="2">
        <f>IF(ISBLANK(Sales_Fact[[#This Row],[Discount]]),MEDIAN(Sales_Fact[Discount]),Sales_Fact[[#This Row],[Discount]])</f>
        <v>0.01</v>
      </c>
      <c r="I96" t="s">
        <v>1861</v>
      </c>
      <c r="J96" s="1">
        <f>Sales_Fact[[#This Row],[Quantity2]]*Sales_Fact[[#This Row],[Unit_Price3]]*(1-Sales_Fact[[#This Row],[Discount4]])</f>
        <v>1127.3327999999999</v>
      </c>
      <c r="K96" s="1">
        <f>Sales_Fact[[#This Row],[Quantity2]]*Sales_Fact[[#This Row],[Unit_Price3]]</f>
        <v>1138.72</v>
      </c>
      <c r="L96" s="1">
        <f>Sales_Fact[[#This Row],[Gross Amount]]*Sales_Fact[[#This Row],[Discount4]]</f>
        <v>11.3872</v>
      </c>
      <c r="M96" s="1" t="str">
        <f>IF(Sales_Fact[[#This Row],[Total_Amount5]]&gt;1000,"High Value","Standard")</f>
        <v>High Value</v>
      </c>
      <c r="N96" s="1" t="str">
        <f>_xlfn.XLOOKUP(D96,Product_Dim!$A$2:$A$101,Product_Dim!$B$2:$B$101,"Not Found")</f>
        <v>Wireless Mouse</v>
      </c>
      <c r="O96" s="1" t="str">
        <f>_xlfn.XLOOKUP(D96,Product_Dim!$A$2:$A$101,Product_Dim!$C$2:$C$101)</f>
        <v>Electronics</v>
      </c>
      <c r="P96" s="1">
        <f>_xlfn.XLOOKUP(D96,Product_Dim!$A$2:$A$101,Product_Dim!$H$2:$H$101)</f>
        <v>392.89</v>
      </c>
      <c r="Q96" s="1" t="str">
        <f>_xlfn.XLOOKUP(C96,'Customer_Dim'!$A$2:$A$501,'Customer_Dim'!$I$2:$I$501)</f>
        <v>Platinum</v>
      </c>
      <c r="R96" s="1" t="str">
        <f>_xlfn.XLOOKUP(C96,'Customer_Dim'!$A$2:$A$501,'Customer_Dim'!$D$2:$D$501)</f>
        <v>Female</v>
      </c>
      <c r="S96" s="1" t="str">
        <f>_xlfn.XLOOKUP(C96,'Customer_Dim'!$A$2:$A$501,'Customer_Dim'!$L$2:$L$501)</f>
        <v>Middle Age</v>
      </c>
      <c r="T96" s="1" t="str">
        <f>_xlfn.XLOOKUP(E96,Store_Dim!$A$2:$A$21,Store_Dim!$C$2:$C$21)</f>
        <v>East</v>
      </c>
      <c r="U96" s="1" t="str">
        <f>_xlfn.XLOOKUP(E96,Store_Dim!$A$2:$A$21,Store_Dim!$E$2:$E$21)</f>
        <v>Online</v>
      </c>
      <c r="V96" s="1">
        <f>Table8[[#This Row],[Cost]]*Table8[[#This Row],[Quantity]]</f>
        <v>785.78</v>
      </c>
      <c r="W96" s="1">
        <f>Table8[[#This Row],[Total_Amount]]-Table8[[#This Row],[Total Cost]]</f>
        <v>341.55279999999993</v>
      </c>
    </row>
    <row r="97" spans="1:23" hidden="1" x14ac:dyDescent="0.25">
      <c r="A97" t="s">
        <v>3060</v>
      </c>
      <c r="B97" s="3">
        <v>45336</v>
      </c>
      <c r="C97" t="s">
        <v>88</v>
      </c>
      <c r="D97" t="s">
        <v>1848</v>
      </c>
      <c r="E97" t="s">
        <v>1883</v>
      </c>
      <c r="F97" s="4">
        <f>IF(ISBLANK(Sales_Fact[[#This Row],[Quantity]]),MEDIAN(Sales_Fact[Quantity]),Sales_Fact[[#This Row],[Quantity]])</f>
        <v>2</v>
      </c>
      <c r="G97" s="1">
        <f>IF(ISBLANK(Sales_Fact[[#This Row],[Unit_Price]]),MEDIAN(Sales_Fact[Unit_Price]),Sales_Fact[[#This Row],[Unit_Price]])</f>
        <v>68.290000000000006</v>
      </c>
      <c r="H97" s="2">
        <f>IF(ISBLANK(Sales_Fact[[#This Row],[Discount]]),MEDIAN(Sales_Fact[Discount]),Sales_Fact[[#This Row],[Discount]])</f>
        <v>0.14000000000000001</v>
      </c>
      <c r="I97" t="s">
        <v>1864</v>
      </c>
      <c r="J97" s="1">
        <f>Sales_Fact[[#This Row],[Quantity2]]*Sales_Fact[[#This Row],[Unit_Price3]]*(1-Sales_Fact[[#This Row],[Discount4]])</f>
        <v>117.45880000000001</v>
      </c>
      <c r="K97" s="1">
        <f>Sales_Fact[[#This Row],[Quantity2]]*Sales_Fact[[#This Row],[Unit_Price3]]</f>
        <v>136.58000000000001</v>
      </c>
      <c r="L97" s="1">
        <f>Sales_Fact[[#This Row],[Gross Amount]]*Sales_Fact[[#This Row],[Discount4]]</f>
        <v>19.121200000000005</v>
      </c>
      <c r="M97" s="1" t="str">
        <f>IF(Sales_Fact[[#This Row],[Total_Amount5]]&gt;1000,"High Value","Standard")</f>
        <v>Standard</v>
      </c>
      <c r="N97" s="1" t="str">
        <f>_xlfn.XLOOKUP(D97,Product_Dim!$A$2:$A$101,Product_Dim!$B$2:$B$101,"Not Found")</f>
        <v>Stainless Steel Cookware Set</v>
      </c>
      <c r="O97" s="1" t="str">
        <f>_xlfn.XLOOKUP(D97,Product_Dim!$A$2:$A$101,Product_Dim!$C$2:$C$101)</f>
        <v>Home</v>
      </c>
      <c r="P97" s="1">
        <f>_xlfn.XLOOKUP(D97,Product_Dim!$A$2:$A$101,Product_Dim!$H$2:$H$101)</f>
        <v>201.41</v>
      </c>
      <c r="Q97" s="1" t="str">
        <f>_xlfn.XLOOKUP(C97,'Customer_Dim'!$A$2:$A$501,'Customer_Dim'!$I$2:$I$501)</f>
        <v>Platinum</v>
      </c>
      <c r="R97" s="1" t="str">
        <f>_xlfn.XLOOKUP(C97,'Customer_Dim'!$A$2:$A$501,'Customer_Dim'!$D$2:$D$501)</f>
        <v>Female</v>
      </c>
      <c r="S97" s="1" t="str">
        <f>_xlfn.XLOOKUP(C97,'Customer_Dim'!$A$2:$A$501,'Customer_Dim'!$L$2:$L$501)</f>
        <v>Middle Age</v>
      </c>
      <c r="T97" s="1" t="str">
        <f>_xlfn.XLOOKUP(E97,Store_Dim!$A$2:$A$21,Store_Dim!$C$2:$C$21)</f>
        <v>North</v>
      </c>
      <c r="U97" s="1" t="str">
        <f>_xlfn.XLOOKUP(E97,Store_Dim!$A$2:$A$21,Store_Dim!$E$2:$E$21)</f>
        <v>Flagship</v>
      </c>
      <c r="V97" s="1">
        <f>Table8[[#This Row],[Cost]]*Table8[[#This Row],[Quantity]]</f>
        <v>402.82</v>
      </c>
      <c r="W97" s="1">
        <f>Table8[[#This Row],[Total_Amount]]-Table8[[#This Row],[Total Cost]]</f>
        <v>-285.3612</v>
      </c>
    </row>
    <row r="98" spans="1:23" hidden="1" x14ac:dyDescent="0.25">
      <c r="A98" t="s">
        <v>3008</v>
      </c>
      <c r="B98" s="3">
        <v>45446</v>
      </c>
      <c r="C98" t="s">
        <v>92</v>
      </c>
      <c r="D98" t="s">
        <v>1662</v>
      </c>
      <c r="E98" t="s">
        <v>1886</v>
      </c>
      <c r="F98" s="4">
        <f>IF(ISBLANK(Sales_Fact[[#This Row],[Quantity]]),MEDIAN(Sales_Fact[Quantity]),Sales_Fact[[#This Row],[Quantity]])</f>
        <v>1</v>
      </c>
      <c r="G98" s="1">
        <f>IF(ISBLANK(Sales_Fact[[#This Row],[Unit_Price]]),MEDIAN(Sales_Fact[Unit_Price]),Sales_Fact[[#This Row],[Unit_Price]])</f>
        <v>842.9</v>
      </c>
      <c r="H98" s="2">
        <f>IF(ISBLANK(Sales_Fact[[#This Row],[Discount]]),MEDIAN(Sales_Fact[Discount]),Sales_Fact[[#This Row],[Discount]])</f>
        <v>0.06</v>
      </c>
      <c r="I98" t="s">
        <v>1868</v>
      </c>
      <c r="J98" s="1">
        <f>Sales_Fact[[#This Row],[Quantity2]]*Sales_Fact[[#This Row],[Unit_Price3]]*(1-Sales_Fact[[#This Row],[Discount4]])</f>
        <v>792.32599999999991</v>
      </c>
      <c r="K98" s="1">
        <f>Sales_Fact[[#This Row],[Quantity2]]*Sales_Fact[[#This Row],[Unit_Price3]]</f>
        <v>842.9</v>
      </c>
      <c r="L98" s="1">
        <f>Sales_Fact[[#This Row],[Gross Amount]]*Sales_Fact[[#This Row],[Discount4]]</f>
        <v>50.573999999999998</v>
      </c>
      <c r="M98" s="1" t="str">
        <f>IF(Sales_Fact[[#This Row],[Total_Amount5]]&gt;1000,"High Value","Standard")</f>
        <v>Standard</v>
      </c>
      <c r="N98" s="1" t="str">
        <f>_xlfn.XLOOKUP(D98,Product_Dim!$A$2:$A$101,Product_Dim!$B$2:$B$101,"Not Found")</f>
        <v>Men's Casual Sneakers</v>
      </c>
      <c r="O98" s="1" t="str">
        <f>_xlfn.XLOOKUP(D98,Product_Dim!$A$2:$A$101,Product_Dim!$C$2:$C$101)</f>
        <v>Clothing</v>
      </c>
      <c r="P98" s="1">
        <f>_xlfn.XLOOKUP(D98,Product_Dim!$A$2:$A$101,Product_Dim!$H$2:$H$101)</f>
        <v>353.47</v>
      </c>
      <c r="Q98" s="1" t="str">
        <f>_xlfn.XLOOKUP(C98,'Customer_Dim'!$A$2:$A$501,'Customer_Dim'!$I$2:$I$501)</f>
        <v>Silver</v>
      </c>
      <c r="R98" s="1" t="str">
        <f>_xlfn.XLOOKUP(C98,'Customer_Dim'!$A$2:$A$501,'Customer_Dim'!$D$2:$D$501)</f>
        <v>Male</v>
      </c>
      <c r="S98" s="1" t="str">
        <f>_xlfn.XLOOKUP(C98,'Customer_Dim'!$A$2:$A$501,'Customer_Dim'!$L$2:$L$501)</f>
        <v>Senior</v>
      </c>
      <c r="T98" s="1" t="str">
        <f>_xlfn.XLOOKUP(E98,Store_Dim!$A$2:$A$21,Store_Dim!$C$2:$C$21)</f>
        <v>West</v>
      </c>
      <c r="U98" s="1" t="str">
        <f>_xlfn.XLOOKUP(E98,Store_Dim!$A$2:$A$21,Store_Dim!$E$2:$E$21)</f>
        <v>Flagship</v>
      </c>
      <c r="V98" s="1">
        <f>Table8[[#This Row],[Cost]]*Table8[[#This Row],[Quantity]]</f>
        <v>353.47</v>
      </c>
      <c r="W98" s="1">
        <f>Table8[[#This Row],[Total_Amount]]-Table8[[#This Row],[Total Cost]]</f>
        <v>438.85599999999988</v>
      </c>
    </row>
    <row r="99" spans="1:23" hidden="1" x14ac:dyDescent="0.25">
      <c r="A99" t="s">
        <v>3276</v>
      </c>
      <c r="B99" s="3">
        <v>45655</v>
      </c>
      <c r="C99" t="s">
        <v>92</v>
      </c>
      <c r="D99" t="s">
        <v>1845</v>
      </c>
      <c r="E99" t="s">
        <v>1892</v>
      </c>
      <c r="F99" s="4">
        <f>IF(ISBLANK(Sales_Fact[[#This Row],[Quantity]]),MEDIAN(Sales_Fact[Quantity]),Sales_Fact[[#This Row],[Quantity]])</f>
        <v>3</v>
      </c>
      <c r="G99" s="1">
        <f>IF(ISBLANK(Sales_Fact[[#This Row],[Unit_Price]]),MEDIAN(Sales_Fact[Unit_Price]),Sales_Fact[[#This Row],[Unit_Price]])</f>
        <v>751.94</v>
      </c>
      <c r="H99" s="2">
        <f>IF(ISBLANK(Sales_Fact[[#This Row],[Discount]]),MEDIAN(Sales_Fact[Discount]),Sales_Fact[[#This Row],[Discount]])</f>
        <v>0.26</v>
      </c>
      <c r="I99" t="s">
        <v>1861</v>
      </c>
      <c r="J99" s="1">
        <f>Sales_Fact[[#This Row],[Quantity2]]*Sales_Fact[[#This Row],[Unit_Price3]]*(1-Sales_Fact[[#This Row],[Discount4]])</f>
        <v>1669.3068000000001</v>
      </c>
      <c r="K99" s="1">
        <f>Sales_Fact[[#This Row],[Quantity2]]*Sales_Fact[[#This Row],[Unit_Price3]]</f>
        <v>2255.8200000000002</v>
      </c>
      <c r="L99" s="1">
        <f>Sales_Fact[[#This Row],[Gross Amount]]*Sales_Fact[[#This Row],[Discount4]]</f>
        <v>586.5132000000001</v>
      </c>
      <c r="M99" s="1" t="str">
        <f>IF(Sales_Fact[[#This Row],[Total_Amount5]]&gt;1000,"High Value","Standard")</f>
        <v>High Value</v>
      </c>
      <c r="N99" s="1" t="str">
        <f>_xlfn.XLOOKUP(D99,Product_Dim!$A$2:$A$101,Product_Dim!$B$2:$B$101,"Not Found")</f>
        <v>Portable Bluetooth Speaker</v>
      </c>
      <c r="O99" s="1" t="str">
        <f>_xlfn.XLOOKUP(D99,Product_Dim!$A$2:$A$101,Product_Dim!$C$2:$C$101)</f>
        <v>Electronics</v>
      </c>
      <c r="P99" s="1">
        <f>_xlfn.XLOOKUP(D99,Product_Dim!$A$2:$A$101,Product_Dim!$H$2:$H$101)</f>
        <v>431.67</v>
      </c>
      <c r="Q99" s="1" t="str">
        <f>_xlfn.XLOOKUP(C99,'Customer_Dim'!$A$2:$A$501,'Customer_Dim'!$I$2:$I$501)</f>
        <v>Silver</v>
      </c>
      <c r="R99" s="1" t="str">
        <f>_xlfn.XLOOKUP(C99,'Customer_Dim'!$A$2:$A$501,'Customer_Dim'!$D$2:$D$501)</f>
        <v>Male</v>
      </c>
      <c r="S99" s="1" t="str">
        <f>_xlfn.XLOOKUP(C99,'Customer_Dim'!$A$2:$A$501,'Customer_Dim'!$L$2:$L$501)</f>
        <v>Senior</v>
      </c>
      <c r="T99" s="1" t="str">
        <f>_xlfn.XLOOKUP(E99,Store_Dim!$A$2:$A$21,Store_Dim!$C$2:$C$21)</f>
        <v>East</v>
      </c>
      <c r="U99" s="1" t="str">
        <f>_xlfn.XLOOKUP(E99,Store_Dim!$A$2:$A$21,Store_Dim!$E$2:$E$21)</f>
        <v>Online</v>
      </c>
      <c r="V99" s="1">
        <f>Table8[[#This Row],[Cost]]*Table8[[#This Row],[Quantity]]</f>
        <v>1295.01</v>
      </c>
      <c r="W99" s="1">
        <f>Table8[[#This Row],[Total_Amount]]-Table8[[#This Row],[Total Cost]]</f>
        <v>374.29680000000008</v>
      </c>
    </row>
    <row r="100" spans="1:23" hidden="1" x14ac:dyDescent="0.25">
      <c r="A100" t="s">
        <v>2045</v>
      </c>
      <c r="B100" s="3">
        <v>45918</v>
      </c>
      <c r="C100" t="s">
        <v>92</v>
      </c>
      <c r="D100" t="s">
        <v>1761</v>
      </c>
      <c r="E100" t="s">
        <v>1899</v>
      </c>
      <c r="F100" s="4">
        <f>IF(ISBLANK(Sales_Fact[[#This Row],[Quantity]]),MEDIAN(Sales_Fact[Quantity]),Sales_Fact[[#This Row],[Quantity]])</f>
        <v>4</v>
      </c>
      <c r="G100" s="1">
        <f>IF(ISBLANK(Sales_Fact[[#This Row],[Unit_Price]]),MEDIAN(Sales_Fact[Unit_Price]),Sales_Fact[[#This Row],[Unit_Price]])</f>
        <v>476.28</v>
      </c>
      <c r="H100" s="2">
        <f>IF(ISBLANK(Sales_Fact[[#This Row],[Discount]]),MEDIAN(Sales_Fact[Discount]),Sales_Fact[[#This Row],[Discount]])</f>
        <v>0.17</v>
      </c>
      <c r="I100" t="s">
        <v>1861</v>
      </c>
      <c r="J100" s="1">
        <f>Sales_Fact[[#This Row],[Quantity2]]*Sales_Fact[[#This Row],[Unit_Price3]]*(1-Sales_Fact[[#This Row],[Discount4]])</f>
        <v>1581.2495999999999</v>
      </c>
      <c r="K100" s="1">
        <f>Sales_Fact[[#This Row],[Quantity2]]*Sales_Fact[[#This Row],[Unit_Price3]]</f>
        <v>1905.12</v>
      </c>
      <c r="L100" s="1">
        <f>Sales_Fact[[#This Row],[Gross Amount]]*Sales_Fact[[#This Row],[Discount4]]</f>
        <v>323.87040000000002</v>
      </c>
      <c r="M100" s="1" t="str">
        <f>IF(Sales_Fact[[#This Row],[Total_Amount5]]&gt;1000,"High Value","Standard")</f>
        <v>High Value</v>
      </c>
      <c r="N100" s="1" t="str">
        <f>_xlfn.XLOOKUP(D100,Product_Dim!$A$2:$A$101,Product_Dim!$B$2:$B$101,"Not Found")</f>
        <v>Kitchen Storage Rack</v>
      </c>
      <c r="O100" s="1" t="str">
        <f>_xlfn.XLOOKUP(D100,Product_Dim!$A$2:$A$101,Product_Dim!$C$2:$C$101)</f>
        <v>Home</v>
      </c>
      <c r="P100" s="1">
        <f>_xlfn.XLOOKUP(D100,Product_Dim!$A$2:$A$101,Product_Dim!$H$2:$H$101)</f>
        <v>138.05000000000001</v>
      </c>
      <c r="Q100" s="1" t="str">
        <f>_xlfn.XLOOKUP(C100,'Customer_Dim'!$A$2:$A$501,'Customer_Dim'!$I$2:$I$501)</f>
        <v>Silver</v>
      </c>
      <c r="R100" s="1" t="str">
        <f>_xlfn.XLOOKUP(C100,'Customer_Dim'!$A$2:$A$501,'Customer_Dim'!$D$2:$D$501)</f>
        <v>Male</v>
      </c>
      <c r="S100" s="1" t="str">
        <f>_xlfn.XLOOKUP(C100,'Customer_Dim'!$A$2:$A$501,'Customer_Dim'!$L$2:$L$501)</f>
        <v>Senior</v>
      </c>
      <c r="T100" s="1" t="str">
        <f>_xlfn.XLOOKUP(E100,Store_Dim!$A$2:$A$21,Store_Dim!$C$2:$C$21)</f>
        <v>East</v>
      </c>
      <c r="U100" s="1" t="str">
        <f>_xlfn.XLOOKUP(E100,Store_Dim!$A$2:$A$21,Store_Dim!$E$2:$E$21)</f>
        <v>Flagship</v>
      </c>
      <c r="V100" s="1">
        <f>Table8[[#This Row],[Cost]]*Table8[[#This Row],[Quantity]]</f>
        <v>552.20000000000005</v>
      </c>
      <c r="W100" s="1">
        <f>Table8[[#This Row],[Total_Amount]]-Table8[[#This Row],[Total Cost]]</f>
        <v>1029.0495999999998</v>
      </c>
    </row>
    <row r="101" spans="1:23" hidden="1" x14ac:dyDescent="0.25">
      <c r="A101" t="s">
        <v>3551</v>
      </c>
      <c r="B101" s="3">
        <v>45440</v>
      </c>
      <c r="C101" t="s">
        <v>96</v>
      </c>
      <c r="D101" t="s">
        <v>1713</v>
      </c>
      <c r="E101" t="s">
        <v>1874</v>
      </c>
      <c r="F101" s="4">
        <f>IF(ISBLANK(Sales_Fact[[#This Row],[Quantity]]),MEDIAN(Sales_Fact[Quantity]),Sales_Fact[[#This Row],[Quantity]])</f>
        <v>3</v>
      </c>
      <c r="G101" s="1">
        <f>IF(ISBLANK(Sales_Fact[[#This Row],[Unit_Price]]),MEDIAN(Sales_Fact[Unit_Price]),Sales_Fact[[#This Row],[Unit_Price]])</f>
        <v>541.99</v>
      </c>
      <c r="H101" s="2">
        <f>IF(ISBLANK(Sales_Fact[[#This Row],[Discount]]),MEDIAN(Sales_Fact[Discount]),Sales_Fact[[#This Row],[Discount]])</f>
        <v>0.24</v>
      </c>
      <c r="I101" t="s">
        <v>1868</v>
      </c>
      <c r="J101" s="1">
        <f>Sales_Fact[[#This Row],[Quantity2]]*Sales_Fact[[#This Row],[Unit_Price3]]*(1-Sales_Fact[[#This Row],[Discount4]])</f>
        <v>1235.7372</v>
      </c>
      <c r="K101" s="1">
        <f>Sales_Fact[[#This Row],[Quantity2]]*Sales_Fact[[#This Row],[Unit_Price3]]</f>
        <v>1625.97</v>
      </c>
      <c r="L101" s="1">
        <f>Sales_Fact[[#This Row],[Gross Amount]]*Sales_Fact[[#This Row],[Discount4]]</f>
        <v>390.2328</v>
      </c>
      <c r="M101" s="1" t="str">
        <f>IF(Sales_Fact[[#This Row],[Total_Amount5]]&gt;1000,"High Value","Standard")</f>
        <v>High Value</v>
      </c>
      <c r="N101" s="1" t="str">
        <f>_xlfn.XLOOKUP(D101,Product_Dim!$A$2:$A$101,Product_Dim!$B$2:$B$101,"Not Found")</f>
        <v>Sports Stopwatch Pro</v>
      </c>
      <c r="O101" s="1" t="str">
        <f>_xlfn.XLOOKUP(D101,Product_Dim!$A$2:$A$101,Product_Dim!$C$2:$C$101)</f>
        <v>Sports</v>
      </c>
      <c r="P101" s="1">
        <f>_xlfn.XLOOKUP(D101,Product_Dim!$A$2:$A$101,Product_Dim!$H$2:$H$101)</f>
        <v>434.84</v>
      </c>
      <c r="Q101" s="1" t="str">
        <f>_xlfn.XLOOKUP(C101,'Customer_Dim'!$A$2:$A$501,'Customer_Dim'!$I$2:$I$501)</f>
        <v>Gold</v>
      </c>
      <c r="R101" s="1" t="str">
        <f>_xlfn.XLOOKUP(C101,'Customer_Dim'!$A$2:$A$501,'Customer_Dim'!$D$2:$D$501)</f>
        <v>Female</v>
      </c>
      <c r="S101" s="1" t="str">
        <f>_xlfn.XLOOKUP(C101,'Customer_Dim'!$A$2:$A$501,'Customer_Dim'!$L$2:$L$501)</f>
        <v>Middle Age</v>
      </c>
      <c r="T101" s="1" t="str">
        <f>_xlfn.XLOOKUP(E101,Store_Dim!$A$2:$A$21,Store_Dim!$C$2:$C$21)</f>
        <v>South</v>
      </c>
      <c r="U101" s="1" t="str">
        <f>_xlfn.XLOOKUP(E101,Store_Dim!$A$2:$A$21,Store_Dim!$E$2:$E$21)</f>
        <v>Online</v>
      </c>
      <c r="V101" s="1">
        <f>Table8[[#This Row],[Cost]]*Table8[[#This Row],[Quantity]]</f>
        <v>1304.52</v>
      </c>
      <c r="W101" s="1">
        <f>Table8[[#This Row],[Total_Amount]]-Table8[[#This Row],[Total Cost]]</f>
        <v>-68.782799999999952</v>
      </c>
    </row>
    <row r="102" spans="1:23" hidden="1" x14ac:dyDescent="0.25">
      <c r="A102" t="s">
        <v>3201</v>
      </c>
      <c r="B102" s="3">
        <v>45906</v>
      </c>
      <c r="C102" t="s">
        <v>96</v>
      </c>
      <c r="D102" t="s">
        <v>1629</v>
      </c>
      <c r="E102" t="s">
        <v>1899</v>
      </c>
      <c r="F102" s="4">
        <f>IF(ISBLANK(Sales_Fact[[#This Row],[Quantity]]),MEDIAN(Sales_Fact[Quantity]),Sales_Fact[[#This Row],[Quantity]])</f>
        <v>2</v>
      </c>
      <c r="G102" s="1">
        <f>IF(ISBLANK(Sales_Fact[[#This Row],[Unit_Price]]),MEDIAN(Sales_Fact[Unit_Price]),Sales_Fact[[#This Row],[Unit_Price]])</f>
        <v>401.5</v>
      </c>
      <c r="H102" s="2">
        <f>IF(ISBLANK(Sales_Fact[[#This Row],[Discount]]),MEDIAN(Sales_Fact[Discount]),Sales_Fact[[#This Row],[Discount]])</f>
        <v>0.18</v>
      </c>
      <c r="I102" t="s">
        <v>1868</v>
      </c>
      <c r="J102" s="1">
        <f>Sales_Fact[[#This Row],[Quantity2]]*Sales_Fact[[#This Row],[Unit_Price3]]*(1-Sales_Fact[[#This Row],[Discount4]])</f>
        <v>658.46</v>
      </c>
      <c r="K102" s="1">
        <f>Sales_Fact[[#This Row],[Quantity2]]*Sales_Fact[[#This Row],[Unit_Price3]]</f>
        <v>803</v>
      </c>
      <c r="L102" s="1">
        <f>Sales_Fact[[#This Row],[Gross Amount]]*Sales_Fact[[#This Row],[Discount4]]</f>
        <v>144.54</v>
      </c>
      <c r="M102" s="1" t="str">
        <f>IF(Sales_Fact[[#This Row],[Total_Amount5]]&gt;1000,"High Value","Standard")</f>
        <v>Standard</v>
      </c>
      <c r="N102" s="1" t="str">
        <f>_xlfn.XLOOKUP(D102,Product_Dim!$A$2:$A$101,Product_Dim!$B$2:$B$101,"Not Found")</f>
        <v>Wireless Bluetooth Speaker</v>
      </c>
      <c r="O102" s="1" t="str">
        <f>_xlfn.XLOOKUP(D102,Product_Dim!$A$2:$A$101,Product_Dim!$C$2:$C$101)</f>
        <v>Electronics</v>
      </c>
      <c r="P102" s="1">
        <f>_xlfn.XLOOKUP(D102,Product_Dim!$A$2:$A$101,Product_Dim!$H$2:$H$101)</f>
        <v>322.41000000000003</v>
      </c>
      <c r="Q102" s="1" t="str">
        <f>_xlfn.XLOOKUP(C102,'Customer_Dim'!$A$2:$A$501,'Customer_Dim'!$I$2:$I$501)</f>
        <v>Gold</v>
      </c>
      <c r="R102" s="1" t="str">
        <f>_xlfn.XLOOKUP(C102,'Customer_Dim'!$A$2:$A$501,'Customer_Dim'!$D$2:$D$501)</f>
        <v>Female</v>
      </c>
      <c r="S102" s="1" t="str">
        <f>_xlfn.XLOOKUP(C102,'Customer_Dim'!$A$2:$A$501,'Customer_Dim'!$L$2:$L$501)</f>
        <v>Middle Age</v>
      </c>
      <c r="T102" s="1" t="str">
        <f>_xlfn.XLOOKUP(E102,Store_Dim!$A$2:$A$21,Store_Dim!$C$2:$C$21)</f>
        <v>East</v>
      </c>
      <c r="U102" s="1" t="str">
        <f>_xlfn.XLOOKUP(E102,Store_Dim!$A$2:$A$21,Store_Dim!$E$2:$E$21)</f>
        <v>Flagship</v>
      </c>
      <c r="V102" s="1">
        <f>Table8[[#This Row],[Cost]]*Table8[[#This Row],[Quantity]]</f>
        <v>644.82000000000005</v>
      </c>
      <c r="W102" s="1">
        <f>Table8[[#This Row],[Total_Amount]]-Table8[[#This Row],[Total Cost]]</f>
        <v>13.639999999999986</v>
      </c>
    </row>
    <row r="103" spans="1:23" hidden="1" x14ac:dyDescent="0.25">
      <c r="A103" t="s">
        <v>3446</v>
      </c>
      <c r="B103" s="3">
        <v>45934</v>
      </c>
      <c r="C103" t="s">
        <v>96</v>
      </c>
      <c r="D103" t="s">
        <v>1689</v>
      </c>
      <c r="E103" t="s">
        <v>1879</v>
      </c>
      <c r="F103" s="4">
        <f>IF(ISBLANK(Sales_Fact[[#This Row],[Quantity]]),MEDIAN(Sales_Fact[Quantity]),Sales_Fact[[#This Row],[Quantity]])</f>
        <v>3</v>
      </c>
      <c r="G103" s="1">
        <f>IF(ISBLANK(Sales_Fact[[#This Row],[Unit_Price]]),MEDIAN(Sales_Fact[Unit_Price]),Sales_Fact[[#This Row],[Unit_Price]])</f>
        <v>359.56</v>
      </c>
      <c r="H103" s="2">
        <f>IF(ISBLANK(Sales_Fact[[#This Row],[Discount]]),MEDIAN(Sales_Fact[Discount]),Sales_Fact[[#This Row],[Discount]])</f>
        <v>0.17</v>
      </c>
      <c r="I103" t="s">
        <v>1868</v>
      </c>
      <c r="J103" s="1">
        <f>Sales_Fact[[#This Row],[Quantity2]]*Sales_Fact[[#This Row],[Unit_Price3]]*(1-Sales_Fact[[#This Row],[Discount4]])</f>
        <v>895.30439999999999</v>
      </c>
      <c r="K103" s="1">
        <f>Sales_Fact[[#This Row],[Quantity2]]*Sales_Fact[[#This Row],[Unit_Price3]]</f>
        <v>1078.68</v>
      </c>
      <c r="L103" s="1">
        <f>Sales_Fact[[#This Row],[Gross Amount]]*Sales_Fact[[#This Row],[Discount4]]</f>
        <v>183.37560000000002</v>
      </c>
      <c r="M103" s="1" t="str">
        <f>IF(Sales_Fact[[#This Row],[Total_Amount5]]&gt;1000,"High Value","Standard")</f>
        <v>Standard</v>
      </c>
      <c r="N103" s="1" t="str">
        <f>_xlfn.XLOOKUP(D103,Product_Dim!$A$2:$A$101,Product_Dim!$B$2:$B$101,"Not Found")</f>
        <v>Men's Winter Jacket</v>
      </c>
      <c r="O103" s="1" t="str">
        <f>_xlfn.XLOOKUP(D103,Product_Dim!$A$2:$A$101,Product_Dim!$C$2:$C$101)</f>
        <v>Clothing</v>
      </c>
      <c r="P103" s="1">
        <f>_xlfn.XLOOKUP(D103,Product_Dim!$A$2:$A$101,Product_Dim!$H$2:$H$101)</f>
        <v>167.34</v>
      </c>
      <c r="Q103" s="1" t="str">
        <f>_xlfn.XLOOKUP(C103,'Customer_Dim'!$A$2:$A$501,'Customer_Dim'!$I$2:$I$501)</f>
        <v>Gold</v>
      </c>
      <c r="R103" s="1" t="str">
        <f>_xlfn.XLOOKUP(C103,'Customer_Dim'!$A$2:$A$501,'Customer_Dim'!$D$2:$D$501)</f>
        <v>Female</v>
      </c>
      <c r="S103" s="1" t="str">
        <f>_xlfn.XLOOKUP(C103,'Customer_Dim'!$A$2:$A$501,'Customer_Dim'!$L$2:$L$501)</f>
        <v>Middle Age</v>
      </c>
      <c r="T103" s="1" t="str">
        <f>_xlfn.XLOOKUP(E103,Store_Dim!$A$2:$A$21,Store_Dim!$C$2:$C$21)</f>
        <v>East</v>
      </c>
      <c r="U103" s="1" t="str">
        <f>_xlfn.XLOOKUP(E103,Store_Dim!$A$2:$A$21,Store_Dim!$E$2:$E$21)</f>
        <v>Flagship</v>
      </c>
      <c r="V103" s="1">
        <f>Table8[[#This Row],[Cost]]*Table8[[#This Row],[Quantity]]</f>
        <v>502.02</v>
      </c>
      <c r="W103" s="1">
        <f>Table8[[#This Row],[Total_Amount]]-Table8[[#This Row],[Total Cost]]</f>
        <v>393.28440000000001</v>
      </c>
    </row>
    <row r="104" spans="1:23" x14ac:dyDescent="0.25">
      <c r="A104" t="s">
        <v>3856</v>
      </c>
      <c r="B104" s="3">
        <v>45665</v>
      </c>
      <c r="C104" t="s">
        <v>96</v>
      </c>
      <c r="D104" t="s">
        <v>1588</v>
      </c>
      <c r="E104" t="s">
        <v>1901</v>
      </c>
      <c r="F104" s="4">
        <f>IF(ISBLANK(Sales_Fact[[#This Row],[Quantity]]),MEDIAN(Sales_Fact[Quantity]),Sales_Fact[[#This Row],[Quantity]])</f>
        <v>2</v>
      </c>
      <c r="G104" s="21">
        <f>IF(ISBLANK(Sales_Fact[[#This Row],[Unit_Price]]),MEDIAN(Sales_Fact[Unit_Price]),Sales_Fact[[#This Row],[Unit_Price]])</f>
        <v>471.88</v>
      </c>
      <c r="H104" s="2">
        <f>IF(ISBLANK(Sales_Fact[[#This Row],[Discount]]),MEDIAN(Sales_Fact[Discount]),Sales_Fact[[#This Row],[Discount]])</f>
        <v>0.24</v>
      </c>
      <c r="I104" t="s">
        <v>1868</v>
      </c>
      <c r="J104" s="21">
        <f>Sales_Fact[[#This Row],[Quantity2]]*Sales_Fact[[#This Row],[Unit_Price3]]*(1-Sales_Fact[[#This Row],[Discount4]])</f>
        <v>717.25760000000002</v>
      </c>
      <c r="K104" s="21">
        <f>Sales_Fact[[#This Row],[Quantity2]]*Sales_Fact[[#This Row],[Unit_Price3]]</f>
        <v>943.76</v>
      </c>
      <c r="L104" s="21">
        <f>Sales_Fact[[#This Row],[Gross Amount]]*Sales_Fact[[#This Row],[Discount4]]</f>
        <v>226.50239999999999</v>
      </c>
      <c r="M104" s="1" t="str">
        <f>IF(Sales_Fact[[#This Row],[Total_Amount5]]&gt;1000,"High Value","Standard")</f>
        <v>Standard</v>
      </c>
      <c r="N104" s="1" t="str">
        <f>_xlfn.XLOOKUP(D104,Product_Dim!$A$2:$A$101,Product_Dim!$B$2:$B$101,"Not Found")</f>
        <v>Hair Strengthening Shampoo</v>
      </c>
      <c r="O104" s="1" t="str">
        <f>_xlfn.XLOOKUP(D104,Product_Dim!$A$2:$A$101,Product_Dim!$C$2:$C$101)</f>
        <v>Beauty</v>
      </c>
      <c r="P104" s="1">
        <f>_xlfn.XLOOKUP(D104,Product_Dim!$A$2:$A$101,Product_Dim!$H$2:$H$101)</f>
        <v>115.82</v>
      </c>
      <c r="Q104" s="1" t="str">
        <f>_xlfn.XLOOKUP(C104,'Customer_Dim'!$A$2:$A$501,'Customer_Dim'!$I$2:$I$501)</f>
        <v>Gold</v>
      </c>
      <c r="R104" s="1" t="str">
        <f>_xlfn.XLOOKUP(C104,'Customer_Dim'!$A$2:$A$501,'Customer_Dim'!$D$2:$D$501)</f>
        <v>Female</v>
      </c>
      <c r="S104" s="1" t="str">
        <f>_xlfn.XLOOKUP(C104,'Customer_Dim'!$A$2:$A$501,'Customer_Dim'!$L$2:$L$501)</f>
        <v>Middle Age</v>
      </c>
      <c r="T104" s="1" t="str">
        <f>_xlfn.XLOOKUP(E104,Store_Dim!$A$2:$A$21,Store_Dim!$C$2:$C$21)</f>
        <v>East</v>
      </c>
      <c r="U104" s="1" t="str">
        <f>_xlfn.XLOOKUP(E104,Store_Dim!$A$2:$A$21,Store_Dim!$E$2:$E$21)</f>
        <v>Online</v>
      </c>
      <c r="V104" s="21">
        <f>Table8[[#This Row],[Cost]]*Table8[[#This Row],[Quantity]]</f>
        <v>231.64</v>
      </c>
      <c r="W104" s="21">
        <f>Table8[[#This Row],[Total_Amount]]-Table8[[#This Row],[Total Cost]]</f>
        <v>485.61760000000004</v>
      </c>
    </row>
    <row r="105" spans="1:23" hidden="1" x14ac:dyDescent="0.25">
      <c r="A105" t="s">
        <v>2169</v>
      </c>
      <c r="B105" s="3">
        <v>45639</v>
      </c>
      <c r="C105" t="s">
        <v>100</v>
      </c>
      <c r="D105" t="s">
        <v>1578</v>
      </c>
      <c r="E105" t="s">
        <v>1870</v>
      </c>
      <c r="F105" s="4">
        <f>IF(ISBLANK(Sales_Fact[[#This Row],[Quantity]]),MEDIAN(Sales_Fact[Quantity]),Sales_Fact[[#This Row],[Quantity]])</f>
        <v>4</v>
      </c>
      <c r="G105" s="1">
        <f>IF(ISBLANK(Sales_Fact[[#This Row],[Unit_Price]]),MEDIAN(Sales_Fact[Unit_Price]),Sales_Fact[[#This Row],[Unit_Price]])</f>
        <v>925.19</v>
      </c>
      <c r="H105" s="2">
        <f>IF(ISBLANK(Sales_Fact[[#This Row],[Discount]]),MEDIAN(Sales_Fact[Discount]),Sales_Fact[[#This Row],[Discount]])</f>
        <v>0.19</v>
      </c>
      <c r="I105" t="s">
        <v>1861</v>
      </c>
      <c r="J105" s="1">
        <f>Sales_Fact[[#This Row],[Quantity2]]*Sales_Fact[[#This Row],[Unit_Price3]]*(1-Sales_Fact[[#This Row],[Discount4]])</f>
        <v>2997.6156000000005</v>
      </c>
      <c r="K105" s="1">
        <f>Sales_Fact[[#This Row],[Quantity2]]*Sales_Fact[[#This Row],[Unit_Price3]]</f>
        <v>3700.76</v>
      </c>
      <c r="L105" s="1">
        <f>Sales_Fact[[#This Row],[Gross Amount]]*Sales_Fact[[#This Row],[Discount4]]</f>
        <v>703.14440000000002</v>
      </c>
      <c r="M105" s="1" t="str">
        <f>IF(Sales_Fact[[#This Row],[Total_Amount5]]&gt;1000,"High Value","Standard")</f>
        <v>High Value</v>
      </c>
      <c r="N105" s="1" t="str">
        <f>_xlfn.XLOOKUP(D105,Product_Dim!$A$2:$A$101,Product_Dim!$B$2:$B$101,"Not Found")</f>
        <v>Adjustable Dumbbell Set</v>
      </c>
      <c r="O105" s="1" t="str">
        <f>_xlfn.XLOOKUP(D105,Product_Dim!$A$2:$A$101,Product_Dim!$C$2:$C$101)</f>
        <v>Sports</v>
      </c>
      <c r="P105" s="1">
        <f>_xlfn.XLOOKUP(D105,Product_Dim!$A$2:$A$101,Product_Dim!$H$2:$H$101)</f>
        <v>495.72</v>
      </c>
      <c r="Q105" s="1" t="str">
        <f>_xlfn.XLOOKUP(C105,'Customer_Dim'!$A$2:$A$501,'Customer_Dim'!$I$2:$I$501)</f>
        <v>Silver</v>
      </c>
      <c r="R105" s="1" t="str">
        <f>_xlfn.XLOOKUP(C105,'Customer_Dim'!$A$2:$A$501,'Customer_Dim'!$D$2:$D$501)</f>
        <v>Female</v>
      </c>
      <c r="S105" s="1" t="str">
        <f>_xlfn.XLOOKUP(C105,'Customer_Dim'!$A$2:$A$501,'Customer_Dim'!$L$2:$L$501)</f>
        <v>Middle Age</v>
      </c>
      <c r="T105" s="1" t="str">
        <f>_xlfn.XLOOKUP(E105,Store_Dim!$A$2:$A$21,Store_Dim!$C$2:$C$21)</f>
        <v>North</v>
      </c>
      <c r="U105" s="1" t="str">
        <f>_xlfn.XLOOKUP(E105,Store_Dim!$A$2:$A$21,Store_Dim!$E$2:$E$21)</f>
        <v>Outlet</v>
      </c>
      <c r="V105" s="1">
        <f>Table8[[#This Row],[Cost]]*Table8[[#This Row],[Quantity]]</f>
        <v>1982.88</v>
      </c>
      <c r="W105" s="1">
        <f>Table8[[#This Row],[Total_Amount]]-Table8[[#This Row],[Total Cost]]</f>
        <v>1014.7356000000004</v>
      </c>
    </row>
    <row r="106" spans="1:23" hidden="1" x14ac:dyDescent="0.25">
      <c r="A106" t="s">
        <v>3027</v>
      </c>
      <c r="B106" s="3">
        <v>45518</v>
      </c>
      <c r="C106" t="s">
        <v>100</v>
      </c>
      <c r="D106" t="s">
        <v>1782</v>
      </c>
      <c r="E106" t="s">
        <v>1909</v>
      </c>
      <c r="F106" s="4">
        <f>IF(ISBLANK(Sales_Fact[[#This Row],[Quantity]]),MEDIAN(Sales_Fact[Quantity]),Sales_Fact[[#This Row],[Quantity]])</f>
        <v>2</v>
      </c>
      <c r="G106" s="1">
        <f>IF(ISBLANK(Sales_Fact[[#This Row],[Unit_Price]]),MEDIAN(Sales_Fact[Unit_Price]),Sales_Fact[[#This Row],[Unit_Price]])</f>
        <v>879.63</v>
      </c>
      <c r="H106" s="2">
        <f>IF(ISBLANK(Sales_Fact[[#This Row],[Discount]]),MEDIAN(Sales_Fact[Discount]),Sales_Fact[[#This Row],[Discount]])</f>
        <v>7.0000000000000007E-2</v>
      </c>
      <c r="I106" t="s">
        <v>1868</v>
      </c>
      <c r="J106" s="1">
        <f>Sales_Fact[[#This Row],[Quantity2]]*Sales_Fact[[#This Row],[Unit_Price3]]*(1-Sales_Fact[[#This Row],[Discount4]])</f>
        <v>1636.1117999999999</v>
      </c>
      <c r="K106" s="1">
        <f>Sales_Fact[[#This Row],[Quantity2]]*Sales_Fact[[#This Row],[Unit_Price3]]</f>
        <v>1759.26</v>
      </c>
      <c r="L106" s="1">
        <f>Sales_Fact[[#This Row],[Gross Amount]]*Sales_Fact[[#This Row],[Discount4]]</f>
        <v>123.14820000000002</v>
      </c>
      <c r="M106" s="1" t="str">
        <f>IF(Sales_Fact[[#This Row],[Total_Amount5]]&gt;1000,"High Value","Standard")</f>
        <v>High Value</v>
      </c>
      <c r="N106" s="1" t="str">
        <f>_xlfn.XLOOKUP(D106,Product_Dim!$A$2:$A$101,Product_Dim!$B$2:$B$101,"Not Found")</f>
        <v>WiFi Mesh Router</v>
      </c>
      <c r="O106" s="1" t="str">
        <f>_xlfn.XLOOKUP(D106,Product_Dim!$A$2:$A$101,Product_Dim!$C$2:$C$101)</f>
        <v>Electronics</v>
      </c>
      <c r="P106" s="1">
        <f>_xlfn.XLOOKUP(D106,Product_Dim!$A$2:$A$101,Product_Dim!$H$2:$H$101)</f>
        <v>480.9</v>
      </c>
      <c r="Q106" s="1" t="str">
        <f>_xlfn.XLOOKUP(C106,'Customer_Dim'!$A$2:$A$501,'Customer_Dim'!$I$2:$I$501)</f>
        <v>Silver</v>
      </c>
      <c r="R106" s="1" t="str">
        <f>_xlfn.XLOOKUP(C106,'Customer_Dim'!$A$2:$A$501,'Customer_Dim'!$D$2:$D$501)</f>
        <v>Female</v>
      </c>
      <c r="S106" s="1" t="str">
        <f>_xlfn.XLOOKUP(C106,'Customer_Dim'!$A$2:$A$501,'Customer_Dim'!$L$2:$L$501)</f>
        <v>Middle Age</v>
      </c>
      <c r="T106" s="1" t="str">
        <f>_xlfn.XLOOKUP(E106,Store_Dim!$A$2:$A$21,Store_Dim!$C$2:$C$21)</f>
        <v>South</v>
      </c>
      <c r="U106" s="1" t="str">
        <f>_xlfn.XLOOKUP(E106,Store_Dim!$A$2:$A$21,Store_Dim!$E$2:$E$21)</f>
        <v>Outlet</v>
      </c>
      <c r="V106" s="1">
        <f>Table8[[#This Row],[Cost]]*Table8[[#This Row],[Quantity]]</f>
        <v>961.8</v>
      </c>
      <c r="W106" s="1">
        <f>Table8[[#This Row],[Total_Amount]]-Table8[[#This Row],[Total Cost]]</f>
        <v>674.31179999999995</v>
      </c>
    </row>
    <row r="107" spans="1:23" x14ac:dyDescent="0.25">
      <c r="A107" t="s">
        <v>3042</v>
      </c>
      <c r="B107" s="3">
        <v>45587</v>
      </c>
      <c r="C107" t="s">
        <v>100</v>
      </c>
      <c r="D107" t="s">
        <v>1800</v>
      </c>
      <c r="E107" t="s">
        <v>1904</v>
      </c>
      <c r="F107" s="4">
        <f>IF(ISBLANK(Sales_Fact[[#This Row],[Quantity]]),MEDIAN(Sales_Fact[Quantity]),Sales_Fact[[#This Row],[Quantity]])</f>
        <v>2</v>
      </c>
      <c r="G107" s="21">
        <f>IF(ISBLANK(Sales_Fact[[#This Row],[Unit_Price]]),MEDIAN(Sales_Fact[Unit_Price]),Sales_Fact[[#This Row],[Unit_Price]])</f>
        <v>418.23</v>
      </c>
      <c r="H107" s="2">
        <f>IF(ISBLANK(Sales_Fact[[#This Row],[Discount]]),MEDIAN(Sales_Fact[Discount]),Sales_Fact[[#This Row],[Discount]])</f>
        <v>0.28000000000000003</v>
      </c>
      <c r="I107" t="s">
        <v>1864</v>
      </c>
      <c r="J107" s="21">
        <f>Sales_Fact[[#This Row],[Quantity2]]*Sales_Fact[[#This Row],[Unit_Price3]]*(1-Sales_Fact[[#This Row],[Discount4]])</f>
        <v>602.25120000000004</v>
      </c>
      <c r="K107" s="21">
        <f>Sales_Fact[[#This Row],[Quantity2]]*Sales_Fact[[#This Row],[Unit_Price3]]</f>
        <v>836.46</v>
      </c>
      <c r="L107" s="21">
        <f>Sales_Fact[[#This Row],[Gross Amount]]*Sales_Fact[[#This Row],[Discount4]]</f>
        <v>234.20880000000002</v>
      </c>
      <c r="M107" s="1" t="str">
        <f>IF(Sales_Fact[[#This Row],[Total_Amount5]]&gt;1000,"High Value","Standard")</f>
        <v>Standard</v>
      </c>
      <c r="N107" s="1" t="str">
        <f>_xlfn.XLOOKUP(D107,Product_Dim!$A$2:$A$101,Product_Dim!$B$2:$B$101,"Not Found")</f>
        <v>Hydrating Face Cleanser</v>
      </c>
      <c r="O107" s="1" t="str">
        <f>_xlfn.XLOOKUP(D107,Product_Dim!$A$2:$A$101,Product_Dim!$C$2:$C$101)</f>
        <v>Beauty</v>
      </c>
      <c r="P107" s="1">
        <f>_xlfn.XLOOKUP(D107,Product_Dim!$A$2:$A$101,Product_Dim!$H$2:$H$101)</f>
        <v>242.96499999999997</v>
      </c>
      <c r="Q107" s="1" t="str">
        <f>_xlfn.XLOOKUP(C107,'Customer_Dim'!$A$2:$A$501,'Customer_Dim'!$I$2:$I$501)</f>
        <v>Silver</v>
      </c>
      <c r="R107" s="1" t="str">
        <f>_xlfn.XLOOKUP(C107,'Customer_Dim'!$A$2:$A$501,'Customer_Dim'!$D$2:$D$501)</f>
        <v>Female</v>
      </c>
      <c r="S107" s="1" t="str">
        <f>_xlfn.XLOOKUP(C107,'Customer_Dim'!$A$2:$A$501,'Customer_Dim'!$L$2:$L$501)</f>
        <v>Middle Age</v>
      </c>
      <c r="T107" s="1" t="str">
        <f>_xlfn.XLOOKUP(E107,Store_Dim!$A$2:$A$21,Store_Dim!$C$2:$C$21)</f>
        <v>East</v>
      </c>
      <c r="U107" s="1" t="str">
        <f>_xlfn.XLOOKUP(E107,Store_Dim!$A$2:$A$21,Store_Dim!$E$2:$E$21)</f>
        <v>Online</v>
      </c>
      <c r="V107" s="21">
        <f>Table8[[#This Row],[Cost]]*Table8[[#This Row],[Quantity]]</f>
        <v>485.92999999999995</v>
      </c>
      <c r="W107" s="21">
        <f>Table8[[#This Row],[Total_Amount]]-Table8[[#This Row],[Total Cost]]</f>
        <v>116.32120000000009</v>
      </c>
    </row>
    <row r="108" spans="1:23" hidden="1" x14ac:dyDescent="0.25">
      <c r="A108" t="s">
        <v>2036</v>
      </c>
      <c r="B108" s="3">
        <v>45594</v>
      </c>
      <c r="C108" t="s">
        <v>100</v>
      </c>
      <c r="D108" t="s">
        <v>1591</v>
      </c>
      <c r="E108" t="s">
        <v>1866</v>
      </c>
      <c r="F108" s="4">
        <f>IF(ISBLANK(Sales_Fact[[#This Row],[Quantity]]),MEDIAN(Sales_Fact[Quantity]),Sales_Fact[[#This Row],[Quantity]])</f>
        <v>3</v>
      </c>
      <c r="G108" s="1">
        <f>IF(ISBLANK(Sales_Fact[[#This Row],[Unit_Price]]),MEDIAN(Sales_Fact[Unit_Price]),Sales_Fact[[#This Row],[Unit_Price]])</f>
        <v>551.72</v>
      </c>
      <c r="H108" s="2">
        <f>IF(ISBLANK(Sales_Fact[[#This Row],[Discount]]),MEDIAN(Sales_Fact[Discount]),Sales_Fact[[#This Row],[Discount]])</f>
        <v>0.03</v>
      </c>
      <c r="I108" t="s">
        <v>1864</v>
      </c>
      <c r="J108" s="1">
        <f>Sales_Fact[[#This Row],[Quantity2]]*Sales_Fact[[#This Row],[Unit_Price3]]*(1-Sales_Fact[[#This Row],[Discount4]])</f>
        <v>1605.5052000000001</v>
      </c>
      <c r="K108" s="1">
        <f>Sales_Fact[[#This Row],[Quantity2]]*Sales_Fact[[#This Row],[Unit_Price3]]</f>
        <v>1655.16</v>
      </c>
      <c r="L108" s="1">
        <f>Sales_Fact[[#This Row],[Gross Amount]]*Sales_Fact[[#This Row],[Discount4]]</f>
        <v>49.654800000000002</v>
      </c>
      <c r="M108" s="1" t="str">
        <f>IF(Sales_Fact[[#This Row],[Total_Amount5]]&gt;1000,"High Value","Standard")</f>
        <v>High Value</v>
      </c>
      <c r="N108" s="1" t="str">
        <f>_xlfn.XLOOKUP(D108,Product_Dim!$A$2:$A$101,Product_Dim!$B$2:$B$101,"Not Found")</f>
        <v>USB-C Fast Charger</v>
      </c>
      <c r="O108" s="1" t="str">
        <f>_xlfn.XLOOKUP(D108,Product_Dim!$A$2:$A$101,Product_Dim!$C$2:$C$101)</f>
        <v>Electronics</v>
      </c>
      <c r="P108" s="1">
        <f>_xlfn.XLOOKUP(D108,Product_Dim!$A$2:$A$101,Product_Dim!$H$2:$H$101)</f>
        <v>242.23</v>
      </c>
      <c r="Q108" s="1" t="str">
        <f>_xlfn.XLOOKUP(C108,'Customer_Dim'!$A$2:$A$501,'Customer_Dim'!$I$2:$I$501)</f>
        <v>Silver</v>
      </c>
      <c r="R108" s="1" t="str">
        <f>_xlfn.XLOOKUP(C108,'Customer_Dim'!$A$2:$A$501,'Customer_Dim'!$D$2:$D$501)</f>
        <v>Female</v>
      </c>
      <c r="S108" s="1" t="str">
        <f>_xlfn.XLOOKUP(C108,'Customer_Dim'!$A$2:$A$501,'Customer_Dim'!$L$2:$L$501)</f>
        <v>Middle Age</v>
      </c>
      <c r="T108" s="1" t="str">
        <f>_xlfn.XLOOKUP(E108,Store_Dim!$A$2:$A$21,Store_Dim!$C$2:$C$21)</f>
        <v>West</v>
      </c>
      <c r="U108" s="1" t="str">
        <f>_xlfn.XLOOKUP(E108,Store_Dim!$A$2:$A$21,Store_Dim!$E$2:$E$21)</f>
        <v>Online</v>
      </c>
      <c r="V108" s="1">
        <f>Table8[[#This Row],[Cost]]*Table8[[#This Row],[Quantity]]</f>
        <v>726.68999999999994</v>
      </c>
      <c r="W108" s="1">
        <f>Table8[[#This Row],[Total_Amount]]-Table8[[#This Row],[Total Cost]]</f>
        <v>878.81520000000012</v>
      </c>
    </row>
    <row r="109" spans="1:23" hidden="1" x14ac:dyDescent="0.25">
      <c r="A109" t="s">
        <v>2090</v>
      </c>
      <c r="B109" s="3">
        <v>45465</v>
      </c>
      <c r="C109" t="s">
        <v>100</v>
      </c>
      <c r="D109" t="s">
        <v>1752</v>
      </c>
      <c r="E109" t="s">
        <v>1890</v>
      </c>
      <c r="F109" s="4">
        <f>IF(ISBLANK(Sales_Fact[[#This Row],[Quantity]]),MEDIAN(Sales_Fact[Quantity]),Sales_Fact[[#This Row],[Quantity]])</f>
        <v>4</v>
      </c>
      <c r="G109" s="1">
        <f>IF(ISBLANK(Sales_Fact[[#This Row],[Unit_Price]]),MEDIAN(Sales_Fact[Unit_Price]),Sales_Fact[[#This Row],[Unit_Price]])</f>
        <v>525.61</v>
      </c>
      <c r="H109" s="2">
        <f>IF(ISBLANK(Sales_Fact[[#This Row],[Discount]]),MEDIAN(Sales_Fact[Discount]),Sales_Fact[[#This Row],[Discount]])</f>
        <v>0.02</v>
      </c>
      <c r="I109" t="s">
        <v>1868</v>
      </c>
      <c r="J109" s="1">
        <f>Sales_Fact[[#This Row],[Quantity2]]*Sales_Fact[[#This Row],[Unit_Price3]]*(1-Sales_Fact[[#This Row],[Discount4]])</f>
        <v>2060.3912</v>
      </c>
      <c r="K109" s="1">
        <f>Sales_Fact[[#This Row],[Quantity2]]*Sales_Fact[[#This Row],[Unit_Price3]]</f>
        <v>2102.44</v>
      </c>
      <c r="L109" s="1">
        <f>Sales_Fact[[#This Row],[Gross Amount]]*Sales_Fact[[#This Row],[Discount4]]</f>
        <v>42.0488</v>
      </c>
      <c r="M109" s="1" t="str">
        <f>IF(Sales_Fact[[#This Row],[Total_Amount5]]&gt;1000,"High Value","Standard")</f>
        <v>High Value</v>
      </c>
      <c r="N109" s="1" t="str">
        <f>_xlfn.XLOOKUP(D109,Product_Dim!$A$2:$A$101,Product_Dim!$B$2:$B$101,"Not Found")</f>
        <v>Smart LED Light Strip</v>
      </c>
      <c r="O109" s="1" t="str">
        <f>_xlfn.XLOOKUP(D109,Product_Dim!$A$2:$A$101,Product_Dim!$C$2:$C$101)</f>
        <v>Electronics</v>
      </c>
      <c r="P109" s="1">
        <f>_xlfn.XLOOKUP(D109,Product_Dim!$A$2:$A$101,Product_Dim!$H$2:$H$101)</f>
        <v>349.17</v>
      </c>
      <c r="Q109" s="1" t="str">
        <f>_xlfn.XLOOKUP(C109,'Customer_Dim'!$A$2:$A$501,'Customer_Dim'!$I$2:$I$501)</f>
        <v>Silver</v>
      </c>
      <c r="R109" s="1" t="str">
        <f>_xlfn.XLOOKUP(C109,'Customer_Dim'!$A$2:$A$501,'Customer_Dim'!$D$2:$D$501)</f>
        <v>Female</v>
      </c>
      <c r="S109" s="1" t="str">
        <f>_xlfn.XLOOKUP(C109,'Customer_Dim'!$A$2:$A$501,'Customer_Dim'!$L$2:$L$501)</f>
        <v>Middle Age</v>
      </c>
      <c r="T109" s="1" t="str">
        <f>_xlfn.XLOOKUP(E109,Store_Dim!$A$2:$A$21,Store_Dim!$C$2:$C$21)</f>
        <v>South</v>
      </c>
      <c r="U109" s="1" t="str">
        <f>_xlfn.XLOOKUP(E109,Store_Dim!$A$2:$A$21,Store_Dim!$E$2:$E$21)</f>
        <v>Flagship</v>
      </c>
      <c r="V109" s="1">
        <f>Table8[[#This Row],[Cost]]*Table8[[#This Row],[Quantity]]</f>
        <v>1396.68</v>
      </c>
      <c r="W109" s="1">
        <f>Table8[[#This Row],[Total_Amount]]-Table8[[#This Row],[Total Cost]]</f>
        <v>663.71119999999996</v>
      </c>
    </row>
    <row r="110" spans="1:23" x14ac:dyDescent="0.25">
      <c r="A110" t="s">
        <v>3615</v>
      </c>
      <c r="B110" s="3">
        <v>45214</v>
      </c>
      <c r="C110" t="s">
        <v>104</v>
      </c>
      <c r="D110" t="s">
        <v>1588</v>
      </c>
      <c r="E110" t="s">
        <v>1879</v>
      </c>
      <c r="F110" s="4">
        <f>IF(ISBLANK(Sales_Fact[[#This Row],[Quantity]]),MEDIAN(Sales_Fact[Quantity]),Sales_Fact[[#This Row],[Quantity]])</f>
        <v>3</v>
      </c>
      <c r="G110" s="21">
        <f>IF(ISBLANK(Sales_Fact[[#This Row],[Unit_Price]]),MEDIAN(Sales_Fact[Unit_Price]),Sales_Fact[[#This Row],[Unit_Price]])</f>
        <v>815.3</v>
      </c>
      <c r="H110" s="2">
        <f>IF(ISBLANK(Sales_Fact[[#This Row],[Discount]]),MEDIAN(Sales_Fact[Discount]),Sales_Fact[[#This Row],[Discount]])</f>
        <v>0.03</v>
      </c>
      <c r="I110" t="s">
        <v>1868</v>
      </c>
      <c r="J110" s="21">
        <f>Sales_Fact[[#This Row],[Quantity2]]*Sales_Fact[[#This Row],[Unit_Price3]]*(1-Sales_Fact[[#This Row],[Discount4]])</f>
        <v>2372.5229999999997</v>
      </c>
      <c r="K110" s="21">
        <f>Sales_Fact[[#This Row],[Quantity2]]*Sales_Fact[[#This Row],[Unit_Price3]]</f>
        <v>2445.8999999999996</v>
      </c>
      <c r="L110" s="21">
        <f>Sales_Fact[[#This Row],[Gross Amount]]*Sales_Fact[[#This Row],[Discount4]]</f>
        <v>73.376999999999981</v>
      </c>
      <c r="M110" s="1" t="str">
        <f>IF(Sales_Fact[[#This Row],[Total_Amount5]]&gt;1000,"High Value","Standard")</f>
        <v>High Value</v>
      </c>
      <c r="N110" s="1" t="str">
        <f>_xlfn.XLOOKUP(D110,Product_Dim!$A$2:$A$101,Product_Dim!$B$2:$B$101,"Not Found")</f>
        <v>Hair Strengthening Shampoo</v>
      </c>
      <c r="O110" s="1" t="str">
        <f>_xlfn.XLOOKUP(D110,Product_Dim!$A$2:$A$101,Product_Dim!$C$2:$C$101)</f>
        <v>Beauty</v>
      </c>
      <c r="P110" s="1">
        <f>_xlfn.XLOOKUP(D110,Product_Dim!$A$2:$A$101,Product_Dim!$H$2:$H$101)</f>
        <v>115.82</v>
      </c>
      <c r="Q110" s="1" t="str">
        <f>_xlfn.XLOOKUP(C110,'Customer_Dim'!$A$2:$A$501,'Customer_Dim'!$I$2:$I$501)</f>
        <v>Silver</v>
      </c>
      <c r="R110" s="1" t="str">
        <f>_xlfn.XLOOKUP(C110,'Customer_Dim'!$A$2:$A$501,'Customer_Dim'!$D$2:$D$501)</f>
        <v>Female</v>
      </c>
      <c r="S110" s="1" t="str">
        <f>_xlfn.XLOOKUP(C110,'Customer_Dim'!$A$2:$A$501,'Customer_Dim'!$L$2:$L$501)</f>
        <v>Senior</v>
      </c>
      <c r="T110" s="1" t="str">
        <f>_xlfn.XLOOKUP(E110,Store_Dim!$A$2:$A$21,Store_Dim!$C$2:$C$21)</f>
        <v>East</v>
      </c>
      <c r="U110" s="1" t="str">
        <f>_xlfn.XLOOKUP(E110,Store_Dim!$A$2:$A$21,Store_Dim!$E$2:$E$21)</f>
        <v>Flagship</v>
      </c>
      <c r="V110" s="21">
        <f>Table8[[#This Row],[Cost]]*Table8[[#This Row],[Quantity]]</f>
        <v>347.46</v>
      </c>
      <c r="W110" s="21">
        <f>Table8[[#This Row],[Total_Amount]]-Table8[[#This Row],[Total Cost]]</f>
        <v>2025.0629999999996</v>
      </c>
    </row>
    <row r="111" spans="1:23" hidden="1" x14ac:dyDescent="0.25">
      <c r="A111" t="s">
        <v>3887</v>
      </c>
      <c r="B111" s="3">
        <v>45267</v>
      </c>
      <c r="C111" t="s">
        <v>104</v>
      </c>
      <c r="D111" t="s">
        <v>1779</v>
      </c>
      <c r="E111" t="s">
        <v>1892</v>
      </c>
      <c r="F111" s="4">
        <f>IF(ISBLANK(Sales_Fact[[#This Row],[Quantity]]),MEDIAN(Sales_Fact[Quantity]),Sales_Fact[[#This Row],[Quantity]])</f>
        <v>3</v>
      </c>
      <c r="G111" s="1">
        <f>IF(ISBLANK(Sales_Fact[[#This Row],[Unit_Price]]),MEDIAN(Sales_Fact[Unit_Price]),Sales_Fact[[#This Row],[Unit_Price]])</f>
        <v>376.46</v>
      </c>
      <c r="H111" s="2">
        <f>IF(ISBLANK(Sales_Fact[[#This Row],[Discount]]),MEDIAN(Sales_Fact[Discount]),Sales_Fact[[#This Row],[Discount]])</f>
        <v>0.09</v>
      </c>
      <c r="I111" t="s">
        <v>1864</v>
      </c>
      <c r="J111" s="1">
        <f>Sales_Fact[[#This Row],[Quantity2]]*Sales_Fact[[#This Row],[Unit_Price3]]*(1-Sales_Fact[[#This Row],[Discount4]])</f>
        <v>1027.7357999999999</v>
      </c>
      <c r="K111" s="1">
        <f>Sales_Fact[[#This Row],[Quantity2]]*Sales_Fact[[#This Row],[Unit_Price3]]</f>
        <v>1129.3799999999999</v>
      </c>
      <c r="L111" s="1">
        <f>Sales_Fact[[#This Row],[Gross Amount]]*Sales_Fact[[#This Row],[Discount4]]</f>
        <v>101.64419999999998</v>
      </c>
      <c r="M111" s="1" t="str">
        <f>IF(Sales_Fact[[#This Row],[Total_Amount5]]&gt;1000,"High Value","Standard")</f>
        <v>High Value</v>
      </c>
      <c r="N111" s="1" t="str">
        <f>_xlfn.XLOOKUP(D111,Product_Dim!$A$2:$A$101,Product_Dim!$B$2:$B$101,"Not Found")</f>
        <v>Wireless Mouse</v>
      </c>
      <c r="O111" s="1" t="str">
        <f>_xlfn.XLOOKUP(D111,Product_Dim!$A$2:$A$101,Product_Dim!$C$2:$C$101)</f>
        <v>Electronics</v>
      </c>
      <c r="P111" s="1">
        <f>_xlfn.XLOOKUP(D111,Product_Dim!$A$2:$A$101,Product_Dim!$H$2:$H$101)</f>
        <v>392.89</v>
      </c>
      <c r="Q111" s="1" t="str">
        <f>_xlfn.XLOOKUP(C111,'Customer_Dim'!$A$2:$A$501,'Customer_Dim'!$I$2:$I$501)</f>
        <v>Silver</v>
      </c>
      <c r="R111" s="1" t="str">
        <f>_xlfn.XLOOKUP(C111,'Customer_Dim'!$A$2:$A$501,'Customer_Dim'!$D$2:$D$501)</f>
        <v>Female</v>
      </c>
      <c r="S111" s="1" t="str">
        <f>_xlfn.XLOOKUP(C111,'Customer_Dim'!$A$2:$A$501,'Customer_Dim'!$L$2:$L$501)</f>
        <v>Senior</v>
      </c>
      <c r="T111" s="1" t="str">
        <f>_xlfn.XLOOKUP(E111,Store_Dim!$A$2:$A$21,Store_Dim!$C$2:$C$21)</f>
        <v>East</v>
      </c>
      <c r="U111" s="1" t="str">
        <f>_xlfn.XLOOKUP(E111,Store_Dim!$A$2:$A$21,Store_Dim!$E$2:$E$21)</f>
        <v>Online</v>
      </c>
      <c r="V111" s="1">
        <f>Table8[[#This Row],[Cost]]*Table8[[#This Row],[Quantity]]</f>
        <v>1178.67</v>
      </c>
      <c r="W111" s="1">
        <f>Table8[[#This Row],[Total_Amount]]-Table8[[#This Row],[Total Cost]]</f>
        <v>-150.93420000000015</v>
      </c>
    </row>
    <row r="112" spans="1:23" hidden="1" x14ac:dyDescent="0.25">
      <c r="A112" t="s">
        <v>3369</v>
      </c>
      <c r="B112" s="3">
        <v>45375</v>
      </c>
      <c r="C112" t="s">
        <v>104</v>
      </c>
      <c r="D112" t="s">
        <v>1842</v>
      </c>
      <c r="E112" t="s">
        <v>1896</v>
      </c>
      <c r="F112" s="4">
        <f>IF(ISBLANK(Sales_Fact[[#This Row],[Quantity]]),MEDIAN(Sales_Fact[Quantity]),Sales_Fact[[#This Row],[Quantity]])</f>
        <v>4</v>
      </c>
      <c r="G112" s="1">
        <f>IF(ISBLANK(Sales_Fact[[#This Row],[Unit_Price]]),MEDIAN(Sales_Fact[Unit_Price]),Sales_Fact[[#This Row],[Unit_Price]])</f>
        <v>239.83</v>
      </c>
      <c r="H112" s="2">
        <f>IF(ISBLANK(Sales_Fact[[#This Row],[Discount]]),MEDIAN(Sales_Fact[Discount]),Sales_Fact[[#This Row],[Discount]])</f>
        <v>0.08</v>
      </c>
      <c r="I112" t="s">
        <v>1868</v>
      </c>
      <c r="J112" s="1">
        <f>Sales_Fact[[#This Row],[Quantity2]]*Sales_Fact[[#This Row],[Unit_Price3]]*(1-Sales_Fact[[#This Row],[Discount4]])</f>
        <v>882.57440000000008</v>
      </c>
      <c r="K112" s="1">
        <f>Sales_Fact[[#This Row],[Quantity2]]*Sales_Fact[[#This Row],[Unit_Price3]]</f>
        <v>959.32</v>
      </c>
      <c r="L112" s="1">
        <f>Sales_Fact[[#This Row],[Gross Amount]]*Sales_Fact[[#This Row],[Discount4]]</f>
        <v>76.74560000000001</v>
      </c>
      <c r="M112" s="1" t="str">
        <f>IF(Sales_Fact[[#This Row],[Total_Amount5]]&gt;1000,"High Value","Standard")</f>
        <v>Standard</v>
      </c>
      <c r="N112" s="1" t="str">
        <f>_xlfn.XLOOKUP(D112,Product_Dim!$A$2:$A$101,Product_Dim!$B$2:$B$101,"Not Found")</f>
        <v>Cricket Bat</v>
      </c>
      <c r="O112" s="1" t="str">
        <f>_xlfn.XLOOKUP(D112,Product_Dim!$A$2:$A$101,Product_Dim!$C$2:$C$101)</f>
        <v>Sports</v>
      </c>
      <c r="P112" s="1">
        <f>_xlfn.XLOOKUP(D112,Product_Dim!$A$2:$A$101,Product_Dim!$H$2:$H$101)</f>
        <v>245.98</v>
      </c>
      <c r="Q112" s="1" t="str">
        <f>_xlfn.XLOOKUP(C112,'Customer_Dim'!$A$2:$A$501,'Customer_Dim'!$I$2:$I$501)</f>
        <v>Silver</v>
      </c>
      <c r="R112" s="1" t="str">
        <f>_xlfn.XLOOKUP(C112,'Customer_Dim'!$A$2:$A$501,'Customer_Dim'!$D$2:$D$501)</f>
        <v>Female</v>
      </c>
      <c r="S112" s="1" t="str">
        <f>_xlfn.XLOOKUP(C112,'Customer_Dim'!$A$2:$A$501,'Customer_Dim'!$L$2:$L$501)</f>
        <v>Senior</v>
      </c>
      <c r="T112" s="1" t="str">
        <f>_xlfn.XLOOKUP(E112,Store_Dim!$A$2:$A$21,Store_Dim!$C$2:$C$21)</f>
        <v>East</v>
      </c>
      <c r="U112" s="1" t="str">
        <f>_xlfn.XLOOKUP(E112,Store_Dim!$A$2:$A$21,Store_Dim!$E$2:$E$21)</f>
        <v>Flagship</v>
      </c>
      <c r="V112" s="1">
        <f>Table8[[#This Row],[Cost]]*Table8[[#This Row],[Quantity]]</f>
        <v>983.92</v>
      </c>
      <c r="W112" s="1">
        <f>Table8[[#This Row],[Total_Amount]]-Table8[[#This Row],[Total Cost]]</f>
        <v>-101.34559999999988</v>
      </c>
    </row>
    <row r="113" spans="1:23" hidden="1" x14ac:dyDescent="0.25">
      <c r="A113" t="s">
        <v>3044</v>
      </c>
      <c r="B113" s="3">
        <v>45923</v>
      </c>
      <c r="C113" t="s">
        <v>104</v>
      </c>
      <c r="D113" t="s">
        <v>1617</v>
      </c>
      <c r="E113" t="s">
        <v>1872</v>
      </c>
      <c r="F113" s="4">
        <f>IF(ISBLANK(Sales_Fact[[#This Row],[Quantity]]),MEDIAN(Sales_Fact[Quantity]),Sales_Fact[[#This Row],[Quantity]])</f>
        <v>2</v>
      </c>
      <c r="G113" s="1">
        <f>IF(ISBLANK(Sales_Fact[[#This Row],[Unit_Price]]),MEDIAN(Sales_Fact[Unit_Price]),Sales_Fact[[#This Row],[Unit_Price]])</f>
        <v>845.71</v>
      </c>
      <c r="H113" s="2">
        <f>IF(ISBLANK(Sales_Fact[[#This Row],[Discount]]),MEDIAN(Sales_Fact[Discount]),Sales_Fact[[#This Row],[Discount]])</f>
        <v>0.01</v>
      </c>
      <c r="I113" t="s">
        <v>1864</v>
      </c>
      <c r="J113" s="1">
        <f>Sales_Fact[[#This Row],[Quantity2]]*Sales_Fact[[#This Row],[Unit_Price3]]*(1-Sales_Fact[[#This Row],[Discount4]])</f>
        <v>1674.5058000000001</v>
      </c>
      <c r="K113" s="1">
        <f>Sales_Fact[[#This Row],[Quantity2]]*Sales_Fact[[#This Row],[Unit_Price3]]</f>
        <v>1691.42</v>
      </c>
      <c r="L113" s="1">
        <f>Sales_Fact[[#This Row],[Gross Amount]]*Sales_Fact[[#This Row],[Discount4]]</f>
        <v>16.914200000000001</v>
      </c>
      <c r="M113" s="1" t="str">
        <f>IF(Sales_Fact[[#This Row],[Total_Amount5]]&gt;1000,"High Value","Standard")</f>
        <v>High Value</v>
      </c>
      <c r="N113" s="1" t="str">
        <f>_xlfn.XLOOKUP(D113,Product_Dim!$A$2:$A$101,Product_Dim!$B$2:$B$101,"Not Found")</f>
        <v>Carbon Fiber Tennis Racket</v>
      </c>
      <c r="O113" s="1" t="str">
        <f>_xlfn.XLOOKUP(D113,Product_Dim!$A$2:$A$101,Product_Dim!$C$2:$C$101)</f>
        <v>Sports</v>
      </c>
      <c r="P113" s="1">
        <f>_xlfn.XLOOKUP(D113,Product_Dim!$A$2:$A$101,Product_Dim!$H$2:$H$101)</f>
        <v>484.62</v>
      </c>
      <c r="Q113" s="1" t="str">
        <f>_xlfn.XLOOKUP(C113,'Customer_Dim'!$A$2:$A$501,'Customer_Dim'!$I$2:$I$501)</f>
        <v>Silver</v>
      </c>
      <c r="R113" s="1" t="str">
        <f>_xlfn.XLOOKUP(C113,'Customer_Dim'!$A$2:$A$501,'Customer_Dim'!$D$2:$D$501)</f>
        <v>Female</v>
      </c>
      <c r="S113" s="1" t="str">
        <f>_xlfn.XLOOKUP(C113,'Customer_Dim'!$A$2:$A$501,'Customer_Dim'!$L$2:$L$501)</f>
        <v>Senior</v>
      </c>
      <c r="T113" s="1" t="str">
        <f>_xlfn.XLOOKUP(E113,Store_Dim!$A$2:$A$21,Store_Dim!$C$2:$C$21)</f>
        <v>South</v>
      </c>
      <c r="U113" s="1" t="str">
        <f>_xlfn.XLOOKUP(E113,Store_Dim!$A$2:$A$21,Store_Dim!$E$2:$E$21)</f>
        <v>Online</v>
      </c>
      <c r="V113" s="1">
        <f>Table8[[#This Row],[Cost]]*Table8[[#This Row],[Quantity]]</f>
        <v>969.24</v>
      </c>
      <c r="W113" s="1">
        <f>Table8[[#This Row],[Total_Amount]]-Table8[[#This Row],[Total Cost]]</f>
        <v>705.26580000000013</v>
      </c>
    </row>
    <row r="114" spans="1:23" hidden="1" x14ac:dyDescent="0.25">
      <c r="A114" t="s">
        <v>2198</v>
      </c>
      <c r="B114" s="3">
        <v>45611</v>
      </c>
      <c r="C114" t="s">
        <v>104</v>
      </c>
      <c r="D114" t="s">
        <v>1791</v>
      </c>
      <c r="E114" t="s">
        <v>1863</v>
      </c>
      <c r="F114" s="4">
        <f>IF(ISBLANK(Sales_Fact[[#This Row],[Quantity]]),MEDIAN(Sales_Fact[Quantity]),Sales_Fact[[#This Row],[Quantity]])</f>
        <v>3</v>
      </c>
      <c r="G114" s="1">
        <f>IF(ISBLANK(Sales_Fact[[#This Row],[Unit_Price]]),MEDIAN(Sales_Fact[Unit_Price]),Sales_Fact[[#This Row],[Unit_Price]])</f>
        <v>948.69</v>
      </c>
      <c r="H114" s="2">
        <f>IF(ISBLANK(Sales_Fact[[#This Row],[Discount]]),MEDIAN(Sales_Fact[Discount]),Sales_Fact[[#This Row],[Discount]])</f>
        <v>0.28999999999999998</v>
      </c>
      <c r="I114" t="s">
        <v>1864</v>
      </c>
      <c r="J114" s="1">
        <f>Sales_Fact[[#This Row],[Quantity2]]*Sales_Fact[[#This Row],[Unit_Price3]]*(1-Sales_Fact[[#This Row],[Discount4]])</f>
        <v>2020.7097000000001</v>
      </c>
      <c r="K114" s="1">
        <f>Sales_Fact[[#This Row],[Quantity2]]*Sales_Fact[[#This Row],[Unit_Price3]]</f>
        <v>2846.07</v>
      </c>
      <c r="L114" s="1">
        <f>Sales_Fact[[#This Row],[Gross Amount]]*Sales_Fact[[#This Row],[Discount4]]</f>
        <v>825.36029999999994</v>
      </c>
      <c r="M114" s="1" t="str">
        <f>IF(Sales_Fact[[#This Row],[Total_Amount5]]&gt;1000,"High Value","Standard")</f>
        <v>High Value</v>
      </c>
      <c r="N114" s="1" t="str">
        <f>_xlfn.XLOOKUP(D114,Product_Dim!$A$2:$A$101,Product_Dim!$B$2:$B$101,"Not Found")</f>
        <v>Wall-Mounted Spice Rack</v>
      </c>
      <c r="O114" s="1" t="str">
        <f>_xlfn.XLOOKUP(D114,Product_Dim!$A$2:$A$101,Product_Dim!$C$2:$C$101)</f>
        <v>Home</v>
      </c>
      <c r="P114" s="1">
        <f>_xlfn.XLOOKUP(D114,Product_Dim!$A$2:$A$101,Product_Dim!$H$2:$H$101)</f>
        <v>143.43</v>
      </c>
      <c r="Q114" s="1" t="str">
        <f>_xlfn.XLOOKUP(C114,'Customer_Dim'!$A$2:$A$501,'Customer_Dim'!$I$2:$I$501)</f>
        <v>Silver</v>
      </c>
      <c r="R114" s="1" t="str">
        <f>_xlfn.XLOOKUP(C114,'Customer_Dim'!$A$2:$A$501,'Customer_Dim'!$D$2:$D$501)</f>
        <v>Female</v>
      </c>
      <c r="S114" s="1" t="str">
        <f>_xlfn.XLOOKUP(C114,'Customer_Dim'!$A$2:$A$501,'Customer_Dim'!$L$2:$L$501)</f>
        <v>Senior</v>
      </c>
      <c r="T114" s="1" t="str">
        <f>_xlfn.XLOOKUP(E114,Store_Dim!$A$2:$A$21,Store_Dim!$C$2:$C$21)</f>
        <v>North</v>
      </c>
      <c r="U114" s="1" t="str">
        <f>_xlfn.XLOOKUP(E114,Store_Dim!$A$2:$A$21,Store_Dim!$E$2:$E$21)</f>
        <v>Flagship</v>
      </c>
      <c r="V114" s="1">
        <f>Table8[[#This Row],[Cost]]*Table8[[#This Row],[Quantity]]</f>
        <v>430.29</v>
      </c>
      <c r="W114" s="1">
        <f>Table8[[#This Row],[Total_Amount]]-Table8[[#This Row],[Total Cost]]</f>
        <v>1590.4197000000001</v>
      </c>
    </row>
    <row r="115" spans="1:23" hidden="1" x14ac:dyDescent="0.25">
      <c r="A115" t="s">
        <v>2135</v>
      </c>
      <c r="B115" s="3">
        <v>45606</v>
      </c>
      <c r="C115" t="s">
        <v>104</v>
      </c>
      <c r="D115" t="s">
        <v>1755</v>
      </c>
      <c r="E115" t="s">
        <v>1860</v>
      </c>
      <c r="F115" s="4">
        <f>IF(ISBLANK(Sales_Fact[[#This Row],[Quantity]]),MEDIAN(Sales_Fact[Quantity]),Sales_Fact[[#This Row],[Quantity]])</f>
        <v>1</v>
      </c>
      <c r="G115" s="1">
        <f>IF(ISBLANK(Sales_Fact[[#This Row],[Unit_Price]]),MEDIAN(Sales_Fact[Unit_Price]),Sales_Fact[[#This Row],[Unit_Price]])</f>
        <v>281.97000000000003</v>
      </c>
      <c r="H115" s="2">
        <f>IF(ISBLANK(Sales_Fact[[#This Row],[Discount]]),MEDIAN(Sales_Fact[Discount]),Sales_Fact[[#This Row],[Discount]])</f>
        <v>0.2</v>
      </c>
      <c r="I115" t="s">
        <v>1861</v>
      </c>
      <c r="J115" s="1">
        <f>Sales_Fact[[#This Row],[Quantity2]]*Sales_Fact[[#This Row],[Unit_Price3]]*(1-Sales_Fact[[#This Row],[Discount4]])</f>
        <v>225.57600000000002</v>
      </c>
      <c r="K115" s="1">
        <f>Sales_Fact[[#This Row],[Quantity2]]*Sales_Fact[[#This Row],[Unit_Price3]]</f>
        <v>281.97000000000003</v>
      </c>
      <c r="L115" s="1">
        <f>Sales_Fact[[#This Row],[Gross Amount]]*Sales_Fact[[#This Row],[Discount4]]</f>
        <v>56.394000000000005</v>
      </c>
      <c r="M115" s="1" t="str">
        <f>IF(Sales_Fact[[#This Row],[Total_Amount5]]&gt;1000,"High Value","Standard")</f>
        <v>Standard</v>
      </c>
      <c r="N115" s="1" t="str">
        <f>_xlfn.XLOOKUP(D115,Product_Dim!$A$2:$A$101,Product_Dim!$B$2:$B$101,"Not Found")</f>
        <v>Wooden Nightstand</v>
      </c>
      <c r="O115" s="1" t="str">
        <f>_xlfn.XLOOKUP(D115,Product_Dim!$A$2:$A$101,Product_Dim!$C$2:$C$101)</f>
        <v>Home</v>
      </c>
      <c r="P115" s="1">
        <f>_xlfn.XLOOKUP(D115,Product_Dim!$A$2:$A$101,Product_Dim!$H$2:$H$101)</f>
        <v>243.7</v>
      </c>
      <c r="Q115" s="1" t="str">
        <f>_xlfn.XLOOKUP(C115,'Customer_Dim'!$A$2:$A$501,'Customer_Dim'!$I$2:$I$501)</f>
        <v>Silver</v>
      </c>
      <c r="R115" s="1" t="str">
        <f>_xlfn.XLOOKUP(C115,'Customer_Dim'!$A$2:$A$501,'Customer_Dim'!$D$2:$D$501)</f>
        <v>Female</v>
      </c>
      <c r="S115" s="1" t="str">
        <f>_xlfn.XLOOKUP(C115,'Customer_Dim'!$A$2:$A$501,'Customer_Dim'!$L$2:$L$501)</f>
        <v>Senior</v>
      </c>
      <c r="T115" s="1" t="str">
        <f>_xlfn.XLOOKUP(E115,Store_Dim!$A$2:$A$21,Store_Dim!$C$2:$C$21)</f>
        <v>North</v>
      </c>
      <c r="U115" s="1" t="str">
        <f>_xlfn.XLOOKUP(E115,Store_Dim!$A$2:$A$21,Store_Dim!$E$2:$E$21)</f>
        <v>Outlet</v>
      </c>
      <c r="V115" s="1">
        <f>Table8[[#This Row],[Cost]]*Table8[[#This Row],[Quantity]]</f>
        <v>243.7</v>
      </c>
      <c r="W115" s="1">
        <f>Table8[[#This Row],[Total_Amount]]-Table8[[#This Row],[Total Cost]]</f>
        <v>-18.123999999999967</v>
      </c>
    </row>
    <row r="116" spans="1:23" hidden="1" x14ac:dyDescent="0.25">
      <c r="A116" t="s">
        <v>2953</v>
      </c>
      <c r="B116" s="3">
        <v>45736</v>
      </c>
      <c r="C116" t="s">
        <v>104</v>
      </c>
      <c r="D116" t="s">
        <v>1671</v>
      </c>
      <c r="E116" t="s">
        <v>1883</v>
      </c>
      <c r="F116" s="4">
        <f>IF(ISBLANK(Sales_Fact[[#This Row],[Quantity]]),MEDIAN(Sales_Fact[Quantity]),Sales_Fact[[#This Row],[Quantity]])</f>
        <v>2</v>
      </c>
      <c r="G116" s="1">
        <f>IF(ISBLANK(Sales_Fact[[#This Row],[Unit_Price]]),MEDIAN(Sales_Fact[Unit_Price]),Sales_Fact[[#This Row],[Unit_Price]])</f>
        <v>731.01</v>
      </c>
      <c r="H116" s="2">
        <f>IF(ISBLANK(Sales_Fact[[#This Row],[Discount]]),MEDIAN(Sales_Fact[Discount]),Sales_Fact[[#This Row],[Discount]])</f>
        <v>0.05</v>
      </c>
      <c r="I116" t="s">
        <v>1864</v>
      </c>
      <c r="J116" s="1">
        <f>Sales_Fact[[#This Row],[Quantity2]]*Sales_Fact[[#This Row],[Unit_Price3]]*(1-Sales_Fact[[#This Row],[Discount4]])</f>
        <v>1388.9189999999999</v>
      </c>
      <c r="K116" s="1">
        <f>Sales_Fact[[#This Row],[Quantity2]]*Sales_Fact[[#This Row],[Unit_Price3]]</f>
        <v>1462.02</v>
      </c>
      <c r="L116" s="1">
        <f>Sales_Fact[[#This Row],[Gross Amount]]*Sales_Fact[[#This Row],[Discount4]]</f>
        <v>73.100999999999999</v>
      </c>
      <c r="M116" s="1" t="str">
        <f>IF(Sales_Fact[[#This Row],[Total_Amount5]]&gt;1000,"High Value","Standard")</f>
        <v>High Value</v>
      </c>
      <c r="N116" s="1" t="str">
        <f>_xlfn.XLOOKUP(D116,Product_Dim!$A$2:$A$101,Product_Dim!$B$2:$B$101,"Not Found")</f>
        <v>Noise-Canceling Headphones</v>
      </c>
      <c r="O116" s="1" t="str">
        <f>_xlfn.XLOOKUP(D116,Product_Dim!$A$2:$A$101,Product_Dim!$C$2:$C$101)</f>
        <v>Electronics</v>
      </c>
      <c r="P116" s="1">
        <f>_xlfn.XLOOKUP(D116,Product_Dim!$A$2:$A$101,Product_Dim!$H$2:$H$101)</f>
        <v>38.520000000000003</v>
      </c>
      <c r="Q116" s="1" t="str">
        <f>_xlfn.XLOOKUP(C116,'Customer_Dim'!$A$2:$A$501,'Customer_Dim'!$I$2:$I$501)</f>
        <v>Silver</v>
      </c>
      <c r="R116" s="1" t="str">
        <f>_xlfn.XLOOKUP(C116,'Customer_Dim'!$A$2:$A$501,'Customer_Dim'!$D$2:$D$501)</f>
        <v>Female</v>
      </c>
      <c r="S116" s="1" t="str">
        <f>_xlfn.XLOOKUP(C116,'Customer_Dim'!$A$2:$A$501,'Customer_Dim'!$L$2:$L$501)</f>
        <v>Senior</v>
      </c>
      <c r="T116" s="1" t="str">
        <f>_xlfn.XLOOKUP(E116,Store_Dim!$A$2:$A$21,Store_Dim!$C$2:$C$21)</f>
        <v>North</v>
      </c>
      <c r="U116" s="1" t="str">
        <f>_xlfn.XLOOKUP(E116,Store_Dim!$A$2:$A$21,Store_Dim!$E$2:$E$21)</f>
        <v>Flagship</v>
      </c>
      <c r="V116" s="1">
        <f>Table8[[#This Row],[Cost]]*Table8[[#This Row],[Quantity]]</f>
        <v>77.040000000000006</v>
      </c>
      <c r="W116" s="1">
        <f>Table8[[#This Row],[Total_Amount]]-Table8[[#This Row],[Total Cost]]</f>
        <v>1311.8789999999999</v>
      </c>
    </row>
    <row r="117" spans="1:23" hidden="1" x14ac:dyDescent="0.25">
      <c r="A117" t="s">
        <v>3026</v>
      </c>
      <c r="B117" s="3">
        <v>45940</v>
      </c>
      <c r="C117" t="s">
        <v>107</v>
      </c>
      <c r="D117" t="s">
        <v>1704</v>
      </c>
      <c r="E117" t="s">
        <v>1904</v>
      </c>
      <c r="F117" s="4">
        <f>IF(ISBLANK(Sales_Fact[[#This Row],[Quantity]]),MEDIAN(Sales_Fact[Quantity]),Sales_Fact[[#This Row],[Quantity]])</f>
        <v>4</v>
      </c>
      <c r="G117" s="1">
        <f>IF(ISBLANK(Sales_Fact[[#This Row],[Unit_Price]]),MEDIAN(Sales_Fact[Unit_Price]),Sales_Fact[[#This Row],[Unit_Price]])</f>
        <v>930.85</v>
      </c>
      <c r="H117" s="2">
        <f>IF(ISBLANK(Sales_Fact[[#This Row],[Discount]]),MEDIAN(Sales_Fact[Discount]),Sales_Fact[[#This Row],[Discount]])</f>
        <v>0.13</v>
      </c>
      <c r="I117" t="s">
        <v>1861</v>
      </c>
      <c r="J117" s="1">
        <f>Sales_Fact[[#This Row],[Quantity2]]*Sales_Fact[[#This Row],[Unit_Price3]]*(1-Sales_Fact[[#This Row],[Discount4]])</f>
        <v>3239.3580000000002</v>
      </c>
      <c r="K117" s="1">
        <f>Sales_Fact[[#This Row],[Quantity2]]*Sales_Fact[[#This Row],[Unit_Price3]]</f>
        <v>3723.4</v>
      </c>
      <c r="L117" s="1">
        <f>Sales_Fact[[#This Row],[Gross Amount]]*Sales_Fact[[#This Row],[Discount4]]</f>
        <v>484.04200000000003</v>
      </c>
      <c r="M117" s="1" t="str">
        <f>IF(Sales_Fact[[#This Row],[Total_Amount5]]&gt;1000,"High Value","Standard")</f>
        <v>High Value</v>
      </c>
      <c r="N117" s="1" t="str">
        <f>_xlfn.XLOOKUP(D117,Product_Dim!$A$2:$A$101,Product_Dim!$B$2:$B$101,"Not Found")</f>
        <v>HDMI Cable – 2m</v>
      </c>
      <c r="O117" s="1" t="str">
        <f>_xlfn.XLOOKUP(D117,Product_Dim!$A$2:$A$101,Product_Dim!$C$2:$C$101)</f>
        <v>Electronics</v>
      </c>
      <c r="P117" s="1">
        <f>_xlfn.XLOOKUP(D117,Product_Dim!$A$2:$A$101,Product_Dim!$H$2:$H$101)</f>
        <v>88.49</v>
      </c>
      <c r="Q117" s="1" t="str">
        <f>_xlfn.XLOOKUP(C117,'Customer_Dim'!$A$2:$A$501,'Customer_Dim'!$I$2:$I$501)</f>
        <v>Platinum</v>
      </c>
      <c r="R117" s="1" t="str">
        <f>_xlfn.XLOOKUP(C117,'Customer_Dim'!$A$2:$A$501,'Customer_Dim'!$D$2:$D$501)</f>
        <v>Male</v>
      </c>
      <c r="S117" s="1" t="str">
        <f>_xlfn.XLOOKUP(C117,'Customer_Dim'!$A$2:$A$501,'Customer_Dim'!$L$2:$L$501)</f>
        <v>Middle Age</v>
      </c>
      <c r="T117" s="1" t="str">
        <f>_xlfn.XLOOKUP(E117,Store_Dim!$A$2:$A$21,Store_Dim!$C$2:$C$21)</f>
        <v>East</v>
      </c>
      <c r="U117" s="1" t="str">
        <f>_xlfn.XLOOKUP(E117,Store_Dim!$A$2:$A$21,Store_Dim!$E$2:$E$21)</f>
        <v>Online</v>
      </c>
      <c r="V117" s="1">
        <f>Table8[[#This Row],[Cost]]*Table8[[#This Row],[Quantity]]</f>
        <v>353.96</v>
      </c>
      <c r="W117" s="1">
        <f>Table8[[#This Row],[Total_Amount]]-Table8[[#This Row],[Total Cost]]</f>
        <v>2885.3980000000001</v>
      </c>
    </row>
    <row r="118" spans="1:23" hidden="1" x14ac:dyDescent="0.25">
      <c r="A118" t="s">
        <v>2601</v>
      </c>
      <c r="B118" s="3">
        <v>45333</v>
      </c>
      <c r="C118" t="s">
        <v>107</v>
      </c>
      <c r="D118" t="s">
        <v>1982</v>
      </c>
      <c r="E118" t="s">
        <v>1904</v>
      </c>
      <c r="F118" s="4">
        <f>IF(ISBLANK(Sales_Fact[[#This Row],[Quantity]]),MEDIAN(Sales_Fact[Quantity]),Sales_Fact[[#This Row],[Quantity]])</f>
        <v>4</v>
      </c>
      <c r="G118" s="1">
        <f>IF(ISBLANK(Sales_Fact[[#This Row],[Unit_Price]]),MEDIAN(Sales_Fact[Unit_Price]),Sales_Fact[[#This Row],[Unit_Price]])</f>
        <v>770.77</v>
      </c>
      <c r="H118" s="2">
        <f>IF(ISBLANK(Sales_Fact[[#This Row],[Discount]]),MEDIAN(Sales_Fact[Discount]),Sales_Fact[[#This Row],[Discount]])</f>
        <v>0.22</v>
      </c>
      <c r="I118" t="s">
        <v>1868</v>
      </c>
      <c r="J118" s="1">
        <f>Sales_Fact[[#This Row],[Quantity2]]*Sales_Fact[[#This Row],[Unit_Price3]]*(1-Sales_Fact[[#This Row],[Discount4]])</f>
        <v>2404.8024</v>
      </c>
      <c r="K118" s="1">
        <f>Sales_Fact[[#This Row],[Quantity2]]*Sales_Fact[[#This Row],[Unit_Price3]]</f>
        <v>3083.08</v>
      </c>
      <c r="L118" s="1">
        <f>Sales_Fact[[#This Row],[Gross Amount]]*Sales_Fact[[#This Row],[Discount4]]</f>
        <v>678.27760000000001</v>
      </c>
      <c r="M118" s="1" t="str">
        <f>IF(Sales_Fact[[#This Row],[Total_Amount5]]&gt;1000,"High Value","Standard")</f>
        <v>High Value</v>
      </c>
      <c r="N118" s="1" t="str">
        <f>_xlfn.XLOOKUP(D118,Product_Dim!$A$2:$A$101,Product_Dim!$B$2:$B$101,"Not Found")</f>
        <v>Men's Running Jacket</v>
      </c>
      <c r="O118" s="1" t="str">
        <f>_xlfn.XLOOKUP(D118,Product_Dim!$A$2:$A$101,Product_Dim!$C$2:$C$101)</f>
        <v>Clothing</v>
      </c>
      <c r="P118" s="1">
        <f>_xlfn.XLOOKUP(D118,Product_Dim!$A$2:$A$101,Product_Dim!$H$2:$H$101)</f>
        <v>364.67</v>
      </c>
      <c r="Q118" s="1" t="str">
        <f>_xlfn.XLOOKUP(C118,'Customer_Dim'!$A$2:$A$501,'Customer_Dim'!$I$2:$I$501)</f>
        <v>Platinum</v>
      </c>
      <c r="R118" s="1" t="str">
        <f>_xlfn.XLOOKUP(C118,'Customer_Dim'!$A$2:$A$501,'Customer_Dim'!$D$2:$D$501)</f>
        <v>Male</v>
      </c>
      <c r="S118" s="1" t="str">
        <f>_xlfn.XLOOKUP(C118,'Customer_Dim'!$A$2:$A$501,'Customer_Dim'!$L$2:$L$501)</f>
        <v>Middle Age</v>
      </c>
      <c r="T118" s="1" t="str">
        <f>_xlfn.XLOOKUP(E118,Store_Dim!$A$2:$A$21,Store_Dim!$C$2:$C$21)</f>
        <v>East</v>
      </c>
      <c r="U118" s="1" t="str">
        <f>_xlfn.XLOOKUP(E118,Store_Dim!$A$2:$A$21,Store_Dim!$E$2:$E$21)</f>
        <v>Online</v>
      </c>
      <c r="V118" s="1">
        <f>Table8[[#This Row],[Cost]]*Table8[[#This Row],[Quantity]]</f>
        <v>1458.68</v>
      </c>
      <c r="W118" s="1">
        <f>Table8[[#This Row],[Total_Amount]]-Table8[[#This Row],[Total Cost]]</f>
        <v>946.12239999999997</v>
      </c>
    </row>
    <row r="119" spans="1:23" hidden="1" x14ac:dyDescent="0.25">
      <c r="A119" t="s">
        <v>3783</v>
      </c>
      <c r="B119" s="3">
        <v>45423</v>
      </c>
      <c r="C119" t="s">
        <v>107</v>
      </c>
      <c r="D119" t="s">
        <v>1594</v>
      </c>
      <c r="E119" t="s">
        <v>1883</v>
      </c>
      <c r="F119" s="4">
        <f>IF(ISBLANK(Sales_Fact[[#This Row],[Quantity]]),MEDIAN(Sales_Fact[Quantity]),Sales_Fact[[#This Row],[Quantity]])</f>
        <v>3</v>
      </c>
      <c r="G119" s="1">
        <f>IF(ISBLANK(Sales_Fact[[#This Row],[Unit_Price]]),MEDIAN(Sales_Fact[Unit_Price]),Sales_Fact[[#This Row],[Unit_Price]])</f>
        <v>479.63</v>
      </c>
      <c r="H119" s="2">
        <f>IF(ISBLANK(Sales_Fact[[#This Row],[Discount]]),MEDIAN(Sales_Fact[Discount]),Sales_Fact[[#This Row],[Discount]])</f>
        <v>0.3</v>
      </c>
      <c r="I119" t="s">
        <v>1864</v>
      </c>
      <c r="J119" s="1">
        <f>Sales_Fact[[#This Row],[Quantity2]]*Sales_Fact[[#This Row],[Unit_Price3]]*(1-Sales_Fact[[#This Row],[Discount4]])</f>
        <v>1007.2229999999998</v>
      </c>
      <c r="K119" s="1">
        <f>Sales_Fact[[#This Row],[Quantity2]]*Sales_Fact[[#This Row],[Unit_Price3]]</f>
        <v>1438.8899999999999</v>
      </c>
      <c r="L119" s="1">
        <f>Sales_Fact[[#This Row],[Gross Amount]]*Sales_Fact[[#This Row],[Discount4]]</f>
        <v>431.66699999999997</v>
      </c>
      <c r="M119" s="1" t="str">
        <f>IF(Sales_Fact[[#This Row],[Total_Amount5]]&gt;1000,"High Value","Standard")</f>
        <v>High Value</v>
      </c>
      <c r="N119" s="1" t="str">
        <f>_xlfn.XLOOKUP(D119,Product_Dim!$A$2:$A$101,Product_Dim!$B$2:$B$101,"Not Found")</f>
        <v>Decorative Wall Mirror</v>
      </c>
      <c r="O119" s="1" t="str">
        <f>_xlfn.XLOOKUP(D119,Product_Dim!$A$2:$A$101,Product_Dim!$C$2:$C$101)</f>
        <v>Home</v>
      </c>
      <c r="P119" s="1">
        <f>_xlfn.XLOOKUP(D119,Product_Dim!$A$2:$A$101,Product_Dim!$H$2:$H$101)</f>
        <v>48.01</v>
      </c>
      <c r="Q119" s="1" t="str">
        <f>_xlfn.XLOOKUP(C119,'Customer_Dim'!$A$2:$A$501,'Customer_Dim'!$I$2:$I$501)</f>
        <v>Platinum</v>
      </c>
      <c r="R119" s="1" t="str">
        <f>_xlfn.XLOOKUP(C119,'Customer_Dim'!$A$2:$A$501,'Customer_Dim'!$D$2:$D$501)</f>
        <v>Male</v>
      </c>
      <c r="S119" s="1" t="str">
        <f>_xlfn.XLOOKUP(C119,'Customer_Dim'!$A$2:$A$501,'Customer_Dim'!$L$2:$L$501)</f>
        <v>Middle Age</v>
      </c>
      <c r="T119" s="1" t="str">
        <f>_xlfn.XLOOKUP(E119,Store_Dim!$A$2:$A$21,Store_Dim!$C$2:$C$21)</f>
        <v>North</v>
      </c>
      <c r="U119" s="1" t="str">
        <f>_xlfn.XLOOKUP(E119,Store_Dim!$A$2:$A$21,Store_Dim!$E$2:$E$21)</f>
        <v>Flagship</v>
      </c>
      <c r="V119" s="1">
        <f>Table8[[#This Row],[Cost]]*Table8[[#This Row],[Quantity]]</f>
        <v>144.03</v>
      </c>
      <c r="W119" s="1">
        <f>Table8[[#This Row],[Total_Amount]]-Table8[[#This Row],[Total Cost]]</f>
        <v>863.19299999999987</v>
      </c>
    </row>
    <row r="120" spans="1:23" hidden="1" x14ac:dyDescent="0.25">
      <c r="A120" t="s">
        <v>3479</v>
      </c>
      <c r="B120" s="3">
        <v>45807</v>
      </c>
      <c r="C120" t="s">
        <v>111</v>
      </c>
      <c r="D120" t="s">
        <v>1836</v>
      </c>
      <c r="E120" t="s">
        <v>1901</v>
      </c>
      <c r="F120" s="4">
        <f>IF(ISBLANK(Sales_Fact[[#This Row],[Quantity]]),MEDIAN(Sales_Fact[Quantity]),Sales_Fact[[#This Row],[Quantity]])</f>
        <v>1</v>
      </c>
      <c r="G120" s="1">
        <f>IF(ISBLANK(Sales_Fact[[#This Row],[Unit_Price]]),MEDIAN(Sales_Fact[Unit_Price]),Sales_Fact[[#This Row],[Unit_Price]])</f>
        <v>165</v>
      </c>
      <c r="H120" s="2">
        <f>IF(ISBLANK(Sales_Fact[[#This Row],[Discount]]),MEDIAN(Sales_Fact[Discount]),Sales_Fact[[#This Row],[Discount]])</f>
        <v>0.3</v>
      </c>
      <c r="I120" t="s">
        <v>1861</v>
      </c>
      <c r="J120" s="1">
        <f>Sales_Fact[[#This Row],[Quantity2]]*Sales_Fact[[#This Row],[Unit_Price3]]*(1-Sales_Fact[[#This Row],[Discount4]])</f>
        <v>115.49999999999999</v>
      </c>
      <c r="K120" s="1">
        <f>Sales_Fact[[#This Row],[Quantity2]]*Sales_Fact[[#This Row],[Unit_Price3]]</f>
        <v>165</v>
      </c>
      <c r="L120" s="1">
        <f>Sales_Fact[[#This Row],[Gross Amount]]*Sales_Fact[[#This Row],[Discount4]]</f>
        <v>49.5</v>
      </c>
      <c r="M120" s="1" t="str">
        <f>IF(Sales_Fact[[#This Row],[Total_Amount5]]&gt;1000,"High Value","Standard")</f>
        <v>Standard</v>
      </c>
      <c r="N120" s="1" t="str">
        <f>_xlfn.XLOOKUP(D120,Product_Dim!$A$2:$A$101,Product_Dim!$B$2:$B$101,"Not Found")</f>
        <v>Sports Stopwatch Basic</v>
      </c>
      <c r="O120" s="1" t="str">
        <f>_xlfn.XLOOKUP(D120,Product_Dim!$A$2:$A$101,Product_Dim!$C$2:$C$101)</f>
        <v>Sports</v>
      </c>
      <c r="P120" s="1">
        <f>_xlfn.XLOOKUP(D120,Product_Dim!$A$2:$A$101,Product_Dim!$H$2:$H$101)</f>
        <v>60.65</v>
      </c>
      <c r="Q120" s="1" t="str">
        <f>_xlfn.XLOOKUP(C120,'Customer_Dim'!$A$2:$A$501,'Customer_Dim'!$I$2:$I$501)</f>
        <v>Bronze</v>
      </c>
      <c r="R120" s="1" t="str">
        <f>_xlfn.XLOOKUP(C120,'Customer_Dim'!$A$2:$A$501,'Customer_Dim'!$D$2:$D$501)</f>
        <v>Female</v>
      </c>
      <c r="S120" s="1" t="str">
        <f>_xlfn.XLOOKUP(C120,'Customer_Dim'!$A$2:$A$501,'Customer_Dim'!$L$2:$L$501)</f>
        <v>Senior</v>
      </c>
      <c r="T120" s="1" t="str">
        <f>_xlfn.XLOOKUP(E120,Store_Dim!$A$2:$A$21,Store_Dim!$C$2:$C$21)</f>
        <v>East</v>
      </c>
      <c r="U120" s="1" t="str">
        <f>_xlfn.XLOOKUP(E120,Store_Dim!$A$2:$A$21,Store_Dim!$E$2:$E$21)</f>
        <v>Online</v>
      </c>
      <c r="V120" s="1">
        <f>Table8[[#This Row],[Cost]]*Table8[[#This Row],[Quantity]]</f>
        <v>60.65</v>
      </c>
      <c r="W120" s="1">
        <f>Table8[[#This Row],[Total_Amount]]-Table8[[#This Row],[Total Cost]]</f>
        <v>54.849999999999987</v>
      </c>
    </row>
    <row r="121" spans="1:23" hidden="1" x14ac:dyDescent="0.25">
      <c r="A121" t="s">
        <v>3814</v>
      </c>
      <c r="B121" s="3">
        <v>45907</v>
      </c>
      <c r="C121" t="s">
        <v>114</v>
      </c>
      <c r="D121" t="s">
        <v>1594</v>
      </c>
      <c r="E121" t="s">
        <v>1870</v>
      </c>
      <c r="F121" s="4">
        <f>IF(ISBLANK(Sales_Fact[[#This Row],[Quantity]]),MEDIAN(Sales_Fact[Quantity]),Sales_Fact[[#This Row],[Quantity]])</f>
        <v>2</v>
      </c>
      <c r="G121" s="1">
        <f>IF(ISBLANK(Sales_Fact[[#This Row],[Unit_Price]]),MEDIAN(Sales_Fact[Unit_Price]),Sales_Fact[[#This Row],[Unit_Price]])</f>
        <v>151.51</v>
      </c>
      <c r="H121" s="2">
        <f>IF(ISBLANK(Sales_Fact[[#This Row],[Discount]]),MEDIAN(Sales_Fact[Discount]),Sales_Fact[[#This Row],[Discount]])</f>
        <v>0.28999999999999998</v>
      </c>
      <c r="I121" t="s">
        <v>1868</v>
      </c>
      <c r="J121" s="1">
        <f>Sales_Fact[[#This Row],[Quantity2]]*Sales_Fact[[#This Row],[Unit_Price3]]*(1-Sales_Fact[[#This Row],[Discount4]])</f>
        <v>215.14419999999998</v>
      </c>
      <c r="K121" s="1">
        <f>Sales_Fact[[#This Row],[Quantity2]]*Sales_Fact[[#This Row],[Unit_Price3]]</f>
        <v>303.02</v>
      </c>
      <c r="L121" s="1">
        <f>Sales_Fact[[#This Row],[Gross Amount]]*Sales_Fact[[#This Row],[Discount4]]</f>
        <v>87.875799999999984</v>
      </c>
      <c r="M121" s="1" t="str">
        <f>IF(Sales_Fact[[#This Row],[Total_Amount5]]&gt;1000,"High Value","Standard")</f>
        <v>Standard</v>
      </c>
      <c r="N121" s="1" t="str">
        <f>_xlfn.XLOOKUP(D121,Product_Dim!$A$2:$A$101,Product_Dim!$B$2:$B$101,"Not Found")</f>
        <v>Decorative Wall Mirror</v>
      </c>
      <c r="O121" s="1" t="str">
        <f>_xlfn.XLOOKUP(D121,Product_Dim!$A$2:$A$101,Product_Dim!$C$2:$C$101)</f>
        <v>Home</v>
      </c>
      <c r="P121" s="1">
        <f>_xlfn.XLOOKUP(D121,Product_Dim!$A$2:$A$101,Product_Dim!$H$2:$H$101)</f>
        <v>48.01</v>
      </c>
      <c r="Q121" s="1" t="str">
        <f>_xlfn.XLOOKUP(C121,'Customer_Dim'!$A$2:$A$501,'Customer_Dim'!$I$2:$I$501)</f>
        <v>Gold</v>
      </c>
      <c r="R121" s="1" t="str">
        <f>_xlfn.XLOOKUP(C121,'Customer_Dim'!$A$2:$A$501,'Customer_Dim'!$D$2:$D$501)</f>
        <v>Female</v>
      </c>
      <c r="S121" s="1" t="str">
        <f>_xlfn.XLOOKUP(C121,'Customer_Dim'!$A$2:$A$501,'Customer_Dim'!$L$2:$L$501)</f>
        <v>Young</v>
      </c>
      <c r="T121" s="1" t="str">
        <f>_xlfn.XLOOKUP(E121,Store_Dim!$A$2:$A$21,Store_Dim!$C$2:$C$21)</f>
        <v>North</v>
      </c>
      <c r="U121" s="1" t="str">
        <f>_xlfn.XLOOKUP(E121,Store_Dim!$A$2:$A$21,Store_Dim!$E$2:$E$21)</f>
        <v>Outlet</v>
      </c>
      <c r="V121" s="1">
        <f>Table8[[#This Row],[Cost]]*Table8[[#This Row],[Quantity]]</f>
        <v>96.02</v>
      </c>
      <c r="W121" s="1">
        <f>Table8[[#This Row],[Total_Amount]]-Table8[[#This Row],[Total Cost]]</f>
        <v>119.12419999999999</v>
      </c>
    </row>
    <row r="122" spans="1:23" hidden="1" x14ac:dyDescent="0.25">
      <c r="A122" t="s">
        <v>2875</v>
      </c>
      <c r="B122" s="3">
        <v>45578</v>
      </c>
      <c r="C122" t="s">
        <v>114</v>
      </c>
      <c r="D122" t="s">
        <v>1626</v>
      </c>
      <c r="E122" t="s">
        <v>1896</v>
      </c>
      <c r="F122" s="4">
        <f>IF(ISBLANK(Sales_Fact[[#This Row],[Quantity]]),MEDIAN(Sales_Fact[Quantity]),Sales_Fact[[#This Row],[Quantity]])</f>
        <v>2</v>
      </c>
      <c r="G122" s="1">
        <f>IF(ISBLANK(Sales_Fact[[#This Row],[Unit_Price]]),MEDIAN(Sales_Fact[Unit_Price]),Sales_Fact[[#This Row],[Unit_Price]])</f>
        <v>872.93</v>
      </c>
      <c r="H122" s="2">
        <f>IF(ISBLANK(Sales_Fact[[#This Row],[Discount]]),MEDIAN(Sales_Fact[Discount]),Sales_Fact[[#This Row],[Discount]])</f>
        <v>0.28999999999999998</v>
      </c>
      <c r="I122" t="s">
        <v>1864</v>
      </c>
      <c r="J122" s="1">
        <f>Sales_Fact[[#This Row],[Quantity2]]*Sales_Fact[[#This Row],[Unit_Price3]]*(1-Sales_Fact[[#This Row],[Discount4]])</f>
        <v>1239.5605999999998</v>
      </c>
      <c r="K122" s="1">
        <f>Sales_Fact[[#This Row],[Quantity2]]*Sales_Fact[[#This Row],[Unit_Price3]]</f>
        <v>1745.86</v>
      </c>
      <c r="L122" s="1">
        <f>Sales_Fact[[#This Row],[Gross Amount]]*Sales_Fact[[#This Row],[Discount4]]</f>
        <v>506.29939999999993</v>
      </c>
      <c r="M122" s="1" t="str">
        <f>IF(Sales_Fact[[#This Row],[Total_Amount5]]&gt;1000,"High Value","Standard")</f>
        <v>High Value</v>
      </c>
      <c r="N122" s="1" t="str">
        <f>_xlfn.XLOOKUP(D122,Product_Dim!$A$2:$A$101,Product_Dim!$B$2:$B$101,"Not Found")</f>
        <v>Women's Scarf Set</v>
      </c>
      <c r="O122" s="1" t="str">
        <f>_xlfn.XLOOKUP(D122,Product_Dim!$A$2:$A$101,Product_Dim!$C$2:$C$101)</f>
        <v>Clothing</v>
      </c>
      <c r="P122" s="1">
        <f>_xlfn.XLOOKUP(D122,Product_Dim!$A$2:$A$101,Product_Dim!$H$2:$H$101)</f>
        <v>174.02</v>
      </c>
      <c r="Q122" s="1" t="str">
        <f>_xlfn.XLOOKUP(C122,'Customer_Dim'!$A$2:$A$501,'Customer_Dim'!$I$2:$I$501)</f>
        <v>Gold</v>
      </c>
      <c r="R122" s="1" t="str">
        <f>_xlfn.XLOOKUP(C122,'Customer_Dim'!$A$2:$A$501,'Customer_Dim'!$D$2:$D$501)</f>
        <v>Female</v>
      </c>
      <c r="S122" s="1" t="str">
        <f>_xlfn.XLOOKUP(C122,'Customer_Dim'!$A$2:$A$501,'Customer_Dim'!$L$2:$L$501)</f>
        <v>Young</v>
      </c>
      <c r="T122" s="1" t="str">
        <f>_xlfn.XLOOKUP(E122,Store_Dim!$A$2:$A$21,Store_Dim!$C$2:$C$21)</f>
        <v>East</v>
      </c>
      <c r="U122" s="1" t="str">
        <f>_xlfn.XLOOKUP(E122,Store_Dim!$A$2:$A$21,Store_Dim!$E$2:$E$21)</f>
        <v>Flagship</v>
      </c>
      <c r="V122" s="1">
        <f>Table8[[#This Row],[Cost]]*Table8[[#This Row],[Quantity]]</f>
        <v>348.04</v>
      </c>
      <c r="W122" s="1">
        <f>Table8[[#This Row],[Total_Amount]]-Table8[[#This Row],[Total Cost]]</f>
        <v>891.52059999999983</v>
      </c>
    </row>
    <row r="123" spans="1:23" hidden="1" x14ac:dyDescent="0.25">
      <c r="A123" t="s">
        <v>2448</v>
      </c>
      <c r="B123" s="3">
        <v>45715</v>
      </c>
      <c r="C123" t="s">
        <v>114</v>
      </c>
      <c r="D123" t="s">
        <v>1552</v>
      </c>
      <c r="E123" t="s">
        <v>1909</v>
      </c>
      <c r="F123" s="4">
        <f>IF(ISBLANK(Sales_Fact[[#This Row],[Quantity]]),MEDIAN(Sales_Fact[Quantity]),Sales_Fact[[#This Row],[Quantity]])</f>
        <v>3</v>
      </c>
      <c r="G123" s="1">
        <f>IF(ISBLANK(Sales_Fact[[#This Row],[Unit_Price]]),MEDIAN(Sales_Fact[Unit_Price]),Sales_Fact[[#This Row],[Unit_Price]])</f>
        <v>432.4</v>
      </c>
      <c r="H123" s="2">
        <f>IF(ISBLANK(Sales_Fact[[#This Row],[Discount]]),MEDIAN(Sales_Fact[Discount]),Sales_Fact[[#This Row],[Discount]])</f>
        <v>0.04</v>
      </c>
      <c r="I123" t="s">
        <v>1864</v>
      </c>
      <c r="J123" s="1">
        <f>Sales_Fact[[#This Row],[Quantity2]]*Sales_Fact[[#This Row],[Unit_Price3]]*(1-Sales_Fact[[#This Row],[Discount4]])</f>
        <v>1245.3119999999997</v>
      </c>
      <c r="K123" s="1">
        <f>Sales_Fact[[#This Row],[Quantity2]]*Sales_Fact[[#This Row],[Unit_Price3]]</f>
        <v>1297.1999999999998</v>
      </c>
      <c r="L123" s="1">
        <f>Sales_Fact[[#This Row],[Gross Amount]]*Sales_Fact[[#This Row],[Discount4]]</f>
        <v>51.887999999999991</v>
      </c>
      <c r="M123" s="1" t="str">
        <f>IF(Sales_Fact[[#This Row],[Total_Amount5]]&gt;1000,"High Value","Standard")</f>
        <v>High Value</v>
      </c>
      <c r="N123" s="1" t="str">
        <f>_xlfn.XLOOKUP(D123,Product_Dim!$A$2:$A$101,Product_Dim!$B$2:$B$101,"Not Found")</f>
        <v>Men's Graphic T-Shirt</v>
      </c>
      <c r="O123" s="1" t="str">
        <f>_xlfn.XLOOKUP(D123,Product_Dim!$A$2:$A$101,Product_Dim!$C$2:$C$101)</f>
        <v>Clothing</v>
      </c>
      <c r="P123" s="1">
        <f>_xlfn.XLOOKUP(D123,Product_Dim!$A$2:$A$101,Product_Dim!$H$2:$H$101)</f>
        <v>342.56</v>
      </c>
      <c r="Q123" s="1" t="str">
        <f>_xlfn.XLOOKUP(C123,'Customer_Dim'!$A$2:$A$501,'Customer_Dim'!$I$2:$I$501)</f>
        <v>Gold</v>
      </c>
      <c r="R123" s="1" t="str">
        <f>_xlfn.XLOOKUP(C123,'Customer_Dim'!$A$2:$A$501,'Customer_Dim'!$D$2:$D$501)</f>
        <v>Female</v>
      </c>
      <c r="S123" s="1" t="str">
        <f>_xlfn.XLOOKUP(C123,'Customer_Dim'!$A$2:$A$501,'Customer_Dim'!$L$2:$L$501)</f>
        <v>Young</v>
      </c>
      <c r="T123" s="1" t="str">
        <f>_xlfn.XLOOKUP(E123,Store_Dim!$A$2:$A$21,Store_Dim!$C$2:$C$21)</f>
        <v>South</v>
      </c>
      <c r="U123" s="1" t="str">
        <f>_xlfn.XLOOKUP(E123,Store_Dim!$A$2:$A$21,Store_Dim!$E$2:$E$21)</f>
        <v>Outlet</v>
      </c>
      <c r="V123" s="1">
        <f>Table8[[#This Row],[Cost]]*Table8[[#This Row],[Quantity]]</f>
        <v>1027.68</v>
      </c>
      <c r="W123" s="1">
        <f>Table8[[#This Row],[Total_Amount]]-Table8[[#This Row],[Total Cost]]</f>
        <v>217.63199999999961</v>
      </c>
    </row>
    <row r="124" spans="1:23" hidden="1" x14ac:dyDescent="0.25">
      <c r="A124" t="s">
        <v>3080</v>
      </c>
      <c r="B124" s="3">
        <v>45622</v>
      </c>
      <c r="C124" t="s">
        <v>114</v>
      </c>
      <c r="D124" t="s">
        <v>1758</v>
      </c>
      <c r="E124" t="s">
        <v>1863</v>
      </c>
      <c r="F124" s="4">
        <f>IF(ISBLANK(Sales_Fact[[#This Row],[Quantity]]),MEDIAN(Sales_Fact[Quantity]),Sales_Fact[[#This Row],[Quantity]])</f>
        <v>2</v>
      </c>
      <c r="G124" s="1">
        <f>IF(ISBLANK(Sales_Fact[[#This Row],[Unit_Price]]),MEDIAN(Sales_Fact[Unit_Price]),Sales_Fact[[#This Row],[Unit_Price]])</f>
        <v>197.76</v>
      </c>
      <c r="H124" s="2">
        <f>IF(ISBLANK(Sales_Fact[[#This Row],[Discount]]),MEDIAN(Sales_Fact[Discount]),Sales_Fact[[#This Row],[Discount]])</f>
        <v>0.04</v>
      </c>
      <c r="I124" t="s">
        <v>1864</v>
      </c>
      <c r="J124" s="1">
        <f>Sales_Fact[[#This Row],[Quantity2]]*Sales_Fact[[#This Row],[Unit_Price3]]*(1-Sales_Fact[[#This Row],[Discount4]])</f>
        <v>379.69919999999996</v>
      </c>
      <c r="K124" s="1">
        <f>Sales_Fact[[#This Row],[Quantity2]]*Sales_Fact[[#This Row],[Unit_Price3]]</f>
        <v>395.52</v>
      </c>
      <c r="L124" s="1">
        <f>Sales_Fact[[#This Row],[Gross Amount]]*Sales_Fact[[#This Row],[Discount4]]</f>
        <v>15.8208</v>
      </c>
      <c r="M124" s="1" t="str">
        <f>IF(Sales_Fact[[#This Row],[Total_Amount5]]&gt;1000,"High Value","Standard")</f>
        <v>Standard</v>
      </c>
      <c r="N124" s="1" t="str">
        <f>_xlfn.XLOOKUP(D124,Product_Dim!$A$2:$A$101,Product_Dim!$B$2:$B$101,"Not Found")</f>
        <v>Men's Sports Shorts</v>
      </c>
      <c r="O124" s="1" t="str">
        <f>_xlfn.XLOOKUP(D124,Product_Dim!$A$2:$A$101,Product_Dim!$C$2:$C$101)</f>
        <v>Clothing</v>
      </c>
      <c r="P124" s="1">
        <f>_xlfn.XLOOKUP(D124,Product_Dim!$A$2:$A$101,Product_Dim!$H$2:$H$101)</f>
        <v>218.22</v>
      </c>
      <c r="Q124" s="1" t="str">
        <f>_xlfn.XLOOKUP(C124,'Customer_Dim'!$A$2:$A$501,'Customer_Dim'!$I$2:$I$501)</f>
        <v>Gold</v>
      </c>
      <c r="R124" s="1" t="str">
        <f>_xlfn.XLOOKUP(C124,'Customer_Dim'!$A$2:$A$501,'Customer_Dim'!$D$2:$D$501)</f>
        <v>Female</v>
      </c>
      <c r="S124" s="1" t="str">
        <f>_xlfn.XLOOKUP(C124,'Customer_Dim'!$A$2:$A$501,'Customer_Dim'!$L$2:$L$501)</f>
        <v>Young</v>
      </c>
      <c r="T124" s="1" t="str">
        <f>_xlfn.XLOOKUP(E124,Store_Dim!$A$2:$A$21,Store_Dim!$C$2:$C$21)</f>
        <v>North</v>
      </c>
      <c r="U124" s="1" t="str">
        <f>_xlfn.XLOOKUP(E124,Store_Dim!$A$2:$A$21,Store_Dim!$E$2:$E$21)</f>
        <v>Flagship</v>
      </c>
      <c r="V124" s="1">
        <f>Table8[[#This Row],[Cost]]*Table8[[#This Row],[Quantity]]</f>
        <v>436.44</v>
      </c>
      <c r="W124" s="1">
        <f>Table8[[#This Row],[Total_Amount]]-Table8[[#This Row],[Total Cost]]</f>
        <v>-56.740800000000036</v>
      </c>
    </row>
    <row r="125" spans="1:23" hidden="1" x14ac:dyDescent="0.25">
      <c r="A125" t="s">
        <v>3353</v>
      </c>
      <c r="B125" s="3">
        <v>45895</v>
      </c>
      <c r="C125" t="s">
        <v>118</v>
      </c>
      <c r="D125" t="s">
        <v>1638</v>
      </c>
      <c r="E125" t="s">
        <v>1904</v>
      </c>
      <c r="F125" s="4">
        <f>IF(ISBLANK(Sales_Fact[[#This Row],[Quantity]]),MEDIAN(Sales_Fact[Quantity]),Sales_Fact[[#This Row],[Quantity]])</f>
        <v>3</v>
      </c>
      <c r="G125" s="1">
        <f>IF(ISBLANK(Sales_Fact[[#This Row],[Unit_Price]]),MEDIAN(Sales_Fact[Unit_Price]),Sales_Fact[[#This Row],[Unit_Price]])</f>
        <v>334.6</v>
      </c>
      <c r="H125" s="2">
        <f>IF(ISBLANK(Sales_Fact[[#This Row],[Discount]]),MEDIAN(Sales_Fact[Discount]),Sales_Fact[[#This Row],[Discount]])</f>
        <v>0.11</v>
      </c>
      <c r="I125" t="s">
        <v>1868</v>
      </c>
      <c r="J125" s="1">
        <f>Sales_Fact[[#This Row],[Quantity2]]*Sales_Fact[[#This Row],[Unit_Price3]]*(1-Sales_Fact[[#This Row],[Discount4]])</f>
        <v>893.38200000000006</v>
      </c>
      <c r="K125" s="1">
        <f>Sales_Fact[[#This Row],[Quantity2]]*Sales_Fact[[#This Row],[Unit_Price3]]</f>
        <v>1003.8000000000001</v>
      </c>
      <c r="L125" s="1">
        <f>Sales_Fact[[#This Row],[Gross Amount]]*Sales_Fact[[#This Row],[Discount4]]</f>
        <v>110.41800000000001</v>
      </c>
      <c r="M125" s="1" t="str">
        <f>IF(Sales_Fact[[#This Row],[Total_Amount5]]&gt;1000,"High Value","Standard")</f>
        <v>Standard</v>
      </c>
      <c r="N125" s="1" t="str">
        <f>_xlfn.XLOOKUP(D125,Product_Dim!$A$2:$A$101,Product_Dim!$B$2:$B$101,"Not Found")</f>
        <v>Fabric Sofa Throw Blanket</v>
      </c>
      <c r="O125" s="1" t="str">
        <f>_xlfn.XLOOKUP(D125,Product_Dim!$A$2:$A$101,Product_Dim!$C$2:$C$101)</f>
        <v>Home</v>
      </c>
      <c r="P125" s="1">
        <f>_xlfn.XLOOKUP(D125,Product_Dim!$A$2:$A$101,Product_Dim!$H$2:$H$101)</f>
        <v>218.48</v>
      </c>
      <c r="Q125" s="1" t="str">
        <f>_xlfn.XLOOKUP(C125,'Customer_Dim'!$A$2:$A$501,'Customer_Dim'!$I$2:$I$501)</f>
        <v>Platinum</v>
      </c>
      <c r="R125" s="1" t="str">
        <f>_xlfn.XLOOKUP(C125,'Customer_Dim'!$A$2:$A$501,'Customer_Dim'!$D$2:$D$501)</f>
        <v>Male</v>
      </c>
      <c r="S125" s="1" t="str">
        <f>_xlfn.XLOOKUP(C125,'Customer_Dim'!$A$2:$A$501,'Customer_Dim'!$L$2:$L$501)</f>
        <v>Middle Age</v>
      </c>
      <c r="T125" s="1" t="str">
        <f>_xlfn.XLOOKUP(E125,Store_Dim!$A$2:$A$21,Store_Dim!$C$2:$C$21)</f>
        <v>East</v>
      </c>
      <c r="U125" s="1" t="str">
        <f>_xlfn.XLOOKUP(E125,Store_Dim!$A$2:$A$21,Store_Dim!$E$2:$E$21)</f>
        <v>Online</v>
      </c>
      <c r="V125" s="1">
        <f>Table8[[#This Row],[Cost]]*Table8[[#This Row],[Quantity]]</f>
        <v>655.43999999999994</v>
      </c>
      <c r="W125" s="1">
        <f>Table8[[#This Row],[Total_Amount]]-Table8[[#This Row],[Total Cost]]</f>
        <v>237.94200000000012</v>
      </c>
    </row>
    <row r="126" spans="1:23" hidden="1" x14ac:dyDescent="0.25">
      <c r="A126" t="s">
        <v>3474</v>
      </c>
      <c r="B126" s="3">
        <v>45668</v>
      </c>
      <c r="C126" t="s">
        <v>118</v>
      </c>
      <c r="D126" t="s">
        <v>1608</v>
      </c>
      <c r="E126" t="s">
        <v>1904</v>
      </c>
      <c r="F126" s="4">
        <f>IF(ISBLANK(Sales_Fact[[#This Row],[Quantity]]),MEDIAN(Sales_Fact[Quantity]),Sales_Fact[[#This Row],[Quantity]])</f>
        <v>2</v>
      </c>
      <c r="G126" s="1">
        <f>IF(ISBLANK(Sales_Fact[[#This Row],[Unit_Price]]),MEDIAN(Sales_Fact[Unit_Price]),Sales_Fact[[#This Row],[Unit_Price]])</f>
        <v>44.35</v>
      </c>
      <c r="H126" s="2">
        <f>IF(ISBLANK(Sales_Fact[[#This Row],[Discount]]),MEDIAN(Sales_Fact[Discount]),Sales_Fact[[#This Row],[Discount]])</f>
        <v>0.2</v>
      </c>
      <c r="I126" t="s">
        <v>1864</v>
      </c>
      <c r="J126" s="1">
        <f>Sales_Fact[[#This Row],[Quantity2]]*Sales_Fact[[#This Row],[Unit_Price3]]*(1-Sales_Fact[[#This Row],[Discount4]])</f>
        <v>70.960000000000008</v>
      </c>
      <c r="K126" s="1">
        <f>Sales_Fact[[#This Row],[Quantity2]]*Sales_Fact[[#This Row],[Unit_Price3]]</f>
        <v>88.7</v>
      </c>
      <c r="L126" s="1">
        <f>Sales_Fact[[#This Row],[Gross Amount]]*Sales_Fact[[#This Row],[Discount4]]</f>
        <v>17.740000000000002</v>
      </c>
      <c r="M126" s="1" t="str">
        <f>IF(Sales_Fact[[#This Row],[Total_Amount5]]&gt;1000,"High Value","Standard")</f>
        <v>Standard</v>
      </c>
      <c r="N126" s="1" t="str">
        <f>_xlfn.XLOOKUP(D126,Product_Dim!$A$2:$A$101,Product_Dim!$B$2:$B$101,"Not Found")</f>
        <v>Knee Support Brace</v>
      </c>
      <c r="O126" s="1" t="str">
        <f>_xlfn.XLOOKUP(D126,Product_Dim!$A$2:$A$101,Product_Dim!$C$2:$C$101)</f>
        <v>Sports</v>
      </c>
      <c r="P126" s="1">
        <f>_xlfn.XLOOKUP(D126,Product_Dim!$A$2:$A$101,Product_Dim!$H$2:$H$101)</f>
        <v>21.34</v>
      </c>
      <c r="Q126" s="1" t="str">
        <f>_xlfn.XLOOKUP(C126,'Customer_Dim'!$A$2:$A$501,'Customer_Dim'!$I$2:$I$501)</f>
        <v>Platinum</v>
      </c>
      <c r="R126" s="1" t="str">
        <f>_xlfn.XLOOKUP(C126,'Customer_Dim'!$A$2:$A$501,'Customer_Dim'!$D$2:$D$501)</f>
        <v>Male</v>
      </c>
      <c r="S126" s="1" t="str">
        <f>_xlfn.XLOOKUP(C126,'Customer_Dim'!$A$2:$A$501,'Customer_Dim'!$L$2:$L$501)</f>
        <v>Middle Age</v>
      </c>
      <c r="T126" s="1" t="str">
        <f>_xlfn.XLOOKUP(E126,Store_Dim!$A$2:$A$21,Store_Dim!$C$2:$C$21)</f>
        <v>East</v>
      </c>
      <c r="U126" s="1" t="str">
        <f>_xlfn.XLOOKUP(E126,Store_Dim!$A$2:$A$21,Store_Dim!$E$2:$E$21)</f>
        <v>Online</v>
      </c>
      <c r="V126" s="1">
        <f>Table8[[#This Row],[Cost]]*Table8[[#This Row],[Quantity]]</f>
        <v>42.68</v>
      </c>
      <c r="W126" s="1">
        <f>Table8[[#This Row],[Total_Amount]]-Table8[[#This Row],[Total Cost]]</f>
        <v>28.280000000000008</v>
      </c>
    </row>
    <row r="127" spans="1:23" hidden="1" x14ac:dyDescent="0.25">
      <c r="A127" t="s">
        <v>2438</v>
      </c>
      <c r="B127" s="3">
        <v>45940</v>
      </c>
      <c r="C127" t="s">
        <v>118</v>
      </c>
      <c r="D127" t="s">
        <v>1827</v>
      </c>
      <c r="E127" t="s">
        <v>1931</v>
      </c>
      <c r="F127" s="4">
        <f>IF(ISBLANK(Sales_Fact[[#This Row],[Quantity]]),MEDIAN(Sales_Fact[Quantity]),Sales_Fact[[#This Row],[Quantity]])</f>
        <v>1</v>
      </c>
      <c r="G127" s="1">
        <f>IF(ISBLANK(Sales_Fact[[#This Row],[Unit_Price]]),MEDIAN(Sales_Fact[Unit_Price]),Sales_Fact[[#This Row],[Unit_Price]])</f>
        <v>846.31</v>
      </c>
      <c r="H127" s="2">
        <f>IF(ISBLANK(Sales_Fact[[#This Row],[Discount]]),MEDIAN(Sales_Fact[Discount]),Sales_Fact[[#This Row],[Discount]])</f>
        <v>0.05</v>
      </c>
      <c r="I127" t="s">
        <v>1864</v>
      </c>
      <c r="J127" s="1">
        <f>Sales_Fact[[#This Row],[Quantity2]]*Sales_Fact[[#This Row],[Unit_Price3]]*(1-Sales_Fact[[#This Row],[Discount4]])</f>
        <v>803.9944999999999</v>
      </c>
      <c r="K127" s="1">
        <f>Sales_Fact[[#This Row],[Quantity2]]*Sales_Fact[[#This Row],[Unit_Price3]]</f>
        <v>846.31</v>
      </c>
      <c r="L127" s="1">
        <f>Sales_Fact[[#This Row],[Gross Amount]]*Sales_Fact[[#This Row],[Discount4]]</f>
        <v>42.3155</v>
      </c>
      <c r="M127" s="1" t="str">
        <f>IF(Sales_Fact[[#This Row],[Total_Amount5]]&gt;1000,"High Value","Standard")</f>
        <v>Standard</v>
      </c>
      <c r="N127" s="1" t="str">
        <f>_xlfn.XLOOKUP(D127,Product_Dim!$A$2:$A$101,Product_Dim!$B$2:$B$101,"Not Found")</f>
        <v>Microwave Oven</v>
      </c>
      <c r="O127" s="1" t="str">
        <f>_xlfn.XLOOKUP(D127,Product_Dim!$A$2:$A$101,Product_Dim!$C$2:$C$101)</f>
        <v>Home</v>
      </c>
      <c r="P127" s="1">
        <f>_xlfn.XLOOKUP(D127,Product_Dim!$A$2:$A$101,Product_Dim!$H$2:$H$101)</f>
        <v>447.43</v>
      </c>
      <c r="Q127" s="1" t="str">
        <f>_xlfn.XLOOKUP(C127,'Customer_Dim'!$A$2:$A$501,'Customer_Dim'!$I$2:$I$501)</f>
        <v>Platinum</v>
      </c>
      <c r="R127" s="1" t="str">
        <f>_xlfn.XLOOKUP(C127,'Customer_Dim'!$A$2:$A$501,'Customer_Dim'!$D$2:$D$501)</f>
        <v>Male</v>
      </c>
      <c r="S127" s="1" t="str">
        <f>_xlfn.XLOOKUP(C127,'Customer_Dim'!$A$2:$A$501,'Customer_Dim'!$L$2:$L$501)</f>
        <v>Middle Age</v>
      </c>
      <c r="T127" s="1" t="str">
        <f>_xlfn.XLOOKUP(E127,Store_Dim!$A$2:$A$21,Store_Dim!$C$2:$C$21)</f>
        <v>South</v>
      </c>
      <c r="U127" s="1" t="str">
        <f>_xlfn.XLOOKUP(E127,Store_Dim!$A$2:$A$21,Store_Dim!$E$2:$E$21)</f>
        <v>Online</v>
      </c>
      <c r="V127" s="1">
        <f>Table8[[#This Row],[Cost]]*Table8[[#This Row],[Quantity]]</f>
        <v>447.43</v>
      </c>
      <c r="W127" s="1">
        <f>Table8[[#This Row],[Total_Amount]]-Table8[[#This Row],[Total Cost]]</f>
        <v>356.5644999999999</v>
      </c>
    </row>
    <row r="128" spans="1:23" hidden="1" x14ac:dyDescent="0.25">
      <c r="A128" t="s">
        <v>2346</v>
      </c>
      <c r="B128" s="3">
        <v>45311</v>
      </c>
      <c r="C128" t="s">
        <v>118</v>
      </c>
      <c r="D128" t="s">
        <v>1782</v>
      </c>
      <c r="E128" t="s">
        <v>1890</v>
      </c>
      <c r="F128" s="4">
        <f>IF(ISBLANK(Sales_Fact[[#This Row],[Quantity]]),MEDIAN(Sales_Fact[Quantity]),Sales_Fact[[#This Row],[Quantity]])</f>
        <v>1</v>
      </c>
      <c r="G128" s="1">
        <f>IF(ISBLANK(Sales_Fact[[#This Row],[Unit_Price]]),MEDIAN(Sales_Fact[Unit_Price]),Sales_Fact[[#This Row],[Unit_Price]])</f>
        <v>996.48</v>
      </c>
      <c r="H128" s="2">
        <f>IF(ISBLANK(Sales_Fact[[#This Row],[Discount]]),MEDIAN(Sales_Fact[Discount]),Sales_Fact[[#This Row],[Discount]])</f>
        <v>7.0000000000000007E-2</v>
      </c>
      <c r="I128" t="s">
        <v>1864</v>
      </c>
      <c r="J128" s="1">
        <f>Sales_Fact[[#This Row],[Quantity2]]*Sales_Fact[[#This Row],[Unit_Price3]]*(1-Sales_Fact[[#This Row],[Discount4]])</f>
        <v>926.7263999999999</v>
      </c>
      <c r="K128" s="1">
        <f>Sales_Fact[[#This Row],[Quantity2]]*Sales_Fact[[#This Row],[Unit_Price3]]</f>
        <v>996.48</v>
      </c>
      <c r="L128" s="1">
        <f>Sales_Fact[[#This Row],[Gross Amount]]*Sales_Fact[[#This Row],[Discount4]]</f>
        <v>69.753600000000006</v>
      </c>
      <c r="M128" s="1" t="str">
        <f>IF(Sales_Fact[[#This Row],[Total_Amount5]]&gt;1000,"High Value","Standard")</f>
        <v>Standard</v>
      </c>
      <c r="N128" s="1" t="str">
        <f>_xlfn.XLOOKUP(D128,Product_Dim!$A$2:$A$101,Product_Dim!$B$2:$B$101,"Not Found")</f>
        <v>WiFi Mesh Router</v>
      </c>
      <c r="O128" s="1" t="str">
        <f>_xlfn.XLOOKUP(D128,Product_Dim!$A$2:$A$101,Product_Dim!$C$2:$C$101)</f>
        <v>Electronics</v>
      </c>
      <c r="P128" s="1">
        <f>_xlfn.XLOOKUP(D128,Product_Dim!$A$2:$A$101,Product_Dim!$H$2:$H$101)</f>
        <v>480.9</v>
      </c>
      <c r="Q128" s="1" t="str">
        <f>_xlfn.XLOOKUP(C128,'Customer_Dim'!$A$2:$A$501,'Customer_Dim'!$I$2:$I$501)</f>
        <v>Platinum</v>
      </c>
      <c r="R128" s="1" t="str">
        <f>_xlfn.XLOOKUP(C128,'Customer_Dim'!$A$2:$A$501,'Customer_Dim'!$D$2:$D$501)</f>
        <v>Male</v>
      </c>
      <c r="S128" s="1" t="str">
        <f>_xlfn.XLOOKUP(C128,'Customer_Dim'!$A$2:$A$501,'Customer_Dim'!$L$2:$L$501)</f>
        <v>Middle Age</v>
      </c>
      <c r="T128" s="1" t="str">
        <f>_xlfn.XLOOKUP(E128,Store_Dim!$A$2:$A$21,Store_Dim!$C$2:$C$21)</f>
        <v>South</v>
      </c>
      <c r="U128" s="1" t="str">
        <f>_xlfn.XLOOKUP(E128,Store_Dim!$A$2:$A$21,Store_Dim!$E$2:$E$21)</f>
        <v>Flagship</v>
      </c>
      <c r="V128" s="1">
        <f>Table8[[#This Row],[Cost]]*Table8[[#This Row],[Quantity]]</f>
        <v>480.9</v>
      </c>
      <c r="W128" s="1">
        <f>Table8[[#This Row],[Total_Amount]]-Table8[[#This Row],[Total Cost]]</f>
        <v>445.82639999999992</v>
      </c>
    </row>
    <row r="129" spans="1:23" hidden="1" x14ac:dyDescent="0.25">
      <c r="A129" t="s">
        <v>2229</v>
      </c>
      <c r="B129" s="3">
        <v>45623</v>
      </c>
      <c r="C129" t="s">
        <v>118</v>
      </c>
      <c r="D129" t="s">
        <v>1623</v>
      </c>
      <c r="E129" t="s">
        <v>1892</v>
      </c>
      <c r="F129" s="4">
        <f>IF(ISBLANK(Sales_Fact[[#This Row],[Quantity]]),MEDIAN(Sales_Fact[Quantity]),Sales_Fact[[#This Row],[Quantity]])</f>
        <v>3</v>
      </c>
      <c r="G129" s="1">
        <f>IF(ISBLANK(Sales_Fact[[#This Row],[Unit_Price]]),MEDIAN(Sales_Fact[Unit_Price]),Sales_Fact[[#This Row],[Unit_Price]])</f>
        <v>949.19</v>
      </c>
      <c r="H129" s="2">
        <f>IF(ISBLANK(Sales_Fact[[#This Row],[Discount]]),MEDIAN(Sales_Fact[Discount]),Sales_Fact[[#This Row],[Discount]])</f>
        <v>0.03</v>
      </c>
      <c r="I129" t="s">
        <v>1864</v>
      </c>
      <c r="J129" s="1">
        <f>Sales_Fact[[#This Row],[Quantity2]]*Sales_Fact[[#This Row],[Unit_Price3]]*(1-Sales_Fact[[#This Row],[Discount4]])</f>
        <v>2762.1429000000003</v>
      </c>
      <c r="K129" s="1">
        <f>Sales_Fact[[#This Row],[Quantity2]]*Sales_Fact[[#This Row],[Unit_Price3]]</f>
        <v>2847.57</v>
      </c>
      <c r="L129" s="1">
        <f>Sales_Fact[[#This Row],[Gross Amount]]*Sales_Fact[[#This Row],[Discount4]]</f>
        <v>85.427099999999996</v>
      </c>
      <c r="M129" s="1" t="str">
        <f>IF(Sales_Fact[[#This Row],[Total_Amount5]]&gt;1000,"High Value","Standard")</f>
        <v>High Value</v>
      </c>
      <c r="N129" s="1" t="str">
        <f>_xlfn.XLOOKUP(D129,Product_Dim!$A$2:$A$101,Product_Dim!$B$2:$B$101,"Not Found")</f>
        <v>Foldable Camping Chair</v>
      </c>
      <c r="O129" s="1" t="str">
        <f>_xlfn.XLOOKUP(D129,Product_Dim!$A$2:$A$101,Product_Dim!$C$2:$C$101)</f>
        <v>Sports</v>
      </c>
      <c r="P129" s="1">
        <f>_xlfn.XLOOKUP(D129,Product_Dim!$A$2:$A$101,Product_Dim!$H$2:$H$101)</f>
        <v>166.06</v>
      </c>
      <c r="Q129" s="1" t="str">
        <f>_xlfn.XLOOKUP(C129,'Customer_Dim'!$A$2:$A$501,'Customer_Dim'!$I$2:$I$501)</f>
        <v>Platinum</v>
      </c>
      <c r="R129" s="1" t="str">
        <f>_xlfn.XLOOKUP(C129,'Customer_Dim'!$A$2:$A$501,'Customer_Dim'!$D$2:$D$501)</f>
        <v>Male</v>
      </c>
      <c r="S129" s="1" t="str">
        <f>_xlfn.XLOOKUP(C129,'Customer_Dim'!$A$2:$A$501,'Customer_Dim'!$L$2:$L$501)</f>
        <v>Middle Age</v>
      </c>
      <c r="T129" s="1" t="str">
        <f>_xlfn.XLOOKUP(E129,Store_Dim!$A$2:$A$21,Store_Dim!$C$2:$C$21)</f>
        <v>East</v>
      </c>
      <c r="U129" s="1" t="str">
        <f>_xlfn.XLOOKUP(E129,Store_Dim!$A$2:$A$21,Store_Dim!$E$2:$E$21)</f>
        <v>Online</v>
      </c>
      <c r="V129" s="1">
        <f>Table8[[#This Row],[Cost]]*Table8[[#This Row],[Quantity]]</f>
        <v>498.18</v>
      </c>
      <c r="W129" s="1">
        <f>Table8[[#This Row],[Total_Amount]]-Table8[[#This Row],[Total Cost]]</f>
        <v>2263.9629000000004</v>
      </c>
    </row>
    <row r="130" spans="1:23" hidden="1" x14ac:dyDescent="0.25">
      <c r="A130" t="s">
        <v>3195</v>
      </c>
      <c r="B130" s="3">
        <v>45651</v>
      </c>
      <c r="C130" t="s">
        <v>122</v>
      </c>
      <c r="D130" t="s">
        <v>1734</v>
      </c>
      <c r="E130" t="s">
        <v>1870</v>
      </c>
      <c r="F130" s="4">
        <f>IF(ISBLANK(Sales_Fact[[#This Row],[Quantity]]),MEDIAN(Sales_Fact[Quantity]),Sales_Fact[[#This Row],[Quantity]])</f>
        <v>2</v>
      </c>
      <c r="G130" s="1">
        <f>IF(ISBLANK(Sales_Fact[[#This Row],[Unit_Price]]),MEDIAN(Sales_Fact[Unit_Price]),Sales_Fact[[#This Row],[Unit_Price]])</f>
        <v>724.97</v>
      </c>
      <c r="H130" s="2">
        <f>IF(ISBLANK(Sales_Fact[[#This Row],[Discount]]),MEDIAN(Sales_Fact[Discount]),Sales_Fact[[#This Row],[Discount]])</f>
        <v>0.1</v>
      </c>
      <c r="I130" t="s">
        <v>1864</v>
      </c>
      <c r="J130" s="1">
        <f>Sales_Fact[[#This Row],[Quantity2]]*Sales_Fact[[#This Row],[Unit_Price3]]*(1-Sales_Fact[[#This Row],[Discount4]])</f>
        <v>1304.9460000000001</v>
      </c>
      <c r="K130" s="1">
        <f>Sales_Fact[[#This Row],[Quantity2]]*Sales_Fact[[#This Row],[Unit_Price3]]</f>
        <v>1449.94</v>
      </c>
      <c r="L130" s="1">
        <f>Sales_Fact[[#This Row],[Gross Amount]]*Sales_Fact[[#This Row],[Discount4]]</f>
        <v>144.994</v>
      </c>
      <c r="M130" s="1" t="str">
        <f>IF(Sales_Fact[[#This Row],[Total_Amount5]]&gt;1000,"High Value","Standard")</f>
        <v>High Value</v>
      </c>
      <c r="N130" s="1" t="str">
        <f>_xlfn.XLOOKUP(D130,Product_Dim!$A$2:$A$101,Product_Dim!$B$2:$B$101,"Not Found")</f>
        <v>Tennis Ball 3-Pack</v>
      </c>
      <c r="O130" s="1" t="str">
        <f>_xlfn.XLOOKUP(D130,Product_Dim!$A$2:$A$101,Product_Dim!$C$2:$C$101)</f>
        <v>Sports</v>
      </c>
      <c r="P130" s="1">
        <f>_xlfn.XLOOKUP(D130,Product_Dim!$A$2:$A$101,Product_Dim!$H$2:$H$101)</f>
        <v>103.45</v>
      </c>
      <c r="Q130" s="1" t="str">
        <f>_xlfn.XLOOKUP(C130,'Customer_Dim'!$A$2:$A$501,'Customer_Dim'!$I$2:$I$501)</f>
        <v>Platinum</v>
      </c>
      <c r="R130" s="1" t="str">
        <f>_xlfn.XLOOKUP(C130,'Customer_Dim'!$A$2:$A$501,'Customer_Dim'!$D$2:$D$501)</f>
        <v>Female</v>
      </c>
      <c r="S130" s="1" t="str">
        <f>_xlfn.XLOOKUP(C130,'Customer_Dim'!$A$2:$A$501,'Customer_Dim'!$L$2:$L$501)</f>
        <v>Young</v>
      </c>
      <c r="T130" s="1" t="str">
        <f>_xlfn.XLOOKUP(E130,Store_Dim!$A$2:$A$21,Store_Dim!$C$2:$C$21)</f>
        <v>North</v>
      </c>
      <c r="U130" s="1" t="str">
        <f>_xlfn.XLOOKUP(E130,Store_Dim!$A$2:$A$21,Store_Dim!$E$2:$E$21)</f>
        <v>Outlet</v>
      </c>
      <c r="V130" s="1">
        <f>Table8[[#This Row],[Cost]]*Table8[[#This Row],[Quantity]]</f>
        <v>206.9</v>
      </c>
      <c r="W130" s="1">
        <f>Table8[[#This Row],[Total_Amount]]-Table8[[#This Row],[Total Cost]]</f>
        <v>1098.046</v>
      </c>
    </row>
    <row r="131" spans="1:23" hidden="1" x14ac:dyDescent="0.25">
      <c r="A131" t="s">
        <v>1911</v>
      </c>
      <c r="B131" s="3">
        <v>45217</v>
      </c>
      <c r="C131" t="s">
        <v>122</v>
      </c>
      <c r="D131" t="s">
        <v>1564</v>
      </c>
      <c r="E131" t="s">
        <v>1892</v>
      </c>
      <c r="F131" s="4">
        <f>IF(ISBLANK(Sales_Fact[[#This Row],[Quantity]]),MEDIAN(Sales_Fact[Quantity]),Sales_Fact[[#This Row],[Quantity]])</f>
        <v>1</v>
      </c>
      <c r="G131" s="1">
        <f>IF(ISBLANK(Sales_Fact[[#This Row],[Unit_Price]]),MEDIAN(Sales_Fact[Unit_Price]),Sales_Fact[[#This Row],[Unit_Price]])</f>
        <v>783.25</v>
      </c>
      <c r="H131" s="2">
        <f>IF(ISBLANK(Sales_Fact[[#This Row],[Discount]]),MEDIAN(Sales_Fact[Discount]),Sales_Fact[[#This Row],[Discount]])</f>
        <v>0.3</v>
      </c>
      <c r="I131" t="s">
        <v>1864</v>
      </c>
      <c r="J131" s="1">
        <f>Sales_Fact[[#This Row],[Quantity2]]*Sales_Fact[[#This Row],[Unit_Price3]]*(1-Sales_Fact[[#This Row],[Discount4]])</f>
        <v>548.27499999999998</v>
      </c>
      <c r="K131" s="1">
        <f>Sales_Fact[[#This Row],[Quantity2]]*Sales_Fact[[#This Row],[Unit_Price3]]</f>
        <v>783.25</v>
      </c>
      <c r="L131" s="1">
        <f>Sales_Fact[[#This Row],[Gross Amount]]*Sales_Fact[[#This Row],[Discount4]]</f>
        <v>234.97499999999999</v>
      </c>
      <c r="M131" s="1" t="str">
        <f>IF(Sales_Fact[[#This Row],[Total_Amount5]]&gt;1000,"High Value","Standard")</f>
        <v>Standard</v>
      </c>
      <c r="N131" s="1" t="str">
        <f>_xlfn.XLOOKUP(D131,Product_Dim!$A$2:$A$101,Product_Dim!$B$2:$B$101,"Not Found")</f>
        <v>Men's Leather Belt</v>
      </c>
      <c r="O131" s="1" t="str">
        <f>_xlfn.XLOOKUP(D131,Product_Dim!$A$2:$A$101,Product_Dim!$C$2:$C$101)</f>
        <v>Clothing</v>
      </c>
      <c r="P131" s="1">
        <f>_xlfn.XLOOKUP(D131,Product_Dim!$A$2:$A$101,Product_Dim!$H$2:$H$101)</f>
        <v>261</v>
      </c>
      <c r="Q131" s="1" t="str">
        <f>_xlfn.XLOOKUP(C131,'Customer_Dim'!$A$2:$A$501,'Customer_Dim'!$I$2:$I$501)</f>
        <v>Platinum</v>
      </c>
      <c r="R131" s="1" t="str">
        <f>_xlfn.XLOOKUP(C131,'Customer_Dim'!$A$2:$A$501,'Customer_Dim'!$D$2:$D$501)</f>
        <v>Female</v>
      </c>
      <c r="S131" s="1" t="str">
        <f>_xlfn.XLOOKUP(C131,'Customer_Dim'!$A$2:$A$501,'Customer_Dim'!$L$2:$L$501)</f>
        <v>Young</v>
      </c>
      <c r="T131" s="1" t="str">
        <f>_xlfn.XLOOKUP(E131,Store_Dim!$A$2:$A$21,Store_Dim!$C$2:$C$21)</f>
        <v>East</v>
      </c>
      <c r="U131" s="1" t="str">
        <f>_xlfn.XLOOKUP(E131,Store_Dim!$A$2:$A$21,Store_Dim!$E$2:$E$21)</f>
        <v>Online</v>
      </c>
      <c r="V131" s="1">
        <f>Table8[[#This Row],[Cost]]*Table8[[#This Row],[Quantity]]</f>
        <v>261</v>
      </c>
      <c r="W131" s="1">
        <f>Table8[[#This Row],[Total_Amount]]-Table8[[#This Row],[Total Cost]]</f>
        <v>287.27499999999998</v>
      </c>
    </row>
    <row r="132" spans="1:23" hidden="1" x14ac:dyDescent="0.25">
      <c r="A132" t="s">
        <v>2187</v>
      </c>
      <c r="B132" s="3">
        <v>45596</v>
      </c>
      <c r="C132" t="s">
        <v>122</v>
      </c>
      <c r="D132" t="s">
        <v>1773</v>
      </c>
      <c r="E132" t="s">
        <v>1931</v>
      </c>
      <c r="F132" s="4">
        <f>IF(ISBLANK(Sales_Fact[[#This Row],[Quantity]]),MEDIAN(Sales_Fact[Quantity]),Sales_Fact[[#This Row],[Quantity]])</f>
        <v>1</v>
      </c>
      <c r="G132" s="1">
        <f>IF(ISBLANK(Sales_Fact[[#This Row],[Unit_Price]]),MEDIAN(Sales_Fact[Unit_Price]),Sales_Fact[[#This Row],[Unit_Price]])</f>
        <v>942.38</v>
      </c>
      <c r="H132" s="2">
        <f>IF(ISBLANK(Sales_Fact[[#This Row],[Discount]]),MEDIAN(Sales_Fact[Discount]),Sales_Fact[[#This Row],[Discount]])</f>
        <v>0.17</v>
      </c>
      <c r="I132" t="s">
        <v>1868</v>
      </c>
      <c r="J132" s="1">
        <f>Sales_Fact[[#This Row],[Quantity2]]*Sales_Fact[[#This Row],[Unit_Price3]]*(1-Sales_Fact[[#This Row],[Discount4]])</f>
        <v>782.17539999999997</v>
      </c>
      <c r="K132" s="1">
        <f>Sales_Fact[[#This Row],[Quantity2]]*Sales_Fact[[#This Row],[Unit_Price3]]</f>
        <v>942.38</v>
      </c>
      <c r="L132" s="1">
        <f>Sales_Fact[[#This Row],[Gross Amount]]*Sales_Fact[[#This Row],[Discount4]]</f>
        <v>160.2046</v>
      </c>
      <c r="M132" s="1" t="str">
        <f>IF(Sales_Fact[[#This Row],[Total_Amount5]]&gt;1000,"High Value","Standard")</f>
        <v>Standard</v>
      </c>
      <c r="N132" s="1" t="str">
        <f>_xlfn.XLOOKUP(D132,Product_Dim!$A$2:$A$101,Product_Dim!$B$2:$B$101,"Not Found")</f>
        <v>Bluetooth Car Audio System</v>
      </c>
      <c r="O132" s="1" t="str">
        <f>_xlfn.XLOOKUP(D132,Product_Dim!$A$2:$A$101,Product_Dim!$C$2:$C$101)</f>
        <v>Electronics</v>
      </c>
      <c r="P132" s="1">
        <f>_xlfn.XLOOKUP(D132,Product_Dim!$A$2:$A$101,Product_Dim!$H$2:$H$101)</f>
        <v>403.71</v>
      </c>
      <c r="Q132" s="1" t="str">
        <f>_xlfn.XLOOKUP(C132,'Customer_Dim'!$A$2:$A$501,'Customer_Dim'!$I$2:$I$501)</f>
        <v>Platinum</v>
      </c>
      <c r="R132" s="1" t="str">
        <f>_xlfn.XLOOKUP(C132,'Customer_Dim'!$A$2:$A$501,'Customer_Dim'!$D$2:$D$501)</f>
        <v>Female</v>
      </c>
      <c r="S132" s="1" t="str">
        <f>_xlfn.XLOOKUP(C132,'Customer_Dim'!$A$2:$A$501,'Customer_Dim'!$L$2:$L$501)</f>
        <v>Young</v>
      </c>
      <c r="T132" s="1" t="str">
        <f>_xlfn.XLOOKUP(E132,Store_Dim!$A$2:$A$21,Store_Dim!$C$2:$C$21)</f>
        <v>South</v>
      </c>
      <c r="U132" s="1" t="str">
        <f>_xlfn.XLOOKUP(E132,Store_Dim!$A$2:$A$21,Store_Dim!$E$2:$E$21)</f>
        <v>Online</v>
      </c>
      <c r="V132" s="1">
        <f>Table8[[#This Row],[Cost]]*Table8[[#This Row],[Quantity]]</f>
        <v>403.71</v>
      </c>
      <c r="W132" s="1">
        <f>Table8[[#This Row],[Total_Amount]]-Table8[[#This Row],[Total Cost]]</f>
        <v>378.46539999999999</v>
      </c>
    </row>
    <row r="133" spans="1:23" hidden="1" x14ac:dyDescent="0.25">
      <c r="A133" t="s">
        <v>2808</v>
      </c>
      <c r="B133" s="3">
        <v>45253</v>
      </c>
      <c r="C133" t="s">
        <v>125</v>
      </c>
      <c r="D133" t="s">
        <v>1788</v>
      </c>
      <c r="E133" t="s">
        <v>1874</v>
      </c>
      <c r="F133" s="4">
        <f>IF(ISBLANK(Sales_Fact[[#This Row],[Quantity]]),MEDIAN(Sales_Fact[Quantity]),Sales_Fact[[#This Row],[Quantity]])</f>
        <v>3</v>
      </c>
      <c r="G133" s="1">
        <f>IF(ISBLANK(Sales_Fact[[#This Row],[Unit_Price]]),MEDIAN(Sales_Fact[Unit_Price]),Sales_Fact[[#This Row],[Unit_Price]])</f>
        <v>298.35000000000002</v>
      </c>
      <c r="H133" s="2">
        <f>IF(ISBLANK(Sales_Fact[[#This Row],[Discount]]),MEDIAN(Sales_Fact[Discount]),Sales_Fact[[#This Row],[Discount]])</f>
        <v>0.05</v>
      </c>
      <c r="I133" t="s">
        <v>1868</v>
      </c>
      <c r="J133" s="1">
        <f>Sales_Fact[[#This Row],[Quantity2]]*Sales_Fact[[#This Row],[Unit_Price3]]*(1-Sales_Fact[[#This Row],[Discount4]])</f>
        <v>850.29750000000001</v>
      </c>
      <c r="K133" s="1">
        <f>Sales_Fact[[#This Row],[Quantity2]]*Sales_Fact[[#This Row],[Unit_Price3]]</f>
        <v>895.05000000000007</v>
      </c>
      <c r="L133" s="1">
        <f>Sales_Fact[[#This Row],[Gross Amount]]*Sales_Fact[[#This Row],[Discount4]]</f>
        <v>44.752500000000005</v>
      </c>
      <c r="M133" s="1" t="str">
        <f>IF(Sales_Fact[[#This Row],[Total_Amount5]]&gt;1000,"High Value","Standard")</f>
        <v>Standard</v>
      </c>
      <c r="N133" s="1" t="str">
        <f>_xlfn.XLOOKUP(D133,Product_Dim!$A$2:$A$101,Product_Dim!$B$2:$B$101,"Not Found")</f>
        <v>Decorative Lamp Shade</v>
      </c>
      <c r="O133" s="1" t="str">
        <f>_xlfn.XLOOKUP(D133,Product_Dim!$A$2:$A$101,Product_Dim!$C$2:$C$101)</f>
        <v>Home</v>
      </c>
      <c r="P133" s="1">
        <f>_xlfn.XLOOKUP(D133,Product_Dim!$A$2:$A$101,Product_Dim!$H$2:$H$101)</f>
        <v>228.53</v>
      </c>
      <c r="Q133" s="1" t="str">
        <f>_xlfn.XLOOKUP(C133,'Customer_Dim'!$A$2:$A$501,'Customer_Dim'!$I$2:$I$501)</f>
        <v>Silver</v>
      </c>
      <c r="R133" s="1" t="str">
        <f>_xlfn.XLOOKUP(C133,'Customer_Dim'!$A$2:$A$501,'Customer_Dim'!$D$2:$D$501)</f>
        <v>Female</v>
      </c>
      <c r="S133" s="1" t="str">
        <f>_xlfn.XLOOKUP(C133,'Customer_Dim'!$A$2:$A$501,'Customer_Dim'!$L$2:$L$501)</f>
        <v>Senior</v>
      </c>
      <c r="T133" s="1" t="str">
        <f>_xlfn.XLOOKUP(E133,Store_Dim!$A$2:$A$21,Store_Dim!$C$2:$C$21)</f>
        <v>South</v>
      </c>
      <c r="U133" s="1" t="str">
        <f>_xlfn.XLOOKUP(E133,Store_Dim!$A$2:$A$21,Store_Dim!$E$2:$E$21)</f>
        <v>Online</v>
      </c>
      <c r="V133" s="1">
        <f>Table8[[#This Row],[Cost]]*Table8[[#This Row],[Quantity]]</f>
        <v>685.59</v>
      </c>
      <c r="W133" s="1">
        <f>Table8[[#This Row],[Total_Amount]]-Table8[[#This Row],[Total Cost]]</f>
        <v>164.70749999999998</v>
      </c>
    </row>
    <row r="134" spans="1:23" x14ac:dyDescent="0.25">
      <c r="A134" t="s">
        <v>2504</v>
      </c>
      <c r="B134" s="3">
        <v>45534</v>
      </c>
      <c r="C134" t="s">
        <v>125</v>
      </c>
      <c r="D134" t="s">
        <v>1833</v>
      </c>
      <c r="E134" t="s">
        <v>1931</v>
      </c>
      <c r="F134" s="4">
        <f>IF(ISBLANK(Sales_Fact[[#This Row],[Quantity]]),MEDIAN(Sales_Fact[Quantity]),Sales_Fact[[#This Row],[Quantity]])</f>
        <v>4</v>
      </c>
      <c r="G134" s="21">
        <f>IF(ISBLANK(Sales_Fact[[#This Row],[Unit_Price]]),MEDIAN(Sales_Fact[Unit_Price]),Sales_Fact[[#This Row],[Unit_Price]])</f>
        <v>950.04</v>
      </c>
      <c r="H134" s="2">
        <f>IF(ISBLANK(Sales_Fact[[#This Row],[Discount]]),MEDIAN(Sales_Fact[Discount]),Sales_Fact[[#This Row],[Discount]])</f>
        <v>0.13</v>
      </c>
      <c r="I134" t="s">
        <v>1868</v>
      </c>
      <c r="J134" s="21">
        <f>Sales_Fact[[#This Row],[Quantity2]]*Sales_Fact[[#This Row],[Unit_Price3]]*(1-Sales_Fact[[#This Row],[Discount4]])</f>
        <v>3306.1392000000001</v>
      </c>
      <c r="K134" s="21">
        <f>Sales_Fact[[#This Row],[Quantity2]]*Sales_Fact[[#This Row],[Unit_Price3]]</f>
        <v>3800.16</v>
      </c>
      <c r="L134" s="21">
        <f>Sales_Fact[[#This Row],[Gross Amount]]*Sales_Fact[[#This Row],[Discount4]]</f>
        <v>494.02080000000001</v>
      </c>
      <c r="M134" s="1" t="str">
        <f>IF(Sales_Fact[[#This Row],[Total_Amount5]]&gt;1000,"High Value","Standard")</f>
        <v>High Value</v>
      </c>
      <c r="N134" s="1" t="str">
        <f>_xlfn.XLOOKUP(D134,Product_Dim!$A$2:$A$101,Product_Dim!$B$2:$B$101,"Not Found")</f>
        <v>Vitamin E Body Lotion</v>
      </c>
      <c r="O134" s="1" t="str">
        <f>_xlfn.XLOOKUP(D134,Product_Dim!$A$2:$A$101,Product_Dim!$C$2:$C$101)</f>
        <v>Beauty</v>
      </c>
      <c r="P134" s="1">
        <f>_xlfn.XLOOKUP(D134,Product_Dim!$A$2:$A$101,Product_Dim!$H$2:$H$101)</f>
        <v>358.47</v>
      </c>
      <c r="Q134" s="1" t="str">
        <f>_xlfn.XLOOKUP(C134,'Customer_Dim'!$A$2:$A$501,'Customer_Dim'!$I$2:$I$501)</f>
        <v>Silver</v>
      </c>
      <c r="R134" s="1" t="str">
        <f>_xlfn.XLOOKUP(C134,'Customer_Dim'!$A$2:$A$501,'Customer_Dim'!$D$2:$D$501)</f>
        <v>Female</v>
      </c>
      <c r="S134" s="1" t="str">
        <f>_xlfn.XLOOKUP(C134,'Customer_Dim'!$A$2:$A$501,'Customer_Dim'!$L$2:$L$501)</f>
        <v>Senior</v>
      </c>
      <c r="T134" s="1" t="str">
        <f>_xlfn.XLOOKUP(E134,Store_Dim!$A$2:$A$21,Store_Dim!$C$2:$C$21)</f>
        <v>South</v>
      </c>
      <c r="U134" s="1" t="str">
        <f>_xlfn.XLOOKUP(E134,Store_Dim!$A$2:$A$21,Store_Dim!$E$2:$E$21)</f>
        <v>Online</v>
      </c>
      <c r="V134" s="21">
        <f>Table8[[#This Row],[Cost]]*Table8[[#This Row],[Quantity]]</f>
        <v>1433.88</v>
      </c>
      <c r="W134" s="21">
        <f>Table8[[#This Row],[Total_Amount]]-Table8[[#This Row],[Total Cost]]</f>
        <v>1872.2592</v>
      </c>
    </row>
    <row r="135" spans="1:23" hidden="1" x14ac:dyDescent="0.25">
      <c r="A135" t="s">
        <v>1989</v>
      </c>
      <c r="B135" s="3">
        <v>45330</v>
      </c>
      <c r="C135" t="s">
        <v>125</v>
      </c>
      <c r="D135" t="s">
        <v>1809</v>
      </c>
      <c r="E135" t="s">
        <v>1931</v>
      </c>
      <c r="F135" s="4">
        <f>IF(ISBLANK(Sales_Fact[[#This Row],[Quantity]]),MEDIAN(Sales_Fact[Quantity]),Sales_Fact[[#This Row],[Quantity]])</f>
        <v>2</v>
      </c>
      <c r="G135" s="1">
        <f>IF(ISBLANK(Sales_Fact[[#This Row],[Unit_Price]]),MEDIAN(Sales_Fact[Unit_Price]),Sales_Fact[[#This Row],[Unit_Price]])</f>
        <v>267.19</v>
      </c>
      <c r="H135" s="2">
        <f>IF(ISBLANK(Sales_Fact[[#This Row],[Discount]]),MEDIAN(Sales_Fact[Discount]),Sales_Fact[[#This Row],[Discount]])</f>
        <v>7.0000000000000007E-2</v>
      </c>
      <c r="I135" t="s">
        <v>1868</v>
      </c>
      <c r="J135" s="1">
        <f>Sales_Fact[[#This Row],[Quantity2]]*Sales_Fact[[#This Row],[Unit_Price3]]*(1-Sales_Fact[[#This Row],[Discount4]])</f>
        <v>496.97339999999997</v>
      </c>
      <c r="K135" s="1">
        <f>Sales_Fact[[#This Row],[Quantity2]]*Sales_Fact[[#This Row],[Unit_Price3]]</f>
        <v>534.38</v>
      </c>
      <c r="L135" s="1">
        <f>Sales_Fact[[#This Row],[Gross Amount]]*Sales_Fact[[#This Row],[Discount4]]</f>
        <v>37.406600000000005</v>
      </c>
      <c r="M135" s="1" t="str">
        <f>IF(Sales_Fact[[#This Row],[Total_Amount5]]&gt;1000,"High Value","Standard")</f>
        <v>Standard</v>
      </c>
      <c r="N135" s="1" t="str">
        <f>_xlfn.XLOOKUP(D135,Product_Dim!$A$2:$A$101,Product_Dim!$B$2:$B$101,"Not Found")</f>
        <v>Kitchen Cutting Board</v>
      </c>
      <c r="O135" s="1" t="str">
        <f>_xlfn.XLOOKUP(D135,Product_Dim!$A$2:$A$101,Product_Dim!$C$2:$C$101)</f>
        <v>Home</v>
      </c>
      <c r="P135" s="1">
        <f>_xlfn.XLOOKUP(D135,Product_Dim!$A$2:$A$101,Product_Dim!$H$2:$H$101)</f>
        <v>176.07</v>
      </c>
      <c r="Q135" s="1" t="str">
        <f>_xlfn.XLOOKUP(C135,'Customer_Dim'!$A$2:$A$501,'Customer_Dim'!$I$2:$I$501)</f>
        <v>Silver</v>
      </c>
      <c r="R135" s="1" t="str">
        <f>_xlfn.XLOOKUP(C135,'Customer_Dim'!$A$2:$A$501,'Customer_Dim'!$D$2:$D$501)</f>
        <v>Female</v>
      </c>
      <c r="S135" s="1" t="str">
        <f>_xlfn.XLOOKUP(C135,'Customer_Dim'!$A$2:$A$501,'Customer_Dim'!$L$2:$L$501)</f>
        <v>Senior</v>
      </c>
      <c r="T135" s="1" t="str">
        <f>_xlfn.XLOOKUP(E135,Store_Dim!$A$2:$A$21,Store_Dim!$C$2:$C$21)</f>
        <v>South</v>
      </c>
      <c r="U135" s="1" t="str">
        <f>_xlfn.XLOOKUP(E135,Store_Dim!$A$2:$A$21,Store_Dim!$E$2:$E$21)</f>
        <v>Online</v>
      </c>
      <c r="V135" s="1">
        <f>Table8[[#This Row],[Cost]]*Table8[[#This Row],[Quantity]]</f>
        <v>352.14</v>
      </c>
      <c r="W135" s="1">
        <f>Table8[[#This Row],[Total_Amount]]-Table8[[#This Row],[Total Cost]]</f>
        <v>144.83339999999998</v>
      </c>
    </row>
    <row r="136" spans="1:23" hidden="1" x14ac:dyDescent="0.25">
      <c r="A136" t="s">
        <v>2492</v>
      </c>
      <c r="B136" s="3">
        <v>45555</v>
      </c>
      <c r="C136" t="s">
        <v>125</v>
      </c>
      <c r="D136" t="s">
        <v>1632</v>
      </c>
      <c r="E136" t="s">
        <v>1866</v>
      </c>
      <c r="F136" s="4">
        <f>IF(ISBLANK(Sales_Fact[[#This Row],[Quantity]]),MEDIAN(Sales_Fact[Quantity]),Sales_Fact[[#This Row],[Quantity]])</f>
        <v>4</v>
      </c>
      <c r="G136" s="1">
        <f>IF(ISBLANK(Sales_Fact[[#This Row],[Unit_Price]]),MEDIAN(Sales_Fact[Unit_Price]),Sales_Fact[[#This Row],[Unit_Price]])</f>
        <v>72.63</v>
      </c>
      <c r="H136" s="2">
        <f>IF(ISBLANK(Sales_Fact[[#This Row],[Discount]]),MEDIAN(Sales_Fact[Discount]),Sales_Fact[[#This Row],[Discount]])</f>
        <v>0.06</v>
      </c>
      <c r="I136" t="s">
        <v>1864</v>
      </c>
      <c r="J136" s="1">
        <f>Sales_Fact[[#This Row],[Quantity2]]*Sales_Fact[[#This Row],[Unit_Price3]]*(1-Sales_Fact[[#This Row],[Discount4]])</f>
        <v>273.08879999999999</v>
      </c>
      <c r="K136" s="1">
        <f>Sales_Fact[[#This Row],[Quantity2]]*Sales_Fact[[#This Row],[Unit_Price3]]</f>
        <v>290.52</v>
      </c>
      <c r="L136" s="1">
        <f>Sales_Fact[[#This Row],[Gross Amount]]*Sales_Fact[[#This Row],[Discount4]]</f>
        <v>17.431199999999997</v>
      </c>
      <c r="M136" s="1" t="str">
        <f>IF(Sales_Fact[[#This Row],[Total_Amount5]]&gt;1000,"High Value","Standard")</f>
        <v>Standard</v>
      </c>
      <c r="N136" s="1" t="str">
        <f>_xlfn.XLOOKUP(D136,Product_Dim!$A$2:$A$101,Product_Dim!$B$2:$B$101,"Not Found")</f>
        <v>Decorative Floor Vase</v>
      </c>
      <c r="O136" s="1" t="str">
        <f>_xlfn.XLOOKUP(D136,Product_Dim!$A$2:$A$101,Product_Dim!$C$2:$C$101)</f>
        <v>Home</v>
      </c>
      <c r="P136" s="1">
        <f>_xlfn.XLOOKUP(D136,Product_Dim!$A$2:$A$101,Product_Dim!$H$2:$H$101)</f>
        <v>242.96499999999997</v>
      </c>
      <c r="Q136" s="1" t="str">
        <f>_xlfn.XLOOKUP(C136,'Customer_Dim'!$A$2:$A$501,'Customer_Dim'!$I$2:$I$501)</f>
        <v>Silver</v>
      </c>
      <c r="R136" s="1" t="str">
        <f>_xlfn.XLOOKUP(C136,'Customer_Dim'!$A$2:$A$501,'Customer_Dim'!$D$2:$D$501)</f>
        <v>Female</v>
      </c>
      <c r="S136" s="1" t="str">
        <f>_xlfn.XLOOKUP(C136,'Customer_Dim'!$A$2:$A$501,'Customer_Dim'!$L$2:$L$501)</f>
        <v>Senior</v>
      </c>
      <c r="T136" s="1" t="str">
        <f>_xlfn.XLOOKUP(E136,Store_Dim!$A$2:$A$21,Store_Dim!$C$2:$C$21)</f>
        <v>West</v>
      </c>
      <c r="U136" s="1" t="str">
        <f>_xlfn.XLOOKUP(E136,Store_Dim!$A$2:$A$21,Store_Dim!$E$2:$E$21)</f>
        <v>Online</v>
      </c>
      <c r="V136" s="1">
        <f>Table8[[#This Row],[Cost]]*Table8[[#This Row],[Quantity]]</f>
        <v>971.8599999999999</v>
      </c>
      <c r="W136" s="1">
        <f>Table8[[#This Row],[Total_Amount]]-Table8[[#This Row],[Total Cost]]</f>
        <v>-698.77119999999991</v>
      </c>
    </row>
    <row r="137" spans="1:23" hidden="1" x14ac:dyDescent="0.25">
      <c r="A137" t="s">
        <v>3259</v>
      </c>
      <c r="B137" s="3">
        <v>45235</v>
      </c>
      <c r="C137" t="s">
        <v>125</v>
      </c>
      <c r="D137" t="s">
        <v>1803</v>
      </c>
      <c r="E137" t="s">
        <v>1870</v>
      </c>
      <c r="F137" s="4">
        <f>IF(ISBLANK(Sales_Fact[[#This Row],[Quantity]]),MEDIAN(Sales_Fact[Quantity]),Sales_Fact[[#This Row],[Quantity]])</f>
        <v>3</v>
      </c>
      <c r="G137" s="1">
        <f>IF(ISBLANK(Sales_Fact[[#This Row],[Unit_Price]]),MEDIAN(Sales_Fact[Unit_Price]),Sales_Fact[[#This Row],[Unit_Price]])</f>
        <v>576.52</v>
      </c>
      <c r="H137" s="2">
        <f>IF(ISBLANK(Sales_Fact[[#This Row],[Discount]]),MEDIAN(Sales_Fact[Discount]),Sales_Fact[[#This Row],[Discount]])</f>
        <v>0.22</v>
      </c>
      <c r="I137" t="s">
        <v>1868</v>
      </c>
      <c r="J137" s="1">
        <f>Sales_Fact[[#This Row],[Quantity2]]*Sales_Fact[[#This Row],[Unit_Price3]]*(1-Sales_Fact[[#This Row],[Discount4]])</f>
        <v>1349.0568000000001</v>
      </c>
      <c r="K137" s="1">
        <f>Sales_Fact[[#This Row],[Quantity2]]*Sales_Fact[[#This Row],[Unit_Price3]]</f>
        <v>1729.56</v>
      </c>
      <c r="L137" s="1">
        <f>Sales_Fact[[#This Row],[Gross Amount]]*Sales_Fact[[#This Row],[Discount4]]</f>
        <v>380.50319999999999</v>
      </c>
      <c r="M137" s="1" t="str">
        <f>IF(Sales_Fact[[#This Row],[Total_Amount5]]&gt;1000,"High Value","Standard")</f>
        <v>High Value</v>
      </c>
      <c r="N137" s="1" t="str">
        <f>_xlfn.XLOOKUP(D137,Product_Dim!$A$2:$A$101,Product_Dim!$B$2:$B$101,"Not Found")</f>
        <v>Wooden Bookshelf</v>
      </c>
      <c r="O137" s="1" t="str">
        <f>_xlfn.XLOOKUP(D137,Product_Dim!$A$2:$A$101,Product_Dim!$C$2:$C$101)</f>
        <v>Home</v>
      </c>
      <c r="P137" s="1">
        <f>_xlfn.XLOOKUP(D137,Product_Dim!$A$2:$A$101,Product_Dim!$H$2:$H$101)</f>
        <v>388.46</v>
      </c>
      <c r="Q137" s="1" t="str">
        <f>_xlfn.XLOOKUP(C137,'Customer_Dim'!$A$2:$A$501,'Customer_Dim'!$I$2:$I$501)</f>
        <v>Silver</v>
      </c>
      <c r="R137" s="1" t="str">
        <f>_xlfn.XLOOKUP(C137,'Customer_Dim'!$A$2:$A$501,'Customer_Dim'!$D$2:$D$501)</f>
        <v>Female</v>
      </c>
      <c r="S137" s="1" t="str">
        <f>_xlfn.XLOOKUP(C137,'Customer_Dim'!$A$2:$A$501,'Customer_Dim'!$L$2:$L$501)</f>
        <v>Senior</v>
      </c>
      <c r="T137" s="1" t="str">
        <f>_xlfn.XLOOKUP(E137,Store_Dim!$A$2:$A$21,Store_Dim!$C$2:$C$21)</f>
        <v>North</v>
      </c>
      <c r="U137" s="1" t="str">
        <f>_xlfn.XLOOKUP(E137,Store_Dim!$A$2:$A$21,Store_Dim!$E$2:$E$21)</f>
        <v>Outlet</v>
      </c>
      <c r="V137" s="1">
        <f>Table8[[#This Row],[Cost]]*Table8[[#This Row],[Quantity]]</f>
        <v>1165.3799999999999</v>
      </c>
      <c r="W137" s="1">
        <f>Table8[[#This Row],[Total_Amount]]-Table8[[#This Row],[Total Cost]]</f>
        <v>183.67680000000018</v>
      </c>
    </row>
    <row r="138" spans="1:23" hidden="1" x14ac:dyDescent="0.25">
      <c r="A138" t="s">
        <v>3853</v>
      </c>
      <c r="B138" s="3">
        <v>45424</v>
      </c>
      <c r="C138" t="s">
        <v>128</v>
      </c>
      <c r="D138" t="s">
        <v>1671</v>
      </c>
      <c r="E138" t="s">
        <v>1890</v>
      </c>
      <c r="F138" s="4">
        <f>IF(ISBLANK(Sales_Fact[[#This Row],[Quantity]]),MEDIAN(Sales_Fact[Quantity]),Sales_Fact[[#This Row],[Quantity]])</f>
        <v>3</v>
      </c>
      <c r="G138" s="1">
        <f>IF(ISBLANK(Sales_Fact[[#This Row],[Unit_Price]]),MEDIAN(Sales_Fact[Unit_Price]),Sales_Fact[[#This Row],[Unit_Price]])</f>
        <v>849.36</v>
      </c>
      <c r="H138" s="2">
        <f>IF(ISBLANK(Sales_Fact[[#This Row],[Discount]]),MEDIAN(Sales_Fact[Discount]),Sales_Fact[[#This Row],[Discount]])</f>
        <v>0.03</v>
      </c>
      <c r="I138" t="s">
        <v>1868</v>
      </c>
      <c r="J138" s="1">
        <f>Sales_Fact[[#This Row],[Quantity2]]*Sales_Fact[[#This Row],[Unit_Price3]]*(1-Sales_Fact[[#This Row],[Discount4]])</f>
        <v>2471.6376</v>
      </c>
      <c r="K138" s="1">
        <f>Sales_Fact[[#This Row],[Quantity2]]*Sales_Fact[[#This Row],[Unit_Price3]]</f>
        <v>2548.08</v>
      </c>
      <c r="L138" s="1">
        <f>Sales_Fact[[#This Row],[Gross Amount]]*Sales_Fact[[#This Row],[Discount4]]</f>
        <v>76.442399999999992</v>
      </c>
      <c r="M138" s="1" t="str">
        <f>IF(Sales_Fact[[#This Row],[Total_Amount5]]&gt;1000,"High Value","Standard")</f>
        <v>High Value</v>
      </c>
      <c r="N138" s="1" t="str">
        <f>_xlfn.XLOOKUP(D138,Product_Dim!$A$2:$A$101,Product_Dim!$B$2:$B$101,"Not Found")</f>
        <v>Noise-Canceling Headphones</v>
      </c>
      <c r="O138" s="1" t="str">
        <f>_xlfn.XLOOKUP(D138,Product_Dim!$A$2:$A$101,Product_Dim!$C$2:$C$101)</f>
        <v>Electronics</v>
      </c>
      <c r="P138" s="1">
        <f>_xlfn.XLOOKUP(D138,Product_Dim!$A$2:$A$101,Product_Dim!$H$2:$H$101)</f>
        <v>38.520000000000003</v>
      </c>
      <c r="Q138" s="1" t="str">
        <f>_xlfn.XLOOKUP(C138,'Customer_Dim'!$A$2:$A$501,'Customer_Dim'!$I$2:$I$501)</f>
        <v>Bronze</v>
      </c>
      <c r="R138" s="1" t="str">
        <f>_xlfn.XLOOKUP(C138,'Customer_Dim'!$A$2:$A$501,'Customer_Dim'!$D$2:$D$501)</f>
        <v>Female</v>
      </c>
      <c r="S138" s="1" t="str">
        <f>_xlfn.XLOOKUP(C138,'Customer_Dim'!$A$2:$A$501,'Customer_Dim'!$L$2:$L$501)</f>
        <v>Senior</v>
      </c>
      <c r="T138" s="1" t="str">
        <f>_xlfn.XLOOKUP(E138,Store_Dim!$A$2:$A$21,Store_Dim!$C$2:$C$21)</f>
        <v>South</v>
      </c>
      <c r="U138" s="1" t="str">
        <f>_xlfn.XLOOKUP(E138,Store_Dim!$A$2:$A$21,Store_Dim!$E$2:$E$21)</f>
        <v>Flagship</v>
      </c>
      <c r="V138" s="1">
        <f>Table8[[#This Row],[Cost]]*Table8[[#This Row],[Quantity]]</f>
        <v>115.56</v>
      </c>
      <c r="W138" s="1">
        <f>Table8[[#This Row],[Total_Amount]]-Table8[[#This Row],[Total Cost]]</f>
        <v>2356.0776000000001</v>
      </c>
    </row>
    <row r="139" spans="1:23" hidden="1" x14ac:dyDescent="0.25">
      <c r="A139" t="s">
        <v>3333</v>
      </c>
      <c r="B139" s="3">
        <v>45542</v>
      </c>
      <c r="C139" t="s">
        <v>128</v>
      </c>
      <c r="D139" t="s">
        <v>1668</v>
      </c>
      <c r="E139" t="s">
        <v>1879</v>
      </c>
      <c r="F139" s="4">
        <f>IF(ISBLANK(Sales_Fact[[#This Row],[Quantity]]),MEDIAN(Sales_Fact[Quantity]),Sales_Fact[[#This Row],[Quantity]])</f>
        <v>1</v>
      </c>
      <c r="G139" s="1">
        <f>IF(ISBLANK(Sales_Fact[[#This Row],[Unit_Price]]),MEDIAN(Sales_Fact[Unit_Price]),Sales_Fact[[#This Row],[Unit_Price]])</f>
        <v>245.85</v>
      </c>
      <c r="H139" s="2">
        <f>IF(ISBLANK(Sales_Fact[[#This Row],[Discount]]),MEDIAN(Sales_Fact[Discount]),Sales_Fact[[#This Row],[Discount]])</f>
        <v>0.18</v>
      </c>
      <c r="I139" t="s">
        <v>1868</v>
      </c>
      <c r="J139" s="1">
        <f>Sales_Fact[[#This Row],[Quantity2]]*Sales_Fact[[#This Row],[Unit_Price3]]*(1-Sales_Fact[[#This Row],[Discount4]])</f>
        <v>201.59700000000001</v>
      </c>
      <c r="K139" s="1">
        <f>Sales_Fact[[#This Row],[Quantity2]]*Sales_Fact[[#This Row],[Unit_Price3]]</f>
        <v>245.85</v>
      </c>
      <c r="L139" s="1">
        <f>Sales_Fact[[#This Row],[Gross Amount]]*Sales_Fact[[#This Row],[Discount4]]</f>
        <v>44.253</v>
      </c>
      <c r="M139" s="1" t="str">
        <f>IF(Sales_Fact[[#This Row],[Total_Amount5]]&gt;1000,"High Value","Standard")</f>
        <v>Standard</v>
      </c>
      <c r="N139" s="1" t="str">
        <f>_xlfn.XLOOKUP(D139,Product_Dim!$A$2:$A$101,Product_Dim!$B$2:$B$101,"Not Found")</f>
        <v>Portable Power Bank</v>
      </c>
      <c r="O139" s="1" t="str">
        <f>_xlfn.XLOOKUP(D139,Product_Dim!$A$2:$A$101,Product_Dim!$C$2:$C$101)</f>
        <v>Electronics</v>
      </c>
      <c r="P139" s="1">
        <f>_xlfn.XLOOKUP(D139,Product_Dim!$A$2:$A$101,Product_Dim!$H$2:$H$101)</f>
        <v>326.06</v>
      </c>
      <c r="Q139" s="1" t="str">
        <f>_xlfn.XLOOKUP(C139,'Customer_Dim'!$A$2:$A$501,'Customer_Dim'!$I$2:$I$501)</f>
        <v>Bronze</v>
      </c>
      <c r="R139" s="1" t="str">
        <f>_xlfn.XLOOKUP(C139,'Customer_Dim'!$A$2:$A$501,'Customer_Dim'!$D$2:$D$501)</f>
        <v>Female</v>
      </c>
      <c r="S139" s="1" t="str">
        <f>_xlfn.XLOOKUP(C139,'Customer_Dim'!$A$2:$A$501,'Customer_Dim'!$L$2:$L$501)</f>
        <v>Senior</v>
      </c>
      <c r="T139" s="1" t="str">
        <f>_xlfn.XLOOKUP(E139,Store_Dim!$A$2:$A$21,Store_Dim!$C$2:$C$21)</f>
        <v>East</v>
      </c>
      <c r="U139" s="1" t="str">
        <f>_xlfn.XLOOKUP(E139,Store_Dim!$A$2:$A$21,Store_Dim!$E$2:$E$21)</f>
        <v>Flagship</v>
      </c>
      <c r="V139" s="1">
        <f>Table8[[#This Row],[Cost]]*Table8[[#This Row],[Quantity]]</f>
        <v>326.06</v>
      </c>
      <c r="W139" s="1">
        <f>Table8[[#This Row],[Total_Amount]]-Table8[[#This Row],[Total Cost]]</f>
        <v>-124.46299999999999</v>
      </c>
    </row>
    <row r="140" spans="1:23" hidden="1" x14ac:dyDescent="0.25">
      <c r="A140" t="s">
        <v>3467</v>
      </c>
      <c r="B140" s="3">
        <v>45774</v>
      </c>
      <c r="C140" t="s">
        <v>128</v>
      </c>
      <c r="D140" t="s">
        <v>1644</v>
      </c>
      <c r="E140" t="s">
        <v>1901</v>
      </c>
      <c r="F140" s="4">
        <f>IF(ISBLANK(Sales_Fact[[#This Row],[Quantity]]),MEDIAN(Sales_Fact[Quantity]),Sales_Fact[[#This Row],[Quantity]])</f>
        <v>3</v>
      </c>
      <c r="G140" s="1">
        <f>IF(ISBLANK(Sales_Fact[[#This Row],[Unit_Price]]),MEDIAN(Sales_Fact[Unit_Price]),Sales_Fact[[#This Row],[Unit_Price]])</f>
        <v>237.68</v>
      </c>
      <c r="H140" s="2">
        <f>IF(ISBLANK(Sales_Fact[[#This Row],[Discount]]),MEDIAN(Sales_Fact[Discount]),Sales_Fact[[#This Row],[Discount]])</f>
        <v>0.1</v>
      </c>
      <c r="I140" t="s">
        <v>1864</v>
      </c>
      <c r="J140" s="1">
        <f>Sales_Fact[[#This Row],[Quantity2]]*Sales_Fact[[#This Row],[Unit_Price3]]*(1-Sales_Fact[[#This Row],[Discount4]])</f>
        <v>641.73599999999999</v>
      </c>
      <c r="K140" s="1">
        <f>Sales_Fact[[#This Row],[Quantity2]]*Sales_Fact[[#This Row],[Unit_Price3]]</f>
        <v>713.04</v>
      </c>
      <c r="L140" s="1">
        <f>Sales_Fact[[#This Row],[Gross Amount]]*Sales_Fact[[#This Row],[Discount4]]</f>
        <v>71.304000000000002</v>
      </c>
      <c r="M140" s="1" t="str">
        <f>IF(Sales_Fact[[#This Row],[Total_Amount5]]&gt;1000,"High Value","Standard")</f>
        <v>Standard</v>
      </c>
      <c r="N140" s="1" t="str">
        <f>_xlfn.XLOOKUP(D140,Product_Dim!$A$2:$A$101,Product_Dim!$B$2:$B$101,"Not Found")</f>
        <v>Basketball</v>
      </c>
      <c r="O140" s="1" t="str">
        <f>_xlfn.XLOOKUP(D140,Product_Dim!$A$2:$A$101,Product_Dim!$C$2:$C$101)</f>
        <v>Sports</v>
      </c>
      <c r="P140" s="1">
        <f>_xlfn.XLOOKUP(D140,Product_Dim!$A$2:$A$101,Product_Dim!$H$2:$H$101)</f>
        <v>204.39</v>
      </c>
      <c r="Q140" s="1" t="str">
        <f>_xlfn.XLOOKUP(C140,'Customer_Dim'!$A$2:$A$501,'Customer_Dim'!$I$2:$I$501)</f>
        <v>Bronze</v>
      </c>
      <c r="R140" s="1" t="str">
        <f>_xlfn.XLOOKUP(C140,'Customer_Dim'!$A$2:$A$501,'Customer_Dim'!$D$2:$D$501)</f>
        <v>Female</v>
      </c>
      <c r="S140" s="1" t="str">
        <f>_xlfn.XLOOKUP(C140,'Customer_Dim'!$A$2:$A$501,'Customer_Dim'!$L$2:$L$501)</f>
        <v>Senior</v>
      </c>
      <c r="T140" s="1" t="str">
        <f>_xlfn.XLOOKUP(E140,Store_Dim!$A$2:$A$21,Store_Dim!$C$2:$C$21)</f>
        <v>East</v>
      </c>
      <c r="U140" s="1" t="str">
        <f>_xlfn.XLOOKUP(E140,Store_Dim!$A$2:$A$21,Store_Dim!$E$2:$E$21)</f>
        <v>Online</v>
      </c>
      <c r="V140" s="1">
        <f>Table8[[#This Row],[Cost]]*Table8[[#This Row],[Quantity]]</f>
        <v>613.16999999999996</v>
      </c>
      <c r="W140" s="1">
        <f>Table8[[#This Row],[Total_Amount]]-Table8[[#This Row],[Total Cost]]</f>
        <v>28.566000000000031</v>
      </c>
    </row>
    <row r="141" spans="1:23" hidden="1" x14ac:dyDescent="0.25">
      <c r="A141" t="s">
        <v>3404</v>
      </c>
      <c r="B141" s="3">
        <v>45862</v>
      </c>
      <c r="C141" t="s">
        <v>128</v>
      </c>
      <c r="D141" t="s">
        <v>1707</v>
      </c>
      <c r="E141" t="s">
        <v>1899</v>
      </c>
      <c r="F141" s="4">
        <f>IF(ISBLANK(Sales_Fact[[#This Row],[Quantity]]),MEDIAN(Sales_Fact[Quantity]),Sales_Fact[[#This Row],[Quantity]])</f>
        <v>4</v>
      </c>
      <c r="G141" s="1">
        <f>IF(ISBLANK(Sales_Fact[[#This Row],[Unit_Price]]),MEDIAN(Sales_Fact[Unit_Price]),Sales_Fact[[#This Row],[Unit_Price]])</f>
        <v>715.85</v>
      </c>
      <c r="H141" s="2">
        <f>IF(ISBLANK(Sales_Fact[[#This Row],[Discount]]),MEDIAN(Sales_Fact[Discount]),Sales_Fact[[#This Row],[Discount]])</f>
        <v>0.25</v>
      </c>
      <c r="I141" t="s">
        <v>1864</v>
      </c>
      <c r="J141" s="1">
        <f>Sales_Fact[[#This Row],[Quantity2]]*Sales_Fact[[#This Row],[Unit_Price3]]*(1-Sales_Fact[[#This Row],[Discount4]])</f>
        <v>2147.5500000000002</v>
      </c>
      <c r="K141" s="1">
        <f>Sales_Fact[[#This Row],[Quantity2]]*Sales_Fact[[#This Row],[Unit_Price3]]</f>
        <v>2863.4</v>
      </c>
      <c r="L141" s="1">
        <f>Sales_Fact[[#This Row],[Gross Amount]]*Sales_Fact[[#This Row],[Discount4]]</f>
        <v>715.85</v>
      </c>
      <c r="M141" s="1" t="str">
        <f>IF(Sales_Fact[[#This Row],[Total_Amount5]]&gt;1000,"High Value","Standard")</f>
        <v>High Value</v>
      </c>
      <c r="N141" s="1" t="str">
        <f>_xlfn.XLOOKUP(D141,Product_Dim!$A$2:$A$101,Product_Dim!$B$2:$B$101,"Not Found")</f>
        <v>Rugby Ball</v>
      </c>
      <c r="O141" s="1" t="str">
        <f>_xlfn.XLOOKUP(D141,Product_Dim!$A$2:$A$101,Product_Dim!$C$2:$C$101)</f>
        <v>Sports</v>
      </c>
      <c r="P141" s="1">
        <f>_xlfn.XLOOKUP(D141,Product_Dim!$A$2:$A$101,Product_Dim!$H$2:$H$101)</f>
        <v>212.26</v>
      </c>
      <c r="Q141" s="1" t="str">
        <f>_xlfn.XLOOKUP(C141,'Customer_Dim'!$A$2:$A$501,'Customer_Dim'!$I$2:$I$501)</f>
        <v>Bronze</v>
      </c>
      <c r="R141" s="1" t="str">
        <f>_xlfn.XLOOKUP(C141,'Customer_Dim'!$A$2:$A$501,'Customer_Dim'!$D$2:$D$501)</f>
        <v>Female</v>
      </c>
      <c r="S141" s="1" t="str">
        <f>_xlfn.XLOOKUP(C141,'Customer_Dim'!$A$2:$A$501,'Customer_Dim'!$L$2:$L$501)</f>
        <v>Senior</v>
      </c>
      <c r="T141" s="1" t="str">
        <f>_xlfn.XLOOKUP(E141,Store_Dim!$A$2:$A$21,Store_Dim!$C$2:$C$21)</f>
        <v>East</v>
      </c>
      <c r="U141" s="1" t="str">
        <f>_xlfn.XLOOKUP(E141,Store_Dim!$A$2:$A$21,Store_Dim!$E$2:$E$21)</f>
        <v>Flagship</v>
      </c>
      <c r="V141" s="1">
        <f>Table8[[#This Row],[Cost]]*Table8[[#This Row],[Quantity]]</f>
        <v>849.04</v>
      </c>
      <c r="W141" s="1">
        <f>Table8[[#This Row],[Total_Amount]]-Table8[[#This Row],[Total Cost]]</f>
        <v>1298.5100000000002</v>
      </c>
    </row>
    <row r="142" spans="1:23" hidden="1" x14ac:dyDescent="0.25">
      <c r="A142" t="s">
        <v>3107</v>
      </c>
      <c r="B142" s="3">
        <v>45905</v>
      </c>
      <c r="C142" t="s">
        <v>128</v>
      </c>
      <c r="D142" t="s">
        <v>1656</v>
      </c>
      <c r="E142" t="s">
        <v>1888</v>
      </c>
      <c r="F142" s="4">
        <f>IF(ISBLANK(Sales_Fact[[#This Row],[Quantity]]),MEDIAN(Sales_Fact[Quantity]),Sales_Fact[[#This Row],[Quantity]])</f>
        <v>2</v>
      </c>
      <c r="G142" s="1">
        <f>IF(ISBLANK(Sales_Fact[[#This Row],[Unit_Price]]),MEDIAN(Sales_Fact[Unit_Price]),Sales_Fact[[#This Row],[Unit_Price]])</f>
        <v>478.85</v>
      </c>
      <c r="H142" s="2">
        <f>IF(ISBLANK(Sales_Fact[[#This Row],[Discount]]),MEDIAN(Sales_Fact[Discount]),Sales_Fact[[#This Row],[Discount]])</f>
        <v>0.01</v>
      </c>
      <c r="I142" t="s">
        <v>1861</v>
      </c>
      <c r="J142" s="1">
        <f>Sales_Fact[[#This Row],[Quantity2]]*Sales_Fact[[#This Row],[Unit_Price3]]*(1-Sales_Fact[[#This Row],[Discount4]])</f>
        <v>948.12300000000005</v>
      </c>
      <c r="K142" s="1">
        <f>Sales_Fact[[#This Row],[Quantity2]]*Sales_Fact[[#This Row],[Unit_Price3]]</f>
        <v>957.7</v>
      </c>
      <c r="L142" s="1">
        <f>Sales_Fact[[#This Row],[Gross Amount]]*Sales_Fact[[#This Row],[Discount4]]</f>
        <v>9.577</v>
      </c>
      <c r="M142" s="1" t="str">
        <f>IF(Sales_Fact[[#This Row],[Total_Amount5]]&gt;1000,"High Value","Standard")</f>
        <v>Standard</v>
      </c>
      <c r="N142" s="1" t="str">
        <f>_xlfn.XLOOKUP(D142,Product_Dim!$A$2:$A$101,Product_Dim!$B$2:$B$101,"Not Found")</f>
        <v>Bedroom Table Lamp</v>
      </c>
      <c r="O142" s="1" t="str">
        <f>_xlfn.XLOOKUP(D142,Product_Dim!$A$2:$A$101,Product_Dim!$C$2:$C$101)</f>
        <v>Home</v>
      </c>
      <c r="P142" s="1">
        <f>_xlfn.XLOOKUP(D142,Product_Dim!$A$2:$A$101,Product_Dim!$H$2:$H$101)</f>
        <v>382.22</v>
      </c>
      <c r="Q142" s="1" t="str">
        <f>_xlfn.XLOOKUP(C142,'Customer_Dim'!$A$2:$A$501,'Customer_Dim'!$I$2:$I$501)</f>
        <v>Bronze</v>
      </c>
      <c r="R142" s="1" t="str">
        <f>_xlfn.XLOOKUP(C142,'Customer_Dim'!$A$2:$A$501,'Customer_Dim'!$D$2:$D$501)</f>
        <v>Female</v>
      </c>
      <c r="S142" s="1" t="str">
        <f>_xlfn.XLOOKUP(C142,'Customer_Dim'!$A$2:$A$501,'Customer_Dim'!$L$2:$L$501)</f>
        <v>Senior</v>
      </c>
      <c r="T142" s="1" t="str">
        <f>_xlfn.XLOOKUP(E142,Store_Dim!$A$2:$A$21,Store_Dim!$C$2:$C$21)</f>
        <v>North</v>
      </c>
      <c r="U142" s="1" t="str">
        <f>_xlfn.XLOOKUP(E142,Store_Dim!$A$2:$A$21,Store_Dim!$E$2:$E$21)</f>
        <v>Flagship</v>
      </c>
      <c r="V142" s="1">
        <f>Table8[[#This Row],[Cost]]*Table8[[#This Row],[Quantity]]</f>
        <v>764.44</v>
      </c>
      <c r="W142" s="1">
        <f>Table8[[#This Row],[Total_Amount]]-Table8[[#This Row],[Total Cost]]</f>
        <v>183.68299999999999</v>
      </c>
    </row>
    <row r="143" spans="1:23" hidden="1" x14ac:dyDescent="0.25">
      <c r="A143" t="s">
        <v>3460</v>
      </c>
      <c r="B143" s="3">
        <v>45465</v>
      </c>
      <c r="C143" t="s">
        <v>131</v>
      </c>
      <c r="D143" t="s">
        <v>1668</v>
      </c>
      <c r="E143" t="s">
        <v>1881</v>
      </c>
      <c r="F143" s="4">
        <f>IF(ISBLANK(Sales_Fact[[#This Row],[Quantity]]),MEDIAN(Sales_Fact[Quantity]),Sales_Fact[[#This Row],[Quantity]])</f>
        <v>1</v>
      </c>
      <c r="G143" s="1">
        <f>IF(ISBLANK(Sales_Fact[[#This Row],[Unit_Price]]),MEDIAN(Sales_Fact[Unit_Price]),Sales_Fact[[#This Row],[Unit_Price]])</f>
        <v>503.95</v>
      </c>
      <c r="H143" s="2">
        <f>IF(ISBLANK(Sales_Fact[[#This Row],[Discount]]),MEDIAN(Sales_Fact[Discount]),Sales_Fact[[#This Row],[Discount]])</f>
        <v>0.26</v>
      </c>
      <c r="I143" t="s">
        <v>1864</v>
      </c>
      <c r="J143" s="1">
        <f>Sales_Fact[[#This Row],[Quantity2]]*Sales_Fact[[#This Row],[Unit_Price3]]*(1-Sales_Fact[[#This Row],[Discount4]])</f>
        <v>372.923</v>
      </c>
      <c r="K143" s="1">
        <f>Sales_Fact[[#This Row],[Quantity2]]*Sales_Fact[[#This Row],[Unit_Price3]]</f>
        <v>503.95</v>
      </c>
      <c r="L143" s="1">
        <f>Sales_Fact[[#This Row],[Gross Amount]]*Sales_Fact[[#This Row],[Discount4]]</f>
        <v>131.02700000000002</v>
      </c>
      <c r="M143" s="1" t="str">
        <f>IF(Sales_Fact[[#This Row],[Total_Amount5]]&gt;1000,"High Value","Standard")</f>
        <v>Standard</v>
      </c>
      <c r="N143" s="1" t="str">
        <f>_xlfn.XLOOKUP(D143,Product_Dim!$A$2:$A$101,Product_Dim!$B$2:$B$101,"Not Found")</f>
        <v>Portable Power Bank</v>
      </c>
      <c r="O143" s="1" t="str">
        <f>_xlfn.XLOOKUP(D143,Product_Dim!$A$2:$A$101,Product_Dim!$C$2:$C$101)</f>
        <v>Electronics</v>
      </c>
      <c r="P143" s="1">
        <f>_xlfn.XLOOKUP(D143,Product_Dim!$A$2:$A$101,Product_Dim!$H$2:$H$101)</f>
        <v>326.06</v>
      </c>
      <c r="Q143" s="1" t="str">
        <f>_xlfn.XLOOKUP(C143,'Customer_Dim'!$A$2:$A$501,'Customer_Dim'!$I$2:$I$501)</f>
        <v>Silver</v>
      </c>
      <c r="R143" s="1" t="str">
        <f>_xlfn.XLOOKUP(C143,'Customer_Dim'!$A$2:$A$501,'Customer_Dim'!$D$2:$D$501)</f>
        <v>Male</v>
      </c>
      <c r="S143" s="1" t="str">
        <f>_xlfn.XLOOKUP(C143,'Customer_Dim'!$A$2:$A$501,'Customer_Dim'!$L$2:$L$501)</f>
        <v>Middle Age</v>
      </c>
      <c r="T143" s="1" t="str">
        <f>_xlfn.XLOOKUP(E143,Store_Dim!$A$2:$A$21,Store_Dim!$C$2:$C$21)</f>
        <v>South</v>
      </c>
      <c r="U143" s="1" t="str">
        <f>_xlfn.XLOOKUP(E143,Store_Dim!$A$2:$A$21,Store_Dim!$E$2:$E$21)</f>
        <v>Outlet</v>
      </c>
      <c r="V143" s="1">
        <f>Table8[[#This Row],[Cost]]*Table8[[#This Row],[Quantity]]</f>
        <v>326.06</v>
      </c>
      <c r="W143" s="1">
        <f>Table8[[#This Row],[Total_Amount]]-Table8[[#This Row],[Total Cost]]</f>
        <v>46.863</v>
      </c>
    </row>
    <row r="144" spans="1:23" x14ac:dyDescent="0.25">
      <c r="A144" t="s">
        <v>3272</v>
      </c>
      <c r="B144" s="3">
        <v>45742</v>
      </c>
      <c r="C144" t="s">
        <v>131</v>
      </c>
      <c r="D144" t="s">
        <v>1692</v>
      </c>
      <c r="E144" t="s">
        <v>1931</v>
      </c>
      <c r="F144" s="4">
        <f>IF(ISBLANK(Sales_Fact[[#This Row],[Quantity]]),MEDIAN(Sales_Fact[Quantity]),Sales_Fact[[#This Row],[Quantity]])</f>
        <v>2</v>
      </c>
      <c r="G144" s="21">
        <f>IF(ISBLANK(Sales_Fact[[#This Row],[Unit_Price]]),MEDIAN(Sales_Fact[Unit_Price]),Sales_Fact[[#This Row],[Unit_Price]])</f>
        <v>975.48</v>
      </c>
      <c r="H144" s="2">
        <f>IF(ISBLANK(Sales_Fact[[#This Row],[Discount]]),MEDIAN(Sales_Fact[Discount]),Sales_Fact[[#This Row],[Discount]])</f>
        <v>0.26</v>
      </c>
      <c r="I144" t="s">
        <v>1868</v>
      </c>
      <c r="J144" s="21">
        <f>Sales_Fact[[#This Row],[Quantity2]]*Sales_Fact[[#This Row],[Unit_Price3]]*(1-Sales_Fact[[#This Row],[Discount4]])</f>
        <v>1443.7103999999999</v>
      </c>
      <c r="K144" s="21">
        <f>Sales_Fact[[#This Row],[Quantity2]]*Sales_Fact[[#This Row],[Unit_Price3]]</f>
        <v>1950.96</v>
      </c>
      <c r="L144" s="21">
        <f>Sales_Fact[[#This Row],[Gross Amount]]*Sales_Fact[[#This Row],[Discount4]]</f>
        <v>507.24960000000004</v>
      </c>
      <c r="M144" s="1" t="str">
        <f>IF(Sales_Fact[[#This Row],[Total_Amount5]]&gt;1000,"High Value","Standard")</f>
        <v>High Value</v>
      </c>
      <c r="N144" s="1" t="str">
        <f>_xlfn.XLOOKUP(D144,Product_Dim!$A$2:$A$101,Product_Dim!$B$2:$B$101,"Not Found")</f>
        <v>Makeup Brush Set</v>
      </c>
      <c r="O144" s="1" t="str">
        <f>_xlfn.XLOOKUP(D144,Product_Dim!$A$2:$A$101,Product_Dim!$C$2:$C$101)</f>
        <v>Beauty</v>
      </c>
      <c r="P144" s="1">
        <f>_xlfn.XLOOKUP(D144,Product_Dim!$A$2:$A$101,Product_Dim!$H$2:$H$101)</f>
        <v>242.96499999999997</v>
      </c>
      <c r="Q144" s="1" t="str">
        <f>_xlfn.XLOOKUP(C144,'Customer_Dim'!$A$2:$A$501,'Customer_Dim'!$I$2:$I$501)</f>
        <v>Silver</v>
      </c>
      <c r="R144" s="1" t="str">
        <f>_xlfn.XLOOKUP(C144,'Customer_Dim'!$A$2:$A$501,'Customer_Dim'!$D$2:$D$501)</f>
        <v>Male</v>
      </c>
      <c r="S144" s="1" t="str">
        <f>_xlfn.XLOOKUP(C144,'Customer_Dim'!$A$2:$A$501,'Customer_Dim'!$L$2:$L$501)</f>
        <v>Middle Age</v>
      </c>
      <c r="T144" s="1" t="str">
        <f>_xlfn.XLOOKUP(E144,Store_Dim!$A$2:$A$21,Store_Dim!$C$2:$C$21)</f>
        <v>South</v>
      </c>
      <c r="U144" s="1" t="str">
        <f>_xlfn.XLOOKUP(E144,Store_Dim!$A$2:$A$21,Store_Dim!$E$2:$E$21)</f>
        <v>Online</v>
      </c>
      <c r="V144" s="21">
        <f>Table8[[#This Row],[Cost]]*Table8[[#This Row],[Quantity]]</f>
        <v>485.92999999999995</v>
      </c>
      <c r="W144" s="21">
        <f>Table8[[#This Row],[Total_Amount]]-Table8[[#This Row],[Total Cost]]</f>
        <v>957.78039999999999</v>
      </c>
    </row>
    <row r="145" spans="1:23" x14ac:dyDescent="0.25">
      <c r="A145" t="s">
        <v>3763</v>
      </c>
      <c r="B145" s="3">
        <v>45730</v>
      </c>
      <c r="C145" t="s">
        <v>131</v>
      </c>
      <c r="D145" t="s">
        <v>1731</v>
      </c>
      <c r="E145" t="s">
        <v>1913</v>
      </c>
      <c r="F145" s="4">
        <f>IF(ISBLANK(Sales_Fact[[#This Row],[Quantity]]),MEDIAN(Sales_Fact[Quantity]),Sales_Fact[[#This Row],[Quantity]])</f>
        <v>4</v>
      </c>
      <c r="G145" s="21">
        <f>IF(ISBLANK(Sales_Fact[[#This Row],[Unit_Price]]),MEDIAN(Sales_Fact[Unit_Price]),Sales_Fact[[#This Row],[Unit_Price]])</f>
        <v>450.12</v>
      </c>
      <c r="H145" s="2">
        <f>IF(ISBLANK(Sales_Fact[[#This Row],[Discount]]),MEDIAN(Sales_Fact[Discount]),Sales_Fact[[#This Row],[Discount]])</f>
        <v>0.28999999999999998</v>
      </c>
      <c r="I145" t="s">
        <v>1864</v>
      </c>
      <c r="J145" s="21">
        <f>Sales_Fact[[#This Row],[Quantity2]]*Sales_Fact[[#This Row],[Unit_Price3]]*(1-Sales_Fact[[#This Row],[Discount4]])</f>
        <v>1278.3407999999999</v>
      </c>
      <c r="K145" s="21">
        <f>Sales_Fact[[#This Row],[Quantity2]]*Sales_Fact[[#This Row],[Unit_Price3]]</f>
        <v>1800.48</v>
      </c>
      <c r="L145" s="21">
        <f>Sales_Fact[[#This Row],[Gross Amount]]*Sales_Fact[[#This Row],[Discount4]]</f>
        <v>522.13919999999996</v>
      </c>
      <c r="M145" s="1" t="str">
        <f>IF(Sales_Fact[[#This Row],[Total_Amount5]]&gt;1000,"High Value","Standard")</f>
        <v>High Value</v>
      </c>
      <c r="N145" s="1" t="str">
        <f>_xlfn.XLOOKUP(D145,Product_Dim!$A$2:$A$101,Product_Dim!$B$2:$B$101,"Not Found")</f>
        <v>Luxury Perfume Spray</v>
      </c>
      <c r="O145" s="1" t="str">
        <f>_xlfn.XLOOKUP(D145,Product_Dim!$A$2:$A$101,Product_Dim!$C$2:$C$101)</f>
        <v>Beauty</v>
      </c>
      <c r="P145" s="1">
        <f>_xlfn.XLOOKUP(D145,Product_Dim!$A$2:$A$101,Product_Dim!$H$2:$H$101)</f>
        <v>482.75</v>
      </c>
      <c r="Q145" s="1" t="str">
        <f>_xlfn.XLOOKUP(C145,'Customer_Dim'!$A$2:$A$501,'Customer_Dim'!$I$2:$I$501)</f>
        <v>Silver</v>
      </c>
      <c r="R145" s="1" t="str">
        <f>_xlfn.XLOOKUP(C145,'Customer_Dim'!$A$2:$A$501,'Customer_Dim'!$D$2:$D$501)</f>
        <v>Male</v>
      </c>
      <c r="S145" s="1" t="str">
        <f>_xlfn.XLOOKUP(C145,'Customer_Dim'!$A$2:$A$501,'Customer_Dim'!$L$2:$L$501)</f>
        <v>Middle Age</v>
      </c>
      <c r="T145" s="1" t="str">
        <f>_xlfn.XLOOKUP(E145,Store_Dim!$A$2:$A$21,Store_Dim!$C$2:$C$21)</f>
        <v>North</v>
      </c>
      <c r="U145" s="1" t="str">
        <f>_xlfn.XLOOKUP(E145,Store_Dim!$A$2:$A$21,Store_Dim!$E$2:$E$21)</f>
        <v>Online</v>
      </c>
      <c r="V145" s="21">
        <f>Table8[[#This Row],[Cost]]*Table8[[#This Row],[Quantity]]</f>
        <v>1931</v>
      </c>
      <c r="W145" s="21">
        <f>Table8[[#This Row],[Total_Amount]]-Table8[[#This Row],[Total Cost]]</f>
        <v>-652.65920000000006</v>
      </c>
    </row>
    <row r="146" spans="1:23" hidden="1" x14ac:dyDescent="0.25">
      <c r="A146" t="s">
        <v>3798</v>
      </c>
      <c r="B146" s="3">
        <v>45560</v>
      </c>
      <c r="C146" t="s">
        <v>131</v>
      </c>
      <c r="D146" t="s">
        <v>1734</v>
      </c>
      <c r="E146" t="s">
        <v>1866</v>
      </c>
      <c r="F146" s="4">
        <f>IF(ISBLANK(Sales_Fact[[#This Row],[Quantity]]),MEDIAN(Sales_Fact[Quantity]),Sales_Fact[[#This Row],[Quantity]])</f>
        <v>3</v>
      </c>
      <c r="G146" s="1">
        <f>IF(ISBLANK(Sales_Fact[[#This Row],[Unit_Price]]),MEDIAN(Sales_Fact[Unit_Price]),Sales_Fact[[#This Row],[Unit_Price]])</f>
        <v>237.24</v>
      </c>
      <c r="H146" s="2">
        <f>IF(ISBLANK(Sales_Fact[[#This Row],[Discount]]),MEDIAN(Sales_Fact[Discount]),Sales_Fact[[#This Row],[Discount]])</f>
        <v>0.24</v>
      </c>
      <c r="I146" t="s">
        <v>1868</v>
      </c>
      <c r="J146" s="1">
        <f>Sales_Fact[[#This Row],[Quantity2]]*Sales_Fact[[#This Row],[Unit_Price3]]*(1-Sales_Fact[[#This Row],[Discount4]])</f>
        <v>540.90719999999999</v>
      </c>
      <c r="K146" s="1">
        <f>Sales_Fact[[#This Row],[Quantity2]]*Sales_Fact[[#This Row],[Unit_Price3]]</f>
        <v>711.72</v>
      </c>
      <c r="L146" s="1">
        <f>Sales_Fact[[#This Row],[Gross Amount]]*Sales_Fact[[#This Row],[Discount4]]</f>
        <v>170.81280000000001</v>
      </c>
      <c r="M146" s="1" t="str">
        <f>IF(Sales_Fact[[#This Row],[Total_Amount5]]&gt;1000,"High Value","Standard")</f>
        <v>Standard</v>
      </c>
      <c r="N146" s="1" t="str">
        <f>_xlfn.XLOOKUP(D146,Product_Dim!$A$2:$A$101,Product_Dim!$B$2:$B$101,"Not Found")</f>
        <v>Tennis Ball 3-Pack</v>
      </c>
      <c r="O146" s="1" t="str">
        <f>_xlfn.XLOOKUP(D146,Product_Dim!$A$2:$A$101,Product_Dim!$C$2:$C$101)</f>
        <v>Sports</v>
      </c>
      <c r="P146" s="1">
        <f>_xlfn.XLOOKUP(D146,Product_Dim!$A$2:$A$101,Product_Dim!$H$2:$H$101)</f>
        <v>103.45</v>
      </c>
      <c r="Q146" s="1" t="str">
        <f>_xlfn.XLOOKUP(C146,'Customer_Dim'!$A$2:$A$501,'Customer_Dim'!$I$2:$I$501)</f>
        <v>Silver</v>
      </c>
      <c r="R146" s="1" t="str">
        <f>_xlfn.XLOOKUP(C146,'Customer_Dim'!$A$2:$A$501,'Customer_Dim'!$D$2:$D$501)</f>
        <v>Male</v>
      </c>
      <c r="S146" s="1" t="str">
        <f>_xlfn.XLOOKUP(C146,'Customer_Dim'!$A$2:$A$501,'Customer_Dim'!$L$2:$L$501)</f>
        <v>Middle Age</v>
      </c>
      <c r="T146" s="1" t="str">
        <f>_xlfn.XLOOKUP(E146,Store_Dim!$A$2:$A$21,Store_Dim!$C$2:$C$21)</f>
        <v>West</v>
      </c>
      <c r="U146" s="1" t="str">
        <f>_xlfn.XLOOKUP(E146,Store_Dim!$A$2:$A$21,Store_Dim!$E$2:$E$21)</f>
        <v>Online</v>
      </c>
      <c r="V146" s="1">
        <f>Table8[[#This Row],[Cost]]*Table8[[#This Row],[Quantity]]</f>
        <v>310.35000000000002</v>
      </c>
      <c r="W146" s="1">
        <f>Table8[[#This Row],[Total_Amount]]-Table8[[#This Row],[Total Cost]]</f>
        <v>230.55719999999997</v>
      </c>
    </row>
    <row r="147" spans="1:23" hidden="1" x14ac:dyDescent="0.25">
      <c r="A147" t="s">
        <v>3191</v>
      </c>
      <c r="B147" s="3">
        <v>45478</v>
      </c>
      <c r="C147" t="s">
        <v>131</v>
      </c>
      <c r="D147" t="s">
        <v>1794</v>
      </c>
      <c r="E147" t="s">
        <v>1904</v>
      </c>
      <c r="F147" s="4">
        <f>IF(ISBLANK(Sales_Fact[[#This Row],[Quantity]]),MEDIAN(Sales_Fact[Quantity]),Sales_Fact[[#This Row],[Quantity]])</f>
        <v>2</v>
      </c>
      <c r="G147" s="1">
        <f>IF(ISBLANK(Sales_Fact[[#This Row],[Unit_Price]]),MEDIAN(Sales_Fact[Unit_Price]),Sales_Fact[[#This Row],[Unit_Price]])</f>
        <v>536.84</v>
      </c>
      <c r="H147" s="2">
        <f>IF(ISBLANK(Sales_Fact[[#This Row],[Discount]]),MEDIAN(Sales_Fact[Discount]),Sales_Fact[[#This Row],[Discount]])</f>
        <v>0.09</v>
      </c>
      <c r="I147" t="s">
        <v>1861</v>
      </c>
      <c r="J147" s="1">
        <f>Sales_Fact[[#This Row],[Quantity2]]*Sales_Fact[[#This Row],[Unit_Price3]]*(1-Sales_Fact[[#This Row],[Discount4]])</f>
        <v>977.04880000000014</v>
      </c>
      <c r="K147" s="1">
        <f>Sales_Fact[[#This Row],[Quantity2]]*Sales_Fact[[#This Row],[Unit_Price3]]</f>
        <v>1073.68</v>
      </c>
      <c r="L147" s="1">
        <f>Sales_Fact[[#This Row],[Gross Amount]]*Sales_Fact[[#This Row],[Discount4]]</f>
        <v>96.631200000000007</v>
      </c>
      <c r="M147" s="1" t="str">
        <f>IF(Sales_Fact[[#This Row],[Total_Amount5]]&gt;1000,"High Value","Standard")</f>
        <v>Standard</v>
      </c>
      <c r="N147" s="1" t="str">
        <f>_xlfn.XLOOKUP(D147,Product_Dim!$A$2:$A$101,Product_Dim!$B$2:$B$101,"Not Found")</f>
        <v>Badminton Racket Set</v>
      </c>
      <c r="O147" s="1" t="str">
        <f>_xlfn.XLOOKUP(D147,Product_Dim!$A$2:$A$101,Product_Dim!$C$2:$C$101)</f>
        <v>Sports</v>
      </c>
      <c r="P147" s="1">
        <f>_xlfn.XLOOKUP(D147,Product_Dim!$A$2:$A$101,Product_Dim!$H$2:$H$101)</f>
        <v>285.54000000000002</v>
      </c>
      <c r="Q147" s="1" t="str">
        <f>_xlfn.XLOOKUP(C147,'Customer_Dim'!$A$2:$A$501,'Customer_Dim'!$I$2:$I$501)</f>
        <v>Silver</v>
      </c>
      <c r="R147" s="1" t="str">
        <f>_xlfn.XLOOKUP(C147,'Customer_Dim'!$A$2:$A$501,'Customer_Dim'!$D$2:$D$501)</f>
        <v>Male</v>
      </c>
      <c r="S147" s="1" t="str">
        <f>_xlfn.XLOOKUP(C147,'Customer_Dim'!$A$2:$A$501,'Customer_Dim'!$L$2:$L$501)</f>
        <v>Middle Age</v>
      </c>
      <c r="T147" s="1" t="str">
        <f>_xlfn.XLOOKUP(E147,Store_Dim!$A$2:$A$21,Store_Dim!$C$2:$C$21)</f>
        <v>East</v>
      </c>
      <c r="U147" s="1" t="str">
        <f>_xlfn.XLOOKUP(E147,Store_Dim!$A$2:$A$21,Store_Dim!$E$2:$E$21)</f>
        <v>Online</v>
      </c>
      <c r="V147" s="1">
        <f>Table8[[#This Row],[Cost]]*Table8[[#This Row],[Quantity]]</f>
        <v>571.08000000000004</v>
      </c>
      <c r="W147" s="1">
        <f>Table8[[#This Row],[Total_Amount]]-Table8[[#This Row],[Total Cost]]</f>
        <v>405.9688000000001</v>
      </c>
    </row>
    <row r="148" spans="1:23" hidden="1" x14ac:dyDescent="0.25">
      <c r="A148" t="s">
        <v>3855</v>
      </c>
      <c r="B148" s="3">
        <v>45794</v>
      </c>
      <c r="C148" t="s">
        <v>131</v>
      </c>
      <c r="D148" t="s">
        <v>1752</v>
      </c>
      <c r="E148" t="s">
        <v>1931</v>
      </c>
      <c r="F148" s="4">
        <f>IF(ISBLANK(Sales_Fact[[#This Row],[Quantity]]),MEDIAN(Sales_Fact[Quantity]),Sales_Fact[[#This Row],[Quantity]])</f>
        <v>3</v>
      </c>
      <c r="G148" s="1">
        <f>IF(ISBLANK(Sales_Fact[[#This Row],[Unit_Price]]),MEDIAN(Sales_Fact[Unit_Price]),Sales_Fact[[#This Row],[Unit_Price]])</f>
        <v>584.41</v>
      </c>
      <c r="H148" s="2">
        <f>IF(ISBLANK(Sales_Fact[[#This Row],[Discount]]),MEDIAN(Sales_Fact[Discount]),Sales_Fact[[#This Row],[Discount]])</f>
        <v>0</v>
      </c>
      <c r="I148" t="s">
        <v>1864</v>
      </c>
      <c r="J148" s="1">
        <f>Sales_Fact[[#This Row],[Quantity2]]*Sales_Fact[[#This Row],[Unit_Price3]]*(1-Sales_Fact[[#This Row],[Discount4]])</f>
        <v>1753.23</v>
      </c>
      <c r="K148" s="1">
        <f>Sales_Fact[[#This Row],[Quantity2]]*Sales_Fact[[#This Row],[Unit_Price3]]</f>
        <v>1753.23</v>
      </c>
      <c r="L148" s="1">
        <f>Sales_Fact[[#This Row],[Gross Amount]]*Sales_Fact[[#This Row],[Discount4]]</f>
        <v>0</v>
      </c>
      <c r="M148" s="1" t="str">
        <f>IF(Sales_Fact[[#This Row],[Total_Amount5]]&gt;1000,"High Value","Standard")</f>
        <v>High Value</v>
      </c>
      <c r="N148" s="1" t="str">
        <f>_xlfn.XLOOKUP(D148,Product_Dim!$A$2:$A$101,Product_Dim!$B$2:$B$101,"Not Found")</f>
        <v>Smart LED Light Strip</v>
      </c>
      <c r="O148" s="1" t="str">
        <f>_xlfn.XLOOKUP(D148,Product_Dim!$A$2:$A$101,Product_Dim!$C$2:$C$101)</f>
        <v>Electronics</v>
      </c>
      <c r="P148" s="1">
        <f>_xlfn.XLOOKUP(D148,Product_Dim!$A$2:$A$101,Product_Dim!$H$2:$H$101)</f>
        <v>349.17</v>
      </c>
      <c r="Q148" s="1" t="str">
        <f>_xlfn.XLOOKUP(C148,'Customer_Dim'!$A$2:$A$501,'Customer_Dim'!$I$2:$I$501)</f>
        <v>Silver</v>
      </c>
      <c r="R148" s="1" t="str">
        <f>_xlfn.XLOOKUP(C148,'Customer_Dim'!$A$2:$A$501,'Customer_Dim'!$D$2:$D$501)</f>
        <v>Male</v>
      </c>
      <c r="S148" s="1" t="str">
        <f>_xlfn.XLOOKUP(C148,'Customer_Dim'!$A$2:$A$501,'Customer_Dim'!$L$2:$L$501)</f>
        <v>Middle Age</v>
      </c>
      <c r="T148" s="1" t="str">
        <f>_xlfn.XLOOKUP(E148,Store_Dim!$A$2:$A$21,Store_Dim!$C$2:$C$21)</f>
        <v>South</v>
      </c>
      <c r="U148" s="1" t="str">
        <f>_xlfn.XLOOKUP(E148,Store_Dim!$A$2:$A$21,Store_Dim!$E$2:$E$21)</f>
        <v>Online</v>
      </c>
      <c r="V148" s="1">
        <f>Table8[[#This Row],[Cost]]*Table8[[#This Row],[Quantity]]</f>
        <v>1047.51</v>
      </c>
      <c r="W148" s="1">
        <f>Table8[[#This Row],[Total_Amount]]-Table8[[#This Row],[Total Cost]]</f>
        <v>705.72</v>
      </c>
    </row>
    <row r="149" spans="1:23" hidden="1" x14ac:dyDescent="0.25">
      <c r="A149" t="s">
        <v>2126</v>
      </c>
      <c r="B149" s="3">
        <v>45917</v>
      </c>
      <c r="C149" t="s">
        <v>131</v>
      </c>
      <c r="D149" t="s">
        <v>1737</v>
      </c>
      <c r="E149" t="s">
        <v>1913</v>
      </c>
      <c r="F149" s="4">
        <f>IF(ISBLANK(Sales_Fact[[#This Row],[Quantity]]),MEDIAN(Sales_Fact[Quantity]),Sales_Fact[[#This Row],[Quantity]])</f>
        <v>1</v>
      </c>
      <c r="G149" s="1">
        <f>IF(ISBLANK(Sales_Fact[[#This Row],[Unit_Price]]),MEDIAN(Sales_Fact[Unit_Price]),Sales_Fact[[#This Row],[Unit_Price]])</f>
        <v>653.87</v>
      </c>
      <c r="H149" s="2">
        <f>IF(ISBLANK(Sales_Fact[[#This Row],[Discount]]),MEDIAN(Sales_Fact[Discount]),Sales_Fact[[#This Row],[Discount]])</f>
        <v>0.14000000000000001</v>
      </c>
      <c r="I149" t="s">
        <v>1861</v>
      </c>
      <c r="J149" s="1">
        <f>Sales_Fact[[#This Row],[Quantity2]]*Sales_Fact[[#This Row],[Unit_Price3]]*(1-Sales_Fact[[#This Row],[Discount4]])</f>
        <v>562.32820000000004</v>
      </c>
      <c r="K149" s="1">
        <f>Sales_Fact[[#This Row],[Quantity2]]*Sales_Fact[[#This Row],[Unit_Price3]]</f>
        <v>653.87</v>
      </c>
      <c r="L149" s="1">
        <f>Sales_Fact[[#This Row],[Gross Amount]]*Sales_Fact[[#This Row],[Discount4]]</f>
        <v>91.541800000000009</v>
      </c>
      <c r="M149" s="1" t="str">
        <f>IF(Sales_Fact[[#This Row],[Total_Amount5]]&gt;1000,"High Value","Standard")</f>
        <v>Standard</v>
      </c>
      <c r="N149" s="1" t="str">
        <f>_xlfn.XLOOKUP(D149,Product_Dim!$A$2:$A$101,Product_Dim!$B$2:$B$101,"Not Found")</f>
        <v>Laptop Cooling Pad</v>
      </c>
      <c r="O149" s="1" t="str">
        <f>_xlfn.XLOOKUP(D149,Product_Dim!$A$2:$A$101,Product_Dim!$C$2:$C$101)</f>
        <v>Electronics</v>
      </c>
      <c r="P149" s="1">
        <f>_xlfn.XLOOKUP(D149,Product_Dim!$A$2:$A$101,Product_Dim!$H$2:$H$101)</f>
        <v>86.42</v>
      </c>
      <c r="Q149" s="1" t="str">
        <f>_xlfn.XLOOKUP(C149,'Customer_Dim'!$A$2:$A$501,'Customer_Dim'!$I$2:$I$501)</f>
        <v>Silver</v>
      </c>
      <c r="R149" s="1" t="str">
        <f>_xlfn.XLOOKUP(C149,'Customer_Dim'!$A$2:$A$501,'Customer_Dim'!$D$2:$D$501)</f>
        <v>Male</v>
      </c>
      <c r="S149" s="1" t="str">
        <f>_xlfn.XLOOKUP(C149,'Customer_Dim'!$A$2:$A$501,'Customer_Dim'!$L$2:$L$501)</f>
        <v>Middle Age</v>
      </c>
      <c r="T149" s="1" t="str">
        <f>_xlfn.XLOOKUP(E149,Store_Dim!$A$2:$A$21,Store_Dim!$C$2:$C$21)</f>
        <v>North</v>
      </c>
      <c r="U149" s="1" t="str">
        <f>_xlfn.XLOOKUP(E149,Store_Dim!$A$2:$A$21,Store_Dim!$E$2:$E$21)</f>
        <v>Online</v>
      </c>
      <c r="V149" s="1">
        <f>Table8[[#This Row],[Cost]]*Table8[[#This Row],[Quantity]]</f>
        <v>86.42</v>
      </c>
      <c r="W149" s="1">
        <f>Table8[[#This Row],[Total_Amount]]-Table8[[#This Row],[Total Cost]]</f>
        <v>475.90820000000002</v>
      </c>
    </row>
    <row r="150" spans="1:23" hidden="1" x14ac:dyDescent="0.25">
      <c r="A150" t="s">
        <v>2766</v>
      </c>
      <c r="B150" s="3">
        <v>45593</v>
      </c>
      <c r="C150" t="s">
        <v>134</v>
      </c>
      <c r="D150" t="s">
        <v>1827</v>
      </c>
      <c r="E150" t="s">
        <v>1886</v>
      </c>
      <c r="F150" s="4">
        <f>IF(ISBLANK(Sales_Fact[[#This Row],[Quantity]]),MEDIAN(Sales_Fact[Quantity]),Sales_Fact[[#This Row],[Quantity]])</f>
        <v>1</v>
      </c>
      <c r="G150" s="1">
        <f>IF(ISBLANK(Sales_Fact[[#This Row],[Unit_Price]]),MEDIAN(Sales_Fact[Unit_Price]),Sales_Fact[[#This Row],[Unit_Price]])</f>
        <v>652.03</v>
      </c>
      <c r="H150" s="2">
        <f>IF(ISBLANK(Sales_Fact[[#This Row],[Discount]]),MEDIAN(Sales_Fact[Discount]),Sales_Fact[[#This Row],[Discount]])</f>
        <v>0.27</v>
      </c>
      <c r="I150" t="s">
        <v>1864</v>
      </c>
      <c r="J150" s="1">
        <f>Sales_Fact[[#This Row],[Quantity2]]*Sales_Fact[[#This Row],[Unit_Price3]]*(1-Sales_Fact[[#This Row],[Discount4]])</f>
        <v>475.9819</v>
      </c>
      <c r="K150" s="1">
        <f>Sales_Fact[[#This Row],[Quantity2]]*Sales_Fact[[#This Row],[Unit_Price3]]</f>
        <v>652.03</v>
      </c>
      <c r="L150" s="1">
        <f>Sales_Fact[[#This Row],[Gross Amount]]*Sales_Fact[[#This Row],[Discount4]]</f>
        <v>176.04810000000001</v>
      </c>
      <c r="M150" s="1" t="str">
        <f>IF(Sales_Fact[[#This Row],[Total_Amount5]]&gt;1000,"High Value","Standard")</f>
        <v>Standard</v>
      </c>
      <c r="N150" s="1" t="str">
        <f>_xlfn.XLOOKUP(D150,Product_Dim!$A$2:$A$101,Product_Dim!$B$2:$B$101,"Not Found")</f>
        <v>Microwave Oven</v>
      </c>
      <c r="O150" s="1" t="str">
        <f>_xlfn.XLOOKUP(D150,Product_Dim!$A$2:$A$101,Product_Dim!$C$2:$C$101)</f>
        <v>Home</v>
      </c>
      <c r="P150" s="1">
        <f>_xlfn.XLOOKUP(D150,Product_Dim!$A$2:$A$101,Product_Dim!$H$2:$H$101)</f>
        <v>447.43</v>
      </c>
      <c r="Q150" s="1" t="str">
        <f>_xlfn.XLOOKUP(C150,'Customer_Dim'!$A$2:$A$501,'Customer_Dim'!$I$2:$I$501)</f>
        <v>Gold</v>
      </c>
      <c r="R150" s="1" t="str">
        <f>_xlfn.XLOOKUP(C150,'Customer_Dim'!$A$2:$A$501,'Customer_Dim'!$D$2:$D$501)</f>
        <v>Female</v>
      </c>
      <c r="S150" s="1" t="str">
        <f>_xlfn.XLOOKUP(C150,'Customer_Dim'!$A$2:$A$501,'Customer_Dim'!$L$2:$L$501)</f>
        <v>Middle Age</v>
      </c>
      <c r="T150" s="1" t="str">
        <f>_xlfn.XLOOKUP(E150,Store_Dim!$A$2:$A$21,Store_Dim!$C$2:$C$21)</f>
        <v>West</v>
      </c>
      <c r="U150" s="1" t="str">
        <f>_xlfn.XLOOKUP(E150,Store_Dim!$A$2:$A$21,Store_Dim!$E$2:$E$21)</f>
        <v>Flagship</v>
      </c>
      <c r="V150" s="1">
        <f>Table8[[#This Row],[Cost]]*Table8[[#This Row],[Quantity]]</f>
        <v>447.43</v>
      </c>
      <c r="W150" s="1">
        <f>Table8[[#This Row],[Total_Amount]]-Table8[[#This Row],[Total Cost]]</f>
        <v>28.551899999999989</v>
      </c>
    </row>
    <row r="151" spans="1:23" x14ac:dyDescent="0.25">
      <c r="A151" t="s">
        <v>2421</v>
      </c>
      <c r="B151" s="3">
        <v>45281</v>
      </c>
      <c r="C151" t="s">
        <v>134</v>
      </c>
      <c r="D151" t="s">
        <v>1918</v>
      </c>
      <c r="E151" t="s">
        <v>1879</v>
      </c>
      <c r="F151" s="4">
        <f>IF(ISBLANK(Sales_Fact[[#This Row],[Quantity]]),MEDIAN(Sales_Fact[Quantity]),Sales_Fact[[#This Row],[Quantity]])</f>
        <v>3</v>
      </c>
      <c r="G151" s="21">
        <f>IF(ISBLANK(Sales_Fact[[#This Row],[Unit_Price]]),MEDIAN(Sales_Fact[Unit_Price]),Sales_Fact[[#This Row],[Unit_Price]])</f>
        <v>513.36</v>
      </c>
      <c r="H151" s="2">
        <f>IF(ISBLANK(Sales_Fact[[#This Row],[Discount]]),MEDIAN(Sales_Fact[Discount]),Sales_Fact[[#This Row],[Discount]])</f>
        <v>7.0000000000000007E-2</v>
      </c>
      <c r="I151" t="s">
        <v>1864</v>
      </c>
      <c r="J151" s="21">
        <f>Sales_Fact[[#This Row],[Quantity2]]*Sales_Fact[[#This Row],[Unit_Price3]]*(1-Sales_Fact[[#This Row],[Discount4]])</f>
        <v>1432.2743999999998</v>
      </c>
      <c r="K151" s="21">
        <f>Sales_Fact[[#This Row],[Quantity2]]*Sales_Fact[[#This Row],[Unit_Price3]]</f>
        <v>1540.08</v>
      </c>
      <c r="L151" s="21">
        <f>Sales_Fact[[#This Row],[Gross Amount]]*Sales_Fact[[#This Row],[Discount4]]</f>
        <v>107.8056</v>
      </c>
      <c r="M151" s="1" t="str">
        <f>IF(Sales_Fact[[#This Row],[Total_Amount5]]&gt;1000,"High Value","Standard")</f>
        <v>High Value</v>
      </c>
      <c r="N151" s="1" t="str">
        <f>_xlfn.XLOOKUP(D151,Product_Dim!$A$2:$A$101,Product_Dim!$B$2:$B$101,"Not Found")</f>
        <v>Beard Grooming Kit</v>
      </c>
      <c r="O151" s="1" t="str">
        <f>_xlfn.XLOOKUP(D151,Product_Dim!$A$2:$A$101,Product_Dim!$C$2:$C$101)</f>
        <v>Beauty</v>
      </c>
      <c r="P151" s="1">
        <f>_xlfn.XLOOKUP(D151,Product_Dim!$A$2:$A$101,Product_Dim!$H$2:$H$101)</f>
        <v>337.42</v>
      </c>
      <c r="Q151" s="1" t="str">
        <f>_xlfn.XLOOKUP(C151,'Customer_Dim'!$A$2:$A$501,'Customer_Dim'!$I$2:$I$501)</f>
        <v>Gold</v>
      </c>
      <c r="R151" s="1" t="str">
        <f>_xlfn.XLOOKUP(C151,'Customer_Dim'!$A$2:$A$501,'Customer_Dim'!$D$2:$D$501)</f>
        <v>Female</v>
      </c>
      <c r="S151" s="1" t="str">
        <f>_xlfn.XLOOKUP(C151,'Customer_Dim'!$A$2:$A$501,'Customer_Dim'!$L$2:$L$501)</f>
        <v>Middle Age</v>
      </c>
      <c r="T151" s="1" t="str">
        <f>_xlfn.XLOOKUP(E151,Store_Dim!$A$2:$A$21,Store_Dim!$C$2:$C$21)</f>
        <v>East</v>
      </c>
      <c r="U151" s="1" t="str">
        <f>_xlfn.XLOOKUP(E151,Store_Dim!$A$2:$A$21,Store_Dim!$E$2:$E$21)</f>
        <v>Flagship</v>
      </c>
      <c r="V151" s="21">
        <f>Table8[[#This Row],[Cost]]*Table8[[#This Row],[Quantity]]</f>
        <v>1012.26</v>
      </c>
      <c r="W151" s="21">
        <f>Table8[[#This Row],[Total_Amount]]-Table8[[#This Row],[Total Cost]]</f>
        <v>420.0143999999998</v>
      </c>
    </row>
    <row r="152" spans="1:23" x14ac:dyDescent="0.25">
      <c r="A152" t="s">
        <v>3543</v>
      </c>
      <c r="B152" s="3">
        <v>45708</v>
      </c>
      <c r="C152" t="s">
        <v>134</v>
      </c>
      <c r="D152" t="s">
        <v>1731</v>
      </c>
      <c r="E152" t="s">
        <v>1890</v>
      </c>
      <c r="F152" s="4">
        <f>IF(ISBLANK(Sales_Fact[[#This Row],[Quantity]]),MEDIAN(Sales_Fact[Quantity]),Sales_Fact[[#This Row],[Quantity]])</f>
        <v>4</v>
      </c>
      <c r="G152" s="21">
        <f>IF(ISBLANK(Sales_Fact[[#This Row],[Unit_Price]]),MEDIAN(Sales_Fact[Unit_Price]),Sales_Fact[[#This Row],[Unit_Price]])</f>
        <v>355.64</v>
      </c>
      <c r="H152" s="2">
        <f>IF(ISBLANK(Sales_Fact[[#This Row],[Discount]]),MEDIAN(Sales_Fact[Discount]),Sales_Fact[[#This Row],[Discount]])</f>
        <v>0.16</v>
      </c>
      <c r="I152" t="s">
        <v>1861</v>
      </c>
      <c r="J152" s="21">
        <f>Sales_Fact[[#This Row],[Quantity2]]*Sales_Fact[[#This Row],[Unit_Price3]]*(1-Sales_Fact[[#This Row],[Discount4]])</f>
        <v>1194.9503999999999</v>
      </c>
      <c r="K152" s="21">
        <f>Sales_Fact[[#This Row],[Quantity2]]*Sales_Fact[[#This Row],[Unit_Price3]]</f>
        <v>1422.56</v>
      </c>
      <c r="L152" s="21">
        <f>Sales_Fact[[#This Row],[Gross Amount]]*Sales_Fact[[#This Row],[Discount4]]</f>
        <v>227.6096</v>
      </c>
      <c r="M152" s="1" t="str">
        <f>IF(Sales_Fact[[#This Row],[Total_Amount5]]&gt;1000,"High Value","Standard")</f>
        <v>High Value</v>
      </c>
      <c r="N152" s="1" t="str">
        <f>_xlfn.XLOOKUP(D152,Product_Dim!$A$2:$A$101,Product_Dim!$B$2:$B$101,"Not Found")</f>
        <v>Luxury Perfume Spray</v>
      </c>
      <c r="O152" s="1" t="str">
        <f>_xlfn.XLOOKUP(D152,Product_Dim!$A$2:$A$101,Product_Dim!$C$2:$C$101)</f>
        <v>Beauty</v>
      </c>
      <c r="P152" s="1">
        <f>_xlfn.XLOOKUP(D152,Product_Dim!$A$2:$A$101,Product_Dim!$H$2:$H$101)</f>
        <v>482.75</v>
      </c>
      <c r="Q152" s="1" t="str">
        <f>_xlfn.XLOOKUP(C152,'Customer_Dim'!$A$2:$A$501,'Customer_Dim'!$I$2:$I$501)</f>
        <v>Gold</v>
      </c>
      <c r="R152" s="1" t="str">
        <f>_xlfn.XLOOKUP(C152,'Customer_Dim'!$A$2:$A$501,'Customer_Dim'!$D$2:$D$501)</f>
        <v>Female</v>
      </c>
      <c r="S152" s="1" t="str">
        <f>_xlfn.XLOOKUP(C152,'Customer_Dim'!$A$2:$A$501,'Customer_Dim'!$L$2:$L$501)</f>
        <v>Middle Age</v>
      </c>
      <c r="T152" s="1" t="str">
        <f>_xlfn.XLOOKUP(E152,Store_Dim!$A$2:$A$21,Store_Dim!$C$2:$C$21)</f>
        <v>South</v>
      </c>
      <c r="U152" s="1" t="str">
        <f>_xlfn.XLOOKUP(E152,Store_Dim!$A$2:$A$21,Store_Dim!$E$2:$E$21)</f>
        <v>Flagship</v>
      </c>
      <c r="V152" s="21">
        <f>Table8[[#This Row],[Cost]]*Table8[[#This Row],[Quantity]]</f>
        <v>1931</v>
      </c>
      <c r="W152" s="21">
        <f>Table8[[#This Row],[Total_Amount]]-Table8[[#This Row],[Total Cost]]</f>
        <v>-736.04960000000005</v>
      </c>
    </row>
    <row r="153" spans="1:23" hidden="1" x14ac:dyDescent="0.25">
      <c r="A153" t="s">
        <v>3458</v>
      </c>
      <c r="B153" s="3">
        <v>45284</v>
      </c>
      <c r="C153" t="s">
        <v>134</v>
      </c>
      <c r="D153" t="s">
        <v>1632</v>
      </c>
      <c r="E153" t="s">
        <v>1892</v>
      </c>
      <c r="F153" s="4">
        <f>IF(ISBLANK(Sales_Fact[[#This Row],[Quantity]]),MEDIAN(Sales_Fact[Quantity]),Sales_Fact[[#This Row],[Quantity]])</f>
        <v>4</v>
      </c>
      <c r="G153" s="1">
        <f>IF(ISBLANK(Sales_Fact[[#This Row],[Unit_Price]]),MEDIAN(Sales_Fact[Unit_Price]),Sales_Fact[[#This Row],[Unit_Price]])</f>
        <v>535.4</v>
      </c>
      <c r="H153" s="2">
        <f>IF(ISBLANK(Sales_Fact[[#This Row],[Discount]]),MEDIAN(Sales_Fact[Discount]),Sales_Fact[[#This Row],[Discount]])</f>
        <v>0.26</v>
      </c>
      <c r="I153" t="s">
        <v>1864</v>
      </c>
      <c r="J153" s="1">
        <f>Sales_Fact[[#This Row],[Quantity2]]*Sales_Fact[[#This Row],[Unit_Price3]]*(1-Sales_Fact[[#This Row],[Discount4]])</f>
        <v>1584.7839999999999</v>
      </c>
      <c r="K153" s="1">
        <f>Sales_Fact[[#This Row],[Quantity2]]*Sales_Fact[[#This Row],[Unit_Price3]]</f>
        <v>2141.6</v>
      </c>
      <c r="L153" s="1">
        <f>Sales_Fact[[#This Row],[Gross Amount]]*Sales_Fact[[#This Row],[Discount4]]</f>
        <v>556.81600000000003</v>
      </c>
      <c r="M153" s="1" t="str">
        <f>IF(Sales_Fact[[#This Row],[Total_Amount5]]&gt;1000,"High Value","Standard")</f>
        <v>High Value</v>
      </c>
      <c r="N153" s="1" t="str">
        <f>_xlfn.XLOOKUP(D153,Product_Dim!$A$2:$A$101,Product_Dim!$B$2:$B$101,"Not Found")</f>
        <v>Decorative Floor Vase</v>
      </c>
      <c r="O153" s="1" t="str">
        <f>_xlfn.XLOOKUP(D153,Product_Dim!$A$2:$A$101,Product_Dim!$C$2:$C$101)</f>
        <v>Home</v>
      </c>
      <c r="P153" s="1">
        <f>_xlfn.XLOOKUP(D153,Product_Dim!$A$2:$A$101,Product_Dim!$H$2:$H$101)</f>
        <v>242.96499999999997</v>
      </c>
      <c r="Q153" s="1" t="str">
        <f>_xlfn.XLOOKUP(C153,'Customer_Dim'!$A$2:$A$501,'Customer_Dim'!$I$2:$I$501)</f>
        <v>Gold</v>
      </c>
      <c r="R153" s="1" t="str">
        <f>_xlfn.XLOOKUP(C153,'Customer_Dim'!$A$2:$A$501,'Customer_Dim'!$D$2:$D$501)</f>
        <v>Female</v>
      </c>
      <c r="S153" s="1" t="str">
        <f>_xlfn.XLOOKUP(C153,'Customer_Dim'!$A$2:$A$501,'Customer_Dim'!$L$2:$L$501)</f>
        <v>Middle Age</v>
      </c>
      <c r="T153" s="1" t="str">
        <f>_xlfn.XLOOKUP(E153,Store_Dim!$A$2:$A$21,Store_Dim!$C$2:$C$21)</f>
        <v>East</v>
      </c>
      <c r="U153" s="1" t="str">
        <f>_xlfn.XLOOKUP(E153,Store_Dim!$A$2:$A$21,Store_Dim!$E$2:$E$21)</f>
        <v>Online</v>
      </c>
      <c r="V153" s="1">
        <f>Table8[[#This Row],[Cost]]*Table8[[#This Row],[Quantity]]</f>
        <v>971.8599999999999</v>
      </c>
      <c r="W153" s="1">
        <f>Table8[[#This Row],[Total_Amount]]-Table8[[#This Row],[Total Cost]]</f>
        <v>612.92399999999998</v>
      </c>
    </row>
    <row r="154" spans="1:23" hidden="1" x14ac:dyDescent="0.25">
      <c r="A154" t="s">
        <v>2069</v>
      </c>
      <c r="B154" s="3">
        <v>45594</v>
      </c>
      <c r="C154" t="s">
        <v>138</v>
      </c>
      <c r="D154" t="s">
        <v>1689</v>
      </c>
      <c r="E154" t="s">
        <v>1860</v>
      </c>
      <c r="F154" s="4">
        <f>IF(ISBLANK(Sales_Fact[[#This Row],[Quantity]]),MEDIAN(Sales_Fact[Quantity]),Sales_Fact[[#This Row],[Quantity]])</f>
        <v>2</v>
      </c>
      <c r="G154" s="1">
        <f>IF(ISBLANK(Sales_Fact[[#This Row],[Unit_Price]]),MEDIAN(Sales_Fact[Unit_Price]),Sales_Fact[[#This Row],[Unit_Price]])</f>
        <v>108.74</v>
      </c>
      <c r="H154" s="2">
        <f>IF(ISBLANK(Sales_Fact[[#This Row],[Discount]]),MEDIAN(Sales_Fact[Discount]),Sales_Fact[[#This Row],[Discount]])</f>
        <v>0.11</v>
      </c>
      <c r="I154" t="s">
        <v>1864</v>
      </c>
      <c r="J154" s="1">
        <f>Sales_Fact[[#This Row],[Quantity2]]*Sales_Fact[[#This Row],[Unit_Price3]]*(1-Sales_Fact[[#This Row],[Discount4]])</f>
        <v>193.55719999999999</v>
      </c>
      <c r="K154" s="1">
        <f>Sales_Fact[[#This Row],[Quantity2]]*Sales_Fact[[#This Row],[Unit_Price3]]</f>
        <v>217.48</v>
      </c>
      <c r="L154" s="1">
        <f>Sales_Fact[[#This Row],[Gross Amount]]*Sales_Fact[[#This Row],[Discount4]]</f>
        <v>23.922799999999999</v>
      </c>
      <c r="M154" s="1" t="str">
        <f>IF(Sales_Fact[[#This Row],[Total_Amount5]]&gt;1000,"High Value","Standard")</f>
        <v>Standard</v>
      </c>
      <c r="N154" s="1" t="str">
        <f>_xlfn.XLOOKUP(D154,Product_Dim!$A$2:$A$101,Product_Dim!$B$2:$B$101,"Not Found")</f>
        <v>Men's Winter Jacket</v>
      </c>
      <c r="O154" s="1" t="str">
        <f>_xlfn.XLOOKUP(D154,Product_Dim!$A$2:$A$101,Product_Dim!$C$2:$C$101)</f>
        <v>Clothing</v>
      </c>
      <c r="P154" s="1">
        <f>_xlfn.XLOOKUP(D154,Product_Dim!$A$2:$A$101,Product_Dim!$H$2:$H$101)</f>
        <v>167.34</v>
      </c>
      <c r="Q154" s="1" t="str">
        <f>_xlfn.XLOOKUP(C154,'Customer_Dim'!$A$2:$A$501,'Customer_Dim'!$I$2:$I$501)</f>
        <v>Platinum</v>
      </c>
      <c r="R154" s="1" t="str">
        <f>_xlfn.XLOOKUP(C154,'Customer_Dim'!$A$2:$A$501,'Customer_Dim'!$D$2:$D$501)</f>
        <v>Male</v>
      </c>
      <c r="S154" s="1" t="str">
        <f>_xlfn.XLOOKUP(C154,'Customer_Dim'!$A$2:$A$501,'Customer_Dim'!$L$2:$L$501)</f>
        <v>Young</v>
      </c>
      <c r="T154" s="1" t="str">
        <f>_xlfn.XLOOKUP(E154,Store_Dim!$A$2:$A$21,Store_Dim!$C$2:$C$21)</f>
        <v>North</v>
      </c>
      <c r="U154" s="1" t="str">
        <f>_xlfn.XLOOKUP(E154,Store_Dim!$A$2:$A$21,Store_Dim!$E$2:$E$21)</f>
        <v>Outlet</v>
      </c>
      <c r="V154" s="1">
        <f>Table8[[#This Row],[Cost]]*Table8[[#This Row],[Quantity]]</f>
        <v>334.68</v>
      </c>
      <c r="W154" s="1">
        <f>Table8[[#This Row],[Total_Amount]]-Table8[[#This Row],[Total Cost]]</f>
        <v>-141.12280000000001</v>
      </c>
    </row>
    <row r="155" spans="1:23" hidden="1" x14ac:dyDescent="0.25">
      <c r="A155" t="s">
        <v>3771</v>
      </c>
      <c r="B155" s="3">
        <v>45397</v>
      </c>
      <c r="C155" t="s">
        <v>138</v>
      </c>
      <c r="D155" t="s">
        <v>1597</v>
      </c>
      <c r="E155" t="s">
        <v>1870</v>
      </c>
      <c r="F155" s="4">
        <f>IF(ISBLANK(Sales_Fact[[#This Row],[Quantity]]),MEDIAN(Sales_Fact[Quantity]),Sales_Fact[[#This Row],[Quantity]])</f>
        <v>3</v>
      </c>
      <c r="G155" s="1">
        <f>IF(ISBLANK(Sales_Fact[[#This Row],[Unit_Price]]),MEDIAN(Sales_Fact[Unit_Price]),Sales_Fact[[#This Row],[Unit_Price]])</f>
        <v>591.98</v>
      </c>
      <c r="H155" s="2">
        <f>IF(ISBLANK(Sales_Fact[[#This Row],[Discount]]),MEDIAN(Sales_Fact[Discount]),Sales_Fact[[#This Row],[Discount]])</f>
        <v>0.16</v>
      </c>
      <c r="I155" t="s">
        <v>1868</v>
      </c>
      <c r="J155" s="1">
        <f>Sales_Fact[[#This Row],[Quantity2]]*Sales_Fact[[#This Row],[Unit_Price3]]*(1-Sales_Fact[[#This Row],[Discount4]])</f>
        <v>1491.7896000000001</v>
      </c>
      <c r="K155" s="1">
        <f>Sales_Fact[[#This Row],[Quantity2]]*Sales_Fact[[#This Row],[Unit_Price3]]</f>
        <v>1775.94</v>
      </c>
      <c r="L155" s="1">
        <f>Sales_Fact[[#This Row],[Gross Amount]]*Sales_Fact[[#This Row],[Discount4]]</f>
        <v>284.15039999999999</v>
      </c>
      <c r="M155" s="1" t="str">
        <f>IF(Sales_Fact[[#This Row],[Total_Amount5]]&gt;1000,"High Value","Standard")</f>
        <v>High Value</v>
      </c>
      <c r="N155" s="1" t="str">
        <f>_xlfn.XLOOKUP(D155,Product_Dim!$A$2:$A$101,Product_Dim!$B$2:$B$101,"Not Found")</f>
        <v>4K Home Projector</v>
      </c>
      <c r="O155" s="1" t="str">
        <f>_xlfn.XLOOKUP(D155,Product_Dim!$A$2:$A$101,Product_Dim!$C$2:$C$101)</f>
        <v>Electronics</v>
      </c>
      <c r="P155" s="1">
        <f>_xlfn.XLOOKUP(D155,Product_Dim!$A$2:$A$101,Product_Dim!$H$2:$H$101)</f>
        <v>465.34</v>
      </c>
      <c r="Q155" s="1" t="str">
        <f>_xlfn.XLOOKUP(C155,'Customer_Dim'!$A$2:$A$501,'Customer_Dim'!$I$2:$I$501)</f>
        <v>Platinum</v>
      </c>
      <c r="R155" s="1" t="str">
        <f>_xlfn.XLOOKUP(C155,'Customer_Dim'!$A$2:$A$501,'Customer_Dim'!$D$2:$D$501)</f>
        <v>Male</v>
      </c>
      <c r="S155" s="1" t="str">
        <f>_xlfn.XLOOKUP(C155,'Customer_Dim'!$A$2:$A$501,'Customer_Dim'!$L$2:$L$501)</f>
        <v>Young</v>
      </c>
      <c r="T155" s="1" t="str">
        <f>_xlfn.XLOOKUP(E155,Store_Dim!$A$2:$A$21,Store_Dim!$C$2:$C$21)</f>
        <v>North</v>
      </c>
      <c r="U155" s="1" t="str">
        <f>_xlfn.XLOOKUP(E155,Store_Dim!$A$2:$A$21,Store_Dim!$E$2:$E$21)</f>
        <v>Outlet</v>
      </c>
      <c r="V155" s="1">
        <f>Table8[[#This Row],[Cost]]*Table8[[#This Row],[Quantity]]</f>
        <v>1396.02</v>
      </c>
      <c r="W155" s="1">
        <f>Table8[[#This Row],[Total_Amount]]-Table8[[#This Row],[Total Cost]]</f>
        <v>95.769600000000082</v>
      </c>
    </row>
    <row r="156" spans="1:23" hidden="1" x14ac:dyDescent="0.25">
      <c r="A156" t="s">
        <v>3854</v>
      </c>
      <c r="B156" s="3">
        <v>45881</v>
      </c>
      <c r="C156" t="s">
        <v>138</v>
      </c>
      <c r="D156" t="s">
        <v>1782</v>
      </c>
      <c r="E156" t="s">
        <v>1904</v>
      </c>
      <c r="F156" s="4">
        <f>IF(ISBLANK(Sales_Fact[[#This Row],[Quantity]]),MEDIAN(Sales_Fact[Quantity]),Sales_Fact[[#This Row],[Quantity]])</f>
        <v>1</v>
      </c>
      <c r="G156" s="1">
        <f>IF(ISBLANK(Sales_Fact[[#This Row],[Unit_Price]]),MEDIAN(Sales_Fact[Unit_Price]),Sales_Fact[[#This Row],[Unit_Price]])</f>
        <v>345.06</v>
      </c>
      <c r="H156" s="2">
        <f>IF(ISBLANK(Sales_Fact[[#This Row],[Discount]]),MEDIAN(Sales_Fact[Discount]),Sales_Fact[[#This Row],[Discount]])</f>
        <v>0.13</v>
      </c>
      <c r="I156" t="s">
        <v>1864</v>
      </c>
      <c r="J156" s="1">
        <f>Sales_Fact[[#This Row],[Quantity2]]*Sales_Fact[[#This Row],[Unit_Price3]]*(1-Sales_Fact[[#This Row],[Discount4]])</f>
        <v>300.2022</v>
      </c>
      <c r="K156" s="1">
        <f>Sales_Fact[[#This Row],[Quantity2]]*Sales_Fact[[#This Row],[Unit_Price3]]</f>
        <v>345.06</v>
      </c>
      <c r="L156" s="1">
        <f>Sales_Fact[[#This Row],[Gross Amount]]*Sales_Fact[[#This Row],[Discount4]]</f>
        <v>44.857800000000005</v>
      </c>
      <c r="M156" s="1" t="str">
        <f>IF(Sales_Fact[[#This Row],[Total_Amount5]]&gt;1000,"High Value","Standard")</f>
        <v>Standard</v>
      </c>
      <c r="N156" s="1" t="str">
        <f>_xlfn.XLOOKUP(D156,Product_Dim!$A$2:$A$101,Product_Dim!$B$2:$B$101,"Not Found")</f>
        <v>WiFi Mesh Router</v>
      </c>
      <c r="O156" s="1" t="str">
        <f>_xlfn.XLOOKUP(D156,Product_Dim!$A$2:$A$101,Product_Dim!$C$2:$C$101)</f>
        <v>Electronics</v>
      </c>
      <c r="P156" s="1">
        <f>_xlfn.XLOOKUP(D156,Product_Dim!$A$2:$A$101,Product_Dim!$H$2:$H$101)</f>
        <v>480.9</v>
      </c>
      <c r="Q156" s="1" t="str">
        <f>_xlfn.XLOOKUP(C156,'Customer_Dim'!$A$2:$A$501,'Customer_Dim'!$I$2:$I$501)</f>
        <v>Platinum</v>
      </c>
      <c r="R156" s="1" t="str">
        <f>_xlfn.XLOOKUP(C156,'Customer_Dim'!$A$2:$A$501,'Customer_Dim'!$D$2:$D$501)</f>
        <v>Male</v>
      </c>
      <c r="S156" s="1" t="str">
        <f>_xlfn.XLOOKUP(C156,'Customer_Dim'!$A$2:$A$501,'Customer_Dim'!$L$2:$L$501)</f>
        <v>Young</v>
      </c>
      <c r="T156" s="1" t="str">
        <f>_xlfn.XLOOKUP(E156,Store_Dim!$A$2:$A$21,Store_Dim!$C$2:$C$21)</f>
        <v>East</v>
      </c>
      <c r="U156" s="1" t="str">
        <f>_xlfn.XLOOKUP(E156,Store_Dim!$A$2:$A$21,Store_Dim!$E$2:$E$21)</f>
        <v>Online</v>
      </c>
      <c r="V156" s="1">
        <f>Table8[[#This Row],[Cost]]*Table8[[#This Row],[Quantity]]</f>
        <v>480.9</v>
      </c>
      <c r="W156" s="1">
        <f>Table8[[#This Row],[Total_Amount]]-Table8[[#This Row],[Total Cost]]</f>
        <v>-180.69779999999997</v>
      </c>
    </row>
    <row r="157" spans="1:23" hidden="1" x14ac:dyDescent="0.25">
      <c r="A157" t="s">
        <v>3691</v>
      </c>
      <c r="B157" s="3">
        <v>45736</v>
      </c>
      <c r="C157" t="s">
        <v>138</v>
      </c>
      <c r="D157" t="s">
        <v>1614</v>
      </c>
      <c r="E157" t="s">
        <v>1913</v>
      </c>
      <c r="F157" s="4">
        <f>IF(ISBLANK(Sales_Fact[[#This Row],[Quantity]]),MEDIAN(Sales_Fact[Quantity]),Sales_Fact[[#This Row],[Quantity]])</f>
        <v>4</v>
      </c>
      <c r="G157" s="1">
        <f>IF(ISBLANK(Sales_Fact[[#This Row],[Unit_Price]]),MEDIAN(Sales_Fact[Unit_Price]),Sales_Fact[[#This Row],[Unit_Price]])</f>
        <v>986.41</v>
      </c>
      <c r="H157" s="2">
        <f>IF(ISBLANK(Sales_Fact[[#This Row],[Discount]]),MEDIAN(Sales_Fact[Discount]),Sales_Fact[[#This Row],[Discount]])</f>
        <v>0.22</v>
      </c>
      <c r="I157" t="s">
        <v>1861</v>
      </c>
      <c r="J157" s="1">
        <f>Sales_Fact[[#This Row],[Quantity2]]*Sales_Fact[[#This Row],[Unit_Price3]]*(1-Sales_Fact[[#This Row],[Discount4]])</f>
        <v>3077.5992000000001</v>
      </c>
      <c r="K157" s="1">
        <f>Sales_Fact[[#This Row],[Quantity2]]*Sales_Fact[[#This Row],[Unit_Price3]]</f>
        <v>3945.64</v>
      </c>
      <c r="L157" s="1">
        <f>Sales_Fact[[#This Row],[Gross Amount]]*Sales_Fact[[#This Row],[Discount4]]</f>
        <v>868.04079999999999</v>
      </c>
      <c r="M157" s="1" t="str">
        <f>IF(Sales_Fact[[#This Row],[Total_Amount5]]&gt;1000,"High Value","Standard")</f>
        <v>High Value</v>
      </c>
      <c r="N157" s="1" t="str">
        <f>_xlfn.XLOOKUP(D157,Product_Dim!$A$2:$A$101,Product_Dim!$B$2:$B$101,"Not Found")</f>
        <v>Multi-Purpose Storage Box</v>
      </c>
      <c r="O157" s="1" t="str">
        <f>_xlfn.XLOOKUP(D157,Product_Dim!$A$2:$A$101,Product_Dim!$C$2:$C$101)</f>
        <v>Home</v>
      </c>
      <c r="P157" s="1">
        <f>_xlfn.XLOOKUP(D157,Product_Dim!$A$2:$A$101,Product_Dim!$H$2:$H$101)</f>
        <v>123.46</v>
      </c>
      <c r="Q157" s="1" t="str">
        <f>_xlfn.XLOOKUP(C157,'Customer_Dim'!$A$2:$A$501,'Customer_Dim'!$I$2:$I$501)</f>
        <v>Platinum</v>
      </c>
      <c r="R157" s="1" t="str">
        <f>_xlfn.XLOOKUP(C157,'Customer_Dim'!$A$2:$A$501,'Customer_Dim'!$D$2:$D$501)</f>
        <v>Male</v>
      </c>
      <c r="S157" s="1" t="str">
        <f>_xlfn.XLOOKUP(C157,'Customer_Dim'!$A$2:$A$501,'Customer_Dim'!$L$2:$L$501)</f>
        <v>Young</v>
      </c>
      <c r="T157" s="1" t="str">
        <f>_xlfn.XLOOKUP(E157,Store_Dim!$A$2:$A$21,Store_Dim!$C$2:$C$21)</f>
        <v>North</v>
      </c>
      <c r="U157" s="1" t="str">
        <f>_xlfn.XLOOKUP(E157,Store_Dim!$A$2:$A$21,Store_Dim!$E$2:$E$21)</f>
        <v>Online</v>
      </c>
      <c r="V157" s="1">
        <f>Table8[[#This Row],[Cost]]*Table8[[#This Row],[Quantity]]</f>
        <v>493.84</v>
      </c>
      <c r="W157" s="1">
        <f>Table8[[#This Row],[Total_Amount]]-Table8[[#This Row],[Total Cost]]</f>
        <v>2583.7592</v>
      </c>
    </row>
    <row r="158" spans="1:23" x14ac:dyDescent="0.25">
      <c r="A158" t="s">
        <v>2758</v>
      </c>
      <c r="B158" s="3">
        <v>45702</v>
      </c>
      <c r="C158" t="s">
        <v>138</v>
      </c>
      <c r="D158" t="s">
        <v>1918</v>
      </c>
      <c r="E158" t="s">
        <v>1866</v>
      </c>
      <c r="F158" s="4">
        <f>IF(ISBLANK(Sales_Fact[[#This Row],[Quantity]]),MEDIAN(Sales_Fact[Quantity]),Sales_Fact[[#This Row],[Quantity]])</f>
        <v>2</v>
      </c>
      <c r="G158" s="21">
        <f>IF(ISBLANK(Sales_Fact[[#This Row],[Unit_Price]]),MEDIAN(Sales_Fact[Unit_Price]),Sales_Fact[[#This Row],[Unit_Price]])</f>
        <v>921.52</v>
      </c>
      <c r="H158" s="2">
        <f>IF(ISBLANK(Sales_Fact[[#This Row],[Discount]]),MEDIAN(Sales_Fact[Discount]),Sales_Fact[[#This Row],[Discount]])</f>
        <v>0</v>
      </c>
      <c r="I158" t="s">
        <v>1868</v>
      </c>
      <c r="J158" s="21">
        <f>Sales_Fact[[#This Row],[Quantity2]]*Sales_Fact[[#This Row],[Unit_Price3]]*(1-Sales_Fact[[#This Row],[Discount4]])</f>
        <v>1843.04</v>
      </c>
      <c r="K158" s="21">
        <f>Sales_Fact[[#This Row],[Quantity2]]*Sales_Fact[[#This Row],[Unit_Price3]]</f>
        <v>1843.04</v>
      </c>
      <c r="L158" s="21">
        <f>Sales_Fact[[#This Row],[Gross Amount]]*Sales_Fact[[#This Row],[Discount4]]</f>
        <v>0</v>
      </c>
      <c r="M158" s="1" t="str">
        <f>IF(Sales_Fact[[#This Row],[Total_Amount5]]&gt;1000,"High Value","Standard")</f>
        <v>High Value</v>
      </c>
      <c r="N158" s="1" t="str">
        <f>_xlfn.XLOOKUP(D158,Product_Dim!$A$2:$A$101,Product_Dim!$B$2:$B$101,"Not Found")</f>
        <v>Beard Grooming Kit</v>
      </c>
      <c r="O158" s="1" t="str">
        <f>_xlfn.XLOOKUP(D158,Product_Dim!$A$2:$A$101,Product_Dim!$C$2:$C$101)</f>
        <v>Beauty</v>
      </c>
      <c r="P158" s="1">
        <f>_xlfn.XLOOKUP(D158,Product_Dim!$A$2:$A$101,Product_Dim!$H$2:$H$101)</f>
        <v>337.42</v>
      </c>
      <c r="Q158" s="1" t="str">
        <f>_xlfn.XLOOKUP(C158,'Customer_Dim'!$A$2:$A$501,'Customer_Dim'!$I$2:$I$501)</f>
        <v>Platinum</v>
      </c>
      <c r="R158" s="1" t="str">
        <f>_xlfn.XLOOKUP(C158,'Customer_Dim'!$A$2:$A$501,'Customer_Dim'!$D$2:$D$501)</f>
        <v>Male</v>
      </c>
      <c r="S158" s="1" t="str">
        <f>_xlfn.XLOOKUP(C158,'Customer_Dim'!$A$2:$A$501,'Customer_Dim'!$L$2:$L$501)</f>
        <v>Young</v>
      </c>
      <c r="T158" s="1" t="str">
        <f>_xlfn.XLOOKUP(E158,Store_Dim!$A$2:$A$21,Store_Dim!$C$2:$C$21)</f>
        <v>West</v>
      </c>
      <c r="U158" s="1" t="str">
        <f>_xlfn.XLOOKUP(E158,Store_Dim!$A$2:$A$21,Store_Dim!$E$2:$E$21)</f>
        <v>Online</v>
      </c>
      <c r="V158" s="21">
        <f>Table8[[#This Row],[Cost]]*Table8[[#This Row],[Quantity]]</f>
        <v>674.84</v>
      </c>
      <c r="W158" s="21">
        <f>Table8[[#This Row],[Total_Amount]]-Table8[[#This Row],[Total Cost]]</f>
        <v>1168.1999999999998</v>
      </c>
    </row>
    <row r="159" spans="1:23" hidden="1" x14ac:dyDescent="0.25">
      <c r="A159" t="s">
        <v>2158</v>
      </c>
      <c r="B159" s="3">
        <v>45693</v>
      </c>
      <c r="C159" t="s">
        <v>138</v>
      </c>
      <c r="D159" t="s">
        <v>1620</v>
      </c>
      <c r="E159" t="s">
        <v>1860</v>
      </c>
      <c r="F159" s="4">
        <f>IF(ISBLANK(Sales_Fact[[#This Row],[Quantity]]),MEDIAN(Sales_Fact[Quantity]),Sales_Fact[[#This Row],[Quantity]])</f>
        <v>1</v>
      </c>
      <c r="G159" s="1">
        <f>IF(ISBLANK(Sales_Fact[[#This Row],[Unit_Price]]),MEDIAN(Sales_Fact[Unit_Price]),Sales_Fact[[#This Row],[Unit_Price]])</f>
        <v>83.1</v>
      </c>
      <c r="H159" s="2">
        <f>IF(ISBLANK(Sales_Fact[[#This Row],[Discount]]),MEDIAN(Sales_Fact[Discount]),Sales_Fact[[#This Row],[Discount]])</f>
        <v>0.04</v>
      </c>
      <c r="I159" t="s">
        <v>1868</v>
      </c>
      <c r="J159" s="1">
        <f>Sales_Fact[[#This Row],[Quantity2]]*Sales_Fact[[#This Row],[Unit_Price3]]*(1-Sales_Fact[[#This Row],[Discount4]])</f>
        <v>79.775999999999996</v>
      </c>
      <c r="K159" s="1">
        <f>Sales_Fact[[#This Row],[Quantity2]]*Sales_Fact[[#This Row],[Unit_Price3]]</f>
        <v>83.1</v>
      </c>
      <c r="L159" s="1">
        <f>Sales_Fact[[#This Row],[Gross Amount]]*Sales_Fact[[#This Row],[Discount4]]</f>
        <v>3.3239999999999998</v>
      </c>
      <c r="M159" s="1" t="str">
        <f>IF(Sales_Fact[[#This Row],[Total_Amount5]]&gt;1000,"High Value","Standard")</f>
        <v>Standard</v>
      </c>
      <c r="N159" s="1" t="str">
        <f>_xlfn.XLOOKUP(D159,Product_Dim!$A$2:$A$101,Product_Dim!$B$2:$B$101,"Not Found")</f>
        <v>Men's Formal Shirt</v>
      </c>
      <c r="O159" s="1" t="str">
        <f>_xlfn.XLOOKUP(D159,Product_Dim!$A$2:$A$101,Product_Dim!$C$2:$C$101)</f>
        <v>Clothing</v>
      </c>
      <c r="P159" s="1">
        <f>_xlfn.XLOOKUP(D159,Product_Dim!$A$2:$A$101,Product_Dim!$H$2:$H$101)</f>
        <v>242.96499999999997</v>
      </c>
      <c r="Q159" s="1" t="str">
        <f>_xlfn.XLOOKUP(C159,'Customer_Dim'!$A$2:$A$501,'Customer_Dim'!$I$2:$I$501)</f>
        <v>Platinum</v>
      </c>
      <c r="R159" s="1" t="str">
        <f>_xlfn.XLOOKUP(C159,'Customer_Dim'!$A$2:$A$501,'Customer_Dim'!$D$2:$D$501)</f>
        <v>Male</v>
      </c>
      <c r="S159" s="1" t="str">
        <f>_xlfn.XLOOKUP(C159,'Customer_Dim'!$A$2:$A$501,'Customer_Dim'!$L$2:$L$501)</f>
        <v>Young</v>
      </c>
      <c r="T159" s="1" t="str">
        <f>_xlfn.XLOOKUP(E159,Store_Dim!$A$2:$A$21,Store_Dim!$C$2:$C$21)</f>
        <v>North</v>
      </c>
      <c r="U159" s="1" t="str">
        <f>_xlfn.XLOOKUP(E159,Store_Dim!$A$2:$A$21,Store_Dim!$E$2:$E$21)</f>
        <v>Outlet</v>
      </c>
      <c r="V159" s="1">
        <f>Table8[[#This Row],[Cost]]*Table8[[#This Row],[Quantity]]</f>
        <v>242.96499999999997</v>
      </c>
      <c r="W159" s="1">
        <f>Table8[[#This Row],[Total_Amount]]-Table8[[#This Row],[Total Cost]]</f>
        <v>-163.18899999999996</v>
      </c>
    </row>
    <row r="160" spans="1:23" hidden="1" x14ac:dyDescent="0.25">
      <c r="A160" t="s">
        <v>2236</v>
      </c>
      <c r="B160" s="3">
        <v>45309</v>
      </c>
      <c r="C160" t="s">
        <v>138</v>
      </c>
      <c r="D160" t="s">
        <v>1791</v>
      </c>
      <c r="E160" t="s">
        <v>1899</v>
      </c>
      <c r="F160" s="4">
        <f>IF(ISBLANK(Sales_Fact[[#This Row],[Quantity]]),MEDIAN(Sales_Fact[Quantity]),Sales_Fact[[#This Row],[Quantity]])</f>
        <v>2</v>
      </c>
      <c r="G160" s="1">
        <f>IF(ISBLANK(Sales_Fact[[#This Row],[Unit_Price]]),MEDIAN(Sales_Fact[Unit_Price]),Sales_Fact[[#This Row],[Unit_Price]])</f>
        <v>60.98</v>
      </c>
      <c r="H160" s="2">
        <f>IF(ISBLANK(Sales_Fact[[#This Row],[Discount]]),MEDIAN(Sales_Fact[Discount]),Sales_Fact[[#This Row],[Discount]])</f>
        <v>0.23</v>
      </c>
      <c r="I160" t="s">
        <v>1864</v>
      </c>
      <c r="J160" s="1">
        <f>Sales_Fact[[#This Row],[Quantity2]]*Sales_Fact[[#This Row],[Unit_Price3]]*(1-Sales_Fact[[#This Row],[Discount4]])</f>
        <v>93.909199999999998</v>
      </c>
      <c r="K160" s="1">
        <f>Sales_Fact[[#This Row],[Quantity2]]*Sales_Fact[[#This Row],[Unit_Price3]]</f>
        <v>121.96</v>
      </c>
      <c r="L160" s="1">
        <f>Sales_Fact[[#This Row],[Gross Amount]]*Sales_Fact[[#This Row],[Discount4]]</f>
        <v>28.050799999999999</v>
      </c>
      <c r="M160" s="1" t="str">
        <f>IF(Sales_Fact[[#This Row],[Total_Amount5]]&gt;1000,"High Value","Standard")</f>
        <v>Standard</v>
      </c>
      <c r="N160" s="1" t="str">
        <f>_xlfn.XLOOKUP(D160,Product_Dim!$A$2:$A$101,Product_Dim!$B$2:$B$101,"Not Found")</f>
        <v>Wall-Mounted Spice Rack</v>
      </c>
      <c r="O160" s="1" t="str">
        <f>_xlfn.XLOOKUP(D160,Product_Dim!$A$2:$A$101,Product_Dim!$C$2:$C$101)</f>
        <v>Home</v>
      </c>
      <c r="P160" s="1">
        <f>_xlfn.XLOOKUP(D160,Product_Dim!$A$2:$A$101,Product_Dim!$H$2:$H$101)</f>
        <v>143.43</v>
      </c>
      <c r="Q160" s="1" t="str">
        <f>_xlfn.XLOOKUP(C160,'Customer_Dim'!$A$2:$A$501,'Customer_Dim'!$I$2:$I$501)</f>
        <v>Platinum</v>
      </c>
      <c r="R160" s="1" t="str">
        <f>_xlfn.XLOOKUP(C160,'Customer_Dim'!$A$2:$A$501,'Customer_Dim'!$D$2:$D$501)</f>
        <v>Male</v>
      </c>
      <c r="S160" s="1" t="str">
        <f>_xlfn.XLOOKUP(C160,'Customer_Dim'!$A$2:$A$501,'Customer_Dim'!$L$2:$L$501)</f>
        <v>Young</v>
      </c>
      <c r="T160" s="1" t="str">
        <f>_xlfn.XLOOKUP(E160,Store_Dim!$A$2:$A$21,Store_Dim!$C$2:$C$21)</f>
        <v>East</v>
      </c>
      <c r="U160" s="1" t="str">
        <f>_xlfn.XLOOKUP(E160,Store_Dim!$A$2:$A$21,Store_Dim!$E$2:$E$21)</f>
        <v>Flagship</v>
      </c>
      <c r="V160" s="1">
        <f>Table8[[#This Row],[Cost]]*Table8[[#This Row],[Quantity]]</f>
        <v>286.86</v>
      </c>
      <c r="W160" s="1">
        <f>Table8[[#This Row],[Total_Amount]]-Table8[[#This Row],[Total Cost]]</f>
        <v>-192.95080000000002</v>
      </c>
    </row>
    <row r="161" spans="1:23" hidden="1" x14ac:dyDescent="0.25">
      <c r="A161" t="s">
        <v>3417</v>
      </c>
      <c r="B161" s="3">
        <v>45893</v>
      </c>
      <c r="C161" t="s">
        <v>141</v>
      </c>
      <c r="D161" t="s">
        <v>1674</v>
      </c>
      <c r="E161" t="s">
        <v>1892</v>
      </c>
      <c r="F161" s="4">
        <f>IF(ISBLANK(Sales_Fact[[#This Row],[Quantity]]),MEDIAN(Sales_Fact[Quantity]),Sales_Fact[[#This Row],[Quantity]])</f>
        <v>2</v>
      </c>
      <c r="G161" s="1">
        <f>IF(ISBLANK(Sales_Fact[[#This Row],[Unit_Price]]),MEDIAN(Sales_Fact[Unit_Price]),Sales_Fact[[#This Row],[Unit_Price]])</f>
        <v>122.23</v>
      </c>
      <c r="H161" s="2">
        <f>IF(ISBLANK(Sales_Fact[[#This Row],[Discount]]),MEDIAN(Sales_Fact[Discount]),Sales_Fact[[#This Row],[Discount]])</f>
        <v>0.21</v>
      </c>
      <c r="I161" t="s">
        <v>1864</v>
      </c>
      <c r="J161" s="1">
        <f>Sales_Fact[[#This Row],[Quantity2]]*Sales_Fact[[#This Row],[Unit_Price3]]*(1-Sales_Fact[[#This Row],[Discount4]])</f>
        <v>193.1234</v>
      </c>
      <c r="K161" s="1">
        <f>Sales_Fact[[#This Row],[Quantity2]]*Sales_Fact[[#This Row],[Unit_Price3]]</f>
        <v>244.46</v>
      </c>
      <c r="L161" s="1">
        <f>Sales_Fact[[#This Row],[Gross Amount]]*Sales_Fact[[#This Row],[Discount4]]</f>
        <v>51.336599999999997</v>
      </c>
      <c r="M161" s="1" t="str">
        <f>IF(Sales_Fact[[#This Row],[Total_Amount5]]&gt;1000,"High Value","Standard")</f>
        <v>Standard</v>
      </c>
      <c r="N161" s="1" t="str">
        <f>_xlfn.XLOOKUP(D161,Product_Dim!$A$2:$A$101,Product_Dim!$B$2:$B$101,"Not Found")</f>
        <v>Yoga Exercise Mat</v>
      </c>
      <c r="O161" s="1" t="str">
        <f>_xlfn.XLOOKUP(D161,Product_Dim!$A$2:$A$101,Product_Dim!$C$2:$C$101)</f>
        <v>Sports</v>
      </c>
      <c r="P161" s="1">
        <f>_xlfn.XLOOKUP(D161,Product_Dim!$A$2:$A$101,Product_Dim!$H$2:$H$101)</f>
        <v>313.26</v>
      </c>
      <c r="Q161" s="1" t="str">
        <f>_xlfn.XLOOKUP(C161,'Customer_Dim'!$A$2:$A$501,'Customer_Dim'!$I$2:$I$501)</f>
        <v>Platinum</v>
      </c>
      <c r="R161" s="1" t="str">
        <f>_xlfn.XLOOKUP(C161,'Customer_Dim'!$A$2:$A$501,'Customer_Dim'!$D$2:$D$501)</f>
        <v>Female</v>
      </c>
      <c r="S161" s="1" t="str">
        <f>_xlfn.XLOOKUP(C161,'Customer_Dim'!$A$2:$A$501,'Customer_Dim'!$L$2:$L$501)</f>
        <v>Young</v>
      </c>
      <c r="T161" s="1" t="str">
        <f>_xlfn.XLOOKUP(E161,Store_Dim!$A$2:$A$21,Store_Dim!$C$2:$C$21)</f>
        <v>East</v>
      </c>
      <c r="U161" s="1" t="str">
        <f>_xlfn.XLOOKUP(E161,Store_Dim!$A$2:$A$21,Store_Dim!$E$2:$E$21)</f>
        <v>Online</v>
      </c>
      <c r="V161" s="1">
        <f>Table8[[#This Row],[Cost]]*Table8[[#This Row],[Quantity]]</f>
        <v>626.52</v>
      </c>
      <c r="W161" s="1">
        <f>Table8[[#This Row],[Total_Amount]]-Table8[[#This Row],[Total Cost]]</f>
        <v>-433.39659999999998</v>
      </c>
    </row>
    <row r="162" spans="1:23" hidden="1" x14ac:dyDescent="0.25">
      <c r="A162" t="s">
        <v>3477</v>
      </c>
      <c r="B162" s="3">
        <v>45235</v>
      </c>
      <c r="C162" t="s">
        <v>141</v>
      </c>
      <c r="D162" t="s">
        <v>1659</v>
      </c>
      <c r="E162" t="s">
        <v>1874</v>
      </c>
      <c r="F162" s="4">
        <f>IF(ISBLANK(Sales_Fact[[#This Row],[Quantity]]),MEDIAN(Sales_Fact[Quantity]),Sales_Fact[[#This Row],[Quantity]])</f>
        <v>2</v>
      </c>
      <c r="G162" s="1">
        <f>IF(ISBLANK(Sales_Fact[[#This Row],[Unit_Price]]),MEDIAN(Sales_Fact[Unit_Price]),Sales_Fact[[#This Row],[Unit_Price]])</f>
        <v>623.38</v>
      </c>
      <c r="H162" s="2">
        <f>IF(ISBLANK(Sales_Fact[[#This Row],[Discount]]),MEDIAN(Sales_Fact[Discount]),Sales_Fact[[#This Row],[Discount]])</f>
        <v>0.13</v>
      </c>
      <c r="I162" t="s">
        <v>1861</v>
      </c>
      <c r="J162" s="1">
        <f>Sales_Fact[[#This Row],[Quantity2]]*Sales_Fact[[#This Row],[Unit_Price3]]*(1-Sales_Fact[[#This Row],[Discount4]])</f>
        <v>1084.6812</v>
      </c>
      <c r="K162" s="1">
        <f>Sales_Fact[[#This Row],[Quantity2]]*Sales_Fact[[#This Row],[Unit_Price3]]</f>
        <v>1246.76</v>
      </c>
      <c r="L162" s="1">
        <f>Sales_Fact[[#This Row],[Gross Amount]]*Sales_Fact[[#This Row],[Discount4]]</f>
        <v>162.0788</v>
      </c>
      <c r="M162" s="1" t="str">
        <f>IF(Sales_Fact[[#This Row],[Total_Amount5]]&gt;1000,"High Value","Standard")</f>
        <v>High Value</v>
      </c>
      <c r="N162" s="1" t="str">
        <f>_xlfn.XLOOKUP(D162,Product_Dim!$A$2:$A$101,Product_Dim!$B$2:$B$101,"Not Found")</f>
        <v>Women's Summer Dress</v>
      </c>
      <c r="O162" s="1" t="str">
        <f>_xlfn.XLOOKUP(D162,Product_Dim!$A$2:$A$101,Product_Dim!$C$2:$C$101)</f>
        <v>Clothing</v>
      </c>
      <c r="P162" s="1">
        <f>_xlfn.XLOOKUP(D162,Product_Dim!$A$2:$A$101,Product_Dim!$H$2:$H$101)</f>
        <v>223.43</v>
      </c>
      <c r="Q162" s="1" t="str">
        <f>_xlfn.XLOOKUP(C162,'Customer_Dim'!$A$2:$A$501,'Customer_Dim'!$I$2:$I$501)</f>
        <v>Platinum</v>
      </c>
      <c r="R162" s="1" t="str">
        <f>_xlfn.XLOOKUP(C162,'Customer_Dim'!$A$2:$A$501,'Customer_Dim'!$D$2:$D$501)</f>
        <v>Female</v>
      </c>
      <c r="S162" s="1" t="str">
        <f>_xlfn.XLOOKUP(C162,'Customer_Dim'!$A$2:$A$501,'Customer_Dim'!$L$2:$L$501)</f>
        <v>Young</v>
      </c>
      <c r="T162" s="1" t="str">
        <f>_xlfn.XLOOKUP(E162,Store_Dim!$A$2:$A$21,Store_Dim!$C$2:$C$21)</f>
        <v>South</v>
      </c>
      <c r="U162" s="1" t="str">
        <f>_xlfn.XLOOKUP(E162,Store_Dim!$A$2:$A$21,Store_Dim!$E$2:$E$21)</f>
        <v>Online</v>
      </c>
      <c r="V162" s="1">
        <f>Table8[[#This Row],[Cost]]*Table8[[#This Row],[Quantity]]</f>
        <v>446.86</v>
      </c>
      <c r="W162" s="1">
        <f>Table8[[#This Row],[Total_Amount]]-Table8[[#This Row],[Total Cost]]</f>
        <v>637.82119999999998</v>
      </c>
    </row>
    <row r="163" spans="1:23" hidden="1" x14ac:dyDescent="0.25">
      <c r="A163" t="s">
        <v>2222</v>
      </c>
      <c r="B163" s="3">
        <v>45519</v>
      </c>
      <c r="C163" t="s">
        <v>141</v>
      </c>
      <c r="D163" t="s">
        <v>1635</v>
      </c>
      <c r="E163" t="s">
        <v>1872</v>
      </c>
      <c r="F163" s="4">
        <f>IF(ISBLANK(Sales_Fact[[#This Row],[Quantity]]),MEDIAN(Sales_Fact[Quantity]),Sales_Fact[[#This Row],[Quantity]])</f>
        <v>1</v>
      </c>
      <c r="G163" s="1">
        <f>IF(ISBLANK(Sales_Fact[[#This Row],[Unit_Price]]),MEDIAN(Sales_Fact[Unit_Price]),Sales_Fact[[#This Row],[Unit_Price]])</f>
        <v>479.58</v>
      </c>
      <c r="H163" s="2">
        <f>IF(ISBLANK(Sales_Fact[[#This Row],[Discount]]),MEDIAN(Sales_Fact[Discount]),Sales_Fact[[#This Row],[Discount]])</f>
        <v>0.05</v>
      </c>
      <c r="I163" t="s">
        <v>1864</v>
      </c>
      <c r="J163" s="1">
        <f>Sales_Fact[[#This Row],[Quantity2]]*Sales_Fact[[#This Row],[Unit_Price3]]*(1-Sales_Fact[[#This Row],[Discount4]])</f>
        <v>455.60099999999994</v>
      </c>
      <c r="K163" s="1">
        <f>Sales_Fact[[#This Row],[Quantity2]]*Sales_Fact[[#This Row],[Unit_Price3]]</f>
        <v>479.58</v>
      </c>
      <c r="L163" s="1">
        <f>Sales_Fact[[#This Row],[Gross Amount]]*Sales_Fact[[#This Row],[Discount4]]</f>
        <v>23.978999999999999</v>
      </c>
      <c r="M163" s="1" t="str">
        <f>IF(Sales_Fact[[#This Row],[Total_Amount5]]&gt;1000,"High Value","Standard")</f>
        <v>Standard</v>
      </c>
      <c r="N163" s="1" t="str">
        <f>_xlfn.XLOOKUP(D163,Product_Dim!$A$2:$A$101,Product_Dim!$B$2:$B$101,"Not Found")</f>
        <v>Sports Stopwatch Timer</v>
      </c>
      <c r="O163" s="1" t="str">
        <f>_xlfn.XLOOKUP(D163,Product_Dim!$A$2:$A$101,Product_Dim!$C$2:$C$101)</f>
        <v>Sports</v>
      </c>
      <c r="P163" s="1">
        <f>_xlfn.XLOOKUP(D163,Product_Dim!$A$2:$A$101,Product_Dim!$H$2:$H$101)</f>
        <v>38.76</v>
      </c>
      <c r="Q163" s="1" t="str">
        <f>_xlfn.XLOOKUP(C163,'Customer_Dim'!$A$2:$A$501,'Customer_Dim'!$I$2:$I$501)</f>
        <v>Platinum</v>
      </c>
      <c r="R163" s="1" t="str">
        <f>_xlfn.XLOOKUP(C163,'Customer_Dim'!$A$2:$A$501,'Customer_Dim'!$D$2:$D$501)</f>
        <v>Female</v>
      </c>
      <c r="S163" s="1" t="str">
        <f>_xlfn.XLOOKUP(C163,'Customer_Dim'!$A$2:$A$501,'Customer_Dim'!$L$2:$L$501)</f>
        <v>Young</v>
      </c>
      <c r="T163" s="1" t="str">
        <f>_xlfn.XLOOKUP(E163,Store_Dim!$A$2:$A$21,Store_Dim!$C$2:$C$21)</f>
        <v>South</v>
      </c>
      <c r="U163" s="1" t="str">
        <f>_xlfn.XLOOKUP(E163,Store_Dim!$A$2:$A$21,Store_Dim!$E$2:$E$21)</f>
        <v>Online</v>
      </c>
      <c r="V163" s="1">
        <f>Table8[[#This Row],[Cost]]*Table8[[#This Row],[Quantity]]</f>
        <v>38.76</v>
      </c>
      <c r="W163" s="1">
        <f>Table8[[#This Row],[Total_Amount]]-Table8[[#This Row],[Total Cost]]</f>
        <v>416.84099999999995</v>
      </c>
    </row>
    <row r="164" spans="1:23" hidden="1" x14ac:dyDescent="0.25">
      <c r="A164" t="s">
        <v>3577</v>
      </c>
      <c r="B164" s="3">
        <v>45536</v>
      </c>
      <c r="C164" t="s">
        <v>141</v>
      </c>
      <c r="D164" t="s">
        <v>1602</v>
      </c>
      <c r="E164" t="s">
        <v>1888</v>
      </c>
      <c r="F164" s="4">
        <f>IF(ISBLANK(Sales_Fact[[#This Row],[Quantity]]),MEDIAN(Sales_Fact[Quantity]),Sales_Fact[[#This Row],[Quantity]])</f>
        <v>3</v>
      </c>
      <c r="G164" s="1">
        <f>IF(ISBLANK(Sales_Fact[[#This Row],[Unit_Price]]),MEDIAN(Sales_Fact[Unit_Price]),Sales_Fact[[#This Row],[Unit_Price]])</f>
        <v>369.32</v>
      </c>
      <c r="H164" s="2">
        <f>IF(ISBLANK(Sales_Fact[[#This Row],[Discount]]),MEDIAN(Sales_Fact[Discount]),Sales_Fact[[#This Row],[Discount]])</f>
        <v>0.14000000000000001</v>
      </c>
      <c r="I164" t="s">
        <v>1868</v>
      </c>
      <c r="J164" s="1">
        <f>Sales_Fact[[#This Row],[Quantity2]]*Sales_Fact[[#This Row],[Unit_Price3]]*(1-Sales_Fact[[#This Row],[Discount4]])</f>
        <v>952.84559999999999</v>
      </c>
      <c r="K164" s="1">
        <f>Sales_Fact[[#This Row],[Quantity2]]*Sales_Fact[[#This Row],[Unit_Price3]]</f>
        <v>1107.96</v>
      </c>
      <c r="L164" s="1">
        <f>Sales_Fact[[#This Row],[Gross Amount]]*Sales_Fact[[#This Row],[Discount4]]</f>
        <v>155.11440000000002</v>
      </c>
      <c r="M164" s="1" t="str">
        <f>IF(Sales_Fact[[#This Row],[Total_Amount5]]&gt;1000,"High Value","Standard")</f>
        <v>Standard</v>
      </c>
      <c r="N164" s="1" t="str">
        <f>_xlfn.XLOOKUP(D164,Product_Dim!$A$2:$A$101,Product_Dim!$B$2:$B$101,"Not Found")</f>
        <v>Soccer Training Cone Set</v>
      </c>
      <c r="O164" s="1" t="str">
        <f>_xlfn.XLOOKUP(D164,Product_Dim!$A$2:$A$101,Product_Dim!$C$2:$C$101)</f>
        <v>Sports</v>
      </c>
      <c r="P164" s="1">
        <f>_xlfn.XLOOKUP(D164,Product_Dim!$A$2:$A$101,Product_Dim!$H$2:$H$101)</f>
        <v>144.53</v>
      </c>
      <c r="Q164" s="1" t="str">
        <f>_xlfn.XLOOKUP(C164,'Customer_Dim'!$A$2:$A$501,'Customer_Dim'!$I$2:$I$501)</f>
        <v>Platinum</v>
      </c>
      <c r="R164" s="1" t="str">
        <f>_xlfn.XLOOKUP(C164,'Customer_Dim'!$A$2:$A$501,'Customer_Dim'!$D$2:$D$501)</f>
        <v>Female</v>
      </c>
      <c r="S164" s="1" t="str">
        <f>_xlfn.XLOOKUP(C164,'Customer_Dim'!$A$2:$A$501,'Customer_Dim'!$L$2:$L$501)</f>
        <v>Young</v>
      </c>
      <c r="T164" s="1" t="str">
        <f>_xlfn.XLOOKUP(E164,Store_Dim!$A$2:$A$21,Store_Dim!$C$2:$C$21)</f>
        <v>North</v>
      </c>
      <c r="U164" s="1" t="str">
        <f>_xlfn.XLOOKUP(E164,Store_Dim!$A$2:$A$21,Store_Dim!$E$2:$E$21)</f>
        <v>Flagship</v>
      </c>
      <c r="V164" s="1">
        <f>Table8[[#This Row],[Cost]]*Table8[[#This Row],[Quantity]]</f>
        <v>433.59000000000003</v>
      </c>
      <c r="W164" s="1">
        <f>Table8[[#This Row],[Total_Amount]]-Table8[[#This Row],[Total Cost]]</f>
        <v>519.25559999999996</v>
      </c>
    </row>
    <row r="165" spans="1:23" hidden="1" x14ac:dyDescent="0.25">
      <c r="A165" t="s">
        <v>3546</v>
      </c>
      <c r="B165" s="3">
        <v>45282</v>
      </c>
      <c r="C165" t="s">
        <v>145</v>
      </c>
      <c r="D165" t="s">
        <v>1836</v>
      </c>
      <c r="E165" t="s">
        <v>1881</v>
      </c>
      <c r="F165" s="4">
        <f>IF(ISBLANK(Sales_Fact[[#This Row],[Quantity]]),MEDIAN(Sales_Fact[Quantity]),Sales_Fact[[#This Row],[Quantity]])</f>
        <v>1</v>
      </c>
      <c r="G165" s="1">
        <f>IF(ISBLANK(Sales_Fact[[#This Row],[Unit_Price]]),MEDIAN(Sales_Fact[Unit_Price]),Sales_Fact[[#This Row],[Unit_Price]])</f>
        <v>488.31</v>
      </c>
      <c r="H165" s="2">
        <f>IF(ISBLANK(Sales_Fact[[#This Row],[Discount]]),MEDIAN(Sales_Fact[Discount]),Sales_Fact[[#This Row],[Discount]])</f>
        <v>0.03</v>
      </c>
      <c r="I165" t="s">
        <v>1861</v>
      </c>
      <c r="J165" s="1">
        <f>Sales_Fact[[#This Row],[Quantity2]]*Sales_Fact[[#This Row],[Unit_Price3]]*(1-Sales_Fact[[#This Row],[Discount4]])</f>
        <v>473.66069999999996</v>
      </c>
      <c r="K165" s="1">
        <f>Sales_Fact[[#This Row],[Quantity2]]*Sales_Fact[[#This Row],[Unit_Price3]]</f>
        <v>488.31</v>
      </c>
      <c r="L165" s="1">
        <f>Sales_Fact[[#This Row],[Gross Amount]]*Sales_Fact[[#This Row],[Discount4]]</f>
        <v>14.6493</v>
      </c>
      <c r="M165" s="1" t="str">
        <f>IF(Sales_Fact[[#This Row],[Total_Amount5]]&gt;1000,"High Value","Standard")</f>
        <v>Standard</v>
      </c>
      <c r="N165" s="1" t="str">
        <f>_xlfn.XLOOKUP(D165,Product_Dim!$A$2:$A$101,Product_Dim!$B$2:$B$101,"Not Found")</f>
        <v>Sports Stopwatch Basic</v>
      </c>
      <c r="O165" s="1" t="str">
        <f>_xlfn.XLOOKUP(D165,Product_Dim!$A$2:$A$101,Product_Dim!$C$2:$C$101)</f>
        <v>Sports</v>
      </c>
      <c r="P165" s="1">
        <f>_xlfn.XLOOKUP(D165,Product_Dim!$A$2:$A$101,Product_Dim!$H$2:$H$101)</f>
        <v>60.65</v>
      </c>
      <c r="Q165" s="1" t="str">
        <f>_xlfn.XLOOKUP(C165,'Customer_Dim'!$A$2:$A$501,'Customer_Dim'!$I$2:$I$501)</f>
        <v>Silver</v>
      </c>
      <c r="R165" s="1" t="str">
        <f>_xlfn.XLOOKUP(C165,'Customer_Dim'!$A$2:$A$501,'Customer_Dim'!$D$2:$D$501)</f>
        <v>Male</v>
      </c>
      <c r="S165" s="1" t="str">
        <f>_xlfn.XLOOKUP(C165,'Customer_Dim'!$A$2:$A$501,'Customer_Dim'!$L$2:$L$501)</f>
        <v>Senior</v>
      </c>
      <c r="T165" s="1" t="str">
        <f>_xlfn.XLOOKUP(E165,Store_Dim!$A$2:$A$21,Store_Dim!$C$2:$C$21)</f>
        <v>South</v>
      </c>
      <c r="U165" s="1" t="str">
        <f>_xlfn.XLOOKUP(E165,Store_Dim!$A$2:$A$21,Store_Dim!$E$2:$E$21)</f>
        <v>Outlet</v>
      </c>
      <c r="V165" s="1">
        <f>Table8[[#This Row],[Cost]]*Table8[[#This Row],[Quantity]]</f>
        <v>60.65</v>
      </c>
      <c r="W165" s="1">
        <f>Table8[[#This Row],[Total_Amount]]-Table8[[#This Row],[Total Cost]]</f>
        <v>413.01069999999999</v>
      </c>
    </row>
    <row r="166" spans="1:23" x14ac:dyDescent="0.25">
      <c r="A166" t="s">
        <v>3696</v>
      </c>
      <c r="B166" s="3">
        <v>45475</v>
      </c>
      <c r="C166" t="s">
        <v>145</v>
      </c>
      <c r="D166" t="s">
        <v>1918</v>
      </c>
      <c r="E166" t="s">
        <v>1879</v>
      </c>
      <c r="F166" s="4">
        <f>IF(ISBLANK(Sales_Fact[[#This Row],[Quantity]]),MEDIAN(Sales_Fact[Quantity]),Sales_Fact[[#This Row],[Quantity]])</f>
        <v>4</v>
      </c>
      <c r="G166" s="21">
        <f>IF(ISBLANK(Sales_Fact[[#This Row],[Unit_Price]]),MEDIAN(Sales_Fact[Unit_Price]),Sales_Fact[[#This Row],[Unit_Price]])</f>
        <v>164.04</v>
      </c>
      <c r="H166" s="2">
        <f>IF(ISBLANK(Sales_Fact[[#This Row],[Discount]]),MEDIAN(Sales_Fact[Discount]),Sales_Fact[[#This Row],[Discount]])</f>
        <v>0.26</v>
      </c>
      <c r="I166" t="s">
        <v>1868</v>
      </c>
      <c r="J166" s="21">
        <f>Sales_Fact[[#This Row],[Quantity2]]*Sales_Fact[[#This Row],[Unit_Price3]]*(1-Sales_Fact[[#This Row],[Discount4]])</f>
        <v>485.55839999999995</v>
      </c>
      <c r="K166" s="21">
        <f>Sales_Fact[[#This Row],[Quantity2]]*Sales_Fact[[#This Row],[Unit_Price3]]</f>
        <v>656.16</v>
      </c>
      <c r="L166" s="21">
        <f>Sales_Fact[[#This Row],[Gross Amount]]*Sales_Fact[[#This Row],[Discount4]]</f>
        <v>170.60159999999999</v>
      </c>
      <c r="M166" s="1" t="str">
        <f>IF(Sales_Fact[[#This Row],[Total_Amount5]]&gt;1000,"High Value","Standard")</f>
        <v>Standard</v>
      </c>
      <c r="N166" s="1" t="str">
        <f>_xlfn.XLOOKUP(D166,Product_Dim!$A$2:$A$101,Product_Dim!$B$2:$B$101,"Not Found")</f>
        <v>Beard Grooming Kit</v>
      </c>
      <c r="O166" s="1" t="str">
        <f>_xlfn.XLOOKUP(D166,Product_Dim!$A$2:$A$101,Product_Dim!$C$2:$C$101)</f>
        <v>Beauty</v>
      </c>
      <c r="P166" s="1">
        <f>_xlfn.XLOOKUP(D166,Product_Dim!$A$2:$A$101,Product_Dim!$H$2:$H$101)</f>
        <v>337.42</v>
      </c>
      <c r="Q166" s="1" t="str">
        <f>_xlfn.XLOOKUP(C166,'Customer_Dim'!$A$2:$A$501,'Customer_Dim'!$I$2:$I$501)</f>
        <v>Silver</v>
      </c>
      <c r="R166" s="1" t="str">
        <f>_xlfn.XLOOKUP(C166,'Customer_Dim'!$A$2:$A$501,'Customer_Dim'!$D$2:$D$501)</f>
        <v>Male</v>
      </c>
      <c r="S166" s="1" t="str">
        <f>_xlfn.XLOOKUP(C166,'Customer_Dim'!$A$2:$A$501,'Customer_Dim'!$L$2:$L$501)</f>
        <v>Senior</v>
      </c>
      <c r="T166" s="1" t="str">
        <f>_xlfn.XLOOKUP(E166,Store_Dim!$A$2:$A$21,Store_Dim!$C$2:$C$21)</f>
        <v>East</v>
      </c>
      <c r="U166" s="1" t="str">
        <f>_xlfn.XLOOKUP(E166,Store_Dim!$A$2:$A$21,Store_Dim!$E$2:$E$21)</f>
        <v>Flagship</v>
      </c>
      <c r="V166" s="21">
        <f>Table8[[#This Row],[Cost]]*Table8[[#This Row],[Quantity]]</f>
        <v>1349.68</v>
      </c>
      <c r="W166" s="21">
        <f>Table8[[#This Row],[Total_Amount]]-Table8[[#This Row],[Total Cost]]</f>
        <v>-864.12160000000017</v>
      </c>
    </row>
    <row r="167" spans="1:23" hidden="1" x14ac:dyDescent="0.25">
      <c r="A167" t="s">
        <v>2327</v>
      </c>
      <c r="B167" s="3">
        <v>45480</v>
      </c>
      <c r="C167" t="s">
        <v>145</v>
      </c>
      <c r="D167" t="s">
        <v>1788</v>
      </c>
      <c r="E167" t="s">
        <v>1870</v>
      </c>
      <c r="F167" s="4">
        <f>IF(ISBLANK(Sales_Fact[[#This Row],[Quantity]]),MEDIAN(Sales_Fact[Quantity]),Sales_Fact[[#This Row],[Quantity]])</f>
        <v>3</v>
      </c>
      <c r="G167" s="1">
        <f>IF(ISBLANK(Sales_Fact[[#This Row],[Unit_Price]]),MEDIAN(Sales_Fact[Unit_Price]),Sales_Fact[[#This Row],[Unit_Price]])</f>
        <v>707.95</v>
      </c>
      <c r="H167" s="2">
        <f>IF(ISBLANK(Sales_Fact[[#This Row],[Discount]]),MEDIAN(Sales_Fact[Discount]),Sales_Fact[[#This Row],[Discount]])</f>
        <v>0.18</v>
      </c>
      <c r="I167" t="s">
        <v>1861</v>
      </c>
      <c r="J167" s="1">
        <f>Sales_Fact[[#This Row],[Quantity2]]*Sales_Fact[[#This Row],[Unit_Price3]]*(1-Sales_Fact[[#This Row],[Discount4]])</f>
        <v>1741.5570000000005</v>
      </c>
      <c r="K167" s="1">
        <f>Sales_Fact[[#This Row],[Quantity2]]*Sales_Fact[[#This Row],[Unit_Price3]]</f>
        <v>2123.8500000000004</v>
      </c>
      <c r="L167" s="1">
        <f>Sales_Fact[[#This Row],[Gross Amount]]*Sales_Fact[[#This Row],[Discount4]]</f>
        <v>382.29300000000006</v>
      </c>
      <c r="M167" s="1" t="str">
        <f>IF(Sales_Fact[[#This Row],[Total_Amount5]]&gt;1000,"High Value","Standard")</f>
        <v>High Value</v>
      </c>
      <c r="N167" s="1" t="str">
        <f>_xlfn.XLOOKUP(D167,Product_Dim!$A$2:$A$101,Product_Dim!$B$2:$B$101,"Not Found")</f>
        <v>Decorative Lamp Shade</v>
      </c>
      <c r="O167" s="1" t="str">
        <f>_xlfn.XLOOKUP(D167,Product_Dim!$A$2:$A$101,Product_Dim!$C$2:$C$101)</f>
        <v>Home</v>
      </c>
      <c r="P167" s="1">
        <f>_xlfn.XLOOKUP(D167,Product_Dim!$A$2:$A$101,Product_Dim!$H$2:$H$101)</f>
        <v>228.53</v>
      </c>
      <c r="Q167" s="1" t="str">
        <f>_xlfn.XLOOKUP(C167,'Customer_Dim'!$A$2:$A$501,'Customer_Dim'!$I$2:$I$501)</f>
        <v>Silver</v>
      </c>
      <c r="R167" s="1" t="str">
        <f>_xlfn.XLOOKUP(C167,'Customer_Dim'!$A$2:$A$501,'Customer_Dim'!$D$2:$D$501)</f>
        <v>Male</v>
      </c>
      <c r="S167" s="1" t="str">
        <f>_xlfn.XLOOKUP(C167,'Customer_Dim'!$A$2:$A$501,'Customer_Dim'!$L$2:$L$501)</f>
        <v>Senior</v>
      </c>
      <c r="T167" s="1" t="str">
        <f>_xlfn.XLOOKUP(E167,Store_Dim!$A$2:$A$21,Store_Dim!$C$2:$C$21)</f>
        <v>North</v>
      </c>
      <c r="U167" s="1" t="str">
        <f>_xlfn.XLOOKUP(E167,Store_Dim!$A$2:$A$21,Store_Dim!$E$2:$E$21)</f>
        <v>Outlet</v>
      </c>
      <c r="V167" s="1">
        <f>Table8[[#This Row],[Cost]]*Table8[[#This Row],[Quantity]]</f>
        <v>685.59</v>
      </c>
      <c r="W167" s="1">
        <f>Table8[[#This Row],[Total_Amount]]-Table8[[#This Row],[Total Cost]]</f>
        <v>1055.9670000000006</v>
      </c>
    </row>
    <row r="168" spans="1:23" hidden="1" x14ac:dyDescent="0.25">
      <c r="A168" t="s">
        <v>1959</v>
      </c>
      <c r="B168" s="3">
        <v>45500</v>
      </c>
      <c r="C168" t="s">
        <v>145</v>
      </c>
      <c r="D168" t="s">
        <v>1842</v>
      </c>
      <c r="E168" t="s">
        <v>1913</v>
      </c>
      <c r="F168" s="4">
        <f>IF(ISBLANK(Sales_Fact[[#This Row],[Quantity]]),MEDIAN(Sales_Fact[Quantity]),Sales_Fact[[#This Row],[Quantity]])</f>
        <v>4</v>
      </c>
      <c r="G168" s="1">
        <f>IF(ISBLANK(Sales_Fact[[#This Row],[Unit_Price]]),MEDIAN(Sales_Fact[Unit_Price]),Sales_Fact[[#This Row],[Unit_Price]])</f>
        <v>714.47</v>
      </c>
      <c r="H168" s="2">
        <f>IF(ISBLANK(Sales_Fact[[#This Row],[Discount]]),MEDIAN(Sales_Fact[Discount]),Sales_Fact[[#This Row],[Discount]])</f>
        <v>0.18</v>
      </c>
      <c r="I168" t="s">
        <v>1861</v>
      </c>
      <c r="J168" s="1">
        <f>Sales_Fact[[#This Row],[Quantity2]]*Sales_Fact[[#This Row],[Unit_Price3]]*(1-Sales_Fact[[#This Row],[Discount4]])</f>
        <v>2343.4616000000001</v>
      </c>
      <c r="K168" s="1">
        <f>Sales_Fact[[#This Row],[Quantity2]]*Sales_Fact[[#This Row],[Unit_Price3]]</f>
        <v>2857.88</v>
      </c>
      <c r="L168" s="1">
        <f>Sales_Fact[[#This Row],[Gross Amount]]*Sales_Fact[[#This Row],[Discount4]]</f>
        <v>514.41840000000002</v>
      </c>
      <c r="M168" s="1" t="str">
        <f>IF(Sales_Fact[[#This Row],[Total_Amount5]]&gt;1000,"High Value","Standard")</f>
        <v>High Value</v>
      </c>
      <c r="N168" s="1" t="str">
        <f>_xlfn.XLOOKUP(D168,Product_Dim!$A$2:$A$101,Product_Dim!$B$2:$B$101,"Not Found")</f>
        <v>Cricket Bat</v>
      </c>
      <c r="O168" s="1" t="str">
        <f>_xlfn.XLOOKUP(D168,Product_Dim!$A$2:$A$101,Product_Dim!$C$2:$C$101)</f>
        <v>Sports</v>
      </c>
      <c r="P168" s="1">
        <f>_xlfn.XLOOKUP(D168,Product_Dim!$A$2:$A$101,Product_Dim!$H$2:$H$101)</f>
        <v>245.98</v>
      </c>
      <c r="Q168" s="1" t="str">
        <f>_xlfn.XLOOKUP(C168,'Customer_Dim'!$A$2:$A$501,'Customer_Dim'!$I$2:$I$501)</f>
        <v>Silver</v>
      </c>
      <c r="R168" s="1" t="str">
        <f>_xlfn.XLOOKUP(C168,'Customer_Dim'!$A$2:$A$501,'Customer_Dim'!$D$2:$D$501)</f>
        <v>Male</v>
      </c>
      <c r="S168" s="1" t="str">
        <f>_xlfn.XLOOKUP(C168,'Customer_Dim'!$A$2:$A$501,'Customer_Dim'!$L$2:$L$501)</f>
        <v>Senior</v>
      </c>
      <c r="T168" s="1" t="str">
        <f>_xlfn.XLOOKUP(E168,Store_Dim!$A$2:$A$21,Store_Dim!$C$2:$C$21)</f>
        <v>North</v>
      </c>
      <c r="U168" s="1" t="str">
        <f>_xlfn.XLOOKUP(E168,Store_Dim!$A$2:$A$21,Store_Dim!$E$2:$E$21)</f>
        <v>Online</v>
      </c>
      <c r="V168" s="1">
        <f>Table8[[#This Row],[Cost]]*Table8[[#This Row],[Quantity]]</f>
        <v>983.92</v>
      </c>
      <c r="W168" s="1">
        <f>Table8[[#This Row],[Total_Amount]]-Table8[[#This Row],[Total Cost]]</f>
        <v>1359.5416</v>
      </c>
    </row>
    <row r="169" spans="1:23" x14ac:dyDescent="0.25">
      <c r="A169" t="s">
        <v>3256</v>
      </c>
      <c r="B169" s="3">
        <v>45432</v>
      </c>
      <c r="C169" t="s">
        <v>148</v>
      </c>
      <c r="D169" t="s">
        <v>1728</v>
      </c>
      <c r="E169" t="s">
        <v>1931</v>
      </c>
      <c r="F169" s="4">
        <f>IF(ISBLANK(Sales_Fact[[#This Row],[Quantity]]),MEDIAN(Sales_Fact[Quantity]),Sales_Fact[[#This Row],[Quantity]])</f>
        <v>4</v>
      </c>
      <c r="G169" s="21">
        <f>IF(ISBLANK(Sales_Fact[[#This Row],[Unit_Price]]),MEDIAN(Sales_Fact[Unit_Price]),Sales_Fact[[#This Row],[Unit_Price]])</f>
        <v>422.09</v>
      </c>
      <c r="H169" s="2">
        <f>IF(ISBLANK(Sales_Fact[[#This Row],[Discount]]),MEDIAN(Sales_Fact[Discount]),Sales_Fact[[#This Row],[Discount]])</f>
        <v>0.04</v>
      </c>
      <c r="I169" t="s">
        <v>1864</v>
      </c>
      <c r="J169" s="21">
        <f>Sales_Fact[[#This Row],[Quantity2]]*Sales_Fact[[#This Row],[Unit_Price3]]*(1-Sales_Fact[[#This Row],[Discount4]])</f>
        <v>1620.8255999999999</v>
      </c>
      <c r="K169" s="21">
        <f>Sales_Fact[[#This Row],[Quantity2]]*Sales_Fact[[#This Row],[Unit_Price3]]</f>
        <v>1688.36</v>
      </c>
      <c r="L169" s="21">
        <f>Sales_Fact[[#This Row],[Gross Amount]]*Sales_Fact[[#This Row],[Discount4]]</f>
        <v>67.534399999999991</v>
      </c>
      <c r="M169" s="1" t="str">
        <f>IF(Sales_Fact[[#This Row],[Total_Amount5]]&gt;1000,"High Value","Standard")</f>
        <v>High Value</v>
      </c>
      <c r="N169" s="1" t="str">
        <f>_xlfn.XLOOKUP(D169,Product_Dim!$A$2:$A$101,Product_Dim!$B$2:$B$101,"Not Found")</f>
        <v>Men's Hair Styling Gel</v>
      </c>
      <c r="O169" s="1" t="str">
        <f>_xlfn.XLOOKUP(D169,Product_Dim!$A$2:$A$101,Product_Dim!$C$2:$C$101)</f>
        <v>Beauty</v>
      </c>
      <c r="P169" s="1">
        <f>_xlfn.XLOOKUP(D169,Product_Dim!$A$2:$A$101,Product_Dim!$H$2:$H$101)</f>
        <v>17.309999999999999</v>
      </c>
      <c r="Q169" s="1" t="str">
        <f>_xlfn.XLOOKUP(C169,'Customer_Dim'!$A$2:$A$501,'Customer_Dim'!$I$2:$I$501)</f>
        <v>Gold</v>
      </c>
      <c r="R169" s="1" t="str">
        <f>_xlfn.XLOOKUP(C169,'Customer_Dim'!$A$2:$A$501,'Customer_Dim'!$D$2:$D$501)</f>
        <v>Female</v>
      </c>
      <c r="S169" s="1" t="str">
        <f>_xlfn.XLOOKUP(C169,'Customer_Dim'!$A$2:$A$501,'Customer_Dim'!$L$2:$L$501)</f>
        <v>Young</v>
      </c>
      <c r="T169" s="1" t="str">
        <f>_xlfn.XLOOKUP(E169,Store_Dim!$A$2:$A$21,Store_Dim!$C$2:$C$21)</f>
        <v>South</v>
      </c>
      <c r="U169" s="1" t="str">
        <f>_xlfn.XLOOKUP(E169,Store_Dim!$A$2:$A$21,Store_Dim!$E$2:$E$21)</f>
        <v>Online</v>
      </c>
      <c r="V169" s="21">
        <f>Table8[[#This Row],[Cost]]*Table8[[#This Row],[Quantity]]</f>
        <v>69.239999999999995</v>
      </c>
      <c r="W169" s="21">
        <f>Table8[[#This Row],[Total_Amount]]-Table8[[#This Row],[Total Cost]]</f>
        <v>1551.5855999999999</v>
      </c>
    </row>
    <row r="170" spans="1:23" x14ac:dyDescent="0.25">
      <c r="A170" t="s">
        <v>3138</v>
      </c>
      <c r="B170" s="3">
        <v>45847</v>
      </c>
      <c r="C170" t="s">
        <v>148</v>
      </c>
      <c r="D170" t="s">
        <v>1567</v>
      </c>
      <c r="E170" t="s">
        <v>1866</v>
      </c>
      <c r="F170" s="4">
        <f>IF(ISBLANK(Sales_Fact[[#This Row],[Quantity]]),MEDIAN(Sales_Fact[Quantity]),Sales_Fact[[#This Row],[Quantity]])</f>
        <v>1</v>
      </c>
      <c r="G170" s="21">
        <f>IF(ISBLANK(Sales_Fact[[#This Row],[Unit_Price]]),MEDIAN(Sales_Fact[Unit_Price]),Sales_Fact[[#This Row],[Unit_Price]])</f>
        <v>998.19</v>
      </c>
      <c r="H170" s="2">
        <f>IF(ISBLANK(Sales_Fact[[#This Row],[Discount]]),MEDIAN(Sales_Fact[Discount]),Sales_Fact[[#This Row],[Discount]])</f>
        <v>0.2</v>
      </c>
      <c r="I170" t="s">
        <v>1864</v>
      </c>
      <c r="J170" s="21">
        <f>Sales_Fact[[#This Row],[Quantity2]]*Sales_Fact[[#This Row],[Unit_Price3]]*(1-Sales_Fact[[#This Row],[Discount4]])</f>
        <v>798.55200000000013</v>
      </c>
      <c r="K170" s="21">
        <f>Sales_Fact[[#This Row],[Quantity2]]*Sales_Fact[[#This Row],[Unit_Price3]]</f>
        <v>998.19</v>
      </c>
      <c r="L170" s="21">
        <f>Sales_Fact[[#This Row],[Gross Amount]]*Sales_Fact[[#This Row],[Discount4]]</f>
        <v>199.63800000000003</v>
      </c>
      <c r="M170" s="1" t="str">
        <f>IF(Sales_Fact[[#This Row],[Total_Amount5]]&gt;1000,"High Value","Standard")</f>
        <v>Standard</v>
      </c>
      <c r="N170" s="1" t="str">
        <f>_xlfn.XLOOKUP(D170,Product_Dim!$A$2:$A$101,Product_Dim!$B$2:$B$101,"Not Found")</f>
        <v>Herbal Face Moisturizer</v>
      </c>
      <c r="O170" s="1" t="str">
        <f>_xlfn.XLOOKUP(D170,Product_Dim!$A$2:$A$101,Product_Dim!$C$2:$C$101)</f>
        <v>Beauty</v>
      </c>
      <c r="P170" s="1">
        <f>_xlfn.XLOOKUP(D170,Product_Dim!$A$2:$A$101,Product_Dim!$H$2:$H$101)</f>
        <v>312.8</v>
      </c>
      <c r="Q170" s="1" t="str">
        <f>_xlfn.XLOOKUP(C170,'Customer_Dim'!$A$2:$A$501,'Customer_Dim'!$I$2:$I$501)</f>
        <v>Gold</v>
      </c>
      <c r="R170" s="1" t="str">
        <f>_xlfn.XLOOKUP(C170,'Customer_Dim'!$A$2:$A$501,'Customer_Dim'!$D$2:$D$501)</f>
        <v>Female</v>
      </c>
      <c r="S170" s="1" t="str">
        <f>_xlfn.XLOOKUP(C170,'Customer_Dim'!$A$2:$A$501,'Customer_Dim'!$L$2:$L$501)</f>
        <v>Young</v>
      </c>
      <c r="T170" s="1" t="str">
        <f>_xlfn.XLOOKUP(E170,Store_Dim!$A$2:$A$21,Store_Dim!$C$2:$C$21)</f>
        <v>West</v>
      </c>
      <c r="U170" s="1" t="str">
        <f>_xlfn.XLOOKUP(E170,Store_Dim!$A$2:$A$21,Store_Dim!$E$2:$E$21)</f>
        <v>Online</v>
      </c>
      <c r="V170" s="21">
        <f>Table8[[#This Row],[Cost]]*Table8[[#This Row],[Quantity]]</f>
        <v>312.8</v>
      </c>
      <c r="W170" s="21">
        <f>Table8[[#This Row],[Total_Amount]]-Table8[[#This Row],[Total Cost]]</f>
        <v>485.75200000000012</v>
      </c>
    </row>
    <row r="171" spans="1:23" hidden="1" x14ac:dyDescent="0.25">
      <c r="A171" t="s">
        <v>3777</v>
      </c>
      <c r="B171" s="3">
        <v>45824</v>
      </c>
      <c r="C171" t="s">
        <v>148</v>
      </c>
      <c r="D171" t="s">
        <v>1671</v>
      </c>
      <c r="E171" t="s">
        <v>1899</v>
      </c>
      <c r="F171" s="4">
        <f>IF(ISBLANK(Sales_Fact[[#This Row],[Quantity]]),MEDIAN(Sales_Fact[Quantity]),Sales_Fact[[#This Row],[Quantity]])</f>
        <v>2</v>
      </c>
      <c r="G171" s="1">
        <f>IF(ISBLANK(Sales_Fact[[#This Row],[Unit_Price]]),MEDIAN(Sales_Fact[Unit_Price]),Sales_Fact[[#This Row],[Unit_Price]])</f>
        <v>343.42</v>
      </c>
      <c r="H171" s="2">
        <f>IF(ISBLANK(Sales_Fact[[#This Row],[Discount]]),MEDIAN(Sales_Fact[Discount]),Sales_Fact[[#This Row],[Discount]])</f>
        <v>0.12</v>
      </c>
      <c r="I171" t="s">
        <v>1868</v>
      </c>
      <c r="J171" s="1">
        <f>Sales_Fact[[#This Row],[Quantity2]]*Sales_Fact[[#This Row],[Unit_Price3]]*(1-Sales_Fact[[#This Row],[Discount4]])</f>
        <v>604.41920000000005</v>
      </c>
      <c r="K171" s="1">
        <f>Sales_Fact[[#This Row],[Quantity2]]*Sales_Fact[[#This Row],[Unit_Price3]]</f>
        <v>686.84</v>
      </c>
      <c r="L171" s="1">
        <f>Sales_Fact[[#This Row],[Gross Amount]]*Sales_Fact[[#This Row],[Discount4]]</f>
        <v>82.4208</v>
      </c>
      <c r="M171" s="1" t="str">
        <f>IF(Sales_Fact[[#This Row],[Total_Amount5]]&gt;1000,"High Value","Standard")</f>
        <v>Standard</v>
      </c>
      <c r="N171" s="1" t="str">
        <f>_xlfn.XLOOKUP(D171,Product_Dim!$A$2:$A$101,Product_Dim!$B$2:$B$101,"Not Found")</f>
        <v>Noise-Canceling Headphones</v>
      </c>
      <c r="O171" s="1" t="str">
        <f>_xlfn.XLOOKUP(D171,Product_Dim!$A$2:$A$101,Product_Dim!$C$2:$C$101)</f>
        <v>Electronics</v>
      </c>
      <c r="P171" s="1">
        <f>_xlfn.XLOOKUP(D171,Product_Dim!$A$2:$A$101,Product_Dim!$H$2:$H$101)</f>
        <v>38.520000000000003</v>
      </c>
      <c r="Q171" s="1" t="str">
        <f>_xlfn.XLOOKUP(C171,'Customer_Dim'!$A$2:$A$501,'Customer_Dim'!$I$2:$I$501)</f>
        <v>Gold</v>
      </c>
      <c r="R171" s="1" t="str">
        <f>_xlfn.XLOOKUP(C171,'Customer_Dim'!$A$2:$A$501,'Customer_Dim'!$D$2:$D$501)</f>
        <v>Female</v>
      </c>
      <c r="S171" s="1" t="str">
        <f>_xlfn.XLOOKUP(C171,'Customer_Dim'!$A$2:$A$501,'Customer_Dim'!$L$2:$L$501)</f>
        <v>Young</v>
      </c>
      <c r="T171" s="1" t="str">
        <f>_xlfn.XLOOKUP(E171,Store_Dim!$A$2:$A$21,Store_Dim!$C$2:$C$21)</f>
        <v>East</v>
      </c>
      <c r="U171" s="1" t="str">
        <f>_xlfn.XLOOKUP(E171,Store_Dim!$A$2:$A$21,Store_Dim!$E$2:$E$21)</f>
        <v>Flagship</v>
      </c>
      <c r="V171" s="1">
        <f>Table8[[#This Row],[Cost]]*Table8[[#This Row],[Quantity]]</f>
        <v>77.040000000000006</v>
      </c>
      <c r="W171" s="1">
        <f>Table8[[#This Row],[Total_Amount]]-Table8[[#This Row],[Total Cost]]</f>
        <v>527.37920000000008</v>
      </c>
    </row>
    <row r="172" spans="1:23" hidden="1" x14ac:dyDescent="0.25">
      <c r="A172" t="s">
        <v>3761</v>
      </c>
      <c r="B172" s="3">
        <v>45886</v>
      </c>
      <c r="C172" t="s">
        <v>148</v>
      </c>
      <c r="D172" t="s">
        <v>1734</v>
      </c>
      <c r="E172" t="s">
        <v>1888</v>
      </c>
      <c r="F172" s="4">
        <f>IF(ISBLANK(Sales_Fact[[#This Row],[Quantity]]),MEDIAN(Sales_Fact[Quantity]),Sales_Fact[[#This Row],[Quantity]])</f>
        <v>1</v>
      </c>
      <c r="G172" s="1">
        <f>IF(ISBLANK(Sales_Fact[[#This Row],[Unit_Price]]),MEDIAN(Sales_Fact[Unit_Price]),Sales_Fact[[#This Row],[Unit_Price]])</f>
        <v>152.16999999999999</v>
      </c>
      <c r="H172" s="2">
        <f>IF(ISBLANK(Sales_Fact[[#This Row],[Discount]]),MEDIAN(Sales_Fact[Discount]),Sales_Fact[[#This Row],[Discount]])</f>
        <v>0.28000000000000003</v>
      </c>
      <c r="I172" t="s">
        <v>1868</v>
      </c>
      <c r="J172" s="1">
        <f>Sales_Fact[[#This Row],[Quantity2]]*Sales_Fact[[#This Row],[Unit_Price3]]*(1-Sales_Fact[[#This Row],[Discount4]])</f>
        <v>109.56239999999998</v>
      </c>
      <c r="K172" s="1">
        <f>Sales_Fact[[#This Row],[Quantity2]]*Sales_Fact[[#This Row],[Unit_Price3]]</f>
        <v>152.16999999999999</v>
      </c>
      <c r="L172" s="1">
        <f>Sales_Fact[[#This Row],[Gross Amount]]*Sales_Fact[[#This Row],[Discount4]]</f>
        <v>42.607599999999998</v>
      </c>
      <c r="M172" s="1" t="str">
        <f>IF(Sales_Fact[[#This Row],[Total_Amount5]]&gt;1000,"High Value","Standard")</f>
        <v>Standard</v>
      </c>
      <c r="N172" s="1" t="str">
        <f>_xlfn.XLOOKUP(D172,Product_Dim!$A$2:$A$101,Product_Dim!$B$2:$B$101,"Not Found")</f>
        <v>Tennis Ball 3-Pack</v>
      </c>
      <c r="O172" s="1" t="str">
        <f>_xlfn.XLOOKUP(D172,Product_Dim!$A$2:$A$101,Product_Dim!$C$2:$C$101)</f>
        <v>Sports</v>
      </c>
      <c r="P172" s="1">
        <f>_xlfn.XLOOKUP(D172,Product_Dim!$A$2:$A$101,Product_Dim!$H$2:$H$101)</f>
        <v>103.45</v>
      </c>
      <c r="Q172" s="1" t="str">
        <f>_xlfn.XLOOKUP(C172,'Customer_Dim'!$A$2:$A$501,'Customer_Dim'!$I$2:$I$501)</f>
        <v>Gold</v>
      </c>
      <c r="R172" s="1" t="str">
        <f>_xlfn.XLOOKUP(C172,'Customer_Dim'!$A$2:$A$501,'Customer_Dim'!$D$2:$D$501)</f>
        <v>Female</v>
      </c>
      <c r="S172" s="1" t="str">
        <f>_xlfn.XLOOKUP(C172,'Customer_Dim'!$A$2:$A$501,'Customer_Dim'!$L$2:$L$501)</f>
        <v>Young</v>
      </c>
      <c r="T172" s="1" t="str">
        <f>_xlfn.XLOOKUP(E172,Store_Dim!$A$2:$A$21,Store_Dim!$C$2:$C$21)</f>
        <v>North</v>
      </c>
      <c r="U172" s="1" t="str">
        <f>_xlfn.XLOOKUP(E172,Store_Dim!$A$2:$A$21,Store_Dim!$E$2:$E$21)</f>
        <v>Flagship</v>
      </c>
      <c r="V172" s="1">
        <f>Table8[[#This Row],[Cost]]*Table8[[#This Row],[Quantity]]</f>
        <v>103.45</v>
      </c>
      <c r="W172" s="1">
        <f>Table8[[#This Row],[Total_Amount]]-Table8[[#This Row],[Total Cost]]</f>
        <v>6.1123999999999796</v>
      </c>
    </row>
    <row r="173" spans="1:23" hidden="1" x14ac:dyDescent="0.25">
      <c r="A173" t="s">
        <v>2509</v>
      </c>
      <c r="B173" s="3">
        <v>45421</v>
      </c>
      <c r="C173" t="s">
        <v>148</v>
      </c>
      <c r="D173" t="s">
        <v>1821</v>
      </c>
      <c r="E173" t="s">
        <v>1870</v>
      </c>
      <c r="F173" s="4">
        <f>IF(ISBLANK(Sales_Fact[[#This Row],[Quantity]]),MEDIAN(Sales_Fact[Quantity]),Sales_Fact[[#This Row],[Quantity]])</f>
        <v>1</v>
      </c>
      <c r="G173" s="1">
        <f>IF(ISBLANK(Sales_Fact[[#This Row],[Unit_Price]]),MEDIAN(Sales_Fact[Unit_Price]),Sales_Fact[[#This Row],[Unit_Price]])</f>
        <v>325.08</v>
      </c>
      <c r="H173" s="2">
        <f>IF(ISBLANK(Sales_Fact[[#This Row],[Discount]]),MEDIAN(Sales_Fact[Discount]),Sales_Fact[[#This Row],[Discount]])</f>
        <v>0.26</v>
      </c>
      <c r="I173" t="s">
        <v>1861</v>
      </c>
      <c r="J173" s="1">
        <f>Sales_Fact[[#This Row],[Quantity2]]*Sales_Fact[[#This Row],[Unit_Price3]]*(1-Sales_Fact[[#This Row],[Discount4]])</f>
        <v>240.55919999999998</v>
      </c>
      <c r="K173" s="1">
        <f>Sales_Fact[[#This Row],[Quantity2]]*Sales_Fact[[#This Row],[Unit_Price3]]</f>
        <v>325.08</v>
      </c>
      <c r="L173" s="1">
        <f>Sales_Fact[[#This Row],[Gross Amount]]*Sales_Fact[[#This Row],[Discount4]]</f>
        <v>84.520799999999994</v>
      </c>
      <c r="M173" s="1" t="str">
        <f>IF(Sales_Fact[[#This Row],[Total_Amount5]]&gt;1000,"High Value","Standard")</f>
        <v>Standard</v>
      </c>
      <c r="N173" s="1" t="str">
        <f>_xlfn.XLOOKUP(D173,Product_Dim!$A$2:$A$101,Product_Dim!$B$2:$B$101,"Not Found")</f>
        <v>Gaming Mouse Pad XL</v>
      </c>
      <c r="O173" s="1" t="str">
        <f>_xlfn.XLOOKUP(D173,Product_Dim!$A$2:$A$101,Product_Dim!$C$2:$C$101)</f>
        <v>Electronics</v>
      </c>
      <c r="P173" s="1">
        <f>_xlfn.XLOOKUP(D173,Product_Dim!$A$2:$A$101,Product_Dim!$H$2:$H$101)</f>
        <v>340.14</v>
      </c>
      <c r="Q173" s="1" t="str">
        <f>_xlfn.XLOOKUP(C173,'Customer_Dim'!$A$2:$A$501,'Customer_Dim'!$I$2:$I$501)</f>
        <v>Gold</v>
      </c>
      <c r="R173" s="1" t="str">
        <f>_xlfn.XLOOKUP(C173,'Customer_Dim'!$A$2:$A$501,'Customer_Dim'!$D$2:$D$501)</f>
        <v>Female</v>
      </c>
      <c r="S173" s="1" t="str">
        <f>_xlfn.XLOOKUP(C173,'Customer_Dim'!$A$2:$A$501,'Customer_Dim'!$L$2:$L$501)</f>
        <v>Young</v>
      </c>
      <c r="T173" s="1" t="str">
        <f>_xlfn.XLOOKUP(E173,Store_Dim!$A$2:$A$21,Store_Dim!$C$2:$C$21)</f>
        <v>North</v>
      </c>
      <c r="U173" s="1" t="str">
        <f>_xlfn.XLOOKUP(E173,Store_Dim!$A$2:$A$21,Store_Dim!$E$2:$E$21)</f>
        <v>Outlet</v>
      </c>
      <c r="V173" s="1">
        <f>Table8[[#This Row],[Cost]]*Table8[[#This Row],[Quantity]]</f>
        <v>340.14</v>
      </c>
      <c r="W173" s="1">
        <f>Table8[[#This Row],[Total_Amount]]-Table8[[#This Row],[Total Cost]]</f>
        <v>-99.580800000000011</v>
      </c>
    </row>
    <row r="174" spans="1:23" hidden="1" x14ac:dyDescent="0.25">
      <c r="A174" t="s">
        <v>3321</v>
      </c>
      <c r="B174" s="3">
        <v>45686</v>
      </c>
      <c r="C174" t="s">
        <v>148</v>
      </c>
      <c r="D174" t="s">
        <v>1671</v>
      </c>
      <c r="E174" t="s">
        <v>1883</v>
      </c>
      <c r="F174" s="4">
        <f>IF(ISBLANK(Sales_Fact[[#This Row],[Quantity]]),MEDIAN(Sales_Fact[Quantity]),Sales_Fact[[#This Row],[Quantity]])</f>
        <v>2</v>
      </c>
      <c r="G174" s="1">
        <f>IF(ISBLANK(Sales_Fact[[#This Row],[Unit_Price]]),MEDIAN(Sales_Fact[Unit_Price]),Sales_Fact[[#This Row],[Unit_Price]])</f>
        <v>827.92</v>
      </c>
      <c r="H174" s="2">
        <f>IF(ISBLANK(Sales_Fact[[#This Row],[Discount]]),MEDIAN(Sales_Fact[Discount]),Sales_Fact[[#This Row],[Discount]])</f>
        <v>0.25</v>
      </c>
      <c r="I174" t="s">
        <v>1868</v>
      </c>
      <c r="J174" s="1">
        <f>Sales_Fact[[#This Row],[Quantity2]]*Sales_Fact[[#This Row],[Unit_Price3]]*(1-Sales_Fact[[#This Row],[Discount4]])</f>
        <v>1241.8799999999999</v>
      </c>
      <c r="K174" s="1">
        <f>Sales_Fact[[#This Row],[Quantity2]]*Sales_Fact[[#This Row],[Unit_Price3]]</f>
        <v>1655.84</v>
      </c>
      <c r="L174" s="1">
        <f>Sales_Fact[[#This Row],[Gross Amount]]*Sales_Fact[[#This Row],[Discount4]]</f>
        <v>413.96</v>
      </c>
      <c r="M174" s="1" t="str">
        <f>IF(Sales_Fact[[#This Row],[Total_Amount5]]&gt;1000,"High Value","Standard")</f>
        <v>High Value</v>
      </c>
      <c r="N174" s="1" t="str">
        <f>_xlfn.XLOOKUP(D174,Product_Dim!$A$2:$A$101,Product_Dim!$B$2:$B$101,"Not Found")</f>
        <v>Noise-Canceling Headphones</v>
      </c>
      <c r="O174" s="1" t="str">
        <f>_xlfn.XLOOKUP(D174,Product_Dim!$A$2:$A$101,Product_Dim!$C$2:$C$101)</f>
        <v>Electronics</v>
      </c>
      <c r="P174" s="1">
        <f>_xlfn.XLOOKUP(D174,Product_Dim!$A$2:$A$101,Product_Dim!$H$2:$H$101)</f>
        <v>38.520000000000003</v>
      </c>
      <c r="Q174" s="1" t="str">
        <f>_xlfn.XLOOKUP(C174,'Customer_Dim'!$A$2:$A$501,'Customer_Dim'!$I$2:$I$501)</f>
        <v>Gold</v>
      </c>
      <c r="R174" s="1" t="str">
        <f>_xlfn.XLOOKUP(C174,'Customer_Dim'!$A$2:$A$501,'Customer_Dim'!$D$2:$D$501)</f>
        <v>Female</v>
      </c>
      <c r="S174" s="1" t="str">
        <f>_xlfn.XLOOKUP(C174,'Customer_Dim'!$A$2:$A$501,'Customer_Dim'!$L$2:$L$501)</f>
        <v>Young</v>
      </c>
      <c r="T174" s="1" t="str">
        <f>_xlfn.XLOOKUP(E174,Store_Dim!$A$2:$A$21,Store_Dim!$C$2:$C$21)</f>
        <v>North</v>
      </c>
      <c r="U174" s="1" t="str">
        <f>_xlfn.XLOOKUP(E174,Store_Dim!$A$2:$A$21,Store_Dim!$E$2:$E$21)</f>
        <v>Flagship</v>
      </c>
      <c r="V174" s="1">
        <f>Table8[[#This Row],[Cost]]*Table8[[#This Row],[Quantity]]</f>
        <v>77.040000000000006</v>
      </c>
      <c r="W174" s="1">
        <f>Table8[[#This Row],[Total_Amount]]-Table8[[#This Row],[Total Cost]]</f>
        <v>1164.8399999999999</v>
      </c>
    </row>
    <row r="175" spans="1:23" hidden="1" x14ac:dyDescent="0.25">
      <c r="A175" t="s">
        <v>3585</v>
      </c>
      <c r="B175" s="3">
        <v>45322</v>
      </c>
      <c r="C175" t="s">
        <v>151</v>
      </c>
      <c r="D175" t="s">
        <v>1605</v>
      </c>
      <c r="E175" t="s">
        <v>1899</v>
      </c>
      <c r="F175" s="4">
        <f>IF(ISBLANK(Sales_Fact[[#This Row],[Quantity]]),MEDIAN(Sales_Fact[Quantity]),Sales_Fact[[#This Row],[Quantity]])</f>
        <v>2</v>
      </c>
      <c r="G175" s="1">
        <f>IF(ISBLANK(Sales_Fact[[#This Row],[Unit_Price]]),MEDIAN(Sales_Fact[Unit_Price]),Sales_Fact[[#This Row],[Unit_Price]])</f>
        <v>593.47</v>
      </c>
      <c r="H175" s="2">
        <f>IF(ISBLANK(Sales_Fact[[#This Row],[Discount]]),MEDIAN(Sales_Fact[Discount]),Sales_Fact[[#This Row],[Discount]])</f>
        <v>0.1</v>
      </c>
      <c r="I175" t="s">
        <v>1864</v>
      </c>
      <c r="J175" s="1">
        <f>Sales_Fact[[#This Row],[Quantity2]]*Sales_Fact[[#This Row],[Unit_Price3]]*(1-Sales_Fact[[#This Row],[Discount4]])</f>
        <v>1068.2460000000001</v>
      </c>
      <c r="K175" s="1">
        <f>Sales_Fact[[#This Row],[Quantity2]]*Sales_Fact[[#This Row],[Unit_Price3]]</f>
        <v>1186.94</v>
      </c>
      <c r="L175" s="1">
        <f>Sales_Fact[[#This Row],[Gross Amount]]*Sales_Fact[[#This Row],[Discount4]]</f>
        <v>118.69400000000002</v>
      </c>
      <c r="M175" s="1" t="str">
        <f>IF(Sales_Fact[[#This Row],[Total_Amount5]]&gt;1000,"High Value","Standard")</f>
        <v>High Value</v>
      </c>
      <c r="N175" s="1" t="str">
        <f>_xlfn.XLOOKUP(D175,Product_Dim!$A$2:$A$101,Product_Dim!$B$2:$B$101,"Not Found")</f>
        <v>Women's Denim Jeans</v>
      </c>
      <c r="O175" s="1" t="str">
        <f>_xlfn.XLOOKUP(D175,Product_Dim!$A$2:$A$101,Product_Dim!$C$2:$C$101)</f>
        <v>Clothing</v>
      </c>
      <c r="P175" s="1">
        <f>_xlfn.XLOOKUP(D175,Product_Dim!$A$2:$A$101,Product_Dim!$H$2:$H$101)</f>
        <v>242.96499999999997</v>
      </c>
      <c r="Q175" s="1" t="str">
        <f>_xlfn.XLOOKUP(C175,'Customer_Dim'!$A$2:$A$501,'Customer_Dim'!$I$2:$I$501)</f>
        <v>Platinum</v>
      </c>
      <c r="R175" s="1" t="str">
        <f>_xlfn.XLOOKUP(C175,'Customer_Dim'!$A$2:$A$501,'Customer_Dim'!$D$2:$D$501)</f>
        <v>Female</v>
      </c>
      <c r="S175" s="1" t="str">
        <f>_xlfn.XLOOKUP(C175,'Customer_Dim'!$A$2:$A$501,'Customer_Dim'!$L$2:$L$501)</f>
        <v>Young</v>
      </c>
      <c r="T175" s="1" t="str">
        <f>_xlfn.XLOOKUP(E175,Store_Dim!$A$2:$A$21,Store_Dim!$C$2:$C$21)</f>
        <v>East</v>
      </c>
      <c r="U175" s="1" t="str">
        <f>_xlfn.XLOOKUP(E175,Store_Dim!$A$2:$A$21,Store_Dim!$E$2:$E$21)</f>
        <v>Flagship</v>
      </c>
      <c r="V175" s="1">
        <f>Table8[[#This Row],[Cost]]*Table8[[#This Row],[Quantity]]</f>
        <v>485.92999999999995</v>
      </c>
      <c r="W175" s="1">
        <f>Table8[[#This Row],[Total_Amount]]-Table8[[#This Row],[Total Cost]]</f>
        <v>582.31600000000014</v>
      </c>
    </row>
    <row r="176" spans="1:23" x14ac:dyDescent="0.25">
      <c r="A176" t="s">
        <v>2258</v>
      </c>
      <c r="B176" s="3">
        <v>45373</v>
      </c>
      <c r="C176" t="s">
        <v>151</v>
      </c>
      <c r="D176" t="s">
        <v>1833</v>
      </c>
      <c r="E176" t="s">
        <v>1896</v>
      </c>
      <c r="F176" s="4">
        <f>IF(ISBLANK(Sales_Fact[[#This Row],[Quantity]]),MEDIAN(Sales_Fact[Quantity]),Sales_Fact[[#This Row],[Quantity]])</f>
        <v>4</v>
      </c>
      <c r="G176" s="21">
        <f>IF(ISBLANK(Sales_Fact[[#This Row],[Unit_Price]]),MEDIAN(Sales_Fact[Unit_Price]),Sales_Fact[[#This Row],[Unit_Price]])</f>
        <v>756.28</v>
      </c>
      <c r="H176" s="2">
        <f>IF(ISBLANK(Sales_Fact[[#This Row],[Discount]]),MEDIAN(Sales_Fact[Discount]),Sales_Fact[[#This Row],[Discount]])</f>
        <v>0.05</v>
      </c>
      <c r="I176" t="s">
        <v>1861</v>
      </c>
      <c r="J176" s="21">
        <f>Sales_Fact[[#This Row],[Quantity2]]*Sales_Fact[[#This Row],[Unit_Price3]]*(1-Sales_Fact[[#This Row],[Discount4]])</f>
        <v>2873.8639999999996</v>
      </c>
      <c r="K176" s="21">
        <f>Sales_Fact[[#This Row],[Quantity2]]*Sales_Fact[[#This Row],[Unit_Price3]]</f>
        <v>3025.12</v>
      </c>
      <c r="L176" s="21">
        <f>Sales_Fact[[#This Row],[Gross Amount]]*Sales_Fact[[#This Row],[Discount4]]</f>
        <v>151.256</v>
      </c>
      <c r="M176" s="1" t="str">
        <f>IF(Sales_Fact[[#This Row],[Total_Amount5]]&gt;1000,"High Value","Standard")</f>
        <v>High Value</v>
      </c>
      <c r="N176" s="1" t="str">
        <f>_xlfn.XLOOKUP(D176,Product_Dim!$A$2:$A$101,Product_Dim!$B$2:$B$101,"Not Found")</f>
        <v>Vitamin E Body Lotion</v>
      </c>
      <c r="O176" s="1" t="str">
        <f>_xlfn.XLOOKUP(D176,Product_Dim!$A$2:$A$101,Product_Dim!$C$2:$C$101)</f>
        <v>Beauty</v>
      </c>
      <c r="P176" s="1">
        <f>_xlfn.XLOOKUP(D176,Product_Dim!$A$2:$A$101,Product_Dim!$H$2:$H$101)</f>
        <v>358.47</v>
      </c>
      <c r="Q176" s="1" t="str">
        <f>_xlfn.XLOOKUP(C176,'Customer_Dim'!$A$2:$A$501,'Customer_Dim'!$I$2:$I$501)</f>
        <v>Platinum</v>
      </c>
      <c r="R176" s="1" t="str">
        <f>_xlfn.XLOOKUP(C176,'Customer_Dim'!$A$2:$A$501,'Customer_Dim'!$D$2:$D$501)</f>
        <v>Female</v>
      </c>
      <c r="S176" s="1" t="str">
        <f>_xlfn.XLOOKUP(C176,'Customer_Dim'!$A$2:$A$501,'Customer_Dim'!$L$2:$L$501)</f>
        <v>Young</v>
      </c>
      <c r="T176" s="1" t="str">
        <f>_xlfn.XLOOKUP(E176,Store_Dim!$A$2:$A$21,Store_Dim!$C$2:$C$21)</f>
        <v>East</v>
      </c>
      <c r="U176" s="1" t="str">
        <f>_xlfn.XLOOKUP(E176,Store_Dim!$A$2:$A$21,Store_Dim!$E$2:$E$21)</f>
        <v>Flagship</v>
      </c>
      <c r="V176" s="21">
        <f>Table8[[#This Row],[Cost]]*Table8[[#This Row],[Quantity]]</f>
        <v>1433.88</v>
      </c>
      <c r="W176" s="21">
        <f>Table8[[#This Row],[Total_Amount]]-Table8[[#This Row],[Total Cost]]</f>
        <v>1439.9839999999995</v>
      </c>
    </row>
    <row r="177" spans="1:23" hidden="1" x14ac:dyDescent="0.25">
      <c r="A177" t="s">
        <v>2310</v>
      </c>
      <c r="B177" s="3">
        <v>45220</v>
      </c>
      <c r="C177" t="s">
        <v>151</v>
      </c>
      <c r="D177" t="s">
        <v>1788</v>
      </c>
      <c r="E177" t="s">
        <v>1896</v>
      </c>
      <c r="F177" s="4">
        <f>IF(ISBLANK(Sales_Fact[[#This Row],[Quantity]]),MEDIAN(Sales_Fact[Quantity]),Sales_Fact[[#This Row],[Quantity]])</f>
        <v>2</v>
      </c>
      <c r="G177" s="1">
        <f>IF(ISBLANK(Sales_Fact[[#This Row],[Unit_Price]]),MEDIAN(Sales_Fact[Unit_Price]),Sales_Fact[[#This Row],[Unit_Price]])</f>
        <v>707.65</v>
      </c>
      <c r="H177" s="2">
        <f>IF(ISBLANK(Sales_Fact[[#This Row],[Discount]]),MEDIAN(Sales_Fact[Discount]),Sales_Fact[[#This Row],[Discount]])</f>
        <v>0.14000000000000001</v>
      </c>
      <c r="I177" t="s">
        <v>1868</v>
      </c>
      <c r="J177" s="1">
        <f>Sales_Fact[[#This Row],[Quantity2]]*Sales_Fact[[#This Row],[Unit_Price3]]*(1-Sales_Fact[[#This Row],[Discount4]])</f>
        <v>1217.1579999999999</v>
      </c>
      <c r="K177" s="1">
        <f>Sales_Fact[[#This Row],[Quantity2]]*Sales_Fact[[#This Row],[Unit_Price3]]</f>
        <v>1415.3</v>
      </c>
      <c r="L177" s="1">
        <f>Sales_Fact[[#This Row],[Gross Amount]]*Sales_Fact[[#This Row],[Discount4]]</f>
        <v>198.14200000000002</v>
      </c>
      <c r="M177" s="1" t="str">
        <f>IF(Sales_Fact[[#This Row],[Total_Amount5]]&gt;1000,"High Value","Standard")</f>
        <v>High Value</v>
      </c>
      <c r="N177" s="1" t="str">
        <f>_xlfn.XLOOKUP(D177,Product_Dim!$A$2:$A$101,Product_Dim!$B$2:$B$101,"Not Found")</f>
        <v>Decorative Lamp Shade</v>
      </c>
      <c r="O177" s="1" t="str">
        <f>_xlfn.XLOOKUP(D177,Product_Dim!$A$2:$A$101,Product_Dim!$C$2:$C$101)</f>
        <v>Home</v>
      </c>
      <c r="P177" s="1">
        <f>_xlfn.XLOOKUP(D177,Product_Dim!$A$2:$A$101,Product_Dim!$H$2:$H$101)</f>
        <v>228.53</v>
      </c>
      <c r="Q177" s="1" t="str">
        <f>_xlfn.XLOOKUP(C177,'Customer_Dim'!$A$2:$A$501,'Customer_Dim'!$I$2:$I$501)</f>
        <v>Platinum</v>
      </c>
      <c r="R177" s="1" t="str">
        <f>_xlfn.XLOOKUP(C177,'Customer_Dim'!$A$2:$A$501,'Customer_Dim'!$D$2:$D$501)</f>
        <v>Female</v>
      </c>
      <c r="S177" s="1" t="str">
        <f>_xlfn.XLOOKUP(C177,'Customer_Dim'!$A$2:$A$501,'Customer_Dim'!$L$2:$L$501)</f>
        <v>Young</v>
      </c>
      <c r="T177" s="1" t="str">
        <f>_xlfn.XLOOKUP(E177,Store_Dim!$A$2:$A$21,Store_Dim!$C$2:$C$21)</f>
        <v>East</v>
      </c>
      <c r="U177" s="1" t="str">
        <f>_xlfn.XLOOKUP(E177,Store_Dim!$A$2:$A$21,Store_Dim!$E$2:$E$21)</f>
        <v>Flagship</v>
      </c>
      <c r="V177" s="1">
        <f>Table8[[#This Row],[Cost]]*Table8[[#This Row],[Quantity]]</f>
        <v>457.06</v>
      </c>
      <c r="W177" s="1">
        <f>Table8[[#This Row],[Total_Amount]]-Table8[[#This Row],[Total Cost]]</f>
        <v>760.09799999999996</v>
      </c>
    </row>
    <row r="178" spans="1:23" hidden="1" x14ac:dyDescent="0.25">
      <c r="A178" t="s">
        <v>1957</v>
      </c>
      <c r="B178" s="3">
        <v>45626</v>
      </c>
      <c r="C178" t="s">
        <v>151</v>
      </c>
      <c r="D178" t="s">
        <v>1686</v>
      </c>
      <c r="E178" t="s">
        <v>1931</v>
      </c>
      <c r="F178" s="4">
        <f>IF(ISBLANK(Sales_Fact[[#This Row],[Quantity]]),MEDIAN(Sales_Fact[Quantity]),Sales_Fact[[#This Row],[Quantity]])</f>
        <v>1</v>
      </c>
      <c r="G178" s="1">
        <f>IF(ISBLANK(Sales_Fact[[#This Row],[Unit_Price]]),MEDIAN(Sales_Fact[Unit_Price]),Sales_Fact[[#This Row],[Unit_Price]])</f>
        <v>857.35</v>
      </c>
      <c r="H178" s="2">
        <f>IF(ISBLANK(Sales_Fact[[#This Row],[Discount]]),MEDIAN(Sales_Fact[Discount]),Sales_Fact[[#This Row],[Discount]])</f>
        <v>0.28000000000000003</v>
      </c>
      <c r="I178" t="s">
        <v>1861</v>
      </c>
      <c r="J178" s="1">
        <f>Sales_Fact[[#This Row],[Quantity2]]*Sales_Fact[[#This Row],[Unit_Price3]]*(1-Sales_Fact[[#This Row],[Discount4]])</f>
        <v>617.29200000000003</v>
      </c>
      <c r="K178" s="1">
        <f>Sales_Fact[[#This Row],[Quantity2]]*Sales_Fact[[#This Row],[Unit_Price3]]</f>
        <v>857.35</v>
      </c>
      <c r="L178" s="1">
        <f>Sales_Fact[[#This Row],[Gross Amount]]*Sales_Fact[[#This Row],[Discount4]]</f>
        <v>240.05800000000002</v>
      </c>
      <c r="M178" s="1" t="str">
        <f>IF(Sales_Fact[[#This Row],[Total_Amount5]]&gt;1000,"High Value","Standard")</f>
        <v>Standard</v>
      </c>
      <c r="N178" s="1" t="str">
        <f>_xlfn.XLOOKUP(D178,Product_Dim!$A$2:$A$101,Product_Dim!$B$2:$B$101,"Not Found")</f>
        <v>High-Grip Football</v>
      </c>
      <c r="O178" s="1" t="str">
        <f>_xlfn.XLOOKUP(D178,Product_Dim!$A$2:$A$101,Product_Dim!$C$2:$C$101)</f>
        <v>Sports</v>
      </c>
      <c r="P178" s="1">
        <f>_xlfn.XLOOKUP(D178,Product_Dim!$A$2:$A$101,Product_Dim!$H$2:$H$101)</f>
        <v>318.91000000000003</v>
      </c>
      <c r="Q178" s="1" t="str">
        <f>_xlfn.XLOOKUP(C178,'Customer_Dim'!$A$2:$A$501,'Customer_Dim'!$I$2:$I$501)</f>
        <v>Platinum</v>
      </c>
      <c r="R178" s="1" t="str">
        <f>_xlfn.XLOOKUP(C178,'Customer_Dim'!$A$2:$A$501,'Customer_Dim'!$D$2:$D$501)</f>
        <v>Female</v>
      </c>
      <c r="S178" s="1" t="str">
        <f>_xlfn.XLOOKUP(C178,'Customer_Dim'!$A$2:$A$501,'Customer_Dim'!$L$2:$L$501)</f>
        <v>Young</v>
      </c>
      <c r="T178" s="1" t="str">
        <f>_xlfn.XLOOKUP(E178,Store_Dim!$A$2:$A$21,Store_Dim!$C$2:$C$21)</f>
        <v>South</v>
      </c>
      <c r="U178" s="1" t="str">
        <f>_xlfn.XLOOKUP(E178,Store_Dim!$A$2:$A$21,Store_Dim!$E$2:$E$21)</f>
        <v>Online</v>
      </c>
      <c r="V178" s="1">
        <f>Table8[[#This Row],[Cost]]*Table8[[#This Row],[Quantity]]</f>
        <v>318.91000000000003</v>
      </c>
      <c r="W178" s="1">
        <f>Table8[[#This Row],[Total_Amount]]-Table8[[#This Row],[Total Cost]]</f>
        <v>298.38200000000001</v>
      </c>
    </row>
    <row r="179" spans="1:23" hidden="1" x14ac:dyDescent="0.25">
      <c r="A179" t="s">
        <v>2666</v>
      </c>
      <c r="B179" s="3">
        <v>45451</v>
      </c>
      <c r="C179" t="s">
        <v>151</v>
      </c>
      <c r="D179" t="s">
        <v>1785</v>
      </c>
      <c r="E179" t="s">
        <v>1888</v>
      </c>
      <c r="F179" s="4">
        <f>IF(ISBLANK(Sales_Fact[[#This Row],[Quantity]]),MEDIAN(Sales_Fact[Quantity]),Sales_Fact[[#This Row],[Quantity]])</f>
        <v>1</v>
      </c>
      <c r="G179" s="1">
        <f>IF(ISBLANK(Sales_Fact[[#This Row],[Unit_Price]]),MEDIAN(Sales_Fact[Unit_Price]),Sales_Fact[[#This Row],[Unit_Price]])</f>
        <v>79</v>
      </c>
      <c r="H179" s="2">
        <f>IF(ISBLANK(Sales_Fact[[#This Row],[Discount]]),MEDIAN(Sales_Fact[Discount]),Sales_Fact[[#This Row],[Discount]])</f>
        <v>0.04</v>
      </c>
      <c r="I179" t="s">
        <v>1864</v>
      </c>
      <c r="J179" s="1">
        <f>Sales_Fact[[#This Row],[Quantity2]]*Sales_Fact[[#This Row],[Unit_Price3]]*(1-Sales_Fact[[#This Row],[Discount4]])</f>
        <v>75.84</v>
      </c>
      <c r="K179" s="1">
        <f>Sales_Fact[[#This Row],[Quantity2]]*Sales_Fact[[#This Row],[Unit_Price3]]</f>
        <v>79</v>
      </c>
      <c r="L179" s="1">
        <f>Sales_Fact[[#This Row],[Gross Amount]]*Sales_Fact[[#This Row],[Discount4]]</f>
        <v>3.16</v>
      </c>
      <c r="M179" s="1" t="str">
        <f>IF(Sales_Fact[[#This Row],[Total_Amount5]]&gt;1000,"High Value","Standard")</f>
        <v>Standard</v>
      </c>
      <c r="N179" s="1" t="str">
        <f>_xlfn.XLOOKUP(D179,Product_Dim!$A$2:$A$101,Product_Dim!$B$2:$B$101,"Not Found")</f>
        <v>Essential Oil Diffuser</v>
      </c>
      <c r="O179" s="1" t="str">
        <f>_xlfn.XLOOKUP(D179,Product_Dim!$A$2:$A$101,Product_Dim!$C$2:$C$101)</f>
        <v>Home</v>
      </c>
      <c r="P179" s="1">
        <f>_xlfn.XLOOKUP(D179,Product_Dim!$A$2:$A$101,Product_Dim!$H$2:$H$101)</f>
        <v>325.26</v>
      </c>
      <c r="Q179" s="1" t="str">
        <f>_xlfn.XLOOKUP(C179,'Customer_Dim'!$A$2:$A$501,'Customer_Dim'!$I$2:$I$501)</f>
        <v>Platinum</v>
      </c>
      <c r="R179" s="1" t="str">
        <f>_xlfn.XLOOKUP(C179,'Customer_Dim'!$A$2:$A$501,'Customer_Dim'!$D$2:$D$501)</f>
        <v>Female</v>
      </c>
      <c r="S179" s="1" t="str">
        <f>_xlfn.XLOOKUP(C179,'Customer_Dim'!$A$2:$A$501,'Customer_Dim'!$L$2:$L$501)</f>
        <v>Young</v>
      </c>
      <c r="T179" s="1" t="str">
        <f>_xlfn.XLOOKUP(E179,Store_Dim!$A$2:$A$21,Store_Dim!$C$2:$C$21)</f>
        <v>North</v>
      </c>
      <c r="U179" s="1" t="str">
        <f>_xlfn.XLOOKUP(E179,Store_Dim!$A$2:$A$21,Store_Dim!$E$2:$E$21)</f>
        <v>Flagship</v>
      </c>
      <c r="V179" s="1">
        <f>Table8[[#This Row],[Cost]]*Table8[[#This Row],[Quantity]]</f>
        <v>325.26</v>
      </c>
      <c r="W179" s="1">
        <f>Table8[[#This Row],[Total_Amount]]-Table8[[#This Row],[Total Cost]]</f>
        <v>-249.42</v>
      </c>
    </row>
    <row r="180" spans="1:23" x14ac:dyDescent="0.25">
      <c r="A180" t="s">
        <v>2285</v>
      </c>
      <c r="B180" s="3">
        <v>45579</v>
      </c>
      <c r="C180" t="s">
        <v>151</v>
      </c>
      <c r="D180" t="s">
        <v>1567</v>
      </c>
      <c r="E180" t="s">
        <v>1886</v>
      </c>
      <c r="F180" s="4">
        <f>IF(ISBLANK(Sales_Fact[[#This Row],[Quantity]]),MEDIAN(Sales_Fact[Quantity]),Sales_Fact[[#This Row],[Quantity]])</f>
        <v>4</v>
      </c>
      <c r="G180" s="21">
        <f>IF(ISBLANK(Sales_Fact[[#This Row],[Unit_Price]]),MEDIAN(Sales_Fact[Unit_Price]),Sales_Fact[[#This Row],[Unit_Price]])</f>
        <v>638.91</v>
      </c>
      <c r="H180" s="2">
        <f>IF(ISBLANK(Sales_Fact[[#This Row],[Discount]]),MEDIAN(Sales_Fact[Discount]),Sales_Fact[[#This Row],[Discount]])</f>
        <v>0</v>
      </c>
      <c r="I180" t="s">
        <v>1864</v>
      </c>
      <c r="J180" s="21">
        <f>Sales_Fact[[#This Row],[Quantity2]]*Sales_Fact[[#This Row],[Unit_Price3]]*(1-Sales_Fact[[#This Row],[Discount4]])</f>
        <v>2555.64</v>
      </c>
      <c r="K180" s="21">
        <f>Sales_Fact[[#This Row],[Quantity2]]*Sales_Fact[[#This Row],[Unit_Price3]]</f>
        <v>2555.64</v>
      </c>
      <c r="L180" s="21">
        <f>Sales_Fact[[#This Row],[Gross Amount]]*Sales_Fact[[#This Row],[Discount4]]</f>
        <v>0</v>
      </c>
      <c r="M180" s="1" t="str">
        <f>IF(Sales_Fact[[#This Row],[Total_Amount5]]&gt;1000,"High Value","Standard")</f>
        <v>High Value</v>
      </c>
      <c r="N180" s="1" t="str">
        <f>_xlfn.XLOOKUP(D180,Product_Dim!$A$2:$A$101,Product_Dim!$B$2:$B$101,"Not Found")</f>
        <v>Herbal Face Moisturizer</v>
      </c>
      <c r="O180" s="1" t="str">
        <f>_xlfn.XLOOKUP(D180,Product_Dim!$A$2:$A$101,Product_Dim!$C$2:$C$101)</f>
        <v>Beauty</v>
      </c>
      <c r="P180" s="1">
        <f>_xlfn.XLOOKUP(D180,Product_Dim!$A$2:$A$101,Product_Dim!$H$2:$H$101)</f>
        <v>312.8</v>
      </c>
      <c r="Q180" s="1" t="str">
        <f>_xlfn.XLOOKUP(C180,'Customer_Dim'!$A$2:$A$501,'Customer_Dim'!$I$2:$I$501)</f>
        <v>Platinum</v>
      </c>
      <c r="R180" s="1" t="str">
        <f>_xlfn.XLOOKUP(C180,'Customer_Dim'!$A$2:$A$501,'Customer_Dim'!$D$2:$D$501)</f>
        <v>Female</v>
      </c>
      <c r="S180" s="1" t="str">
        <f>_xlfn.XLOOKUP(C180,'Customer_Dim'!$A$2:$A$501,'Customer_Dim'!$L$2:$L$501)</f>
        <v>Young</v>
      </c>
      <c r="T180" s="1" t="str">
        <f>_xlfn.XLOOKUP(E180,Store_Dim!$A$2:$A$21,Store_Dim!$C$2:$C$21)</f>
        <v>West</v>
      </c>
      <c r="U180" s="1" t="str">
        <f>_xlfn.XLOOKUP(E180,Store_Dim!$A$2:$A$21,Store_Dim!$E$2:$E$21)</f>
        <v>Flagship</v>
      </c>
      <c r="V180" s="21">
        <f>Table8[[#This Row],[Cost]]*Table8[[#This Row],[Quantity]]</f>
        <v>1251.2</v>
      </c>
      <c r="W180" s="21">
        <f>Table8[[#This Row],[Total_Amount]]-Table8[[#This Row],[Total Cost]]</f>
        <v>1304.4399999999998</v>
      </c>
    </row>
    <row r="181" spans="1:23" x14ac:dyDescent="0.25">
      <c r="A181" t="s">
        <v>2085</v>
      </c>
      <c r="B181" s="3">
        <v>45646</v>
      </c>
      <c r="C181" t="s">
        <v>154</v>
      </c>
      <c r="D181" t="s">
        <v>1749</v>
      </c>
      <c r="E181" t="s">
        <v>1870</v>
      </c>
      <c r="F181" s="4">
        <f>IF(ISBLANK(Sales_Fact[[#This Row],[Quantity]]),MEDIAN(Sales_Fact[Quantity]),Sales_Fact[[#This Row],[Quantity]])</f>
        <v>2</v>
      </c>
      <c r="G181" s="21">
        <f>IF(ISBLANK(Sales_Fact[[#This Row],[Unit_Price]]),MEDIAN(Sales_Fact[Unit_Price]),Sales_Fact[[#This Row],[Unit_Price]])</f>
        <v>522.16999999999996</v>
      </c>
      <c r="H181" s="2">
        <f>IF(ISBLANK(Sales_Fact[[#This Row],[Discount]]),MEDIAN(Sales_Fact[Discount]),Sales_Fact[[#This Row],[Discount]])</f>
        <v>0.27</v>
      </c>
      <c r="I181" t="s">
        <v>1861</v>
      </c>
      <c r="J181" s="21">
        <f>Sales_Fact[[#This Row],[Quantity2]]*Sales_Fact[[#This Row],[Unit_Price3]]*(1-Sales_Fact[[#This Row],[Discount4]])</f>
        <v>762.36819999999989</v>
      </c>
      <c r="K181" s="21">
        <f>Sales_Fact[[#This Row],[Quantity2]]*Sales_Fact[[#This Row],[Unit_Price3]]</f>
        <v>1044.3399999999999</v>
      </c>
      <c r="L181" s="21">
        <f>Sales_Fact[[#This Row],[Gross Amount]]*Sales_Fact[[#This Row],[Discount4]]</f>
        <v>281.97179999999997</v>
      </c>
      <c r="M181" s="1" t="str">
        <f>IF(Sales_Fact[[#This Row],[Total_Amount5]]&gt;1000,"High Value","Standard")</f>
        <v>Standard</v>
      </c>
      <c r="N181" s="1" t="str">
        <f>_xlfn.XLOOKUP(D181,Product_Dim!$A$2:$A$101,Product_Dim!$B$2:$B$101,"Not Found")</f>
        <v>Women's Hair Dryer Brush</v>
      </c>
      <c r="O181" s="1" t="str">
        <f>_xlfn.XLOOKUP(D181,Product_Dim!$A$2:$A$101,Product_Dim!$C$2:$C$101)</f>
        <v>Beauty</v>
      </c>
      <c r="P181" s="1">
        <f>_xlfn.XLOOKUP(D181,Product_Dim!$A$2:$A$101,Product_Dim!$H$2:$H$101)</f>
        <v>340.39</v>
      </c>
      <c r="Q181" s="1" t="str">
        <f>_xlfn.XLOOKUP(C181,'Customer_Dim'!$A$2:$A$501,'Customer_Dim'!$I$2:$I$501)</f>
        <v>Bronze</v>
      </c>
      <c r="R181" s="1" t="str">
        <f>_xlfn.XLOOKUP(C181,'Customer_Dim'!$A$2:$A$501,'Customer_Dim'!$D$2:$D$501)</f>
        <v>Female</v>
      </c>
      <c r="S181" s="1" t="str">
        <f>_xlfn.XLOOKUP(C181,'Customer_Dim'!$A$2:$A$501,'Customer_Dim'!$L$2:$L$501)</f>
        <v>Middle Age</v>
      </c>
      <c r="T181" s="1" t="str">
        <f>_xlfn.XLOOKUP(E181,Store_Dim!$A$2:$A$21,Store_Dim!$C$2:$C$21)</f>
        <v>North</v>
      </c>
      <c r="U181" s="1" t="str">
        <f>_xlfn.XLOOKUP(E181,Store_Dim!$A$2:$A$21,Store_Dim!$E$2:$E$21)</f>
        <v>Outlet</v>
      </c>
      <c r="V181" s="21">
        <f>Table8[[#This Row],[Cost]]*Table8[[#This Row],[Quantity]]</f>
        <v>680.78</v>
      </c>
      <c r="W181" s="21">
        <f>Table8[[#This Row],[Total_Amount]]-Table8[[#This Row],[Total Cost]]</f>
        <v>81.588199999999915</v>
      </c>
    </row>
    <row r="182" spans="1:23" hidden="1" x14ac:dyDescent="0.25">
      <c r="A182" t="s">
        <v>2977</v>
      </c>
      <c r="B182" s="3">
        <v>45686</v>
      </c>
      <c r="C182" t="s">
        <v>157</v>
      </c>
      <c r="D182" t="s">
        <v>1695</v>
      </c>
      <c r="E182" t="s">
        <v>1899</v>
      </c>
      <c r="F182" s="4">
        <f>IF(ISBLANK(Sales_Fact[[#This Row],[Quantity]]),MEDIAN(Sales_Fact[Quantity]),Sales_Fact[[#This Row],[Quantity]])</f>
        <v>3</v>
      </c>
      <c r="G182" s="1">
        <f>IF(ISBLANK(Sales_Fact[[#This Row],[Unit_Price]]),MEDIAN(Sales_Fact[Unit_Price]),Sales_Fact[[#This Row],[Unit_Price]])</f>
        <v>954.29</v>
      </c>
      <c r="H182" s="2">
        <f>IF(ISBLANK(Sales_Fact[[#This Row],[Discount]]),MEDIAN(Sales_Fact[Discount]),Sales_Fact[[#This Row],[Discount]])</f>
        <v>0.27</v>
      </c>
      <c r="I182" t="s">
        <v>1868</v>
      </c>
      <c r="J182" s="1">
        <f>Sales_Fact[[#This Row],[Quantity2]]*Sales_Fact[[#This Row],[Unit_Price3]]*(1-Sales_Fact[[#This Row],[Discount4]])</f>
        <v>2089.8950999999997</v>
      </c>
      <c r="K182" s="1">
        <f>Sales_Fact[[#This Row],[Quantity2]]*Sales_Fact[[#This Row],[Unit_Price3]]</f>
        <v>2862.87</v>
      </c>
      <c r="L182" s="1">
        <f>Sales_Fact[[#This Row],[Gross Amount]]*Sales_Fact[[#This Row],[Discount4]]</f>
        <v>772.97490000000005</v>
      </c>
      <c r="M182" s="1" t="str">
        <f>IF(Sales_Fact[[#This Row],[Total_Amount5]]&gt;1000,"High Value","Standard")</f>
        <v>High Value</v>
      </c>
      <c r="N182" s="1" t="str">
        <f>_xlfn.XLOOKUP(D182,Product_Dim!$A$2:$A$101,Product_Dim!$B$2:$B$101,"Not Found")</f>
        <v>Car Dashboard Phone Holder</v>
      </c>
      <c r="O182" s="1" t="str">
        <f>_xlfn.XLOOKUP(D182,Product_Dim!$A$2:$A$101,Product_Dim!$C$2:$C$101)</f>
        <v>Electronics</v>
      </c>
      <c r="P182" s="1">
        <f>_xlfn.XLOOKUP(D182,Product_Dim!$A$2:$A$101,Product_Dim!$H$2:$H$101)</f>
        <v>177.98</v>
      </c>
      <c r="Q182" s="1" t="str">
        <f>_xlfn.XLOOKUP(C182,'Customer_Dim'!$A$2:$A$501,'Customer_Dim'!$I$2:$I$501)</f>
        <v>Gold</v>
      </c>
      <c r="R182" s="1" t="str">
        <f>_xlfn.XLOOKUP(C182,'Customer_Dim'!$A$2:$A$501,'Customer_Dim'!$D$2:$D$501)</f>
        <v>Female</v>
      </c>
      <c r="S182" s="1" t="str">
        <f>_xlfn.XLOOKUP(C182,'Customer_Dim'!$A$2:$A$501,'Customer_Dim'!$L$2:$L$501)</f>
        <v>Senior</v>
      </c>
      <c r="T182" s="1" t="str">
        <f>_xlfn.XLOOKUP(E182,Store_Dim!$A$2:$A$21,Store_Dim!$C$2:$C$21)</f>
        <v>East</v>
      </c>
      <c r="U182" s="1" t="str">
        <f>_xlfn.XLOOKUP(E182,Store_Dim!$A$2:$A$21,Store_Dim!$E$2:$E$21)</f>
        <v>Flagship</v>
      </c>
      <c r="V182" s="1">
        <f>Table8[[#This Row],[Cost]]*Table8[[#This Row],[Quantity]]</f>
        <v>533.93999999999994</v>
      </c>
      <c r="W182" s="1">
        <f>Table8[[#This Row],[Total_Amount]]-Table8[[#This Row],[Total Cost]]</f>
        <v>1555.9550999999997</v>
      </c>
    </row>
    <row r="183" spans="1:23" hidden="1" x14ac:dyDescent="0.25">
      <c r="A183" t="s">
        <v>2294</v>
      </c>
      <c r="B183" s="3">
        <v>45465</v>
      </c>
      <c r="C183" t="s">
        <v>157</v>
      </c>
      <c r="D183" t="s">
        <v>1773</v>
      </c>
      <c r="E183" t="s">
        <v>1860</v>
      </c>
      <c r="F183" s="4">
        <f>IF(ISBLANK(Sales_Fact[[#This Row],[Quantity]]),MEDIAN(Sales_Fact[Quantity]),Sales_Fact[[#This Row],[Quantity]])</f>
        <v>3</v>
      </c>
      <c r="G183" s="1">
        <f>IF(ISBLANK(Sales_Fact[[#This Row],[Unit_Price]]),MEDIAN(Sales_Fact[Unit_Price]),Sales_Fact[[#This Row],[Unit_Price]])</f>
        <v>53.92</v>
      </c>
      <c r="H183" s="2">
        <f>IF(ISBLANK(Sales_Fact[[#This Row],[Discount]]),MEDIAN(Sales_Fact[Discount]),Sales_Fact[[#This Row],[Discount]])</f>
        <v>0.15</v>
      </c>
      <c r="I183" t="s">
        <v>1864</v>
      </c>
      <c r="J183" s="1">
        <f>Sales_Fact[[#This Row],[Quantity2]]*Sales_Fact[[#This Row],[Unit_Price3]]*(1-Sales_Fact[[#This Row],[Discount4]])</f>
        <v>137.49599999999998</v>
      </c>
      <c r="K183" s="1">
        <f>Sales_Fact[[#This Row],[Quantity2]]*Sales_Fact[[#This Row],[Unit_Price3]]</f>
        <v>161.76</v>
      </c>
      <c r="L183" s="1">
        <f>Sales_Fact[[#This Row],[Gross Amount]]*Sales_Fact[[#This Row],[Discount4]]</f>
        <v>24.263999999999999</v>
      </c>
      <c r="M183" s="1" t="str">
        <f>IF(Sales_Fact[[#This Row],[Total_Amount5]]&gt;1000,"High Value","Standard")</f>
        <v>Standard</v>
      </c>
      <c r="N183" s="1" t="str">
        <f>_xlfn.XLOOKUP(D183,Product_Dim!$A$2:$A$101,Product_Dim!$B$2:$B$101,"Not Found")</f>
        <v>Bluetooth Car Audio System</v>
      </c>
      <c r="O183" s="1" t="str">
        <f>_xlfn.XLOOKUP(D183,Product_Dim!$A$2:$A$101,Product_Dim!$C$2:$C$101)</f>
        <v>Electronics</v>
      </c>
      <c r="P183" s="1">
        <f>_xlfn.XLOOKUP(D183,Product_Dim!$A$2:$A$101,Product_Dim!$H$2:$H$101)</f>
        <v>403.71</v>
      </c>
      <c r="Q183" s="1" t="str">
        <f>_xlfn.XLOOKUP(C183,'Customer_Dim'!$A$2:$A$501,'Customer_Dim'!$I$2:$I$501)</f>
        <v>Gold</v>
      </c>
      <c r="R183" s="1" t="str">
        <f>_xlfn.XLOOKUP(C183,'Customer_Dim'!$A$2:$A$501,'Customer_Dim'!$D$2:$D$501)</f>
        <v>Female</v>
      </c>
      <c r="S183" s="1" t="str">
        <f>_xlfn.XLOOKUP(C183,'Customer_Dim'!$A$2:$A$501,'Customer_Dim'!$L$2:$L$501)</f>
        <v>Senior</v>
      </c>
      <c r="T183" s="1" t="str">
        <f>_xlfn.XLOOKUP(E183,Store_Dim!$A$2:$A$21,Store_Dim!$C$2:$C$21)</f>
        <v>North</v>
      </c>
      <c r="U183" s="1" t="str">
        <f>_xlfn.XLOOKUP(E183,Store_Dim!$A$2:$A$21,Store_Dim!$E$2:$E$21)</f>
        <v>Outlet</v>
      </c>
      <c r="V183" s="1">
        <f>Table8[[#This Row],[Cost]]*Table8[[#This Row],[Quantity]]</f>
        <v>1211.1299999999999</v>
      </c>
      <c r="W183" s="1">
        <f>Table8[[#This Row],[Total_Amount]]-Table8[[#This Row],[Total Cost]]</f>
        <v>-1073.634</v>
      </c>
    </row>
    <row r="184" spans="1:23" hidden="1" x14ac:dyDescent="0.25">
      <c r="A184" t="s">
        <v>2586</v>
      </c>
      <c r="B184" s="3">
        <v>45530</v>
      </c>
      <c r="C184" t="s">
        <v>157</v>
      </c>
      <c r="D184" t="s">
        <v>1662</v>
      </c>
      <c r="E184" t="s">
        <v>1872</v>
      </c>
      <c r="F184" s="4">
        <f>IF(ISBLANK(Sales_Fact[[#This Row],[Quantity]]),MEDIAN(Sales_Fact[Quantity]),Sales_Fact[[#This Row],[Quantity]])</f>
        <v>4</v>
      </c>
      <c r="G184" s="1">
        <f>IF(ISBLANK(Sales_Fact[[#This Row],[Unit_Price]]),MEDIAN(Sales_Fact[Unit_Price]),Sales_Fact[[#This Row],[Unit_Price]])</f>
        <v>741.88</v>
      </c>
      <c r="H184" s="2">
        <f>IF(ISBLANK(Sales_Fact[[#This Row],[Discount]]),MEDIAN(Sales_Fact[Discount]),Sales_Fact[[#This Row],[Discount]])</f>
        <v>0.02</v>
      </c>
      <c r="I184" t="s">
        <v>1864</v>
      </c>
      <c r="J184" s="1">
        <f>Sales_Fact[[#This Row],[Quantity2]]*Sales_Fact[[#This Row],[Unit_Price3]]*(1-Sales_Fact[[#This Row],[Discount4]])</f>
        <v>2908.1695999999997</v>
      </c>
      <c r="K184" s="1">
        <f>Sales_Fact[[#This Row],[Quantity2]]*Sales_Fact[[#This Row],[Unit_Price3]]</f>
        <v>2967.52</v>
      </c>
      <c r="L184" s="1">
        <f>Sales_Fact[[#This Row],[Gross Amount]]*Sales_Fact[[#This Row],[Discount4]]</f>
        <v>59.3504</v>
      </c>
      <c r="M184" s="1" t="str">
        <f>IF(Sales_Fact[[#This Row],[Total_Amount5]]&gt;1000,"High Value","Standard")</f>
        <v>High Value</v>
      </c>
      <c r="N184" s="1" t="str">
        <f>_xlfn.XLOOKUP(D184,Product_Dim!$A$2:$A$101,Product_Dim!$B$2:$B$101,"Not Found")</f>
        <v>Men's Casual Sneakers</v>
      </c>
      <c r="O184" s="1" t="str">
        <f>_xlfn.XLOOKUP(D184,Product_Dim!$A$2:$A$101,Product_Dim!$C$2:$C$101)</f>
        <v>Clothing</v>
      </c>
      <c r="P184" s="1">
        <f>_xlfn.XLOOKUP(D184,Product_Dim!$A$2:$A$101,Product_Dim!$H$2:$H$101)</f>
        <v>353.47</v>
      </c>
      <c r="Q184" s="1" t="str">
        <f>_xlfn.XLOOKUP(C184,'Customer_Dim'!$A$2:$A$501,'Customer_Dim'!$I$2:$I$501)</f>
        <v>Gold</v>
      </c>
      <c r="R184" s="1" t="str">
        <f>_xlfn.XLOOKUP(C184,'Customer_Dim'!$A$2:$A$501,'Customer_Dim'!$D$2:$D$501)</f>
        <v>Female</v>
      </c>
      <c r="S184" s="1" t="str">
        <f>_xlfn.XLOOKUP(C184,'Customer_Dim'!$A$2:$A$501,'Customer_Dim'!$L$2:$L$501)</f>
        <v>Senior</v>
      </c>
      <c r="T184" s="1" t="str">
        <f>_xlfn.XLOOKUP(E184,Store_Dim!$A$2:$A$21,Store_Dim!$C$2:$C$21)</f>
        <v>South</v>
      </c>
      <c r="U184" s="1" t="str">
        <f>_xlfn.XLOOKUP(E184,Store_Dim!$A$2:$A$21,Store_Dim!$E$2:$E$21)</f>
        <v>Online</v>
      </c>
      <c r="V184" s="1">
        <f>Table8[[#This Row],[Cost]]*Table8[[#This Row],[Quantity]]</f>
        <v>1413.88</v>
      </c>
      <c r="W184" s="1">
        <f>Table8[[#This Row],[Total_Amount]]-Table8[[#This Row],[Total Cost]]</f>
        <v>1494.2895999999996</v>
      </c>
    </row>
    <row r="185" spans="1:23" hidden="1" x14ac:dyDescent="0.25">
      <c r="A185" t="s">
        <v>2802</v>
      </c>
      <c r="B185" s="3">
        <v>45308</v>
      </c>
      <c r="C185" t="s">
        <v>157</v>
      </c>
      <c r="D185" t="s">
        <v>1597</v>
      </c>
      <c r="E185" t="s">
        <v>1892</v>
      </c>
      <c r="F185" s="4">
        <f>IF(ISBLANK(Sales_Fact[[#This Row],[Quantity]]),MEDIAN(Sales_Fact[Quantity]),Sales_Fact[[#This Row],[Quantity]])</f>
        <v>1</v>
      </c>
      <c r="G185" s="1">
        <f>IF(ISBLANK(Sales_Fact[[#This Row],[Unit_Price]]),MEDIAN(Sales_Fact[Unit_Price]),Sales_Fact[[#This Row],[Unit_Price]])</f>
        <v>547.09</v>
      </c>
      <c r="H185" s="2">
        <f>IF(ISBLANK(Sales_Fact[[#This Row],[Discount]]),MEDIAN(Sales_Fact[Discount]),Sales_Fact[[#This Row],[Discount]])</f>
        <v>0.01</v>
      </c>
      <c r="I185" t="s">
        <v>1861</v>
      </c>
      <c r="J185" s="1">
        <f>Sales_Fact[[#This Row],[Quantity2]]*Sales_Fact[[#This Row],[Unit_Price3]]*(1-Sales_Fact[[#This Row],[Discount4]])</f>
        <v>541.6191</v>
      </c>
      <c r="K185" s="1">
        <f>Sales_Fact[[#This Row],[Quantity2]]*Sales_Fact[[#This Row],[Unit_Price3]]</f>
        <v>547.09</v>
      </c>
      <c r="L185" s="1">
        <f>Sales_Fact[[#This Row],[Gross Amount]]*Sales_Fact[[#This Row],[Discount4]]</f>
        <v>5.4709000000000003</v>
      </c>
      <c r="M185" s="1" t="str">
        <f>IF(Sales_Fact[[#This Row],[Total_Amount5]]&gt;1000,"High Value","Standard")</f>
        <v>Standard</v>
      </c>
      <c r="N185" s="1" t="str">
        <f>_xlfn.XLOOKUP(D185,Product_Dim!$A$2:$A$101,Product_Dim!$B$2:$B$101,"Not Found")</f>
        <v>4K Home Projector</v>
      </c>
      <c r="O185" s="1" t="str">
        <f>_xlfn.XLOOKUP(D185,Product_Dim!$A$2:$A$101,Product_Dim!$C$2:$C$101)</f>
        <v>Electronics</v>
      </c>
      <c r="P185" s="1">
        <f>_xlfn.XLOOKUP(D185,Product_Dim!$A$2:$A$101,Product_Dim!$H$2:$H$101)</f>
        <v>465.34</v>
      </c>
      <c r="Q185" s="1" t="str">
        <f>_xlfn.XLOOKUP(C185,'Customer_Dim'!$A$2:$A$501,'Customer_Dim'!$I$2:$I$501)</f>
        <v>Gold</v>
      </c>
      <c r="R185" s="1" t="str">
        <f>_xlfn.XLOOKUP(C185,'Customer_Dim'!$A$2:$A$501,'Customer_Dim'!$D$2:$D$501)</f>
        <v>Female</v>
      </c>
      <c r="S185" s="1" t="str">
        <f>_xlfn.XLOOKUP(C185,'Customer_Dim'!$A$2:$A$501,'Customer_Dim'!$L$2:$L$501)</f>
        <v>Senior</v>
      </c>
      <c r="T185" s="1" t="str">
        <f>_xlfn.XLOOKUP(E185,Store_Dim!$A$2:$A$21,Store_Dim!$C$2:$C$21)</f>
        <v>East</v>
      </c>
      <c r="U185" s="1" t="str">
        <f>_xlfn.XLOOKUP(E185,Store_Dim!$A$2:$A$21,Store_Dim!$E$2:$E$21)</f>
        <v>Online</v>
      </c>
      <c r="V185" s="1">
        <f>Table8[[#This Row],[Cost]]*Table8[[#This Row],[Quantity]]</f>
        <v>465.34</v>
      </c>
      <c r="W185" s="1">
        <f>Table8[[#This Row],[Total_Amount]]-Table8[[#This Row],[Total Cost]]</f>
        <v>76.279100000000028</v>
      </c>
    </row>
    <row r="186" spans="1:23" hidden="1" x14ac:dyDescent="0.25">
      <c r="A186" t="s">
        <v>3423</v>
      </c>
      <c r="B186" s="3">
        <v>45781</v>
      </c>
      <c r="C186" t="s">
        <v>157</v>
      </c>
      <c r="D186" t="s">
        <v>1585</v>
      </c>
      <c r="E186" t="s">
        <v>1886</v>
      </c>
      <c r="F186" s="4">
        <f>IF(ISBLANK(Sales_Fact[[#This Row],[Quantity]]),MEDIAN(Sales_Fact[Quantity]),Sales_Fact[[#This Row],[Quantity]])</f>
        <v>1</v>
      </c>
      <c r="G186" s="1">
        <f>IF(ISBLANK(Sales_Fact[[#This Row],[Unit_Price]]),MEDIAN(Sales_Fact[Unit_Price]),Sales_Fact[[#This Row],[Unit_Price]])</f>
        <v>789.35</v>
      </c>
      <c r="H186" s="2">
        <f>IF(ISBLANK(Sales_Fact[[#This Row],[Discount]]),MEDIAN(Sales_Fact[Discount]),Sales_Fact[[#This Row],[Discount]])</f>
        <v>0.14000000000000001</v>
      </c>
      <c r="I186" t="s">
        <v>1864</v>
      </c>
      <c r="J186" s="1">
        <f>Sales_Fact[[#This Row],[Quantity2]]*Sales_Fact[[#This Row],[Unit_Price3]]*(1-Sales_Fact[[#This Row],[Discount4]])</f>
        <v>678.84100000000001</v>
      </c>
      <c r="K186" s="1">
        <f>Sales_Fact[[#This Row],[Quantity2]]*Sales_Fact[[#This Row],[Unit_Price3]]</f>
        <v>789.35</v>
      </c>
      <c r="L186" s="1">
        <f>Sales_Fact[[#This Row],[Gross Amount]]*Sales_Fact[[#This Row],[Discount4]]</f>
        <v>110.50900000000001</v>
      </c>
      <c r="M186" s="1" t="str">
        <f>IF(Sales_Fact[[#This Row],[Total_Amount5]]&gt;1000,"High Value","Standard")</f>
        <v>Standard</v>
      </c>
      <c r="N186" s="1" t="str">
        <f>_xlfn.XLOOKUP(D186,Product_Dim!$A$2:$A$101,Product_Dim!$B$2:$B$101,"Not Found")</f>
        <v>HD Smart TV Stick</v>
      </c>
      <c r="O186" s="1" t="str">
        <f>_xlfn.XLOOKUP(D186,Product_Dim!$A$2:$A$101,Product_Dim!$C$2:$C$101)</f>
        <v>Electronics</v>
      </c>
      <c r="P186" s="1">
        <f>_xlfn.XLOOKUP(D186,Product_Dim!$A$2:$A$101,Product_Dim!$H$2:$H$101)</f>
        <v>449.4</v>
      </c>
      <c r="Q186" s="1" t="str">
        <f>_xlfn.XLOOKUP(C186,'Customer_Dim'!$A$2:$A$501,'Customer_Dim'!$I$2:$I$501)</f>
        <v>Gold</v>
      </c>
      <c r="R186" s="1" t="str">
        <f>_xlfn.XLOOKUP(C186,'Customer_Dim'!$A$2:$A$501,'Customer_Dim'!$D$2:$D$501)</f>
        <v>Female</v>
      </c>
      <c r="S186" s="1" t="str">
        <f>_xlfn.XLOOKUP(C186,'Customer_Dim'!$A$2:$A$501,'Customer_Dim'!$L$2:$L$501)</f>
        <v>Senior</v>
      </c>
      <c r="T186" s="1" t="str">
        <f>_xlfn.XLOOKUP(E186,Store_Dim!$A$2:$A$21,Store_Dim!$C$2:$C$21)</f>
        <v>West</v>
      </c>
      <c r="U186" s="1" t="str">
        <f>_xlfn.XLOOKUP(E186,Store_Dim!$A$2:$A$21,Store_Dim!$E$2:$E$21)</f>
        <v>Flagship</v>
      </c>
      <c r="V186" s="1">
        <f>Table8[[#This Row],[Cost]]*Table8[[#This Row],[Quantity]]</f>
        <v>449.4</v>
      </c>
      <c r="W186" s="1">
        <f>Table8[[#This Row],[Total_Amount]]-Table8[[#This Row],[Total Cost]]</f>
        <v>229.44100000000003</v>
      </c>
    </row>
    <row r="187" spans="1:23" x14ac:dyDescent="0.25">
      <c r="A187" t="s">
        <v>3379</v>
      </c>
      <c r="B187" s="3">
        <v>45849</v>
      </c>
      <c r="C187" t="s">
        <v>157</v>
      </c>
      <c r="D187" t="s">
        <v>1764</v>
      </c>
      <c r="E187" t="s">
        <v>1909</v>
      </c>
      <c r="F187" s="4">
        <f>IF(ISBLANK(Sales_Fact[[#This Row],[Quantity]]),MEDIAN(Sales_Fact[Quantity]),Sales_Fact[[#This Row],[Quantity]])</f>
        <v>3</v>
      </c>
      <c r="G187" s="21">
        <f>IF(ISBLANK(Sales_Fact[[#This Row],[Unit_Price]]),MEDIAN(Sales_Fact[Unit_Price]),Sales_Fact[[#This Row],[Unit_Price]])</f>
        <v>476.78</v>
      </c>
      <c r="H187" s="2">
        <f>IF(ISBLANK(Sales_Fact[[#This Row],[Discount]]),MEDIAN(Sales_Fact[Discount]),Sales_Fact[[#This Row],[Discount]])</f>
        <v>0.09</v>
      </c>
      <c r="I187" t="s">
        <v>1864</v>
      </c>
      <c r="J187" s="21">
        <f>Sales_Fact[[#This Row],[Quantity2]]*Sales_Fact[[#This Row],[Unit_Price3]]*(1-Sales_Fact[[#This Row],[Discount4]])</f>
        <v>1301.6094000000001</v>
      </c>
      <c r="K187" s="21">
        <f>Sales_Fact[[#This Row],[Quantity2]]*Sales_Fact[[#This Row],[Unit_Price3]]</f>
        <v>1430.34</v>
      </c>
      <c r="L187" s="21">
        <f>Sales_Fact[[#This Row],[Gross Amount]]*Sales_Fact[[#This Row],[Discount4]]</f>
        <v>128.73059999999998</v>
      </c>
      <c r="M187" s="1" t="str">
        <f>IF(Sales_Fact[[#This Row],[Total_Amount5]]&gt;1000,"High Value","Standard")</f>
        <v>High Value</v>
      </c>
      <c r="N187" s="1" t="str">
        <f>_xlfn.XLOOKUP(D187,Product_Dim!$A$2:$A$101,Product_Dim!$B$2:$B$101,"Not Found")</f>
        <v>Hair Repair Oil Treatment</v>
      </c>
      <c r="O187" s="1" t="str">
        <f>_xlfn.XLOOKUP(D187,Product_Dim!$A$2:$A$101,Product_Dim!$C$2:$C$101)</f>
        <v>Beauty</v>
      </c>
      <c r="P187" s="1">
        <f>_xlfn.XLOOKUP(D187,Product_Dim!$A$2:$A$101,Product_Dim!$H$2:$H$101)</f>
        <v>214.32</v>
      </c>
      <c r="Q187" s="1" t="str">
        <f>_xlfn.XLOOKUP(C187,'Customer_Dim'!$A$2:$A$501,'Customer_Dim'!$I$2:$I$501)</f>
        <v>Gold</v>
      </c>
      <c r="R187" s="1" t="str">
        <f>_xlfn.XLOOKUP(C187,'Customer_Dim'!$A$2:$A$501,'Customer_Dim'!$D$2:$D$501)</f>
        <v>Female</v>
      </c>
      <c r="S187" s="1" t="str">
        <f>_xlfn.XLOOKUP(C187,'Customer_Dim'!$A$2:$A$501,'Customer_Dim'!$L$2:$L$501)</f>
        <v>Senior</v>
      </c>
      <c r="T187" s="1" t="str">
        <f>_xlfn.XLOOKUP(E187,Store_Dim!$A$2:$A$21,Store_Dim!$C$2:$C$21)</f>
        <v>South</v>
      </c>
      <c r="U187" s="1" t="str">
        <f>_xlfn.XLOOKUP(E187,Store_Dim!$A$2:$A$21,Store_Dim!$E$2:$E$21)</f>
        <v>Outlet</v>
      </c>
      <c r="V187" s="21">
        <f>Table8[[#This Row],[Cost]]*Table8[[#This Row],[Quantity]]</f>
        <v>642.96</v>
      </c>
      <c r="W187" s="21">
        <f>Table8[[#This Row],[Total_Amount]]-Table8[[#This Row],[Total Cost]]</f>
        <v>658.64940000000001</v>
      </c>
    </row>
    <row r="188" spans="1:23" x14ac:dyDescent="0.25">
      <c r="A188" t="s">
        <v>3307</v>
      </c>
      <c r="B188" s="3">
        <v>45527</v>
      </c>
      <c r="C188" t="s">
        <v>161</v>
      </c>
      <c r="D188" t="s">
        <v>1818</v>
      </c>
      <c r="E188" t="s">
        <v>1874</v>
      </c>
      <c r="F188" s="4">
        <f>IF(ISBLANK(Sales_Fact[[#This Row],[Quantity]]),MEDIAN(Sales_Fact[Quantity]),Sales_Fact[[#This Row],[Quantity]])</f>
        <v>2</v>
      </c>
      <c r="G188" s="21">
        <f>IF(ISBLANK(Sales_Fact[[#This Row],[Unit_Price]]),MEDIAN(Sales_Fact[Unit_Price]),Sales_Fact[[#This Row],[Unit_Price]])</f>
        <v>504.26</v>
      </c>
      <c r="H188" s="2">
        <f>IF(ISBLANK(Sales_Fact[[#This Row],[Discount]]),MEDIAN(Sales_Fact[Discount]),Sales_Fact[[#This Row],[Discount]])</f>
        <v>0.04</v>
      </c>
      <c r="I188" t="s">
        <v>1864</v>
      </c>
      <c r="J188" s="21">
        <f>Sales_Fact[[#This Row],[Quantity2]]*Sales_Fact[[#This Row],[Unit_Price3]]*(1-Sales_Fact[[#This Row],[Discount4]])</f>
        <v>968.17919999999992</v>
      </c>
      <c r="K188" s="21">
        <f>Sales_Fact[[#This Row],[Quantity2]]*Sales_Fact[[#This Row],[Unit_Price3]]</f>
        <v>1008.52</v>
      </c>
      <c r="L188" s="21">
        <f>Sales_Fact[[#This Row],[Gross Amount]]*Sales_Fact[[#This Row],[Discount4]]</f>
        <v>40.340800000000002</v>
      </c>
      <c r="M188" s="1" t="str">
        <f>IF(Sales_Fact[[#This Row],[Total_Amount5]]&gt;1000,"High Value","Standard")</f>
        <v>Standard</v>
      </c>
      <c r="N188" s="1" t="str">
        <f>_xlfn.XLOOKUP(D188,Product_Dim!$A$2:$A$101,Product_Dim!$B$2:$B$101,"Not Found")</f>
        <v>Face Foundation Kit</v>
      </c>
      <c r="O188" s="1" t="str">
        <f>_xlfn.XLOOKUP(D188,Product_Dim!$A$2:$A$101,Product_Dim!$C$2:$C$101)</f>
        <v>Beauty</v>
      </c>
      <c r="P188" s="1">
        <f>_xlfn.XLOOKUP(D188,Product_Dim!$A$2:$A$101,Product_Dim!$H$2:$H$101)</f>
        <v>183.04</v>
      </c>
      <c r="Q188" s="1" t="str">
        <f>_xlfn.XLOOKUP(C188,'Customer_Dim'!$A$2:$A$501,'Customer_Dim'!$I$2:$I$501)</f>
        <v>Gold</v>
      </c>
      <c r="R188" s="1" t="str">
        <f>_xlfn.XLOOKUP(C188,'Customer_Dim'!$A$2:$A$501,'Customer_Dim'!$D$2:$D$501)</f>
        <v>Male</v>
      </c>
      <c r="S188" s="1" t="str">
        <f>_xlfn.XLOOKUP(C188,'Customer_Dim'!$A$2:$A$501,'Customer_Dim'!$L$2:$L$501)</f>
        <v>Senior</v>
      </c>
      <c r="T188" s="1" t="str">
        <f>_xlfn.XLOOKUP(E188,Store_Dim!$A$2:$A$21,Store_Dim!$C$2:$C$21)</f>
        <v>South</v>
      </c>
      <c r="U188" s="1" t="str">
        <f>_xlfn.XLOOKUP(E188,Store_Dim!$A$2:$A$21,Store_Dim!$E$2:$E$21)</f>
        <v>Online</v>
      </c>
      <c r="V188" s="21">
        <f>Table8[[#This Row],[Cost]]*Table8[[#This Row],[Quantity]]</f>
        <v>366.08</v>
      </c>
      <c r="W188" s="21">
        <f>Table8[[#This Row],[Total_Amount]]-Table8[[#This Row],[Total Cost]]</f>
        <v>602.09919999999988</v>
      </c>
    </row>
    <row r="189" spans="1:23" hidden="1" x14ac:dyDescent="0.25">
      <c r="A189" t="s">
        <v>2458</v>
      </c>
      <c r="B189" s="3">
        <v>45249</v>
      </c>
      <c r="C189" t="s">
        <v>161</v>
      </c>
      <c r="D189" t="s">
        <v>1602</v>
      </c>
      <c r="E189" t="s">
        <v>1883</v>
      </c>
      <c r="F189" s="4">
        <f>IF(ISBLANK(Sales_Fact[[#This Row],[Quantity]]),MEDIAN(Sales_Fact[Quantity]),Sales_Fact[[#This Row],[Quantity]])</f>
        <v>2</v>
      </c>
      <c r="G189" s="1">
        <f>IF(ISBLANK(Sales_Fact[[#This Row],[Unit_Price]]),MEDIAN(Sales_Fact[Unit_Price]),Sales_Fact[[#This Row],[Unit_Price]])</f>
        <v>549.33000000000004</v>
      </c>
      <c r="H189" s="2">
        <f>IF(ISBLANK(Sales_Fact[[#This Row],[Discount]]),MEDIAN(Sales_Fact[Discount]),Sales_Fact[[#This Row],[Discount]])</f>
        <v>0.01</v>
      </c>
      <c r="I189" t="s">
        <v>1861</v>
      </c>
      <c r="J189" s="1">
        <f>Sales_Fact[[#This Row],[Quantity2]]*Sales_Fact[[#This Row],[Unit_Price3]]*(1-Sales_Fact[[#This Row],[Discount4]])</f>
        <v>1087.6734000000001</v>
      </c>
      <c r="K189" s="1">
        <f>Sales_Fact[[#This Row],[Quantity2]]*Sales_Fact[[#This Row],[Unit_Price3]]</f>
        <v>1098.6600000000001</v>
      </c>
      <c r="L189" s="1">
        <f>Sales_Fact[[#This Row],[Gross Amount]]*Sales_Fact[[#This Row],[Discount4]]</f>
        <v>10.986600000000001</v>
      </c>
      <c r="M189" s="1" t="str">
        <f>IF(Sales_Fact[[#This Row],[Total_Amount5]]&gt;1000,"High Value","Standard")</f>
        <v>High Value</v>
      </c>
      <c r="N189" s="1" t="str">
        <f>_xlfn.XLOOKUP(D189,Product_Dim!$A$2:$A$101,Product_Dim!$B$2:$B$101,"Not Found")</f>
        <v>Soccer Training Cone Set</v>
      </c>
      <c r="O189" s="1" t="str">
        <f>_xlfn.XLOOKUP(D189,Product_Dim!$A$2:$A$101,Product_Dim!$C$2:$C$101)</f>
        <v>Sports</v>
      </c>
      <c r="P189" s="1">
        <f>_xlfn.XLOOKUP(D189,Product_Dim!$A$2:$A$101,Product_Dim!$H$2:$H$101)</f>
        <v>144.53</v>
      </c>
      <c r="Q189" s="1" t="str">
        <f>_xlfn.XLOOKUP(C189,'Customer_Dim'!$A$2:$A$501,'Customer_Dim'!$I$2:$I$501)</f>
        <v>Gold</v>
      </c>
      <c r="R189" s="1" t="str">
        <f>_xlfn.XLOOKUP(C189,'Customer_Dim'!$A$2:$A$501,'Customer_Dim'!$D$2:$D$501)</f>
        <v>Male</v>
      </c>
      <c r="S189" s="1" t="str">
        <f>_xlfn.XLOOKUP(C189,'Customer_Dim'!$A$2:$A$501,'Customer_Dim'!$L$2:$L$501)</f>
        <v>Senior</v>
      </c>
      <c r="T189" s="1" t="str">
        <f>_xlfn.XLOOKUP(E189,Store_Dim!$A$2:$A$21,Store_Dim!$C$2:$C$21)</f>
        <v>North</v>
      </c>
      <c r="U189" s="1" t="str">
        <f>_xlfn.XLOOKUP(E189,Store_Dim!$A$2:$A$21,Store_Dim!$E$2:$E$21)</f>
        <v>Flagship</v>
      </c>
      <c r="V189" s="1">
        <f>Table8[[#This Row],[Cost]]*Table8[[#This Row],[Quantity]]</f>
        <v>289.06</v>
      </c>
      <c r="W189" s="1">
        <f>Table8[[#This Row],[Total_Amount]]-Table8[[#This Row],[Total Cost]]</f>
        <v>798.61340000000018</v>
      </c>
    </row>
    <row r="190" spans="1:23" hidden="1" x14ac:dyDescent="0.25">
      <c r="A190" t="s">
        <v>3534</v>
      </c>
      <c r="B190" s="3">
        <v>45875</v>
      </c>
      <c r="C190" t="s">
        <v>164</v>
      </c>
      <c r="D190" t="s">
        <v>1641</v>
      </c>
      <c r="E190" t="s">
        <v>1860</v>
      </c>
      <c r="F190" s="4">
        <f>IF(ISBLANK(Sales_Fact[[#This Row],[Quantity]]),MEDIAN(Sales_Fact[Quantity]),Sales_Fact[[#This Row],[Quantity]])</f>
        <v>3</v>
      </c>
      <c r="G190" s="1">
        <f>IF(ISBLANK(Sales_Fact[[#This Row],[Unit_Price]]),MEDIAN(Sales_Fact[Unit_Price]),Sales_Fact[[#This Row],[Unit_Price]])</f>
        <v>620.22</v>
      </c>
      <c r="H190" s="2">
        <f>IF(ISBLANK(Sales_Fact[[#This Row],[Discount]]),MEDIAN(Sales_Fact[Discount]),Sales_Fact[[#This Row],[Discount]])</f>
        <v>0.04</v>
      </c>
      <c r="I190" t="s">
        <v>1861</v>
      </c>
      <c r="J190" s="1">
        <f>Sales_Fact[[#This Row],[Quantity2]]*Sales_Fact[[#This Row],[Unit_Price3]]*(1-Sales_Fact[[#This Row],[Discount4]])</f>
        <v>1786.2336</v>
      </c>
      <c r="K190" s="1">
        <f>Sales_Fact[[#This Row],[Quantity2]]*Sales_Fact[[#This Row],[Unit_Price3]]</f>
        <v>1860.66</v>
      </c>
      <c r="L190" s="1">
        <f>Sales_Fact[[#This Row],[Gross Amount]]*Sales_Fact[[#This Row],[Discount4]]</f>
        <v>74.426400000000001</v>
      </c>
      <c r="M190" s="1" t="str">
        <f>IF(Sales_Fact[[#This Row],[Total_Amount5]]&gt;1000,"High Value","Standard")</f>
        <v>High Value</v>
      </c>
      <c r="N190" s="1" t="str">
        <f>_xlfn.XLOOKUP(D190,Product_Dim!$A$2:$A$101,Product_Dim!$B$2:$B$101,"Not Found")</f>
        <v>Stainless Steel Cutlery Set</v>
      </c>
      <c r="O190" s="1" t="str">
        <f>_xlfn.XLOOKUP(D190,Product_Dim!$A$2:$A$101,Product_Dim!$C$2:$C$101)</f>
        <v>Home</v>
      </c>
      <c r="P190" s="1">
        <f>_xlfn.XLOOKUP(D190,Product_Dim!$A$2:$A$101,Product_Dim!$H$2:$H$101)</f>
        <v>19.52</v>
      </c>
      <c r="Q190" s="1" t="str">
        <f>_xlfn.XLOOKUP(C190,'Customer_Dim'!$A$2:$A$501,'Customer_Dim'!$I$2:$I$501)</f>
        <v>Platinum</v>
      </c>
      <c r="R190" s="1" t="str">
        <f>_xlfn.XLOOKUP(C190,'Customer_Dim'!$A$2:$A$501,'Customer_Dim'!$D$2:$D$501)</f>
        <v>Male</v>
      </c>
      <c r="S190" s="1" t="str">
        <f>_xlfn.XLOOKUP(C190,'Customer_Dim'!$A$2:$A$501,'Customer_Dim'!$L$2:$L$501)</f>
        <v>Young</v>
      </c>
      <c r="T190" s="1" t="str">
        <f>_xlfn.XLOOKUP(E190,Store_Dim!$A$2:$A$21,Store_Dim!$C$2:$C$21)</f>
        <v>North</v>
      </c>
      <c r="U190" s="1" t="str">
        <f>_xlfn.XLOOKUP(E190,Store_Dim!$A$2:$A$21,Store_Dim!$E$2:$E$21)</f>
        <v>Outlet</v>
      </c>
      <c r="V190" s="1">
        <f>Table8[[#This Row],[Cost]]*Table8[[#This Row],[Quantity]]</f>
        <v>58.56</v>
      </c>
      <c r="W190" s="1">
        <f>Table8[[#This Row],[Total_Amount]]-Table8[[#This Row],[Total Cost]]</f>
        <v>1727.6736000000001</v>
      </c>
    </row>
    <row r="191" spans="1:23" hidden="1" x14ac:dyDescent="0.25">
      <c r="A191" t="s">
        <v>2307</v>
      </c>
      <c r="B191" s="3">
        <v>45909</v>
      </c>
      <c r="C191" t="s">
        <v>164</v>
      </c>
      <c r="D191" t="s">
        <v>1806</v>
      </c>
      <c r="E191" t="s">
        <v>1904</v>
      </c>
      <c r="F191" s="4">
        <f>IF(ISBLANK(Sales_Fact[[#This Row],[Quantity]]),MEDIAN(Sales_Fact[Quantity]),Sales_Fact[[#This Row],[Quantity]])</f>
        <v>1</v>
      </c>
      <c r="G191" s="1">
        <f>IF(ISBLANK(Sales_Fact[[#This Row],[Unit_Price]]),MEDIAN(Sales_Fact[Unit_Price]),Sales_Fact[[#This Row],[Unit_Price]])</f>
        <v>580.76</v>
      </c>
      <c r="H191" s="2">
        <f>IF(ISBLANK(Sales_Fact[[#This Row],[Discount]]),MEDIAN(Sales_Fact[Discount]),Sales_Fact[[#This Row],[Discount]])</f>
        <v>0.1</v>
      </c>
      <c r="I191" t="s">
        <v>1864</v>
      </c>
      <c r="J191" s="1">
        <f>Sales_Fact[[#This Row],[Quantity2]]*Sales_Fact[[#This Row],[Unit_Price3]]*(1-Sales_Fact[[#This Row],[Discount4]])</f>
        <v>522.68399999999997</v>
      </c>
      <c r="K191" s="1">
        <f>Sales_Fact[[#This Row],[Quantity2]]*Sales_Fact[[#This Row],[Unit_Price3]]</f>
        <v>580.76</v>
      </c>
      <c r="L191" s="1">
        <f>Sales_Fact[[#This Row],[Gross Amount]]*Sales_Fact[[#This Row],[Discount4]]</f>
        <v>58.076000000000001</v>
      </c>
      <c r="M191" s="1" t="str">
        <f>IF(Sales_Fact[[#This Row],[Total_Amount5]]&gt;1000,"High Value","Standard")</f>
        <v>Standard</v>
      </c>
      <c r="N191" s="1" t="str">
        <f>_xlfn.XLOOKUP(D191,Product_Dim!$A$2:$A$101,Product_Dim!$B$2:$B$101,"Not Found")</f>
        <v>Women's Beanie Hat</v>
      </c>
      <c r="O191" s="1" t="str">
        <f>_xlfn.XLOOKUP(D191,Product_Dim!$A$2:$A$101,Product_Dim!$C$2:$C$101)</f>
        <v>Clothing</v>
      </c>
      <c r="P191" s="1">
        <f>_xlfn.XLOOKUP(D191,Product_Dim!$A$2:$A$101,Product_Dim!$H$2:$H$101)</f>
        <v>119.57</v>
      </c>
      <c r="Q191" s="1" t="str">
        <f>_xlfn.XLOOKUP(C191,'Customer_Dim'!$A$2:$A$501,'Customer_Dim'!$I$2:$I$501)</f>
        <v>Platinum</v>
      </c>
      <c r="R191" s="1" t="str">
        <f>_xlfn.XLOOKUP(C191,'Customer_Dim'!$A$2:$A$501,'Customer_Dim'!$D$2:$D$501)</f>
        <v>Male</v>
      </c>
      <c r="S191" s="1" t="str">
        <f>_xlfn.XLOOKUP(C191,'Customer_Dim'!$A$2:$A$501,'Customer_Dim'!$L$2:$L$501)</f>
        <v>Young</v>
      </c>
      <c r="T191" s="1" t="str">
        <f>_xlfn.XLOOKUP(E191,Store_Dim!$A$2:$A$21,Store_Dim!$C$2:$C$21)</f>
        <v>East</v>
      </c>
      <c r="U191" s="1" t="str">
        <f>_xlfn.XLOOKUP(E191,Store_Dim!$A$2:$A$21,Store_Dim!$E$2:$E$21)</f>
        <v>Online</v>
      </c>
      <c r="V191" s="1">
        <f>Table8[[#This Row],[Cost]]*Table8[[#This Row],[Quantity]]</f>
        <v>119.57</v>
      </c>
      <c r="W191" s="1">
        <f>Table8[[#This Row],[Total_Amount]]-Table8[[#This Row],[Total Cost]]</f>
        <v>403.11399999999998</v>
      </c>
    </row>
    <row r="192" spans="1:23" x14ac:dyDescent="0.25">
      <c r="A192" t="s">
        <v>3233</v>
      </c>
      <c r="B192" s="3">
        <v>45544</v>
      </c>
      <c r="C192" t="s">
        <v>164</v>
      </c>
      <c r="D192" t="s">
        <v>1740</v>
      </c>
      <c r="E192" t="s">
        <v>1886</v>
      </c>
      <c r="F192" s="4">
        <f>IF(ISBLANK(Sales_Fact[[#This Row],[Quantity]]),MEDIAN(Sales_Fact[Quantity]),Sales_Fact[[#This Row],[Quantity]])</f>
        <v>3</v>
      </c>
      <c r="G192" s="21">
        <f>IF(ISBLANK(Sales_Fact[[#This Row],[Unit_Price]]),MEDIAN(Sales_Fact[Unit_Price]),Sales_Fact[[#This Row],[Unit_Price]])</f>
        <v>444.55</v>
      </c>
      <c r="H192" s="2">
        <f>IF(ISBLANK(Sales_Fact[[#This Row],[Discount]]),MEDIAN(Sales_Fact[Discount]),Sales_Fact[[#This Row],[Discount]])</f>
        <v>0.14000000000000001</v>
      </c>
      <c r="I192" t="s">
        <v>1864</v>
      </c>
      <c r="J192" s="21">
        <f>Sales_Fact[[#This Row],[Quantity2]]*Sales_Fact[[#This Row],[Unit_Price3]]*(1-Sales_Fact[[#This Row],[Discount4]])</f>
        <v>1146.9390000000001</v>
      </c>
      <c r="K192" s="21">
        <f>Sales_Fact[[#This Row],[Quantity2]]*Sales_Fact[[#This Row],[Unit_Price3]]</f>
        <v>1333.65</v>
      </c>
      <c r="L192" s="21">
        <f>Sales_Fact[[#This Row],[Gross Amount]]*Sales_Fact[[#This Row],[Discount4]]</f>
        <v>186.71100000000004</v>
      </c>
      <c r="M192" s="1" t="str">
        <f>IF(Sales_Fact[[#This Row],[Total_Amount5]]&gt;1000,"High Value","Standard")</f>
        <v>High Value</v>
      </c>
      <c r="N192" s="1" t="str">
        <f>_xlfn.XLOOKUP(D192,Product_Dim!$A$2:$A$101,Product_Dim!$B$2:$B$101,"Not Found")</f>
        <v>Organic Sunscreen Lotion</v>
      </c>
      <c r="O192" s="1" t="str">
        <f>_xlfn.XLOOKUP(D192,Product_Dim!$A$2:$A$101,Product_Dim!$C$2:$C$101)</f>
        <v>Beauty</v>
      </c>
      <c r="P192" s="1">
        <f>_xlfn.XLOOKUP(D192,Product_Dim!$A$2:$A$101,Product_Dim!$H$2:$H$101)</f>
        <v>266.86</v>
      </c>
      <c r="Q192" s="1" t="str">
        <f>_xlfn.XLOOKUP(C192,'Customer_Dim'!$A$2:$A$501,'Customer_Dim'!$I$2:$I$501)</f>
        <v>Platinum</v>
      </c>
      <c r="R192" s="1" t="str">
        <f>_xlfn.XLOOKUP(C192,'Customer_Dim'!$A$2:$A$501,'Customer_Dim'!$D$2:$D$501)</f>
        <v>Male</v>
      </c>
      <c r="S192" s="1" t="str">
        <f>_xlfn.XLOOKUP(C192,'Customer_Dim'!$A$2:$A$501,'Customer_Dim'!$L$2:$L$501)</f>
        <v>Young</v>
      </c>
      <c r="T192" s="1" t="str">
        <f>_xlfn.XLOOKUP(E192,Store_Dim!$A$2:$A$21,Store_Dim!$C$2:$C$21)</f>
        <v>West</v>
      </c>
      <c r="U192" s="1" t="str">
        <f>_xlfn.XLOOKUP(E192,Store_Dim!$A$2:$A$21,Store_Dim!$E$2:$E$21)</f>
        <v>Flagship</v>
      </c>
      <c r="V192" s="21">
        <f>Table8[[#This Row],[Cost]]*Table8[[#This Row],[Quantity]]</f>
        <v>800.58</v>
      </c>
      <c r="W192" s="21">
        <f>Table8[[#This Row],[Total_Amount]]-Table8[[#This Row],[Total Cost]]</f>
        <v>346.35900000000004</v>
      </c>
    </row>
    <row r="193" spans="1:23" hidden="1" x14ac:dyDescent="0.25">
      <c r="A193" t="s">
        <v>1993</v>
      </c>
      <c r="B193" s="3">
        <v>45785</v>
      </c>
      <c r="C193" t="s">
        <v>164</v>
      </c>
      <c r="D193" t="s">
        <v>1617</v>
      </c>
      <c r="E193" t="s">
        <v>1896</v>
      </c>
      <c r="F193" s="4">
        <f>IF(ISBLANK(Sales_Fact[[#This Row],[Quantity]]),MEDIAN(Sales_Fact[Quantity]),Sales_Fact[[#This Row],[Quantity]])</f>
        <v>1</v>
      </c>
      <c r="G193" s="1">
        <f>IF(ISBLANK(Sales_Fact[[#This Row],[Unit_Price]]),MEDIAN(Sales_Fact[Unit_Price]),Sales_Fact[[#This Row],[Unit_Price]])</f>
        <v>804.9</v>
      </c>
      <c r="H193" s="2">
        <f>IF(ISBLANK(Sales_Fact[[#This Row],[Discount]]),MEDIAN(Sales_Fact[Discount]),Sales_Fact[[#This Row],[Discount]])</f>
        <v>0.03</v>
      </c>
      <c r="I193" t="s">
        <v>1861</v>
      </c>
      <c r="J193" s="1">
        <f>Sales_Fact[[#This Row],[Quantity2]]*Sales_Fact[[#This Row],[Unit_Price3]]*(1-Sales_Fact[[#This Row],[Discount4]])</f>
        <v>780.75299999999993</v>
      </c>
      <c r="K193" s="1">
        <f>Sales_Fact[[#This Row],[Quantity2]]*Sales_Fact[[#This Row],[Unit_Price3]]</f>
        <v>804.9</v>
      </c>
      <c r="L193" s="1">
        <f>Sales_Fact[[#This Row],[Gross Amount]]*Sales_Fact[[#This Row],[Discount4]]</f>
        <v>24.146999999999998</v>
      </c>
      <c r="M193" s="1" t="str">
        <f>IF(Sales_Fact[[#This Row],[Total_Amount5]]&gt;1000,"High Value","Standard")</f>
        <v>Standard</v>
      </c>
      <c r="N193" s="1" t="str">
        <f>_xlfn.XLOOKUP(D193,Product_Dim!$A$2:$A$101,Product_Dim!$B$2:$B$101,"Not Found")</f>
        <v>Carbon Fiber Tennis Racket</v>
      </c>
      <c r="O193" s="1" t="str">
        <f>_xlfn.XLOOKUP(D193,Product_Dim!$A$2:$A$101,Product_Dim!$C$2:$C$101)</f>
        <v>Sports</v>
      </c>
      <c r="P193" s="1">
        <f>_xlfn.XLOOKUP(D193,Product_Dim!$A$2:$A$101,Product_Dim!$H$2:$H$101)</f>
        <v>484.62</v>
      </c>
      <c r="Q193" s="1" t="str">
        <f>_xlfn.XLOOKUP(C193,'Customer_Dim'!$A$2:$A$501,'Customer_Dim'!$I$2:$I$501)</f>
        <v>Platinum</v>
      </c>
      <c r="R193" s="1" t="str">
        <f>_xlfn.XLOOKUP(C193,'Customer_Dim'!$A$2:$A$501,'Customer_Dim'!$D$2:$D$501)</f>
        <v>Male</v>
      </c>
      <c r="S193" s="1" t="str">
        <f>_xlfn.XLOOKUP(C193,'Customer_Dim'!$A$2:$A$501,'Customer_Dim'!$L$2:$L$501)</f>
        <v>Young</v>
      </c>
      <c r="T193" s="1" t="str">
        <f>_xlfn.XLOOKUP(E193,Store_Dim!$A$2:$A$21,Store_Dim!$C$2:$C$21)</f>
        <v>East</v>
      </c>
      <c r="U193" s="1" t="str">
        <f>_xlfn.XLOOKUP(E193,Store_Dim!$A$2:$A$21,Store_Dim!$E$2:$E$21)</f>
        <v>Flagship</v>
      </c>
      <c r="V193" s="1">
        <f>Table8[[#This Row],[Cost]]*Table8[[#This Row],[Quantity]]</f>
        <v>484.62</v>
      </c>
      <c r="W193" s="1">
        <f>Table8[[#This Row],[Total_Amount]]-Table8[[#This Row],[Total Cost]]</f>
        <v>296.13299999999992</v>
      </c>
    </row>
    <row r="194" spans="1:23" hidden="1" x14ac:dyDescent="0.25">
      <c r="A194" t="s">
        <v>2763</v>
      </c>
      <c r="B194" s="3">
        <v>45493</v>
      </c>
      <c r="C194" t="s">
        <v>164</v>
      </c>
      <c r="D194" t="s">
        <v>1779</v>
      </c>
      <c r="E194" t="s">
        <v>1901</v>
      </c>
      <c r="F194" s="4">
        <f>IF(ISBLANK(Sales_Fact[[#This Row],[Quantity]]),MEDIAN(Sales_Fact[Quantity]),Sales_Fact[[#This Row],[Quantity]])</f>
        <v>3</v>
      </c>
      <c r="G194" s="1">
        <f>IF(ISBLANK(Sales_Fact[[#This Row],[Unit_Price]]),MEDIAN(Sales_Fact[Unit_Price]),Sales_Fact[[#This Row],[Unit_Price]])</f>
        <v>361.65</v>
      </c>
      <c r="H194" s="2">
        <f>IF(ISBLANK(Sales_Fact[[#This Row],[Discount]]),MEDIAN(Sales_Fact[Discount]),Sales_Fact[[#This Row],[Discount]])</f>
        <v>0.15</v>
      </c>
      <c r="I194" t="s">
        <v>1868</v>
      </c>
      <c r="J194" s="1">
        <f>Sales_Fact[[#This Row],[Quantity2]]*Sales_Fact[[#This Row],[Unit_Price3]]*(1-Sales_Fact[[#This Row],[Discount4]])</f>
        <v>922.20749999999987</v>
      </c>
      <c r="K194" s="1">
        <f>Sales_Fact[[#This Row],[Quantity2]]*Sales_Fact[[#This Row],[Unit_Price3]]</f>
        <v>1084.9499999999998</v>
      </c>
      <c r="L194" s="1">
        <f>Sales_Fact[[#This Row],[Gross Amount]]*Sales_Fact[[#This Row],[Discount4]]</f>
        <v>162.74249999999998</v>
      </c>
      <c r="M194" s="1" t="str">
        <f>IF(Sales_Fact[[#This Row],[Total_Amount5]]&gt;1000,"High Value","Standard")</f>
        <v>Standard</v>
      </c>
      <c r="N194" s="1" t="str">
        <f>_xlfn.XLOOKUP(D194,Product_Dim!$A$2:$A$101,Product_Dim!$B$2:$B$101,"Not Found")</f>
        <v>Wireless Mouse</v>
      </c>
      <c r="O194" s="1" t="str">
        <f>_xlfn.XLOOKUP(D194,Product_Dim!$A$2:$A$101,Product_Dim!$C$2:$C$101)</f>
        <v>Electronics</v>
      </c>
      <c r="P194" s="1">
        <f>_xlfn.XLOOKUP(D194,Product_Dim!$A$2:$A$101,Product_Dim!$H$2:$H$101)</f>
        <v>392.89</v>
      </c>
      <c r="Q194" s="1" t="str">
        <f>_xlfn.XLOOKUP(C194,'Customer_Dim'!$A$2:$A$501,'Customer_Dim'!$I$2:$I$501)</f>
        <v>Platinum</v>
      </c>
      <c r="R194" s="1" t="str">
        <f>_xlfn.XLOOKUP(C194,'Customer_Dim'!$A$2:$A$501,'Customer_Dim'!$D$2:$D$501)</f>
        <v>Male</v>
      </c>
      <c r="S194" s="1" t="str">
        <f>_xlfn.XLOOKUP(C194,'Customer_Dim'!$A$2:$A$501,'Customer_Dim'!$L$2:$L$501)</f>
        <v>Young</v>
      </c>
      <c r="T194" s="1" t="str">
        <f>_xlfn.XLOOKUP(E194,Store_Dim!$A$2:$A$21,Store_Dim!$C$2:$C$21)</f>
        <v>East</v>
      </c>
      <c r="U194" s="1" t="str">
        <f>_xlfn.XLOOKUP(E194,Store_Dim!$A$2:$A$21,Store_Dim!$E$2:$E$21)</f>
        <v>Online</v>
      </c>
      <c r="V194" s="1">
        <f>Table8[[#This Row],[Cost]]*Table8[[#This Row],[Quantity]]</f>
        <v>1178.67</v>
      </c>
      <c r="W194" s="1">
        <f>Table8[[#This Row],[Total_Amount]]-Table8[[#This Row],[Total Cost]]</f>
        <v>-256.4625000000002</v>
      </c>
    </row>
    <row r="195" spans="1:23" x14ac:dyDescent="0.25">
      <c r="A195" t="s">
        <v>2392</v>
      </c>
      <c r="B195" s="3">
        <v>45772</v>
      </c>
      <c r="C195" t="s">
        <v>168</v>
      </c>
      <c r="D195" t="s">
        <v>1818</v>
      </c>
      <c r="E195" t="s">
        <v>1909</v>
      </c>
      <c r="F195" s="4">
        <f>IF(ISBLANK(Sales_Fact[[#This Row],[Quantity]]),MEDIAN(Sales_Fact[Quantity]),Sales_Fact[[#This Row],[Quantity]])</f>
        <v>1</v>
      </c>
      <c r="G195" s="21">
        <f>IF(ISBLANK(Sales_Fact[[#This Row],[Unit_Price]]),MEDIAN(Sales_Fact[Unit_Price]),Sales_Fact[[#This Row],[Unit_Price]])</f>
        <v>271.76</v>
      </c>
      <c r="H195" s="2">
        <f>IF(ISBLANK(Sales_Fact[[#This Row],[Discount]]),MEDIAN(Sales_Fact[Discount]),Sales_Fact[[#This Row],[Discount]])</f>
        <v>0.03</v>
      </c>
      <c r="I195" t="s">
        <v>1868</v>
      </c>
      <c r="J195" s="21">
        <f>Sales_Fact[[#This Row],[Quantity2]]*Sales_Fact[[#This Row],[Unit_Price3]]*(1-Sales_Fact[[#This Row],[Discount4]])</f>
        <v>263.60719999999998</v>
      </c>
      <c r="K195" s="21">
        <f>Sales_Fact[[#This Row],[Quantity2]]*Sales_Fact[[#This Row],[Unit_Price3]]</f>
        <v>271.76</v>
      </c>
      <c r="L195" s="21">
        <f>Sales_Fact[[#This Row],[Gross Amount]]*Sales_Fact[[#This Row],[Discount4]]</f>
        <v>8.1527999999999992</v>
      </c>
      <c r="M195" s="1" t="str">
        <f>IF(Sales_Fact[[#This Row],[Total_Amount5]]&gt;1000,"High Value","Standard")</f>
        <v>Standard</v>
      </c>
      <c r="N195" s="1" t="str">
        <f>_xlfn.XLOOKUP(D195,Product_Dim!$A$2:$A$101,Product_Dim!$B$2:$B$101,"Not Found")</f>
        <v>Face Foundation Kit</v>
      </c>
      <c r="O195" s="1" t="str">
        <f>_xlfn.XLOOKUP(D195,Product_Dim!$A$2:$A$101,Product_Dim!$C$2:$C$101)</f>
        <v>Beauty</v>
      </c>
      <c r="P195" s="1">
        <f>_xlfn.XLOOKUP(D195,Product_Dim!$A$2:$A$101,Product_Dim!$H$2:$H$101)</f>
        <v>183.04</v>
      </c>
      <c r="Q195" s="1" t="str">
        <f>_xlfn.XLOOKUP(C195,'Customer_Dim'!$A$2:$A$501,'Customer_Dim'!$I$2:$I$501)</f>
        <v>Platinum</v>
      </c>
      <c r="R195" s="1" t="str">
        <f>_xlfn.XLOOKUP(C195,'Customer_Dim'!$A$2:$A$501,'Customer_Dim'!$D$2:$D$501)</f>
        <v>Male</v>
      </c>
      <c r="S195" s="1" t="str">
        <f>_xlfn.XLOOKUP(C195,'Customer_Dim'!$A$2:$A$501,'Customer_Dim'!$L$2:$L$501)</f>
        <v>Young</v>
      </c>
      <c r="T195" s="1" t="str">
        <f>_xlfn.XLOOKUP(E195,Store_Dim!$A$2:$A$21,Store_Dim!$C$2:$C$21)</f>
        <v>South</v>
      </c>
      <c r="U195" s="1" t="str">
        <f>_xlfn.XLOOKUP(E195,Store_Dim!$A$2:$A$21,Store_Dim!$E$2:$E$21)</f>
        <v>Outlet</v>
      </c>
      <c r="V195" s="21">
        <f>Table8[[#This Row],[Cost]]*Table8[[#This Row],[Quantity]]</f>
        <v>183.04</v>
      </c>
      <c r="W195" s="21">
        <f>Table8[[#This Row],[Total_Amount]]-Table8[[#This Row],[Total Cost]]</f>
        <v>80.567199999999985</v>
      </c>
    </row>
    <row r="196" spans="1:23" x14ac:dyDescent="0.25">
      <c r="A196" t="s">
        <v>3635</v>
      </c>
      <c r="B196" s="3">
        <v>45792</v>
      </c>
      <c r="C196" t="s">
        <v>168</v>
      </c>
      <c r="D196" t="s">
        <v>1743</v>
      </c>
      <c r="E196" t="s">
        <v>1931</v>
      </c>
      <c r="F196" s="4">
        <f>IF(ISBLANK(Sales_Fact[[#This Row],[Quantity]]),MEDIAN(Sales_Fact[Quantity]),Sales_Fact[[#This Row],[Quantity]])</f>
        <v>3</v>
      </c>
      <c r="G196" s="21">
        <f>IF(ISBLANK(Sales_Fact[[#This Row],[Unit_Price]]),MEDIAN(Sales_Fact[Unit_Price]),Sales_Fact[[#This Row],[Unit_Price]])</f>
        <v>958.15</v>
      </c>
      <c r="H196" s="2">
        <f>IF(ISBLANK(Sales_Fact[[#This Row],[Discount]]),MEDIAN(Sales_Fact[Discount]),Sales_Fact[[#This Row],[Discount]])</f>
        <v>0.24</v>
      </c>
      <c r="I196" t="s">
        <v>1861</v>
      </c>
      <c r="J196" s="21">
        <f>Sales_Fact[[#This Row],[Quantity2]]*Sales_Fact[[#This Row],[Unit_Price3]]*(1-Sales_Fact[[#This Row],[Discount4]])</f>
        <v>2184.5819999999999</v>
      </c>
      <c r="K196" s="21">
        <f>Sales_Fact[[#This Row],[Quantity2]]*Sales_Fact[[#This Row],[Unit_Price3]]</f>
        <v>2874.45</v>
      </c>
      <c r="L196" s="21">
        <f>Sales_Fact[[#This Row],[Gross Amount]]*Sales_Fact[[#This Row],[Discount4]]</f>
        <v>689.86799999999994</v>
      </c>
      <c r="M196" s="1" t="str">
        <f>IF(Sales_Fact[[#This Row],[Total_Amount5]]&gt;1000,"High Value","Standard")</f>
        <v>High Value</v>
      </c>
      <c r="N196" s="1" t="str">
        <f>_xlfn.XLOOKUP(D196,Product_Dim!$A$2:$A$101,Product_Dim!$B$2:$B$101,"Not Found")</f>
        <v>Matte Lipstick Set</v>
      </c>
      <c r="O196" s="1" t="str">
        <f>_xlfn.XLOOKUP(D196,Product_Dim!$A$2:$A$101,Product_Dim!$C$2:$C$101)</f>
        <v>Beauty</v>
      </c>
      <c r="P196" s="1">
        <f>_xlfn.XLOOKUP(D196,Product_Dim!$A$2:$A$101,Product_Dim!$H$2:$H$101)</f>
        <v>299.11</v>
      </c>
      <c r="Q196" s="1" t="str">
        <f>_xlfn.XLOOKUP(C196,'Customer_Dim'!$A$2:$A$501,'Customer_Dim'!$I$2:$I$501)</f>
        <v>Platinum</v>
      </c>
      <c r="R196" s="1" t="str">
        <f>_xlfn.XLOOKUP(C196,'Customer_Dim'!$A$2:$A$501,'Customer_Dim'!$D$2:$D$501)</f>
        <v>Male</v>
      </c>
      <c r="S196" s="1" t="str">
        <f>_xlfn.XLOOKUP(C196,'Customer_Dim'!$A$2:$A$501,'Customer_Dim'!$L$2:$L$501)</f>
        <v>Young</v>
      </c>
      <c r="T196" s="1" t="str">
        <f>_xlfn.XLOOKUP(E196,Store_Dim!$A$2:$A$21,Store_Dim!$C$2:$C$21)</f>
        <v>South</v>
      </c>
      <c r="U196" s="1" t="str">
        <f>_xlfn.XLOOKUP(E196,Store_Dim!$A$2:$A$21,Store_Dim!$E$2:$E$21)</f>
        <v>Online</v>
      </c>
      <c r="V196" s="21">
        <f>Table8[[#This Row],[Cost]]*Table8[[#This Row],[Quantity]]</f>
        <v>897.33</v>
      </c>
      <c r="W196" s="21">
        <f>Table8[[#This Row],[Total_Amount]]-Table8[[#This Row],[Total Cost]]</f>
        <v>1287.252</v>
      </c>
    </row>
    <row r="197" spans="1:23" hidden="1" x14ac:dyDescent="0.25">
      <c r="A197" t="s">
        <v>2190</v>
      </c>
      <c r="B197" s="3">
        <v>45615</v>
      </c>
      <c r="C197" t="s">
        <v>168</v>
      </c>
      <c r="D197" t="s">
        <v>1704</v>
      </c>
      <c r="E197" t="s">
        <v>1913</v>
      </c>
      <c r="F197" s="4">
        <f>IF(ISBLANK(Sales_Fact[[#This Row],[Quantity]]),MEDIAN(Sales_Fact[Quantity]),Sales_Fact[[#This Row],[Quantity]])</f>
        <v>1</v>
      </c>
      <c r="G197" s="1">
        <f>IF(ISBLANK(Sales_Fact[[#This Row],[Unit_Price]]),MEDIAN(Sales_Fact[Unit_Price]),Sales_Fact[[#This Row],[Unit_Price]])</f>
        <v>889.19</v>
      </c>
      <c r="H197" s="2">
        <f>IF(ISBLANK(Sales_Fact[[#This Row],[Discount]]),MEDIAN(Sales_Fact[Discount]),Sales_Fact[[#This Row],[Discount]])</f>
        <v>0.03</v>
      </c>
      <c r="I197" t="s">
        <v>1861</v>
      </c>
      <c r="J197" s="1">
        <f>Sales_Fact[[#This Row],[Quantity2]]*Sales_Fact[[#This Row],[Unit_Price3]]*(1-Sales_Fact[[#This Row],[Discount4]])</f>
        <v>862.51430000000005</v>
      </c>
      <c r="K197" s="1">
        <f>Sales_Fact[[#This Row],[Quantity2]]*Sales_Fact[[#This Row],[Unit_Price3]]</f>
        <v>889.19</v>
      </c>
      <c r="L197" s="1">
        <f>Sales_Fact[[#This Row],[Gross Amount]]*Sales_Fact[[#This Row],[Discount4]]</f>
        <v>26.675699999999999</v>
      </c>
      <c r="M197" s="1" t="str">
        <f>IF(Sales_Fact[[#This Row],[Total_Amount5]]&gt;1000,"High Value","Standard")</f>
        <v>Standard</v>
      </c>
      <c r="N197" s="1" t="str">
        <f>_xlfn.XLOOKUP(D197,Product_Dim!$A$2:$A$101,Product_Dim!$B$2:$B$101,"Not Found")</f>
        <v>HDMI Cable – 2m</v>
      </c>
      <c r="O197" s="1" t="str">
        <f>_xlfn.XLOOKUP(D197,Product_Dim!$A$2:$A$101,Product_Dim!$C$2:$C$101)</f>
        <v>Electronics</v>
      </c>
      <c r="P197" s="1">
        <f>_xlfn.XLOOKUP(D197,Product_Dim!$A$2:$A$101,Product_Dim!$H$2:$H$101)</f>
        <v>88.49</v>
      </c>
      <c r="Q197" s="1" t="str">
        <f>_xlfn.XLOOKUP(C197,'Customer_Dim'!$A$2:$A$501,'Customer_Dim'!$I$2:$I$501)</f>
        <v>Platinum</v>
      </c>
      <c r="R197" s="1" t="str">
        <f>_xlfn.XLOOKUP(C197,'Customer_Dim'!$A$2:$A$501,'Customer_Dim'!$D$2:$D$501)</f>
        <v>Male</v>
      </c>
      <c r="S197" s="1" t="str">
        <f>_xlfn.XLOOKUP(C197,'Customer_Dim'!$A$2:$A$501,'Customer_Dim'!$L$2:$L$501)</f>
        <v>Young</v>
      </c>
      <c r="T197" s="1" t="str">
        <f>_xlfn.XLOOKUP(E197,Store_Dim!$A$2:$A$21,Store_Dim!$C$2:$C$21)</f>
        <v>North</v>
      </c>
      <c r="U197" s="1" t="str">
        <f>_xlfn.XLOOKUP(E197,Store_Dim!$A$2:$A$21,Store_Dim!$E$2:$E$21)</f>
        <v>Online</v>
      </c>
      <c r="V197" s="1">
        <f>Table8[[#This Row],[Cost]]*Table8[[#This Row],[Quantity]]</f>
        <v>88.49</v>
      </c>
      <c r="W197" s="1">
        <f>Table8[[#This Row],[Total_Amount]]-Table8[[#This Row],[Total Cost]]</f>
        <v>774.02430000000004</v>
      </c>
    </row>
    <row r="198" spans="1:23" hidden="1" x14ac:dyDescent="0.25">
      <c r="A198" t="s">
        <v>2569</v>
      </c>
      <c r="B198" s="3">
        <v>45292</v>
      </c>
      <c r="C198" t="s">
        <v>172</v>
      </c>
      <c r="D198" t="s">
        <v>1701</v>
      </c>
      <c r="E198" t="s">
        <v>1870</v>
      </c>
      <c r="F198" s="4">
        <f>IF(ISBLANK(Sales_Fact[[#This Row],[Quantity]]),MEDIAN(Sales_Fact[Quantity]),Sales_Fact[[#This Row],[Quantity]])</f>
        <v>4</v>
      </c>
      <c r="G198" s="1">
        <f>IF(ISBLANK(Sales_Fact[[#This Row],[Unit_Price]]),MEDIAN(Sales_Fact[Unit_Price]),Sales_Fact[[#This Row],[Unit_Price]])</f>
        <v>689.67</v>
      </c>
      <c r="H198" s="2">
        <f>IF(ISBLANK(Sales_Fact[[#This Row],[Discount]]),MEDIAN(Sales_Fact[Discount]),Sales_Fact[[#This Row],[Discount]])</f>
        <v>0.05</v>
      </c>
      <c r="I198" t="s">
        <v>1861</v>
      </c>
      <c r="J198" s="1">
        <f>Sales_Fact[[#This Row],[Quantity2]]*Sales_Fact[[#This Row],[Unit_Price3]]*(1-Sales_Fact[[#This Row],[Discount4]])</f>
        <v>2620.7459999999996</v>
      </c>
      <c r="K198" s="1">
        <f>Sales_Fact[[#This Row],[Quantity2]]*Sales_Fact[[#This Row],[Unit_Price3]]</f>
        <v>2758.68</v>
      </c>
      <c r="L198" s="1">
        <f>Sales_Fact[[#This Row],[Gross Amount]]*Sales_Fact[[#This Row],[Discount4]]</f>
        <v>137.934</v>
      </c>
      <c r="M198" s="1" t="str">
        <f>IF(Sales_Fact[[#This Row],[Total_Amount5]]&gt;1000,"High Value","Standard")</f>
        <v>High Value</v>
      </c>
      <c r="N198" s="1" t="str">
        <f>_xlfn.XLOOKUP(D198,Product_Dim!$A$2:$A$101,Product_Dim!$B$2:$B$101,"Not Found")</f>
        <v>Boxing Hand Wraps</v>
      </c>
      <c r="O198" s="1" t="str">
        <f>_xlfn.XLOOKUP(D198,Product_Dim!$A$2:$A$101,Product_Dim!$C$2:$C$101)</f>
        <v>Sports</v>
      </c>
      <c r="P198" s="1">
        <f>_xlfn.XLOOKUP(D198,Product_Dim!$A$2:$A$101,Product_Dim!$H$2:$H$101)</f>
        <v>190.29</v>
      </c>
      <c r="Q198" s="1" t="str">
        <f>_xlfn.XLOOKUP(C198,'Customer_Dim'!$A$2:$A$501,'Customer_Dim'!$I$2:$I$501)</f>
        <v>Gold</v>
      </c>
      <c r="R198" s="1" t="str">
        <f>_xlfn.XLOOKUP(C198,'Customer_Dim'!$A$2:$A$501,'Customer_Dim'!$D$2:$D$501)</f>
        <v>Male</v>
      </c>
      <c r="S198" s="1" t="str">
        <f>_xlfn.XLOOKUP(C198,'Customer_Dim'!$A$2:$A$501,'Customer_Dim'!$L$2:$L$501)</f>
        <v>Middle Age</v>
      </c>
      <c r="T198" s="1" t="str">
        <f>_xlfn.XLOOKUP(E198,Store_Dim!$A$2:$A$21,Store_Dim!$C$2:$C$21)</f>
        <v>North</v>
      </c>
      <c r="U198" s="1" t="str">
        <f>_xlfn.XLOOKUP(E198,Store_Dim!$A$2:$A$21,Store_Dim!$E$2:$E$21)</f>
        <v>Outlet</v>
      </c>
      <c r="V198" s="1">
        <f>Table8[[#This Row],[Cost]]*Table8[[#This Row],[Quantity]]</f>
        <v>761.16</v>
      </c>
      <c r="W198" s="1">
        <f>Table8[[#This Row],[Total_Amount]]-Table8[[#This Row],[Total Cost]]</f>
        <v>1859.5859999999998</v>
      </c>
    </row>
    <row r="199" spans="1:23" hidden="1" x14ac:dyDescent="0.25">
      <c r="A199" t="s">
        <v>3245</v>
      </c>
      <c r="B199" s="3">
        <v>45461</v>
      </c>
      <c r="C199" t="s">
        <v>172</v>
      </c>
      <c r="D199" t="s">
        <v>1597</v>
      </c>
      <c r="E199" t="s">
        <v>1874</v>
      </c>
      <c r="F199" s="4">
        <f>IF(ISBLANK(Sales_Fact[[#This Row],[Quantity]]),MEDIAN(Sales_Fact[Quantity]),Sales_Fact[[#This Row],[Quantity]])</f>
        <v>1</v>
      </c>
      <c r="G199" s="1">
        <f>IF(ISBLANK(Sales_Fact[[#This Row],[Unit_Price]]),MEDIAN(Sales_Fact[Unit_Price]),Sales_Fact[[#This Row],[Unit_Price]])</f>
        <v>541.24</v>
      </c>
      <c r="H199" s="2">
        <f>IF(ISBLANK(Sales_Fact[[#This Row],[Discount]]),MEDIAN(Sales_Fact[Discount]),Sales_Fact[[#This Row],[Discount]])</f>
        <v>0.03</v>
      </c>
      <c r="I199" t="s">
        <v>1868</v>
      </c>
      <c r="J199" s="1">
        <f>Sales_Fact[[#This Row],[Quantity2]]*Sales_Fact[[#This Row],[Unit_Price3]]*(1-Sales_Fact[[#This Row],[Discount4]])</f>
        <v>525.00279999999998</v>
      </c>
      <c r="K199" s="1">
        <f>Sales_Fact[[#This Row],[Quantity2]]*Sales_Fact[[#This Row],[Unit_Price3]]</f>
        <v>541.24</v>
      </c>
      <c r="L199" s="1">
        <f>Sales_Fact[[#This Row],[Gross Amount]]*Sales_Fact[[#This Row],[Discount4]]</f>
        <v>16.237200000000001</v>
      </c>
      <c r="M199" s="1" t="str">
        <f>IF(Sales_Fact[[#This Row],[Total_Amount5]]&gt;1000,"High Value","Standard")</f>
        <v>Standard</v>
      </c>
      <c r="N199" s="1" t="str">
        <f>_xlfn.XLOOKUP(D199,Product_Dim!$A$2:$A$101,Product_Dim!$B$2:$B$101,"Not Found")</f>
        <v>4K Home Projector</v>
      </c>
      <c r="O199" s="1" t="str">
        <f>_xlfn.XLOOKUP(D199,Product_Dim!$A$2:$A$101,Product_Dim!$C$2:$C$101)</f>
        <v>Electronics</v>
      </c>
      <c r="P199" s="1">
        <f>_xlfn.XLOOKUP(D199,Product_Dim!$A$2:$A$101,Product_Dim!$H$2:$H$101)</f>
        <v>465.34</v>
      </c>
      <c r="Q199" s="1" t="str">
        <f>_xlfn.XLOOKUP(C199,'Customer_Dim'!$A$2:$A$501,'Customer_Dim'!$I$2:$I$501)</f>
        <v>Gold</v>
      </c>
      <c r="R199" s="1" t="str">
        <f>_xlfn.XLOOKUP(C199,'Customer_Dim'!$A$2:$A$501,'Customer_Dim'!$D$2:$D$501)</f>
        <v>Male</v>
      </c>
      <c r="S199" s="1" t="str">
        <f>_xlfn.XLOOKUP(C199,'Customer_Dim'!$A$2:$A$501,'Customer_Dim'!$L$2:$L$501)</f>
        <v>Middle Age</v>
      </c>
      <c r="T199" s="1" t="str">
        <f>_xlfn.XLOOKUP(E199,Store_Dim!$A$2:$A$21,Store_Dim!$C$2:$C$21)</f>
        <v>South</v>
      </c>
      <c r="U199" s="1" t="str">
        <f>_xlfn.XLOOKUP(E199,Store_Dim!$A$2:$A$21,Store_Dim!$E$2:$E$21)</f>
        <v>Online</v>
      </c>
      <c r="V199" s="1">
        <f>Table8[[#This Row],[Cost]]*Table8[[#This Row],[Quantity]]</f>
        <v>465.34</v>
      </c>
      <c r="W199" s="1">
        <f>Table8[[#This Row],[Total_Amount]]-Table8[[#This Row],[Total Cost]]</f>
        <v>59.662800000000004</v>
      </c>
    </row>
    <row r="200" spans="1:23" hidden="1" x14ac:dyDescent="0.25">
      <c r="A200" t="s">
        <v>2297</v>
      </c>
      <c r="B200" s="3">
        <v>45823</v>
      </c>
      <c r="C200" t="s">
        <v>172</v>
      </c>
      <c r="D200" t="s">
        <v>1668</v>
      </c>
      <c r="E200" t="s">
        <v>1913</v>
      </c>
      <c r="F200" s="4">
        <f>IF(ISBLANK(Sales_Fact[[#This Row],[Quantity]]),MEDIAN(Sales_Fact[Quantity]),Sales_Fact[[#This Row],[Quantity]])</f>
        <v>1</v>
      </c>
      <c r="G200" s="1">
        <f>IF(ISBLANK(Sales_Fact[[#This Row],[Unit_Price]]),MEDIAN(Sales_Fact[Unit_Price]),Sales_Fact[[#This Row],[Unit_Price]])</f>
        <v>454.71</v>
      </c>
      <c r="H200" s="2">
        <f>IF(ISBLANK(Sales_Fact[[#This Row],[Discount]]),MEDIAN(Sales_Fact[Discount]),Sales_Fact[[#This Row],[Discount]])</f>
        <v>0.16</v>
      </c>
      <c r="I200" t="s">
        <v>1868</v>
      </c>
      <c r="J200" s="1">
        <f>Sales_Fact[[#This Row],[Quantity2]]*Sales_Fact[[#This Row],[Unit_Price3]]*(1-Sales_Fact[[#This Row],[Discount4]])</f>
        <v>381.95639999999997</v>
      </c>
      <c r="K200" s="1">
        <f>Sales_Fact[[#This Row],[Quantity2]]*Sales_Fact[[#This Row],[Unit_Price3]]</f>
        <v>454.71</v>
      </c>
      <c r="L200" s="1">
        <f>Sales_Fact[[#This Row],[Gross Amount]]*Sales_Fact[[#This Row],[Discount4]]</f>
        <v>72.753599999999992</v>
      </c>
      <c r="M200" s="1" t="str">
        <f>IF(Sales_Fact[[#This Row],[Total_Amount5]]&gt;1000,"High Value","Standard")</f>
        <v>Standard</v>
      </c>
      <c r="N200" s="1" t="str">
        <f>_xlfn.XLOOKUP(D200,Product_Dim!$A$2:$A$101,Product_Dim!$B$2:$B$101,"Not Found")</f>
        <v>Portable Power Bank</v>
      </c>
      <c r="O200" s="1" t="str">
        <f>_xlfn.XLOOKUP(D200,Product_Dim!$A$2:$A$101,Product_Dim!$C$2:$C$101)</f>
        <v>Electronics</v>
      </c>
      <c r="P200" s="1">
        <f>_xlfn.XLOOKUP(D200,Product_Dim!$A$2:$A$101,Product_Dim!$H$2:$H$101)</f>
        <v>326.06</v>
      </c>
      <c r="Q200" s="1" t="str">
        <f>_xlfn.XLOOKUP(C200,'Customer_Dim'!$A$2:$A$501,'Customer_Dim'!$I$2:$I$501)</f>
        <v>Gold</v>
      </c>
      <c r="R200" s="1" t="str">
        <f>_xlfn.XLOOKUP(C200,'Customer_Dim'!$A$2:$A$501,'Customer_Dim'!$D$2:$D$501)</f>
        <v>Male</v>
      </c>
      <c r="S200" s="1" t="str">
        <f>_xlfn.XLOOKUP(C200,'Customer_Dim'!$A$2:$A$501,'Customer_Dim'!$L$2:$L$501)</f>
        <v>Middle Age</v>
      </c>
      <c r="T200" s="1" t="str">
        <f>_xlfn.XLOOKUP(E200,Store_Dim!$A$2:$A$21,Store_Dim!$C$2:$C$21)</f>
        <v>North</v>
      </c>
      <c r="U200" s="1" t="str">
        <f>_xlfn.XLOOKUP(E200,Store_Dim!$A$2:$A$21,Store_Dim!$E$2:$E$21)</f>
        <v>Online</v>
      </c>
      <c r="V200" s="1">
        <f>Table8[[#This Row],[Cost]]*Table8[[#This Row],[Quantity]]</f>
        <v>326.06</v>
      </c>
      <c r="W200" s="1">
        <f>Table8[[#This Row],[Total_Amount]]-Table8[[#This Row],[Total Cost]]</f>
        <v>55.896399999999971</v>
      </c>
    </row>
    <row r="201" spans="1:23" hidden="1" x14ac:dyDescent="0.25">
      <c r="A201" t="s">
        <v>2261</v>
      </c>
      <c r="B201" s="3">
        <v>45756</v>
      </c>
      <c r="C201" t="s">
        <v>176</v>
      </c>
      <c r="D201" t="s">
        <v>1578</v>
      </c>
      <c r="E201" t="s">
        <v>1913</v>
      </c>
      <c r="F201" s="4">
        <f>IF(ISBLANK(Sales_Fact[[#This Row],[Quantity]]),MEDIAN(Sales_Fact[Quantity]),Sales_Fact[[#This Row],[Quantity]])</f>
        <v>2</v>
      </c>
      <c r="G201" s="1">
        <f>IF(ISBLANK(Sales_Fact[[#This Row],[Unit_Price]]),MEDIAN(Sales_Fact[Unit_Price]),Sales_Fact[[#This Row],[Unit_Price]])</f>
        <v>397.63</v>
      </c>
      <c r="H201" s="2">
        <f>IF(ISBLANK(Sales_Fact[[#This Row],[Discount]]),MEDIAN(Sales_Fact[Discount]),Sales_Fact[[#This Row],[Discount]])</f>
        <v>0.26</v>
      </c>
      <c r="I201" t="s">
        <v>1864</v>
      </c>
      <c r="J201" s="1">
        <f>Sales_Fact[[#This Row],[Quantity2]]*Sales_Fact[[#This Row],[Unit_Price3]]*(1-Sales_Fact[[#This Row],[Discount4]])</f>
        <v>588.49239999999998</v>
      </c>
      <c r="K201" s="1">
        <f>Sales_Fact[[#This Row],[Quantity2]]*Sales_Fact[[#This Row],[Unit_Price3]]</f>
        <v>795.26</v>
      </c>
      <c r="L201" s="1">
        <f>Sales_Fact[[#This Row],[Gross Amount]]*Sales_Fact[[#This Row],[Discount4]]</f>
        <v>206.76760000000002</v>
      </c>
      <c r="M201" s="1" t="str">
        <f>IF(Sales_Fact[[#This Row],[Total_Amount5]]&gt;1000,"High Value","Standard")</f>
        <v>Standard</v>
      </c>
      <c r="N201" s="1" t="str">
        <f>_xlfn.XLOOKUP(D201,Product_Dim!$A$2:$A$101,Product_Dim!$B$2:$B$101,"Not Found")</f>
        <v>Adjustable Dumbbell Set</v>
      </c>
      <c r="O201" s="1" t="str">
        <f>_xlfn.XLOOKUP(D201,Product_Dim!$A$2:$A$101,Product_Dim!$C$2:$C$101)</f>
        <v>Sports</v>
      </c>
      <c r="P201" s="1">
        <f>_xlfn.XLOOKUP(D201,Product_Dim!$A$2:$A$101,Product_Dim!$H$2:$H$101)</f>
        <v>495.72</v>
      </c>
      <c r="Q201" s="1" t="str">
        <f>_xlfn.XLOOKUP(C201,'Customer_Dim'!$A$2:$A$501,'Customer_Dim'!$I$2:$I$501)</f>
        <v>Bronze</v>
      </c>
      <c r="R201" s="1" t="str">
        <f>_xlfn.XLOOKUP(C201,'Customer_Dim'!$A$2:$A$501,'Customer_Dim'!$D$2:$D$501)</f>
        <v>Male</v>
      </c>
      <c r="S201" s="1" t="str">
        <f>_xlfn.XLOOKUP(C201,'Customer_Dim'!$A$2:$A$501,'Customer_Dim'!$L$2:$L$501)</f>
        <v>Middle Age</v>
      </c>
      <c r="T201" s="1" t="str">
        <f>_xlfn.XLOOKUP(E201,Store_Dim!$A$2:$A$21,Store_Dim!$C$2:$C$21)</f>
        <v>North</v>
      </c>
      <c r="U201" s="1" t="str">
        <f>_xlfn.XLOOKUP(E201,Store_Dim!$A$2:$A$21,Store_Dim!$E$2:$E$21)</f>
        <v>Online</v>
      </c>
      <c r="V201" s="1">
        <f>Table8[[#This Row],[Cost]]*Table8[[#This Row],[Quantity]]</f>
        <v>991.44</v>
      </c>
      <c r="W201" s="1">
        <f>Table8[[#This Row],[Total_Amount]]-Table8[[#This Row],[Total Cost]]</f>
        <v>-402.94760000000008</v>
      </c>
    </row>
    <row r="202" spans="1:23" hidden="1" x14ac:dyDescent="0.25">
      <c r="A202" t="s">
        <v>2369</v>
      </c>
      <c r="B202" s="3">
        <v>45308</v>
      </c>
      <c r="C202" t="s">
        <v>176</v>
      </c>
      <c r="D202" t="s">
        <v>1614</v>
      </c>
      <c r="E202" t="s">
        <v>1901</v>
      </c>
      <c r="F202" s="4">
        <f>IF(ISBLANK(Sales_Fact[[#This Row],[Quantity]]),MEDIAN(Sales_Fact[Quantity]),Sales_Fact[[#This Row],[Quantity]])</f>
        <v>3</v>
      </c>
      <c r="G202" s="1">
        <f>IF(ISBLANK(Sales_Fact[[#This Row],[Unit_Price]]),MEDIAN(Sales_Fact[Unit_Price]),Sales_Fact[[#This Row],[Unit_Price]])</f>
        <v>748.56</v>
      </c>
      <c r="H202" s="2">
        <f>IF(ISBLANK(Sales_Fact[[#This Row],[Discount]]),MEDIAN(Sales_Fact[Discount]),Sales_Fact[[#This Row],[Discount]])</f>
        <v>0.26</v>
      </c>
      <c r="I202" t="s">
        <v>1861</v>
      </c>
      <c r="J202" s="1">
        <f>Sales_Fact[[#This Row],[Quantity2]]*Sales_Fact[[#This Row],[Unit_Price3]]*(1-Sales_Fact[[#This Row],[Discount4]])</f>
        <v>1661.8031999999998</v>
      </c>
      <c r="K202" s="1">
        <f>Sales_Fact[[#This Row],[Quantity2]]*Sales_Fact[[#This Row],[Unit_Price3]]</f>
        <v>2245.6799999999998</v>
      </c>
      <c r="L202" s="1">
        <f>Sales_Fact[[#This Row],[Gross Amount]]*Sales_Fact[[#This Row],[Discount4]]</f>
        <v>583.8768</v>
      </c>
      <c r="M202" s="1" t="str">
        <f>IF(Sales_Fact[[#This Row],[Total_Amount5]]&gt;1000,"High Value","Standard")</f>
        <v>High Value</v>
      </c>
      <c r="N202" s="1" t="str">
        <f>_xlfn.XLOOKUP(D202,Product_Dim!$A$2:$A$101,Product_Dim!$B$2:$B$101,"Not Found")</f>
        <v>Multi-Purpose Storage Box</v>
      </c>
      <c r="O202" s="1" t="str">
        <f>_xlfn.XLOOKUP(D202,Product_Dim!$A$2:$A$101,Product_Dim!$C$2:$C$101)</f>
        <v>Home</v>
      </c>
      <c r="P202" s="1">
        <f>_xlfn.XLOOKUP(D202,Product_Dim!$A$2:$A$101,Product_Dim!$H$2:$H$101)</f>
        <v>123.46</v>
      </c>
      <c r="Q202" s="1" t="str">
        <f>_xlfn.XLOOKUP(C202,'Customer_Dim'!$A$2:$A$501,'Customer_Dim'!$I$2:$I$501)</f>
        <v>Bronze</v>
      </c>
      <c r="R202" s="1" t="str">
        <f>_xlfn.XLOOKUP(C202,'Customer_Dim'!$A$2:$A$501,'Customer_Dim'!$D$2:$D$501)</f>
        <v>Male</v>
      </c>
      <c r="S202" s="1" t="str">
        <f>_xlfn.XLOOKUP(C202,'Customer_Dim'!$A$2:$A$501,'Customer_Dim'!$L$2:$L$501)</f>
        <v>Middle Age</v>
      </c>
      <c r="T202" s="1" t="str">
        <f>_xlfn.XLOOKUP(E202,Store_Dim!$A$2:$A$21,Store_Dim!$C$2:$C$21)</f>
        <v>East</v>
      </c>
      <c r="U202" s="1" t="str">
        <f>_xlfn.XLOOKUP(E202,Store_Dim!$A$2:$A$21,Store_Dim!$E$2:$E$21)</f>
        <v>Online</v>
      </c>
      <c r="V202" s="1">
        <f>Table8[[#This Row],[Cost]]*Table8[[#This Row],[Quantity]]</f>
        <v>370.38</v>
      </c>
      <c r="W202" s="1">
        <f>Table8[[#This Row],[Total_Amount]]-Table8[[#This Row],[Total Cost]]</f>
        <v>1291.4231999999997</v>
      </c>
    </row>
    <row r="203" spans="1:23" x14ac:dyDescent="0.25">
      <c r="A203" t="s">
        <v>3371</v>
      </c>
      <c r="B203" s="3">
        <v>45435</v>
      </c>
      <c r="C203" t="s">
        <v>176</v>
      </c>
      <c r="D203" t="s">
        <v>1728</v>
      </c>
      <c r="E203" t="s">
        <v>1913</v>
      </c>
      <c r="F203" s="4">
        <f>IF(ISBLANK(Sales_Fact[[#This Row],[Quantity]]),MEDIAN(Sales_Fact[Quantity]),Sales_Fact[[#This Row],[Quantity]])</f>
        <v>1</v>
      </c>
      <c r="G203" s="21">
        <f>IF(ISBLANK(Sales_Fact[[#This Row],[Unit_Price]]),MEDIAN(Sales_Fact[Unit_Price]),Sales_Fact[[#This Row],[Unit_Price]])</f>
        <v>885.72</v>
      </c>
      <c r="H203" s="2">
        <f>IF(ISBLANK(Sales_Fact[[#This Row],[Discount]]),MEDIAN(Sales_Fact[Discount]),Sales_Fact[[#This Row],[Discount]])</f>
        <v>0.15</v>
      </c>
      <c r="I203" t="s">
        <v>1861</v>
      </c>
      <c r="J203" s="21">
        <f>Sales_Fact[[#This Row],[Quantity2]]*Sales_Fact[[#This Row],[Unit_Price3]]*(1-Sales_Fact[[#This Row],[Discount4]])</f>
        <v>752.86199999999997</v>
      </c>
      <c r="K203" s="21">
        <f>Sales_Fact[[#This Row],[Quantity2]]*Sales_Fact[[#This Row],[Unit_Price3]]</f>
        <v>885.72</v>
      </c>
      <c r="L203" s="21">
        <f>Sales_Fact[[#This Row],[Gross Amount]]*Sales_Fact[[#This Row],[Discount4]]</f>
        <v>132.858</v>
      </c>
      <c r="M203" s="1" t="str">
        <f>IF(Sales_Fact[[#This Row],[Total_Amount5]]&gt;1000,"High Value","Standard")</f>
        <v>Standard</v>
      </c>
      <c r="N203" s="1" t="str">
        <f>_xlfn.XLOOKUP(D203,Product_Dim!$A$2:$A$101,Product_Dim!$B$2:$B$101,"Not Found")</f>
        <v>Men's Hair Styling Gel</v>
      </c>
      <c r="O203" s="1" t="str">
        <f>_xlfn.XLOOKUP(D203,Product_Dim!$A$2:$A$101,Product_Dim!$C$2:$C$101)</f>
        <v>Beauty</v>
      </c>
      <c r="P203" s="1">
        <f>_xlfn.XLOOKUP(D203,Product_Dim!$A$2:$A$101,Product_Dim!$H$2:$H$101)</f>
        <v>17.309999999999999</v>
      </c>
      <c r="Q203" s="1" t="str">
        <f>_xlfn.XLOOKUP(C203,'Customer_Dim'!$A$2:$A$501,'Customer_Dim'!$I$2:$I$501)</f>
        <v>Bronze</v>
      </c>
      <c r="R203" s="1" t="str">
        <f>_xlfn.XLOOKUP(C203,'Customer_Dim'!$A$2:$A$501,'Customer_Dim'!$D$2:$D$501)</f>
        <v>Male</v>
      </c>
      <c r="S203" s="1" t="str">
        <f>_xlfn.XLOOKUP(C203,'Customer_Dim'!$A$2:$A$501,'Customer_Dim'!$L$2:$L$501)</f>
        <v>Middle Age</v>
      </c>
      <c r="T203" s="1" t="str">
        <f>_xlfn.XLOOKUP(E203,Store_Dim!$A$2:$A$21,Store_Dim!$C$2:$C$21)</f>
        <v>North</v>
      </c>
      <c r="U203" s="1" t="str">
        <f>_xlfn.XLOOKUP(E203,Store_Dim!$A$2:$A$21,Store_Dim!$E$2:$E$21)</f>
        <v>Online</v>
      </c>
      <c r="V203" s="21">
        <f>Table8[[#This Row],[Cost]]*Table8[[#This Row],[Quantity]]</f>
        <v>17.309999999999999</v>
      </c>
      <c r="W203" s="21">
        <f>Table8[[#This Row],[Total_Amount]]-Table8[[#This Row],[Total Cost]]</f>
        <v>735.55200000000002</v>
      </c>
    </row>
    <row r="204" spans="1:23" hidden="1" x14ac:dyDescent="0.25">
      <c r="A204" t="s">
        <v>3708</v>
      </c>
      <c r="B204" s="3">
        <v>45312</v>
      </c>
      <c r="C204" t="s">
        <v>176</v>
      </c>
      <c r="D204" t="s">
        <v>1605</v>
      </c>
      <c r="E204" t="s">
        <v>1860</v>
      </c>
      <c r="F204" s="4">
        <f>IF(ISBLANK(Sales_Fact[[#This Row],[Quantity]]),MEDIAN(Sales_Fact[Quantity]),Sales_Fact[[#This Row],[Quantity]])</f>
        <v>4</v>
      </c>
      <c r="G204" s="1">
        <f>IF(ISBLANK(Sales_Fact[[#This Row],[Unit_Price]]),MEDIAN(Sales_Fact[Unit_Price]),Sales_Fact[[#This Row],[Unit_Price]])</f>
        <v>408.07</v>
      </c>
      <c r="H204" s="2">
        <f>IF(ISBLANK(Sales_Fact[[#This Row],[Discount]]),MEDIAN(Sales_Fact[Discount]),Sales_Fact[[#This Row],[Discount]])</f>
        <v>0.28000000000000003</v>
      </c>
      <c r="I204" t="s">
        <v>1868</v>
      </c>
      <c r="J204" s="1">
        <f>Sales_Fact[[#This Row],[Quantity2]]*Sales_Fact[[#This Row],[Unit_Price3]]*(1-Sales_Fact[[#This Row],[Discount4]])</f>
        <v>1175.2415999999998</v>
      </c>
      <c r="K204" s="1">
        <f>Sales_Fact[[#This Row],[Quantity2]]*Sales_Fact[[#This Row],[Unit_Price3]]</f>
        <v>1632.28</v>
      </c>
      <c r="L204" s="1">
        <f>Sales_Fact[[#This Row],[Gross Amount]]*Sales_Fact[[#This Row],[Discount4]]</f>
        <v>457.03840000000002</v>
      </c>
      <c r="M204" s="1" t="str">
        <f>IF(Sales_Fact[[#This Row],[Total_Amount5]]&gt;1000,"High Value","Standard")</f>
        <v>High Value</v>
      </c>
      <c r="N204" s="1" t="str">
        <f>_xlfn.XLOOKUP(D204,Product_Dim!$A$2:$A$101,Product_Dim!$B$2:$B$101,"Not Found")</f>
        <v>Women's Denim Jeans</v>
      </c>
      <c r="O204" s="1" t="str">
        <f>_xlfn.XLOOKUP(D204,Product_Dim!$A$2:$A$101,Product_Dim!$C$2:$C$101)</f>
        <v>Clothing</v>
      </c>
      <c r="P204" s="1">
        <f>_xlfn.XLOOKUP(D204,Product_Dim!$A$2:$A$101,Product_Dim!$H$2:$H$101)</f>
        <v>242.96499999999997</v>
      </c>
      <c r="Q204" s="1" t="str">
        <f>_xlfn.XLOOKUP(C204,'Customer_Dim'!$A$2:$A$501,'Customer_Dim'!$I$2:$I$501)</f>
        <v>Bronze</v>
      </c>
      <c r="R204" s="1" t="str">
        <f>_xlfn.XLOOKUP(C204,'Customer_Dim'!$A$2:$A$501,'Customer_Dim'!$D$2:$D$501)</f>
        <v>Male</v>
      </c>
      <c r="S204" s="1" t="str">
        <f>_xlfn.XLOOKUP(C204,'Customer_Dim'!$A$2:$A$501,'Customer_Dim'!$L$2:$L$501)</f>
        <v>Middle Age</v>
      </c>
      <c r="T204" s="1" t="str">
        <f>_xlfn.XLOOKUP(E204,Store_Dim!$A$2:$A$21,Store_Dim!$C$2:$C$21)</f>
        <v>North</v>
      </c>
      <c r="U204" s="1" t="str">
        <f>_xlfn.XLOOKUP(E204,Store_Dim!$A$2:$A$21,Store_Dim!$E$2:$E$21)</f>
        <v>Outlet</v>
      </c>
      <c r="V204" s="1">
        <f>Table8[[#This Row],[Cost]]*Table8[[#This Row],[Quantity]]</f>
        <v>971.8599999999999</v>
      </c>
      <c r="W204" s="1">
        <f>Table8[[#This Row],[Total_Amount]]-Table8[[#This Row],[Total Cost]]</f>
        <v>203.38159999999993</v>
      </c>
    </row>
    <row r="205" spans="1:23" hidden="1" x14ac:dyDescent="0.25">
      <c r="A205" t="s">
        <v>2141</v>
      </c>
      <c r="B205" s="3">
        <v>45746</v>
      </c>
      <c r="C205" t="s">
        <v>176</v>
      </c>
      <c r="D205" t="s">
        <v>1552</v>
      </c>
      <c r="E205" t="s">
        <v>1890</v>
      </c>
      <c r="F205" s="4">
        <f>IF(ISBLANK(Sales_Fact[[#This Row],[Quantity]]),MEDIAN(Sales_Fact[Quantity]),Sales_Fact[[#This Row],[Quantity]])</f>
        <v>2</v>
      </c>
      <c r="G205" s="1">
        <f>IF(ISBLANK(Sales_Fact[[#This Row],[Unit_Price]]),MEDIAN(Sales_Fact[Unit_Price]),Sales_Fact[[#This Row],[Unit_Price]])</f>
        <v>597.07000000000005</v>
      </c>
      <c r="H205" s="2">
        <f>IF(ISBLANK(Sales_Fact[[#This Row],[Discount]]),MEDIAN(Sales_Fact[Discount]),Sales_Fact[[#This Row],[Discount]])</f>
        <v>0.28000000000000003</v>
      </c>
      <c r="I205" t="s">
        <v>1861</v>
      </c>
      <c r="J205" s="1">
        <f>Sales_Fact[[#This Row],[Quantity2]]*Sales_Fact[[#This Row],[Unit_Price3]]*(1-Sales_Fact[[#This Row],[Discount4]])</f>
        <v>859.7808</v>
      </c>
      <c r="K205" s="1">
        <f>Sales_Fact[[#This Row],[Quantity2]]*Sales_Fact[[#This Row],[Unit_Price3]]</f>
        <v>1194.1400000000001</v>
      </c>
      <c r="L205" s="1">
        <f>Sales_Fact[[#This Row],[Gross Amount]]*Sales_Fact[[#This Row],[Discount4]]</f>
        <v>334.35920000000004</v>
      </c>
      <c r="M205" s="1" t="str">
        <f>IF(Sales_Fact[[#This Row],[Total_Amount5]]&gt;1000,"High Value","Standard")</f>
        <v>Standard</v>
      </c>
      <c r="N205" s="1" t="str">
        <f>_xlfn.XLOOKUP(D205,Product_Dim!$A$2:$A$101,Product_Dim!$B$2:$B$101,"Not Found")</f>
        <v>Men's Graphic T-Shirt</v>
      </c>
      <c r="O205" s="1" t="str">
        <f>_xlfn.XLOOKUP(D205,Product_Dim!$A$2:$A$101,Product_Dim!$C$2:$C$101)</f>
        <v>Clothing</v>
      </c>
      <c r="P205" s="1">
        <f>_xlfn.XLOOKUP(D205,Product_Dim!$A$2:$A$101,Product_Dim!$H$2:$H$101)</f>
        <v>342.56</v>
      </c>
      <c r="Q205" s="1" t="str">
        <f>_xlfn.XLOOKUP(C205,'Customer_Dim'!$A$2:$A$501,'Customer_Dim'!$I$2:$I$501)</f>
        <v>Bronze</v>
      </c>
      <c r="R205" s="1" t="str">
        <f>_xlfn.XLOOKUP(C205,'Customer_Dim'!$A$2:$A$501,'Customer_Dim'!$D$2:$D$501)</f>
        <v>Male</v>
      </c>
      <c r="S205" s="1" t="str">
        <f>_xlfn.XLOOKUP(C205,'Customer_Dim'!$A$2:$A$501,'Customer_Dim'!$L$2:$L$501)</f>
        <v>Middle Age</v>
      </c>
      <c r="T205" s="1" t="str">
        <f>_xlfn.XLOOKUP(E205,Store_Dim!$A$2:$A$21,Store_Dim!$C$2:$C$21)</f>
        <v>South</v>
      </c>
      <c r="U205" s="1" t="str">
        <f>_xlfn.XLOOKUP(E205,Store_Dim!$A$2:$A$21,Store_Dim!$E$2:$E$21)</f>
        <v>Flagship</v>
      </c>
      <c r="V205" s="1">
        <f>Table8[[#This Row],[Cost]]*Table8[[#This Row],[Quantity]]</f>
        <v>685.12</v>
      </c>
      <c r="W205" s="1">
        <f>Table8[[#This Row],[Total_Amount]]-Table8[[#This Row],[Total Cost]]</f>
        <v>174.66079999999999</v>
      </c>
    </row>
    <row r="206" spans="1:23" hidden="1" x14ac:dyDescent="0.25">
      <c r="A206" t="s">
        <v>3653</v>
      </c>
      <c r="B206" s="3">
        <v>45695</v>
      </c>
      <c r="C206" t="s">
        <v>179</v>
      </c>
      <c r="D206" t="s">
        <v>1626</v>
      </c>
      <c r="E206" t="s">
        <v>1879</v>
      </c>
      <c r="F206" s="4">
        <f>IF(ISBLANK(Sales_Fact[[#This Row],[Quantity]]),MEDIAN(Sales_Fact[Quantity]),Sales_Fact[[#This Row],[Quantity]])</f>
        <v>3</v>
      </c>
      <c r="G206" s="1">
        <f>IF(ISBLANK(Sales_Fact[[#This Row],[Unit_Price]]),MEDIAN(Sales_Fact[Unit_Price]),Sales_Fact[[#This Row],[Unit_Price]])</f>
        <v>723.47</v>
      </c>
      <c r="H206" s="2">
        <f>IF(ISBLANK(Sales_Fact[[#This Row],[Discount]]),MEDIAN(Sales_Fact[Discount]),Sales_Fact[[#This Row],[Discount]])</f>
        <v>0.12</v>
      </c>
      <c r="I206" t="s">
        <v>1864</v>
      </c>
      <c r="J206" s="1">
        <f>Sales_Fact[[#This Row],[Quantity2]]*Sales_Fact[[#This Row],[Unit_Price3]]*(1-Sales_Fact[[#This Row],[Discount4]])</f>
        <v>1909.9607999999998</v>
      </c>
      <c r="K206" s="1">
        <f>Sales_Fact[[#This Row],[Quantity2]]*Sales_Fact[[#This Row],[Unit_Price3]]</f>
        <v>2170.41</v>
      </c>
      <c r="L206" s="1">
        <f>Sales_Fact[[#This Row],[Gross Amount]]*Sales_Fact[[#This Row],[Discount4]]</f>
        <v>260.44919999999996</v>
      </c>
      <c r="M206" s="1" t="str">
        <f>IF(Sales_Fact[[#This Row],[Total_Amount5]]&gt;1000,"High Value","Standard")</f>
        <v>High Value</v>
      </c>
      <c r="N206" s="1" t="str">
        <f>_xlfn.XLOOKUP(D206,Product_Dim!$A$2:$A$101,Product_Dim!$B$2:$B$101,"Not Found")</f>
        <v>Women's Scarf Set</v>
      </c>
      <c r="O206" s="1" t="str">
        <f>_xlfn.XLOOKUP(D206,Product_Dim!$A$2:$A$101,Product_Dim!$C$2:$C$101)</f>
        <v>Clothing</v>
      </c>
      <c r="P206" s="1">
        <f>_xlfn.XLOOKUP(D206,Product_Dim!$A$2:$A$101,Product_Dim!$H$2:$H$101)</f>
        <v>174.02</v>
      </c>
      <c r="Q206" s="1" t="str">
        <f>_xlfn.XLOOKUP(C206,'Customer_Dim'!$A$2:$A$501,'Customer_Dim'!$I$2:$I$501)</f>
        <v>Gold</v>
      </c>
      <c r="R206" s="1" t="str">
        <f>_xlfn.XLOOKUP(C206,'Customer_Dim'!$A$2:$A$501,'Customer_Dim'!$D$2:$D$501)</f>
        <v>Male</v>
      </c>
      <c r="S206" s="1" t="str">
        <f>_xlfn.XLOOKUP(C206,'Customer_Dim'!$A$2:$A$501,'Customer_Dim'!$L$2:$L$501)</f>
        <v>Senior</v>
      </c>
      <c r="T206" s="1" t="str">
        <f>_xlfn.XLOOKUP(E206,Store_Dim!$A$2:$A$21,Store_Dim!$C$2:$C$21)</f>
        <v>East</v>
      </c>
      <c r="U206" s="1" t="str">
        <f>_xlfn.XLOOKUP(E206,Store_Dim!$A$2:$A$21,Store_Dim!$E$2:$E$21)</f>
        <v>Flagship</v>
      </c>
      <c r="V206" s="1">
        <f>Table8[[#This Row],[Cost]]*Table8[[#This Row],[Quantity]]</f>
        <v>522.06000000000006</v>
      </c>
      <c r="W206" s="1">
        <f>Table8[[#This Row],[Total_Amount]]-Table8[[#This Row],[Total Cost]]</f>
        <v>1387.9007999999999</v>
      </c>
    </row>
    <row r="207" spans="1:23" hidden="1" x14ac:dyDescent="0.25">
      <c r="A207" t="s">
        <v>2964</v>
      </c>
      <c r="B207" s="3">
        <v>45370</v>
      </c>
      <c r="C207" t="s">
        <v>179</v>
      </c>
      <c r="D207" t="s">
        <v>1650</v>
      </c>
      <c r="E207" t="s">
        <v>1863</v>
      </c>
      <c r="F207" s="4">
        <f>IF(ISBLANK(Sales_Fact[[#This Row],[Quantity]]),MEDIAN(Sales_Fact[Quantity]),Sales_Fact[[#This Row],[Quantity]])</f>
        <v>1</v>
      </c>
      <c r="G207" s="1">
        <f>IF(ISBLANK(Sales_Fact[[#This Row],[Unit_Price]]),MEDIAN(Sales_Fact[Unit_Price]),Sales_Fact[[#This Row],[Unit_Price]])</f>
        <v>479.93</v>
      </c>
      <c r="H207" s="2">
        <f>IF(ISBLANK(Sales_Fact[[#This Row],[Discount]]),MEDIAN(Sales_Fact[Discount]),Sales_Fact[[#This Row],[Discount]])</f>
        <v>0.22</v>
      </c>
      <c r="I207" t="s">
        <v>1868</v>
      </c>
      <c r="J207" s="1">
        <f>Sales_Fact[[#This Row],[Quantity2]]*Sales_Fact[[#This Row],[Unit_Price3]]*(1-Sales_Fact[[#This Row],[Discount4]])</f>
        <v>374.34540000000004</v>
      </c>
      <c r="K207" s="1">
        <f>Sales_Fact[[#This Row],[Quantity2]]*Sales_Fact[[#This Row],[Unit_Price3]]</f>
        <v>479.93</v>
      </c>
      <c r="L207" s="1">
        <f>Sales_Fact[[#This Row],[Gross Amount]]*Sales_Fact[[#This Row],[Discount4]]</f>
        <v>105.58460000000001</v>
      </c>
      <c r="M207" s="1" t="str">
        <f>IF(Sales_Fact[[#This Row],[Total_Amount5]]&gt;1000,"High Value","Standard")</f>
        <v>Standard</v>
      </c>
      <c r="N207" s="1" t="str">
        <f>_xlfn.XLOOKUP(D207,Product_Dim!$A$2:$A$101,Product_Dim!$B$2:$B$101,"Not Found")</f>
        <v>Modern Wall Clock</v>
      </c>
      <c r="O207" s="1" t="str">
        <f>_xlfn.XLOOKUP(D207,Product_Dim!$A$2:$A$101,Product_Dim!$C$2:$C$101)</f>
        <v>Home</v>
      </c>
      <c r="P207" s="1">
        <f>_xlfn.XLOOKUP(D207,Product_Dim!$A$2:$A$101,Product_Dim!$H$2:$H$101)</f>
        <v>179.77</v>
      </c>
      <c r="Q207" s="1" t="str">
        <f>_xlfn.XLOOKUP(C207,'Customer_Dim'!$A$2:$A$501,'Customer_Dim'!$I$2:$I$501)</f>
        <v>Gold</v>
      </c>
      <c r="R207" s="1" t="str">
        <f>_xlfn.XLOOKUP(C207,'Customer_Dim'!$A$2:$A$501,'Customer_Dim'!$D$2:$D$501)</f>
        <v>Male</v>
      </c>
      <c r="S207" s="1" t="str">
        <f>_xlfn.XLOOKUP(C207,'Customer_Dim'!$A$2:$A$501,'Customer_Dim'!$L$2:$L$501)</f>
        <v>Senior</v>
      </c>
      <c r="T207" s="1" t="str">
        <f>_xlfn.XLOOKUP(E207,Store_Dim!$A$2:$A$21,Store_Dim!$C$2:$C$21)</f>
        <v>North</v>
      </c>
      <c r="U207" s="1" t="str">
        <f>_xlfn.XLOOKUP(E207,Store_Dim!$A$2:$A$21,Store_Dim!$E$2:$E$21)</f>
        <v>Flagship</v>
      </c>
      <c r="V207" s="1">
        <f>Table8[[#This Row],[Cost]]*Table8[[#This Row],[Quantity]]</f>
        <v>179.77</v>
      </c>
      <c r="W207" s="1">
        <f>Table8[[#This Row],[Total_Amount]]-Table8[[#This Row],[Total Cost]]</f>
        <v>194.57540000000003</v>
      </c>
    </row>
    <row r="208" spans="1:23" hidden="1" x14ac:dyDescent="0.25">
      <c r="A208" t="s">
        <v>2433</v>
      </c>
      <c r="B208" s="3">
        <v>45281</v>
      </c>
      <c r="C208" t="s">
        <v>182</v>
      </c>
      <c r="D208" t="s">
        <v>1620</v>
      </c>
      <c r="E208" t="s">
        <v>1888</v>
      </c>
      <c r="F208" s="4">
        <f>IF(ISBLANK(Sales_Fact[[#This Row],[Quantity]]),MEDIAN(Sales_Fact[Quantity]),Sales_Fact[[#This Row],[Quantity]])</f>
        <v>4</v>
      </c>
      <c r="G208" s="1">
        <f>IF(ISBLANK(Sales_Fact[[#This Row],[Unit_Price]]),MEDIAN(Sales_Fact[Unit_Price]),Sales_Fact[[#This Row],[Unit_Price]])</f>
        <v>362.81</v>
      </c>
      <c r="H208" s="2">
        <f>IF(ISBLANK(Sales_Fact[[#This Row],[Discount]]),MEDIAN(Sales_Fact[Discount]),Sales_Fact[[#This Row],[Discount]])</f>
        <v>0.21</v>
      </c>
      <c r="I208" t="s">
        <v>1864</v>
      </c>
      <c r="J208" s="1">
        <f>Sales_Fact[[#This Row],[Quantity2]]*Sales_Fact[[#This Row],[Unit_Price3]]*(1-Sales_Fact[[#This Row],[Discount4]])</f>
        <v>1146.4796000000001</v>
      </c>
      <c r="K208" s="1">
        <f>Sales_Fact[[#This Row],[Quantity2]]*Sales_Fact[[#This Row],[Unit_Price3]]</f>
        <v>1451.24</v>
      </c>
      <c r="L208" s="1">
        <f>Sales_Fact[[#This Row],[Gross Amount]]*Sales_Fact[[#This Row],[Discount4]]</f>
        <v>304.7604</v>
      </c>
      <c r="M208" s="1" t="str">
        <f>IF(Sales_Fact[[#This Row],[Total_Amount5]]&gt;1000,"High Value","Standard")</f>
        <v>High Value</v>
      </c>
      <c r="N208" s="1" t="str">
        <f>_xlfn.XLOOKUP(D208,Product_Dim!$A$2:$A$101,Product_Dim!$B$2:$B$101,"Not Found")</f>
        <v>Men's Formal Shirt</v>
      </c>
      <c r="O208" s="1" t="str">
        <f>_xlfn.XLOOKUP(D208,Product_Dim!$A$2:$A$101,Product_Dim!$C$2:$C$101)</f>
        <v>Clothing</v>
      </c>
      <c r="P208" s="1">
        <f>_xlfn.XLOOKUP(D208,Product_Dim!$A$2:$A$101,Product_Dim!$H$2:$H$101)</f>
        <v>242.96499999999997</v>
      </c>
      <c r="Q208" s="1" t="str">
        <f>_xlfn.XLOOKUP(C208,'Customer_Dim'!$A$2:$A$501,'Customer_Dim'!$I$2:$I$501)</f>
        <v>Platinum</v>
      </c>
      <c r="R208" s="1" t="str">
        <f>_xlfn.XLOOKUP(C208,'Customer_Dim'!$A$2:$A$501,'Customer_Dim'!$D$2:$D$501)</f>
        <v>Female</v>
      </c>
      <c r="S208" s="1" t="str">
        <f>_xlfn.XLOOKUP(C208,'Customer_Dim'!$A$2:$A$501,'Customer_Dim'!$L$2:$L$501)</f>
        <v>Senior</v>
      </c>
      <c r="T208" s="1" t="str">
        <f>_xlfn.XLOOKUP(E208,Store_Dim!$A$2:$A$21,Store_Dim!$C$2:$C$21)</f>
        <v>North</v>
      </c>
      <c r="U208" s="1" t="str">
        <f>_xlfn.XLOOKUP(E208,Store_Dim!$A$2:$A$21,Store_Dim!$E$2:$E$21)</f>
        <v>Flagship</v>
      </c>
      <c r="V208" s="1">
        <f>Table8[[#This Row],[Cost]]*Table8[[#This Row],[Quantity]]</f>
        <v>971.8599999999999</v>
      </c>
      <c r="W208" s="1">
        <f>Table8[[#This Row],[Total_Amount]]-Table8[[#This Row],[Total Cost]]</f>
        <v>174.61960000000022</v>
      </c>
    </row>
    <row r="209" spans="1:23" hidden="1" x14ac:dyDescent="0.25">
      <c r="A209" t="s">
        <v>3390</v>
      </c>
      <c r="B209" s="3">
        <v>45548</v>
      </c>
      <c r="C209" t="s">
        <v>182</v>
      </c>
      <c r="D209" t="s">
        <v>1635</v>
      </c>
      <c r="E209" t="s">
        <v>1860</v>
      </c>
      <c r="F209" s="4">
        <f>IF(ISBLANK(Sales_Fact[[#This Row],[Quantity]]),MEDIAN(Sales_Fact[Quantity]),Sales_Fact[[#This Row],[Quantity]])</f>
        <v>1</v>
      </c>
      <c r="G209" s="1">
        <f>IF(ISBLANK(Sales_Fact[[#This Row],[Unit_Price]]),MEDIAN(Sales_Fact[Unit_Price]),Sales_Fact[[#This Row],[Unit_Price]])</f>
        <v>127.11</v>
      </c>
      <c r="H209" s="2">
        <f>IF(ISBLANK(Sales_Fact[[#This Row],[Discount]]),MEDIAN(Sales_Fact[Discount]),Sales_Fact[[#This Row],[Discount]])</f>
        <v>0.01</v>
      </c>
      <c r="I209" t="s">
        <v>1868</v>
      </c>
      <c r="J209" s="1">
        <f>Sales_Fact[[#This Row],[Quantity2]]*Sales_Fact[[#This Row],[Unit_Price3]]*(1-Sales_Fact[[#This Row],[Discount4]])</f>
        <v>125.8389</v>
      </c>
      <c r="K209" s="1">
        <f>Sales_Fact[[#This Row],[Quantity2]]*Sales_Fact[[#This Row],[Unit_Price3]]</f>
        <v>127.11</v>
      </c>
      <c r="L209" s="1">
        <f>Sales_Fact[[#This Row],[Gross Amount]]*Sales_Fact[[#This Row],[Discount4]]</f>
        <v>1.2711000000000001</v>
      </c>
      <c r="M209" s="1" t="str">
        <f>IF(Sales_Fact[[#This Row],[Total_Amount5]]&gt;1000,"High Value","Standard")</f>
        <v>Standard</v>
      </c>
      <c r="N209" s="1" t="str">
        <f>_xlfn.XLOOKUP(D209,Product_Dim!$A$2:$A$101,Product_Dim!$B$2:$B$101,"Not Found")</f>
        <v>Sports Stopwatch Timer</v>
      </c>
      <c r="O209" s="1" t="str">
        <f>_xlfn.XLOOKUP(D209,Product_Dim!$A$2:$A$101,Product_Dim!$C$2:$C$101)</f>
        <v>Sports</v>
      </c>
      <c r="P209" s="1">
        <f>_xlfn.XLOOKUP(D209,Product_Dim!$A$2:$A$101,Product_Dim!$H$2:$H$101)</f>
        <v>38.76</v>
      </c>
      <c r="Q209" s="1" t="str">
        <f>_xlfn.XLOOKUP(C209,'Customer_Dim'!$A$2:$A$501,'Customer_Dim'!$I$2:$I$501)</f>
        <v>Platinum</v>
      </c>
      <c r="R209" s="1" t="str">
        <f>_xlfn.XLOOKUP(C209,'Customer_Dim'!$A$2:$A$501,'Customer_Dim'!$D$2:$D$501)</f>
        <v>Female</v>
      </c>
      <c r="S209" s="1" t="str">
        <f>_xlfn.XLOOKUP(C209,'Customer_Dim'!$A$2:$A$501,'Customer_Dim'!$L$2:$L$501)</f>
        <v>Senior</v>
      </c>
      <c r="T209" s="1" t="str">
        <f>_xlfn.XLOOKUP(E209,Store_Dim!$A$2:$A$21,Store_Dim!$C$2:$C$21)</f>
        <v>North</v>
      </c>
      <c r="U209" s="1" t="str">
        <f>_xlfn.XLOOKUP(E209,Store_Dim!$A$2:$A$21,Store_Dim!$E$2:$E$21)</f>
        <v>Outlet</v>
      </c>
      <c r="V209" s="1">
        <f>Table8[[#This Row],[Cost]]*Table8[[#This Row],[Quantity]]</f>
        <v>38.76</v>
      </c>
      <c r="W209" s="1">
        <f>Table8[[#This Row],[Total_Amount]]-Table8[[#This Row],[Total Cost]]</f>
        <v>87.078900000000004</v>
      </c>
    </row>
    <row r="210" spans="1:23" hidden="1" x14ac:dyDescent="0.25">
      <c r="A210" t="s">
        <v>2301</v>
      </c>
      <c r="B210" s="3">
        <v>45813</v>
      </c>
      <c r="C210" t="s">
        <v>185</v>
      </c>
      <c r="D210" t="s">
        <v>1761</v>
      </c>
      <c r="E210" t="s">
        <v>1881</v>
      </c>
      <c r="F210" s="4">
        <f>IF(ISBLANK(Sales_Fact[[#This Row],[Quantity]]),MEDIAN(Sales_Fact[Quantity]),Sales_Fact[[#This Row],[Quantity]])</f>
        <v>4</v>
      </c>
      <c r="G210" s="1">
        <f>IF(ISBLANK(Sales_Fact[[#This Row],[Unit_Price]]),MEDIAN(Sales_Fact[Unit_Price]),Sales_Fact[[#This Row],[Unit_Price]])</f>
        <v>931.26</v>
      </c>
      <c r="H210" s="2">
        <f>IF(ISBLANK(Sales_Fact[[#This Row],[Discount]]),MEDIAN(Sales_Fact[Discount]),Sales_Fact[[#This Row],[Discount]])</f>
        <v>0.04</v>
      </c>
      <c r="I210" t="s">
        <v>1868</v>
      </c>
      <c r="J210" s="1">
        <f>Sales_Fact[[#This Row],[Quantity2]]*Sales_Fact[[#This Row],[Unit_Price3]]*(1-Sales_Fact[[#This Row],[Discount4]])</f>
        <v>3576.0383999999999</v>
      </c>
      <c r="K210" s="1">
        <f>Sales_Fact[[#This Row],[Quantity2]]*Sales_Fact[[#This Row],[Unit_Price3]]</f>
        <v>3725.04</v>
      </c>
      <c r="L210" s="1">
        <f>Sales_Fact[[#This Row],[Gross Amount]]*Sales_Fact[[#This Row],[Discount4]]</f>
        <v>149.0016</v>
      </c>
      <c r="M210" s="1" t="str">
        <f>IF(Sales_Fact[[#This Row],[Total_Amount5]]&gt;1000,"High Value","Standard")</f>
        <v>High Value</v>
      </c>
      <c r="N210" s="1" t="str">
        <f>_xlfn.XLOOKUP(D210,Product_Dim!$A$2:$A$101,Product_Dim!$B$2:$B$101,"Not Found")</f>
        <v>Kitchen Storage Rack</v>
      </c>
      <c r="O210" s="1" t="str">
        <f>_xlfn.XLOOKUP(D210,Product_Dim!$A$2:$A$101,Product_Dim!$C$2:$C$101)</f>
        <v>Home</v>
      </c>
      <c r="P210" s="1">
        <f>_xlfn.XLOOKUP(D210,Product_Dim!$A$2:$A$101,Product_Dim!$H$2:$H$101)</f>
        <v>138.05000000000001</v>
      </c>
      <c r="Q210" s="1" t="str">
        <f>_xlfn.XLOOKUP(C210,'Customer_Dim'!$A$2:$A$501,'Customer_Dim'!$I$2:$I$501)</f>
        <v>Silver</v>
      </c>
      <c r="R210" s="1" t="str">
        <f>_xlfn.XLOOKUP(C210,'Customer_Dim'!$A$2:$A$501,'Customer_Dim'!$D$2:$D$501)</f>
        <v>Female</v>
      </c>
      <c r="S210" s="1" t="str">
        <f>_xlfn.XLOOKUP(C210,'Customer_Dim'!$A$2:$A$501,'Customer_Dim'!$L$2:$L$501)</f>
        <v>Senior</v>
      </c>
      <c r="T210" s="1" t="str">
        <f>_xlfn.XLOOKUP(E210,Store_Dim!$A$2:$A$21,Store_Dim!$C$2:$C$21)</f>
        <v>South</v>
      </c>
      <c r="U210" s="1" t="str">
        <f>_xlfn.XLOOKUP(E210,Store_Dim!$A$2:$A$21,Store_Dim!$E$2:$E$21)</f>
        <v>Outlet</v>
      </c>
      <c r="V210" s="1">
        <f>Table8[[#This Row],[Cost]]*Table8[[#This Row],[Quantity]]</f>
        <v>552.20000000000005</v>
      </c>
      <c r="W210" s="1">
        <f>Table8[[#This Row],[Total_Amount]]-Table8[[#This Row],[Total Cost]]</f>
        <v>3023.8383999999996</v>
      </c>
    </row>
    <row r="211" spans="1:23" x14ac:dyDescent="0.25">
      <c r="A211" t="s">
        <v>2196</v>
      </c>
      <c r="B211" s="3">
        <v>45504</v>
      </c>
      <c r="C211" t="s">
        <v>185</v>
      </c>
      <c r="D211" t="s">
        <v>1743</v>
      </c>
      <c r="E211" t="s">
        <v>1909</v>
      </c>
      <c r="F211" s="4">
        <f>IF(ISBLANK(Sales_Fact[[#This Row],[Quantity]]),MEDIAN(Sales_Fact[Quantity]),Sales_Fact[[#This Row],[Quantity]])</f>
        <v>1</v>
      </c>
      <c r="G211" s="21">
        <f>IF(ISBLANK(Sales_Fact[[#This Row],[Unit_Price]]),MEDIAN(Sales_Fact[Unit_Price]),Sales_Fact[[#This Row],[Unit_Price]])</f>
        <v>620.80999999999995</v>
      </c>
      <c r="H211" s="2">
        <f>IF(ISBLANK(Sales_Fact[[#This Row],[Discount]]),MEDIAN(Sales_Fact[Discount]),Sales_Fact[[#This Row],[Discount]])</f>
        <v>0.04</v>
      </c>
      <c r="I211" t="s">
        <v>1861</v>
      </c>
      <c r="J211" s="21">
        <f>Sales_Fact[[#This Row],[Quantity2]]*Sales_Fact[[#This Row],[Unit_Price3]]*(1-Sales_Fact[[#This Row],[Discount4]])</f>
        <v>595.97759999999994</v>
      </c>
      <c r="K211" s="21">
        <f>Sales_Fact[[#This Row],[Quantity2]]*Sales_Fact[[#This Row],[Unit_Price3]]</f>
        <v>620.80999999999995</v>
      </c>
      <c r="L211" s="21">
        <f>Sales_Fact[[#This Row],[Gross Amount]]*Sales_Fact[[#This Row],[Discount4]]</f>
        <v>24.8324</v>
      </c>
      <c r="M211" s="1" t="str">
        <f>IF(Sales_Fact[[#This Row],[Total_Amount5]]&gt;1000,"High Value","Standard")</f>
        <v>Standard</v>
      </c>
      <c r="N211" s="1" t="str">
        <f>_xlfn.XLOOKUP(D211,Product_Dim!$A$2:$A$101,Product_Dim!$B$2:$B$101,"Not Found")</f>
        <v>Matte Lipstick Set</v>
      </c>
      <c r="O211" s="1" t="str">
        <f>_xlfn.XLOOKUP(D211,Product_Dim!$A$2:$A$101,Product_Dim!$C$2:$C$101)</f>
        <v>Beauty</v>
      </c>
      <c r="P211" s="1">
        <f>_xlfn.XLOOKUP(D211,Product_Dim!$A$2:$A$101,Product_Dim!$H$2:$H$101)</f>
        <v>299.11</v>
      </c>
      <c r="Q211" s="1" t="str">
        <f>_xlfn.XLOOKUP(C211,'Customer_Dim'!$A$2:$A$501,'Customer_Dim'!$I$2:$I$501)</f>
        <v>Silver</v>
      </c>
      <c r="R211" s="1" t="str">
        <f>_xlfn.XLOOKUP(C211,'Customer_Dim'!$A$2:$A$501,'Customer_Dim'!$D$2:$D$501)</f>
        <v>Female</v>
      </c>
      <c r="S211" s="1" t="str">
        <f>_xlfn.XLOOKUP(C211,'Customer_Dim'!$A$2:$A$501,'Customer_Dim'!$L$2:$L$501)</f>
        <v>Senior</v>
      </c>
      <c r="T211" s="1" t="str">
        <f>_xlfn.XLOOKUP(E211,Store_Dim!$A$2:$A$21,Store_Dim!$C$2:$C$21)</f>
        <v>South</v>
      </c>
      <c r="U211" s="1" t="str">
        <f>_xlfn.XLOOKUP(E211,Store_Dim!$A$2:$A$21,Store_Dim!$E$2:$E$21)</f>
        <v>Outlet</v>
      </c>
      <c r="V211" s="21">
        <f>Table8[[#This Row],[Cost]]*Table8[[#This Row],[Quantity]]</f>
        <v>299.11</v>
      </c>
      <c r="W211" s="21">
        <f>Table8[[#This Row],[Total_Amount]]-Table8[[#This Row],[Total Cost]]</f>
        <v>296.86759999999992</v>
      </c>
    </row>
    <row r="212" spans="1:23" hidden="1" x14ac:dyDescent="0.25">
      <c r="A212" t="s">
        <v>3046</v>
      </c>
      <c r="B212" s="3">
        <v>45559</v>
      </c>
      <c r="C212" t="s">
        <v>185</v>
      </c>
      <c r="D212" t="s">
        <v>1605</v>
      </c>
      <c r="E212" t="s">
        <v>1860</v>
      </c>
      <c r="F212" s="4">
        <f>IF(ISBLANK(Sales_Fact[[#This Row],[Quantity]]),MEDIAN(Sales_Fact[Quantity]),Sales_Fact[[#This Row],[Quantity]])</f>
        <v>1</v>
      </c>
      <c r="G212" s="1">
        <f>IF(ISBLANK(Sales_Fact[[#This Row],[Unit_Price]]),MEDIAN(Sales_Fact[Unit_Price]),Sales_Fact[[#This Row],[Unit_Price]])</f>
        <v>823.26</v>
      </c>
      <c r="H212" s="2">
        <f>IF(ISBLANK(Sales_Fact[[#This Row],[Discount]]),MEDIAN(Sales_Fact[Discount]),Sales_Fact[[#This Row],[Discount]])</f>
        <v>0.27</v>
      </c>
      <c r="I212" t="s">
        <v>1861</v>
      </c>
      <c r="J212" s="1">
        <f>Sales_Fact[[#This Row],[Quantity2]]*Sales_Fact[[#This Row],[Unit_Price3]]*(1-Sales_Fact[[#This Row],[Discount4]])</f>
        <v>600.97979999999995</v>
      </c>
      <c r="K212" s="1">
        <f>Sales_Fact[[#This Row],[Quantity2]]*Sales_Fact[[#This Row],[Unit_Price3]]</f>
        <v>823.26</v>
      </c>
      <c r="L212" s="1">
        <f>Sales_Fact[[#This Row],[Gross Amount]]*Sales_Fact[[#This Row],[Discount4]]</f>
        <v>222.28020000000001</v>
      </c>
      <c r="M212" s="1" t="str">
        <f>IF(Sales_Fact[[#This Row],[Total_Amount5]]&gt;1000,"High Value","Standard")</f>
        <v>Standard</v>
      </c>
      <c r="N212" s="1" t="str">
        <f>_xlfn.XLOOKUP(D212,Product_Dim!$A$2:$A$101,Product_Dim!$B$2:$B$101,"Not Found")</f>
        <v>Women's Denim Jeans</v>
      </c>
      <c r="O212" s="1" t="str">
        <f>_xlfn.XLOOKUP(D212,Product_Dim!$A$2:$A$101,Product_Dim!$C$2:$C$101)</f>
        <v>Clothing</v>
      </c>
      <c r="P212" s="1">
        <f>_xlfn.XLOOKUP(D212,Product_Dim!$A$2:$A$101,Product_Dim!$H$2:$H$101)</f>
        <v>242.96499999999997</v>
      </c>
      <c r="Q212" s="1" t="str">
        <f>_xlfn.XLOOKUP(C212,'Customer_Dim'!$A$2:$A$501,'Customer_Dim'!$I$2:$I$501)</f>
        <v>Silver</v>
      </c>
      <c r="R212" s="1" t="str">
        <f>_xlfn.XLOOKUP(C212,'Customer_Dim'!$A$2:$A$501,'Customer_Dim'!$D$2:$D$501)</f>
        <v>Female</v>
      </c>
      <c r="S212" s="1" t="str">
        <f>_xlfn.XLOOKUP(C212,'Customer_Dim'!$A$2:$A$501,'Customer_Dim'!$L$2:$L$501)</f>
        <v>Senior</v>
      </c>
      <c r="T212" s="1" t="str">
        <f>_xlfn.XLOOKUP(E212,Store_Dim!$A$2:$A$21,Store_Dim!$C$2:$C$21)</f>
        <v>North</v>
      </c>
      <c r="U212" s="1" t="str">
        <f>_xlfn.XLOOKUP(E212,Store_Dim!$A$2:$A$21,Store_Dim!$E$2:$E$21)</f>
        <v>Outlet</v>
      </c>
      <c r="V212" s="1">
        <f>Table8[[#This Row],[Cost]]*Table8[[#This Row],[Quantity]]</f>
        <v>242.96499999999997</v>
      </c>
      <c r="W212" s="1">
        <f>Table8[[#This Row],[Total_Amount]]-Table8[[#This Row],[Total Cost]]</f>
        <v>358.01479999999998</v>
      </c>
    </row>
    <row r="213" spans="1:23" hidden="1" x14ac:dyDescent="0.25">
      <c r="A213" t="s">
        <v>2371</v>
      </c>
      <c r="B213" s="3">
        <v>45919</v>
      </c>
      <c r="C213" t="s">
        <v>185</v>
      </c>
      <c r="D213" t="s">
        <v>1561</v>
      </c>
      <c r="E213" t="s">
        <v>1909</v>
      </c>
      <c r="F213" s="4">
        <f>IF(ISBLANK(Sales_Fact[[#This Row],[Quantity]]),MEDIAN(Sales_Fact[Quantity]),Sales_Fact[[#This Row],[Quantity]])</f>
        <v>3</v>
      </c>
      <c r="G213" s="1">
        <f>IF(ISBLANK(Sales_Fact[[#This Row],[Unit_Price]]),MEDIAN(Sales_Fact[Unit_Price]),Sales_Fact[[#This Row],[Unit_Price]])</f>
        <v>681.01</v>
      </c>
      <c r="H213" s="2">
        <f>IF(ISBLANK(Sales_Fact[[#This Row],[Discount]]),MEDIAN(Sales_Fact[Discount]),Sales_Fact[[#This Row],[Discount]])</f>
        <v>0.27</v>
      </c>
      <c r="I213" t="s">
        <v>1861</v>
      </c>
      <c r="J213" s="1">
        <f>Sales_Fact[[#This Row],[Quantity2]]*Sales_Fact[[#This Row],[Unit_Price3]]*(1-Sales_Fact[[#This Row],[Discount4]])</f>
        <v>1491.4118999999998</v>
      </c>
      <c r="K213" s="1">
        <f>Sales_Fact[[#This Row],[Quantity2]]*Sales_Fact[[#This Row],[Unit_Price3]]</f>
        <v>2043.03</v>
      </c>
      <c r="L213" s="1">
        <f>Sales_Fact[[#This Row],[Gross Amount]]*Sales_Fact[[#This Row],[Discount4]]</f>
        <v>551.61810000000003</v>
      </c>
      <c r="M213" s="1" t="str">
        <f>IF(Sales_Fact[[#This Row],[Total_Amount5]]&gt;1000,"High Value","Standard")</f>
        <v>High Value</v>
      </c>
      <c r="N213" s="1" t="str">
        <f>_xlfn.XLOOKUP(D213,Product_Dim!$A$2:$A$101,Product_Dim!$B$2:$B$101,"Not Found")</f>
        <v>Women's Yoga Pants</v>
      </c>
      <c r="O213" s="1" t="str">
        <f>_xlfn.XLOOKUP(D213,Product_Dim!$A$2:$A$101,Product_Dim!$C$2:$C$101)</f>
        <v>Clothing</v>
      </c>
      <c r="P213" s="1">
        <f>_xlfn.XLOOKUP(D213,Product_Dim!$A$2:$A$101,Product_Dim!$H$2:$H$101)</f>
        <v>306.45999999999998</v>
      </c>
      <c r="Q213" s="1" t="str">
        <f>_xlfn.XLOOKUP(C213,'Customer_Dim'!$A$2:$A$501,'Customer_Dim'!$I$2:$I$501)</f>
        <v>Silver</v>
      </c>
      <c r="R213" s="1" t="str">
        <f>_xlfn.XLOOKUP(C213,'Customer_Dim'!$A$2:$A$501,'Customer_Dim'!$D$2:$D$501)</f>
        <v>Female</v>
      </c>
      <c r="S213" s="1" t="str">
        <f>_xlfn.XLOOKUP(C213,'Customer_Dim'!$A$2:$A$501,'Customer_Dim'!$L$2:$L$501)</f>
        <v>Senior</v>
      </c>
      <c r="T213" s="1" t="str">
        <f>_xlfn.XLOOKUP(E213,Store_Dim!$A$2:$A$21,Store_Dim!$C$2:$C$21)</f>
        <v>South</v>
      </c>
      <c r="U213" s="1" t="str">
        <f>_xlfn.XLOOKUP(E213,Store_Dim!$A$2:$A$21,Store_Dim!$E$2:$E$21)</f>
        <v>Outlet</v>
      </c>
      <c r="V213" s="1">
        <f>Table8[[#This Row],[Cost]]*Table8[[#This Row],[Quantity]]</f>
        <v>919.37999999999988</v>
      </c>
      <c r="W213" s="1">
        <f>Table8[[#This Row],[Total_Amount]]-Table8[[#This Row],[Total Cost]]</f>
        <v>572.03189999999995</v>
      </c>
    </row>
    <row r="214" spans="1:23" hidden="1" x14ac:dyDescent="0.25">
      <c r="A214" t="s">
        <v>3451</v>
      </c>
      <c r="B214" s="3">
        <v>45372</v>
      </c>
      <c r="C214" t="s">
        <v>185</v>
      </c>
      <c r="D214" t="s">
        <v>1779</v>
      </c>
      <c r="E214" t="s">
        <v>1886</v>
      </c>
      <c r="F214" s="4">
        <f>IF(ISBLANK(Sales_Fact[[#This Row],[Quantity]]),MEDIAN(Sales_Fact[Quantity]),Sales_Fact[[#This Row],[Quantity]])</f>
        <v>4</v>
      </c>
      <c r="G214" s="1">
        <f>IF(ISBLANK(Sales_Fact[[#This Row],[Unit_Price]]),MEDIAN(Sales_Fact[Unit_Price]),Sales_Fact[[#This Row],[Unit_Price]])</f>
        <v>119.83</v>
      </c>
      <c r="H214" s="2">
        <f>IF(ISBLANK(Sales_Fact[[#This Row],[Discount]]),MEDIAN(Sales_Fact[Discount]),Sales_Fact[[#This Row],[Discount]])</f>
        <v>0.13</v>
      </c>
      <c r="I214" t="s">
        <v>1868</v>
      </c>
      <c r="J214" s="1">
        <f>Sales_Fact[[#This Row],[Quantity2]]*Sales_Fact[[#This Row],[Unit_Price3]]*(1-Sales_Fact[[#This Row],[Discount4]])</f>
        <v>417.00839999999999</v>
      </c>
      <c r="K214" s="1">
        <f>Sales_Fact[[#This Row],[Quantity2]]*Sales_Fact[[#This Row],[Unit_Price3]]</f>
        <v>479.32</v>
      </c>
      <c r="L214" s="1">
        <f>Sales_Fact[[#This Row],[Gross Amount]]*Sales_Fact[[#This Row],[Discount4]]</f>
        <v>62.311599999999999</v>
      </c>
      <c r="M214" s="1" t="str">
        <f>IF(Sales_Fact[[#This Row],[Total_Amount5]]&gt;1000,"High Value","Standard")</f>
        <v>Standard</v>
      </c>
      <c r="N214" s="1" t="str">
        <f>_xlfn.XLOOKUP(D214,Product_Dim!$A$2:$A$101,Product_Dim!$B$2:$B$101,"Not Found")</f>
        <v>Wireless Mouse</v>
      </c>
      <c r="O214" s="1" t="str">
        <f>_xlfn.XLOOKUP(D214,Product_Dim!$A$2:$A$101,Product_Dim!$C$2:$C$101)</f>
        <v>Electronics</v>
      </c>
      <c r="P214" s="1">
        <f>_xlfn.XLOOKUP(D214,Product_Dim!$A$2:$A$101,Product_Dim!$H$2:$H$101)</f>
        <v>392.89</v>
      </c>
      <c r="Q214" s="1" t="str">
        <f>_xlfn.XLOOKUP(C214,'Customer_Dim'!$A$2:$A$501,'Customer_Dim'!$I$2:$I$501)</f>
        <v>Silver</v>
      </c>
      <c r="R214" s="1" t="str">
        <f>_xlfn.XLOOKUP(C214,'Customer_Dim'!$A$2:$A$501,'Customer_Dim'!$D$2:$D$501)</f>
        <v>Female</v>
      </c>
      <c r="S214" s="1" t="str">
        <f>_xlfn.XLOOKUP(C214,'Customer_Dim'!$A$2:$A$501,'Customer_Dim'!$L$2:$L$501)</f>
        <v>Senior</v>
      </c>
      <c r="T214" s="1" t="str">
        <f>_xlfn.XLOOKUP(E214,Store_Dim!$A$2:$A$21,Store_Dim!$C$2:$C$21)</f>
        <v>West</v>
      </c>
      <c r="U214" s="1" t="str">
        <f>_xlfn.XLOOKUP(E214,Store_Dim!$A$2:$A$21,Store_Dim!$E$2:$E$21)</f>
        <v>Flagship</v>
      </c>
      <c r="V214" s="1">
        <f>Table8[[#This Row],[Cost]]*Table8[[#This Row],[Quantity]]</f>
        <v>1571.56</v>
      </c>
      <c r="W214" s="1">
        <f>Table8[[#This Row],[Total_Amount]]-Table8[[#This Row],[Total Cost]]</f>
        <v>-1154.5516</v>
      </c>
    </row>
    <row r="215" spans="1:23" hidden="1" x14ac:dyDescent="0.25">
      <c r="A215" t="s">
        <v>2546</v>
      </c>
      <c r="B215" s="3">
        <v>45291</v>
      </c>
      <c r="C215" t="s">
        <v>185</v>
      </c>
      <c r="D215" t="s">
        <v>1827</v>
      </c>
      <c r="E215" t="s">
        <v>1874</v>
      </c>
      <c r="F215" s="4">
        <f>IF(ISBLANK(Sales_Fact[[#This Row],[Quantity]]),MEDIAN(Sales_Fact[Quantity]),Sales_Fact[[#This Row],[Quantity]])</f>
        <v>1</v>
      </c>
      <c r="G215" s="1">
        <f>IF(ISBLANK(Sales_Fact[[#This Row],[Unit_Price]]),MEDIAN(Sales_Fact[Unit_Price]),Sales_Fact[[#This Row],[Unit_Price]])</f>
        <v>575.66</v>
      </c>
      <c r="H215" s="2">
        <f>IF(ISBLANK(Sales_Fact[[#This Row],[Discount]]),MEDIAN(Sales_Fact[Discount]),Sales_Fact[[#This Row],[Discount]])</f>
        <v>0.03</v>
      </c>
      <c r="I215" t="s">
        <v>1864</v>
      </c>
      <c r="J215" s="1">
        <f>Sales_Fact[[#This Row],[Quantity2]]*Sales_Fact[[#This Row],[Unit_Price3]]*(1-Sales_Fact[[#This Row],[Discount4]])</f>
        <v>558.39019999999994</v>
      </c>
      <c r="K215" s="1">
        <f>Sales_Fact[[#This Row],[Quantity2]]*Sales_Fact[[#This Row],[Unit_Price3]]</f>
        <v>575.66</v>
      </c>
      <c r="L215" s="1">
        <f>Sales_Fact[[#This Row],[Gross Amount]]*Sales_Fact[[#This Row],[Discount4]]</f>
        <v>17.2698</v>
      </c>
      <c r="M215" s="1" t="str">
        <f>IF(Sales_Fact[[#This Row],[Total_Amount5]]&gt;1000,"High Value","Standard")</f>
        <v>Standard</v>
      </c>
      <c r="N215" s="1" t="str">
        <f>_xlfn.XLOOKUP(D215,Product_Dim!$A$2:$A$101,Product_Dim!$B$2:$B$101,"Not Found")</f>
        <v>Microwave Oven</v>
      </c>
      <c r="O215" s="1" t="str">
        <f>_xlfn.XLOOKUP(D215,Product_Dim!$A$2:$A$101,Product_Dim!$C$2:$C$101)</f>
        <v>Home</v>
      </c>
      <c r="P215" s="1">
        <f>_xlfn.XLOOKUP(D215,Product_Dim!$A$2:$A$101,Product_Dim!$H$2:$H$101)</f>
        <v>447.43</v>
      </c>
      <c r="Q215" s="1" t="str">
        <f>_xlfn.XLOOKUP(C215,'Customer_Dim'!$A$2:$A$501,'Customer_Dim'!$I$2:$I$501)</f>
        <v>Silver</v>
      </c>
      <c r="R215" s="1" t="str">
        <f>_xlfn.XLOOKUP(C215,'Customer_Dim'!$A$2:$A$501,'Customer_Dim'!$D$2:$D$501)</f>
        <v>Female</v>
      </c>
      <c r="S215" s="1" t="str">
        <f>_xlfn.XLOOKUP(C215,'Customer_Dim'!$A$2:$A$501,'Customer_Dim'!$L$2:$L$501)</f>
        <v>Senior</v>
      </c>
      <c r="T215" s="1" t="str">
        <f>_xlfn.XLOOKUP(E215,Store_Dim!$A$2:$A$21,Store_Dim!$C$2:$C$21)</f>
        <v>South</v>
      </c>
      <c r="U215" s="1" t="str">
        <f>_xlfn.XLOOKUP(E215,Store_Dim!$A$2:$A$21,Store_Dim!$E$2:$E$21)</f>
        <v>Online</v>
      </c>
      <c r="V215" s="1">
        <f>Table8[[#This Row],[Cost]]*Table8[[#This Row],[Quantity]]</f>
        <v>447.43</v>
      </c>
      <c r="W215" s="1">
        <f>Table8[[#This Row],[Total_Amount]]-Table8[[#This Row],[Total Cost]]</f>
        <v>110.96019999999993</v>
      </c>
    </row>
    <row r="216" spans="1:23" hidden="1" x14ac:dyDescent="0.25">
      <c r="A216" t="s">
        <v>2226</v>
      </c>
      <c r="B216" s="3">
        <v>45218</v>
      </c>
      <c r="C216" t="s">
        <v>185</v>
      </c>
      <c r="D216" t="s">
        <v>1602</v>
      </c>
      <c r="E216" t="s">
        <v>1892</v>
      </c>
      <c r="F216" s="4">
        <f>IF(ISBLANK(Sales_Fact[[#This Row],[Quantity]]),MEDIAN(Sales_Fact[Quantity]),Sales_Fact[[#This Row],[Quantity]])</f>
        <v>1</v>
      </c>
      <c r="G216" s="1">
        <f>IF(ISBLANK(Sales_Fact[[#This Row],[Unit_Price]]),MEDIAN(Sales_Fact[Unit_Price]),Sales_Fact[[#This Row],[Unit_Price]])</f>
        <v>775.84</v>
      </c>
      <c r="H216" s="2">
        <f>IF(ISBLANK(Sales_Fact[[#This Row],[Discount]]),MEDIAN(Sales_Fact[Discount]),Sales_Fact[[#This Row],[Discount]])</f>
        <v>0.26</v>
      </c>
      <c r="I216" t="s">
        <v>1868</v>
      </c>
      <c r="J216" s="1">
        <f>Sales_Fact[[#This Row],[Quantity2]]*Sales_Fact[[#This Row],[Unit_Price3]]*(1-Sales_Fact[[#This Row],[Discount4]])</f>
        <v>574.12160000000006</v>
      </c>
      <c r="K216" s="1">
        <f>Sales_Fact[[#This Row],[Quantity2]]*Sales_Fact[[#This Row],[Unit_Price3]]</f>
        <v>775.84</v>
      </c>
      <c r="L216" s="1">
        <f>Sales_Fact[[#This Row],[Gross Amount]]*Sales_Fact[[#This Row],[Discount4]]</f>
        <v>201.7184</v>
      </c>
      <c r="M216" s="1" t="str">
        <f>IF(Sales_Fact[[#This Row],[Total_Amount5]]&gt;1000,"High Value","Standard")</f>
        <v>Standard</v>
      </c>
      <c r="N216" s="1" t="str">
        <f>_xlfn.XLOOKUP(D216,Product_Dim!$A$2:$A$101,Product_Dim!$B$2:$B$101,"Not Found")</f>
        <v>Soccer Training Cone Set</v>
      </c>
      <c r="O216" s="1" t="str">
        <f>_xlfn.XLOOKUP(D216,Product_Dim!$A$2:$A$101,Product_Dim!$C$2:$C$101)</f>
        <v>Sports</v>
      </c>
      <c r="P216" s="1">
        <f>_xlfn.XLOOKUP(D216,Product_Dim!$A$2:$A$101,Product_Dim!$H$2:$H$101)</f>
        <v>144.53</v>
      </c>
      <c r="Q216" s="1" t="str">
        <f>_xlfn.XLOOKUP(C216,'Customer_Dim'!$A$2:$A$501,'Customer_Dim'!$I$2:$I$501)</f>
        <v>Silver</v>
      </c>
      <c r="R216" s="1" t="str">
        <f>_xlfn.XLOOKUP(C216,'Customer_Dim'!$A$2:$A$501,'Customer_Dim'!$D$2:$D$501)</f>
        <v>Female</v>
      </c>
      <c r="S216" s="1" t="str">
        <f>_xlfn.XLOOKUP(C216,'Customer_Dim'!$A$2:$A$501,'Customer_Dim'!$L$2:$L$501)</f>
        <v>Senior</v>
      </c>
      <c r="T216" s="1" t="str">
        <f>_xlfn.XLOOKUP(E216,Store_Dim!$A$2:$A$21,Store_Dim!$C$2:$C$21)</f>
        <v>East</v>
      </c>
      <c r="U216" s="1" t="str">
        <f>_xlfn.XLOOKUP(E216,Store_Dim!$A$2:$A$21,Store_Dim!$E$2:$E$21)</f>
        <v>Online</v>
      </c>
      <c r="V216" s="1">
        <f>Table8[[#This Row],[Cost]]*Table8[[#This Row],[Quantity]]</f>
        <v>144.53</v>
      </c>
      <c r="W216" s="1">
        <f>Table8[[#This Row],[Total_Amount]]-Table8[[#This Row],[Total Cost]]</f>
        <v>429.59160000000008</v>
      </c>
    </row>
    <row r="217" spans="1:23" hidden="1" x14ac:dyDescent="0.25">
      <c r="A217" t="s">
        <v>2552</v>
      </c>
      <c r="B217" s="3">
        <v>45781</v>
      </c>
      <c r="C217" t="s">
        <v>189</v>
      </c>
      <c r="D217" t="s">
        <v>1836</v>
      </c>
      <c r="E217" t="s">
        <v>1881</v>
      </c>
      <c r="F217" s="4">
        <f>IF(ISBLANK(Sales_Fact[[#This Row],[Quantity]]),MEDIAN(Sales_Fact[Quantity]),Sales_Fact[[#This Row],[Quantity]])</f>
        <v>3</v>
      </c>
      <c r="G217" s="1">
        <f>IF(ISBLANK(Sales_Fact[[#This Row],[Unit_Price]]),MEDIAN(Sales_Fact[Unit_Price]),Sales_Fact[[#This Row],[Unit_Price]])</f>
        <v>318.43</v>
      </c>
      <c r="H217" s="2">
        <f>IF(ISBLANK(Sales_Fact[[#This Row],[Discount]]),MEDIAN(Sales_Fact[Discount]),Sales_Fact[[#This Row],[Discount]])</f>
        <v>0.05</v>
      </c>
      <c r="I217" t="s">
        <v>1864</v>
      </c>
      <c r="J217" s="1">
        <f>Sales_Fact[[#This Row],[Quantity2]]*Sales_Fact[[#This Row],[Unit_Price3]]*(1-Sales_Fact[[#This Row],[Discount4]])</f>
        <v>907.52549999999997</v>
      </c>
      <c r="K217" s="1">
        <f>Sales_Fact[[#This Row],[Quantity2]]*Sales_Fact[[#This Row],[Unit_Price3]]</f>
        <v>955.29</v>
      </c>
      <c r="L217" s="1">
        <f>Sales_Fact[[#This Row],[Gross Amount]]*Sales_Fact[[#This Row],[Discount4]]</f>
        <v>47.764499999999998</v>
      </c>
      <c r="M217" s="1" t="str">
        <f>IF(Sales_Fact[[#This Row],[Total_Amount5]]&gt;1000,"High Value","Standard")</f>
        <v>Standard</v>
      </c>
      <c r="N217" s="1" t="str">
        <f>_xlfn.XLOOKUP(D217,Product_Dim!$A$2:$A$101,Product_Dim!$B$2:$B$101,"Not Found")</f>
        <v>Sports Stopwatch Basic</v>
      </c>
      <c r="O217" s="1" t="str">
        <f>_xlfn.XLOOKUP(D217,Product_Dim!$A$2:$A$101,Product_Dim!$C$2:$C$101)</f>
        <v>Sports</v>
      </c>
      <c r="P217" s="1">
        <f>_xlfn.XLOOKUP(D217,Product_Dim!$A$2:$A$101,Product_Dim!$H$2:$H$101)</f>
        <v>60.65</v>
      </c>
      <c r="Q217" s="1" t="str">
        <f>_xlfn.XLOOKUP(C217,'Customer_Dim'!$A$2:$A$501,'Customer_Dim'!$I$2:$I$501)</f>
        <v>Platinum</v>
      </c>
      <c r="R217" s="1" t="str">
        <f>_xlfn.XLOOKUP(C217,'Customer_Dim'!$A$2:$A$501,'Customer_Dim'!$D$2:$D$501)</f>
        <v>Male</v>
      </c>
      <c r="S217" s="1" t="str">
        <f>_xlfn.XLOOKUP(C217,'Customer_Dim'!$A$2:$A$501,'Customer_Dim'!$L$2:$L$501)</f>
        <v>Senior</v>
      </c>
      <c r="T217" s="1" t="str">
        <f>_xlfn.XLOOKUP(E217,Store_Dim!$A$2:$A$21,Store_Dim!$C$2:$C$21)</f>
        <v>South</v>
      </c>
      <c r="U217" s="1" t="str">
        <f>_xlfn.XLOOKUP(E217,Store_Dim!$A$2:$A$21,Store_Dim!$E$2:$E$21)</f>
        <v>Outlet</v>
      </c>
      <c r="V217" s="1">
        <f>Table8[[#This Row],[Cost]]*Table8[[#This Row],[Quantity]]</f>
        <v>181.95</v>
      </c>
      <c r="W217" s="1">
        <f>Table8[[#This Row],[Total_Amount]]-Table8[[#This Row],[Total Cost]]</f>
        <v>725.57549999999992</v>
      </c>
    </row>
    <row r="218" spans="1:23" hidden="1" x14ac:dyDescent="0.25">
      <c r="A218" t="s">
        <v>3524</v>
      </c>
      <c r="B218" s="3">
        <v>45912</v>
      </c>
      <c r="C218" t="s">
        <v>189</v>
      </c>
      <c r="D218" t="s">
        <v>1755</v>
      </c>
      <c r="E218" t="s">
        <v>1896</v>
      </c>
      <c r="F218" s="4">
        <f>IF(ISBLANK(Sales_Fact[[#This Row],[Quantity]]),MEDIAN(Sales_Fact[Quantity]),Sales_Fact[[#This Row],[Quantity]])</f>
        <v>3</v>
      </c>
      <c r="G218" s="1">
        <f>IF(ISBLANK(Sales_Fact[[#This Row],[Unit_Price]]),MEDIAN(Sales_Fact[Unit_Price]),Sales_Fact[[#This Row],[Unit_Price]])</f>
        <v>141.6</v>
      </c>
      <c r="H218" s="2">
        <f>IF(ISBLANK(Sales_Fact[[#This Row],[Discount]]),MEDIAN(Sales_Fact[Discount]),Sales_Fact[[#This Row],[Discount]])</f>
        <v>0.08</v>
      </c>
      <c r="I218" t="s">
        <v>1864</v>
      </c>
      <c r="J218" s="1">
        <f>Sales_Fact[[#This Row],[Quantity2]]*Sales_Fact[[#This Row],[Unit_Price3]]*(1-Sales_Fact[[#This Row],[Discount4]])</f>
        <v>390.81599999999997</v>
      </c>
      <c r="K218" s="1">
        <f>Sales_Fact[[#This Row],[Quantity2]]*Sales_Fact[[#This Row],[Unit_Price3]]</f>
        <v>424.79999999999995</v>
      </c>
      <c r="L218" s="1">
        <f>Sales_Fact[[#This Row],[Gross Amount]]*Sales_Fact[[#This Row],[Discount4]]</f>
        <v>33.983999999999995</v>
      </c>
      <c r="M218" s="1" t="str">
        <f>IF(Sales_Fact[[#This Row],[Total_Amount5]]&gt;1000,"High Value","Standard")</f>
        <v>Standard</v>
      </c>
      <c r="N218" s="1" t="str">
        <f>_xlfn.XLOOKUP(D218,Product_Dim!$A$2:$A$101,Product_Dim!$B$2:$B$101,"Not Found")</f>
        <v>Wooden Nightstand</v>
      </c>
      <c r="O218" s="1" t="str">
        <f>_xlfn.XLOOKUP(D218,Product_Dim!$A$2:$A$101,Product_Dim!$C$2:$C$101)</f>
        <v>Home</v>
      </c>
      <c r="P218" s="1">
        <f>_xlfn.XLOOKUP(D218,Product_Dim!$A$2:$A$101,Product_Dim!$H$2:$H$101)</f>
        <v>243.7</v>
      </c>
      <c r="Q218" s="1" t="str">
        <f>_xlfn.XLOOKUP(C218,'Customer_Dim'!$A$2:$A$501,'Customer_Dim'!$I$2:$I$501)</f>
        <v>Platinum</v>
      </c>
      <c r="R218" s="1" t="str">
        <f>_xlfn.XLOOKUP(C218,'Customer_Dim'!$A$2:$A$501,'Customer_Dim'!$D$2:$D$501)</f>
        <v>Male</v>
      </c>
      <c r="S218" s="1" t="str">
        <f>_xlfn.XLOOKUP(C218,'Customer_Dim'!$A$2:$A$501,'Customer_Dim'!$L$2:$L$501)</f>
        <v>Senior</v>
      </c>
      <c r="T218" s="1" t="str">
        <f>_xlfn.XLOOKUP(E218,Store_Dim!$A$2:$A$21,Store_Dim!$C$2:$C$21)</f>
        <v>East</v>
      </c>
      <c r="U218" s="1" t="str">
        <f>_xlfn.XLOOKUP(E218,Store_Dim!$A$2:$A$21,Store_Dim!$E$2:$E$21)</f>
        <v>Flagship</v>
      </c>
      <c r="V218" s="1">
        <f>Table8[[#This Row],[Cost]]*Table8[[#This Row],[Quantity]]</f>
        <v>731.09999999999991</v>
      </c>
      <c r="W218" s="1">
        <f>Table8[[#This Row],[Total_Amount]]-Table8[[#This Row],[Total Cost]]</f>
        <v>-340.28399999999993</v>
      </c>
    </row>
    <row r="219" spans="1:23" hidden="1" x14ac:dyDescent="0.25">
      <c r="A219" t="s">
        <v>2116</v>
      </c>
      <c r="B219" s="3">
        <v>45676</v>
      </c>
      <c r="C219" t="s">
        <v>192</v>
      </c>
      <c r="D219" t="s">
        <v>1695</v>
      </c>
      <c r="E219" t="s">
        <v>1896</v>
      </c>
      <c r="F219" s="4">
        <f>IF(ISBLANK(Sales_Fact[[#This Row],[Quantity]]),MEDIAN(Sales_Fact[Quantity]),Sales_Fact[[#This Row],[Quantity]])</f>
        <v>1</v>
      </c>
      <c r="G219" s="1">
        <f>IF(ISBLANK(Sales_Fact[[#This Row],[Unit_Price]]),MEDIAN(Sales_Fact[Unit_Price]),Sales_Fact[[#This Row],[Unit_Price]])</f>
        <v>332.82</v>
      </c>
      <c r="H219" s="2">
        <f>IF(ISBLANK(Sales_Fact[[#This Row],[Discount]]),MEDIAN(Sales_Fact[Discount]),Sales_Fact[[#This Row],[Discount]])</f>
        <v>0.14000000000000001</v>
      </c>
      <c r="I219" t="s">
        <v>1864</v>
      </c>
      <c r="J219" s="1">
        <f>Sales_Fact[[#This Row],[Quantity2]]*Sales_Fact[[#This Row],[Unit_Price3]]*(1-Sales_Fact[[#This Row],[Discount4]])</f>
        <v>286.22519999999997</v>
      </c>
      <c r="K219" s="1">
        <f>Sales_Fact[[#This Row],[Quantity2]]*Sales_Fact[[#This Row],[Unit_Price3]]</f>
        <v>332.82</v>
      </c>
      <c r="L219" s="1">
        <f>Sales_Fact[[#This Row],[Gross Amount]]*Sales_Fact[[#This Row],[Discount4]]</f>
        <v>46.594800000000006</v>
      </c>
      <c r="M219" s="1" t="str">
        <f>IF(Sales_Fact[[#This Row],[Total_Amount5]]&gt;1000,"High Value","Standard")</f>
        <v>Standard</v>
      </c>
      <c r="N219" s="1" t="str">
        <f>_xlfn.XLOOKUP(D219,Product_Dim!$A$2:$A$101,Product_Dim!$B$2:$B$101,"Not Found")</f>
        <v>Car Dashboard Phone Holder</v>
      </c>
      <c r="O219" s="1" t="str">
        <f>_xlfn.XLOOKUP(D219,Product_Dim!$A$2:$A$101,Product_Dim!$C$2:$C$101)</f>
        <v>Electronics</v>
      </c>
      <c r="P219" s="1">
        <f>_xlfn.XLOOKUP(D219,Product_Dim!$A$2:$A$101,Product_Dim!$H$2:$H$101)</f>
        <v>177.98</v>
      </c>
      <c r="Q219" s="1" t="str">
        <f>_xlfn.XLOOKUP(C219,'Customer_Dim'!$A$2:$A$501,'Customer_Dim'!$I$2:$I$501)</f>
        <v>Gold</v>
      </c>
      <c r="R219" s="1" t="str">
        <f>_xlfn.XLOOKUP(C219,'Customer_Dim'!$A$2:$A$501,'Customer_Dim'!$D$2:$D$501)</f>
        <v>Female</v>
      </c>
      <c r="S219" s="1" t="str">
        <f>_xlfn.XLOOKUP(C219,'Customer_Dim'!$A$2:$A$501,'Customer_Dim'!$L$2:$L$501)</f>
        <v>Middle Age</v>
      </c>
      <c r="T219" s="1" t="str">
        <f>_xlfn.XLOOKUP(E219,Store_Dim!$A$2:$A$21,Store_Dim!$C$2:$C$21)</f>
        <v>East</v>
      </c>
      <c r="U219" s="1" t="str">
        <f>_xlfn.XLOOKUP(E219,Store_Dim!$A$2:$A$21,Store_Dim!$E$2:$E$21)</f>
        <v>Flagship</v>
      </c>
      <c r="V219" s="1">
        <f>Table8[[#This Row],[Cost]]*Table8[[#This Row],[Quantity]]</f>
        <v>177.98</v>
      </c>
      <c r="W219" s="1">
        <f>Table8[[#This Row],[Total_Amount]]-Table8[[#This Row],[Total Cost]]</f>
        <v>108.24519999999998</v>
      </c>
    </row>
    <row r="220" spans="1:23" hidden="1" x14ac:dyDescent="0.25">
      <c r="A220" t="s">
        <v>2661</v>
      </c>
      <c r="B220" s="3">
        <v>45683</v>
      </c>
      <c r="C220" t="s">
        <v>192</v>
      </c>
      <c r="D220" t="s">
        <v>1779</v>
      </c>
      <c r="E220" t="s">
        <v>1909</v>
      </c>
      <c r="F220" s="4">
        <f>IF(ISBLANK(Sales_Fact[[#This Row],[Quantity]]),MEDIAN(Sales_Fact[Quantity]),Sales_Fact[[#This Row],[Quantity]])</f>
        <v>4</v>
      </c>
      <c r="G220" s="1">
        <f>IF(ISBLANK(Sales_Fact[[#This Row],[Unit_Price]]),MEDIAN(Sales_Fact[Unit_Price]),Sales_Fact[[#This Row],[Unit_Price]])</f>
        <v>640.97</v>
      </c>
      <c r="H220" s="2">
        <f>IF(ISBLANK(Sales_Fact[[#This Row],[Discount]]),MEDIAN(Sales_Fact[Discount]),Sales_Fact[[#This Row],[Discount]])</f>
        <v>0.11</v>
      </c>
      <c r="I220" t="s">
        <v>1864</v>
      </c>
      <c r="J220" s="1">
        <f>Sales_Fact[[#This Row],[Quantity2]]*Sales_Fact[[#This Row],[Unit_Price3]]*(1-Sales_Fact[[#This Row],[Discount4]])</f>
        <v>2281.8532</v>
      </c>
      <c r="K220" s="1">
        <f>Sales_Fact[[#This Row],[Quantity2]]*Sales_Fact[[#This Row],[Unit_Price3]]</f>
        <v>2563.88</v>
      </c>
      <c r="L220" s="1">
        <f>Sales_Fact[[#This Row],[Gross Amount]]*Sales_Fact[[#This Row],[Discount4]]</f>
        <v>282.02680000000004</v>
      </c>
      <c r="M220" s="1" t="str">
        <f>IF(Sales_Fact[[#This Row],[Total_Amount5]]&gt;1000,"High Value","Standard")</f>
        <v>High Value</v>
      </c>
      <c r="N220" s="1" t="str">
        <f>_xlfn.XLOOKUP(D220,Product_Dim!$A$2:$A$101,Product_Dim!$B$2:$B$101,"Not Found")</f>
        <v>Wireless Mouse</v>
      </c>
      <c r="O220" s="1" t="str">
        <f>_xlfn.XLOOKUP(D220,Product_Dim!$A$2:$A$101,Product_Dim!$C$2:$C$101)</f>
        <v>Electronics</v>
      </c>
      <c r="P220" s="1">
        <f>_xlfn.XLOOKUP(D220,Product_Dim!$A$2:$A$101,Product_Dim!$H$2:$H$101)</f>
        <v>392.89</v>
      </c>
      <c r="Q220" s="1" t="str">
        <f>_xlfn.XLOOKUP(C220,'Customer_Dim'!$A$2:$A$501,'Customer_Dim'!$I$2:$I$501)</f>
        <v>Gold</v>
      </c>
      <c r="R220" s="1" t="str">
        <f>_xlfn.XLOOKUP(C220,'Customer_Dim'!$A$2:$A$501,'Customer_Dim'!$D$2:$D$501)</f>
        <v>Female</v>
      </c>
      <c r="S220" s="1" t="str">
        <f>_xlfn.XLOOKUP(C220,'Customer_Dim'!$A$2:$A$501,'Customer_Dim'!$L$2:$L$501)</f>
        <v>Middle Age</v>
      </c>
      <c r="T220" s="1" t="str">
        <f>_xlfn.XLOOKUP(E220,Store_Dim!$A$2:$A$21,Store_Dim!$C$2:$C$21)</f>
        <v>South</v>
      </c>
      <c r="U220" s="1" t="str">
        <f>_xlfn.XLOOKUP(E220,Store_Dim!$A$2:$A$21,Store_Dim!$E$2:$E$21)</f>
        <v>Outlet</v>
      </c>
      <c r="V220" s="1">
        <f>Table8[[#This Row],[Cost]]*Table8[[#This Row],[Quantity]]</f>
        <v>1571.56</v>
      </c>
      <c r="W220" s="1">
        <f>Table8[[#This Row],[Total_Amount]]-Table8[[#This Row],[Total Cost]]</f>
        <v>710.29320000000007</v>
      </c>
    </row>
    <row r="221" spans="1:23" hidden="1" x14ac:dyDescent="0.25">
      <c r="A221" t="s">
        <v>3222</v>
      </c>
      <c r="B221" s="3">
        <v>45646</v>
      </c>
      <c r="C221" t="s">
        <v>192</v>
      </c>
      <c r="D221" t="s">
        <v>1686</v>
      </c>
      <c r="E221" t="s">
        <v>1879</v>
      </c>
      <c r="F221" s="4">
        <f>IF(ISBLANK(Sales_Fact[[#This Row],[Quantity]]),MEDIAN(Sales_Fact[Quantity]),Sales_Fact[[#This Row],[Quantity]])</f>
        <v>4</v>
      </c>
      <c r="G221" s="1">
        <f>IF(ISBLANK(Sales_Fact[[#This Row],[Unit_Price]]),MEDIAN(Sales_Fact[Unit_Price]),Sales_Fact[[#This Row],[Unit_Price]])</f>
        <v>75.37</v>
      </c>
      <c r="H221" s="2">
        <f>IF(ISBLANK(Sales_Fact[[#This Row],[Discount]]),MEDIAN(Sales_Fact[Discount]),Sales_Fact[[#This Row],[Discount]])</f>
        <v>0.02</v>
      </c>
      <c r="I221" t="s">
        <v>1868</v>
      </c>
      <c r="J221" s="1">
        <f>Sales_Fact[[#This Row],[Quantity2]]*Sales_Fact[[#This Row],[Unit_Price3]]*(1-Sales_Fact[[#This Row],[Discount4]])</f>
        <v>295.4504</v>
      </c>
      <c r="K221" s="1">
        <f>Sales_Fact[[#This Row],[Quantity2]]*Sales_Fact[[#This Row],[Unit_Price3]]</f>
        <v>301.48</v>
      </c>
      <c r="L221" s="1">
        <f>Sales_Fact[[#This Row],[Gross Amount]]*Sales_Fact[[#This Row],[Discount4]]</f>
        <v>6.0296000000000003</v>
      </c>
      <c r="M221" s="1" t="str">
        <f>IF(Sales_Fact[[#This Row],[Total_Amount5]]&gt;1000,"High Value","Standard")</f>
        <v>Standard</v>
      </c>
      <c r="N221" s="1" t="str">
        <f>_xlfn.XLOOKUP(D221,Product_Dim!$A$2:$A$101,Product_Dim!$B$2:$B$101,"Not Found")</f>
        <v>High-Grip Football</v>
      </c>
      <c r="O221" s="1" t="str">
        <f>_xlfn.XLOOKUP(D221,Product_Dim!$A$2:$A$101,Product_Dim!$C$2:$C$101)</f>
        <v>Sports</v>
      </c>
      <c r="P221" s="1">
        <f>_xlfn.XLOOKUP(D221,Product_Dim!$A$2:$A$101,Product_Dim!$H$2:$H$101)</f>
        <v>318.91000000000003</v>
      </c>
      <c r="Q221" s="1" t="str">
        <f>_xlfn.XLOOKUP(C221,'Customer_Dim'!$A$2:$A$501,'Customer_Dim'!$I$2:$I$501)</f>
        <v>Gold</v>
      </c>
      <c r="R221" s="1" t="str">
        <f>_xlfn.XLOOKUP(C221,'Customer_Dim'!$A$2:$A$501,'Customer_Dim'!$D$2:$D$501)</f>
        <v>Female</v>
      </c>
      <c r="S221" s="1" t="str">
        <f>_xlfn.XLOOKUP(C221,'Customer_Dim'!$A$2:$A$501,'Customer_Dim'!$L$2:$L$501)</f>
        <v>Middle Age</v>
      </c>
      <c r="T221" s="1" t="str">
        <f>_xlfn.XLOOKUP(E221,Store_Dim!$A$2:$A$21,Store_Dim!$C$2:$C$21)</f>
        <v>East</v>
      </c>
      <c r="U221" s="1" t="str">
        <f>_xlfn.XLOOKUP(E221,Store_Dim!$A$2:$A$21,Store_Dim!$E$2:$E$21)</f>
        <v>Flagship</v>
      </c>
      <c r="V221" s="1">
        <f>Table8[[#This Row],[Cost]]*Table8[[#This Row],[Quantity]]</f>
        <v>1275.6400000000001</v>
      </c>
      <c r="W221" s="1">
        <f>Table8[[#This Row],[Total_Amount]]-Table8[[#This Row],[Total Cost]]</f>
        <v>-980.18960000000015</v>
      </c>
    </row>
    <row r="222" spans="1:23" hidden="1" x14ac:dyDescent="0.25">
      <c r="A222" t="s">
        <v>2673</v>
      </c>
      <c r="B222" s="3">
        <v>45279</v>
      </c>
      <c r="C222" t="s">
        <v>192</v>
      </c>
      <c r="D222" t="s">
        <v>1770</v>
      </c>
      <c r="E222" t="s">
        <v>1896</v>
      </c>
      <c r="F222" s="4">
        <f>IF(ISBLANK(Sales_Fact[[#This Row],[Quantity]]),MEDIAN(Sales_Fact[Quantity]),Sales_Fact[[#This Row],[Quantity]])</f>
        <v>3</v>
      </c>
      <c r="G222" s="1">
        <f>IF(ISBLANK(Sales_Fact[[#This Row],[Unit_Price]]),MEDIAN(Sales_Fact[Unit_Price]),Sales_Fact[[#This Row],[Unit_Price]])</f>
        <v>434.55</v>
      </c>
      <c r="H222" s="2">
        <f>IF(ISBLANK(Sales_Fact[[#This Row],[Discount]]),MEDIAN(Sales_Fact[Discount]),Sales_Fact[[#This Row],[Discount]])</f>
        <v>0.08</v>
      </c>
      <c r="I222" t="s">
        <v>1861</v>
      </c>
      <c r="J222" s="1">
        <f>Sales_Fact[[#This Row],[Quantity2]]*Sales_Fact[[#This Row],[Unit_Price3]]*(1-Sales_Fact[[#This Row],[Discount4]])</f>
        <v>1199.3580000000002</v>
      </c>
      <c r="K222" s="1">
        <f>Sales_Fact[[#This Row],[Quantity2]]*Sales_Fact[[#This Row],[Unit_Price3]]</f>
        <v>1303.6500000000001</v>
      </c>
      <c r="L222" s="1">
        <f>Sales_Fact[[#This Row],[Gross Amount]]*Sales_Fact[[#This Row],[Discount4]]</f>
        <v>104.29200000000002</v>
      </c>
      <c r="M222" s="1" t="str">
        <f>IF(Sales_Fact[[#This Row],[Total_Amount5]]&gt;1000,"High Value","Standard")</f>
        <v>High Value</v>
      </c>
      <c r="N222" s="1" t="str">
        <f>_xlfn.XLOOKUP(D222,Product_Dim!$A$2:$A$101,Product_Dim!$B$2:$B$101,"Not Found")</f>
        <v>Shin Guards – Adult</v>
      </c>
      <c r="O222" s="1" t="str">
        <f>_xlfn.XLOOKUP(D222,Product_Dim!$A$2:$A$101,Product_Dim!$C$2:$C$101)</f>
        <v>Sports</v>
      </c>
      <c r="P222" s="1">
        <f>_xlfn.XLOOKUP(D222,Product_Dim!$A$2:$A$101,Product_Dim!$H$2:$H$101)</f>
        <v>107.06</v>
      </c>
      <c r="Q222" s="1" t="str">
        <f>_xlfn.XLOOKUP(C222,'Customer_Dim'!$A$2:$A$501,'Customer_Dim'!$I$2:$I$501)</f>
        <v>Gold</v>
      </c>
      <c r="R222" s="1" t="str">
        <f>_xlfn.XLOOKUP(C222,'Customer_Dim'!$A$2:$A$501,'Customer_Dim'!$D$2:$D$501)</f>
        <v>Female</v>
      </c>
      <c r="S222" s="1" t="str">
        <f>_xlfn.XLOOKUP(C222,'Customer_Dim'!$A$2:$A$501,'Customer_Dim'!$L$2:$L$501)</f>
        <v>Middle Age</v>
      </c>
      <c r="T222" s="1" t="str">
        <f>_xlfn.XLOOKUP(E222,Store_Dim!$A$2:$A$21,Store_Dim!$C$2:$C$21)</f>
        <v>East</v>
      </c>
      <c r="U222" s="1" t="str">
        <f>_xlfn.XLOOKUP(E222,Store_Dim!$A$2:$A$21,Store_Dim!$E$2:$E$21)</f>
        <v>Flagship</v>
      </c>
      <c r="V222" s="1">
        <f>Table8[[#This Row],[Cost]]*Table8[[#This Row],[Quantity]]</f>
        <v>321.18</v>
      </c>
      <c r="W222" s="1">
        <f>Table8[[#This Row],[Total_Amount]]-Table8[[#This Row],[Total Cost]]</f>
        <v>878.17800000000011</v>
      </c>
    </row>
    <row r="223" spans="1:23" hidden="1" x14ac:dyDescent="0.25">
      <c r="A223" t="s">
        <v>3509</v>
      </c>
      <c r="B223" s="3">
        <v>45524</v>
      </c>
      <c r="C223" t="s">
        <v>195</v>
      </c>
      <c r="D223" t="s">
        <v>1653</v>
      </c>
      <c r="E223" t="s">
        <v>1931</v>
      </c>
      <c r="F223" s="4">
        <f>IF(ISBLANK(Sales_Fact[[#This Row],[Quantity]]),MEDIAN(Sales_Fact[Quantity]),Sales_Fact[[#This Row],[Quantity]])</f>
        <v>4</v>
      </c>
      <c r="G223" s="1">
        <f>IF(ISBLANK(Sales_Fact[[#This Row],[Unit_Price]]),MEDIAN(Sales_Fact[Unit_Price]),Sales_Fact[[#This Row],[Unit_Price]])</f>
        <v>652.28</v>
      </c>
      <c r="H223" s="2">
        <f>IF(ISBLANK(Sales_Fact[[#This Row],[Discount]]),MEDIAN(Sales_Fact[Discount]),Sales_Fact[[#This Row],[Discount]])</f>
        <v>0.15</v>
      </c>
      <c r="I223" t="s">
        <v>1868</v>
      </c>
      <c r="J223" s="1">
        <f>Sales_Fact[[#This Row],[Quantity2]]*Sales_Fact[[#This Row],[Unit_Price3]]*(1-Sales_Fact[[#This Row],[Discount4]])</f>
        <v>2217.752</v>
      </c>
      <c r="K223" s="1">
        <f>Sales_Fact[[#This Row],[Quantity2]]*Sales_Fact[[#This Row],[Unit_Price3]]</f>
        <v>2609.12</v>
      </c>
      <c r="L223" s="1">
        <f>Sales_Fact[[#This Row],[Gross Amount]]*Sales_Fact[[#This Row],[Discount4]]</f>
        <v>391.36799999999999</v>
      </c>
      <c r="M223" s="1" t="str">
        <f>IF(Sales_Fact[[#This Row],[Total_Amount5]]&gt;1000,"High Value","Standard")</f>
        <v>High Value</v>
      </c>
      <c r="N223" s="1" t="str">
        <f>_xlfn.XLOOKUP(D223,Product_Dim!$A$2:$A$101,Product_Dim!$B$2:$B$101,"Not Found")</f>
        <v>Gaming Mechanical Keyboard</v>
      </c>
      <c r="O223" s="1" t="str">
        <f>_xlfn.XLOOKUP(D223,Product_Dim!$A$2:$A$101,Product_Dim!$C$2:$C$101)</f>
        <v>Electronics</v>
      </c>
      <c r="P223" s="1">
        <f>_xlfn.XLOOKUP(D223,Product_Dim!$A$2:$A$101,Product_Dim!$H$2:$H$101)</f>
        <v>419.28</v>
      </c>
      <c r="Q223" s="1" t="str">
        <f>_xlfn.XLOOKUP(C223,'Customer_Dim'!$A$2:$A$501,'Customer_Dim'!$I$2:$I$501)</f>
        <v>Gold</v>
      </c>
      <c r="R223" s="1" t="str">
        <f>_xlfn.XLOOKUP(C223,'Customer_Dim'!$A$2:$A$501,'Customer_Dim'!$D$2:$D$501)</f>
        <v>Female</v>
      </c>
      <c r="S223" s="1" t="str">
        <f>_xlfn.XLOOKUP(C223,'Customer_Dim'!$A$2:$A$501,'Customer_Dim'!$L$2:$L$501)</f>
        <v>Senior</v>
      </c>
      <c r="T223" s="1" t="str">
        <f>_xlfn.XLOOKUP(E223,Store_Dim!$A$2:$A$21,Store_Dim!$C$2:$C$21)</f>
        <v>South</v>
      </c>
      <c r="U223" s="1" t="str">
        <f>_xlfn.XLOOKUP(E223,Store_Dim!$A$2:$A$21,Store_Dim!$E$2:$E$21)</f>
        <v>Online</v>
      </c>
      <c r="V223" s="1">
        <f>Table8[[#This Row],[Cost]]*Table8[[#This Row],[Quantity]]</f>
        <v>1677.12</v>
      </c>
      <c r="W223" s="1">
        <f>Table8[[#This Row],[Total_Amount]]-Table8[[#This Row],[Total Cost]]</f>
        <v>540.63200000000006</v>
      </c>
    </row>
    <row r="224" spans="1:23" hidden="1" x14ac:dyDescent="0.25">
      <c r="A224" t="s">
        <v>2292</v>
      </c>
      <c r="B224" s="3">
        <v>45244</v>
      </c>
      <c r="C224" t="s">
        <v>195</v>
      </c>
      <c r="D224" t="s">
        <v>1848</v>
      </c>
      <c r="E224" t="s">
        <v>1909</v>
      </c>
      <c r="F224" s="4">
        <f>IF(ISBLANK(Sales_Fact[[#This Row],[Quantity]]),MEDIAN(Sales_Fact[Quantity]),Sales_Fact[[#This Row],[Quantity]])</f>
        <v>3</v>
      </c>
      <c r="G224" s="1">
        <f>IF(ISBLANK(Sales_Fact[[#This Row],[Unit_Price]]),MEDIAN(Sales_Fact[Unit_Price]),Sales_Fact[[#This Row],[Unit_Price]])</f>
        <v>207.8</v>
      </c>
      <c r="H224" s="2">
        <f>IF(ISBLANK(Sales_Fact[[#This Row],[Discount]]),MEDIAN(Sales_Fact[Discount]),Sales_Fact[[#This Row],[Discount]])</f>
        <v>0.15</v>
      </c>
      <c r="I224" t="s">
        <v>1868</v>
      </c>
      <c r="J224" s="1">
        <f>Sales_Fact[[#This Row],[Quantity2]]*Sales_Fact[[#This Row],[Unit_Price3]]*(1-Sales_Fact[[#This Row],[Discount4]])</f>
        <v>529.8900000000001</v>
      </c>
      <c r="K224" s="1">
        <f>Sales_Fact[[#This Row],[Quantity2]]*Sales_Fact[[#This Row],[Unit_Price3]]</f>
        <v>623.40000000000009</v>
      </c>
      <c r="L224" s="1">
        <f>Sales_Fact[[#This Row],[Gross Amount]]*Sales_Fact[[#This Row],[Discount4]]</f>
        <v>93.51</v>
      </c>
      <c r="M224" s="1" t="str">
        <f>IF(Sales_Fact[[#This Row],[Total_Amount5]]&gt;1000,"High Value","Standard")</f>
        <v>Standard</v>
      </c>
      <c r="N224" s="1" t="str">
        <f>_xlfn.XLOOKUP(D224,Product_Dim!$A$2:$A$101,Product_Dim!$B$2:$B$101,"Not Found")</f>
        <v>Stainless Steel Cookware Set</v>
      </c>
      <c r="O224" s="1" t="str">
        <f>_xlfn.XLOOKUP(D224,Product_Dim!$A$2:$A$101,Product_Dim!$C$2:$C$101)</f>
        <v>Home</v>
      </c>
      <c r="P224" s="1">
        <f>_xlfn.XLOOKUP(D224,Product_Dim!$A$2:$A$101,Product_Dim!$H$2:$H$101)</f>
        <v>201.41</v>
      </c>
      <c r="Q224" s="1" t="str">
        <f>_xlfn.XLOOKUP(C224,'Customer_Dim'!$A$2:$A$501,'Customer_Dim'!$I$2:$I$501)</f>
        <v>Gold</v>
      </c>
      <c r="R224" s="1" t="str">
        <f>_xlfn.XLOOKUP(C224,'Customer_Dim'!$A$2:$A$501,'Customer_Dim'!$D$2:$D$501)</f>
        <v>Female</v>
      </c>
      <c r="S224" s="1" t="str">
        <f>_xlfn.XLOOKUP(C224,'Customer_Dim'!$A$2:$A$501,'Customer_Dim'!$L$2:$L$501)</f>
        <v>Senior</v>
      </c>
      <c r="T224" s="1" t="str">
        <f>_xlfn.XLOOKUP(E224,Store_Dim!$A$2:$A$21,Store_Dim!$C$2:$C$21)</f>
        <v>South</v>
      </c>
      <c r="U224" s="1" t="str">
        <f>_xlfn.XLOOKUP(E224,Store_Dim!$A$2:$A$21,Store_Dim!$E$2:$E$21)</f>
        <v>Outlet</v>
      </c>
      <c r="V224" s="1">
        <f>Table8[[#This Row],[Cost]]*Table8[[#This Row],[Quantity]]</f>
        <v>604.23</v>
      </c>
      <c r="W224" s="1">
        <f>Table8[[#This Row],[Total_Amount]]-Table8[[#This Row],[Total Cost]]</f>
        <v>-74.339999999999918</v>
      </c>
    </row>
    <row r="225" spans="1:23" hidden="1" x14ac:dyDescent="0.25">
      <c r="A225" t="s">
        <v>3502</v>
      </c>
      <c r="B225" s="3">
        <v>45628</v>
      </c>
      <c r="C225" t="s">
        <v>195</v>
      </c>
      <c r="D225" t="s">
        <v>1761</v>
      </c>
      <c r="E225" t="s">
        <v>1872</v>
      </c>
      <c r="F225" s="4">
        <f>IF(ISBLANK(Sales_Fact[[#This Row],[Quantity]]),MEDIAN(Sales_Fact[Quantity]),Sales_Fact[[#This Row],[Quantity]])</f>
        <v>4</v>
      </c>
      <c r="G225" s="1">
        <f>IF(ISBLANK(Sales_Fact[[#This Row],[Unit_Price]]),MEDIAN(Sales_Fact[Unit_Price]),Sales_Fact[[#This Row],[Unit_Price]])</f>
        <v>385.5</v>
      </c>
      <c r="H225" s="2">
        <f>IF(ISBLANK(Sales_Fact[[#This Row],[Discount]]),MEDIAN(Sales_Fact[Discount]),Sales_Fact[[#This Row],[Discount]])</f>
        <v>0.03</v>
      </c>
      <c r="I225" t="s">
        <v>1864</v>
      </c>
      <c r="J225" s="1">
        <f>Sales_Fact[[#This Row],[Quantity2]]*Sales_Fact[[#This Row],[Unit_Price3]]*(1-Sales_Fact[[#This Row],[Discount4]])</f>
        <v>1495.74</v>
      </c>
      <c r="K225" s="1">
        <f>Sales_Fact[[#This Row],[Quantity2]]*Sales_Fact[[#This Row],[Unit_Price3]]</f>
        <v>1542</v>
      </c>
      <c r="L225" s="1">
        <f>Sales_Fact[[#This Row],[Gross Amount]]*Sales_Fact[[#This Row],[Discount4]]</f>
        <v>46.26</v>
      </c>
      <c r="M225" s="1" t="str">
        <f>IF(Sales_Fact[[#This Row],[Total_Amount5]]&gt;1000,"High Value","Standard")</f>
        <v>High Value</v>
      </c>
      <c r="N225" s="1" t="str">
        <f>_xlfn.XLOOKUP(D225,Product_Dim!$A$2:$A$101,Product_Dim!$B$2:$B$101,"Not Found")</f>
        <v>Kitchen Storage Rack</v>
      </c>
      <c r="O225" s="1" t="str">
        <f>_xlfn.XLOOKUP(D225,Product_Dim!$A$2:$A$101,Product_Dim!$C$2:$C$101)</f>
        <v>Home</v>
      </c>
      <c r="P225" s="1">
        <f>_xlfn.XLOOKUP(D225,Product_Dim!$A$2:$A$101,Product_Dim!$H$2:$H$101)</f>
        <v>138.05000000000001</v>
      </c>
      <c r="Q225" s="1" t="str">
        <f>_xlfn.XLOOKUP(C225,'Customer_Dim'!$A$2:$A$501,'Customer_Dim'!$I$2:$I$501)</f>
        <v>Gold</v>
      </c>
      <c r="R225" s="1" t="str">
        <f>_xlfn.XLOOKUP(C225,'Customer_Dim'!$A$2:$A$501,'Customer_Dim'!$D$2:$D$501)</f>
        <v>Female</v>
      </c>
      <c r="S225" s="1" t="str">
        <f>_xlfn.XLOOKUP(C225,'Customer_Dim'!$A$2:$A$501,'Customer_Dim'!$L$2:$L$501)</f>
        <v>Senior</v>
      </c>
      <c r="T225" s="1" t="str">
        <f>_xlfn.XLOOKUP(E225,Store_Dim!$A$2:$A$21,Store_Dim!$C$2:$C$21)</f>
        <v>South</v>
      </c>
      <c r="U225" s="1" t="str">
        <f>_xlfn.XLOOKUP(E225,Store_Dim!$A$2:$A$21,Store_Dim!$E$2:$E$21)</f>
        <v>Online</v>
      </c>
      <c r="V225" s="1">
        <f>Table8[[#This Row],[Cost]]*Table8[[#This Row],[Quantity]]</f>
        <v>552.20000000000005</v>
      </c>
      <c r="W225" s="1">
        <f>Table8[[#This Row],[Total_Amount]]-Table8[[#This Row],[Total Cost]]</f>
        <v>943.54</v>
      </c>
    </row>
    <row r="226" spans="1:23" hidden="1" x14ac:dyDescent="0.25">
      <c r="A226" t="s">
        <v>3547</v>
      </c>
      <c r="B226" s="3">
        <v>45337</v>
      </c>
      <c r="C226" t="s">
        <v>195</v>
      </c>
      <c r="D226" t="s">
        <v>1845</v>
      </c>
      <c r="E226" t="s">
        <v>1899</v>
      </c>
      <c r="F226" s="4">
        <f>IF(ISBLANK(Sales_Fact[[#This Row],[Quantity]]),MEDIAN(Sales_Fact[Quantity]),Sales_Fact[[#This Row],[Quantity]])</f>
        <v>3</v>
      </c>
      <c r="G226" s="1">
        <f>IF(ISBLANK(Sales_Fact[[#This Row],[Unit_Price]]),MEDIAN(Sales_Fact[Unit_Price]),Sales_Fact[[#This Row],[Unit_Price]])</f>
        <v>548.19000000000005</v>
      </c>
      <c r="H226" s="2">
        <f>IF(ISBLANK(Sales_Fact[[#This Row],[Discount]]),MEDIAN(Sales_Fact[Discount]),Sales_Fact[[#This Row],[Discount]])</f>
        <v>0.12</v>
      </c>
      <c r="I226" t="s">
        <v>1868</v>
      </c>
      <c r="J226" s="1">
        <f>Sales_Fact[[#This Row],[Quantity2]]*Sales_Fact[[#This Row],[Unit_Price3]]*(1-Sales_Fact[[#This Row],[Discount4]])</f>
        <v>1447.2216000000001</v>
      </c>
      <c r="K226" s="1">
        <f>Sales_Fact[[#This Row],[Quantity2]]*Sales_Fact[[#This Row],[Unit_Price3]]</f>
        <v>1644.5700000000002</v>
      </c>
      <c r="L226" s="1">
        <f>Sales_Fact[[#This Row],[Gross Amount]]*Sales_Fact[[#This Row],[Discount4]]</f>
        <v>197.34840000000003</v>
      </c>
      <c r="M226" s="1" t="str">
        <f>IF(Sales_Fact[[#This Row],[Total_Amount5]]&gt;1000,"High Value","Standard")</f>
        <v>High Value</v>
      </c>
      <c r="N226" s="1" t="str">
        <f>_xlfn.XLOOKUP(D226,Product_Dim!$A$2:$A$101,Product_Dim!$B$2:$B$101,"Not Found")</f>
        <v>Portable Bluetooth Speaker</v>
      </c>
      <c r="O226" s="1" t="str">
        <f>_xlfn.XLOOKUP(D226,Product_Dim!$A$2:$A$101,Product_Dim!$C$2:$C$101)</f>
        <v>Electronics</v>
      </c>
      <c r="P226" s="1">
        <f>_xlfn.XLOOKUP(D226,Product_Dim!$A$2:$A$101,Product_Dim!$H$2:$H$101)</f>
        <v>431.67</v>
      </c>
      <c r="Q226" s="1" t="str">
        <f>_xlfn.XLOOKUP(C226,'Customer_Dim'!$A$2:$A$501,'Customer_Dim'!$I$2:$I$501)</f>
        <v>Gold</v>
      </c>
      <c r="R226" s="1" t="str">
        <f>_xlfn.XLOOKUP(C226,'Customer_Dim'!$A$2:$A$501,'Customer_Dim'!$D$2:$D$501)</f>
        <v>Female</v>
      </c>
      <c r="S226" s="1" t="str">
        <f>_xlfn.XLOOKUP(C226,'Customer_Dim'!$A$2:$A$501,'Customer_Dim'!$L$2:$L$501)</f>
        <v>Senior</v>
      </c>
      <c r="T226" s="1" t="str">
        <f>_xlfn.XLOOKUP(E226,Store_Dim!$A$2:$A$21,Store_Dim!$C$2:$C$21)</f>
        <v>East</v>
      </c>
      <c r="U226" s="1" t="str">
        <f>_xlfn.XLOOKUP(E226,Store_Dim!$A$2:$A$21,Store_Dim!$E$2:$E$21)</f>
        <v>Flagship</v>
      </c>
      <c r="V226" s="1">
        <f>Table8[[#This Row],[Cost]]*Table8[[#This Row],[Quantity]]</f>
        <v>1295.01</v>
      </c>
      <c r="W226" s="1">
        <f>Table8[[#This Row],[Total_Amount]]-Table8[[#This Row],[Total Cost]]</f>
        <v>152.21160000000009</v>
      </c>
    </row>
    <row r="227" spans="1:23" hidden="1" x14ac:dyDescent="0.25">
      <c r="A227" t="s">
        <v>2554</v>
      </c>
      <c r="B227" s="3">
        <v>45594</v>
      </c>
      <c r="C227" t="s">
        <v>199</v>
      </c>
      <c r="D227" t="s">
        <v>1614</v>
      </c>
      <c r="E227" t="s">
        <v>1879</v>
      </c>
      <c r="F227" s="4">
        <f>IF(ISBLANK(Sales_Fact[[#This Row],[Quantity]]),MEDIAN(Sales_Fact[Quantity]),Sales_Fact[[#This Row],[Quantity]])</f>
        <v>3</v>
      </c>
      <c r="G227" s="1">
        <f>IF(ISBLANK(Sales_Fact[[#This Row],[Unit_Price]]),MEDIAN(Sales_Fact[Unit_Price]),Sales_Fact[[#This Row],[Unit_Price]])</f>
        <v>927.6</v>
      </c>
      <c r="H227" s="2">
        <f>IF(ISBLANK(Sales_Fact[[#This Row],[Discount]]),MEDIAN(Sales_Fact[Discount]),Sales_Fact[[#This Row],[Discount]])</f>
        <v>0.09</v>
      </c>
      <c r="I227" t="s">
        <v>1864</v>
      </c>
      <c r="J227" s="1">
        <f>Sales_Fact[[#This Row],[Quantity2]]*Sales_Fact[[#This Row],[Unit_Price3]]*(1-Sales_Fact[[#This Row],[Discount4]])</f>
        <v>2532.3480000000004</v>
      </c>
      <c r="K227" s="1">
        <f>Sales_Fact[[#This Row],[Quantity2]]*Sales_Fact[[#This Row],[Unit_Price3]]</f>
        <v>2782.8</v>
      </c>
      <c r="L227" s="1">
        <f>Sales_Fact[[#This Row],[Gross Amount]]*Sales_Fact[[#This Row],[Discount4]]</f>
        <v>250.452</v>
      </c>
      <c r="M227" s="1" t="str">
        <f>IF(Sales_Fact[[#This Row],[Total_Amount5]]&gt;1000,"High Value","Standard")</f>
        <v>High Value</v>
      </c>
      <c r="N227" s="1" t="str">
        <f>_xlfn.XLOOKUP(D227,Product_Dim!$A$2:$A$101,Product_Dim!$B$2:$B$101,"Not Found")</f>
        <v>Multi-Purpose Storage Box</v>
      </c>
      <c r="O227" s="1" t="str">
        <f>_xlfn.XLOOKUP(D227,Product_Dim!$A$2:$A$101,Product_Dim!$C$2:$C$101)</f>
        <v>Home</v>
      </c>
      <c r="P227" s="1">
        <f>_xlfn.XLOOKUP(D227,Product_Dim!$A$2:$A$101,Product_Dim!$H$2:$H$101)</f>
        <v>123.46</v>
      </c>
      <c r="Q227" s="1" t="str">
        <f>_xlfn.XLOOKUP(C227,'Customer_Dim'!$A$2:$A$501,'Customer_Dim'!$I$2:$I$501)</f>
        <v>Gold</v>
      </c>
      <c r="R227" s="1" t="str">
        <f>_xlfn.XLOOKUP(C227,'Customer_Dim'!$A$2:$A$501,'Customer_Dim'!$D$2:$D$501)</f>
        <v>Female</v>
      </c>
      <c r="S227" s="1" t="str">
        <f>_xlfn.XLOOKUP(C227,'Customer_Dim'!$A$2:$A$501,'Customer_Dim'!$L$2:$L$501)</f>
        <v>Young</v>
      </c>
      <c r="T227" s="1" t="str">
        <f>_xlfn.XLOOKUP(E227,Store_Dim!$A$2:$A$21,Store_Dim!$C$2:$C$21)</f>
        <v>East</v>
      </c>
      <c r="U227" s="1" t="str">
        <f>_xlfn.XLOOKUP(E227,Store_Dim!$A$2:$A$21,Store_Dim!$E$2:$E$21)</f>
        <v>Flagship</v>
      </c>
      <c r="V227" s="1">
        <f>Table8[[#This Row],[Cost]]*Table8[[#This Row],[Quantity]]</f>
        <v>370.38</v>
      </c>
      <c r="W227" s="1">
        <f>Table8[[#This Row],[Total_Amount]]-Table8[[#This Row],[Total Cost]]</f>
        <v>2161.9680000000003</v>
      </c>
    </row>
    <row r="228" spans="1:23" hidden="1" x14ac:dyDescent="0.25">
      <c r="A228" t="s">
        <v>2968</v>
      </c>
      <c r="B228" s="3">
        <v>45361</v>
      </c>
      <c r="C228" t="s">
        <v>199</v>
      </c>
      <c r="D228" t="s">
        <v>1556</v>
      </c>
      <c r="E228" t="s">
        <v>1863</v>
      </c>
      <c r="F228" s="4">
        <f>IF(ISBLANK(Sales_Fact[[#This Row],[Quantity]]),MEDIAN(Sales_Fact[Quantity]),Sales_Fact[[#This Row],[Quantity]])</f>
        <v>4</v>
      </c>
      <c r="G228" s="1">
        <f>IF(ISBLANK(Sales_Fact[[#This Row],[Unit_Price]]),MEDIAN(Sales_Fact[Unit_Price]),Sales_Fact[[#This Row],[Unit_Price]])</f>
        <v>585.04</v>
      </c>
      <c r="H228" s="2">
        <f>IF(ISBLANK(Sales_Fact[[#This Row],[Discount]]),MEDIAN(Sales_Fact[Discount]),Sales_Fact[[#This Row],[Discount]])</f>
        <v>0.22</v>
      </c>
      <c r="I228" t="s">
        <v>1861</v>
      </c>
      <c r="J228" s="1">
        <f>Sales_Fact[[#This Row],[Quantity2]]*Sales_Fact[[#This Row],[Unit_Price3]]*(1-Sales_Fact[[#This Row],[Discount4]])</f>
        <v>1825.3247999999999</v>
      </c>
      <c r="K228" s="1">
        <f>Sales_Fact[[#This Row],[Quantity2]]*Sales_Fact[[#This Row],[Unit_Price3]]</f>
        <v>2340.16</v>
      </c>
      <c r="L228" s="1">
        <f>Sales_Fact[[#This Row],[Gross Amount]]*Sales_Fact[[#This Row],[Discount4]]</f>
        <v>514.83519999999999</v>
      </c>
      <c r="M228" s="1" t="str">
        <f>IF(Sales_Fact[[#This Row],[Total_Amount5]]&gt;1000,"High Value","Standard")</f>
        <v>High Value</v>
      </c>
      <c r="N228" s="1" t="str">
        <f>_xlfn.XLOOKUP(D228,Product_Dim!$A$2:$A$101,Product_Dim!$B$2:$B$101,"Not Found")</f>
        <v>Women's Casual Hoodie</v>
      </c>
      <c r="O228" s="1" t="str">
        <f>_xlfn.XLOOKUP(D228,Product_Dim!$A$2:$A$101,Product_Dim!$C$2:$C$101)</f>
        <v>Clothing</v>
      </c>
      <c r="P228" s="1">
        <f>_xlfn.XLOOKUP(D228,Product_Dim!$A$2:$A$101,Product_Dim!$H$2:$H$101)</f>
        <v>242.96499999999997</v>
      </c>
      <c r="Q228" s="1" t="str">
        <f>_xlfn.XLOOKUP(C228,'Customer_Dim'!$A$2:$A$501,'Customer_Dim'!$I$2:$I$501)</f>
        <v>Gold</v>
      </c>
      <c r="R228" s="1" t="str">
        <f>_xlfn.XLOOKUP(C228,'Customer_Dim'!$A$2:$A$501,'Customer_Dim'!$D$2:$D$501)</f>
        <v>Female</v>
      </c>
      <c r="S228" s="1" t="str">
        <f>_xlfn.XLOOKUP(C228,'Customer_Dim'!$A$2:$A$501,'Customer_Dim'!$L$2:$L$501)</f>
        <v>Young</v>
      </c>
      <c r="T228" s="1" t="str">
        <f>_xlfn.XLOOKUP(E228,Store_Dim!$A$2:$A$21,Store_Dim!$C$2:$C$21)</f>
        <v>North</v>
      </c>
      <c r="U228" s="1" t="str">
        <f>_xlfn.XLOOKUP(E228,Store_Dim!$A$2:$A$21,Store_Dim!$E$2:$E$21)</f>
        <v>Flagship</v>
      </c>
      <c r="V228" s="1">
        <f>Table8[[#This Row],[Cost]]*Table8[[#This Row],[Quantity]]</f>
        <v>971.8599999999999</v>
      </c>
      <c r="W228" s="1">
        <f>Table8[[#This Row],[Total_Amount]]-Table8[[#This Row],[Total Cost]]</f>
        <v>853.46479999999997</v>
      </c>
    </row>
    <row r="229" spans="1:23" hidden="1" x14ac:dyDescent="0.25">
      <c r="A229" t="s">
        <v>2600</v>
      </c>
      <c r="B229" s="3">
        <v>45229</v>
      </c>
      <c r="C229" t="s">
        <v>199</v>
      </c>
      <c r="D229" t="s">
        <v>1680</v>
      </c>
      <c r="E229" t="s">
        <v>1874</v>
      </c>
      <c r="F229" s="4">
        <f>IF(ISBLANK(Sales_Fact[[#This Row],[Quantity]]),MEDIAN(Sales_Fact[Quantity]),Sales_Fact[[#This Row],[Quantity]])</f>
        <v>2</v>
      </c>
      <c r="G229" s="1">
        <f>IF(ISBLANK(Sales_Fact[[#This Row],[Unit_Price]]),MEDIAN(Sales_Fact[Unit_Price]),Sales_Fact[[#This Row],[Unit_Price]])</f>
        <v>999.89</v>
      </c>
      <c r="H229" s="2">
        <f>IF(ISBLANK(Sales_Fact[[#This Row],[Discount]]),MEDIAN(Sales_Fact[Discount]),Sales_Fact[[#This Row],[Discount]])</f>
        <v>0.09</v>
      </c>
      <c r="I229" t="s">
        <v>1864</v>
      </c>
      <c r="J229" s="1">
        <f>Sales_Fact[[#This Row],[Quantity2]]*Sales_Fact[[#This Row],[Unit_Price3]]*(1-Sales_Fact[[#This Row],[Discount4]])</f>
        <v>1819.7998</v>
      </c>
      <c r="K229" s="1">
        <f>Sales_Fact[[#This Row],[Quantity2]]*Sales_Fact[[#This Row],[Unit_Price3]]</f>
        <v>1999.78</v>
      </c>
      <c r="L229" s="1">
        <f>Sales_Fact[[#This Row],[Gross Amount]]*Sales_Fact[[#This Row],[Discount4]]</f>
        <v>179.9802</v>
      </c>
      <c r="M229" s="1" t="str">
        <f>IF(Sales_Fact[[#This Row],[Total_Amount5]]&gt;1000,"High Value","Standard")</f>
        <v>High Value</v>
      </c>
      <c r="N229" s="1" t="str">
        <f>_xlfn.XLOOKUP(D229,Product_Dim!$A$2:$A$101,Product_Dim!$B$2:$B$101,"Not Found")</f>
        <v>USB External Hard Drive</v>
      </c>
      <c r="O229" s="1" t="str">
        <f>_xlfn.XLOOKUP(D229,Product_Dim!$A$2:$A$101,Product_Dim!$C$2:$C$101)</f>
        <v>Electronics</v>
      </c>
      <c r="P229" s="1">
        <f>_xlfn.XLOOKUP(D229,Product_Dim!$A$2:$A$101,Product_Dim!$H$2:$H$101)</f>
        <v>253.33</v>
      </c>
      <c r="Q229" s="1" t="str">
        <f>_xlfn.XLOOKUP(C229,'Customer_Dim'!$A$2:$A$501,'Customer_Dim'!$I$2:$I$501)</f>
        <v>Gold</v>
      </c>
      <c r="R229" s="1" t="str">
        <f>_xlfn.XLOOKUP(C229,'Customer_Dim'!$A$2:$A$501,'Customer_Dim'!$D$2:$D$501)</f>
        <v>Female</v>
      </c>
      <c r="S229" s="1" t="str">
        <f>_xlfn.XLOOKUP(C229,'Customer_Dim'!$A$2:$A$501,'Customer_Dim'!$L$2:$L$501)</f>
        <v>Young</v>
      </c>
      <c r="T229" s="1" t="str">
        <f>_xlfn.XLOOKUP(E229,Store_Dim!$A$2:$A$21,Store_Dim!$C$2:$C$21)</f>
        <v>South</v>
      </c>
      <c r="U229" s="1" t="str">
        <f>_xlfn.XLOOKUP(E229,Store_Dim!$A$2:$A$21,Store_Dim!$E$2:$E$21)</f>
        <v>Online</v>
      </c>
      <c r="V229" s="1">
        <f>Table8[[#This Row],[Cost]]*Table8[[#This Row],[Quantity]]</f>
        <v>506.66</v>
      </c>
      <c r="W229" s="1">
        <f>Table8[[#This Row],[Total_Amount]]-Table8[[#This Row],[Total Cost]]</f>
        <v>1313.1397999999999</v>
      </c>
    </row>
    <row r="230" spans="1:23" hidden="1" x14ac:dyDescent="0.25">
      <c r="A230" t="s">
        <v>3628</v>
      </c>
      <c r="B230" s="3">
        <v>45562</v>
      </c>
      <c r="C230" t="s">
        <v>199</v>
      </c>
      <c r="D230" t="s">
        <v>1662</v>
      </c>
      <c r="E230" t="s">
        <v>1892</v>
      </c>
      <c r="F230" s="4">
        <f>IF(ISBLANK(Sales_Fact[[#This Row],[Quantity]]),MEDIAN(Sales_Fact[Quantity]),Sales_Fact[[#This Row],[Quantity]])</f>
        <v>2</v>
      </c>
      <c r="G230" s="1">
        <f>IF(ISBLANK(Sales_Fact[[#This Row],[Unit_Price]]),MEDIAN(Sales_Fact[Unit_Price]),Sales_Fact[[#This Row],[Unit_Price]])</f>
        <v>848.98</v>
      </c>
      <c r="H230" s="2">
        <f>IF(ISBLANK(Sales_Fact[[#This Row],[Discount]]),MEDIAN(Sales_Fact[Discount]),Sales_Fact[[#This Row],[Discount]])</f>
        <v>0.04</v>
      </c>
      <c r="I230" t="s">
        <v>1861</v>
      </c>
      <c r="J230" s="1">
        <f>Sales_Fact[[#This Row],[Quantity2]]*Sales_Fact[[#This Row],[Unit_Price3]]*(1-Sales_Fact[[#This Row],[Discount4]])</f>
        <v>1630.0416</v>
      </c>
      <c r="K230" s="1">
        <f>Sales_Fact[[#This Row],[Quantity2]]*Sales_Fact[[#This Row],[Unit_Price3]]</f>
        <v>1697.96</v>
      </c>
      <c r="L230" s="1">
        <f>Sales_Fact[[#This Row],[Gross Amount]]*Sales_Fact[[#This Row],[Discount4]]</f>
        <v>67.918400000000005</v>
      </c>
      <c r="M230" s="1" t="str">
        <f>IF(Sales_Fact[[#This Row],[Total_Amount5]]&gt;1000,"High Value","Standard")</f>
        <v>High Value</v>
      </c>
      <c r="N230" s="1" t="str">
        <f>_xlfn.XLOOKUP(D230,Product_Dim!$A$2:$A$101,Product_Dim!$B$2:$B$101,"Not Found")</f>
        <v>Men's Casual Sneakers</v>
      </c>
      <c r="O230" s="1" t="str">
        <f>_xlfn.XLOOKUP(D230,Product_Dim!$A$2:$A$101,Product_Dim!$C$2:$C$101)</f>
        <v>Clothing</v>
      </c>
      <c r="P230" s="1">
        <f>_xlfn.XLOOKUP(D230,Product_Dim!$A$2:$A$101,Product_Dim!$H$2:$H$101)</f>
        <v>353.47</v>
      </c>
      <c r="Q230" s="1" t="str">
        <f>_xlfn.XLOOKUP(C230,'Customer_Dim'!$A$2:$A$501,'Customer_Dim'!$I$2:$I$501)</f>
        <v>Gold</v>
      </c>
      <c r="R230" s="1" t="str">
        <f>_xlfn.XLOOKUP(C230,'Customer_Dim'!$A$2:$A$501,'Customer_Dim'!$D$2:$D$501)</f>
        <v>Female</v>
      </c>
      <c r="S230" s="1" t="str">
        <f>_xlfn.XLOOKUP(C230,'Customer_Dim'!$A$2:$A$501,'Customer_Dim'!$L$2:$L$501)</f>
        <v>Young</v>
      </c>
      <c r="T230" s="1" t="str">
        <f>_xlfn.XLOOKUP(E230,Store_Dim!$A$2:$A$21,Store_Dim!$C$2:$C$21)</f>
        <v>East</v>
      </c>
      <c r="U230" s="1" t="str">
        <f>_xlfn.XLOOKUP(E230,Store_Dim!$A$2:$A$21,Store_Dim!$E$2:$E$21)</f>
        <v>Online</v>
      </c>
      <c r="V230" s="1">
        <f>Table8[[#This Row],[Cost]]*Table8[[#This Row],[Quantity]]</f>
        <v>706.94</v>
      </c>
      <c r="W230" s="1">
        <f>Table8[[#This Row],[Total_Amount]]-Table8[[#This Row],[Total Cost]]</f>
        <v>923.10159999999996</v>
      </c>
    </row>
    <row r="231" spans="1:23" hidden="1" x14ac:dyDescent="0.25">
      <c r="A231" t="s">
        <v>3034</v>
      </c>
      <c r="B231" s="3">
        <v>45508</v>
      </c>
      <c r="C231" t="s">
        <v>199</v>
      </c>
      <c r="D231" t="s">
        <v>1701</v>
      </c>
      <c r="E231" t="s">
        <v>1874</v>
      </c>
      <c r="F231" s="4">
        <f>IF(ISBLANK(Sales_Fact[[#This Row],[Quantity]]),MEDIAN(Sales_Fact[Quantity]),Sales_Fact[[#This Row],[Quantity]])</f>
        <v>3</v>
      </c>
      <c r="G231" s="1">
        <f>IF(ISBLANK(Sales_Fact[[#This Row],[Unit_Price]]),MEDIAN(Sales_Fact[Unit_Price]),Sales_Fact[[#This Row],[Unit_Price]])</f>
        <v>769.56</v>
      </c>
      <c r="H231" s="2">
        <f>IF(ISBLANK(Sales_Fact[[#This Row],[Discount]]),MEDIAN(Sales_Fact[Discount]),Sales_Fact[[#This Row],[Discount]])</f>
        <v>0.08</v>
      </c>
      <c r="I231" t="s">
        <v>1864</v>
      </c>
      <c r="J231" s="1">
        <f>Sales_Fact[[#This Row],[Quantity2]]*Sales_Fact[[#This Row],[Unit_Price3]]*(1-Sales_Fact[[#This Row],[Discount4]])</f>
        <v>2123.9856</v>
      </c>
      <c r="K231" s="1">
        <f>Sales_Fact[[#This Row],[Quantity2]]*Sales_Fact[[#This Row],[Unit_Price3]]</f>
        <v>2308.6799999999998</v>
      </c>
      <c r="L231" s="1">
        <f>Sales_Fact[[#This Row],[Gross Amount]]*Sales_Fact[[#This Row],[Discount4]]</f>
        <v>184.6944</v>
      </c>
      <c r="M231" s="1" t="str">
        <f>IF(Sales_Fact[[#This Row],[Total_Amount5]]&gt;1000,"High Value","Standard")</f>
        <v>High Value</v>
      </c>
      <c r="N231" s="1" t="str">
        <f>_xlfn.XLOOKUP(D231,Product_Dim!$A$2:$A$101,Product_Dim!$B$2:$B$101,"Not Found")</f>
        <v>Boxing Hand Wraps</v>
      </c>
      <c r="O231" s="1" t="str">
        <f>_xlfn.XLOOKUP(D231,Product_Dim!$A$2:$A$101,Product_Dim!$C$2:$C$101)</f>
        <v>Sports</v>
      </c>
      <c r="P231" s="1">
        <f>_xlfn.XLOOKUP(D231,Product_Dim!$A$2:$A$101,Product_Dim!$H$2:$H$101)</f>
        <v>190.29</v>
      </c>
      <c r="Q231" s="1" t="str">
        <f>_xlfn.XLOOKUP(C231,'Customer_Dim'!$A$2:$A$501,'Customer_Dim'!$I$2:$I$501)</f>
        <v>Gold</v>
      </c>
      <c r="R231" s="1" t="str">
        <f>_xlfn.XLOOKUP(C231,'Customer_Dim'!$A$2:$A$501,'Customer_Dim'!$D$2:$D$501)</f>
        <v>Female</v>
      </c>
      <c r="S231" s="1" t="str">
        <f>_xlfn.XLOOKUP(C231,'Customer_Dim'!$A$2:$A$501,'Customer_Dim'!$L$2:$L$501)</f>
        <v>Young</v>
      </c>
      <c r="T231" s="1" t="str">
        <f>_xlfn.XLOOKUP(E231,Store_Dim!$A$2:$A$21,Store_Dim!$C$2:$C$21)</f>
        <v>South</v>
      </c>
      <c r="U231" s="1" t="str">
        <f>_xlfn.XLOOKUP(E231,Store_Dim!$A$2:$A$21,Store_Dim!$E$2:$E$21)</f>
        <v>Online</v>
      </c>
      <c r="V231" s="1">
        <f>Table8[[#This Row],[Cost]]*Table8[[#This Row],[Quantity]]</f>
        <v>570.87</v>
      </c>
      <c r="W231" s="1">
        <f>Table8[[#This Row],[Total_Amount]]-Table8[[#This Row],[Total Cost]]</f>
        <v>1553.1156000000001</v>
      </c>
    </row>
    <row r="232" spans="1:23" hidden="1" x14ac:dyDescent="0.25">
      <c r="A232" t="s">
        <v>3596</v>
      </c>
      <c r="B232" s="3">
        <v>45715</v>
      </c>
      <c r="C232" t="s">
        <v>199</v>
      </c>
      <c r="D232" t="s">
        <v>1701</v>
      </c>
      <c r="E232" t="s">
        <v>1874</v>
      </c>
      <c r="F232" s="4">
        <f>IF(ISBLANK(Sales_Fact[[#This Row],[Quantity]]),MEDIAN(Sales_Fact[Quantity]),Sales_Fact[[#This Row],[Quantity]])</f>
        <v>3</v>
      </c>
      <c r="G232" s="1">
        <f>IF(ISBLANK(Sales_Fact[[#This Row],[Unit_Price]]),MEDIAN(Sales_Fact[Unit_Price]),Sales_Fact[[#This Row],[Unit_Price]])</f>
        <v>449.88</v>
      </c>
      <c r="H232" s="2">
        <f>IF(ISBLANK(Sales_Fact[[#This Row],[Discount]]),MEDIAN(Sales_Fact[Discount]),Sales_Fact[[#This Row],[Discount]])</f>
        <v>0.1</v>
      </c>
      <c r="I232" t="s">
        <v>1861</v>
      </c>
      <c r="J232" s="1">
        <f>Sales_Fact[[#This Row],[Quantity2]]*Sales_Fact[[#This Row],[Unit_Price3]]*(1-Sales_Fact[[#This Row],[Discount4]])</f>
        <v>1214.6759999999999</v>
      </c>
      <c r="K232" s="1">
        <f>Sales_Fact[[#This Row],[Quantity2]]*Sales_Fact[[#This Row],[Unit_Price3]]</f>
        <v>1349.6399999999999</v>
      </c>
      <c r="L232" s="1">
        <f>Sales_Fact[[#This Row],[Gross Amount]]*Sales_Fact[[#This Row],[Discount4]]</f>
        <v>134.964</v>
      </c>
      <c r="M232" s="1" t="str">
        <f>IF(Sales_Fact[[#This Row],[Total_Amount5]]&gt;1000,"High Value","Standard")</f>
        <v>High Value</v>
      </c>
      <c r="N232" s="1" t="str">
        <f>_xlfn.XLOOKUP(D232,Product_Dim!$A$2:$A$101,Product_Dim!$B$2:$B$101,"Not Found")</f>
        <v>Boxing Hand Wraps</v>
      </c>
      <c r="O232" s="1" t="str">
        <f>_xlfn.XLOOKUP(D232,Product_Dim!$A$2:$A$101,Product_Dim!$C$2:$C$101)</f>
        <v>Sports</v>
      </c>
      <c r="P232" s="1">
        <f>_xlfn.XLOOKUP(D232,Product_Dim!$A$2:$A$101,Product_Dim!$H$2:$H$101)</f>
        <v>190.29</v>
      </c>
      <c r="Q232" s="1" t="str">
        <f>_xlfn.XLOOKUP(C232,'Customer_Dim'!$A$2:$A$501,'Customer_Dim'!$I$2:$I$501)</f>
        <v>Gold</v>
      </c>
      <c r="R232" s="1" t="str">
        <f>_xlfn.XLOOKUP(C232,'Customer_Dim'!$A$2:$A$501,'Customer_Dim'!$D$2:$D$501)</f>
        <v>Female</v>
      </c>
      <c r="S232" s="1" t="str">
        <f>_xlfn.XLOOKUP(C232,'Customer_Dim'!$A$2:$A$501,'Customer_Dim'!$L$2:$L$501)</f>
        <v>Young</v>
      </c>
      <c r="T232" s="1" t="str">
        <f>_xlfn.XLOOKUP(E232,Store_Dim!$A$2:$A$21,Store_Dim!$C$2:$C$21)</f>
        <v>South</v>
      </c>
      <c r="U232" s="1" t="str">
        <f>_xlfn.XLOOKUP(E232,Store_Dim!$A$2:$A$21,Store_Dim!$E$2:$E$21)</f>
        <v>Online</v>
      </c>
      <c r="V232" s="1">
        <f>Table8[[#This Row],[Cost]]*Table8[[#This Row],[Quantity]]</f>
        <v>570.87</v>
      </c>
      <c r="W232" s="1">
        <f>Table8[[#This Row],[Total_Amount]]-Table8[[#This Row],[Total Cost]]</f>
        <v>643.80599999999993</v>
      </c>
    </row>
    <row r="233" spans="1:23" x14ac:dyDescent="0.25">
      <c r="A233" t="s">
        <v>3640</v>
      </c>
      <c r="B233" s="3">
        <v>45886</v>
      </c>
      <c r="C233" t="s">
        <v>199</v>
      </c>
      <c r="D233" t="s">
        <v>1588</v>
      </c>
      <c r="E233" t="s">
        <v>1874</v>
      </c>
      <c r="F233" s="4">
        <f>IF(ISBLANK(Sales_Fact[[#This Row],[Quantity]]),MEDIAN(Sales_Fact[Quantity]),Sales_Fact[[#This Row],[Quantity]])</f>
        <v>4</v>
      </c>
      <c r="G233" s="21">
        <f>IF(ISBLANK(Sales_Fact[[#This Row],[Unit_Price]]),MEDIAN(Sales_Fact[Unit_Price]),Sales_Fact[[#This Row],[Unit_Price]])</f>
        <v>383.74</v>
      </c>
      <c r="H233" s="2">
        <f>IF(ISBLANK(Sales_Fact[[#This Row],[Discount]]),MEDIAN(Sales_Fact[Discount]),Sales_Fact[[#This Row],[Discount]])</f>
        <v>0.01</v>
      </c>
      <c r="I233" t="s">
        <v>1868</v>
      </c>
      <c r="J233" s="21">
        <f>Sales_Fact[[#This Row],[Quantity2]]*Sales_Fact[[#This Row],[Unit_Price3]]*(1-Sales_Fact[[#This Row],[Discount4]])</f>
        <v>1519.6104</v>
      </c>
      <c r="K233" s="21">
        <f>Sales_Fact[[#This Row],[Quantity2]]*Sales_Fact[[#This Row],[Unit_Price3]]</f>
        <v>1534.96</v>
      </c>
      <c r="L233" s="21">
        <f>Sales_Fact[[#This Row],[Gross Amount]]*Sales_Fact[[#This Row],[Discount4]]</f>
        <v>15.349600000000001</v>
      </c>
      <c r="M233" s="1" t="str">
        <f>IF(Sales_Fact[[#This Row],[Total_Amount5]]&gt;1000,"High Value","Standard")</f>
        <v>High Value</v>
      </c>
      <c r="N233" s="1" t="str">
        <f>_xlfn.XLOOKUP(D233,Product_Dim!$A$2:$A$101,Product_Dim!$B$2:$B$101,"Not Found")</f>
        <v>Hair Strengthening Shampoo</v>
      </c>
      <c r="O233" s="1" t="str">
        <f>_xlfn.XLOOKUP(D233,Product_Dim!$A$2:$A$101,Product_Dim!$C$2:$C$101)</f>
        <v>Beauty</v>
      </c>
      <c r="P233" s="1">
        <f>_xlfn.XLOOKUP(D233,Product_Dim!$A$2:$A$101,Product_Dim!$H$2:$H$101)</f>
        <v>115.82</v>
      </c>
      <c r="Q233" s="1" t="str">
        <f>_xlfn.XLOOKUP(C233,'Customer_Dim'!$A$2:$A$501,'Customer_Dim'!$I$2:$I$501)</f>
        <v>Gold</v>
      </c>
      <c r="R233" s="1" t="str">
        <f>_xlfn.XLOOKUP(C233,'Customer_Dim'!$A$2:$A$501,'Customer_Dim'!$D$2:$D$501)</f>
        <v>Female</v>
      </c>
      <c r="S233" s="1" t="str">
        <f>_xlfn.XLOOKUP(C233,'Customer_Dim'!$A$2:$A$501,'Customer_Dim'!$L$2:$L$501)</f>
        <v>Young</v>
      </c>
      <c r="T233" s="1" t="str">
        <f>_xlfn.XLOOKUP(E233,Store_Dim!$A$2:$A$21,Store_Dim!$C$2:$C$21)</f>
        <v>South</v>
      </c>
      <c r="U233" s="1" t="str">
        <f>_xlfn.XLOOKUP(E233,Store_Dim!$A$2:$A$21,Store_Dim!$E$2:$E$21)</f>
        <v>Online</v>
      </c>
      <c r="V233" s="21">
        <f>Table8[[#This Row],[Cost]]*Table8[[#This Row],[Quantity]]</f>
        <v>463.28</v>
      </c>
      <c r="W233" s="21">
        <f>Table8[[#This Row],[Total_Amount]]-Table8[[#This Row],[Total Cost]]</f>
        <v>1056.3304000000001</v>
      </c>
    </row>
    <row r="234" spans="1:23" hidden="1" x14ac:dyDescent="0.25">
      <c r="A234" t="s">
        <v>2712</v>
      </c>
      <c r="B234" s="3">
        <v>45841</v>
      </c>
      <c r="C234" t="s">
        <v>199</v>
      </c>
      <c r="D234" t="s">
        <v>1585</v>
      </c>
      <c r="E234" t="s">
        <v>1874</v>
      </c>
      <c r="F234" s="4">
        <f>IF(ISBLANK(Sales_Fact[[#This Row],[Quantity]]),MEDIAN(Sales_Fact[Quantity]),Sales_Fact[[#This Row],[Quantity]])</f>
        <v>4</v>
      </c>
      <c r="G234" s="1">
        <f>IF(ISBLANK(Sales_Fact[[#This Row],[Unit_Price]]),MEDIAN(Sales_Fact[Unit_Price]),Sales_Fact[[#This Row],[Unit_Price]])</f>
        <v>794.97</v>
      </c>
      <c r="H234" s="2">
        <f>IF(ISBLANK(Sales_Fact[[#This Row],[Discount]]),MEDIAN(Sales_Fact[Discount]),Sales_Fact[[#This Row],[Discount]])</f>
        <v>0.24</v>
      </c>
      <c r="I234" t="s">
        <v>1861</v>
      </c>
      <c r="J234" s="1">
        <f>Sales_Fact[[#This Row],[Quantity2]]*Sales_Fact[[#This Row],[Unit_Price3]]*(1-Sales_Fact[[#This Row],[Discount4]])</f>
        <v>2416.7088000000003</v>
      </c>
      <c r="K234" s="1">
        <f>Sales_Fact[[#This Row],[Quantity2]]*Sales_Fact[[#This Row],[Unit_Price3]]</f>
        <v>3179.88</v>
      </c>
      <c r="L234" s="1">
        <f>Sales_Fact[[#This Row],[Gross Amount]]*Sales_Fact[[#This Row],[Discount4]]</f>
        <v>763.1712</v>
      </c>
      <c r="M234" s="1" t="str">
        <f>IF(Sales_Fact[[#This Row],[Total_Amount5]]&gt;1000,"High Value","Standard")</f>
        <v>High Value</v>
      </c>
      <c r="N234" s="1" t="str">
        <f>_xlfn.XLOOKUP(D234,Product_Dim!$A$2:$A$101,Product_Dim!$B$2:$B$101,"Not Found")</f>
        <v>HD Smart TV Stick</v>
      </c>
      <c r="O234" s="1" t="str">
        <f>_xlfn.XLOOKUP(D234,Product_Dim!$A$2:$A$101,Product_Dim!$C$2:$C$101)</f>
        <v>Electronics</v>
      </c>
      <c r="P234" s="1">
        <f>_xlfn.XLOOKUP(D234,Product_Dim!$A$2:$A$101,Product_Dim!$H$2:$H$101)</f>
        <v>449.4</v>
      </c>
      <c r="Q234" s="1" t="str">
        <f>_xlfn.XLOOKUP(C234,'Customer_Dim'!$A$2:$A$501,'Customer_Dim'!$I$2:$I$501)</f>
        <v>Gold</v>
      </c>
      <c r="R234" s="1" t="str">
        <f>_xlfn.XLOOKUP(C234,'Customer_Dim'!$A$2:$A$501,'Customer_Dim'!$D$2:$D$501)</f>
        <v>Female</v>
      </c>
      <c r="S234" s="1" t="str">
        <f>_xlfn.XLOOKUP(C234,'Customer_Dim'!$A$2:$A$501,'Customer_Dim'!$L$2:$L$501)</f>
        <v>Young</v>
      </c>
      <c r="T234" s="1" t="str">
        <f>_xlfn.XLOOKUP(E234,Store_Dim!$A$2:$A$21,Store_Dim!$C$2:$C$21)</f>
        <v>South</v>
      </c>
      <c r="U234" s="1" t="str">
        <f>_xlfn.XLOOKUP(E234,Store_Dim!$A$2:$A$21,Store_Dim!$E$2:$E$21)</f>
        <v>Online</v>
      </c>
      <c r="V234" s="1">
        <f>Table8[[#This Row],[Cost]]*Table8[[#This Row],[Quantity]]</f>
        <v>1797.6</v>
      </c>
      <c r="W234" s="1">
        <f>Table8[[#This Row],[Total_Amount]]-Table8[[#This Row],[Total Cost]]</f>
        <v>619.10880000000043</v>
      </c>
    </row>
    <row r="235" spans="1:23" hidden="1" x14ac:dyDescent="0.25">
      <c r="A235" t="s">
        <v>2684</v>
      </c>
      <c r="B235" s="3">
        <v>45299</v>
      </c>
      <c r="C235" t="s">
        <v>202</v>
      </c>
      <c r="D235" t="s">
        <v>1704</v>
      </c>
      <c r="E235" t="s">
        <v>1886</v>
      </c>
      <c r="F235" s="4">
        <f>IF(ISBLANK(Sales_Fact[[#This Row],[Quantity]]),MEDIAN(Sales_Fact[Quantity]),Sales_Fact[[#This Row],[Quantity]])</f>
        <v>1</v>
      </c>
      <c r="G235" s="1">
        <f>IF(ISBLANK(Sales_Fact[[#This Row],[Unit_Price]]),MEDIAN(Sales_Fact[Unit_Price]),Sales_Fact[[#This Row],[Unit_Price]])</f>
        <v>989.63</v>
      </c>
      <c r="H235" s="2">
        <f>IF(ISBLANK(Sales_Fact[[#This Row],[Discount]]),MEDIAN(Sales_Fact[Discount]),Sales_Fact[[#This Row],[Discount]])</f>
        <v>0.05</v>
      </c>
      <c r="I235" t="s">
        <v>1868</v>
      </c>
      <c r="J235" s="1">
        <f>Sales_Fact[[#This Row],[Quantity2]]*Sales_Fact[[#This Row],[Unit_Price3]]*(1-Sales_Fact[[#This Row],[Discount4]])</f>
        <v>940.1484999999999</v>
      </c>
      <c r="K235" s="1">
        <f>Sales_Fact[[#This Row],[Quantity2]]*Sales_Fact[[#This Row],[Unit_Price3]]</f>
        <v>989.63</v>
      </c>
      <c r="L235" s="1">
        <f>Sales_Fact[[#This Row],[Gross Amount]]*Sales_Fact[[#This Row],[Discount4]]</f>
        <v>49.481500000000004</v>
      </c>
      <c r="M235" s="1" t="str">
        <f>IF(Sales_Fact[[#This Row],[Total_Amount5]]&gt;1000,"High Value","Standard")</f>
        <v>Standard</v>
      </c>
      <c r="N235" s="1" t="str">
        <f>_xlfn.XLOOKUP(D235,Product_Dim!$A$2:$A$101,Product_Dim!$B$2:$B$101,"Not Found")</f>
        <v>HDMI Cable – 2m</v>
      </c>
      <c r="O235" s="1" t="str">
        <f>_xlfn.XLOOKUP(D235,Product_Dim!$A$2:$A$101,Product_Dim!$C$2:$C$101)</f>
        <v>Electronics</v>
      </c>
      <c r="P235" s="1">
        <f>_xlfn.XLOOKUP(D235,Product_Dim!$A$2:$A$101,Product_Dim!$H$2:$H$101)</f>
        <v>88.49</v>
      </c>
      <c r="Q235" s="1" t="str">
        <f>_xlfn.XLOOKUP(C235,'Customer_Dim'!$A$2:$A$501,'Customer_Dim'!$I$2:$I$501)</f>
        <v>Bronze</v>
      </c>
      <c r="R235" s="1" t="str">
        <f>_xlfn.XLOOKUP(C235,'Customer_Dim'!$A$2:$A$501,'Customer_Dim'!$D$2:$D$501)</f>
        <v>Male</v>
      </c>
      <c r="S235" s="1" t="str">
        <f>_xlfn.XLOOKUP(C235,'Customer_Dim'!$A$2:$A$501,'Customer_Dim'!$L$2:$L$501)</f>
        <v>Senior</v>
      </c>
      <c r="T235" s="1" t="str">
        <f>_xlfn.XLOOKUP(E235,Store_Dim!$A$2:$A$21,Store_Dim!$C$2:$C$21)</f>
        <v>West</v>
      </c>
      <c r="U235" s="1" t="str">
        <f>_xlfn.XLOOKUP(E235,Store_Dim!$A$2:$A$21,Store_Dim!$E$2:$E$21)</f>
        <v>Flagship</v>
      </c>
      <c r="V235" s="1">
        <f>Table8[[#This Row],[Cost]]*Table8[[#This Row],[Quantity]]</f>
        <v>88.49</v>
      </c>
      <c r="W235" s="1">
        <f>Table8[[#This Row],[Total_Amount]]-Table8[[#This Row],[Total Cost]]</f>
        <v>851.65849999999989</v>
      </c>
    </row>
    <row r="236" spans="1:23" hidden="1" x14ac:dyDescent="0.25">
      <c r="A236" t="s">
        <v>2926</v>
      </c>
      <c r="B236" s="3">
        <v>45400</v>
      </c>
      <c r="C236" t="s">
        <v>202</v>
      </c>
      <c r="D236" t="s">
        <v>1710</v>
      </c>
      <c r="E236" t="s">
        <v>1872</v>
      </c>
      <c r="F236" s="4">
        <f>IF(ISBLANK(Sales_Fact[[#This Row],[Quantity]]),MEDIAN(Sales_Fact[Quantity]),Sales_Fact[[#This Row],[Quantity]])</f>
        <v>1</v>
      </c>
      <c r="G236" s="1">
        <f>IF(ISBLANK(Sales_Fact[[#This Row],[Unit_Price]]),MEDIAN(Sales_Fact[Unit_Price]),Sales_Fact[[#This Row],[Unit_Price]])</f>
        <v>447.16</v>
      </c>
      <c r="H236" s="2">
        <f>IF(ISBLANK(Sales_Fact[[#This Row],[Discount]]),MEDIAN(Sales_Fact[Discount]),Sales_Fact[[#This Row],[Discount]])</f>
        <v>0.22</v>
      </c>
      <c r="I236" t="s">
        <v>1868</v>
      </c>
      <c r="J236" s="1">
        <f>Sales_Fact[[#This Row],[Quantity2]]*Sales_Fact[[#This Row],[Unit_Price3]]*(1-Sales_Fact[[#This Row],[Discount4]])</f>
        <v>348.78480000000002</v>
      </c>
      <c r="K236" s="1">
        <f>Sales_Fact[[#This Row],[Quantity2]]*Sales_Fact[[#This Row],[Unit_Price3]]</f>
        <v>447.16</v>
      </c>
      <c r="L236" s="1">
        <f>Sales_Fact[[#This Row],[Gross Amount]]*Sales_Fact[[#This Row],[Discount4]]</f>
        <v>98.375200000000007</v>
      </c>
      <c r="M236" s="1" t="str">
        <f>IF(Sales_Fact[[#This Row],[Total_Amount5]]&gt;1000,"High Value","Standard")</f>
        <v>Standard</v>
      </c>
      <c r="N236" s="1" t="str">
        <f>_xlfn.XLOOKUP(D236,Product_Dim!$A$2:$A$101,Product_Dim!$B$2:$B$101,"Not Found")</f>
        <v>Men's Track Pants</v>
      </c>
      <c r="O236" s="1" t="str">
        <f>_xlfn.XLOOKUP(D236,Product_Dim!$A$2:$A$101,Product_Dim!$C$2:$C$101)</f>
        <v>Clothing</v>
      </c>
      <c r="P236" s="1">
        <f>_xlfn.XLOOKUP(D236,Product_Dim!$A$2:$A$101,Product_Dim!$H$2:$H$101)</f>
        <v>386.56</v>
      </c>
      <c r="Q236" s="1" t="str">
        <f>_xlfn.XLOOKUP(C236,'Customer_Dim'!$A$2:$A$501,'Customer_Dim'!$I$2:$I$501)</f>
        <v>Bronze</v>
      </c>
      <c r="R236" s="1" t="str">
        <f>_xlfn.XLOOKUP(C236,'Customer_Dim'!$A$2:$A$501,'Customer_Dim'!$D$2:$D$501)</f>
        <v>Male</v>
      </c>
      <c r="S236" s="1" t="str">
        <f>_xlfn.XLOOKUP(C236,'Customer_Dim'!$A$2:$A$501,'Customer_Dim'!$L$2:$L$501)</f>
        <v>Senior</v>
      </c>
      <c r="T236" s="1" t="str">
        <f>_xlfn.XLOOKUP(E236,Store_Dim!$A$2:$A$21,Store_Dim!$C$2:$C$21)</f>
        <v>South</v>
      </c>
      <c r="U236" s="1" t="str">
        <f>_xlfn.XLOOKUP(E236,Store_Dim!$A$2:$A$21,Store_Dim!$E$2:$E$21)</f>
        <v>Online</v>
      </c>
      <c r="V236" s="1">
        <f>Table8[[#This Row],[Cost]]*Table8[[#This Row],[Quantity]]</f>
        <v>386.56</v>
      </c>
      <c r="W236" s="1">
        <f>Table8[[#This Row],[Total_Amount]]-Table8[[#This Row],[Total Cost]]</f>
        <v>-37.775199999999984</v>
      </c>
    </row>
    <row r="237" spans="1:23" hidden="1" x14ac:dyDescent="0.25">
      <c r="A237" t="s">
        <v>3872</v>
      </c>
      <c r="B237" s="3">
        <v>45365</v>
      </c>
      <c r="C237" t="s">
        <v>202</v>
      </c>
      <c r="D237" t="s">
        <v>1761</v>
      </c>
      <c r="E237" t="s">
        <v>1904</v>
      </c>
      <c r="F237" s="4">
        <f>IF(ISBLANK(Sales_Fact[[#This Row],[Quantity]]),MEDIAN(Sales_Fact[Quantity]),Sales_Fact[[#This Row],[Quantity]])</f>
        <v>1</v>
      </c>
      <c r="G237" s="1">
        <f>IF(ISBLANK(Sales_Fact[[#This Row],[Unit_Price]]),MEDIAN(Sales_Fact[Unit_Price]),Sales_Fact[[#This Row],[Unit_Price]])</f>
        <v>946.9</v>
      </c>
      <c r="H237" s="2">
        <f>IF(ISBLANK(Sales_Fact[[#This Row],[Discount]]),MEDIAN(Sales_Fact[Discount]),Sales_Fact[[#This Row],[Discount]])</f>
        <v>0.28999999999999998</v>
      </c>
      <c r="I237" t="s">
        <v>1861</v>
      </c>
      <c r="J237" s="1">
        <f>Sales_Fact[[#This Row],[Quantity2]]*Sales_Fact[[#This Row],[Unit_Price3]]*(1-Sales_Fact[[#This Row],[Discount4]])</f>
        <v>672.29899999999998</v>
      </c>
      <c r="K237" s="1">
        <f>Sales_Fact[[#This Row],[Quantity2]]*Sales_Fact[[#This Row],[Unit_Price3]]</f>
        <v>946.9</v>
      </c>
      <c r="L237" s="1">
        <f>Sales_Fact[[#This Row],[Gross Amount]]*Sales_Fact[[#This Row],[Discount4]]</f>
        <v>274.601</v>
      </c>
      <c r="M237" s="1" t="str">
        <f>IF(Sales_Fact[[#This Row],[Total_Amount5]]&gt;1000,"High Value","Standard")</f>
        <v>Standard</v>
      </c>
      <c r="N237" s="1" t="str">
        <f>_xlfn.XLOOKUP(D237,Product_Dim!$A$2:$A$101,Product_Dim!$B$2:$B$101,"Not Found")</f>
        <v>Kitchen Storage Rack</v>
      </c>
      <c r="O237" s="1" t="str">
        <f>_xlfn.XLOOKUP(D237,Product_Dim!$A$2:$A$101,Product_Dim!$C$2:$C$101)</f>
        <v>Home</v>
      </c>
      <c r="P237" s="1">
        <f>_xlfn.XLOOKUP(D237,Product_Dim!$A$2:$A$101,Product_Dim!$H$2:$H$101)</f>
        <v>138.05000000000001</v>
      </c>
      <c r="Q237" s="1" t="str">
        <f>_xlfn.XLOOKUP(C237,'Customer_Dim'!$A$2:$A$501,'Customer_Dim'!$I$2:$I$501)</f>
        <v>Bronze</v>
      </c>
      <c r="R237" s="1" t="str">
        <f>_xlfn.XLOOKUP(C237,'Customer_Dim'!$A$2:$A$501,'Customer_Dim'!$D$2:$D$501)</f>
        <v>Male</v>
      </c>
      <c r="S237" s="1" t="str">
        <f>_xlfn.XLOOKUP(C237,'Customer_Dim'!$A$2:$A$501,'Customer_Dim'!$L$2:$L$501)</f>
        <v>Senior</v>
      </c>
      <c r="T237" s="1" t="str">
        <f>_xlfn.XLOOKUP(E237,Store_Dim!$A$2:$A$21,Store_Dim!$C$2:$C$21)</f>
        <v>East</v>
      </c>
      <c r="U237" s="1" t="str">
        <f>_xlfn.XLOOKUP(E237,Store_Dim!$A$2:$A$21,Store_Dim!$E$2:$E$21)</f>
        <v>Online</v>
      </c>
      <c r="V237" s="1">
        <f>Table8[[#This Row],[Cost]]*Table8[[#This Row],[Quantity]]</f>
        <v>138.05000000000001</v>
      </c>
      <c r="W237" s="1">
        <f>Table8[[#This Row],[Total_Amount]]-Table8[[#This Row],[Total Cost]]</f>
        <v>534.24900000000002</v>
      </c>
    </row>
    <row r="238" spans="1:23" hidden="1" x14ac:dyDescent="0.25">
      <c r="A238" t="s">
        <v>3557</v>
      </c>
      <c r="B238" s="3">
        <v>45862</v>
      </c>
      <c r="C238" t="s">
        <v>202</v>
      </c>
      <c r="D238" t="s">
        <v>1594</v>
      </c>
      <c r="E238" t="s">
        <v>1909</v>
      </c>
      <c r="F238" s="4">
        <f>IF(ISBLANK(Sales_Fact[[#This Row],[Quantity]]),MEDIAN(Sales_Fact[Quantity]),Sales_Fact[[#This Row],[Quantity]])</f>
        <v>4</v>
      </c>
      <c r="G238" s="1">
        <f>IF(ISBLANK(Sales_Fact[[#This Row],[Unit_Price]]),MEDIAN(Sales_Fact[Unit_Price]),Sales_Fact[[#This Row],[Unit_Price]])</f>
        <v>469.68</v>
      </c>
      <c r="H238" s="2">
        <f>IF(ISBLANK(Sales_Fact[[#This Row],[Discount]]),MEDIAN(Sales_Fact[Discount]),Sales_Fact[[#This Row],[Discount]])</f>
        <v>0.19</v>
      </c>
      <c r="I238" t="s">
        <v>1861</v>
      </c>
      <c r="J238" s="1">
        <f>Sales_Fact[[#This Row],[Quantity2]]*Sales_Fact[[#This Row],[Unit_Price3]]*(1-Sales_Fact[[#This Row],[Discount4]])</f>
        <v>1521.7632000000001</v>
      </c>
      <c r="K238" s="1">
        <f>Sales_Fact[[#This Row],[Quantity2]]*Sales_Fact[[#This Row],[Unit_Price3]]</f>
        <v>1878.72</v>
      </c>
      <c r="L238" s="1">
        <f>Sales_Fact[[#This Row],[Gross Amount]]*Sales_Fact[[#This Row],[Discount4]]</f>
        <v>356.95679999999999</v>
      </c>
      <c r="M238" s="1" t="str">
        <f>IF(Sales_Fact[[#This Row],[Total_Amount5]]&gt;1000,"High Value","Standard")</f>
        <v>High Value</v>
      </c>
      <c r="N238" s="1" t="str">
        <f>_xlfn.XLOOKUP(D238,Product_Dim!$A$2:$A$101,Product_Dim!$B$2:$B$101,"Not Found")</f>
        <v>Decorative Wall Mirror</v>
      </c>
      <c r="O238" s="1" t="str">
        <f>_xlfn.XLOOKUP(D238,Product_Dim!$A$2:$A$101,Product_Dim!$C$2:$C$101)</f>
        <v>Home</v>
      </c>
      <c r="P238" s="1">
        <f>_xlfn.XLOOKUP(D238,Product_Dim!$A$2:$A$101,Product_Dim!$H$2:$H$101)</f>
        <v>48.01</v>
      </c>
      <c r="Q238" s="1" t="str">
        <f>_xlfn.XLOOKUP(C238,'Customer_Dim'!$A$2:$A$501,'Customer_Dim'!$I$2:$I$501)</f>
        <v>Bronze</v>
      </c>
      <c r="R238" s="1" t="str">
        <f>_xlfn.XLOOKUP(C238,'Customer_Dim'!$A$2:$A$501,'Customer_Dim'!$D$2:$D$501)</f>
        <v>Male</v>
      </c>
      <c r="S238" s="1" t="str">
        <f>_xlfn.XLOOKUP(C238,'Customer_Dim'!$A$2:$A$501,'Customer_Dim'!$L$2:$L$501)</f>
        <v>Senior</v>
      </c>
      <c r="T238" s="1" t="str">
        <f>_xlfn.XLOOKUP(E238,Store_Dim!$A$2:$A$21,Store_Dim!$C$2:$C$21)</f>
        <v>South</v>
      </c>
      <c r="U238" s="1" t="str">
        <f>_xlfn.XLOOKUP(E238,Store_Dim!$A$2:$A$21,Store_Dim!$E$2:$E$21)</f>
        <v>Outlet</v>
      </c>
      <c r="V238" s="1">
        <f>Table8[[#This Row],[Cost]]*Table8[[#This Row],[Quantity]]</f>
        <v>192.04</v>
      </c>
      <c r="W238" s="1">
        <f>Table8[[#This Row],[Total_Amount]]-Table8[[#This Row],[Total Cost]]</f>
        <v>1329.7232000000001</v>
      </c>
    </row>
    <row r="239" spans="1:23" hidden="1" x14ac:dyDescent="0.25">
      <c r="A239" t="s">
        <v>2889</v>
      </c>
      <c r="B239" s="3">
        <v>45776</v>
      </c>
      <c r="C239" t="s">
        <v>202</v>
      </c>
      <c r="D239" t="s">
        <v>1758</v>
      </c>
      <c r="E239" t="s">
        <v>1881</v>
      </c>
      <c r="F239" s="4">
        <f>IF(ISBLANK(Sales_Fact[[#This Row],[Quantity]]),MEDIAN(Sales_Fact[Quantity]),Sales_Fact[[#This Row],[Quantity]])</f>
        <v>4</v>
      </c>
      <c r="G239" s="1">
        <f>IF(ISBLANK(Sales_Fact[[#This Row],[Unit_Price]]),MEDIAN(Sales_Fact[Unit_Price]),Sales_Fact[[#This Row],[Unit_Price]])</f>
        <v>320.64</v>
      </c>
      <c r="H239" s="2">
        <f>IF(ISBLANK(Sales_Fact[[#This Row],[Discount]]),MEDIAN(Sales_Fact[Discount]),Sales_Fact[[#This Row],[Discount]])</f>
        <v>0.2</v>
      </c>
      <c r="I239" t="s">
        <v>1864</v>
      </c>
      <c r="J239" s="1">
        <f>Sales_Fact[[#This Row],[Quantity2]]*Sales_Fact[[#This Row],[Unit_Price3]]*(1-Sales_Fact[[#This Row],[Discount4]])</f>
        <v>1026.048</v>
      </c>
      <c r="K239" s="1">
        <f>Sales_Fact[[#This Row],[Quantity2]]*Sales_Fact[[#This Row],[Unit_Price3]]</f>
        <v>1282.56</v>
      </c>
      <c r="L239" s="1">
        <f>Sales_Fact[[#This Row],[Gross Amount]]*Sales_Fact[[#This Row],[Discount4]]</f>
        <v>256.512</v>
      </c>
      <c r="M239" s="1" t="str">
        <f>IF(Sales_Fact[[#This Row],[Total_Amount5]]&gt;1000,"High Value","Standard")</f>
        <v>High Value</v>
      </c>
      <c r="N239" s="1" t="str">
        <f>_xlfn.XLOOKUP(D239,Product_Dim!$A$2:$A$101,Product_Dim!$B$2:$B$101,"Not Found")</f>
        <v>Men's Sports Shorts</v>
      </c>
      <c r="O239" s="1" t="str">
        <f>_xlfn.XLOOKUP(D239,Product_Dim!$A$2:$A$101,Product_Dim!$C$2:$C$101)</f>
        <v>Clothing</v>
      </c>
      <c r="P239" s="1">
        <f>_xlfn.XLOOKUP(D239,Product_Dim!$A$2:$A$101,Product_Dim!$H$2:$H$101)</f>
        <v>218.22</v>
      </c>
      <c r="Q239" s="1" t="str">
        <f>_xlfn.XLOOKUP(C239,'Customer_Dim'!$A$2:$A$501,'Customer_Dim'!$I$2:$I$501)</f>
        <v>Bronze</v>
      </c>
      <c r="R239" s="1" t="str">
        <f>_xlfn.XLOOKUP(C239,'Customer_Dim'!$A$2:$A$501,'Customer_Dim'!$D$2:$D$501)</f>
        <v>Male</v>
      </c>
      <c r="S239" s="1" t="str">
        <f>_xlfn.XLOOKUP(C239,'Customer_Dim'!$A$2:$A$501,'Customer_Dim'!$L$2:$L$501)</f>
        <v>Senior</v>
      </c>
      <c r="T239" s="1" t="str">
        <f>_xlfn.XLOOKUP(E239,Store_Dim!$A$2:$A$21,Store_Dim!$C$2:$C$21)</f>
        <v>South</v>
      </c>
      <c r="U239" s="1" t="str">
        <f>_xlfn.XLOOKUP(E239,Store_Dim!$A$2:$A$21,Store_Dim!$E$2:$E$21)</f>
        <v>Outlet</v>
      </c>
      <c r="V239" s="1">
        <f>Table8[[#This Row],[Cost]]*Table8[[#This Row],[Quantity]]</f>
        <v>872.88</v>
      </c>
      <c r="W239" s="1">
        <f>Table8[[#This Row],[Total_Amount]]-Table8[[#This Row],[Total Cost]]</f>
        <v>153.16800000000001</v>
      </c>
    </row>
    <row r="240" spans="1:23" hidden="1" x14ac:dyDescent="0.25">
      <c r="A240" t="s">
        <v>3616</v>
      </c>
      <c r="B240" s="3">
        <v>45547</v>
      </c>
      <c r="C240" t="s">
        <v>202</v>
      </c>
      <c r="D240" t="s">
        <v>1644</v>
      </c>
      <c r="E240" t="s">
        <v>1931</v>
      </c>
      <c r="F240" s="4">
        <f>IF(ISBLANK(Sales_Fact[[#This Row],[Quantity]]),MEDIAN(Sales_Fact[Quantity]),Sales_Fact[[#This Row],[Quantity]])</f>
        <v>1</v>
      </c>
      <c r="G240" s="1">
        <f>IF(ISBLANK(Sales_Fact[[#This Row],[Unit_Price]]),MEDIAN(Sales_Fact[Unit_Price]),Sales_Fact[[#This Row],[Unit_Price]])</f>
        <v>594.44000000000005</v>
      </c>
      <c r="H240" s="2">
        <f>IF(ISBLANK(Sales_Fact[[#This Row],[Discount]]),MEDIAN(Sales_Fact[Discount]),Sales_Fact[[#This Row],[Discount]])</f>
        <v>0.21</v>
      </c>
      <c r="I240" t="s">
        <v>1864</v>
      </c>
      <c r="J240" s="1">
        <f>Sales_Fact[[#This Row],[Quantity2]]*Sales_Fact[[#This Row],[Unit_Price3]]*(1-Sales_Fact[[#This Row],[Discount4]])</f>
        <v>469.60760000000005</v>
      </c>
      <c r="K240" s="1">
        <f>Sales_Fact[[#This Row],[Quantity2]]*Sales_Fact[[#This Row],[Unit_Price3]]</f>
        <v>594.44000000000005</v>
      </c>
      <c r="L240" s="1">
        <f>Sales_Fact[[#This Row],[Gross Amount]]*Sales_Fact[[#This Row],[Discount4]]</f>
        <v>124.83240000000001</v>
      </c>
      <c r="M240" s="1" t="str">
        <f>IF(Sales_Fact[[#This Row],[Total_Amount5]]&gt;1000,"High Value","Standard")</f>
        <v>Standard</v>
      </c>
      <c r="N240" s="1" t="str">
        <f>_xlfn.XLOOKUP(D240,Product_Dim!$A$2:$A$101,Product_Dim!$B$2:$B$101,"Not Found")</f>
        <v>Basketball</v>
      </c>
      <c r="O240" s="1" t="str">
        <f>_xlfn.XLOOKUP(D240,Product_Dim!$A$2:$A$101,Product_Dim!$C$2:$C$101)</f>
        <v>Sports</v>
      </c>
      <c r="P240" s="1">
        <f>_xlfn.XLOOKUP(D240,Product_Dim!$A$2:$A$101,Product_Dim!$H$2:$H$101)</f>
        <v>204.39</v>
      </c>
      <c r="Q240" s="1" t="str">
        <f>_xlfn.XLOOKUP(C240,'Customer_Dim'!$A$2:$A$501,'Customer_Dim'!$I$2:$I$501)</f>
        <v>Bronze</v>
      </c>
      <c r="R240" s="1" t="str">
        <f>_xlfn.XLOOKUP(C240,'Customer_Dim'!$A$2:$A$501,'Customer_Dim'!$D$2:$D$501)</f>
        <v>Male</v>
      </c>
      <c r="S240" s="1" t="str">
        <f>_xlfn.XLOOKUP(C240,'Customer_Dim'!$A$2:$A$501,'Customer_Dim'!$L$2:$L$501)</f>
        <v>Senior</v>
      </c>
      <c r="T240" s="1" t="str">
        <f>_xlfn.XLOOKUP(E240,Store_Dim!$A$2:$A$21,Store_Dim!$C$2:$C$21)</f>
        <v>South</v>
      </c>
      <c r="U240" s="1" t="str">
        <f>_xlfn.XLOOKUP(E240,Store_Dim!$A$2:$A$21,Store_Dim!$E$2:$E$21)</f>
        <v>Online</v>
      </c>
      <c r="V240" s="1">
        <f>Table8[[#This Row],[Cost]]*Table8[[#This Row],[Quantity]]</f>
        <v>204.39</v>
      </c>
      <c r="W240" s="1">
        <f>Table8[[#This Row],[Total_Amount]]-Table8[[#This Row],[Total Cost]]</f>
        <v>265.21760000000006</v>
      </c>
    </row>
    <row r="241" spans="1:23" hidden="1" x14ac:dyDescent="0.25">
      <c r="A241" t="s">
        <v>3886</v>
      </c>
      <c r="B241" s="3">
        <v>45607</v>
      </c>
      <c r="C241" t="s">
        <v>202</v>
      </c>
      <c r="D241" t="s">
        <v>1734</v>
      </c>
      <c r="E241" t="s">
        <v>1931</v>
      </c>
      <c r="F241" s="4">
        <f>IF(ISBLANK(Sales_Fact[[#This Row],[Quantity]]),MEDIAN(Sales_Fact[Quantity]),Sales_Fact[[#This Row],[Quantity]])</f>
        <v>3</v>
      </c>
      <c r="G241" s="1">
        <f>IF(ISBLANK(Sales_Fact[[#This Row],[Unit_Price]]),MEDIAN(Sales_Fact[Unit_Price]),Sales_Fact[[#This Row],[Unit_Price]])</f>
        <v>91.7</v>
      </c>
      <c r="H241" s="2">
        <f>IF(ISBLANK(Sales_Fact[[#This Row],[Discount]]),MEDIAN(Sales_Fact[Discount]),Sales_Fact[[#This Row],[Discount]])</f>
        <v>0.08</v>
      </c>
      <c r="I241" t="s">
        <v>1861</v>
      </c>
      <c r="J241" s="1">
        <f>Sales_Fact[[#This Row],[Quantity2]]*Sales_Fact[[#This Row],[Unit_Price3]]*(1-Sales_Fact[[#This Row],[Discount4]])</f>
        <v>253.09200000000004</v>
      </c>
      <c r="K241" s="1">
        <f>Sales_Fact[[#This Row],[Quantity2]]*Sales_Fact[[#This Row],[Unit_Price3]]</f>
        <v>275.10000000000002</v>
      </c>
      <c r="L241" s="1">
        <f>Sales_Fact[[#This Row],[Gross Amount]]*Sales_Fact[[#This Row],[Discount4]]</f>
        <v>22.008000000000003</v>
      </c>
      <c r="M241" s="1" t="str">
        <f>IF(Sales_Fact[[#This Row],[Total_Amount5]]&gt;1000,"High Value","Standard")</f>
        <v>Standard</v>
      </c>
      <c r="N241" s="1" t="str">
        <f>_xlfn.XLOOKUP(D241,Product_Dim!$A$2:$A$101,Product_Dim!$B$2:$B$101,"Not Found")</f>
        <v>Tennis Ball 3-Pack</v>
      </c>
      <c r="O241" s="1" t="str">
        <f>_xlfn.XLOOKUP(D241,Product_Dim!$A$2:$A$101,Product_Dim!$C$2:$C$101)</f>
        <v>Sports</v>
      </c>
      <c r="P241" s="1">
        <f>_xlfn.XLOOKUP(D241,Product_Dim!$A$2:$A$101,Product_Dim!$H$2:$H$101)</f>
        <v>103.45</v>
      </c>
      <c r="Q241" s="1" t="str">
        <f>_xlfn.XLOOKUP(C241,'Customer_Dim'!$A$2:$A$501,'Customer_Dim'!$I$2:$I$501)</f>
        <v>Bronze</v>
      </c>
      <c r="R241" s="1" t="str">
        <f>_xlfn.XLOOKUP(C241,'Customer_Dim'!$A$2:$A$501,'Customer_Dim'!$D$2:$D$501)</f>
        <v>Male</v>
      </c>
      <c r="S241" s="1" t="str">
        <f>_xlfn.XLOOKUP(C241,'Customer_Dim'!$A$2:$A$501,'Customer_Dim'!$L$2:$L$501)</f>
        <v>Senior</v>
      </c>
      <c r="T241" s="1" t="str">
        <f>_xlfn.XLOOKUP(E241,Store_Dim!$A$2:$A$21,Store_Dim!$C$2:$C$21)</f>
        <v>South</v>
      </c>
      <c r="U241" s="1" t="str">
        <f>_xlfn.XLOOKUP(E241,Store_Dim!$A$2:$A$21,Store_Dim!$E$2:$E$21)</f>
        <v>Online</v>
      </c>
      <c r="V241" s="1">
        <f>Table8[[#This Row],[Cost]]*Table8[[#This Row],[Quantity]]</f>
        <v>310.35000000000002</v>
      </c>
      <c r="W241" s="1">
        <f>Table8[[#This Row],[Total_Amount]]-Table8[[#This Row],[Total Cost]]</f>
        <v>-57.257999999999981</v>
      </c>
    </row>
    <row r="242" spans="1:23" hidden="1" x14ac:dyDescent="0.25">
      <c r="A242" t="s">
        <v>3537</v>
      </c>
      <c r="B242" s="3">
        <v>45787</v>
      </c>
      <c r="C242" t="s">
        <v>206</v>
      </c>
      <c r="D242" t="s">
        <v>1665</v>
      </c>
      <c r="E242" t="s">
        <v>1890</v>
      </c>
      <c r="F242" s="4">
        <f>IF(ISBLANK(Sales_Fact[[#This Row],[Quantity]]),MEDIAN(Sales_Fact[Quantity]),Sales_Fact[[#This Row],[Quantity]])</f>
        <v>3</v>
      </c>
      <c r="G242" s="1">
        <f>IF(ISBLANK(Sales_Fact[[#This Row],[Unit_Price]]),MEDIAN(Sales_Fact[Unit_Price]),Sales_Fact[[#This Row],[Unit_Price]])</f>
        <v>741.33</v>
      </c>
      <c r="H242" s="2">
        <f>IF(ISBLANK(Sales_Fact[[#This Row],[Discount]]),MEDIAN(Sales_Fact[Discount]),Sales_Fact[[#This Row],[Discount]])</f>
        <v>0.03</v>
      </c>
      <c r="I242" t="s">
        <v>1861</v>
      </c>
      <c r="J242" s="1">
        <f>Sales_Fact[[#This Row],[Quantity2]]*Sales_Fact[[#This Row],[Unit_Price3]]*(1-Sales_Fact[[#This Row],[Discount4]])</f>
        <v>2157.2703000000001</v>
      </c>
      <c r="K242" s="1">
        <f>Sales_Fact[[#This Row],[Quantity2]]*Sales_Fact[[#This Row],[Unit_Price3]]</f>
        <v>2223.9900000000002</v>
      </c>
      <c r="L242" s="1">
        <f>Sales_Fact[[#This Row],[Gross Amount]]*Sales_Fact[[#This Row],[Discount4]]</f>
        <v>66.719700000000003</v>
      </c>
      <c r="M242" s="1" t="str">
        <f>IF(Sales_Fact[[#This Row],[Total_Amount5]]&gt;1000,"High Value","Standard")</f>
        <v>High Value</v>
      </c>
      <c r="N242" s="1" t="str">
        <f>_xlfn.XLOOKUP(D242,Product_Dim!$A$2:$A$101,Product_Dim!$B$2:$B$101,"Not Found")</f>
        <v>Sports Water Hydration Pack</v>
      </c>
      <c r="O242" s="1" t="str">
        <f>_xlfn.XLOOKUP(D242,Product_Dim!$A$2:$A$101,Product_Dim!$C$2:$C$101)</f>
        <v>Sports</v>
      </c>
      <c r="P242" s="1">
        <f>_xlfn.XLOOKUP(D242,Product_Dim!$A$2:$A$101,Product_Dim!$H$2:$H$101)</f>
        <v>135.61000000000001</v>
      </c>
      <c r="Q242" s="1" t="str">
        <f>_xlfn.XLOOKUP(C242,'Customer_Dim'!$A$2:$A$501,'Customer_Dim'!$I$2:$I$501)</f>
        <v>Gold</v>
      </c>
      <c r="R242" s="1" t="str">
        <f>_xlfn.XLOOKUP(C242,'Customer_Dim'!$A$2:$A$501,'Customer_Dim'!$D$2:$D$501)</f>
        <v>Female</v>
      </c>
      <c r="S242" s="1" t="str">
        <f>_xlfn.XLOOKUP(C242,'Customer_Dim'!$A$2:$A$501,'Customer_Dim'!$L$2:$L$501)</f>
        <v>Middle Age</v>
      </c>
      <c r="T242" s="1" t="str">
        <f>_xlfn.XLOOKUP(E242,Store_Dim!$A$2:$A$21,Store_Dim!$C$2:$C$21)</f>
        <v>South</v>
      </c>
      <c r="U242" s="1" t="str">
        <f>_xlfn.XLOOKUP(E242,Store_Dim!$A$2:$A$21,Store_Dim!$E$2:$E$21)</f>
        <v>Flagship</v>
      </c>
      <c r="V242" s="1">
        <f>Table8[[#This Row],[Cost]]*Table8[[#This Row],[Quantity]]</f>
        <v>406.83000000000004</v>
      </c>
      <c r="W242" s="1">
        <f>Table8[[#This Row],[Total_Amount]]-Table8[[#This Row],[Total Cost]]</f>
        <v>1750.4403000000002</v>
      </c>
    </row>
    <row r="243" spans="1:23" hidden="1" x14ac:dyDescent="0.25">
      <c r="A243" t="s">
        <v>3059</v>
      </c>
      <c r="B243" s="3">
        <v>45308</v>
      </c>
      <c r="C243" t="s">
        <v>206</v>
      </c>
      <c r="D243" t="s">
        <v>1585</v>
      </c>
      <c r="E243" t="s">
        <v>1860</v>
      </c>
      <c r="F243" s="4">
        <f>IF(ISBLANK(Sales_Fact[[#This Row],[Quantity]]),MEDIAN(Sales_Fact[Quantity]),Sales_Fact[[#This Row],[Quantity]])</f>
        <v>1</v>
      </c>
      <c r="G243" s="1">
        <f>IF(ISBLANK(Sales_Fact[[#This Row],[Unit_Price]]),MEDIAN(Sales_Fact[Unit_Price]),Sales_Fact[[#This Row],[Unit_Price]])</f>
        <v>922.78</v>
      </c>
      <c r="H243" s="2">
        <f>IF(ISBLANK(Sales_Fact[[#This Row],[Discount]]),MEDIAN(Sales_Fact[Discount]),Sales_Fact[[#This Row],[Discount]])</f>
        <v>0.28999999999999998</v>
      </c>
      <c r="I243" t="s">
        <v>1861</v>
      </c>
      <c r="J243" s="1">
        <f>Sales_Fact[[#This Row],[Quantity2]]*Sales_Fact[[#This Row],[Unit_Price3]]*(1-Sales_Fact[[#This Row],[Discount4]])</f>
        <v>655.17379999999991</v>
      </c>
      <c r="K243" s="1">
        <f>Sales_Fact[[#This Row],[Quantity2]]*Sales_Fact[[#This Row],[Unit_Price3]]</f>
        <v>922.78</v>
      </c>
      <c r="L243" s="1">
        <f>Sales_Fact[[#This Row],[Gross Amount]]*Sales_Fact[[#This Row],[Discount4]]</f>
        <v>267.6062</v>
      </c>
      <c r="M243" s="1" t="str">
        <f>IF(Sales_Fact[[#This Row],[Total_Amount5]]&gt;1000,"High Value","Standard")</f>
        <v>Standard</v>
      </c>
      <c r="N243" s="1" t="str">
        <f>_xlfn.XLOOKUP(D243,Product_Dim!$A$2:$A$101,Product_Dim!$B$2:$B$101,"Not Found")</f>
        <v>HD Smart TV Stick</v>
      </c>
      <c r="O243" s="1" t="str">
        <f>_xlfn.XLOOKUP(D243,Product_Dim!$A$2:$A$101,Product_Dim!$C$2:$C$101)</f>
        <v>Electronics</v>
      </c>
      <c r="P243" s="1">
        <f>_xlfn.XLOOKUP(D243,Product_Dim!$A$2:$A$101,Product_Dim!$H$2:$H$101)</f>
        <v>449.4</v>
      </c>
      <c r="Q243" s="1" t="str">
        <f>_xlfn.XLOOKUP(C243,'Customer_Dim'!$A$2:$A$501,'Customer_Dim'!$I$2:$I$501)</f>
        <v>Gold</v>
      </c>
      <c r="R243" s="1" t="str">
        <f>_xlfn.XLOOKUP(C243,'Customer_Dim'!$A$2:$A$501,'Customer_Dim'!$D$2:$D$501)</f>
        <v>Female</v>
      </c>
      <c r="S243" s="1" t="str">
        <f>_xlfn.XLOOKUP(C243,'Customer_Dim'!$A$2:$A$501,'Customer_Dim'!$L$2:$L$501)</f>
        <v>Middle Age</v>
      </c>
      <c r="T243" s="1" t="str">
        <f>_xlfn.XLOOKUP(E243,Store_Dim!$A$2:$A$21,Store_Dim!$C$2:$C$21)</f>
        <v>North</v>
      </c>
      <c r="U243" s="1" t="str">
        <f>_xlfn.XLOOKUP(E243,Store_Dim!$A$2:$A$21,Store_Dim!$E$2:$E$21)</f>
        <v>Outlet</v>
      </c>
      <c r="V243" s="1">
        <f>Table8[[#This Row],[Cost]]*Table8[[#This Row],[Quantity]]</f>
        <v>449.4</v>
      </c>
      <c r="W243" s="1">
        <f>Table8[[#This Row],[Total_Amount]]-Table8[[#This Row],[Total Cost]]</f>
        <v>205.77379999999994</v>
      </c>
    </row>
    <row r="244" spans="1:23" x14ac:dyDescent="0.25">
      <c r="A244" t="s">
        <v>2709</v>
      </c>
      <c r="B244" s="3">
        <v>45307</v>
      </c>
      <c r="C244" t="s">
        <v>206</v>
      </c>
      <c r="D244" t="s">
        <v>1698</v>
      </c>
      <c r="E244" t="s">
        <v>1870</v>
      </c>
      <c r="F244" s="4">
        <f>IF(ISBLANK(Sales_Fact[[#This Row],[Quantity]]),MEDIAN(Sales_Fact[Quantity]),Sales_Fact[[#This Row],[Quantity]])</f>
        <v>1</v>
      </c>
      <c r="G244" s="21">
        <f>IF(ISBLANK(Sales_Fact[[#This Row],[Unit_Price]]),MEDIAN(Sales_Fact[Unit_Price]),Sales_Fact[[#This Row],[Unit_Price]])</f>
        <v>394.35</v>
      </c>
      <c r="H244" s="2">
        <f>IF(ISBLANK(Sales_Fact[[#This Row],[Discount]]),MEDIAN(Sales_Fact[Discount]),Sales_Fact[[#This Row],[Discount]])</f>
        <v>0.09</v>
      </c>
      <c r="I244" t="s">
        <v>1861</v>
      </c>
      <c r="J244" s="21">
        <f>Sales_Fact[[#This Row],[Quantity2]]*Sales_Fact[[#This Row],[Unit_Price3]]*(1-Sales_Fact[[#This Row],[Discount4]])</f>
        <v>358.85850000000005</v>
      </c>
      <c r="K244" s="21">
        <f>Sales_Fact[[#This Row],[Quantity2]]*Sales_Fact[[#This Row],[Unit_Price3]]</f>
        <v>394.35</v>
      </c>
      <c r="L244" s="21">
        <f>Sales_Fact[[#This Row],[Gross Amount]]*Sales_Fact[[#This Row],[Discount4]]</f>
        <v>35.491500000000002</v>
      </c>
      <c r="M244" s="1" t="str">
        <f>IF(Sales_Fact[[#This Row],[Total_Amount5]]&gt;1000,"High Value","Standard")</f>
        <v>Standard</v>
      </c>
      <c r="N244" s="1" t="str">
        <f>_xlfn.XLOOKUP(D244,Product_Dim!$A$2:$A$101,Product_Dim!$B$2:$B$101,"Not Found")</f>
        <v>Men's Roll-On Perfume</v>
      </c>
      <c r="O244" s="1" t="str">
        <f>_xlfn.XLOOKUP(D244,Product_Dim!$A$2:$A$101,Product_Dim!$C$2:$C$101)</f>
        <v>Beauty</v>
      </c>
      <c r="P244" s="1">
        <f>_xlfn.XLOOKUP(D244,Product_Dim!$A$2:$A$101,Product_Dim!$H$2:$H$101)</f>
        <v>43.29</v>
      </c>
      <c r="Q244" s="1" t="str">
        <f>_xlfn.XLOOKUP(C244,'Customer_Dim'!$A$2:$A$501,'Customer_Dim'!$I$2:$I$501)</f>
        <v>Gold</v>
      </c>
      <c r="R244" s="1" t="str">
        <f>_xlfn.XLOOKUP(C244,'Customer_Dim'!$A$2:$A$501,'Customer_Dim'!$D$2:$D$501)</f>
        <v>Female</v>
      </c>
      <c r="S244" s="1" t="str">
        <f>_xlfn.XLOOKUP(C244,'Customer_Dim'!$A$2:$A$501,'Customer_Dim'!$L$2:$L$501)</f>
        <v>Middle Age</v>
      </c>
      <c r="T244" s="1" t="str">
        <f>_xlfn.XLOOKUP(E244,Store_Dim!$A$2:$A$21,Store_Dim!$C$2:$C$21)</f>
        <v>North</v>
      </c>
      <c r="U244" s="1" t="str">
        <f>_xlfn.XLOOKUP(E244,Store_Dim!$A$2:$A$21,Store_Dim!$E$2:$E$21)</f>
        <v>Outlet</v>
      </c>
      <c r="V244" s="21">
        <f>Table8[[#This Row],[Cost]]*Table8[[#This Row],[Quantity]]</f>
        <v>43.29</v>
      </c>
      <c r="W244" s="21">
        <f>Table8[[#This Row],[Total_Amount]]-Table8[[#This Row],[Total Cost]]</f>
        <v>315.56850000000003</v>
      </c>
    </row>
    <row r="245" spans="1:23" x14ac:dyDescent="0.25">
      <c r="A245" t="s">
        <v>3772</v>
      </c>
      <c r="B245" s="3">
        <v>45502</v>
      </c>
      <c r="C245" t="s">
        <v>206</v>
      </c>
      <c r="D245" t="s">
        <v>1740</v>
      </c>
      <c r="E245" t="s">
        <v>1890</v>
      </c>
      <c r="F245" s="4">
        <f>IF(ISBLANK(Sales_Fact[[#This Row],[Quantity]]),MEDIAN(Sales_Fact[Quantity]),Sales_Fact[[#This Row],[Quantity]])</f>
        <v>2</v>
      </c>
      <c r="G245" s="21">
        <f>IF(ISBLANK(Sales_Fact[[#This Row],[Unit_Price]]),MEDIAN(Sales_Fact[Unit_Price]),Sales_Fact[[#This Row],[Unit_Price]])</f>
        <v>703.95</v>
      </c>
      <c r="H245" s="2">
        <f>IF(ISBLANK(Sales_Fact[[#This Row],[Discount]]),MEDIAN(Sales_Fact[Discount]),Sales_Fact[[#This Row],[Discount]])</f>
        <v>0.03</v>
      </c>
      <c r="I245" t="s">
        <v>1864</v>
      </c>
      <c r="J245" s="21">
        <f>Sales_Fact[[#This Row],[Quantity2]]*Sales_Fact[[#This Row],[Unit_Price3]]*(1-Sales_Fact[[#This Row],[Discount4]])</f>
        <v>1365.663</v>
      </c>
      <c r="K245" s="21">
        <f>Sales_Fact[[#This Row],[Quantity2]]*Sales_Fact[[#This Row],[Unit_Price3]]</f>
        <v>1407.9</v>
      </c>
      <c r="L245" s="21">
        <f>Sales_Fact[[#This Row],[Gross Amount]]*Sales_Fact[[#This Row],[Discount4]]</f>
        <v>42.237000000000002</v>
      </c>
      <c r="M245" s="1" t="str">
        <f>IF(Sales_Fact[[#This Row],[Total_Amount5]]&gt;1000,"High Value","Standard")</f>
        <v>High Value</v>
      </c>
      <c r="N245" s="1" t="str">
        <f>_xlfn.XLOOKUP(D245,Product_Dim!$A$2:$A$101,Product_Dim!$B$2:$B$101,"Not Found")</f>
        <v>Organic Sunscreen Lotion</v>
      </c>
      <c r="O245" s="1" t="str">
        <f>_xlfn.XLOOKUP(D245,Product_Dim!$A$2:$A$101,Product_Dim!$C$2:$C$101)</f>
        <v>Beauty</v>
      </c>
      <c r="P245" s="1">
        <f>_xlfn.XLOOKUP(D245,Product_Dim!$A$2:$A$101,Product_Dim!$H$2:$H$101)</f>
        <v>266.86</v>
      </c>
      <c r="Q245" s="1" t="str">
        <f>_xlfn.XLOOKUP(C245,'Customer_Dim'!$A$2:$A$501,'Customer_Dim'!$I$2:$I$501)</f>
        <v>Gold</v>
      </c>
      <c r="R245" s="1" t="str">
        <f>_xlfn.XLOOKUP(C245,'Customer_Dim'!$A$2:$A$501,'Customer_Dim'!$D$2:$D$501)</f>
        <v>Female</v>
      </c>
      <c r="S245" s="1" t="str">
        <f>_xlfn.XLOOKUP(C245,'Customer_Dim'!$A$2:$A$501,'Customer_Dim'!$L$2:$L$501)</f>
        <v>Middle Age</v>
      </c>
      <c r="T245" s="1" t="str">
        <f>_xlfn.XLOOKUP(E245,Store_Dim!$A$2:$A$21,Store_Dim!$C$2:$C$21)</f>
        <v>South</v>
      </c>
      <c r="U245" s="1" t="str">
        <f>_xlfn.XLOOKUP(E245,Store_Dim!$A$2:$A$21,Store_Dim!$E$2:$E$21)</f>
        <v>Flagship</v>
      </c>
      <c r="V245" s="21">
        <f>Table8[[#This Row],[Cost]]*Table8[[#This Row],[Quantity]]</f>
        <v>533.72</v>
      </c>
      <c r="W245" s="21">
        <f>Table8[[#This Row],[Total_Amount]]-Table8[[#This Row],[Total Cost]]</f>
        <v>831.94299999999998</v>
      </c>
    </row>
    <row r="246" spans="1:23" hidden="1" x14ac:dyDescent="0.25">
      <c r="A246" t="s">
        <v>2935</v>
      </c>
      <c r="B246" s="3">
        <v>45288</v>
      </c>
      <c r="C246" t="s">
        <v>206</v>
      </c>
      <c r="D246" t="s">
        <v>1791</v>
      </c>
      <c r="E246" t="s">
        <v>1890</v>
      </c>
      <c r="F246" s="4">
        <f>IF(ISBLANK(Sales_Fact[[#This Row],[Quantity]]),MEDIAN(Sales_Fact[Quantity]),Sales_Fact[[#This Row],[Quantity]])</f>
        <v>4</v>
      </c>
      <c r="G246" s="1">
        <f>IF(ISBLANK(Sales_Fact[[#This Row],[Unit_Price]]),MEDIAN(Sales_Fact[Unit_Price]),Sales_Fact[[#This Row],[Unit_Price]])</f>
        <v>452.67</v>
      </c>
      <c r="H246" s="2">
        <f>IF(ISBLANK(Sales_Fact[[#This Row],[Discount]]),MEDIAN(Sales_Fact[Discount]),Sales_Fact[[#This Row],[Discount]])</f>
        <v>0.28000000000000003</v>
      </c>
      <c r="I246" t="s">
        <v>1861</v>
      </c>
      <c r="J246" s="1">
        <f>Sales_Fact[[#This Row],[Quantity2]]*Sales_Fact[[#This Row],[Unit_Price3]]*(1-Sales_Fact[[#This Row],[Discount4]])</f>
        <v>1303.6895999999999</v>
      </c>
      <c r="K246" s="1">
        <f>Sales_Fact[[#This Row],[Quantity2]]*Sales_Fact[[#This Row],[Unit_Price3]]</f>
        <v>1810.68</v>
      </c>
      <c r="L246" s="1">
        <f>Sales_Fact[[#This Row],[Gross Amount]]*Sales_Fact[[#This Row],[Discount4]]</f>
        <v>506.99040000000008</v>
      </c>
      <c r="M246" s="1" t="str">
        <f>IF(Sales_Fact[[#This Row],[Total_Amount5]]&gt;1000,"High Value","Standard")</f>
        <v>High Value</v>
      </c>
      <c r="N246" s="1" t="str">
        <f>_xlfn.XLOOKUP(D246,Product_Dim!$A$2:$A$101,Product_Dim!$B$2:$B$101,"Not Found")</f>
        <v>Wall-Mounted Spice Rack</v>
      </c>
      <c r="O246" s="1" t="str">
        <f>_xlfn.XLOOKUP(D246,Product_Dim!$A$2:$A$101,Product_Dim!$C$2:$C$101)</f>
        <v>Home</v>
      </c>
      <c r="P246" s="1">
        <f>_xlfn.XLOOKUP(D246,Product_Dim!$A$2:$A$101,Product_Dim!$H$2:$H$101)</f>
        <v>143.43</v>
      </c>
      <c r="Q246" s="1" t="str">
        <f>_xlfn.XLOOKUP(C246,'Customer_Dim'!$A$2:$A$501,'Customer_Dim'!$I$2:$I$501)</f>
        <v>Gold</v>
      </c>
      <c r="R246" s="1" t="str">
        <f>_xlfn.XLOOKUP(C246,'Customer_Dim'!$A$2:$A$501,'Customer_Dim'!$D$2:$D$501)</f>
        <v>Female</v>
      </c>
      <c r="S246" s="1" t="str">
        <f>_xlfn.XLOOKUP(C246,'Customer_Dim'!$A$2:$A$501,'Customer_Dim'!$L$2:$L$501)</f>
        <v>Middle Age</v>
      </c>
      <c r="T246" s="1" t="str">
        <f>_xlfn.XLOOKUP(E246,Store_Dim!$A$2:$A$21,Store_Dim!$C$2:$C$21)</f>
        <v>South</v>
      </c>
      <c r="U246" s="1" t="str">
        <f>_xlfn.XLOOKUP(E246,Store_Dim!$A$2:$A$21,Store_Dim!$E$2:$E$21)</f>
        <v>Flagship</v>
      </c>
      <c r="V246" s="1">
        <f>Table8[[#This Row],[Cost]]*Table8[[#This Row],[Quantity]]</f>
        <v>573.72</v>
      </c>
      <c r="W246" s="1">
        <f>Table8[[#This Row],[Total_Amount]]-Table8[[#This Row],[Total Cost]]</f>
        <v>729.9695999999999</v>
      </c>
    </row>
    <row r="247" spans="1:23" x14ac:dyDescent="0.25">
      <c r="A247" t="s">
        <v>2932</v>
      </c>
      <c r="B247" s="3">
        <v>45257</v>
      </c>
      <c r="C247" t="s">
        <v>206</v>
      </c>
      <c r="D247" t="s">
        <v>1692</v>
      </c>
      <c r="E247" t="s">
        <v>1892</v>
      </c>
      <c r="F247" s="4">
        <f>IF(ISBLANK(Sales_Fact[[#This Row],[Quantity]]),MEDIAN(Sales_Fact[Quantity]),Sales_Fact[[#This Row],[Quantity]])</f>
        <v>2</v>
      </c>
      <c r="G247" s="21">
        <f>IF(ISBLANK(Sales_Fact[[#This Row],[Unit_Price]]),MEDIAN(Sales_Fact[Unit_Price]),Sales_Fact[[#This Row],[Unit_Price]])</f>
        <v>377.3</v>
      </c>
      <c r="H247" s="2">
        <f>IF(ISBLANK(Sales_Fact[[#This Row],[Discount]]),MEDIAN(Sales_Fact[Discount]),Sales_Fact[[#This Row],[Discount]])</f>
        <v>0.15</v>
      </c>
      <c r="I247" t="s">
        <v>1868</v>
      </c>
      <c r="J247" s="21">
        <f>Sales_Fact[[#This Row],[Quantity2]]*Sales_Fact[[#This Row],[Unit_Price3]]*(1-Sales_Fact[[#This Row],[Discount4]])</f>
        <v>641.41</v>
      </c>
      <c r="K247" s="21">
        <f>Sales_Fact[[#This Row],[Quantity2]]*Sales_Fact[[#This Row],[Unit_Price3]]</f>
        <v>754.6</v>
      </c>
      <c r="L247" s="21">
        <f>Sales_Fact[[#This Row],[Gross Amount]]*Sales_Fact[[#This Row],[Discount4]]</f>
        <v>113.19</v>
      </c>
      <c r="M247" s="1" t="str">
        <f>IF(Sales_Fact[[#This Row],[Total_Amount5]]&gt;1000,"High Value","Standard")</f>
        <v>Standard</v>
      </c>
      <c r="N247" s="1" t="str">
        <f>_xlfn.XLOOKUP(D247,Product_Dim!$A$2:$A$101,Product_Dim!$B$2:$B$101,"Not Found")</f>
        <v>Makeup Brush Set</v>
      </c>
      <c r="O247" s="1" t="str">
        <f>_xlfn.XLOOKUP(D247,Product_Dim!$A$2:$A$101,Product_Dim!$C$2:$C$101)</f>
        <v>Beauty</v>
      </c>
      <c r="P247" s="1">
        <f>_xlfn.XLOOKUP(D247,Product_Dim!$A$2:$A$101,Product_Dim!$H$2:$H$101)</f>
        <v>242.96499999999997</v>
      </c>
      <c r="Q247" s="1" t="str">
        <f>_xlfn.XLOOKUP(C247,'Customer_Dim'!$A$2:$A$501,'Customer_Dim'!$I$2:$I$501)</f>
        <v>Gold</v>
      </c>
      <c r="R247" s="1" t="str">
        <f>_xlfn.XLOOKUP(C247,'Customer_Dim'!$A$2:$A$501,'Customer_Dim'!$D$2:$D$501)</f>
        <v>Female</v>
      </c>
      <c r="S247" s="1" t="str">
        <f>_xlfn.XLOOKUP(C247,'Customer_Dim'!$A$2:$A$501,'Customer_Dim'!$L$2:$L$501)</f>
        <v>Middle Age</v>
      </c>
      <c r="T247" s="1" t="str">
        <f>_xlfn.XLOOKUP(E247,Store_Dim!$A$2:$A$21,Store_Dim!$C$2:$C$21)</f>
        <v>East</v>
      </c>
      <c r="U247" s="1" t="str">
        <f>_xlfn.XLOOKUP(E247,Store_Dim!$A$2:$A$21,Store_Dim!$E$2:$E$21)</f>
        <v>Online</v>
      </c>
      <c r="V247" s="21">
        <f>Table8[[#This Row],[Cost]]*Table8[[#This Row],[Quantity]]</f>
        <v>485.92999999999995</v>
      </c>
      <c r="W247" s="21">
        <f>Table8[[#This Row],[Total_Amount]]-Table8[[#This Row],[Total Cost]]</f>
        <v>155.48000000000002</v>
      </c>
    </row>
    <row r="248" spans="1:23" hidden="1" x14ac:dyDescent="0.25">
      <c r="A248" t="s">
        <v>2425</v>
      </c>
      <c r="B248" s="3">
        <v>45890</v>
      </c>
      <c r="C248" t="s">
        <v>206</v>
      </c>
      <c r="D248" t="s">
        <v>1776</v>
      </c>
      <c r="E248" t="s">
        <v>1874</v>
      </c>
      <c r="F248" s="4">
        <f>IF(ISBLANK(Sales_Fact[[#This Row],[Quantity]]),MEDIAN(Sales_Fact[Quantity]),Sales_Fact[[#This Row],[Quantity]])</f>
        <v>2</v>
      </c>
      <c r="G248" s="1">
        <f>IF(ISBLANK(Sales_Fact[[#This Row],[Unit_Price]]),MEDIAN(Sales_Fact[Unit_Price]),Sales_Fact[[#This Row],[Unit_Price]])</f>
        <v>130.47999999999999</v>
      </c>
      <c r="H248" s="2">
        <f>IF(ISBLANK(Sales_Fact[[#This Row],[Discount]]),MEDIAN(Sales_Fact[Discount]),Sales_Fact[[#This Row],[Discount]])</f>
        <v>0.23</v>
      </c>
      <c r="I248" t="s">
        <v>1861</v>
      </c>
      <c r="J248" s="1">
        <f>Sales_Fact[[#This Row],[Quantity2]]*Sales_Fact[[#This Row],[Unit_Price3]]*(1-Sales_Fact[[#This Row],[Discount4]])</f>
        <v>200.9392</v>
      </c>
      <c r="K248" s="1">
        <f>Sales_Fact[[#This Row],[Quantity2]]*Sales_Fact[[#This Row],[Unit_Price3]]</f>
        <v>260.95999999999998</v>
      </c>
      <c r="L248" s="1">
        <f>Sales_Fact[[#This Row],[Gross Amount]]*Sales_Fact[[#This Row],[Discount4]]</f>
        <v>60.020800000000001</v>
      </c>
      <c r="M248" s="1" t="str">
        <f>IF(Sales_Fact[[#This Row],[Total_Amount5]]&gt;1000,"High Value","Standard")</f>
        <v>Standard</v>
      </c>
      <c r="N248" s="1" t="str">
        <f>_xlfn.XLOOKUP(D248,Product_Dim!$A$2:$A$101,Product_Dim!$B$2:$B$101,"Not Found")</f>
        <v>Women's Ankle Boots</v>
      </c>
      <c r="O248" s="1" t="str">
        <f>_xlfn.XLOOKUP(D248,Product_Dim!$A$2:$A$101,Product_Dim!$C$2:$C$101)</f>
        <v>Clothing</v>
      </c>
      <c r="P248" s="1">
        <f>_xlfn.XLOOKUP(D248,Product_Dim!$A$2:$A$101,Product_Dim!$H$2:$H$101)</f>
        <v>158.13999999999999</v>
      </c>
      <c r="Q248" s="1" t="str">
        <f>_xlfn.XLOOKUP(C248,'Customer_Dim'!$A$2:$A$501,'Customer_Dim'!$I$2:$I$501)</f>
        <v>Gold</v>
      </c>
      <c r="R248" s="1" t="str">
        <f>_xlfn.XLOOKUP(C248,'Customer_Dim'!$A$2:$A$501,'Customer_Dim'!$D$2:$D$501)</f>
        <v>Female</v>
      </c>
      <c r="S248" s="1" t="str">
        <f>_xlfn.XLOOKUP(C248,'Customer_Dim'!$A$2:$A$501,'Customer_Dim'!$L$2:$L$501)</f>
        <v>Middle Age</v>
      </c>
      <c r="T248" s="1" t="str">
        <f>_xlfn.XLOOKUP(E248,Store_Dim!$A$2:$A$21,Store_Dim!$C$2:$C$21)</f>
        <v>South</v>
      </c>
      <c r="U248" s="1" t="str">
        <f>_xlfn.XLOOKUP(E248,Store_Dim!$A$2:$A$21,Store_Dim!$E$2:$E$21)</f>
        <v>Online</v>
      </c>
      <c r="V248" s="1">
        <f>Table8[[#This Row],[Cost]]*Table8[[#This Row],[Quantity]]</f>
        <v>316.27999999999997</v>
      </c>
      <c r="W248" s="1">
        <f>Table8[[#This Row],[Total_Amount]]-Table8[[#This Row],[Total Cost]]</f>
        <v>-115.34079999999997</v>
      </c>
    </row>
    <row r="249" spans="1:23" hidden="1" x14ac:dyDescent="0.25">
      <c r="A249" t="s">
        <v>2322</v>
      </c>
      <c r="B249" s="3">
        <v>45555</v>
      </c>
      <c r="C249" t="s">
        <v>206</v>
      </c>
      <c r="D249" t="s">
        <v>1662</v>
      </c>
      <c r="E249" t="s">
        <v>1913</v>
      </c>
      <c r="F249" s="4">
        <f>IF(ISBLANK(Sales_Fact[[#This Row],[Quantity]]),MEDIAN(Sales_Fact[Quantity]),Sales_Fact[[#This Row],[Quantity]])</f>
        <v>1</v>
      </c>
      <c r="G249" s="1">
        <f>IF(ISBLANK(Sales_Fact[[#This Row],[Unit_Price]]),MEDIAN(Sales_Fact[Unit_Price]),Sales_Fact[[#This Row],[Unit_Price]])</f>
        <v>809.45</v>
      </c>
      <c r="H249" s="2">
        <f>IF(ISBLANK(Sales_Fact[[#This Row],[Discount]]),MEDIAN(Sales_Fact[Discount]),Sales_Fact[[#This Row],[Discount]])</f>
        <v>0.09</v>
      </c>
      <c r="I249" t="s">
        <v>1868</v>
      </c>
      <c r="J249" s="1">
        <f>Sales_Fact[[#This Row],[Quantity2]]*Sales_Fact[[#This Row],[Unit_Price3]]*(1-Sales_Fact[[#This Row],[Discount4]])</f>
        <v>736.59950000000003</v>
      </c>
      <c r="K249" s="1">
        <f>Sales_Fact[[#This Row],[Quantity2]]*Sales_Fact[[#This Row],[Unit_Price3]]</f>
        <v>809.45</v>
      </c>
      <c r="L249" s="1">
        <f>Sales_Fact[[#This Row],[Gross Amount]]*Sales_Fact[[#This Row],[Discount4]]</f>
        <v>72.850499999999997</v>
      </c>
      <c r="M249" s="1" t="str">
        <f>IF(Sales_Fact[[#This Row],[Total_Amount5]]&gt;1000,"High Value","Standard")</f>
        <v>Standard</v>
      </c>
      <c r="N249" s="1" t="str">
        <f>_xlfn.XLOOKUP(D249,Product_Dim!$A$2:$A$101,Product_Dim!$B$2:$B$101,"Not Found")</f>
        <v>Men's Casual Sneakers</v>
      </c>
      <c r="O249" s="1" t="str">
        <f>_xlfn.XLOOKUP(D249,Product_Dim!$A$2:$A$101,Product_Dim!$C$2:$C$101)</f>
        <v>Clothing</v>
      </c>
      <c r="P249" s="1">
        <f>_xlfn.XLOOKUP(D249,Product_Dim!$A$2:$A$101,Product_Dim!$H$2:$H$101)</f>
        <v>353.47</v>
      </c>
      <c r="Q249" s="1" t="str">
        <f>_xlfn.XLOOKUP(C249,'Customer_Dim'!$A$2:$A$501,'Customer_Dim'!$I$2:$I$501)</f>
        <v>Gold</v>
      </c>
      <c r="R249" s="1" t="str">
        <f>_xlfn.XLOOKUP(C249,'Customer_Dim'!$A$2:$A$501,'Customer_Dim'!$D$2:$D$501)</f>
        <v>Female</v>
      </c>
      <c r="S249" s="1" t="str">
        <f>_xlfn.XLOOKUP(C249,'Customer_Dim'!$A$2:$A$501,'Customer_Dim'!$L$2:$L$501)</f>
        <v>Middle Age</v>
      </c>
      <c r="T249" s="1" t="str">
        <f>_xlfn.XLOOKUP(E249,Store_Dim!$A$2:$A$21,Store_Dim!$C$2:$C$21)</f>
        <v>North</v>
      </c>
      <c r="U249" s="1" t="str">
        <f>_xlfn.XLOOKUP(E249,Store_Dim!$A$2:$A$21,Store_Dim!$E$2:$E$21)</f>
        <v>Online</v>
      </c>
      <c r="V249" s="1">
        <f>Table8[[#This Row],[Cost]]*Table8[[#This Row],[Quantity]]</f>
        <v>353.47</v>
      </c>
      <c r="W249" s="1">
        <f>Table8[[#This Row],[Total_Amount]]-Table8[[#This Row],[Total Cost]]</f>
        <v>383.12950000000001</v>
      </c>
    </row>
    <row r="250" spans="1:23" hidden="1" x14ac:dyDescent="0.25">
      <c r="A250" t="s">
        <v>3581</v>
      </c>
      <c r="B250" s="3">
        <v>45353</v>
      </c>
      <c r="C250" t="s">
        <v>209</v>
      </c>
      <c r="D250" t="s">
        <v>1716</v>
      </c>
      <c r="E250" t="s">
        <v>1931</v>
      </c>
      <c r="F250" s="4">
        <f>IF(ISBLANK(Sales_Fact[[#This Row],[Quantity]]),MEDIAN(Sales_Fact[Quantity]),Sales_Fact[[#This Row],[Quantity]])</f>
        <v>3</v>
      </c>
      <c r="G250" s="1">
        <f>IF(ISBLANK(Sales_Fact[[#This Row],[Unit_Price]]),MEDIAN(Sales_Fact[Unit_Price]),Sales_Fact[[#This Row],[Unit_Price]])</f>
        <v>499.12</v>
      </c>
      <c r="H250" s="2">
        <f>IF(ISBLANK(Sales_Fact[[#This Row],[Discount]]),MEDIAN(Sales_Fact[Discount]),Sales_Fact[[#This Row],[Discount]])</f>
        <v>0.05</v>
      </c>
      <c r="I250" t="s">
        <v>1861</v>
      </c>
      <c r="J250" s="1">
        <f>Sales_Fact[[#This Row],[Quantity2]]*Sales_Fact[[#This Row],[Unit_Price3]]*(1-Sales_Fact[[#This Row],[Discount4]])</f>
        <v>1422.492</v>
      </c>
      <c r="K250" s="1">
        <f>Sales_Fact[[#This Row],[Quantity2]]*Sales_Fact[[#This Row],[Unit_Price3]]</f>
        <v>1497.3600000000001</v>
      </c>
      <c r="L250" s="1">
        <f>Sales_Fact[[#This Row],[Gross Amount]]*Sales_Fact[[#This Row],[Discount4]]</f>
        <v>74.868000000000009</v>
      </c>
      <c r="M250" s="1" t="str">
        <f>IF(Sales_Fact[[#This Row],[Total_Amount5]]&gt;1000,"High Value","Standard")</f>
        <v>High Value</v>
      </c>
      <c r="N250" s="1" t="str">
        <f>_xlfn.XLOOKUP(D250,Product_Dim!$A$2:$A$101,Product_Dim!$B$2:$B$101,"Not Found")</f>
        <v>Ceramic Plant Pot</v>
      </c>
      <c r="O250" s="1" t="str">
        <f>_xlfn.XLOOKUP(D250,Product_Dim!$A$2:$A$101,Product_Dim!$C$2:$C$101)</f>
        <v>Home</v>
      </c>
      <c r="P250" s="1">
        <f>_xlfn.XLOOKUP(D250,Product_Dim!$A$2:$A$101,Product_Dim!$H$2:$H$101)</f>
        <v>81.75</v>
      </c>
      <c r="Q250" s="1" t="str">
        <f>_xlfn.XLOOKUP(C250,'Customer_Dim'!$A$2:$A$501,'Customer_Dim'!$I$2:$I$501)</f>
        <v>Platinum</v>
      </c>
      <c r="R250" s="1" t="str">
        <f>_xlfn.XLOOKUP(C250,'Customer_Dim'!$A$2:$A$501,'Customer_Dim'!$D$2:$D$501)</f>
        <v>Male</v>
      </c>
      <c r="S250" s="1" t="str">
        <f>_xlfn.XLOOKUP(C250,'Customer_Dim'!$A$2:$A$501,'Customer_Dim'!$L$2:$L$501)</f>
        <v>Young</v>
      </c>
      <c r="T250" s="1" t="str">
        <f>_xlfn.XLOOKUP(E250,Store_Dim!$A$2:$A$21,Store_Dim!$C$2:$C$21)</f>
        <v>South</v>
      </c>
      <c r="U250" s="1" t="str">
        <f>_xlfn.XLOOKUP(E250,Store_Dim!$A$2:$A$21,Store_Dim!$E$2:$E$21)</f>
        <v>Online</v>
      </c>
      <c r="V250" s="1">
        <f>Table8[[#This Row],[Cost]]*Table8[[#This Row],[Quantity]]</f>
        <v>245.25</v>
      </c>
      <c r="W250" s="1">
        <f>Table8[[#This Row],[Total_Amount]]-Table8[[#This Row],[Total Cost]]</f>
        <v>1177.242</v>
      </c>
    </row>
    <row r="251" spans="1:23" hidden="1" x14ac:dyDescent="0.25">
      <c r="A251" t="s">
        <v>1969</v>
      </c>
      <c r="B251" s="3">
        <v>45282</v>
      </c>
      <c r="C251" t="s">
        <v>209</v>
      </c>
      <c r="D251" t="s">
        <v>1815</v>
      </c>
      <c r="E251" t="s">
        <v>1872</v>
      </c>
      <c r="F251" s="4">
        <f>IF(ISBLANK(Sales_Fact[[#This Row],[Quantity]]),MEDIAN(Sales_Fact[Quantity]),Sales_Fact[[#This Row],[Quantity]])</f>
        <v>2</v>
      </c>
      <c r="G251" s="1">
        <f>IF(ISBLANK(Sales_Fact[[#This Row],[Unit_Price]]),MEDIAN(Sales_Fact[Unit_Price]),Sales_Fact[[#This Row],[Unit_Price]])</f>
        <v>894.58</v>
      </c>
      <c r="H251" s="2">
        <f>IF(ISBLANK(Sales_Fact[[#This Row],[Discount]]),MEDIAN(Sales_Fact[Discount]),Sales_Fact[[#This Row],[Discount]])</f>
        <v>0.25</v>
      </c>
      <c r="I251" t="s">
        <v>1868</v>
      </c>
      <c r="J251" s="1">
        <f>Sales_Fact[[#This Row],[Quantity2]]*Sales_Fact[[#This Row],[Unit_Price3]]*(1-Sales_Fact[[#This Row],[Discount4]])</f>
        <v>1341.8700000000001</v>
      </c>
      <c r="K251" s="1">
        <f>Sales_Fact[[#This Row],[Quantity2]]*Sales_Fact[[#This Row],[Unit_Price3]]</f>
        <v>1789.16</v>
      </c>
      <c r="L251" s="1">
        <f>Sales_Fact[[#This Row],[Gross Amount]]*Sales_Fact[[#This Row],[Discount4]]</f>
        <v>447.29</v>
      </c>
      <c r="M251" s="1" t="str">
        <f>IF(Sales_Fact[[#This Row],[Total_Amount5]]&gt;1000,"High Value","Standard")</f>
        <v>High Value</v>
      </c>
      <c r="N251" s="1" t="str">
        <f>_xlfn.XLOOKUP(D251,Product_Dim!$A$2:$A$101,Product_Dim!$B$2:$B$101,"Not Found")</f>
        <v>Sports Wrist Sweatbands</v>
      </c>
      <c r="O251" s="1" t="str">
        <f>_xlfn.XLOOKUP(D251,Product_Dim!$A$2:$A$101,Product_Dim!$C$2:$C$101)</f>
        <v>Sports</v>
      </c>
      <c r="P251" s="1">
        <f>_xlfn.XLOOKUP(D251,Product_Dim!$A$2:$A$101,Product_Dim!$H$2:$H$101)</f>
        <v>131.24</v>
      </c>
      <c r="Q251" s="1" t="str">
        <f>_xlfn.XLOOKUP(C251,'Customer_Dim'!$A$2:$A$501,'Customer_Dim'!$I$2:$I$501)</f>
        <v>Platinum</v>
      </c>
      <c r="R251" s="1" t="str">
        <f>_xlfn.XLOOKUP(C251,'Customer_Dim'!$A$2:$A$501,'Customer_Dim'!$D$2:$D$501)</f>
        <v>Male</v>
      </c>
      <c r="S251" s="1" t="str">
        <f>_xlfn.XLOOKUP(C251,'Customer_Dim'!$A$2:$A$501,'Customer_Dim'!$L$2:$L$501)</f>
        <v>Young</v>
      </c>
      <c r="T251" s="1" t="str">
        <f>_xlfn.XLOOKUP(E251,Store_Dim!$A$2:$A$21,Store_Dim!$C$2:$C$21)</f>
        <v>South</v>
      </c>
      <c r="U251" s="1" t="str">
        <f>_xlfn.XLOOKUP(E251,Store_Dim!$A$2:$A$21,Store_Dim!$E$2:$E$21)</f>
        <v>Online</v>
      </c>
      <c r="V251" s="1">
        <f>Table8[[#This Row],[Cost]]*Table8[[#This Row],[Quantity]]</f>
        <v>262.48</v>
      </c>
      <c r="W251" s="1">
        <f>Table8[[#This Row],[Total_Amount]]-Table8[[#This Row],[Total Cost]]</f>
        <v>1079.3900000000001</v>
      </c>
    </row>
    <row r="252" spans="1:23" hidden="1" x14ac:dyDescent="0.25">
      <c r="A252" t="s">
        <v>2233</v>
      </c>
      <c r="B252" s="3">
        <v>45541</v>
      </c>
      <c r="C252" t="s">
        <v>209</v>
      </c>
      <c r="D252" t="s">
        <v>1597</v>
      </c>
      <c r="E252" t="s">
        <v>1888</v>
      </c>
      <c r="F252" s="4">
        <f>IF(ISBLANK(Sales_Fact[[#This Row],[Quantity]]),MEDIAN(Sales_Fact[Quantity]),Sales_Fact[[#This Row],[Quantity]])</f>
        <v>4</v>
      </c>
      <c r="G252" s="1">
        <f>IF(ISBLANK(Sales_Fact[[#This Row],[Unit_Price]]),MEDIAN(Sales_Fact[Unit_Price]),Sales_Fact[[#This Row],[Unit_Price]])</f>
        <v>578.39</v>
      </c>
      <c r="H252" s="2">
        <f>IF(ISBLANK(Sales_Fact[[#This Row],[Discount]]),MEDIAN(Sales_Fact[Discount]),Sales_Fact[[#This Row],[Discount]])</f>
        <v>0.01</v>
      </c>
      <c r="I252" t="s">
        <v>1868</v>
      </c>
      <c r="J252" s="1">
        <f>Sales_Fact[[#This Row],[Quantity2]]*Sales_Fact[[#This Row],[Unit_Price3]]*(1-Sales_Fact[[#This Row],[Discount4]])</f>
        <v>2290.4243999999999</v>
      </c>
      <c r="K252" s="1">
        <f>Sales_Fact[[#This Row],[Quantity2]]*Sales_Fact[[#This Row],[Unit_Price3]]</f>
        <v>2313.56</v>
      </c>
      <c r="L252" s="1">
        <f>Sales_Fact[[#This Row],[Gross Amount]]*Sales_Fact[[#This Row],[Discount4]]</f>
        <v>23.1356</v>
      </c>
      <c r="M252" s="1" t="str">
        <f>IF(Sales_Fact[[#This Row],[Total_Amount5]]&gt;1000,"High Value","Standard")</f>
        <v>High Value</v>
      </c>
      <c r="N252" s="1" t="str">
        <f>_xlfn.XLOOKUP(D252,Product_Dim!$A$2:$A$101,Product_Dim!$B$2:$B$101,"Not Found")</f>
        <v>4K Home Projector</v>
      </c>
      <c r="O252" s="1" t="str">
        <f>_xlfn.XLOOKUP(D252,Product_Dim!$A$2:$A$101,Product_Dim!$C$2:$C$101)</f>
        <v>Electronics</v>
      </c>
      <c r="P252" s="1">
        <f>_xlfn.XLOOKUP(D252,Product_Dim!$A$2:$A$101,Product_Dim!$H$2:$H$101)</f>
        <v>465.34</v>
      </c>
      <c r="Q252" s="1" t="str">
        <f>_xlfn.XLOOKUP(C252,'Customer_Dim'!$A$2:$A$501,'Customer_Dim'!$I$2:$I$501)</f>
        <v>Platinum</v>
      </c>
      <c r="R252" s="1" t="str">
        <f>_xlfn.XLOOKUP(C252,'Customer_Dim'!$A$2:$A$501,'Customer_Dim'!$D$2:$D$501)</f>
        <v>Male</v>
      </c>
      <c r="S252" s="1" t="str">
        <f>_xlfn.XLOOKUP(C252,'Customer_Dim'!$A$2:$A$501,'Customer_Dim'!$L$2:$L$501)</f>
        <v>Young</v>
      </c>
      <c r="T252" s="1" t="str">
        <f>_xlfn.XLOOKUP(E252,Store_Dim!$A$2:$A$21,Store_Dim!$C$2:$C$21)</f>
        <v>North</v>
      </c>
      <c r="U252" s="1" t="str">
        <f>_xlfn.XLOOKUP(E252,Store_Dim!$A$2:$A$21,Store_Dim!$E$2:$E$21)</f>
        <v>Flagship</v>
      </c>
      <c r="V252" s="1">
        <f>Table8[[#This Row],[Cost]]*Table8[[#This Row],[Quantity]]</f>
        <v>1861.36</v>
      </c>
      <c r="W252" s="1">
        <f>Table8[[#This Row],[Total_Amount]]-Table8[[#This Row],[Total Cost]]</f>
        <v>429.06439999999998</v>
      </c>
    </row>
    <row r="253" spans="1:23" hidden="1" x14ac:dyDescent="0.25">
      <c r="A253" t="s">
        <v>3097</v>
      </c>
      <c r="B253" s="3">
        <v>45862</v>
      </c>
      <c r="C253" t="s">
        <v>209</v>
      </c>
      <c r="D253" t="s">
        <v>1641</v>
      </c>
      <c r="E253" t="s">
        <v>1874</v>
      </c>
      <c r="F253" s="4">
        <f>IF(ISBLANK(Sales_Fact[[#This Row],[Quantity]]),MEDIAN(Sales_Fact[Quantity]),Sales_Fact[[#This Row],[Quantity]])</f>
        <v>4</v>
      </c>
      <c r="G253" s="1">
        <f>IF(ISBLANK(Sales_Fact[[#This Row],[Unit_Price]]),MEDIAN(Sales_Fact[Unit_Price]),Sales_Fact[[#This Row],[Unit_Price]])</f>
        <v>982.45</v>
      </c>
      <c r="H253" s="2">
        <f>IF(ISBLANK(Sales_Fact[[#This Row],[Discount]]),MEDIAN(Sales_Fact[Discount]),Sales_Fact[[#This Row],[Discount]])</f>
        <v>0.2</v>
      </c>
      <c r="I253" t="s">
        <v>1864</v>
      </c>
      <c r="J253" s="1">
        <f>Sales_Fact[[#This Row],[Quantity2]]*Sales_Fact[[#This Row],[Unit_Price3]]*(1-Sales_Fact[[#This Row],[Discount4]])</f>
        <v>3143.84</v>
      </c>
      <c r="K253" s="1">
        <f>Sales_Fact[[#This Row],[Quantity2]]*Sales_Fact[[#This Row],[Unit_Price3]]</f>
        <v>3929.8</v>
      </c>
      <c r="L253" s="1">
        <f>Sales_Fact[[#This Row],[Gross Amount]]*Sales_Fact[[#This Row],[Discount4]]</f>
        <v>785.96</v>
      </c>
      <c r="M253" s="1" t="str">
        <f>IF(Sales_Fact[[#This Row],[Total_Amount5]]&gt;1000,"High Value","Standard")</f>
        <v>High Value</v>
      </c>
      <c r="N253" s="1" t="str">
        <f>_xlfn.XLOOKUP(D253,Product_Dim!$A$2:$A$101,Product_Dim!$B$2:$B$101,"Not Found")</f>
        <v>Stainless Steel Cutlery Set</v>
      </c>
      <c r="O253" s="1" t="str">
        <f>_xlfn.XLOOKUP(D253,Product_Dim!$A$2:$A$101,Product_Dim!$C$2:$C$101)</f>
        <v>Home</v>
      </c>
      <c r="P253" s="1">
        <f>_xlfn.XLOOKUP(D253,Product_Dim!$A$2:$A$101,Product_Dim!$H$2:$H$101)</f>
        <v>19.52</v>
      </c>
      <c r="Q253" s="1" t="str">
        <f>_xlfn.XLOOKUP(C253,'Customer_Dim'!$A$2:$A$501,'Customer_Dim'!$I$2:$I$501)</f>
        <v>Platinum</v>
      </c>
      <c r="R253" s="1" t="str">
        <f>_xlfn.XLOOKUP(C253,'Customer_Dim'!$A$2:$A$501,'Customer_Dim'!$D$2:$D$501)</f>
        <v>Male</v>
      </c>
      <c r="S253" s="1" t="str">
        <f>_xlfn.XLOOKUP(C253,'Customer_Dim'!$A$2:$A$501,'Customer_Dim'!$L$2:$L$501)</f>
        <v>Young</v>
      </c>
      <c r="T253" s="1" t="str">
        <f>_xlfn.XLOOKUP(E253,Store_Dim!$A$2:$A$21,Store_Dim!$C$2:$C$21)</f>
        <v>South</v>
      </c>
      <c r="U253" s="1" t="str">
        <f>_xlfn.XLOOKUP(E253,Store_Dim!$A$2:$A$21,Store_Dim!$E$2:$E$21)</f>
        <v>Online</v>
      </c>
      <c r="V253" s="1">
        <f>Table8[[#This Row],[Cost]]*Table8[[#This Row],[Quantity]]</f>
        <v>78.08</v>
      </c>
      <c r="W253" s="1">
        <f>Table8[[#This Row],[Total_Amount]]-Table8[[#This Row],[Total Cost]]</f>
        <v>3065.76</v>
      </c>
    </row>
    <row r="254" spans="1:23" hidden="1" x14ac:dyDescent="0.25">
      <c r="A254" t="s">
        <v>3650</v>
      </c>
      <c r="B254" s="3">
        <v>45610</v>
      </c>
      <c r="C254" t="s">
        <v>209</v>
      </c>
      <c r="D254" t="s">
        <v>1803</v>
      </c>
      <c r="E254" t="s">
        <v>1896</v>
      </c>
      <c r="F254" s="4">
        <f>IF(ISBLANK(Sales_Fact[[#This Row],[Quantity]]),MEDIAN(Sales_Fact[Quantity]),Sales_Fact[[#This Row],[Quantity]])</f>
        <v>1</v>
      </c>
      <c r="G254" s="1">
        <f>IF(ISBLANK(Sales_Fact[[#This Row],[Unit_Price]]),MEDIAN(Sales_Fact[Unit_Price]),Sales_Fact[[#This Row],[Unit_Price]])</f>
        <v>549.52</v>
      </c>
      <c r="H254" s="2">
        <f>IF(ISBLANK(Sales_Fact[[#This Row],[Discount]]),MEDIAN(Sales_Fact[Discount]),Sales_Fact[[#This Row],[Discount]])</f>
        <v>0.1</v>
      </c>
      <c r="I254" t="s">
        <v>1861</v>
      </c>
      <c r="J254" s="1">
        <f>Sales_Fact[[#This Row],[Quantity2]]*Sales_Fact[[#This Row],[Unit_Price3]]*(1-Sales_Fact[[#This Row],[Discount4]])</f>
        <v>494.56799999999998</v>
      </c>
      <c r="K254" s="1">
        <f>Sales_Fact[[#This Row],[Quantity2]]*Sales_Fact[[#This Row],[Unit_Price3]]</f>
        <v>549.52</v>
      </c>
      <c r="L254" s="1">
        <f>Sales_Fact[[#This Row],[Gross Amount]]*Sales_Fact[[#This Row],[Discount4]]</f>
        <v>54.951999999999998</v>
      </c>
      <c r="M254" s="1" t="str">
        <f>IF(Sales_Fact[[#This Row],[Total_Amount5]]&gt;1000,"High Value","Standard")</f>
        <v>Standard</v>
      </c>
      <c r="N254" s="1" t="str">
        <f>_xlfn.XLOOKUP(D254,Product_Dim!$A$2:$A$101,Product_Dim!$B$2:$B$101,"Not Found")</f>
        <v>Wooden Bookshelf</v>
      </c>
      <c r="O254" s="1" t="str">
        <f>_xlfn.XLOOKUP(D254,Product_Dim!$A$2:$A$101,Product_Dim!$C$2:$C$101)</f>
        <v>Home</v>
      </c>
      <c r="P254" s="1">
        <f>_xlfn.XLOOKUP(D254,Product_Dim!$A$2:$A$101,Product_Dim!$H$2:$H$101)</f>
        <v>388.46</v>
      </c>
      <c r="Q254" s="1" t="str">
        <f>_xlfn.XLOOKUP(C254,'Customer_Dim'!$A$2:$A$501,'Customer_Dim'!$I$2:$I$501)</f>
        <v>Platinum</v>
      </c>
      <c r="R254" s="1" t="str">
        <f>_xlfn.XLOOKUP(C254,'Customer_Dim'!$A$2:$A$501,'Customer_Dim'!$D$2:$D$501)</f>
        <v>Male</v>
      </c>
      <c r="S254" s="1" t="str">
        <f>_xlfn.XLOOKUP(C254,'Customer_Dim'!$A$2:$A$501,'Customer_Dim'!$L$2:$L$501)</f>
        <v>Young</v>
      </c>
      <c r="T254" s="1" t="str">
        <f>_xlfn.XLOOKUP(E254,Store_Dim!$A$2:$A$21,Store_Dim!$C$2:$C$21)</f>
        <v>East</v>
      </c>
      <c r="U254" s="1" t="str">
        <f>_xlfn.XLOOKUP(E254,Store_Dim!$A$2:$A$21,Store_Dim!$E$2:$E$21)</f>
        <v>Flagship</v>
      </c>
      <c r="V254" s="1">
        <f>Table8[[#This Row],[Cost]]*Table8[[#This Row],[Quantity]]</f>
        <v>388.46</v>
      </c>
      <c r="W254" s="1">
        <f>Table8[[#This Row],[Total_Amount]]-Table8[[#This Row],[Total Cost]]</f>
        <v>106.108</v>
      </c>
    </row>
    <row r="255" spans="1:23" hidden="1" x14ac:dyDescent="0.25">
      <c r="A255" t="s">
        <v>3839</v>
      </c>
      <c r="B255" s="3">
        <v>45702</v>
      </c>
      <c r="C255" t="s">
        <v>209</v>
      </c>
      <c r="D255" t="s">
        <v>1737</v>
      </c>
      <c r="E255" t="s">
        <v>1931</v>
      </c>
      <c r="F255" s="4">
        <f>IF(ISBLANK(Sales_Fact[[#This Row],[Quantity]]),MEDIAN(Sales_Fact[Quantity]),Sales_Fact[[#This Row],[Quantity]])</f>
        <v>2</v>
      </c>
      <c r="G255" s="1">
        <f>IF(ISBLANK(Sales_Fact[[#This Row],[Unit_Price]]),MEDIAN(Sales_Fact[Unit_Price]),Sales_Fact[[#This Row],[Unit_Price]])</f>
        <v>239.92</v>
      </c>
      <c r="H255" s="2">
        <f>IF(ISBLANK(Sales_Fact[[#This Row],[Discount]]),MEDIAN(Sales_Fact[Discount]),Sales_Fact[[#This Row],[Discount]])</f>
        <v>0.16</v>
      </c>
      <c r="I255" t="s">
        <v>1861</v>
      </c>
      <c r="J255" s="1">
        <f>Sales_Fact[[#This Row],[Quantity2]]*Sales_Fact[[#This Row],[Unit_Price3]]*(1-Sales_Fact[[#This Row],[Discount4]])</f>
        <v>403.06559999999996</v>
      </c>
      <c r="K255" s="1">
        <f>Sales_Fact[[#This Row],[Quantity2]]*Sales_Fact[[#This Row],[Unit_Price3]]</f>
        <v>479.84</v>
      </c>
      <c r="L255" s="1">
        <f>Sales_Fact[[#This Row],[Gross Amount]]*Sales_Fact[[#This Row],[Discount4]]</f>
        <v>76.7744</v>
      </c>
      <c r="M255" s="1" t="str">
        <f>IF(Sales_Fact[[#This Row],[Total_Amount5]]&gt;1000,"High Value","Standard")</f>
        <v>Standard</v>
      </c>
      <c r="N255" s="1" t="str">
        <f>_xlfn.XLOOKUP(D255,Product_Dim!$A$2:$A$101,Product_Dim!$B$2:$B$101,"Not Found")</f>
        <v>Laptop Cooling Pad</v>
      </c>
      <c r="O255" s="1" t="str">
        <f>_xlfn.XLOOKUP(D255,Product_Dim!$A$2:$A$101,Product_Dim!$C$2:$C$101)</f>
        <v>Electronics</v>
      </c>
      <c r="P255" s="1">
        <f>_xlfn.XLOOKUP(D255,Product_Dim!$A$2:$A$101,Product_Dim!$H$2:$H$101)</f>
        <v>86.42</v>
      </c>
      <c r="Q255" s="1" t="str">
        <f>_xlfn.XLOOKUP(C255,'Customer_Dim'!$A$2:$A$501,'Customer_Dim'!$I$2:$I$501)</f>
        <v>Platinum</v>
      </c>
      <c r="R255" s="1" t="str">
        <f>_xlfn.XLOOKUP(C255,'Customer_Dim'!$A$2:$A$501,'Customer_Dim'!$D$2:$D$501)</f>
        <v>Male</v>
      </c>
      <c r="S255" s="1" t="str">
        <f>_xlfn.XLOOKUP(C255,'Customer_Dim'!$A$2:$A$501,'Customer_Dim'!$L$2:$L$501)</f>
        <v>Young</v>
      </c>
      <c r="T255" s="1" t="str">
        <f>_xlfn.XLOOKUP(E255,Store_Dim!$A$2:$A$21,Store_Dim!$C$2:$C$21)</f>
        <v>South</v>
      </c>
      <c r="U255" s="1" t="str">
        <f>_xlfn.XLOOKUP(E255,Store_Dim!$A$2:$A$21,Store_Dim!$E$2:$E$21)</f>
        <v>Online</v>
      </c>
      <c r="V255" s="1">
        <f>Table8[[#This Row],[Cost]]*Table8[[#This Row],[Quantity]]</f>
        <v>172.84</v>
      </c>
      <c r="W255" s="1">
        <f>Table8[[#This Row],[Total_Amount]]-Table8[[#This Row],[Total Cost]]</f>
        <v>230.22559999999996</v>
      </c>
    </row>
    <row r="256" spans="1:23" x14ac:dyDescent="0.25">
      <c r="A256" t="s">
        <v>3620</v>
      </c>
      <c r="B256" s="3">
        <v>45628</v>
      </c>
      <c r="C256" t="s">
        <v>209</v>
      </c>
      <c r="D256" t="s">
        <v>1749</v>
      </c>
      <c r="E256" t="s">
        <v>1899</v>
      </c>
      <c r="F256" s="4">
        <f>IF(ISBLANK(Sales_Fact[[#This Row],[Quantity]]),MEDIAN(Sales_Fact[Quantity]),Sales_Fact[[#This Row],[Quantity]])</f>
        <v>2</v>
      </c>
      <c r="G256" s="21">
        <f>IF(ISBLANK(Sales_Fact[[#This Row],[Unit_Price]]),MEDIAN(Sales_Fact[Unit_Price]),Sales_Fact[[#This Row],[Unit_Price]])</f>
        <v>878.05</v>
      </c>
      <c r="H256" s="2">
        <f>IF(ISBLANK(Sales_Fact[[#This Row],[Discount]]),MEDIAN(Sales_Fact[Discount]),Sales_Fact[[#This Row],[Discount]])</f>
        <v>0.11</v>
      </c>
      <c r="I256" t="s">
        <v>1868</v>
      </c>
      <c r="J256" s="21">
        <f>Sales_Fact[[#This Row],[Quantity2]]*Sales_Fact[[#This Row],[Unit_Price3]]*(1-Sales_Fact[[#This Row],[Discount4]])</f>
        <v>1562.9289999999999</v>
      </c>
      <c r="K256" s="21">
        <f>Sales_Fact[[#This Row],[Quantity2]]*Sales_Fact[[#This Row],[Unit_Price3]]</f>
        <v>1756.1</v>
      </c>
      <c r="L256" s="21">
        <f>Sales_Fact[[#This Row],[Gross Amount]]*Sales_Fact[[#This Row],[Discount4]]</f>
        <v>193.17099999999999</v>
      </c>
      <c r="M256" s="1" t="str">
        <f>IF(Sales_Fact[[#This Row],[Total_Amount5]]&gt;1000,"High Value","Standard")</f>
        <v>High Value</v>
      </c>
      <c r="N256" s="1" t="str">
        <f>_xlfn.XLOOKUP(D256,Product_Dim!$A$2:$A$101,Product_Dim!$B$2:$B$101,"Not Found")</f>
        <v>Women's Hair Dryer Brush</v>
      </c>
      <c r="O256" s="1" t="str">
        <f>_xlfn.XLOOKUP(D256,Product_Dim!$A$2:$A$101,Product_Dim!$C$2:$C$101)</f>
        <v>Beauty</v>
      </c>
      <c r="P256" s="1">
        <f>_xlfn.XLOOKUP(D256,Product_Dim!$A$2:$A$101,Product_Dim!$H$2:$H$101)</f>
        <v>340.39</v>
      </c>
      <c r="Q256" s="1" t="str">
        <f>_xlfn.XLOOKUP(C256,'Customer_Dim'!$A$2:$A$501,'Customer_Dim'!$I$2:$I$501)</f>
        <v>Platinum</v>
      </c>
      <c r="R256" s="1" t="str">
        <f>_xlfn.XLOOKUP(C256,'Customer_Dim'!$A$2:$A$501,'Customer_Dim'!$D$2:$D$501)</f>
        <v>Male</v>
      </c>
      <c r="S256" s="1" t="str">
        <f>_xlfn.XLOOKUP(C256,'Customer_Dim'!$A$2:$A$501,'Customer_Dim'!$L$2:$L$501)</f>
        <v>Young</v>
      </c>
      <c r="T256" s="1" t="str">
        <f>_xlfn.XLOOKUP(E256,Store_Dim!$A$2:$A$21,Store_Dim!$C$2:$C$21)</f>
        <v>East</v>
      </c>
      <c r="U256" s="1" t="str">
        <f>_xlfn.XLOOKUP(E256,Store_Dim!$A$2:$A$21,Store_Dim!$E$2:$E$21)</f>
        <v>Flagship</v>
      </c>
      <c r="V256" s="21">
        <f>Table8[[#This Row],[Cost]]*Table8[[#This Row],[Quantity]]</f>
        <v>680.78</v>
      </c>
      <c r="W256" s="21">
        <f>Table8[[#This Row],[Total_Amount]]-Table8[[#This Row],[Total Cost]]</f>
        <v>882.14899999999989</v>
      </c>
    </row>
    <row r="257" spans="1:23" hidden="1" x14ac:dyDescent="0.25">
      <c r="A257" t="s">
        <v>3623</v>
      </c>
      <c r="B257" s="3">
        <v>45482</v>
      </c>
      <c r="C257" t="s">
        <v>209</v>
      </c>
      <c r="D257" t="s">
        <v>1830</v>
      </c>
      <c r="E257" t="s">
        <v>1863</v>
      </c>
      <c r="F257" s="4">
        <f>IF(ISBLANK(Sales_Fact[[#This Row],[Quantity]]),MEDIAN(Sales_Fact[Quantity]),Sales_Fact[[#This Row],[Quantity]])</f>
        <v>3</v>
      </c>
      <c r="G257" s="1">
        <f>IF(ISBLANK(Sales_Fact[[#This Row],[Unit_Price]]),MEDIAN(Sales_Fact[Unit_Price]),Sales_Fact[[#This Row],[Unit_Price]])</f>
        <v>546.96</v>
      </c>
      <c r="H257" s="2">
        <f>IF(ISBLANK(Sales_Fact[[#This Row],[Discount]]),MEDIAN(Sales_Fact[Discount]),Sales_Fact[[#This Row],[Discount]])</f>
        <v>0.19</v>
      </c>
      <c r="I257" t="s">
        <v>1861</v>
      </c>
      <c r="J257" s="1">
        <f>Sales_Fact[[#This Row],[Quantity2]]*Sales_Fact[[#This Row],[Unit_Price3]]*(1-Sales_Fact[[#This Row],[Discount4]])</f>
        <v>1329.1128000000001</v>
      </c>
      <c r="K257" s="1">
        <f>Sales_Fact[[#This Row],[Quantity2]]*Sales_Fact[[#This Row],[Unit_Price3]]</f>
        <v>1640.88</v>
      </c>
      <c r="L257" s="1">
        <f>Sales_Fact[[#This Row],[Gross Amount]]*Sales_Fact[[#This Row],[Discount4]]</f>
        <v>311.7672</v>
      </c>
      <c r="M257" s="1" t="str">
        <f>IF(Sales_Fact[[#This Row],[Total_Amount5]]&gt;1000,"High Value","Standard")</f>
        <v>High Value</v>
      </c>
      <c r="N257" s="1" t="str">
        <f>_xlfn.XLOOKUP(D257,Product_Dim!$A$2:$A$101,Product_Dim!$B$2:$B$101,"Not Found")</f>
        <v>USB-C Laptop Charger</v>
      </c>
      <c r="O257" s="1" t="str">
        <f>_xlfn.XLOOKUP(D257,Product_Dim!$A$2:$A$101,Product_Dim!$C$2:$C$101)</f>
        <v>Electronics</v>
      </c>
      <c r="P257" s="1">
        <f>_xlfn.XLOOKUP(D257,Product_Dim!$A$2:$A$101,Product_Dim!$H$2:$H$101)</f>
        <v>377.52</v>
      </c>
      <c r="Q257" s="1" t="str">
        <f>_xlfn.XLOOKUP(C257,'Customer_Dim'!$A$2:$A$501,'Customer_Dim'!$I$2:$I$501)</f>
        <v>Platinum</v>
      </c>
      <c r="R257" s="1" t="str">
        <f>_xlfn.XLOOKUP(C257,'Customer_Dim'!$A$2:$A$501,'Customer_Dim'!$D$2:$D$501)</f>
        <v>Male</v>
      </c>
      <c r="S257" s="1" t="str">
        <f>_xlfn.XLOOKUP(C257,'Customer_Dim'!$A$2:$A$501,'Customer_Dim'!$L$2:$L$501)</f>
        <v>Young</v>
      </c>
      <c r="T257" s="1" t="str">
        <f>_xlfn.XLOOKUP(E257,Store_Dim!$A$2:$A$21,Store_Dim!$C$2:$C$21)</f>
        <v>North</v>
      </c>
      <c r="U257" s="1" t="str">
        <f>_xlfn.XLOOKUP(E257,Store_Dim!$A$2:$A$21,Store_Dim!$E$2:$E$21)</f>
        <v>Flagship</v>
      </c>
      <c r="V257" s="1">
        <f>Table8[[#This Row],[Cost]]*Table8[[#This Row],[Quantity]]</f>
        <v>1132.56</v>
      </c>
      <c r="W257" s="1">
        <f>Table8[[#This Row],[Total_Amount]]-Table8[[#This Row],[Total Cost]]</f>
        <v>196.55280000000016</v>
      </c>
    </row>
    <row r="258" spans="1:23" hidden="1" x14ac:dyDescent="0.25">
      <c r="A258" t="s">
        <v>2479</v>
      </c>
      <c r="B258" s="3">
        <v>45769</v>
      </c>
      <c r="C258" t="s">
        <v>209</v>
      </c>
      <c r="D258" t="s">
        <v>1635</v>
      </c>
      <c r="E258" t="s">
        <v>1896</v>
      </c>
      <c r="F258" s="4">
        <f>IF(ISBLANK(Sales_Fact[[#This Row],[Quantity]]),MEDIAN(Sales_Fact[Quantity]),Sales_Fact[[#This Row],[Quantity]])</f>
        <v>2</v>
      </c>
      <c r="G258" s="1">
        <f>IF(ISBLANK(Sales_Fact[[#This Row],[Unit_Price]]),MEDIAN(Sales_Fact[Unit_Price]),Sales_Fact[[#This Row],[Unit_Price]])</f>
        <v>71.77</v>
      </c>
      <c r="H258" s="2">
        <f>IF(ISBLANK(Sales_Fact[[#This Row],[Discount]]),MEDIAN(Sales_Fact[Discount]),Sales_Fact[[#This Row],[Discount]])</f>
        <v>0.22</v>
      </c>
      <c r="I258" t="s">
        <v>1868</v>
      </c>
      <c r="J258" s="1">
        <f>Sales_Fact[[#This Row],[Quantity2]]*Sales_Fact[[#This Row],[Unit_Price3]]*(1-Sales_Fact[[#This Row],[Discount4]])</f>
        <v>111.96119999999999</v>
      </c>
      <c r="K258" s="1">
        <f>Sales_Fact[[#This Row],[Quantity2]]*Sales_Fact[[#This Row],[Unit_Price3]]</f>
        <v>143.54</v>
      </c>
      <c r="L258" s="1">
        <f>Sales_Fact[[#This Row],[Gross Amount]]*Sales_Fact[[#This Row],[Discount4]]</f>
        <v>31.578799999999998</v>
      </c>
      <c r="M258" s="1" t="str">
        <f>IF(Sales_Fact[[#This Row],[Total_Amount5]]&gt;1000,"High Value","Standard")</f>
        <v>Standard</v>
      </c>
      <c r="N258" s="1" t="str">
        <f>_xlfn.XLOOKUP(D258,Product_Dim!$A$2:$A$101,Product_Dim!$B$2:$B$101,"Not Found")</f>
        <v>Sports Stopwatch Timer</v>
      </c>
      <c r="O258" s="1" t="str">
        <f>_xlfn.XLOOKUP(D258,Product_Dim!$A$2:$A$101,Product_Dim!$C$2:$C$101)</f>
        <v>Sports</v>
      </c>
      <c r="P258" s="1">
        <f>_xlfn.XLOOKUP(D258,Product_Dim!$A$2:$A$101,Product_Dim!$H$2:$H$101)</f>
        <v>38.76</v>
      </c>
      <c r="Q258" s="1" t="str">
        <f>_xlfn.XLOOKUP(C258,'Customer_Dim'!$A$2:$A$501,'Customer_Dim'!$I$2:$I$501)</f>
        <v>Platinum</v>
      </c>
      <c r="R258" s="1" t="str">
        <f>_xlfn.XLOOKUP(C258,'Customer_Dim'!$A$2:$A$501,'Customer_Dim'!$D$2:$D$501)</f>
        <v>Male</v>
      </c>
      <c r="S258" s="1" t="str">
        <f>_xlfn.XLOOKUP(C258,'Customer_Dim'!$A$2:$A$501,'Customer_Dim'!$L$2:$L$501)</f>
        <v>Young</v>
      </c>
      <c r="T258" s="1" t="str">
        <f>_xlfn.XLOOKUP(E258,Store_Dim!$A$2:$A$21,Store_Dim!$C$2:$C$21)</f>
        <v>East</v>
      </c>
      <c r="U258" s="1" t="str">
        <f>_xlfn.XLOOKUP(E258,Store_Dim!$A$2:$A$21,Store_Dim!$E$2:$E$21)</f>
        <v>Flagship</v>
      </c>
      <c r="V258" s="1">
        <f>Table8[[#This Row],[Cost]]*Table8[[#This Row],[Quantity]]</f>
        <v>77.52</v>
      </c>
      <c r="W258" s="1">
        <f>Table8[[#This Row],[Total_Amount]]-Table8[[#This Row],[Total Cost]]</f>
        <v>34.441199999999995</v>
      </c>
    </row>
    <row r="259" spans="1:23" hidden="1" x14ac:dyDescent="0.25">
      <c r="A259" t="s">
        <v>3409</v>
      </c>
      <c r="B259" s="3">
        <v>45344</v>
      </c>
      <c r="C259" t="s">
        <v>212</v>
      </c>
      <c r="D259" t="s">
        <v>1614</v>
      </c>
      <c r="E259" t="s">
        <v>1913</v>
      </c>
      <c r="F259" s="4">
        <f>IF(ISBLANK(Sales_Fact[[#This Row],[Quantity]]),MEDIAN(Sales_Fact[Quantity]),Sales_Fact[[#This Row],[Quantity]])</f>
        <v>2</v>
      </c>
      <c r="G259" s="1">
        <f>IF(ISBLANK(Sales_Fact[[#This Row],[Unit_Price]]),MEDIAN(Sales_Fact[Unit_Price]),Sales_Fact[[#This Row],[Unit_Price]])</f>
        <v>679.86</v>
      </c>
      <c r="H259" s="2">
        <f>IF(ISBLANK(Sales_Fact[[#This Row],[Discount]]),MEDIAN(Sales_Fact[Discount]),Sales_Fact[[#This Row],[Discount]])</f>
        <v>0.22</v>
      </c>
      <c r="I259" t="s">
        <v>1868</v>
      </c>
      <c r="J259" s="1">
        <f>Sales_Fact[[#This Row],[Quantity2]]*Sales_Fact[[#This Row],[Unit_Price3]]*(1-Sales_Fact[[#This Row],[Discount4]])</f>
        <v>1060.5816</v>
      </c>
      <c r="K259" s="1">
        <f>Sales_Fact[[#This Row],[Quantity2]]*Sales_Fact[[#This Row],[Unit_Price3]]</f>
        <v>1359.72</v>
      </c>
      <c r="L259" s="1">
        <f>Sales_Fact[[#This Row],[Gross Amount]]*Sales_Fact[[#This Row],[Discount4]]</f>
        <v>299.13839999999999</v>
      </c>
      <c r="M259" s="1" t="str">
        <f>IF(Sales_Fact[[#This Row],[Total_Amount5]]&gt;1000,"High Value","Standard")</f>
        <v>High Value</v>
      </c>
      <c r="N259" s="1" t="str">
        <f>_xlfn.XLOOKUP(D259,Product_Dim!$A$2:$A$101,Product_Dim!$B$2:$B$101,"Not Found")</f>
        <v>Multi-Purpose Storage Box</v>
      </c>
      <c r="O259" s="1" t="str">
        <f>_xlfn.XLOOKUP(D259,Product_Dim!$A$2:$A$101,Product_Dim!$C$2:$C$101)</f>
        <v>Home</v>
      </c>
      <c r="P259" s="1">
        <f>_xlfn.XLOOKUP(D259,Product_Dim!$A$2:$A$101,Product_Dim!$H$2:$H$101)</f>
        <v>123.46</v>
      </c>
      <c r="Q259" s="1" t="str">
        <f>_xlfn.XLOOKUP(C259,'Customer_Dim'!$A$2:$A$501,'Customer_Dim'!$I$2:$I$501)</f>
        <v>Bronze</v>
      </c>
      <c r="R259" s="1" t="str">
        <f>_xlfn.XLOOKUP(C259,'Customer_Dim'!$A$2:$A$501,'Customer_Dim'!$D$2:$D$501)</f>
        <v>Female</v>
      </c>
      <c r="S259" s="1" t="str">
        <f>_xlfn.XLOOKUP(C259,'Customer_Dim'!$A$2:$A$501,'Customer_Dim'!$L$2:$L$501)</f>
        <v>Senior</v>
      </c>
      <c r="T259" s="1" t="str">
        <f>_xlfn.XLOOKUP(E259,Store_Dim!$A$2:$A$21,Store_Dim!$C$2:$C$21)</f>
        <v>North</v>
      </c>
      <c r="U259" s="1" t="str">
        <f>_xlfn.XLOOKUP(E259,Store_Dim!$A$2:$A$21,Store_Dim!$E$2:$E$21)</f>
        <v>Online</v>
      </c>
      <c r="V259" s="1">
        <f>Table8[[#This Row],[Cost]]*Table8[[#This Row],[Quantity]]</f>
        <v>246.92</v>
      </c>
      <c r="W259" s="1">
        <f>Table8[[#This Row],[Total_Amount]]-Table8[[#This Row],[Total Cost]]</f>
        <v>813.66160000000002</v>
      </c>
    </row>
    <row r="260" spans="1:23" hidden="1" x14ac:dyDescent="0.25">
      <c r="A260" t="s">
        <v>2545</v>
      </c>
      <c r="B260" s="3">
        <v>45629</v>
      </c>
      <c r="C260" t="s">
        <v>212</v>
      </c>
      <c r="D260" t="s">
        <v>1597</v>
      </c>
      <c r="E260" t="s">
        <v>1904</v>
      </c>
      <c r="F260" s="4">
        <f>IF(ISBLANK(Sales_Fact[[#This Row],[Quantity]]),MEDIAN(Sales_Fact[Quantity]),Sales_Fact[[#This Row],[Quantity]])</f>
        <v>1</v>
      </c>
      <c r="G260" s="1">
        <f>IF(ISBLANK(Sales_Fact[[#This Row],[Unit_Price]]),MEDIAN(Sales_Fact[Unit_Price]),Sales_Fact[[#This Row],[Unit_Price]])</f>
        <v>222.94</v>
      </c>
      <c r="H260" s="2">
        <f>IF(ISBLANK(Sales_Fact[[#This Row],[Discount]]),MEDIAN(Sales_Fact[Discount]),Sales_Fact[[#This Row],[Discount]])</f>
        <v>0.19</v>
      </c>
      <c r="I260" t="s">
        <v>1868</v>
      </c>
      <c r="J260" s="1">
        <f>Sales_Fact[[#This Row],[Quantity2]]*Sales_Fact[[#This Row],[Unit_Price3]]*(1-Sales_Fact[[#This Row],[Discount4]])</f>
        <v>180.5814</v>
      </c>
      <c r="K260" s="1">
        <f>Sales_Fact[[#This Row],[Quantity2]]*Sales_Fact[[#This Row],[Unit_Price3]]</f>
        <v>222.94</v>
      </c>
      <c r="L260" s="1">
        <f>Sales_Fact[[#This Row],[Gross Amount]]*Sales_Fact[[#This Row],[Discount4]]</f>
        <v>42.358600000000003</v>
      </c>
      <c r="M260" s="1" t="str">
        <f>IF(Sales_Fact[[#This Row],[Total_Amount5]]&gt;1000,"High Value","Standard")</f>
        <v>Standard</v>
      </c>
      <c r="N260" s="1" t="str">
        <f>_xlfn.XLOOKUP(D260,Product_Dim!$A$2:$A$101,Product_Dim!$B$2:$B$101,"Not Found")</f>
        <v>4K Home Projector</v>
      </c>
      <c r="O260" s="1" t="str">
        <f>_xlfn.XLOOKUP(D260,Product_Dim!$A$2:$A$101,Product_Dim!$C$2:$C$101)</f>
        <v>Electronics</v>
      </c>
      <c r="P260" s="1">
        <f>_xlfn.XLOOKUP(D260,Product_Dim!$A$2:$A$101,Product_Dim!$H$2:$H$101)</f>
        <v>465.34</v>
      </c>
      <c r="Q260" s="1" t="str">
        <f>_xlfn.XLOOKUP(C260,'Customer_Dim'!$A$2:$A$501,'Customer_Dim'!$I$2:$I$501)</f>
        <v>Bronze</v>
      </c>
      <c r="R260" s="1" t="str">
        <f>_xlfn.XLOOKUP(C260,'Customer_Dim'!$A$2:$A$501,'Customer_Dim'!$D$2:$D$501)</f>
        <v>Female</v>
      </c>
      <c r="S260" s="1" t="str">
        <f>_xlfn.XLOOKUP(C260,'Customer_Dim'!$A$2:$A$501,'Customer_Dim'!$L$2:$L$501)</f>
        <v>Senior</v>
      </c>
      <c r="T260" s="1" t="str">
        <f>_xlfn.XLOOKUP(E260,Store_Dim!$A$2:$A$21,Store_Dim!$C$2:$C$21)</f>
        <v>East</v>
      </c>
      <c r="U260" s="1" t="str">
        <f>_xlfn.XLOOKUP(E260,Store_Dim!$A$2:$A$21,Store_Dim!$E$2:$E$21)</f>
        <v>Online</v>
      </c>
      <c r="V260" s="1">
        <f>Table8[[#This Row],[Cost]]*Table8[[#This Row],[Quantity]]</f>
        <v>465.34</v>
      </c>
      <c r="W260" s="1">
        <f>Table8[[#This Row],[Total_Amount]]-Table8[[#This Row],[Total Cost]]</f>
        <v>-284.7586</v>
      </c>
    </row>
    <row r="261" spans="1:23" hidden="1" x14ac:dyDescent="0.25">
      <c r="A261" t="s">
        <v>3482</v>
      </c>
      <c r="B261" s="3">
        <v>45256</v>
      </c>
      <c r="C261" t="s">
        <v>212</v>
      </c>
      <c r="D261" t="s">
        <v>1623</v>
      </c>
      <c r="E261" t="s">
        <v>1899</v>
      </c>
      <c r="F261" s="4">
        <f>IF(ISBLANK(Sales_Fact[[#This Row],[Quantity]]),MEDIAN(Sales_Fact[Quantity]),Sales_Fact[[#This Row],[Quantity]])</f>
        <v>2</v>
      </c>
      <c r="G261" s="1">
        <f>IF(ISBLANK(Sales_Fact[[#This Row],[Unit_Price]]),MEDIAN(Sales_Fact[Unit_Price]),Sales_Fact[[#This Row],[Unit_Price]])</f>
        <v>355.3</v>
      </c>
      <c r="H261" s="2">
        <f>IF(ISBLANK(Sales_Fact[[#This Row],[Discount]]),MEDIAN(Sales_Fact[Discount]),Sales_Fact[[#This Row],[Discount]])</f>
        <v>0.14000000000000001</v>
      </c>
      <c r="I261" t="s">
        <v>1868</v>
      </c>
      <c r="J261" s="1">
        <f>Sales_Fact[[#This Row],[Quantity2]]*Sales_Fact[[#This Row],[Unit_Price3]]*(1-Sales_Fact[[#This Row],[Discount4]])</f>
        <v>611.11599999999999</v>
      </c>
      <c r="K261" s="1">
        <f>Sales_Fact[[#This Row],[Quantity2]]*Sales_Fact[[#This Row],[Unit_Price3]]</f>
        <v>710.6</v>
      </c>
      <c r="L261" s="1">
        <f>Sales_Fact[[#This Row],[Gross Amount]]*Sales_Fact[[#This Row],[Discount4]]</f>
        <v>99.484000000000009</v>
      </c>
      <c r="M261" s="1" t="str">
        <f>IF(Sales_Fact[[#This Row],[Total_Amount5]]&gt;1000,"High Value","Standard")</f>
        <v>Standard</v>
      </c>
      <c r="N261" s="1" t="str">
        <f>_xlfn.XLOOKUP(D261,Product_Dim!$A$2:$A$101,Product_Dim!$B$2:$B$101,"Not Found")</f>
        <v>Foldable Camping Chair</v>
      </c>
      <c r="O261" s="1" t="str">
        <f>_xlfn.XLOOKUP(D261,Product_Dim!$A$2:$A$101,Product_Dim!$C$2:$C$101)</f>
        <v>Sports</v>
      </c>
      <c r="P261" s="1">
        <f>_xlfn.XLOOKUP(D261,Product_Dim!$A$2:$A$101,Product_Dim!$H$2:$H$101)</f>
        <v>166.06</v>
      </c>
      <c r="Q261" s="1" t="str">
        <f>_xlfn.XLOOKUP(C261,'Customer_Dim'!$A$2:$A$501,'Customer_Dim'!$I$2:$I$501)</f>
        <v>Bronze</v>
      </c>
      <c r="R261" s="1" t="str">
        <f>_xlfn.XLOOKUP(C261,'Customer_Dim'!$A$2:$A$501,'Customer_Dim'!$D$2:$D$501)</f>
        <v>Female</v>
      </c>
      <c r="S261" s="1" t="str">
        <f>_xlfn.XLOOKUP(C261,'Customer_Dim'!$A$2:$A$501,'Customer_Dim'!$L$2:$L$501)</f>
        <v>Senior</v>
      </c>
      <c r="T261" s="1" t="str">
        <f>_xlfn.XLOOKUP(E261,Store_Dim!$A$2:$A$21,Store_Dim!$C$2:$C$21)</f>
        <v>East</v>
      </c>
      <c r="U261" s="1" t="str">
        <f>_xlfn.XLOOKUP(E261,Store_Dim!$A$2:$A$21,Store_Dim!$E$2:$E$21)</f>
        <v>Flagship</v>
      </c>
      <c r="V261" s="1">
        <f>Table8[[#This Row],[Cost]]*Table8[[#This Row],[Quantity]]</f>
        <v>332.12</v>
      </c>
      <c r="W261" s="1">
        <f>Table8[[#This Row],[Total_Amount]]-Table8[[#This Row],[Total Cost]]</f>
        <v>278.99599999999998</v>
      </c>
    </row>
    <row r="262" spans="1:23" hidden="1" x14ac:dyDescent="0.25">
      <c r="A262" t="s">
        <v>2873</v>
      </c>
      <c r="B262" s="3">
        <v>45758</v>
      </c>
      <c r="C262" t="s">
        <v>212</v>
      </c>
      <c r="D262" t="s">
        <v>1552</v>
      </c>
      <c r="E262" t="s">
        <v>1931</v>
      </c>
      <c r="F262" s="4">
        <f>IF(ISBLANK(Sales_Fact[[#This Row],[Quantity]]),MEDIAN(Sales_Fact[Quantity]),Sales_Fact[[#This Row],[Quantity]])</f>
        <v>4</v>
      </c>
      <c r="G262" s="1">
        <f>IF(ISBLANK(Sales_Fact[[#This Row],[Unit_Price]]),MEDIAN(Sales_Fact[Unit_Price]),Sales_Fact[[#This Row],[Unit_Price]])</f>
        <v>611.29999999999995</v>
      </c>
      <c r="H262" s="2">
        <f>IF(ISBLANK(Sales_Fact[[#This Row],[Discount]]),MEDIAN(Sales_Fact[Discount]),Sales_Fact[[#This Row],[Discount]])</f>
        <v>0.11</v>
      </c>
      <c r="I262" t="s">
        <v>1868</v>
      </c>
      <c r="J262" s="1">
        <f>Sales_Fact[[#This Row],[Quantity2]]*Sales_Fact[[#This Row],[Unit_Price3]]*(1-Sales_Fact[[#This Row],[Discount4]])</f>
        <v>2176.2280000000001</v>
      </c>
      <c r="K262" s="1">
        <f>Sales_Fact[[#This Row],[Quantity2]]*Sales_Fact[[#This Row],[Unit_Price3]]</f>
        <v>2445.1999999999998</v>
      </c>
      <c r="L262" s="1">
        <f>Sales_Fact[[#This Row],[Gross Amount]]*Sales_Fact[[#This Row],[Discount4]]</f>
        <v>268.97199999999998</v>
      </c>
      <c r="M262" s="1" t="str">
        <f>IF(Sales_Fact[[#This Row],[Total_Amount5]]&gt;1000,"High Value","Standard")</f>
        <v>High Value</v>
      </c>
      <c r="N262" s="1" t="str">
        <f>_xlfn.XLOOKUP(D262,Product_Dim!$A$2:$A$101,Product_Dim!$B$2:$B$101,"Not Found")</f>
        <v>Men's Graphic T-Shirt</v>
      </c>
      <c r="O262" s="1" t="str">
        <f>_xlfn.XLOOKUP(D262,Product_Dim!$A$2:$A$101,Product_Dim!$C$2:$C$101)</f>
        <v>Clothing</v>
      </c>
      <c r="P262" s="1">
        <f>_xlfn.XLOOKUP(D262,Product_Dim!$A$2:$A$101,Product_Dim!$H$2:$H$101)</f>
        <v>342.56</v>
      </c>
      <c r="Q262" s="1" t="str">
        <f>_xlfn.XLOOKUP(C262,'Customer_Dim'!$A$2:$A$501,'Customer_Dim'!$I$2:$I$501)</f>
        <v>Bronze</v>
      </c>
      <c r="R262" s="1" t="str">
        <f>_xlfn.XLOOKUP(C262,'Customer_Dim'!$A$2:$A$501,'Customer_Dim'!$D$2:$D$501)</f>
        <v>Female</v>
      </c>
      <c r="S262" s="1" t="str">
        <f>_xlfn.XLOOKUP(C262,'Customer_Dim'!$A$2:$A$501,'Customer_Dim'!$L$2:$L$501)</f>
        <v>Senior</v>
      </c>
      <c r="T262" s="1" t="str">
        <f>_xlfn.XLOOKUP(E262,Store_Dim!$A$2:$A$21,Store_Dim!$C$2:$C$21)</f>
        <v>South</v>
      </c>
      <c r="U262" s="1" t="str">
        <f>_xlfn.XLOOKUP(E262,Store_Dim!$A$2:$A$21,Store_Dim!$E$2:$E$21)</f>
        <v>Online</v>
      </c>
      <c r="V262" s="1">
        <f>Table8[[#This Row],[Cost]]*Table8[[#This Row],[Quantity]]</f>
        <v>1370.24</v>
      </c>
      <c r="W262" s="1">
        <f>Table8[[#This Row],[Total_Amount]]-Table8[[#This Row],[Total Cost]]</f>
        <v>805.98800000000006</v>
      </c>
    </row>
    <row r="263" spans="1:23" hidden="1" x14ac:dyDescent="0.25">
      <c r="A263" t="s">
        <v>3106</v>
      </c>
      <c r="B263" s="3">
        <v>45560</v>
      </c>
      <c r="C263" t="s">
        <v>215</v>
      </c>
      <c r="D263" t="s">
        <v>1815</v>
      </c>
      <c r="E263" t="s">
        <v>1909</v>
      </c>
      <c r="F263" s="4">
        <f>IF(ISBLANK(Sales_Fact[[#This Row],[Quantity]]),MEDIAN(Sales_Fact[Quantity]),Sales_Fact[[#This Row],[Quantity]])</f>
        <v>4</v>
      </c>
      <c r="G263" s="1">
        <f>IF(ISBLANK(Sales_Fact[[#This Row],[Unit_Price]]),MEDIAN(Sales_Fact[Unit_Price]),Sales_Fact[[#This Row],[Unit_Price]])</f>
        <v>849.21</v>
      </c>
      <c r="H263" s="2">
        <f>IF(ISBLANK(Sales_Fact[[#This Row],[Discount]]),MEDIAN(Sales_Fact[Discount]),Sales_Fact[[#This Row],[Discount]])</f>
        <v>7.0000000000000007E-2</v>
      </c>
      <c r="I263" t="s">
        <v>1868</v>
      </c>
      <c r="J263" s="1">
        <f>Sales_Fact[[#This Row],[Quantity2]]*Sales_Fact[[#This Row],[Unit_Price3]]*(1-Sales_Fact[[#This Row],[Discount4]])</f>
        <v>3159.0612000000001</v>
      </c>
      <c r="K263" s="1">
        <f>Sales_Fact[[#This Row],[Quantity2]]*Sales_Fact[[#This Row],[Unit_Price3]]</f>
        <v>3396.84</v>
      </c>
      <c r="L263" s="1">
        <f>Sales_Fact[[#This Row],[Gross Amount]]*Sales_Fact[[#This Row],[Discount4]]</f>
        <v>237.77880000000005</v>
      </c>
      <c r="M263" s="1" t="str">
        <f>IF(Sales_Fact[[#This Row],[Total_Amount5]]&gt;1000,"High Value","Standard")</f>
        <v>High Value</v>
      </c>
      <c r="N263" s="1" t="str">
        <f>_xlfn.XLOOKUP(D263,Product_Dim!$A$2:$A$101,Product_Dim!$B$2:$B$101,"Not Found")</f>
        <v>Sports Wrist Sweatbands</v>
      </c>
      <c r="O263" s="1" t="str">
        <f>_xlfn.XLOOKUP(D263,Product_Dim!$A$2:$A$101,Product_Dim!$C$2:$C$101)</f>
        <v>Sports</v>
      </c>
      <c r="P263" s="1">
        <f>_xlfn.XLOOKUP(D263,Product_Dim!$A$2:$A$101,Product_Dim!$H$2:$H$101)</f>
        <v>131.24</v>
      </c>
      <c r="Q263" s="1" t="str">
        <f>_xlfn.XLOOKUP(C263,'Customer_Dim'!$A$2:$A$501,'Customer_Dim'!$I$2:$I$501)</f>
        <v>Gold</v>
      </c>
      <c r="R263" s="1" t="str">
        <f>_xlfn.XLOOKUP(C263,'Customer_Dim'!$A$2:$A$501,'Customer_Dim'!$D$2:$D$501)</f>
        <v>Female</v>
      </c>
      <c r="S263" s="1" t="str">
        <f>_xlfn.XLOOKUP(C263,'Customer_Dim'!$A$2:$A$501,'Customer_Dim'!$L$2:$L$501)</f>
        <v>Middle Age</v>
      </c>
      <c r="T263" s="1" t="str">
        <f>_xlfn.XLOOKUP(E263,Store_Dim!$A$2:$A$21,Store_Dim!$C$2:$C$21)</f>
        <v>South</v>
      </c>
      <c r="U263" s="1" t="str">
        <f>_xlfn.XLOOKUP(E263,Store_Dim!$A$2:$A$21,Store_Dim!$E$2:$E$21)</f>
        <v>Outlet</v>
      </c>
      <c r="V263" s="1">
        <f>Table8[[#This Row],[Cost]]*Table8[[#This Row],[Quantity]]</f>
        <v>524.96</v>
      </c>
      <c r="W263" s="1">
        <f>Table8[[#This Row],[Total_Amount]]-Table8[[#This Row],[Total Cost]]</f>
        <v>2634.1012000000001</v>
      </c>
    </row>
    <row r="264" spans="1:23" hidden="1" x14ac:dyDescent="0.25">
      <c r="A264" t="s">
        <v>3269</v>
      </c>
      <c r="B264" s="3">
        <v>45409</v>
      </c>
      <c r="C264" t="s">
        <v>215</v>
      </c>
      <c r="D264" t="s">
        <v>1605</v>
      </c>
      <c r="E264" t="s">
        <v>1913</v>
      </c>
      <c r="F264" s="4">
        <f>IF(ISBLANK(Sales_Fact[[#This Row],[Quantity]]),MEDIAN(Sales_Fact[Quantity]),Sales_Fact[[#This Row],[Quantity]])</f>
        <v>3</v>
      </c>
      <c r="G264" s="1">
        <f>IF(ISBLANK(Sales_Fact[[#This Row],[Unit_Price]]),MEDIAN(Sales_Fact[Unit_Price]),Sales_Fact[[#This Row],[Unit_Price]])</f>
        <v>553.12</v>
      </c>
      <c r="H264" s="2">
        <f>IF(ISBLANK(Sales_Fact[[#This Row],[Discount]]),MEDIAN(Sales_Fact[Discount]),Sales_Fact[[#This Row],[Discount]])</f>
        <v>0.28000000000000003</v>
      </c>
      <c r="I264" t="s">
        <v>1861</v>
      </c>
      <c r="J264" s="1">
        <f>Sales_Fact[[#This Row],[Quantity2]]*Sales_Fact[[#This Row],[Unit_Price3]]*(1-Sales_Fact[[#This Row],[Discount4]])</f>
        <v>1194.7392</v>
      </c>
      <c r="K264" s="1">
        <f>Sales_Fact[[#This Row],[Quantity2]]*Sales_Fact[[#This Row],[Unit_Price3]]</f>
        <v>1659.3600000000001</v>
      </c>
      <c r="L264" s="1">
        <f>Sales_Fact[[#This Row],[Gross Amount]]*Sales_Fact[[#This Row],[Discount4]]</f>
        <v>464.62080000000009</v>
      </c>
      <c r="M264" s="1" t="str">
        <f>IF(Sales_Fact[[#This Row],[Total_Amount5]]&gt;1000,"High Value","Standard")</f>
        <v>High Value</v>
      </c>
      <c r="N264" s="1" t="str">
        <f>_xlfn.XLOOKUP(D264,Product_Dim!$A$2:$A$101,Product_Dim!$B$2:$B$101,"Not Found")</f>
        <v>Women's Denim Jeans</v>
      </c>
      <c r="O264" s="1" t="str">
        <f>_xlfn.XLOOKUP(D264,Product_Dim!$A$2:$A$101,Product_Dim!$C$2:$C$101)</f>
        <v>Clothing</v>
      </c>
      <c r="P264" s="1">
        <f>_xlfn.XLOOKUP(D264,Product_Dim!$A$2:$A$101,Product_Dim!$H$2:$H$101)</f>
        <v>242.96499999999997</v>
      </c>
      <c r="Q264" s="1" t="str">
        <f>_xlfn.XLOOKUP(C264,'Customer_Dim'!$A$2:$A$501,'Customer_Dim'!$I$2:$I$501)</f>
        <v>Gold</v>
      </c>
      <c r="R264" s="1" t="str">
        <f>_xlfn.XLOOKUP(C264,'Customer_Dim'!$A$2:$A$501,'Customer_Dim'!$D$2:$D$501)</f>
        <v>Female</v>
      </c>
      <c r="S264" s="1" t="str">
        <f>_xlfn.XLOOKUP(C264,'Customer_Dim'!$A$2:$A$501,'Customer_Dim'!$L$2:$L$501)</f>
        <v>Middle Age</v>
      </c>
      <c r="T264" s="1" t="str">
        <f>_xlfn.XLOOKUP(E264,Store_Dim!$A$2:$A$21,Store_Dim!$C$2:$C$21)</f>
        <v>North</v>
      </c>
      <c r="U264" s="1" t="str">
        <f>_xlfn.XLOOKUP(E264,Store_Dim!$A$2:$A$21,Store_Dim!$E$2:$E$21)</f>
        <v>Online</v>
      </c>
      <c r="V264" s="1">
        <f>Table8[[#This Row],[Cost]]*Table8[[#This Row],[Quantity]]</f>
        <v>728.89499999999998</v>
      </c>
      <c r="W264" s="1">
        <f>Table8[[#This Row],[Total_Amount]]-Table8[[#This Row],[Total Cost]]</f>
        <v>465.8442</v>
      </c>
    </row>
    <row r="265" spans="1:23" hidden="1" x14ac:dyDescent="0.25">
      <c r="A265" t="s">
        <v>3069</v>
      </c>
      <c r="B265" s="3">
        <v>45343</v>
      </c>
      <c r="C265" t="s">
        <v>215</v>
      </c>
      <c r="D265" t="s">
        <v>1674</v>
      </c>
      <c r="E265" t="s">
        <v>1866</v>
      </c>
      <c r="F265" s="4">
        <f>IF(ISBLANK(Sales_Fact[[#This Row],[Quantity]]),MEDIAN(Sales_Fact[Quantity]),Sales_Fact[[#This Row],[Quantity]])</f>
        <v>2</v>
      </c>
      <c r="G265" s="1">
        <f>IF(ISBLANK(Sales_Fact[[#This Row],[Unit_Price]]),MEDIAN(Sales_Fact[Unit_Price]),Sales_Fact[[#This Row],[Unit_Price]])</f>
        <v>903.08</v>
      </c>
      <c r="H265" s="2">
        <f>IF(ISBLANK(Sales_Fact[[#This Row],[Discount]]),MEDIAN(Sales_Fact[Discount]),Sales_Fact[[#This Row],[Discount]])</f>
        <v>0.18</v>
      </c>
      <c r="I265" t="s">
        <v>1861</v>
      </c>
      <c r="J265" s="1">
        <f>Sales_Fact[[#This Row],[Quantity2]]*Sales_Fact[[#This Row],[Unit_Price3]]*(1-Sales_Fact[[#This Row],[Discount4]])</f>
        <v>1481.0512000000001</v>
      </c>
      <c r="K265" s="1">
        <f>Sales_Fact[[#This Row],[Quantity2]]*Sales_Fact[[#This Row],[Unit_Price3]]</f>
        <v>1806.16</v>
      </c>
      <c r="L265" s="1">
        <f>Sales_Fact[[#This Row],[Gross Amount]]*Sales_Fact[[#This Row],[Discount4]]</f>
        <v>325.10880000000003</v>
      </c>
      <c r="M265" s="1" t="str">
        <f>IF(Sales_Fact[[#This Row],[Total_Amount5]]&gt;1000,"High Value","Standard")</f>
        <v>High Value</v>
      </c>
      <c r="N265" s="1" t="str">
        <f>_xlfn.XLOOKUP(D265,Product_Dim!$A$2:$A$101,Product_Dim!$B$2:$B$101,"Not Found")</f>
        <v>Yoga Exercise Mat</v>
      </c>
      <c r="O265" s="1" t="str">
        <f>_xlfn.XLOOKUP(D265,Product_Dim!$A$2:$A$101,Product_Dim!$C$2:$C$101)</f>
        <v>Sports</v>
      </c>
      <c r="P265" s="1">
        <f>_xlfn.XLOOKUP(D265,Product_Dim!$A$2:$A$101,Product_Dim!$H$2:$H$101)</f>
        <v>313.26</v>
      </c>
      <c r="Q265" s="1" t="str">
        <f>_xlfn.XLOOKUP(C265,'Customer_Dim'!$A$2:$A$501,'Customer_Dim'!$I$2:$I$501)</f>
        <v>Gold</v>
      </c>
      <c r="R265" s="1" t="str">
        <f>_xlfn.XLOOKUP(C265,'Customer_Dim'!$A$2:$A$501,'Customer_Dim'!$D$2:$D$501)</f>
        <v>Female</v>
      </c>
      <c r="S265" s="1" t="str">
        <f>_xlfn.XLOOKUP(C265,'Customer_Dim'!$A$2:$A$501,'Customer_Dim'!$L$2:$L$501)</f>
        <v>Middle Age</v>
      </c>
      <c r="T265" s="1" t="str">
        <f>_xlfn.XLOOKUP(E265,Store_Dim!$A$2:$A$21,Store_Dim!$C$2:$C$21)</f>
        <v>West</v>
      </c>
      <c r="U265" s="1" t="str">
        <f>_xlfn.XLOOKUP(E265,Store_Dim!$A$2:$A$21,Store_Dim!$E$2:$E$21)</f>
        <v>Online</v>
      </c>
      <c r="V265" s="1">
        <f>Table8[[#This Row],[Cost]]*Table8[[#This Row],[Quantity]]</f>
        <v>626.52</v>
      </c>
      <c r="W265" s="1">
        <f>Table8[[#This Row],[Total_Amount]]-Table8[[#This Row],[Total Cost]]</f>
        <v>854.53120000000013</v>
      </c>
    </row>
    <row r="266" spans="1:23" hidden="1" x14ac:dyDescent="0.25">
      <c r="A266" t="s">
        <v>2548</v>
      </c>
      <c r="B266" s="3">
        <v>45673</v>
      </c>
      <c r="C266" t="s">
        <v>215</v>
      </c>
      <c r="D266" t="s">
        <v>1689</v>
      </c>
      <c r="E266" t="s">
        <v>1860</v>
      </c>
      <c r="F266" s="4">
        <f>IF(ISBLANK(Sales_Fact[[#This Row],[Quantity]]),MEDIAN(Sales_Fact[Quantity]),Sales_Fact[[#This Row],[Quantity]])</f>
        <v>4</v>
      </c>
      <c r="G266" s="1">
        <f>IF(ISBLANK(Sales_Fact[[#This Row],[Unit_Price]]),MEDIAN(Sales_Fact[Unit_Price]),Sales_Fact[[#This Row],[Unit_Price]])</f>
        <v>640.23</v>
      </c>
      <c r="H266" s="2">
        <f>IF(ISBLANK(Sales_Fact[[#This Row],[Discount]]),MEDIAN(Sales_Fact[Discount]),Sales_Fact[[#This Row],[Discount]])</f>
        <v>0.06</v>
      </c>
      <c r="I266" t="s">
        <v>1868</v>
      </c>
      <c r="J266" s="1">
        <f>Sales_Fact[[#This Row],[Quantity2]]*Sales_Fact[[#This Row],[Unit_Price3]]*(1-Sales_Fact[[#This Row],[Discount4]])</f>
        <v>2407.2647999999999</v>
      </c>
      <c r="K266" s="1">
        <f>Sales_Fact[[#This Row],[Quantity2]]*Sales_Fact[[#This Row],[Unit_Price3]]</f>
        <v>2560.92</v>
      </c>
      <c r="L266" s="1">
        <f>Sales_Fact[[#This Row],[Gross Amount]]*Sales_Fact[[#This Row],[Discount4]]</f>
        <v>153.65520000000001</v>
      </c>
      <c r="M266" s="1" t="str">
        <f>IF(Sales_Fact[[#This Row],[Total_Amount5]]&gt;1000,"High Value","Standard")</f>
        <v>High Value</v>
      </c>
      <c r="N266" s="1" t="str">
        <f>_xlfn.XLOOKUP(D266,Product_Dim!$A$2:$A$101,Product_Dim!$B$2:$B$101,"Not Found")</f>
        <v>Men's Winter Jacket</v>
      </c>
      <c r="O266" s="1" t="str">
        <f>_xlfn.XLOOKUP(D266,Product_Dim!$A$2:$A$101,Product_Dim!$C$2:$C$101)</f>
        <v>Clothing</v>
      </c>
      <c r="P266" s="1">
        <f>_xlfn.XLOOKUP(D266,Product_Dim!$A$2:$A$101,Product_Dim!$H$2:$H$101)</f>
        <v>167.34</v>
      </c>
      <c r="Q266" s="1" t="str">
        <f>_xlfn.XLOOKUP(C266,'Customer_Dim'!$A$2:$A$501,'Customer_Dim'!$I$2:$I$501)</f>
        <v>Gold</v>
      </c>
      <c r="R266" s="1" t="str">
        <f>_xlfn.XLOOKUP(C266,'Customer_Dim'!$A$2:$A$501,'Customer_Dim'!$D$2:$D$501)</f>
        <v>Female</v>
      </c>
      <c r="S266" s="1" t="str">
        <f>_xlfn.XLOOKUP(C266,'Customer_Dim'!$A$2:$A$501,'Customer_Dim'!$L$2:$L$501)</f>
        <v>Middle Age</v>
      </c>
      <c r="T266" s="1" t="str">
        <f>_xlfn.XLOOKUP(E266,Store_Dim!$A$2:$A$21,Store_Dim!$C$2:$C$21)</f>
        <v>North</v>
      </c>
      <c r="U266" s="1" t="str">
        <f>_xlfn.XLOOKUP(E266,Store_Dim!$A$2:$A$21,Store_Dim!$E$2:$E$21)</f>
        <v>Outlet</v>
      </c>
      <c r="V266" s="1">
        <f>Table8[[#This Row],[Cost]]*Table8[[#This Row],[Quantity]]</f>
        <v>669.36</v>
      </c>
      <c r="W266" s="1">
        <f>Table8[[#This Row],[Total_Amount]]-Table8[[#This Row],[Total Cost]]</f>
        <v>1737.9047999999998</v>
      </c>
    </row>
    <row r="267" spans="1:23" x14ac:dyDescent="0.25">
      <c r="A267" t="s">
        <v>1865</v>
      </c>
      <c r="B267" s="3">
        <v>45446</v>
      </c>
      <c r="C267" t="s">
        <v>215</v>
      </c>
      <c r="D267" t="s">
        <v>1698</v>
      </c>
      <c r="E267" t="s">
        <v>1866</v>
      </c>
      <c r="F267" s="4">
        <f>IF(ISBLANK(Sales_Fact[[#This Row],[Quantity]]),MEDIAN(Sales_Fact[Quantity]),Sales_Fact[[#This Row],[Quantity]])</f>
        <v>1</v>
      </c>
      <c r="G267" s="21">
        <f>IF(ISBLANK(Sales_Fact[[#This Row],[Unit_Price]]),MEDIAN(Sales_Fact[Unit_Price]),Sales_Fact[[#This Row],[Unit_Price]])</f>
        <v>518</v>
      </c>
      <c r="H267" s="2">
        <f>IF(ISBLANK(Sales_Fact[[#This Row],[Discount]]),MEDIAN(Sales_Fact[Discount]),Sales_Fact[[#This Row],[Discount]])</f>
        <v>0.25</v>
      </c>
      <c r="I267" t="s">
        <v>1861</v>
      </c>
      <c r="J267" s="21">
        <f>Sales_Fact[[#This Row],[Quantity2]]*Sales_Fact[[#This Row],[Unit_Price3]]*(1-Sales_Fact[[#This Row],[Discount4]])</f>
        <v>388.5</v>
      </c>
      <c r="K267" s="21">
        <f>Sales_Fact[[#This Row],[Quantity2]]*Sales_Fact[[#This Row],[Unit_Price3]]</f>
        <v>518</v>
      </c>
      <c r="L267" s="21">
        <f>Sales_Fact[[#This Row],[Gross Amount]]*Sales_Fact[[#This Row],[Discount4]]</f>
        <v>129.5</v>
      </c>
      <c r="M267" s="1" t="str">
        <f>IF(Sales_Fact[[#This Row],[Total_Amount5]]&gt;1000,"High Value","Standard")</f>
        <v>Standard</v>
      </c>
      <c r="N267" s="1" t="str">
        <f>_xlfn.XLOOKUP(D267,Product_Dim!$A$2:$A$101,Product_Dim!$B$2:$B$101,"Not Found")</f>
        <v>Men's Roll-On Perfume</v>
      </c>
      <c r="O267" s="1" t="str">
        <f>_xlfn.XLOOKUP(D267,Product_Dim!$A$2:$A$101,Product_Dim!$C$2:$C$101)</f>
        <v>Beauty</v>
      </c>
      <c r="P267" s="1">
        <f>_xlfn.XLOOKUP(D267,Product_Dim!$A$2:$A$101,Product_Dim!$H$2:$H$101)</f>
        <v>43.29</v>
      </c>
      <c r="Q267" s="1" t="str">
        <f>_xlfn.XLOOKUP(C267,'Customer_Dim'!$A$2:$A$501,'Customer_Dim'!$I$2:$I$501)</f>
        <v>Gold</v>
      </c>
      <c r="R267" s="1" t="str">
        <f>_xlfn.XLOOKUP(C267,'Customer_Dim'!$A$2:$A$501,'Customer_Dim'!$D$2:$D$501)</f>
        <v>Female</v>
      </c>
      <c r="S267" s="1" t="str">
        <f>_xlfn.XLOOKUP(C267,'Customer_Dim'!$A$2:$A$501,'Customer_Dim'!$L$2:$L$501)</f>
        <v>Middle Age</v>
      </c>
      <c r="T267" s="1" t="str">
        <f>_xlfn.XLOOKUP(E267,Store_Dim!$A$2:$A$21,Store_Dim!$C$2:$C$21)</f>
        <v>West</v>
      </c>
      <c r="U267" s="1" t="str">
        <f>_xlfn.XLOOKUP(E267,Store_Dim!$A$2:$A$21,Store_Dim!$E$2:$E$21)</f>
        <v>Online</v>
      </c>
      <c r="V267" s="21">
        <f>Table8[[#This Row],[Cost]]*Table8[[#This Row],[Quantity]]</f>
        <v>43.29</v>
      </c>
      <c r="W267" s="21">
        <f>Table8[[#This Row],[Total_Amount]]-Table8[[#This Row],[Total Cost]]</f>
        <v>345.21</v>
      </c>
    </row>
    <row r="268" spans="1:23" x14ac:dyDescent="0.25">
      <c r="A268" t="s">
        <v>2555</v>
      </c>
      <c r="B268" s="3">
        <v>45581</v>
      </c>
      <c r="C268" t="s">
        <v>218</v>
      </c>
      <c r="D268" t="s">
        <v>1740</v>
      </c>
      <c r="E268" t="s">
        <v>1872</v>
      </c>
      <c r="F268" s="4">
        <f>IF(ISBLANK(Sales_Fact[[#This Row],[Quantity]]),MEDIAN(Sales_Fact[Quantity]),Sales_Fact[[#This Row],[Quantity]])</f>
        <v>4</v>
      </c>
      <c r="G268" s="21">
        <f>IF(ISBLANK(Sales_Fact[[#This Row],[Unit_Price]]),MEDIAN(Sales_Fact[Unit_Price]),Sales_Fact[[#This Row],[Unit_Price]])</f>
        <v>779.25</v>
      </c>
      <c r="H268" s="2">
        <f>IF(ISBLANK(Sales_Fact[[#This Row],[Discount]]),MEDIAN(Sales_Fact[Discount]),Sales_Fact[[#This Row],[Discount]])</f>
        <v>0.25</v>
      </c>
      <c r="I268" t="s">
        <v>1861</v>
      </c>
      <c r="J268" s="21">
        <f>Sales_Fact[[#This Row],[Quantity2]]*Sales_Fact[[#This Row],[Unit_Price3]]*(1-Sales_Fact[[#This Row],[Discount4]])</f>
        <v>2337.75</v>
      </c>
      <c r="K268" s="21">
        <f>Sales_Fact[[#This Row],[Quantity2]]*Sales_Fact[[#This Row],[Unit_Price3]]</f>
        <v>3117</v>
      </c>
      <c r="L268" s="21">
        <f>Sales_Fact[[#This Row],[Gross Amount]]*Sales_Fact[[#This Row],[Discount4]]</f>
        <v>779.25</v>
      </c>
      <c r="M268" s="1" t="str">
        <f>IF(Sales_Fact[[#This Row],[Total_Amount5]]&gt;1000,"High Value","Standard")</f>
        <v>High Value</v>
      </c>
      <c r="N268" s="1" t="str">
        <f>_xlfn.XLOOKUP(D268,Product_Dim!$A$2:$A$101,Product_Dim!$B$2:$B$101,"Not Found")</f>
        <v>Organic Sunscreen Lotion</v>
      </c>
      <c r="O268" s="1" t="str">
        <f>_xlfn.XLOOKUP(D268,Product_Dim!$A$2:$A$101,Product_Dim!$C$2:$C$101)</f>
        <v>Beauty</v>
      </c>
      <c r="P268" s="1">
        <f>_xlfn.XLOOKUP(D268,Product_Dim!$A$2:$A$101,Product_Dim!$H$2:$H$101)</f>
        <v>266.86</v>
      </c>
      <c r="Q268" s="1" t="str">
        <f>_xlfn.XLOOKUP(C268,'Customer_Dim'!$A$2:$A$501,'Customer_Dim'!$I$2:$I$501)</f>
        <v>Platinum</v>
      </c>
      <c r="R268" s="1" t="str">
        <f>_xlfn.XLOOKUP(C268,'Customer_Dim'!$A$2:$A$501,'Customer_Dim'!$D$2:$D$501)</f>
        <v>Female</v>
      </c>
      <c r="S268" s="1" t="str">
        <f>_xlfn.XLOOKUP(C268,'Customer_Dim'!$A$2:$A$501,'Customer_Dim'!$L$2:$L$501)</f>
        <v>Middle Age</v>
      </c>
      <c r="T268" s="1" t="str">
        <f>_xlfn.XLOOKUP(E268,Store_Dim!$A$2:$A$21,Store_Dim!$C$2:$C$21)</f>
        <v>South</v>
      </c>
      <c r="U268" s="1" t="str">
        <f>_xlfn.XLOOKUP(E268,Store_Dim!$A$2:$A$21,Store_Dim!$E$2:$E$21)</f>
        <v>Online</v>
      </c>
      <c r="V268" s="21">
        <f>Table8[[#This Row],[Cost]]*Table8[[#This Row],[Quantity]]</f>
        <v>1067.44</v>
      </c>
      <c r="W268" s="21">
        <f>Table8[[#This Row],[Total_Amount]]-Table8[[#This Row],[Total Cost]]</f>
        <v>1270.31</v>
      </c>
    </row>
    <row r="269" spans="1:23" hidden="1" x14ac:dyDescent="0.25">
      <c r="A269" t="s">
        <v>3253</v>
      </c>
      <c r="B269" s="3">
        <v>45757</v>
      </c>
      <c r="C269" t="s">
        <v>218</v>
      </c>
      <c r="D269" t="s">
        <v>1755</v>
      </c>
      <c r="E269" t="s">
        <v>1863</v>
      </c>
      <c r="F269" s="4">
        <f>IF(ISBLANK(Sales_Fact[[#This Row],[Quantity]]),MEDIAN(Sales_Fact[Quantity]),Sales_Fact[[#This Row],[Quantity]])</f>
        <v>2</v>
      </c>
      <c r="G269" s="1">
        <f>IF(ISBLANK(Sales_Fact[[#This Row],[Unit_Price]]),MEDIAN(Sales_Fact[Unit_Price]),Sales_Fact[[#This Row],[Unit_Price]])</f>
        <v>467.75</v>
      </c>
      <c r="H269" s="2">
        <f>IF(ISBLANK(Sales_Fact[[#This Row],[Discount]]),MEDIAN(Sales_Fact[Discount]),Sales_Fact[[#This Row],[Discount]])</f>
        <v>0.26</v>
      </c>
      <c r="I269" t="s">
        <v>1861</v>
      </c>
      <c r="J269" s="1">
        <f>Sales_Fact[[#This Row],[Quantity2]]*Sales_Fact[[#This Row],[Unit_Price3]]*(1-Sales_Fact[[#This Row],[Discount4]])</f>
        <v>692.27</v>
      </c>
      <c r="K269" s="1">
        <f>Sales_Fact[[#This Row],[Quantity2]]*Sales_Fact[[#This Row],[Unit_Price3]]</f>
        <v>935.5</v>
      </c>
      <c r="L269" s="1">
        <f>Sales_Fact[[#This Row],[Gross Amount]]*Sales_Fact[[#This Row],[Discount4]]</f>
        <v>243.23000000000002</v>
      </c>
      <c r="M269" s="1" t="str">
        <f>IF(Sales_Fact[[#This Row],[Total_Amount5]]&gt;1000,"High Value","Standard")</f>
        <v>Standard</v>
      </c>
      <c r="N269" s="1" t="str">
        <f>_xlfn.XLOOKUP(D269,Product_Dim!$A$2:$A$101,Product_Dim!$B$2:$B$101,"Not Found")</f>
        <v>Wooden Nightstand</v>
      </c>
      <c r="O269" s="1" t="str">
        <f>_xlfn.XLOOKUP(D269,Product_Dim!$A$2:$A$101,Product_Dim!$C$2:$C$101)</f>
        <v>Home</v>
      </c>
      <c r="P269" s="1">
        <f>_xlfn.XLOOKUP(D269,Product_Dim!$A$2:$A$101,Product_Dim!$H$2:$H$101)</f>
        <v>243.7</v>
      </c>
      <c r="Q269" s="1" t="str">
        <f>_xlfn.XLOOKUP(C269,'Customer_Dim'!$A$2:$A$501,'Customer_Dim'!$I$2:$I$501)</f>
        <v>Platinum</v>
      </c>
      <c r="R269" s="1" t="str">
        <f>_xlfn.XLOOKUP(C269,'Customer_Dim'!$A$2:$A$501,'Customer_Dim'!$D$2:$D$501)</f>
        <v>Female</v>
      </c>
      <c r="S269" s="1" t="str">
        <f>_xlfn.XLOOKUP(C269,'Customer_Dim'!$A$2:$A$501,'Customer_Dim'!$L$2:$L$501)</f>
        <v>Middle Age</v>
      </c>
      <c r="T269" s="1" t="str">
        <f>_xlfn.XLOOKUP(E269,Store_Dim!$A$2:$A$21,Store_Dim!$C$2:$C$21)</f>
        <v>North</v>
      </c>
      <c r="U269" s="1" t="str">
        <f>_xlfn.XLOOKUP(E269,Store_Dim!$A$2:$A$21,Store_Dim!$E$2:$E$21)</f>
        <v>Flagship</v>
      </c>
      <c r="V269" s="1">
        <f>Table8[[#This Row],[Cost]]*Table8[[#This Row],[Quantity]]</f>
        <v>487.4</v>
      </c>
      <c r="W269" s="1">
        <f>Table8[[#This Row],[Total_Amount]]-Table8[[#This Row],[Total Cost]]</f>
        <v>204.87</v>
      </c>
    </row>
    <row r="270" spans="1:23" hidden="1" x14ac:dyDescent="0.25">
      <c r="A270" t="s">
        <v>2439</v>
      </c>
      <c r="B270" s="3">
        <v>45822</v>
      </c>
      <c r="C270" t="s">
        <v>218</v>
      </c>
      <c r="D270" t="s">
        <v>1665</v>
      </c>
      <c r="E270" t="s">
        <v>1881</v>
      </c>
      <c r="F270" s="4">
        <f>IF(ISBLANK(Sales_Fact[[#This Row],[Quantity]]),MEDIAN(Sales_Fact[Quantity]),Sales_Fact[[#This Row],[Quantity]])</f>
        <v>3</v>
      </c>
      <c r="G270" s="1">
        <f>IF(ISBLANK(Sales_Fact[[#This Row],[Unit_Price]]),MEDIAN(Sales_Fact[Unit_Price]),Sales_Fact[[#This Row],[Unit_Price]])</f>
        <v>522.72</v>
      </c>
      <c r="H270" s="2">
        <f>IF(ISBLANK(Sales_Fact[[#This Row],[Discount]]),MEDIAN(Sales_Fact[Discount]),Sales_Fact[[#This Row],[Discount]])</f>
        <v>0.06</v>
      </c>
      <c r="I270" t="s">
        <v>1864</v>
      </c>
      <c r="J270" s="1">
        <f>Sales_Fact[[#This Row],[Quantity2]]*Sales_Fact[[#This Row],[Unit_Price3]]*(1-Sales_Fact[[#This Row],[Discount4]])</f>
        <v>1474.0704000000001</v>
      </c>
      <c r="K270" s="1">
        <f>Sales_Fact[[#This Row],[Quantity2]]*Sales_Fact[[#This Row],[Unit_Price3]]</f>
        <v>1568.16</v>
      </c>
      <c r="L270" s="1">
        <f>Sales_Fact[[#This Row],[Gross Amount]]*Sales_Fact[[#This Row],[Discount4]]</f>
        <v>94.089600000000004</v>
      </c>
      <c r="M270" s="1" t="str">
        <f>IF(Sales_Fact[[#This Row],[Total_Amount5]]&gt;1000,"High Value","Standard")</f>
        <v>High Value</v>
      </c>
      <c r="N270" s="1" t="str">
        <f>_xlfn.XLOOKUP(D270,Product_Dim!$A$2:$A$101,Product_Dim!$B$2:$B$101,"Not Found")</f>
        <v>Sports Water Hydration Pack</v>
      </c>
      <c r="O270" s="1" t="str">
        <f>_xlfn.XLOOKUP(D270,Product_Dim!$A$2:$A$101,Product_Dim!$C$2:$C$101)</f>
        <v>Sports</v>
      </c>
      <c r="P270" s="1">
        <f>_xlfn.XLOOKUP(D270,Product_Dim!$A$2:$A$101,Product_Dim!$H$2:$H$101)</f>
        <v>135.61000000000001</v>
      </c>
      <c r="Q270" s="1" t="str">
        <f>_xlfn.XLOOKUP(C270,'Customer_Dim'!$A$2:$A$501,'Customer_Dim'!$I$2:$I$501)</f>
        <v>Platinum</v>
      </c>
      <c r="R270" s="1" t="str">
        <f>_xlfn.XLOOKUP(C270,'Customer_Dim'!$A$2:$A$501,'Customer_Dim'!$D$2:$D$501)</f>
        <v>Female</v>
      </c>
      <c r="S270" s="1" t="str">
        <f>_xlfn.XLOOKUP(C270,'Customer_Dim'!$A$2:$A$501,'Customer_Dim'!$L$2:$L$501)</f>
        <v>Middle Age</v>
      </c>
      <c r="T270" s="1" t="str">
        <f>_xlfn.XLOOKUP(E270,Store_Dim!$A$2:$A$21,Store_Dim!$C$2:$C$21)</f>
        <v>South</v>
      </c>
      <c r="U270" s="1" t="str">
        <f>_xlfn.XLOOKUP(E270,Store_Dim!$A$2:$A$21,Store_Dim!$E$2:$E$21)</f>
        <v>Outlet</v>
      </c>
      <c r="V270" s="1">
        <f>Table8[[#This Row],[Cost]]*Table8[[#This Row],[Quantity]]</f>
        <v>406.83000000000004</v>
      </c>
      <c r="W270" s="1">
        <f>Table8[[#This Row],[Total_Amount]]-Table8[[#This Row],[Total Cost]]</f>
        <v>1067.2404000000001</v>
      </c>
    </row>
    <row r="271" spans="1:23" hidden="1" x14ac:dyDescent="0.25">
      <c r="A271" t="s">
        <v>3575</v>
      </c>
      <c r="B271" s="3">
        <v>45363</v>
      </c>
      <c r="C271" t="s">
        <v>218</v>
      </c>
      <c r="D271" t="s">
        <v>1632</v>
      </c>
      <c r="E271" t="s">
        <v>1881</v>
      </c>
      <c r="F271" s="4">
        <f>IF(ISBLANK(Sales_Fact[[#This Row],[Quantity]]),MEDIAN(Sales_Fact[Quantity]),Sales_Fact[[#This Row],[Quantity]])</f>
        <v>4</v>
      </c>
      <c r="G271" s="1">
        <f>IF(ISBLANK(Sales_Fact[[#This Row],[Unit_Price]]),MEDIAN(Sales_Fact[Unit_Price]),Sales_Fact[[#This Row],[Unit_Price]])</f>
        <v>747.01</v>
      </c>
      <c r="H271" s="2">
        <f>IF(ISBLANK(Sales_Fact[[#This Row],[Discount]]),MEDIAN(Sales_Fact[Discount]),Sales_Fact[[#This Row],[Discount]])</f>
        <v>0.13</v>
      </c>
      <c r="I271" t="s">
        <v>1864</v>
      </c>
      <c r="J271" s="1">
        <f>Sales_Fact[[#This Row],[Quantity2]]*Sales_Fact[[#This Row],[Unit_Price3]]*(1-Sales_Fact[[#This Row],[Discount4]])</f>
        <v>2599.5947999999999</v>
      </c>
      <c r="K271" s="1">
        <f>Sales_Fact[[#This Row],[Quantity2]]*Sales_Fact[[#This Row],[Unit_Price3]]</f>
        <v>2988.04</v>
      </c>
      <c r="L271" s="1">
        <f>Sales_Fact[[#This Row],[Gross Amount]]*Sales_Fact[[#This Row],[Discount4]]</f>
        <v>388.4452</v>
      </c>
      <c r="M271" s="1" t="str">
        <f>IF(Sales_Fact[[#This Row],[Total_Amount5]]&gt;1000,"High Value","Standard")</f>
        <v>High Value</v>
      </c>
      <c r="N271" s="1" t="str">
        <f>_xlfn.XLOOKUP(D271,Product_Dim!$A$2:$A$101,Product_Dim!$B$2:$B$101,"Not Found")</f>
        <v>Decorative Floor Vase</v>
      </c>
      <c r="O271" s="1" t="str">
        <f>_xlfn.XLOOKUP(D271,Product_Dim!$A$2:$A$101,Product_Dim!$C$2:$C$101)</f>
        <v>Home</v>
      </c>
      <c r="P271" s="1">
        <f>_xlfn.XLOOKUP(D271,Product_Dim!$A$2:$A$101,Product_Dim!$H$2:$H$101)</f>
        <v>242.96499999999997</v>
      </c>
      <c r="Q271" s="1" t="str">
        <f>_xlfn.XLOOKUP(C271,'Customer_Dim'!$A$2:$A$501,'Customer_Dim'!$I$2:$I$501)</f>
        <v>Platinum</v>
      </c>
      <c r="R271" s="1" t="str">
        <f>_xlfn.XLOOKUP(C271,'Customer_Dim'!$A$2:$A$501,'Customer_Dim'!$D$2:$D$501)</f>
        <v>Female</v>
      </c>
      <c r="S271" s="1" t="str">
        <f>_xlfn.XLOOKUP(C271,'Customer_Dim'!$A$2:$A$501,'Customer_Dim'!$L$2:$L$501)</f>
        <v>Middle Age</v>
      </c>
      <c r="T271" s="1" t="str">
        <f>_xlfn.XLOOKUP(E271,Store_Dim!$A$2:$A$21,Store_Dim!$C$2:$C$21)</f>
        <v>South</v>
      </c>
      <c r="U271" s="1" t="str">
        <f>_xlfn.XLOOKUP(E271,Store_Dim!$A$2:$A$21,Store_Dim!$E$2:$E$21)</f>
        <v>Outlet</v>
      </c>
      <c r="V271" s="1">
        <f>Table8[[#This Row],[Cost]]*Table8[[#This Row],[Quantity]]</f>
        <v>971.8599999999999</v>
      </c>
      <c r="W271" s="1">
        <f>Table8[[#This Row],[Total_Amount]]-Table8[[#This Row],[Total Cost]]</f>
        <v>1627.7348</v>
      </c>
    </row>
    <row r="272" spans="1:23" hidden="1" x14ac:dyDescent="0.25">
      <c r="A272" t="s">
        <v>3594</v>
      </c>
      <c r="B272" s="3">
        <v>45377</v>
      </c>
      <c r="C272" t="s">
        <v>218</v>
      </c>
      <c r="D272" t="s">
        <v>1683</v>
      </c>
      <c r="E272" t="s">
        <v>1866</v>
      </c>
      <c r="F272" s="4">
        <f>IF(ISBLANK(Sales_Fact[[#This Row],[Quantity]]),MEDIAN(Sales_Fact[Quantity]),Sales_Fact[[#This Row],[Quantity]])</f>
        <v>4</v>
      </c>
      <c r="G272" s="1">
        <f>IF(ISBLANK(Sales_Fact[[#This Row],[Unit_Price]]),MEDIAN(Sales_Fact[Unit_Price]),Sales_Fact[[#This Row],[Unit_Price]])</f>
        <v>461.83</v>
      </c>
      <c r="H272" s="2">
        <f>IF(ISBLANK(Sales_Fact[[#This Row],[Discount]]),MEDIAN(Sales_Fact[Discount]),Sales_Fact[[#This Row],[Discount]])</f>
        <v>0.28000000000000003</v>
      </c>
      <c r="I272" t="s">
        <v>1861</v>
      </c>
      <c r="J272" s="1">
        <f>Sales_Fact[[#This Row],[Quantity2]]*Sales_Fact[[#This Row],[Unit_Price3]]*(1-Sales_Fact[[#This Row],[Discount4]])</f>
        <v>1330.0703999999998</v>
      </c>
      <c r="K272" s="1">
        <f>Sales_Fact[[#This Row],[Quantity2]]*Sales_Fact[[#This Row],[Unit_Price3]]</f>
        <v>1847.32</v>
      </c>
      <c r="L272" s="1">
        <f>Sales_Fact[[#This Row],[Gross Amount]]*Sales_Fact[[#This Row],[Discount4]]</f>
        <v>517.24959999999999</v>
      </c>
      <c r="M272" s="1" t="str">
        <f>IF(Sales_Fact[[#This Row],[Total_Amount5]]&gt;1000,"High Value","Standard")</f>
        <v>High Value</v>
      </c>
      <c r="N272" s="1" t="str">
        <f>_xlfn.XLOOKUP(D272,Product_Dim!$A$2:$A$101,Product_Dim!$B$2:$B$101,"Not Found")</f>
        <v>Adjustable Jump Rope</v>
      </c>
      <c r="O272" s="1" t="str">
        <f>_xlfn.XLOOKUP(D272,Product_Dim!$A$2:$A$101,Product_Dim!$C$2:$C$101)</f>
        <v>Sports</v>
      </c>
      <c r="P272" s="1">
        <f>_xlfn.XLOOKUP(D272,Product_Dim!$A$2:$A$101,Product_Dim!$H$2:$H$101)</f>
        <v>167.12</v>
      </c>
      <c r="Q272" s="1" t="str">
        <f>_xlfn.XLOOKUP(C272,'Customer_Dim'!$A$2:$A$501,'Customer_Dim'!$I$2:$I$501)</f>
        <v>Platinum</v>
      </c>
      <c r="R272" s="1" t="str">
        <f>_xlfn.XLOOKUP(C272,'Customer_Dim'!$A$2:$A$501,'Customer_Dim'!$D$2:$D$501)</f>
        <v>Female</v>
      </c>
      <c r="S272" s="1" t="str">
        <f>_xlfn.XLOOKUP(C272,'Customer_Dim'!$A$2:$A$501,'Customer_Dim'!$L$2:$L$501)</f>
        <v>Middle Age</v>
      </c>
      <c r="T272" s="1" t="str">
        <f>_xlfn.XLOOKUP(E272,Store_Dim!$A$2:$A$21,Store_Dim!$C$2:$C$21)</f>
        <v>West</v>
      </c>
      <c r="U272" s="1" t="str">
        <f>_xlfn.XLOOKUP(E272,Store_Dim!$A$2:$A$21,Store_Dim!$E$2:$E$21)</f>
        <v>Online</v>
      </c>
      <c r="V272" s="1">
        <f>Table8[[#This Row],[Cost]]*Table8[[#This Row],[Quantity]]</f>
        <v>668.48</v>
      </c>
      <c r="W272" s="1">
        <f>Table8[[#This Row],[Total_Amount]]-Table8[[#This Row],[Total Cost]]</f>
        <v>661.59039999999982</v>
      </c>
    </row>
    <row r="273" spans="1:23" hidden="1" x14ac:dyDescent="0.25">
      <c r="A273" t="s">
        <v>3220</v>
      </c>
      <c r="B273" s="3">
        <v>45673</v>
      </c>
      <c r="C273" t="s">
        <v>218</v>
      </c>
      <c r="D273" t="s">
        <v>1845</v>
      </c>
      <c r="E273" t="s">
        <v>1931</v>
      </c>
      <c r="F273" s="4">
        <f>IF(ISBLANK(Sales_Fact[[#This Row],[Quantity]]),MEDIAN(Sales_Fact[Quantity]),Sales_Fact[[#This Row],[Quantity]])</f>
        <v>2</v>
      </c>
      <c r="G273" s="1">
        <f>IF(ISBLANK(Sales_Fact[[#This Row],[Unit_Price]]),MEDIAN(Sales_Fact[Unit_Price]),Sales_Fact[[#This Row],[Unit_Price]])</f>
        <v>105.15</v>
      </c>
      <c r="H273" s="2">
        <f>IF(ISBLANK(Sales_Fact[[#This Row],[Discount]]),MEDIAN(Sales_Fact[Discount]),Sales_Fact[[#This Row],[Discount]])</f>
        <v>0.06</v>
      </c>
      <c r="I273" t="s">
        <v>1864</v>
      </c>
      <c r="J273" s="1">
        <f>Sales_Fact[[#This Row],[Quantity2]]*Sales_Fact[[#This Row],[Unit_Price3]]*(1-Sales_Fact[[#This Row],[Discount4]])</f>
        <v>197.68199999999999</v>
      </c>
      <c r="K273" s="1">
        <f>Sales_Fact[[#This Row],[Quantity2]]*Sales_Fact[[#This Row],[Unit_Price3]]</f>
        <v>210.3</v>
      </c>
      <c r="L273" s="1">
        <f>Sales_Fact[[#This Row],[Gross Amount]]*Sales_Fact[[#This Row],[Discount4]]</f>
        <v>12.618</v>
      </c>
      <c r="M273" s="1" t="str">
        <f>IF(Sales_Fact[[#This Row],[Total_Amount5]]&gt;1000,"High Value","Standard")</f>
        <v>Standard</v>
      </c>
      <c r="N273" s="1" t="str">
        <f>_xlfn.XLOOKUP(D273,Product_Dim!$A$2:$A$101,Product_Dim!$B$2:$B$101,"Not Found")</f>
        <v>Portable Bluetooth Speaker</v>
      </c>
      <c r="O273" s="1" t="str">
        <f>_xlfn.XLOOKUP(D273,Product_Dim!$A$2:$A$101,Product_Dim!$C$2:$C$101)</f>
        <v>Electronics</v>
      </c>
      <c r="P273" s="1">
        <f>_xlfn.XLOOKUP(D273,Product_Dim!$A$2:$A$101,Product_Dim!$H$2:$H$101)</f>
        <v>431.67</v>
      </c>
      <c r="Q273" s="1" t="str">
        <f>_xlfn.XLOOKUP(C273,'Customer_Dim'!$A$2:$A$501,'Customer_Dim'!$I$2:$I$501)</f>
        <v>Platinum</v>
      </c>
      <c r="R273" s="1" t="str">
        <f>_xlfn.XLOOKUP(C273,'Customer_Dim'!$A$2:$A$501,'Customer_Dim'!$D$2:$D$501)</f>
        <v>Female</v>
      </c>
      <c r="S273" s="1" t="str">
        <f>_xlfn.XLOOKUP(C273,'Customer_Dim'!$A$2:$A$501,'Customer_Dim'!$L$2:$L$501)</f>
        <v>Middle Age</v>
      </c>
      <c r="T273" s="1" t="str">
        <f>_xlfn.XLOOKUP(E273,Store_Dim!$A$2:$A$21,Store_Dim!$C$2:$C$21)</f>
        <v>South</v>
      </c>
      <c r="U273" s="1" t="str">
        <f>_xlfn.XLOOKUP(E273,Store_Dim!$A$2:$A$21,Store_Dim!$E$2:$E$21)</f>
        <v>Online</v>
      </c>
      <c r="V273" s="1">
        <f>Table8[[#This Row],[Cost]]*Table8[[#This Row],[Quantity]]</f>
        <v>863.34</v>
      </c>
      <c r="W273" s="1">
        <f>Table8[[#This Row],[Total_Amount]]-Table8[[#This Row],[Total Cost]]</f>
        <v>-665.65800000000002</v>
      </c>
    </row>
    <row r="274" spans="1:23" hidden="1" x14ac:dyDescent="0.25">
      <c r="A274" t="s">
        <v>2619</v>
      </c>
      <c r="B274" s="3">
        <v>45569</v>
      </c>
      <c r="C274" t="s">
        <v>218</v>
      </c>
      <c r="D274" t="s">
        <v>1564</v>
      </c>
      <c r="E274" t="s">
        <v>1890</v>
      </c>
      <c r="F274" s="4">
        <f>IF(ISBLANK(Sales_Fact[[#This Row],[Quantity]]),MEDIAN(Sales_Fact[Quantity]),Sales_Fact[[#This Row],[Quantity]])</f>
        <v>3</v>
      </c>
      <c r="G274" s="1">
        <f>IF(ISBLANK(Sales_Fact[[#This Row],[Unit_Price]]),MEDIAN(Sales_Fact[Unit_Price]),Sales_Fact[[#This Row],[Unit_Price]])</f>
        <v>610.24</v>
      </c>
      <c r="H274" s="2">
        <f>IF(ISBLANK(Sales_Fact[[#This Row],[Discount]]),MEDIAN(Sales_Fact[Discount]),Sales_Fact[[#This Row],[Discount]])</f>
        <v>0.17</v>
      </c>
      <c r="I274" t="s">
        <v>1868</v>
      </c>
      <c r="J274" s="1">
        <f>Sales_Fact[[#This Row],[Quantity2]]*Sales_Fact[[#This Row],[Unit_Price3]]*(1-Sales_Fact[[#This Row],[Discount4]])</f>
        <v>1519.4975999999999</v>
      </c>
      <c r="K274" s="1">
        <f>Sales_Fact[[#This Row],[Quantity2]]*Sales_Fact[[#This Row],[Unit_Price3]]</f>
        <v>1830.72</v>
      </c>
      <c r="L274" s="1">
        <f>Sales_Fact[[#This Row],[Gross Amount]]*Sales_Fact[[#This Row],[Discount4]]</f>
        <v>311.22240000000005</v>
      </c>
      <c r="M274" s="1" t="str">
        <f>IF(Sales_Fact[[#This Row],[Total_Amount5]]&gt;1000,"High Value","Standard")</f>
        <v>High Value</v>
      </c>
      <c r="N274" s="1" t="str">
        <f>_xlfn.XLOOKUP(D274,Product_Dim!$A$2:$A$101,Product_Dim!$B$2:$B$101,"Not Found")</f>
        <v>Men's Leather Belt</v>
      </c>
      <c r="O274" s="1" t="str">
        <f>_xlfn.XLOOKUP(D274,Product_Dim!$A$2:$A$101,Product_Dim!$C$2:$C$101)</f>
        <v>Clothing</v>
      </c>
      <c r="P274" s="1">
        <f>_xlfn.XLOOKUP(D274,Product_Dim!$A$2:$A$101,Product_Dim!$H$2:$H$101)</f>
        <v>261</v>
      </c>
      <c r="Q274" s="1" t="str">
        <f>_xlfn.XLOOKUP(C274,'Customer_Dim'!$A$2:$A$501,'Customer_Dim'!$I$2:$I$501)</f>
        <v>Platinum</v>
      </c>
      <c r="R274" s="1" t="str">
        <f>_xlfn.XLOOKUP(C274,'Customer_Dim'!$A$2:$A$501,'Customer_Dim'!$D$2:$D$501)</f>
        <v>Female</v>
      </c>
      <c r="S274" s="1" t="str">
        <f>_xlfn.XLOOKUP(C274,'Customer_Dim'!$A$2:$A$501,'Customer_Dim'!$L$2:$L$501)</f>
        <v>Middle Age</v>
      </c>
      <c r="T274" s="1" t="str">
        <f>_xlfn.XLOOKUP(E274,Store_Dim!$A$2:$A$21,Store_Dim!$C$2:$C$21)</f>
        <v>South</v>
      </c>
      <c r="U274" s="1" t="str">
        <f>_xlfn.XLOOKUP(E274,Store_Dim!$A$2:$A$21,Store_Dim!$E$2:$E$21)</f>
        <v>Flagship</v>
      </c>
      <c r="V274" s="1">
        <f>Table8[[#This Row],[Cost]]*Table8[[#This Row],[Quantity]]</f>
        <v>783</v>
      </c>
      <c r="W274" s="1">
        <f>Table8[[#This Row],[Total_Amount]]-Table8[[#This Row],[Total Cost]]</f>
        <v>736.49759999999992</v>
      </c>
    </row>
    <row r="275" spans="1:23" hidden="1" x14ac:dyDescent="0.25">
      <c r="A275" t="s">
        <v>2563</v>
      </c>
      <c r="B275" s="3">
        <v>45859</v>
      </c>
      <c r="C275" t="s">
        <v>218</v>
      </c>
      <c r="D275" t="s">
        <v>1552</v>
      </c>
      <c r="E275" t="s">
        <v>1904</v>
      </c>
      <c r="F275" s="4">
        <f>IF(ISBLANK(Sales_Fact[[#This Row],[Quantity]]),MEDIAN(Sales_Fact[Quantity]),Sales_Fact[[#This Row],[Quantity]])</f>
        <v>1</v>
      </c>
      <c r="G275" s="1">
        <f>IF(ISBLANK(Sales_Fact[[#This Row],[Unit_Price]]),MEDIAN(Sales_Fact[Unit_Price]),Sales_Fact[[#This Row],[Unit_Price]])</f>
        <v>872.12</v>
      </c>
      <c r="H275" s="2">
        <f>IF(ISBLANK(Sales_Fact[[#This Row],[Discount]]),MEDIAN(Sales_Fact[Discount]),Sales_Fact[[#This Row],[Discount]])</f>
        <v>7.0000000000000007E-2</v>
      </c>
      <c r="I275" t="s">
        <v>1864</v>
      </c>
      <c r="J275" s="1">
        <f>Sales_Fact[[#This Row],[Quantity2]]*Sales_Fact[[#This Row],[Unit_Price3]]*(1-Sales_Fact[[#This Row],[Discount4]])</f>
        <v>811.07159999999999</v>
      </c>
      <c r="K275" s="1">
        <f>Sales_Fact[[#This Row],[Quantity2]]*Sales_Fact[[#This Row],[Unit_Price3]]</f>
        <v>872.12</v>
      </c>
      <c r="L275" s="1">
        <f>Sales_Fact[[#This Row],[Gross Amount]]*Sales_Fact[[#This Row],[Discount4]]</f>
        <v>61.048400000000008</v>
      </c>
      <c r="M275" s="1" t="str">
        <f>IF(Sales_Fact[[#This Row],[Total_Amount5]]&gt;1000,"High Value","Standard")</f>
        <v>Standard</v>
      </c>
      <c r="N275" s="1" t="str">
        <f>_xlfn.XLOOKUP(D275,Product_Dim!$A$2:$A$101,Product_Dim!$B$2:$B$101,"Not Found")</f>
        <v>Men's Graphic T-Shirt</v>
      </c>
      <c r="O275" s="1" t="str">
        <f>_xlfn.XLOOKUP(D275,Product_Dim!$A$2:$A$101,Product_Dim!$C$2:$C$101)</f>
        <v>Clothing</v>
      </c>
      <c r="P275" s="1">
        <f>_xlfn.XLOOKUP(D275,Product_Dim!$A$2:$A$101,Product_Dim!$H$2:$H$101)</f>
        <v>342.56</v>
      </c>
      <c r="Q275" s="1" t="str">
        <f>_xlfn.XLOOKUP(C275,'Customer_Dim'!$A$2:$A$501,'Customer_Dim'!$I$2:$I$501)</f>
        <v>Platinum</v>
      </c>
      <c r="R275" s="1" t="str">
        <f>_xlfn.XLOOKUP(C275,'Customer_Dim'!$A$2:$A$501,'Customer_Dim'!$D$2:$D$501)</f>
        <v>Female</v>
      </c>
      <c r="S275" s="1" t="str">
        <f>_xlfn.XLOOKUP(C275,'Customer_Dim'!$A$2:$A$501,'Customer_Dim'!$L$2:$L$501)</f>
        <v>Middle Age</v>
      </c>
      <c r="T275" s="1" t="str">
        <f>_xlfn.XLOOKUP(E275,Store_Dim!$A$2:$A$21,Store_Dim!$C$2:$C$21)</f>
        <v>East</v>
      </c>
      <c r="U275" s="1" t="str">
        <f>_xlfn.XLOOKUP(E275,Store_Dim!$A$2:$A$21,Store_Dim!$E$2:$E$21)</f>
        <v>Online</v>
      </c>
      <c r="V275" s="1">
        <f>Table8[[#This Row],[Cost]]*Table8[[#This Row],[Quantity]]</f>
        <v>342.56</v>
      </c>
      <c r="W275" s="1">
        <f>Table8[[#This Row],[Total_Amount]]-Table8[[#This Row],[Total Cost]]</f>
        <v>468.51159999999999</v>
      </c>
    </row>
    <row r="276" spans="1:23" x14ac:dyDescent="0.25">
      <c r="A276" t="s">
        <v>1954</v>
      </c>
      <c r="B276" s="3">
        <v>45849</v>
      </c>
      <c r="C276" t="s">
        <v>222</v>
      </c>
      <c r="D276" t="s">
        <v>1731</v>
      </c>
      <c r="E276" t="s">
        <v>1870</v>
      </c>
      <c r="F276" s="4">
        <f>IF(ISBLANK(Sales_Fact[[#This Row],[Quantity]]),MEDIAN(Sales_Fact[Quantity]),Sales_Fact[[#This Row],[Quantity]])</f>
        <v>1</v>
      </c>
      <c r="G276" s="21">
        <f>IF(ISBLANK(Sales_Fact[[#This Row],[Unit_Price]]),MEDIAN(Sales_Fact[Unit_Price]),Sales_Fact[[#This Row],[Unit_Price]])</f>
        <v>406.79</v>
      </c>
      <c r="H276" s="2">
        <f>IF(ISBLANK(Sales_Fact[[#This Row],[Discount]]),MEDIAN(Sales_Fact[Discount]),Sales_Fact[[#This Row],[Discount]])</f>
        <v>0.03</v>
      </c>
      <c r="I276" t="s">
        <v>1868</v>
      </c>
      <c r="J276" s="21">
        <f>Sales_Fact[[#This Row],[Quantity2]]*Sales_Fact[[#This Row],[Unit_Price3]]*(1-Sales_Fact[[#This Row],[Discount4]])</f>
        <v>394.58629999999999</v>
      </c>
      <c r="K276" s="21">
        <f>Sales_Fact[[#This Row],[Quantity2]]*Sales_Fact[[#This Row],[Unit_Price3]]</f>
        <v>406.79</v>
      </c>
      <c r="L276" s="21">
        <f>Sales_Fact[[#This Row],[Gross Amount]]*Sales_Fact[[#This Row],[Discount4]]</f>
        <v>12.2037</v>
      </c>
      <c r="M276" s="1" t="str">
        <f>IF(Sales_Fact[[#This Row],[Total_Amount5]]&gt;1000,"High Value","Standard")</f>
        <v>Standard</v>
      </c>
      <c r="N276" s="1" t="str">
        <f>_xlfn.XLOOKUP(D276,Product_Dim!$A$2:$A$101,Product_Dim!$B$2:$B$101,"Not Found")</f>
        <v>Luxury Perfume Spray</v>
      </c>
      <c r="O276" s="1" t="str">
        <f>_xlfn.XLOOKUP(D276,Product_Dim!$A$2:$A$101,Product_Dim!$C$2:$C$101)</f>
        <v>Beauty</v>
      </c>
      <c r="P276" s="1">
        <f>_xlfn.XLOOKUP(D276,Product_Dim!$A$2:$A$101,Product_Dim!$H$2:$H$101)</f>
        <v>482.75</v>
      </c>
      <c r="Q276" s="1" t="str">
        <f>_xlfn.XLOOKUP(C276,'Customer_Dim'!$A$2:$A$501,'Customer_Dim'!$I$2:$I$501)</f>
        <v>Platinum</v>
      </c>
      <c r="R276" s="1" t="str">
        <f>_xlfn.XLOOKUP(C276,'Customer_Dim'!$A$2:$A$501,'Customer_Dim'!$D$2:$D$501)</f>
        <v>Male</v>
      </c>
      <c r="S276" s="1" t="str">
        <f>_xlfn.XLOOKUP(C276,'Customer_Dim'!$A$2:$A$501,'Customer_Dim'!$L$2:$L$501)</f>
        <v>Senior</v>
      </c>
      <c r="T276" s="1" t="str">
        <f>_xlfn.XLOOKUP(E276,Store_Dim!$A$2:$A$21,Store_Dim!$C$2:$C$21)</f>
        <v>North</v>
      </c>
      <c r="U276" s="1" t="str">
        <f>_xlfn.XLOOKUP(E276,Store_Dim!$A$2:$A$21,Store_Dim!$E$2:$E$21)</f>
        <v>Outlet</v>
      </c>
      <c r="V276" s="21">
        <f>Table8[[#This Row],[Cost]]*Table8[[#This Row],[Quantity]]</f>
        <v>482.75</v>
      </c>
      <c r="W276" s="21">
        <f>Table8[[#This Row],[Total_Amount]]-Table8[[#This Row],[Total Cost]]</f>
        <v>-88.163700000000006</v>
      </c>
    </row>
    <row r="277" spans="1:23" hidden="1" x14ac:dyDescent="0.25">
      <c r="A277" t="s">
        <v>2046</v>
      </c>
      <c r="B277" s="3">
        <v>45729</v>
      </c>
      <c r="C277" t="s">
        <v>222</v>
      </c>
      <c r="D277" t="s">
        <v>1761</v>
      </c>
      <c r="E277" t="s">
        <v>1879</v>
      </c>
      <c r="F277" s="4">
        <f>IF(ISBLANK(Sales_Fact[[#This Row],[Quantity]]),MEDIAN(Sales_Fact[Quantity]),Sales_Fact[[#This Row],[Quantity]])</f>
        <v>1</v>
      </c>
      <c r="G277" s="1">
        <f>IF(ISBLANK(Sales_Fact[[#This Row],[Unit_Price]]),MEDIAN(Sales_Fact[Unit_Price]),Sales_Fact[[#This Row],[Unit_Price]])</f>
        <v>606.01</v>
      </c>
      <c r="H277" s="2">
        <f>IF(ISBLANK(Sales_Fact[[#This Row],[Discount]]),MEDIAN(Sales_Fact[Discount]),Sales_Fact[[#This Row],[Discount]])</f>
        <v>0.04</v>
      </c>
      <c r="I277" t="s">
        <v>1864</v>
      </c>
      <c r="J277" s="1">
        <f>Sales_Fact[[#This Row],[Quantity2]]*Sales_Fact[[#This Row],[Unit_Price3]]*(1-Sales_Fact[[#This Row],[Discount4]])</f>
        <v>581.76959999999997</v>
      </c>
      <c r="K277" s="1">
        <f>Sales_Fact[[#This Row],[Quantity2]]*Sales_Fact[[#This Row],[Unit_Price3]]</f>
        <v>606.01</v>
      </c>
      <c r="L277" s="1">
        <f>Sales_Fact[[#This Row],[Gross Amount]]*Sales_Fact[[#This Row],[Discount4]]</f>
        <v>24.240400000000001</v>
      </c>
      <c r="M277" s="1" t="str">
        <f>IF(Sales_Fact[[#This Row],[Total_Amount5]]&gt;1000,"High Value","Standard")</f>
        <v>Standard</v>
      </c>
      <c r="N277" s="1" t="str">
        <f>_xlfn.XLOOKUP(D277,Product_Dim!$A$2:$A$101,Product_Dim!$B$2:$B$101,"Not Found")</f>
        <v>Kitchen Storage Rack</v>
      </c>
      <c r="O277" s="1" t="str">
        <f>_xlfn.XLOOKUP(D277,Product_Dim!$A$2:$A$101,Product_Dim!$C$2:$C$101)</f>
        <v>Home</v>
      </c>
      <c r="P277" s="1">
        <f>_xlfn.XLOOKUP(D277,Product_Dim!$A$2:$A$101,Product_Dim!$H$2:$H$101)</f>
        <v>138.05000000000001</v>
      </c>
      <c r="Q277" s="1" t="str">
        <f>_xlfn.XLOOKUP(C277,'Customer_Dim'!$A$2:$A$501,'Customer_Dim'!$I$2:$I$501)</f>
        <v>Platinum</v>
      </c>
      <c r="R277" s="1" t="str">
        <f>_xlfn.XLOOKUP(C277,'Customer_Dim'!$A$2:$A$501,'Customer_Dim'!$D$2:$D$501)</f>
        <v>Male</v>
      </c>
      <c r="S277" s="1" t="str">
        <f>_xlfn.XLOOKUP(C277,'Customer_Dim'!$A$2:$A$501,'Customer_Dim'!$L$2:$L$501)</f>
        <v>Senior</v>
      </c>
      <c r="T277" s="1" t="str">
        <f>_xlfn.XLOOKUP(E277,Store_Dim!$A$2:$A$21,Store_Dim!$C$2:$C$21)</f>
        <v>East</v>
      </c>
      <c r="U277" s="1" t="str">
        <f>_xlfn.XLOOKUP(E277,Store_Dim!$A$2:$A$21,Store_Dim!$E$2:$E$21)</f>
        <v>Flagship</v>
      </c>
      <c r="V277" s="1">
        <f>Table8[[#This Row],[Cost]]*Table8[[#This Row],[Quantity]]</f>
        <v>138.05000000000001</v>
      </c>
      <c r="W277" s="1">
        <f>Table8[[#This Row],[Total_Amount]]-Table8[[#This Row],[Total Cost]]</f>
        <v>443.71959999999996</v>
      </c>
    </row>
    <row r="278" spans="1:23" x14ac:dyDescent="0.25">
      <c r="A278" t="s">
        <v>3171</v>
      </c>
      <c r="B278" s="3">
        <v>45552</v>
      </c>
      <c r="C278" t="s">
        <v>222</v>
      </c>
      <c r="D278" t="s">
        <v>1764</v>
      </c>
      <c r="E278" t="s">
        <v>1870</v>
      </c>
      <c r="F278" s="4">
        <f>IF(ISBLANK(Sales_Fact[[#This Row],[Quantity]]),MEDIAN(Sales_Fact[Quantity]),Sales_Fact[[#This Row],[Quantity]])</f>
        <v>4</v>
      </c>
      <c r="G278" s="21">
        <f>IF(ISBLANK(Sales_Fact[[#This Row],[Unit_Price]]),MEDIAN(Sales_Fact[Unit_Price]),Sales_Fact[[#This Row],[Unit_Price]])</f>
        <v>322.58</v>
      </c>
      <c r="H278" s="2">
        <f>IF(ISBLANK(Sales_Fact[[#This Row],[Discount]]),MEDIAN(Sales_Fact[Discount]),Sales_Fact[[#This Row],[Discount]])</f>
        <v>0.06</v>
      </c>
      <c r="I278" t="s">
        <v>1868</v>
      </c>
      <c r="J278" s="21">
        <f>Sales_Fact[[#This Row],[Quantity2]]*Sales_Fact[[#This Row],[Unit_Price3]]*(1-Sales_Fact[[#This Row],[Discount4]])</f>
        <v>1212.9007999999999</v>
      </c>
      <c r="K278" s="21">
        <f>Sales_Fact[[#This Row],[Quantity2]]*Sales_Fact[[#This Row],[Unit_Price3]]</f>
        <v>1290.32</v>
      </c>
      <c r="L278" s="21">
        <f>Sales_Fact[[#This Row],[Gross Amount]]*Sales_Fact[[#This Row],[Discount4]]</f>
        <v>77.419199999999989</v>
      </c>
      <c r="M278" s="1" t="str">
        <f>IF(Sales_Fact[[#This Row],[Total_Amount5]]&gt;1000,"High Value","Standard")</f>
        <v>High Value</v>
      </c>
      <c r="N278" s="1" t="str">
        <f>_xlfn.XLOOKUP(D278,Product_Dim!$A$2:$A$101,Product_Dim!$B$2:$B$101,"Not Found")</f>
        <v>Hair Repair Oil Treatment</v>
      </c>
      <c r="O278" s="1" t="str">
        <f>_xlfn.XLOOKUP(D278,Product_Dim!$A$2:$A$101,Product_Dim!$C$2:$C$101)</f>
        <v>Beauty</v>
      </c>
      <c r="P278" s="1">
        <f>_xlfn.XLOOKUP(D278,Product_Dim!$A$2:$A$101,Product_Dim!$H$2:$H$101)</f>
        <v>214.32</v>
      </c>
      <c r="Q278" s="1" t="str">
        <f>_xlfn.XLOOKUP(C278,'Customer_Dim'!$A$2:$A$501,'Customer_Dim'!$I$2:$I$501)</f>
        <v>Platinum</v>
      </c>
      <c r="R278" s="1" t="str">
        <f>_xlfn.XLOOKUP(C278,'Customer_Dim'!$A$2:$A$501,'Customer_Dim'!$D$2:$D$501)</f>
        <v>Male</v>
      </c>
      <c r="S278" s="1" t="str">
        <f>_xlfn.XLOOKUP(C278,'Customer_Dim'!$A$2:$A$501,'Customer_Dim'!$L$2:$L$501)</f>
        <v>Senior</v>
      </c>
      <c r="T278" s="1" t="str">
        <f>_xlfn.XLOOKUP(E278,Store_Dim!$A$2:$A$21,Store_Dim!$C$2:$C$21)</f>
        <v>North</v>
      </c>
      <c r="U278" s="1" t="str">
        <f>_xlfn.XLOOKUP(E278,Store_Dim!$A$2:$A$21,Store_Dim!$E$2:$E$21)</f>
        <v>Outlet</v>
      </c>
      <c r="V278" s="21">
        <f>Table8[[#This Row],[Cost]]*Table8[[#This Row],[Quantity]]</f>
        <v>857.28</v>
      </c>
      <c r="W278" s="21">
        <f>Table8[[#This Row],[Total_Amount]]-Table8[[#This Row],[Total Cost]]</f>
        <v>355.62079999999992</v>
      </c>
    </row>
    <row r="279" spans="1:23" x14ac:dyDescent="0.25">
      <c r="A279" t="s">
        <v>2477</v>
      </c>
      <c r="B279" s="3">
        <v>45318</v>
      </c>
      <c r="C279" t="s">
        <v>222</v>
      </c>
      <c r="D279" t="s">
        <v>1647</v>
      </c>
      <c r="E279" t="s">
        <v>1913</v>
      </c>
      <c r="F279" s="4">
        <f>IF(ISBLANK(Sales_Fact[[#This Row],[Quantity]]),MEDIAN(Sales_Fact[Quantity]),Sales_Fact[[#This Row],[Quantity]])</f>
        <v>4</v>
      </c>
      <c r="G279" s="21">
        <f>IF(ISBLANK(Sales_Fact[[#This Row],[Unit_Price]]),MEDIAN(Sales_Fact[Unit_Price]),Sales_Fact[[#This Row],[Unit_Price]])</f>
        <v>463.17</v>
      </c>
      <c r="H279" s="2">
        <f>IF(ISBLANK(Sales_Fact[[#This Row],[Discount]]),MEDIAN(Sales_Fact[Discount]),Sales_Fact[[#This Row],[Discount]])</f>
        <v>0.06</v>
      </c>
      <c r="I279" t="s">
        <v>1861</v>
      </c>
      <c r="J279" s="21">
        <f>Sales_Fact[[#This Row],[Quantity2]]*Sales_Fact[[#This Row],[Unit_Price3]]*(1-Sales_Fact[[#This Row],[Discount4]])</f>
        <v>1741.5192</v>
      </c>
      <c r="K279" s="21">
        <f>Sales_Fact[[#This Row],[Quantity2]]*Sales_Fact[[#This Row],[Unit_Price3]]</f>
        <v>1852.68</v>
      </c>
      <c r="L279" s="21">
        <f>Sales_Fact[[#This Row],[Gross Amount]]*Sales_Fact[[#This Row],[Discount4]]</f>
        <v>111.16079999999999</v>
      </c>
      <c r="M279" s="1" t="str">
        <f>IF(Sales_Fact[[#This Row],[Total_Amount5]]&gt;1000,"High Value","Standard")</f>
        <v>High Value</v>
      </c>
      <c r="N279" s="1" t="str">
        <f>_xlfn.XLOOKUP(D279,Product_Dim!$A$2:$A$101,Product_Dim!$B$2:$B$101,"Not Found")</f>
        <v>Vitamin C Face Serum</v>
      </c>
      <c r="O279" s="1" t="str">
        <f>_xlfn.XLOOKUP(D279,Product_Dim!$A$2:$A$101,Product_Dim!$C$2:$C$101)</f>
        <v>Beauty</v>
      </c>
      <c r="P279" s="1">
        <f>_xlfn.XLOOKUP(D279,Product_Dim!$A$2:$A$101,Product_Dim!$H$2:$H$101)</f>
        <v>283.83</v>
      </c>
      <c r="Q279" s="1" t="str">
        <f>_xlfn.XLOOKUP(C279,'Customer_Dim'!$A$2:$A$501,'Customer_Dim'!$I$2:$I$501)</f>
        <v>Platinum</v>
      </c>
      <c r="R279" s="1" t="str">
        <f>_xlfn.XLOOKUP(C279,'Customer_Dim'!$A$2:$A$501,'Customer_Dim'!$D$2:$D$501)</f>
        <v>Male</v>
      </c>
      <c r="S279" s="1" t="str">
        <f>_xlfn.XLOOKUP(C279,'Customer_Dim'!$A$2:$A$501,'Customer_Dim'!$L$2:$L$501)</f>
        <v>Senior</v>
      </c>
      <c r="T279" s="1" t="str">
        <f>_xlfn.XLOOKUP(E279,Store_Dim!$A$2:$A$21,Store_Dim!$C$2:$C$21)</f>
        <v>North</v>
      </c>
      <c r="U279" s="1" t="str">
        <f>_xlfn.XLOOKUP(E279,Store_Dim!$A$2:$A$21,Store_Dim!$E$2:$E$21)</f>
        <v>Online</v>
      </c>
      <c r="V279" s="21">
        <f>Table8[[#This Row],[Cost]]*Table8[[#This Row],[Quantity]]</f>
        <v>1135.32</v>
      </c>
      <c r="W279" s="21">
        <f>Table8[[#This Row],[Total_Amount]]-Table8[[#This Row],[Total Cost]]</f>
        <v>606.19920000000002</v>
      </c>
    </row>
    <row r="280" spans="1:23" hidden="1" x14ac:dyDescent="0.25">
      <c r="A280" t="s">
        <v>3780</v>
      </c>
      <c r="B280" s="3">
        <v>45269</v>
      </c>
      <c r="C280" t="s">
        <v>225</v>
      </c>
      <c r="D280" t="s">
        <v>1761</v>
      </c>
      <c r="E280" t="s">
        <v>1881</v>
      </c>
      <c r="F280" s="4">
        <f>IF(ISBLANK(Sales_Fact[[#This Row],[Quantity]]),MEDIAN(Sales_Fact[Quantity]),Sales_Fact[[#This Row],[Quantity]])</f>
        <v>4</v>
      </c>
      <c r="G280" s="1">
        <f>IF(ISBLANK(Sales_Fact[[#This Row],[Unit_Price]]),MEDIAN(Sales_Fact[Unit_Price]),Sales_Fact[[#This Row],[Unit_Price]])</f>
        <v>285.82</v>
      </c>
      <c r="H280" s="2">
        <f>IF(ISBLANK(Sales_Fact[[#This Row],[Discount]]),MEDIAN(Sales_Fact[Discount]),Sales_Fact[[#This Row],[Discount]])</f>
        <v>0.18</v>
      </c>
      <c r="I280" t="s">
        <v>1864</v>
      </c>
      <c r="J280" s="1">
        <f>Sales_Fact[[#This Row],[Quantity2]]*Sales_Fact[[#This Row],[Unit_Price3]]*(1-Sales_Fact[[#This Row],[Discount4]])</f>
        <v>937.4896</v>
      </c>
      <c r="K280" s="1">
        <f>Sales_Fact[[#This Row],[Quantity2]]*Sales_Fact[[#This Row],[Unit_Price3]]</f>
        <v>1143.28</v>
      </c>
      <c r="L280" s="1">
        <f>Sales_Fact[[#This Row],[Gross Amount]]*Sales_Fact[[#This Row],[Discount4]]</f>
        <v>205.79039999999998</v>
      </c>
      <c r="M280" s="1" t="str">
        <f>IF(Sales_Fact[[#This Row],[Total_Amount5]]&gt;1000,"High Value","Standard")</f>
        <v>Standard</v>
      </c>
      <c r="N280" s="1" t="str">
        <f>_xlfn.XLOOKUP(D280,Product_Dim!$A$2:$A$101,Product_Dim!$B$2:$B$101,"Not Found")</f>
        <v>Kitchen Storage Rack</v>
      </c>
      <c r="O280" s="1" t="str">
        <f>_xlfn.XLOOKUP(D280,Product_Dim!$A$2:$A$101,Product_Dim!$C$2:$C$101)</f>
        <v>Home</v>
      </c>
      <c r="P280" s="1">
        <f>_xlfn.XLOOKUP(D280,Product_Dim!$A$2:$A$101,Product_Dim!$H$2:$H$101)</f>
        <v>138.05000000000001</v>
      </c>
      <c r="Q280" s="1" t="str">
        <f>_xlfn.XLOOKUP(C280,'Customer_Dim'!$A$2:$A$501,'Customer_Dim'!$I$2:$I$501)</f>
        <v>Platinum</v>
      </c>
      <c r="R280" s="1" t="str">
        <f>_xlfn.XLOOKUP(C280,'Customer_Dim'!$A$2:$A$501,'Customer_Dim'!$D$2:$D$501)</f>
        <v>Male</v>
      </c>
      <c r="S280" s="1" t="str">
        <f>_xlfn.XLOOKUP(C280,'Customer_Dim'!$A$2:$A$501,'Customer_Dim'!$L$2:$L$501)</f>
        <v>Senior</v>
      </c>
      <c r="T280" s="1" t="str">
        <f>_xlfn.XLOOKUP(E280,Store_Dim!$A$2:$A$21,Store_Dim!$C$2:$C$21)</f>
        <v>South</v>
      </c>
      <c r="U280" s="1" t="str">
        <f>_xlfn.XLOOKUP(E280,Store_Dim!$A$2:$A$21,Store_Dim!$E$2:$E$21)</f>
        <v>Outlet</v>
      </c>
      <c r="V280" s="1">
        <f>Table8[[#This Row],[Cost]]*Table8[[#This Row],[Quantity]]</f>
        <v>552.20000000000005</v>
      </c>
      <c r="W280" s="1">
        <f>Table8[[#This Row],[Total_Amount]]-Table8[[#This Row],[Total Cost]]</f>
        <v>385.28959999999995</v>
      </c>
    </row>
    <row r="281" spans="1:23" hidden="1" x14ac:dyDescent="0.25">
      <c r="A281" t="s">
        <v>3305</v>
      </c>
      <c r="B281" s="3">
        <v>45304</v>
      </c>
      <c r="C281" t="s">
        <v>225</v>
      </c>
      <c r="D281" t="s">
        <v>1620</v>
      </c>
      <c r="E281" t="s">
        <v>1883</v>
      </c>
      <c r="F281" s="4">
        <f>IF(ISBLANK(Sales_Fact[[#This Row],[Quantity]]),MEDIAN(Sales_Fact[Quantity]),Sales_Fact[[#This Row],[Quantity]])</f>
        <v>3</v>
      </c>
      <c r="G281" s="1">
        <f>IF(ISBLANK(Sales_Fact[[#This Row],[Unit_Price]]),MEDIAN(Sales_Fact[Unit_Price]),Sales_Fact[[#This Row],[Unit_Price]])</f>
        <v>995.38</v>
      </c>
      <c r="H281" s="2">
        <f>IF(ISBLANK(Sales_Fact[[#This Row],[Discount]]),MEDIAN(Sales_Fact[Discount]),Sales_Fact[[#This Row],[Discount]])</f>
        <v>0.1</v>
      </c>
      <c r="I281" t="s">
        <v>1861</v>
      </c>
      <c r="J281" s="1">
        <f>Sales_Fact[[#This Row],[Quantity2]]*Sales_Fact[[#This Row],[Unit_Price3]]*(1-Sales_Fact[[#This Row],[Discount4]])</f>
        <v>2687.5259999999998</v>
      </c>
      <c r="K281" s="1">
        <f>Sales_Fact[[#This Row],[Quantity2]]*Sales_Fact[[#This Row],[Unit_Price3]]</f>
        <v>2986.14</v>
      </c>
      <c r="L281" s="1">
        <f>Sales_Fact[[#This Row],[Gross Amount]]*Sales_Fact[[#This Row],[Discount4]]</f>
        <v>298.61399999999998</v>
      </c>
      <c r="M281" s="1" t="str">
        <f>IF(Sales_Fact[[#This Row],[Total_Amount5]]&gt;1000,"High Value","Standard")</f>
        <v>High Value</v>
      </c>
      <c r="N281" s="1" t="str">
        <f>_xlfn.XLOOKUP(D281,Product_Dim!$A$2:$A$101,Product_Dim!$B$2:$B$101,"Not Found")</f>
        <v>Men's Formal Shirt</v>
      </c>
      <c r="O281" s="1" t="str">
        <f>_xlfn.XLOOKUP(D281,Product_Dim!$A$2:$A$101,Product_Dim!$C$2:$C$101)</f>
        <v>Clothing</v>
      </c>
      <c r="P281" s="1">
        <f>_xlfn.XLOOKUP(D281,Product_Dim!$A$2:$A$101,Product_Dim!$H$2:$H$101)</f>
        <v>242.96499999999997</v>
      </c>
      <c r="Q281" s="1" t="str">
        <f>_xlfn.XLOOKUP(C281,'Customer_Dim'!$A$2:$A$501,'Customer_Dim'!$I$2:$I$501)</f>
        <v>Platinum</v>
      </c>
      <c r="R281" s="1" t="str">
        <f>_xlfn.XLOOKUP(C281,'Customer_Dim'!$A$2:$A$501,'Customer_Dim'!$D$2:$D$501)</f>
        <v>Male</v>
      </c>
      <c r="S281" s="1" t="str">
        <f>_xlfn.XLOOKUP(C281,'Customer_Dim'!$A$2:$A$501,'Customer_Dim'!$L$2:$L$501)</f>
        <v>Senior</v>
      </c>
      <c r="T281" s="1" t="str">
        <f>_xlfn.XLOOKUP(E281,Store_Dim!$A$2:$A$21,Store_Dim!$C$2:$C$21)</f>
        <v>North</v>
      </c>
      <c r="U281" s="1" t="str">
        <f>_xlfn.XLOOKUP(E281,Store_Dim!$A$2:$A$21,Store_Dim!$E$2:$E$21)</f>
        <v>Flagship</v>
      </c>
      <c r="V281" s="1">
        <f>Table8[[#This Row],[Cost]]*Table8[[#This Row],[Quantity]]</f>
        <v>728.89499999999998</v>
      </c>
      <c r="W281" s="1">
        <f>Table8[[#This Row],[Total_Amount]]-Table8[[#This Row],[Total Cost]]</f>
        <v>1958.6309999999999</v>
      </c>
    </row>
    <row r="282" spans="1:23" x14ac:dyDescent="0.25">
      <c r="A282" t="s">
        <v>2511</v>
      </c>
      <c r="B282" s="3">
        <v>45644</v>
      </c>
      <c r="C282" t="s">
        <v>225</v>
      </c>
      <c r="D282" t="s">
        <v>1833</v>
      </c>
      <c r="E282" t="s">
        <v>1874</v>
      </c>
      <c r="F282" s="4">
        <f>IF(ISBLANK(Sales_Fact[[#This Row],[Quantity]]),MEDIAN(Sales_Fact[Quantity]),Sales_Fact[[#This Row],[Quantity]])</f>
        <v>1</v>
      </c>
      <c r="G282" s="21">
        <f>IF(ISBLANK(Sales_Fact[[#This Row],[Unit_Price]]),MEDIAN(Sales_Fact[Unit_Price]),Sales_Fact[[#This Row],[Unit_Price]])</f>
        <v>329.31</v>
      </c>
      <c r="H282" s="2">
        <f>IF(ISBLANK(Sales_Fact[[#This Row],[Discount]]),MEDIAN(Sales_Fact[Discount]),Sales_Fact[[#This Row],[Discount]])</f>
        <v>0.09</v>
      </c>
      <c r="I282" t="s">
        <v>1868</v>
      </c>
      <c r="J282" s="21">
        <f>Sales_Fact[[#This Row],[Quantity2]]*Sales_Fact[[#This Row],[Unit_Price3]]*(1-Sales_Fact[[#This Row],[Discount4]])</f>
        <v>299.6721</v>
      </c>
      <c r="K282" s="21">
        <f>Sales_Fact[[#This Row],[Quantity2]]*Sales_Fact[[#This Row],[Unit_Price3]]</f>
        <v>329.31</v>
      </c>
      <c r="L282" s="21">
        <f>Sales_Fact[[#This Row],[Gross Amount]]*Sales_Fact[[#This Row],[Discount4]]</f>
        <v>29.637899999999998</v>
      </c>
      <c r="M282" s="1" t="str">
        <f>IF(Sales_Fact[[#This Row],[Total_Amount5]]&gt;1000,"High Value","Standard")</f>
        <v>Standard</v>
      </c>
      <c r="N282" s="1" t="str">
        <f>_xlfn.XLOOKUP(D282,Product_Dim!$A$2:$A$101,Product_Dim!$B$2:$B$101,"Not Found")</f>
        <v>Vitamin E Body Lotion</v>
      </c>
      <c r="O282" s="1" t="str">
        <f>_xlfn.XLOOKUP(D282,Product_Dim!$A$2:$A$101,Product_Dim!$C$2:$C$101)</f>
        <v>Beauty</v>
      </c>
      <c r="P282" s="1">
        <f>_xlfn.XLOOKUP(D282,Product_Dim!$A$2:$A$101,Product_Dim!$H$2:$H$101)</f>
        <v>358.47</v>
      </c>
      <c r="Q282" s="1" t="str">
        <f>_xlfn.XLOOKUP(C282,'Customer_Dim'!$A$2:$A$501,'Customer_Dim'!$I$2:$I$501)</f>
        <v>Platinum</v>
      </c>
      <c r="R282" s="1" t="str">
        <f>_xlfn.XLOOKUP(C282,'Customer_Dim'!$A$2:$A$501,'Customer_Dim'!$D$2:$D$501)</f>
        <v>Male</v>
      </c>
      <c r="S282" s="1" t="str">
        <f>_xlfn.XLOOKUP(C282,'Customer_Dim'!$A$2:$A$501,'Customer_Dim'!$L$2:$L$501)</f>
        <v>Senior</v>
      </c>
      <c r="T282" s="1" t="str">
        <f>_xlfn.XLOOKUP(E282,Store_Dim!$A$2:$A$21,Store_Dim!$C$2:$C$21)</f>
        <v>South</v>
      </c>
      <c r="U282" s="1" t="str">
        <f>_xlfn.XLOOKUP(E282,Store_Dim!$A$2:$A$21,Store_Dim!$E$2:$E$21)</f>
        <v>Online</v>
      </c>
      <c r="V282" s="21">
        <f>Table8[[#This Row],[Cost]]*Table8[[#This Row],[Quantity]]</f>
        <v>358.47</v>
      </c>
      <c r="W282" s="21">
        <f>Table8[[#This Row],[Total_Amount]]-Table8[[#This Row],[Total Cost]]</f>
        <v>-58.797900000000027</v>
      </c>
    </row>
    <row r="283" spans="1:23" hidden="1" x14ac:dyDescent="0.25">
      <c r="A283" t="s">
        <v>2587</v>
      </c>
      <c r="B283" s="3">
        <v>45939</v>
      </c>
      <c r="C283" t="s">
        <v>225</v>
      </c>
      <c r="D283" t="s">
        <v>1620</v>
      </c>
      <c r="E283" t="s">
        <v>1892</v>
      </c>
      <c r="F283" s="4">
        <f>IF(ISBLANK(Sales_Fact[[#This Row],[Quantity]]),MEDIAN(Sales_Fact[Quantity]),Sales_Fact[[#This Row],[Quantity]])</f>
        <v>3</v>
      </c>
      <c r="G283" s="1">
        <f>IF(ISBLANK(Sales_Fact[[#This Row],[Unit_Price]]),MEDIAN(Sales_Fact[Unit_Price]),Sales_Fact[[#This Row],[Unit_Price]])</f>
        <v>64.2</v>
      </c>
      <c r="H283" s="2">
        <f>IF(ISBLANK(Sales_Fact[[#This Row],[Discount]]),MEDIAN(Sales_Fact[Discount]),Sales_Fact[[#This Row],[Discount]])</f>
        <v>0.08</v>
      </c>
      <c r="I283" t="s">
        <v>1868</v>
      </c>
      <c r="J283" s="1">
        <f>Sales_Fact[[#This Row],[Quantity2]]*Sales_Fact[[#This Row],[Unit_Price3]]*(1-Sales_Fact[[#This Row],[Discount4]])</f>
        <v>177.19200000000004</v>
      </c>
      <c r="K283" s="1">
        <f>Sales_Fact[[#This Row],[Quantity2]]*Sales_Fact[[#This Row],[Unit_Price3]]</f>
        <v>192.60000000000002</v>
      </c>
      <c r="L283" s="1">
        <f>Sales_Fact[[#This Row],[Gross Amount]]*Sales_Fact[[#This Row],[Discount4]]</f>
        <v>15.408000000000003</v>
      </c>
      <c r="M283" s="1" t="str">
        <f>IF(Sales_Fact[[#This Row],[Total_Amount5]]&gt;1000,"High Value","Standard")</f>
        <v>Standard</v>
      </c>
      <c r="N283" s="1" t="str">
        <f>_xlfn.XLOOKUP(D283,Product_Dim!$A$2:$A$101,Product_Dim!$B$2:$B$101,"Not Found")</f>
        <v>Men's Formal Shirt</v>
      </c>
      <c r="O283" s="1" t="str">
        <f>_xlfn.XLOOKUP(D283,Product_Dim!$A$2:$A$101,Product_Dim!$C$2:$C$101)</f>
        <v>Clothing</v>
      </c>
      <c r="P283" s="1">
        <f>_xlfn.XLOOKUP(D283,Product_Dim!$A$2:$A$101,Product_Dim!$H$2:$H$101)</f>
        <v>242.96499999999997</v>
      </c>
      <c r="Q283" s="1" t="str">
        <f>_xlfn.XLOOKUP(C283,'Customer_Dim'!$A$2:$A$501,'Customer_Dim'!$I$2:$I$501)</f>
        <v>Platinum</v>
      </c>
      <c r="R283" s="1" t="str">
        <f>_xlfn.XLOOKUP(C283,'Customer_Dim'!$A$2:$A$501,'Customer_Dim'!$D$2:$D$501)</f>
        <v>Male</v>
      </c>
      <c r="S283" s="1" t="str">
        <f>_xlfn.XLOOKUP(C283,'Customer_Dim'!$A$2:$A$501,'Customer_Dim'!$L$2:$L$501)</f>
        <v>Senior</v>
      </c>
      <c r="T283" s="1" t="str">
        <f>_xlfn.XLOOKUP(E283,Store_Dim!$A$2:$A$21,Store_Dim!$C$2:$C$21)</f>
        <v>East</v>
      </c>
      <c r="U283" s="1" t="str">
        <f>_xlfn.XLOOKUP(E283,Store_Dim!$A$2:$A$21,Store_Dim!$E$2:$E$21)</f>
        <v>Online</v>
      </c>
      <c r="V283" s="1">
        <f>Table8[[#This Row],[Cost]]*Table8[[#This Row],[Quantity]]</f>
        <v>728.89499999999998</v>
      </c>
      <c r="W283" s="1">
        <f>Table8[[#This Row],[Total_Amount]]-Table8[[#This Row],[Total Cost]]</f>
        <v>-551.70299999999997</v>
      </c>
    </row>
    <row r="284" spans="1:23" hidden="1" x14ac:dyDescent="0.25">
      <c r="A284" t="s">
        <v>3700</v>
      </c>
      <c r="B284" s="3">
        <v>45334</v>
      </c>
      <c r="C284" t="s">
        <v>225</v>
      </c>
      <c r="D284" t="s">
        <v>1614</v>
      </c>
      <c r="E284" t="s">
        <v>1896</v>
      </c>
      <c r="F284" s="4">
        <f>IF(ISBLANK(Sales_Fact[[#This Row],[Quantity]]),MEDIAN(Sales_Fact[Quantity]),Sales_Fact[[#This Row],[Quantity]])</f>
        <v>3</v>
      </c>
      <c r="G284" s="1">
        <f>IF(ISBLANK(Sales_Fact[[#This Row],[Unit_Price]]),MEDIAN(Sales_Fact[Unit_Price]),Sales_Fact[[#This Row],[Unit_Price]])</f>
        <v>697.13</v>
      </c>
      <c r="H284" s="2">
        <f>IF(ISBLANK(Sales_Fact[[#This Row],[Discount]]),MEDIAN(Sales_Fact[Discount]),Sales_Fact[[#This Row],[Discount]])</f>
        <v>0.25</v>
      </c>
      <c r="I284" t="s">
        <v>1861</v>
      </c>
      <c r="J284" s="1">
        <f>Sales_Fact[[#This Row],[Quantity2]]*Sales_Fact[[#This Row],[Unit_Price3]]*(1-Sales_Fact[[#This Row],[Discount4]])</f>
        <v>1568.5425</v>
      </c>
      <c r="K284" s="1">
        <f>Sales_Fact[[#This Row],[Quantity2]]*Sales_Fact[[#This Row],[Unit_Price3]]</f>
        <v>2091.39</v>
      </c>
      <c r="L284" s="1">
        <f>Sales_Fact[[#This Row],[Gross Amount]]*Sales_Fact[[#This Row],[Discount4]]</f>
        <v>522.84749999999997</v>
      </c>
      <c r="M284" s="1" t="str">
        <f>IF(Sales_Fact[[#This Row],[Total_Amount5]]&gt;1000,"High Value","Standard")</f>
        <v>High Value</v>
      </c>
      <c r="N284" s="1" t="str">
        <f>_xlfn.XLOOKUP(D284,Product_Dim!$A$2:$A$101,Product_Dim!$B$2:$B$101,"Not Found")</f>
        <v>Multi-Purpose Storage Box</v>
      </c>
      <c r="O284" s="1" t="str">
        <f>_xlfn.XLOOKUP(D284,Product_Dim!$A$2:$A$101,Product_Dim!$C$2:$C$101)</f>
        <v>Home</v>
      </c>
      <c r="P284" s="1">
        <f>_xlfn.XLOOKUP(D284,Product_Dim!$A$2:$A$101,Product_Dim!$H$2:$H$101)</f>
        <v>123.46</v>
      </c>
      <c r="Q284" s="1" t="str">
        <f>_xlfn.XLOOKUP(C284,'Customer_Dim'!$A$2:$A$501,'Customer_Dim'!$I$2:$I$501)</f>
        <v>Platinum</v>
      </c>
      <c r="R284" s="1" t="str">
        <f>_xlfn.XLOOKUP(C284,'Customer_Dim'!$A$2:$A$501,'Customer_Dim'!$D$2:$D$501)</f>
        <v>Male</v>
      </c>
      <c r="S284" s="1" t="str">
        <f>_xlfn.XLOOKUP(C284,'Customer_Dim'!$A$2:$A$501,'Customer_Dim'!$L$2:$L$501)</f>
        <v>Senior</v>
      </c>
      <c r="T284" s="1" t="str">
        <f>_xlfn.XLOOKUP(E284,Store_Dim!$A$2:$A$21,Store_Dim!$C$2:$C$21)</f>
        <v>East</v>
      </c>
      <c r="U284" s="1" t="str">
        <f>_xlfn.XLOOKUP(E284,Store_Dim!$A$2:$A$21,Store_Dim!$E$2:$E$21)</f>
        <v>Flagship</v>
      </c>
      <c r="V284" s="1">
        <f>Table8[[#This Row],[Cost]]*Table8[[#This Row],[Quantity]]</f>
        <v>370.38</v>
      </c>
      <c r="W284" s="1">
        <f>Table8[[#This Row],[Total_Amount]]-Table8[[#This Row],[Total Cost]]</f>
        <v>1198.1624999999999</v>
      </c>
    </row>
    <row r="285" spans="1:23" hidden="1" x14ac:dyDescent="0.25">
      <c r="A285" t="s">
        <v>2748</v>
      </c>
      <c r="B285" s="3">
        <v>45691</v>
      </c>
      <c r="C285" t="s">
        <v>225</v>
      </c>
      <c r="D285" t="s">
        <v>1803</v>
      </c>
      <c r="E285" t="s">
        <v>1896</v>
      </c>
      <c r="F285" s="4">
        <f>IF(ISBLANK(Sales_Fact[[#This Row],[Quantity]]),MEDIAN(Sales_Fact[Quantity]),Sales_Fact[[#This Row],[Quantity]])</f>
        <v>3</v>
      </c>
      <c r="G285" s="1">
        <f>IF(ISBLANK(Sales_Fact[[#This Row],[Unit_Price]]),MEDIAN(Sales_Fact[Unit_Price]),Sales_Fact[[#This Row],[Unit_Price]])</f>
        <v>134.30000000000001</v>
      </c>
      <c r="H285" s="2">
        <f>IF(ISBLANK(Sales_Fact[[#This Row],[Discount]]),MEDIAN(Sales_Fact[Discount]),Sales_Fact[[#This Row],[Discount]])</f>
        <v>0.14000000000000001</v>
      </c>
      <c r="I285" t="s">
        <v>1868</v>
      </c>
      <c r="J285" s="1">
        <f>Sales_Fact[[#This Row],[Quantity2]]*Sales_Fact[[#This Row],[Unit_Price3]]*(1-Sales_Fact[[#This Row],[Discount4]])</f>
        <v>346.49400000000003</v>
      </c>
      <c r="K285" s="1">
        <f>Sales_Fact[[#This Row],[Quantity2]]*Sales_Fact[[#This Row],[Unit_Price3]]</f>
        <v>402.90000000000003</v>
      </c>
      <c r="L285" s="1">
        <f>Sales_Fact[[#This Row],[Gross Amount]]*Sales_Fact[[#This Row],[Discount4]]</f>
        <v>56.406000000000013</v>
      </c>
      <c r="M285" s="1" t="str">
        <f>IF(Sales_Fact[[#This Row],[Total_Amount5]]&gt;1000,"High Value","Standard")</f>
        <v>Standard</v>
      </c>
      <c r="N285" s="1" t="str">
        <f>_xlfn.XLOOKUP(D285,Product_Dim!$A$2:$A$101,Product_Dim!$B$2:$B$101,"Not Found")</f>
        <v>Wooden Bookshelf</v>
      </c>
      <c r="O285" s="1" t="str">
        <f>_xlfn.XLOOKUP(D285,Product_Dim!$A$2:$A$101,Product_Dim!$C$2:$C$101)</f>
        <v>Home</v>
      </c>
      <c r="P285" s="1">
        <f>_xlfn.XLOOKUP(D285,Product_Dim!$A$2:$A$101,Product_Dim!$H$2:$H$101)</f>
        <v>388.46</v>
      </c>
      <c r="Q285" s="1" t="str">
        <f>_xlfn.XLOOKUP(C285,'Customer_Dim'!$A$2:$A$501,'Customer_Dim'!$I$2:$I$501)</f>
        <v>Platinum</v>
      </c>
      <c r="R285" s="1" t="str">
        <f>_xlfn.XLOOKUP(C285,'Customer_Dim'!$A$2:$A$501,'Customer_Dim'!$D$2:$D$501)</f>
        <v>Male</v>
      </c>
      <c r="S285" s="1" t="str">
        <f>_xlfn.XLOOKUP(C285,'Customer_Dim'!$A$2:$A$501,'Customer_Dim'!$L$2:$L$501)</f>
        <v>Senior</v>
      </c>
      <c r="T285" s="1" t="str">
        <f>_xlfn.XLOOKUP(E285,Store_Dim!$A$2:$A$21,Store_Dim!$C$2:$C$21)</f>
        <v>East</v>
      </c>
      <c r="U285" s="1" t="str">
        <f>_xlfn.XLOOKUP(E285,Store_Dim!$A$2:$A$21,Store_Dim!$E$2:$E$21)</f>
        <v>Flagship</v>
      </c>
      <c r="V285" s="1">
        <f>Table8[[#This Row],[Cost]]*Table8[[#This Row],[Quantity]]</f>
        <v>1165.3799999999999</v>
      </c>
      <c r="W285" s="1">
        <f>Table8[[#This Row],[Total_Amount]]-Table8[[#This Row],[Total Cost]]</f>
        <v>-818.88599999999985</v>
      </c>
    </row>
    <row r="286" spans="1:23" hidden="1" x14ac:dyDescent="0.25">
      <c r="A286" t="s">
        <v>2913</v>
      </c>
      <c r="B286" s="3">
        <v>45720</v>
      </c>
      <c r="C286" t="s">
        <v>228</v>
      </c>
      <c r="D286" t="s">
        <v>1602</v>
      </c>
      <c r="E286" t="s">
        <v>1866</v>
      </c>
      <c r="F286" s="4">
        <f>IF(ISBLANK(Sales_Fact[[#This Row],[Quantity]]),MEDIAN(Sales_Fact[Quantity]),Sales_Fact[[#This Row],[Quantity]])</f>
        <v>1</v>
      </c>
      <c r="G286" s="1">
        <f>IF(ISBLANK(Sales_Fact[[#This Row],[Unit_Price]]),MEDIAN(Sales_Fact[Unit_Price]),Sales_Fact[[#This Row],[Unit_Price]])</f>
        <v>520.92999999999995</v>
      </c>
      <c r="H286" s="2">
        <f>IF(ISBLANK(Sales_Fact[[#This Row],[Discount]]),MEDIAN(Sales_Fact[Discount]),Sales_Fact[[#This Row],[Discount]])</f>
        <v>0.15</v>
      </c>
      <c r="I286" t="s">
        <v>1864</v>
      </c>
      <c r="J286" s="1">
        <f>Sales_Fact[[#This Row],[Quantity2]]*Sales_Fact[[#This Row],[Unit_Price3]]*(1-Sales_Fact[[#This Row],[Discount4]])</f>
        <v>442.79049999999995</v>
      </c>
      <c r="K286" s="1">
        <f>Sales_Fact[[#This Row],[Quantity2]]*Sales_Fact[[#This Row],[Unit_Price3]]</f>
        <v>520.92999999999995</v>
      </c>
      <c r="L286" s="1">
        <f>Sales_Fact[[#This Row],[Gross Amount]]*Sales_Fact[[#This Row],[Discount4]]</f>
        <v>78.139499999999984</v>
      </c>
      <c r="M286" s="1" t="str">
        <f>IF(Sales_Fact[[#This Row],[Total_Amount5]]&gt;1000,"High Value","Standard")</f>
        <v>Standard</v>
      </c>
      <c r="N286" s="1" t="str">
        <f>_xlfn.XLOOKUP(D286,Product_Dim!$A$2:$A$101,Product_Dim!$B$2:$B$101,"Not Found")</f>
        <v>Soccer Training Cone Set</v>
      </c>
      <c r="O286" s="1" t="str">
        <f>_xlfn.XLOOKUP(D286,Product_Dim!$A$2:$A$101,Product_Dim!$C$2:$C$101)</f>
        <v>Sports</v>
      </c>
      <c r="P286" s="1">
        <f>_xlfn.XLOOKUP(D286,Product_Dim!$A$2:$A$101,Product_Dim!$H$2:$H$101)</f>
        <v>144.53</v>
      </c>
      <c r="Q286" s="1" t="str">
        <f>_xlfn.XLOOKUP(C286,'Customer_Dim'!$A$2:$A$501,'Customer_Dim'!$I$2:$I$501)</f>
        <v>Silver</v>
      </c>
      <c r="R286" s="1" t="str">
        <f>_xlfn.XLOOKUP(C286,'Customer_Dim'!$A$2:$A$501,'Customer_Dim'!$D$2:$D$501)</f>
        <v>Female</v>
      </c>
      <c r="S286" s="1" t="str">
        <f>_xlfn.XLOOKUP(C286,'Customer_Dim'!$A$2:$A$501,'Customer_Dim'!$L$2:$L$501)</f>
        <v>Young</v>
      </c>
      <c r="T286" s="1" t="str">
        <f>_xlfn.XLOOKUP(E286,Store_Dim!$A$2:$A$21,Store_Dim!$C$2:$C$21)</f>
        <v>West</v>
      </c>
      <c r="U286" s="1" t="str">
        <f>_xlfn.XLOOKUP(E286,Store_Dim!$A$2:$A$21,Store_Dim!$E$2:$E$21)</f>
        <v>Online</v>
      </c>
      <c r="V286" s="1">
        <f>Table8[[#This Row],[Cost]]*Table8[[#This Row],[Quantity]]</f>
        <v>144.53</v>
      </c>
      <c r="W286" s="1">
        <f>Table8[[#This Row],[Total_Amount]]-Table8[[#This Row],[Total Cost]]</f>
        <v>298.26049999999998</v>
      </c>
    </row>
    <row r="287" spans="1:23" hidden="1" x14ac:dyDescent="0.25">
      <c r="A287" t="s">
        <v>3055</v>
      </c>
      <c r="B287" s="3">
        <v>45689</v>
      </c>
      <c r="C287" t="s">
        <v>228</v>
      </c>
      <c r="D287" t="s">
        <v>1725</v>
      </c>
      <c r="E287" t="s">
        <v>1872</v>
      </c>
      <c r="F287" s="4">
        <f>IF(ISBLANK(Sales_Fact[[#This Row],[Quantity]]),MEDIAN(Sales_Fact[Quantity]),Sales_Fact[[#This Row],[Quantity]])</f>
        <v>2</v>
      </c>
      <c r="G287" s="1">
        <f>IF(ISBLANK(Sales_Fact[[#This Row],[Unit_Price]]),MEDIAN(Sales_Fact[Unit_Price]),Sales_Fact[[#This Row],[Unit_Price]])</f>
        <v>350.12</v>
      </c>
      <c r="H287" s="2">
        <f>IF(ISBLANK(Sales_Fact[[#This Row],[Discount]]),MEDIAN(Sales_Fact[Discount]),Sales_Fact[[#This Row],[Discount]])</f>
        <v>0.21</v>
      </c>
      <c r="I287" t="s">
        <v>1864</v>
      </c>
      <c r="J287" s="1">
        <f>Sales_Fact[[#This Row],[Quantity2]]*Sales_Fact[[#This Row],[Unit_Price3]]*(1-Sales_Fact[[#This Row],[Discount4]])</f>
        <v>553.18960000000004</v>
      </c>
      <c r="K287" s="1">
        <f>Sales_Fact[[#This Row],[Quantity2]]*Sales_Fact[[#This Row],[Unit_Price3]]</f>
        <v>700.24</v>
      </c>
      <c r="L287" s="1">
        <f>Sales_Fact[[#This Row],[Gross Amount]]*Sales_Fact[[#This Row],[Discount4]]</f>
        <v>147.0504</v>
      </c>
      <c r="M287" s="1" t="str">
        <f>IF(Sales_Fact[[#This Row],[Total_Amount5]]&gt;1000,"High Value","Standard")</f>
        <v>Standard</v>
      </c>
      <c r="N287" s="1" t="str">
        <f>_xlfn.XLOOKUP(D287,Product_Dim!$A$2:$A$101,Product_Dim!$B$2:$B$101,"Not Found")</f>
        <v>Womens Cotton Scarf</v>
      </c>
      <c r="O287" s="1" t="str">
        <f>_xlfn.XLOOKUP(D287,Product_Dim!$A$2:$A$101,Product_Dim!$C$2:$C$101)</f>
        <v>Clothing</v>
      </c>
      <c r="P287" s="1">
        <f>_xlfn.XLOOKUP(D287,Product_Dim!$A$2:$A$101,Product_Dim!$H$2:$H$101)</f>
        <v>113.83</v>
      </c>
      <c r="Q287" s="1" t="str">
        <f>_xlfn.XLOOKUP(C287,'Customer_Dim'!$A$2:$A$501,'Customer_Dim'!$I$2:$I$501)</f>
        <v>Silver</v>
      </c>
      <c r="R287" s="1" t="str">
        <f>_xlfn.XLOOKUP(C287,'Customer_Dim'!$A$2:$A$501,'Customer_Dim'!$D$2:$D$501)</f>
        <v>Female</v>
      </c>
      <c r="S287" s="1" t="str">
        <f>_xlfn.XLOOKUP(C287,'Customer_Dim'!$A$2:$A$501,'Customer_Dim'!$L$2:$L$501)</f>
        <v>Young</v>
      </c>
      <c r="T287" s="1" t="str">
        <f>_xlfn.XLOOKUP(E287,Store_Dim!$A$2:$A$21,Store_Dim!$C$2:$C$21)</f>
        <v>South</v>
      </c>
      <c r="U287" s="1" t="str">
        <f>_xlfn.XLOOKUP(E287,Store_Dim!$A$2:$A$21,Store_Dim!$E$2:$E$21)</f>
        <v>Online</v>
      </c>
      <c r="V287" s="1">
        <f>Table8[[#This Row],[Cost]]*Table8[[#This Row],[Quantity]]</f>
        <v>227.66</v>
      </c>
      <c r="W287" s="1">
        <f>Table8[[#This Row],[Total_Amount]]-Table8[[#This Row],[Total Cost]]</f>
        <v>325.52960000000007</v>
      </c>
    </row>
    <row r="288" spans="1:23" hidden="1" x14ac:dyDescent="0.25">
      <c r="A288" t="s">
        <v>2821</v>
      </c>
      <c r="B288" s="3">
        <v>45396</v>
      </c>
      <c r="C288" t="s">
        <v>228</v>
      </c>
      <c r="D288" t="s">
        <v>1665</v>
      </c>
      <c r="E288" t="s">
        <v>1931</v>
      </c>
      <c r="F288" s="4">
        <f>IF(ISBLANK(Sales_Fact[[#This Row],[Quantity]]),MEDIAN(Sales_Fact[Quantity]),Sales_Fact[[#This Row],[Quantity]])</f>
        <v>3</v>
      </c>
      <c r="G288" s="1">
        <f>IF(ISBLANK(Sales_Fact[[#This Row],[Unit_Price]]),MEDIAN(Sales_Fact[Unit_Price]),Sales_Fact[[#This Row],[Unit_Price]])</f>
        <v>807.95</v>
      </c>
      <c r="H288" s="2">
        <f>IF(ISBLANK(Sales_Fact[[#This Row],[Discount]]),MEDIAN(Sales_Fact[Discount]),Sales_Fact[[#This Row],[Discount]])</f>
        <v>0.1</v>
      </c>
      <c r="I288" t="s">
        <v>1864</v>
      </c>
      <c r="J288" s="1">
        <f>Sales_Fact[[#This Row],[Quantity2]]*Sales_Fact[[#This Row],[Unit_Price3]]*(1-Sales_Fact[[#This Row],[Discount4]])</f>
        <v>2181.4650000000006</v>
      </c>
      <c r="K288" s="1">
        <f>Sales_Fact[[#This Row],[Quantity2]]*Sales_Fact[[#This Row],[Unit_Price3]]</f>
        <v>2423.8500000000004</v>
      </c>
      <c r="L288" s="1">
        <f>Sales_Fact[[#This Row],[Gross Amount]]*Sales_Fact[[#This Row],[Discount4]]</f>
        <v>242.38500000000005</v>
      </c>
      <c r="M288" s="1" t="str">
        <f>IF(Sales_Fact[[#This Row],[Total_Amount5]]&gt;1000,"High Value","Standard")</f>
        <v>High Value</v>
      </c>
      <c r="N288" s="1" t="str">
        <f>_xlfn.XLOOKUP(D288,Product_Dim!$A$2:$A$101,Product_Dim!$B$2:$B$101,"Not Found")</f>
        <v>Sports Water Hydration Pack</v>
      </c>
      <c r="O288" s="1" t="str">
        <f>_xlfn.XLOOKUP(D288,Product_Dim!$A$2:$A$101,Product_Dim!$C$2:$C$101)</f>
        <v>Sports</v>
      </c>
      <c r="P288" s="1">
        <f>_xlfn.XLOOKUP(D288,Product_Dim!$A$2:$A$101,Product_Dim!$H$2:$H$101)</f>
        <v>135.61000000000001</v>
      </c>
      <c r="Q288" s="1" t="str">
        <f>_xlfn.XLOOKUP(C288,'Customer_Dim'!$A$2:$A$501,'Customer_Dim'!$I$2:$I$501)</f>
        <v>Silver</v>
      </c>
      <c r="R288" s="1" t="str">
        <f>_xlfn.XLOOKUP(C288,'Customer_Dim'!$A$2:$A$501,'Customer_Dim'!$D$2:$D$501)</f>
        <v>Female</v>
      </c>
      <c r="S288" s="1" t="str">
        <f>_xlfn.XLOOKUP(C288,'Customer_Dim'!$A$2:$A$501,'Customer_Dim'!$L$2:$L$501)</f>
        <v>Young</v>
      </c>
      <c r="T288" s="1" t="str">
        <f>_xlfn.XLOOKUP(E288,Store_Dim!$A$2:$A$21,Store_Dim!$C$2:$C$21)</f>
        <v>South</v>
      </c>
      <c r="U288" s="1" t="str">
        <f>_xlfn.XLOOKUP(E288,Store_Dim!$A$2:$A$21,Store_Dim!$E$2:$E$21)</f>
        <v>Online</v>
      </c>
      <c r="V288" s="1">
        <f>Table8[[#This Row],[Cost]]*Table8[[#This Row],[Quantity]]</f>
        <v>406.83000000000004</v>
      </c>
      <c r="W288" s="1">
        <f>Table8[[#This Row],[Total_Amount]]-Table8[[#This Row],[Total Cost]]</f>
        <v>1774.6350000000007</v>
      </c>
    </row>
    <row r="289" spans="1:23" hidden="1" x14ac:dyDescent="0.25">
      <c r="A289" t="s">
        <v>3792</v>
      </c>
      <c r="B289" s="3">
        <v>45514</v>
      </c>
      <c r="C289" t="s">
        <v>231</v>
      </c>
      <c r="D289" t="s">
        <v>1734</v>
      </c>
      <c r="E289" t="s">
        <v>1904</v>
      </c>
      <c r="F289" s="4">
        <f>IF(ISBLANK(Sales_Fact[[#This Row],[Quantity]]),MEDIAN(Sales_Fact[Quantity]),Sales_Fact[[#This Row],[Quantity]])</f>
        <v>4</v>
      </c>
      <c r="G289" s="1">
        <f>IF(ISBLANK(Sales_Fact[[#This Row],[Unit_Price]]),MEDIAN(Sales_Fact[Unit_Price]),Sales_Fact[[#This Row],[Unit_Price]])</f>
        <v>766.03</v>
      </c>
      <c r="H289" s="2">
        <f>IF(ISBLANK(Sales_Fact[[#This Row],[Discount]]),MEDIAN(Sales_Fact[Discount]),Sales_Fact[[#This Row],[Discount]])</f>
        <v>0.28999999999999998</v>
      </c>
      <c r="I289" t="s">
        <v>1868</v>
      </c>
      <c r="J289" s="1">
        <f>Sales_Fact[[#This Row],[Quantity2]]*Sales_Fact[[#This Row],[Unit_Price3]]*(1-Sales_Fact[[#This Row],[Discount4]])</f>
        <v>2175.5252</v>
      </c>
      <c r="K289" s="1">
        <f>Sales_Fact[[#This Row],[Quantity2]]*Sales_Fact[[#This Row],[Unit_Price3]]</f>
        <v>3064.12</v>
      </c>
      <c r="L289" s="1">
        <f>Sales_Fact[[#This Row],[Gross Amount]]*Sales_Fact[[#This Row],[Discount4]]</f>
        <v>888.59479999999996</v>
      </c>
      <c r="M289" s="1" t="str">
        <f>IF(Sales_Fact[[#This Row],[Total_Amount5]]&gt;1000,"High Value","Standard")</f>
        <v>High Value</v>
      </c>
      <c r="N289" s="1" t="str">
        <f>_xlfn.XLOOKUP(D289,Product_Dim!$A$2:$A$101,Product_Dim!$B$2:$B$101,"Not Found")</f>
        <v>Tennis Ball 3-Pack</v>
      </c>
      <c r="O289" s="1" t="str">
        <f>_xlfn.XLOOKUP(D289,Product_Dim!$A$2:$A$101,Product_Dim!$C$2:$C$101)</f>
        <v>Sports</v>
      </c>
      <c r="P289" s="1">
        <f>_xlfn.XLOOKUP(D289,Product_Dim!$A$2:$A$101,Product_Dim!$H$2:$H$101)</f>
        <v>103.45</v>
      </c>
      <c r="Q289" s="1" t="str">
        <f>_xlfn.XLOOKUP(C289,'Customer_Dim'!$A$2:$A$501,'Customer_Dim'!$I$2:$I$501)</f>
        <v>Silver</v>
      </c>
      <c r="R289" s="1" t="str">
        <f>_xlfn.XLOOKUP(C289,'Customer_Dim'!$A$2:$A$501,'Customer_Dim'!$D$2:$D$501)</f>
        <v>Male</v>
      </c>
      <c r="S289" s="1" t="str">
        <f>_xlfn.XLOOKUP(C289,'Customer_Dim'!$A$2:$A$501,'Customer_Dim'!$L$2:$L$501)</f>
        <v>Young</v>
      </c>
      <c r="T289" s="1" t="str">
        <f>_xlfn.XLOOKUP(E289,Store_Dim!$A$2:$A$21,Store_Dim!$C$2:$C$21)</f>
        <v>East</v>
      </c>
      <c r="U289" s="1" t="str">
        <f>_xlfn.XLOOKUP(E289,Store_Dim!$A$2:$A$21,Store_Dim!$E$2:$E$21)</f>
        <v>Online</v>
      </c>
      <c r="V289" s="1">
        <f>Table8[[#This Row],[Cost]]*Table8[[#This Row],[Quantity]]</f>
        <v>413.8</v>
      </c>
      <c r="W289" s="1">
        <f>Table8[[#This Row],[Total_Amount]]-Table8[[#This Row],[Total Cost]]</f>
        <v>1761.7252000000001</v>
      </c>
    </row>
    <row r="290" spans="1:23" hidden="1" x14ac:dyDescent="0.25">
      <c r="A290" t="s">
        <v>2232</v>
      </c>
      <c r="B290" s="3">
        <v>45915</v>
      </c>
      <c r="C290" t="s">
        <v>231</v>
      </c>
      <c r="D290" t="s">
        <v>1704</v>
      </c>
      <c r="E290" t="s">
        <v>1866</v>
      </c>
      <c r="F290" s="4">
        <f>IF(ISBLANK(Sales_Fact[[#This Row],[Quantity]]),MEDIAN(Sales_Fact[Quantity]),Sales_Fact[[#This Row],[Quantity]])</f>
        <v>3</v>
      </c>
      <c r="G290" s="1">
        <f>IF(ISBLANK(Sales_Fact[[#This Row],[Unit_Price]]),MEDIAN(Sales_Fact[Unit_Price]),Sales_Fact[[#This Row],[Unit_Price]])</f>
        <v>545.1</v>
      </c>
      <c r="H290" s="2">
        <f>IF(ISBLANK(Sales_Fact[[#This Row],[Discount]]),MEDIAN(Sales_Fact[Discount]),Sales_Fact[[#This Row],[Discount]])</f>
        <v>0.08</v>
      </c>
      <c r="I290" t="s">
        <v>1868</v>
      </c>
      <c r="J290" s="1">
        <f>Sales_Fact[[#This Row],[Quantity2]]*Sales_Fact[[#This Row],[Unit_Price3]]*(1-Sales_Fact[[#This Row],[Discount4]])</f>
        <v>1504.4760000000003</v>
      </c>
      <c r="K290" s="1">
        <f>Sales_Fact[[#This Row],[Quantity2]]*Sales_Fact[[#This Row],[Unit_Price3]]</f>
        <v>1635.3000000000002</v>
      </c>
      <c r="L290" s="1">
        <f>Sales_Fact[[#This Row],[Gross Amount]]*Sales_Fact[[#This Row],[Discount4]]</f>
        <v>130.82400000000001</v>
      </c>
      <c r="M290" s="1" t="str">
        <f>IF(Sales_Fact[[#This Row],[Total_Amount5]]&gt;1000,"High Value","Standard")</f>
        <v>High Value</v>
      </c>
      <c r="N290" s="1" t="str">
        <f>_xlfn.XLOOKUP(D290,Product_Dim!$A$2:$A$101,Product_Dim!$B$2:$B$101,"Not Found")</f>
        <v>HDMI Cable – 2m</v>
      </c>
      <c r="O290" s="1" t="str">
        <f>_xlfn.XLOOKUP(D290,Product_Dim!$A$2:$A$101,Product_Dim!$C$2:$C$101)</f>
        <v>Electronics</v>
      </c>
      <c r="P290" s="1">
        <f>_xlfn.XLOOKUP(D290,Product_Dim!$A$2:$A$101,Product_Dim!$H$2:$H$101)</f>
        <v>88.49</v>
      </c>
      <c r="Q290" s="1" t="str">
        <f>_xlfn.XLOOKUP(C290,'Customer_Dim'!$A$2:$A$501,'Customer_Dim'!$I$2:$I$501)</f>
        <v>Silver</v>
      </c>
      <c r="R290" s="1" t="str">
        <f>_xlfn.XLOOKUP(C290,'Customer_Dim'!$A$2:$A$501,'Customer_Dim'!$D$2:$D$501)</f>
        <v>Male</v>
      </c>
      <c r="S290" s="1" t="str">
        <f>_xlfn.XLOOKUP(C290,'Customer_Dim'!$A$2:$A$501,'Customer_Dim'!$L$2:$L$501)</f>
        <v>Young</v>
      </c>
      <c r="T290" s="1" t="str">
        <f>_xlfn.XLOOKUP(E290,Store_Dim!$A$2:$A$21,Store_Dim!$C$2:$C$21)</f>
        <v>West</v>
      </c>
      <c r="U290" s="1" t="str">
        <f>_xlfn.XLOOKUP(E290,Store_Dim!$A$2:$A$21,Store_Dim!$E$2:$E$21)</f>
        <v>Online</v>
      </c>
      <c r="V290" s="1">
        <f>Table8[[#This Row],[Cost]]*Table8[[#This Row],[Quantity]]</f>
        <v>265.46999999999997</v>
      </c>
      <c r="W290" s="1">
        <f>Table8[[#This Row],[Total_Amount]]-Table8[[#This Row],[Total Cost]]</f>
        <v>1239.0060000000003</v>
      </c>
    </row>
    <row r="291" spans="1:23" hidden="1" x14ac:dyDescent="0.25">
      <c r="A291" t="s">
        <v>2858</v>
      </c>
      <c r="B291" s="3">
        <v>45297</v>
      </c>
      <c r="C291" t="s">
        <v>231</v>
      </c>
      <c r="D291" t="s">
        <v>1839</v>
      </c>
      <c r="E291" t="s">
        <v>1892</v>
      </c>
      <c r="F291" s="4">
        <f>IF(ISBLANK(Sales_Fact[[#This Row],[Quantity]]),MEDIAN(Sales_Fact[Quantity]),Sales_Fact[[#This Row],[Quantity]])</f>
        <v>1</v>
      </c>
      <c r="G291" s="1">
        <f>IF(ISBLANK(Sales_Fact[[#This Row],[Unit_Price]]),MEDIAN(Sales_Fact[Unit_Price]),Sales_Fact[[#This Row],[Unit_Price]])</f>
        <v>203.61</v>
      </c>
      <c r="H291" s="2">
        <f>IF(ISBLANK(Sales_Fact[[#This Row],[Discount]]),MEDIAN(Sales_Fact[Discount]),Sales_Fact[[#This Row],[Discount]])</f>
        <v>0.24</v>
      </c>
      <c r="I291" t="s">
        <v>1861</v>
      </c>
      <c r="J291" s="1">
        <f>Sales_Fact[[#This Row],[Quantity2]]*Sales_Fact[[#This Row],[Unit_Price3]]*(1-Sales_Fact[[#This Row],[Discount4]])</f>
        <v>154.74360000000001</v>
      </c>
      <c r="K291" s="1">
        <f>Sales_Fact[[#This Row],[Quantity2]]*Sales_Fact[[#This Row],[Unit_Price3]]</f>
        <v>203.61</v>
      </c>
      <c r="L291" s="1">
        <f>Sales_Fact[[#This Row],[Gross Amount]]*Sales_Fact[[#This Row],[Discount4]]</f>
        <v>48.866399999999999</v>
      </c>
      <c r="M291" s="1" t="str">
        <f>IF(Sales_Fact[[#This Row],[Total_Amount5]]&gt;1000,"High Value","Standard")</f>
        <v>Standard</v>
      </c>
      <c r="N291" s="1" t="str">
        <f>_xlfn.XLOOKUP(D291,Product_Dim!$A$2:$A$101,Product_Dim!$B$2:$B$101,"Not Found")</f>
        <v>Women's Formal Blazer</v>
      </c>
      <c r="O291" s="1" t="str">
        <f>_xlfn.XLOOKUP(D291,Product_Dim!$A$2:$A$101,Product_Dim!$C$2:$C$101)</f>
        <v>Clothing</v>
      </c>
      <c r="P291" s="1">
        <f>_xlfn.XLOOKUP(D291,Product_Dim!$A$2:$A$101,Product_Dim!$H$2:$H$101)</f>
        <v>358.47</v>
      </c>
      <c r="Q291" s="1" t="str">
        <f>_xlfn.XLOOKUP(C291,'Customer_Dim'!$A$2:$A$501,'Customer_Dim'!$I$2:$I$501)</f>
        <v>Silver</v>
      </c>
      <c r="R291" s="1" t="str">
        <f>_xlfn.XLOOKUP(C291,'Customer_Dim'!$A$2:$A$501,'Customer_Dim'!$D$2:$D$501)</f>
        <v>Male</v>
      </c>
      <c r="S291" s="1" t="str">
        <f>_xlfn.XLOOKUP(C291,'Customer_Dim'!$A$2:$A$501,'Customer_Dim'!$L$2:$L$501)</f>
        <v>Young</v>
      </c>
      <c r="T291" s="1" t="str">
        <f>_xlfn.XLOOKUP(E291,Store_Dim!$A$2:$A$21,Store_Dim!$C$2:$C$21)</f>
        <v>East</v>
      </c>
      <c r="U291" s="1" t="str">
        <f>_xlfn.XLOOKUP(E291,Store_Dim!$A$2:$A$21,Store_Dim!$E$2:$E$21)</f>
        <v>Online</v>
      </c>
      <c r="V291" s="1">
        <f>Table8[[#This Row],[Cost]]*Table8[[#This Row],[Quantity]]</f>
        <v>358.47</v>
      </c>
      <c r="W291" s="1">
        <f>Table8[[#This Row],[Total_Amount]]-Table8[[#This Row],[Total Cost]]</f>
        <v>-203.72640000000001</v>
      </c>
    </row>
    <row r="292" spans="1:23" hidden="1" x14ac:dyDescent="0.25">
      <c r="A292" t="s">
        <v>3787</v>
      </c>
      <c r="B292" s="3">
        <v>45525</v>
      </c>
      <c r="C292" t="s">
        <v>234</v>
      </c>
      <c r="D292" t="s">
        <v>1785</v>
      </c>
      <c r="E292" t="s">
        <v>1913</v>
      </c>
      <c r="F292" s="4">
        <f>IF(ISBLANK(Sales_Fact[[#This Row],[Quantity]]),MEDIAN(Sales_Fact[Quantity]),Sales_Fact[[#This Row],[Quantity]])</f>
        <v>4</v>
      </c>
      <c r="G292" s="1">
        <f>IF(ISBLANK(Sales_Fact[[#This Row],[Unit_Price]]),MEDIAN(Sales_Fact[Unit_Price]),Sales_Fact[[#This Row],[Unit_Price]])</f>
        <v>493.8</v>
      </c>
      <c r="H292" s="2">
        <f>IF(ISBLANK(Sales_Fact[[#This Row],[Discount]]),MEDIAN(Sales_Fact[Discount]),Sales_Fact[[#This Row],[Discount]])</f>
        <v>0.24</v>
      </c>
      <c r="I292" t="s">
        <v>1864</v>
      </c>
      <c r="J292" s="1">
        <f>Sales_Fact[[#This Row],[Quantity2]]*Sales_Fact[[#This Row],[Unit_Price3]]*(1-Sales_Fact[[#This Row],[Discount4]])</f>
        <v>1501.152</v>
      </c>
      <c r="K292" s="1">
        <f>Sales_Fact[[#This Row],[Quantity2]]*Sales_Fact[[#This Row],[Unit_Price3]]</f>
        <v>1975.2</v>
      </c>
      <c r="L292" s="1">
        <f>Sales_Fact[[#This Row],[Gross Amount]]*Sales_Fact[[#This Row],[Discount4]]</f>
        <v>474.048</v>
      </c>
      <c r="M292" s="1" t="str">
        <f>IF(Sales_Fact[[#This Row],[Total_Amount5]]&gt;1000,"High Value","Standard")</f>
        <v>High Value</v>
      </c>
      <c r="N292" s="1" t="str">
        <f>_xlfn.XLOOKUP(D292,Product_Dim!$A$2:$A$101,Product_Dim!$B$2:$B$101,"Not Found")</f>
        <v>Essential Oil Diffuser</v>
      </c>
      <c r="O292" s="1" t="str">
        <f>_xlfn.XLOOKUP(D292,Product_Dim!$A$2:$A$101,Product_Dim!$C$2:$C$101)</f>
        <v>Home</v>
      </c>
      <c r="P292" s="1">
        <f>_xlfn.XLOOKUP(D292,Product_Dim!$A$2:$A$101,Product_Dim!$H$2:$H$101)</f>
        <v>325.26</v>
      </c>
      <c r="Q292" s="1" t="str">
        <f>_xlfn.XLOOKUP(C292,'Customer_Dim'!$A$2:$A$501,'Customer_Dim'!$I$2:$I$501)</f>
        <v>Bronze</v>
      </c>
      <c r="R292" s="1" t="str">
        <f>_xlfn.XLOOKUP(C292,'Customer_Dim'!$A$2:$A$501,'Customer_Dim'!$D$2:$D$501)</f>
        <v>Male</v>
      </c>
      <c r="S292" s="1" t="str">
        <f>_xlfn.XLOOKUP(C292,'Customer_Dim'!$A$2:$A$501,'Customer_Dim'!$L$2:$L$501)</f>
        <v>Senior</v>
      </c>
      <c r="T292" s="1" t="str">
        <f>_xlfn.XLOOKUP(E292,Store_Dim!$A$2:$A$21,Store_Dim!$C$2:$C$21)</f>
        <v>North</v>
      </c>
      <c r="U292" s="1" t="str">
        <f>_xlfn.XLOOKUP(E292,Store_Dim!$A$2:$A$21,Store_Dim!$E$2:$E$21)</f>
        <v>Online</v>
      </c>
      <c r="V292" s="1">
        <f>Table8[[#This Row],[Cost]]*Table8[[#This Row],[Quantity]]</f>
        <v>1301.04</v>
      </c>
      <c r="W292" s="1">
        <f>Table8[[#This Row],[Total_Amount]]-Table8[[#This Row],[Total Cost]]</f>
        <v>200.11200000000008</v>
      </c>
    </row>
    <row r="293" spans="1:23" hidden="1" x14ac:dyDescent="0.25">
      <c r="A293" t="s">
        <v>2956</v>
      </c>
      <c r="B293" s="3">
        <v>45690</v>
      </c>
      <c r="C293" t="s">
        <v>234</v>
      </c>
      <c r="D293" t="s">
        <v>1662</v>
      </c>
      <c r="E293" t="s">
        <v>1872</v>
      </c>
      <c r="F293" s="4">
        <f>IF(ISBLANK(Sales_Fact[[#This Row],[Quantity]]),MEDIAN(Sales_Fact[Quantity]),Sales_Fact[[#This Row],[Quantity]])</f>
        <v>1</v>
      </c>
      <c r="G293" s="1">
        <f>IF(ISBLANK(Sales_Fact[[#This Row],[Unit_Price]]),MEDIAN(Sales_Fact[Unit_Price]),Sales_Fact[[#This Row],[Unit_Price]])</f>
        <v>640.54999999999995</v>
      </c>
      <c r="H293" s="2">
        <f>IF(ISBLANK(Sales_Fact[[#This Row],[Discount]]),MEDIAN(Sales_Fact[Discount]),Sales_Fact[[#This Row],[Discount]])</f>
        <v>0.25</v>
      </c>
      <c r="I293" t="s">
        <v>1868</v>
      </c>
      <c r="J293" s="1">
        <f>Sales_Fact[[#This Row],[Quantity2]]*Sales_Fact[[#This Row],[Unit_Price3]]*(1-Sales_Fact[[#This Row],[Discount4]])</f>
        <v>480.41249999999997</v>
      </c>
      <c r="K293" s="1">
        <f>Sales_Fact[[#This Row],[Quantity2]]*Sales_Fact[[#This Row],[Unit_Price3]]</f>
        <v>640.54999999999995</v>
      </c>
      <c r="L293" s="1">
        <f>Sales_Fact[[#This Row],[Gross Amount]]*Sales_Fact[[#This Row],[Discount4]]</f>
        <v>160.13749999999999</v>
      </c>
      <c r="M293" s="1" t="str">
        <f>IF(Sales_Fact[[#This Row],[Total_Amount5]]&gt;1000,"High Value","Standard")</f>
        <v>Standard</v>
      </c>
      <c r="N293" s="1" t="str">
        <f>_xlfn.XLOOKUP(D293,Product_Dim!$A$2:$A$101,Product_Dim!$B$2:$B$101,"Not Found")</f>
        <v>Men's Casual Sneakers</v>
      </c>
      <c r="O293" s="1" t="str">
        <f>_xlfn.XLOOKUP(D293,Product_Dim!$A$2:$A$101,Product_Dim!$C$2:$C$101)</f>
        <v>Clothing</v>
      </c>
      <c r="P293" s="1">
        <f>_xlfn.XLOOKUP(D293,Product_Dim!$A$2:$A$101,Product_Dim!$H$2:$H$101)</f>
        <v>353.47</v>
      </c>
      <c r="Q293" s="1" t="str">
        <f>_xlfn.XLOOKUP(C293,'Customer_Dim'!$A$2:$A$501,'Customer_Dim'!$I$2:$I$501)</f>
        <v>Bronze</v>
      </c>
      <c r="R293" s="1" t="str">
        <f>_xlfn.XLOOKUP(C293,'Customer_Dim'!$A$2:$A$501,'Customer_Dim'!$D$2:$D$501)</f>
        <v>Male</v>
      </c>
      <c r="S293" s="1" t="str">
        <f>_xlfn.XLOOKUP(C293,'Customer_Dim'!$A$2:$A$501,'Customer_Dim'!$L$2:$L$501)</f>
        <v>Senior</v>
      </c>
      <c r="T293" s="1" t="str">
        <f>_xlfn.XLOOKUP(E293,Store_Dim!$A$2:$A$21,Store_Dim!$C$2:$C$21)</f>
        <v>South</v>
      </c>
      <c r="U293" s="1" t="str">
        <f>_xlfn.XLOOKUP(E293,Store_Dim!$A$2:$A$21,Store_Dim!$E$2:$E$21)</f>
        <v>Online</v>
      </c>
      <c r="V293" s="1">
        <f>Table8[[#This Row],[Cost]]*Table8[[#This Row],[Quantity]]</f>
        <v>353.47</v>
      </c>
      <c r="W293" s="1">
        <f>Table8[[#This Row],[Total_Amount]]-Table8[[#This Row],[Total Cost]]</f>
        <v>126.94249999999994</v>
      </c>
    </row>
    <row r="294" spans="1:23" hidden="1" x14ac:dyDescent="0.25">
      <c r="A294" t="s">
        <v>2443</v>
      </c>
      <c r="B294" s="3">
        <v>45389</v>
      </c>
      <c r="C294" t="s">
        <v>234</v>
      </c>
      <c r="D294" t="s">
        <v>1803</v>
      </c>
      <c r="E294" t="s">
        <v>1886</v>
      </c>
      <c r="F294" s="4">
        <f>IF(ISBLANK(Sales_Fact[[#This Row],[Quantity]]),MEDIAN(Sales_Fact[Quantity]),Sales_Fact[[#This Row],[Quantity]])</f>
        <v>1</v>
      </c>
      <c r="G294" s="1">
        <f>IF(ISBLANK(Sales_Fact[[#This Row],[Unit_Price]]),MEDIAN(Sales_Fact[Unit_Price]),Sales_Fact[[#This Row],[Unit_Price]])</f>
        <v>702.53</v>
      </c>
      <c r="H294" s="2">
        <f>IF(ISBLANK(Sales_Fact[[#This Row],[Discount]]),MEDIAN(Sales_Fact[Discount]),Sales_Fact[[#This Row],[Discount]])</f>
        <v>0.3</v>
      </c>
      <c r="I294" t="s">
        <v>1861</v>
      </c>
      <c r="J294" s="1">
        <f>Sales_Fact[[#This Row],[Quantity2]]*Sales_Fact[[#This Row],[Unit_Price3]]*(1-Sales_Fact[[#This Row],[Discount4]])</f>
        <v>491.77099999999996</v>
      </c>
      <c r="K294" s="1">
        <f>Sales_Fact[[#This Row],[Quantity2]]*Sales_Fact[[#This Row],[Unit_Price3]]</f>
        <v>702.53</v>
      </c>
      <c r="L294" s="1">
        <f>Sales_Fact[[#This Row],[Gross Amount]]*Sales_Fact[[#This Row],[Discount4]]</f>
        <v>210.75899999999999</v>
      </c>
      <c r="M294" s="1" t="str">
        <f>IF(Sales_Fact[[#This Row],[Total_Amount5]]&gt;1000,"High Value","Standard")</f>
        <v>Standard</v>
      </c>
      <c r="N294" s="1" t="str">
        <f>_xlfn.XLOOKUP(D294,Product_Dim!$A$2:$A$101,Product_Dim!$B$2:$B$101,"Not Found")</f>
        <v>Wooden Bookshelf</v>
      </c>
      <c r="O294" s="1" t="str">
        <f>_xlfn.XLOOKUP(D294,Product_Dim!$A$2:$A$101,Product_Dim!$C$2:$C$101)</f>
        <v>Home</v>
      </c>
      <c r="P294" s="1">
        <f>_xlfn.XLOOKUP(D294,Product_Dim!$A$2:$A$101,Product_Dim!$H$2:$H$101)</f>
        <v>388.46</v>
      </c>
      <c r="Q294" s="1" t="str">
        <f>_xlfn.XLOOKUP(C294,'Customer_Dim'!$A$2:$A$501,'Customer_Dim'!$I$2:$I$501)</f>
        <v>Bronze</v>
      </c>
      <c r="R294" s="1" t="str">
        <f>_xlfn.XLOOKUP(C294,'Customer_Dim'!$A$2:$A$501,'Customer_Dim'!$D$2:$D$501)</f>
        <v>Male</v>
      </c>
      <c r="S294" s="1" t="str">
        <f>_xlfn.XLOOKUP(C294,'Customer_Dim'!$A$2:$A$501,'Customer_Dim'!$L$2:$L$501)</f>
        <v>Senior</v>
      </c>
      <c r="T294" s="1" t="str">
        <f>_xlfn.XLOOKUP(E294,Store_Dim!$A$2:$A$21,Store_Dim!$C$2:$C$21)</f>
        <v>West</v>
      </c>
      <c r="U294" s="1" t="str">
        <f>_xlfn.XLOOKUP(E294,Store_Dim!$A$2:$A$21,Store_Dim!$E$2:$E$21)</f>
        <v>Flagship</v>
      </c>
      <c r="V294" s="1">
        <f>Table8[[#This Row],[Cost]]*Table8[[#This Row],[Quantity]]</f>
        <v>388.46</v>
      </c>
      <c r="W294" s="1">
        <f>Table8[[#This Row],[Total_Amount]]-Table8[[#This Row],[Total Cost]]</f>
        <v>103.31099999999998</v>
      </c>
    </row>
    <row r="295" spans="1:23" hidden="1" x14ac:dyDescent="0.25">
      <c r="A295" t="s">
        <v>3605</v>
      </c>
      <c r="B295" s="3">
        <v>45265</v>
      </c>
      <c r="C295" t="s">
        <v>234</v>
      </c>
      <c r="D295" t="s">
        <v>1617</v>
      </c>
      <c r="E295" t="s">
        <v>1899</v>
      </c>
      <c r="F295" s="4">
        <f>IF(ISBLANK(Sales_Fact[[#This Row],[Quantity]]),MEDIAN(Sales_Fact[Quantity]),Sales_Fact[[#This Row],[Quantity]])</f>
        <v>4</v>
      </c>
      <c r="G295" s="1">
        <f>IF(ISBLANK(Sales_Fact[[#This Row],[Unit_Price]]),MEDIAN(Sales_Fact[Unit_Price]),Sales_Fact[[#This Row],[Unit_Price]])</f>
        <v>139.94</v>
      </c>
      <c r="H295" s="2">
        <f>IF(ISBLANK(Sales_Fact[[#This Row],[Discount]]),MEDIAN(Sales_Fact[Discount]),Sales_Fact[[#This Row],[Discount]])</f>
        <v>0.24</v>
      </c>
      <c r="I295" t="s">
        <v>1864</v>
      </c>
      <c r="J295" s="1">
        <f>Sales_Fact[[#This Row],[Quantity2]]*Sales_Fact[[#This Row],[Unit_Price3]]*(1-Sales_Fact[[#This Row],[Discount4]])</f>
        <v>425.41759999999999</v>
      </c>
      <c r="K295" s="1">
        <f>Sales_Fact[[#This Row],[Quantity2]]*Sales_Fact[[#This Row],[Unit_Price3]]</f>
        <v>559.76</v>
      </c>
      <c r="L295" s="1">
        <f>Sales_Fact[[#This Row],[Gross Amount]]*Sales_Fact[[#This Row],[Discount4]]</f>
        <v>134.3424</v>
      </c>
      <c r="M295" s="1" t="str">
        <f>IF(Sales_Fact[[#This Row],[Total_Amount5]]&gt;1000,"High Value","Standard")</f>
        <v>Standard</v>
      </c>
      <c r="N295" s="1" t="str">
        <f>_xlfn.XLOOKUP(D295,Product_Dim!$A$2:$A$101,Product_Dim!$B$2:$B$101,"Not Found")</f>
        <v>Carbon Fiber Tennis Racket</v>
      </c>
      <c r="O295" s="1" t="str">
        <f>_xlfn.XLOOKUP(D295,Product_Dim!$A$2:$A$101,Product_Dim!$C$2:$C$101)</f>
        <v>Sports</v>
      </c>
      <c r="P295" s="1">
        <f>_xlfn.XLOOKUP(D295,Product_Dim!$A$2:$A$101,Product_Dim!$H$2:$H$101)</f>
        <v>484.62</v>
      </c>
      <c r="Q295" s="1" t="str">
        <f>_xlfn.XLOOKUP(C295,'Customer_Dim'!$A$2:$A$501,'Customer_Dim'!$I$2:$I$501)</f>
        <v>Bronze</v>
      </c>
      <c r="R295" s="1" t="str">
        <f>_xlfn.XLOOKUP(C295,'Customer_Dim'!$A$2:$A$501,'Customer_Dim'!$D$2:$D$501)</f>
        <v>Male</v>
      </c>
      <c r="S295" s="1" t="str">
        <f>_xlfn.XLOOKUP(C295,'Customer_Dim'!$A$2:$A$501,'Customer_Dim'!$L$2:$L$501)</f>
        <v>Senior</v>
      </c>
      <c r="T295" s="1" t="str">
        <f>_xlfn.XLOOKUP(E295,Store_Dim!$A$2:$A$21,Store_Dim!$C$2:$C$21)</f>
        <v>East</v>
      </c>
      <c r="U295" s="1" t="str">
        <f>_xlfn.XLOOKUP(E295,Store_Dim!$A$2:$A$21,Store_Dim!$E$2:$E$21)</f>
        <v>Flagship</v>
      </c>
      <c r="V295" s="1">
        <f>Table8[[#This Row],[Cost]]*Table8[[#This Row],[Quantity]]</f>
        <v>1938.48</v>
      </c>
      <c r="W295" s="1">
        <f>Table8[[#This Row],[Total_Amount]]-Table8[[#This Row],[Total Cost]]</f>
        <v>-1513.0624</v>
      </c>
    </row>
    <row r="296" spans="1:23" hidden="1" x14ac:dyDescent="0.25">
      <c r="A296" t="s">
        <v>2553</v>
      </c>
      <c r="B296" s="3">
        <v>45654</v>
      </c>
      <c r="C296" t="s">
        <v>234</v>
      </c>
      <c r="D296" t="s">
        <v>1662</v>
      </c>
      <c r="E296" t="s">
        <v>1931</v>
      </c>
      <c r="F296" s="4">
        <f>IF(ISBLANK(Sales_Fact[[#This Row],[Quantity]]),MEDIAN(Sales_Fact[Quantity]),Sales_Fact[[#This Row],[Quantity]])</f>
        <v>2</v>
      </c>
      <c r="G296" s="1">
        <f>IF(ISBLANK(Sales_Fact[[#This Row],[Unit_Price]]),MEDIAN(Sales_Fact[Unit_Price]),Sales_Fact[[#This Row],[Unit_Price]])</f>
        <v>230.85</v>
      </c>
      <c r="H296" s="2">
        <f>IF(ISBLANK(Sales_Fact[[#This Row],[Discount]]),MEDIAN(Sales_Fact[Discount]),Sales_Fact[[#This Row],[Discount]])</f>
        <v>0.18</v>
      </c>
      <c r="I296" t="s">
        <v>1864</v>
      </c>
      <c r="J296" s="1">
        <f>Sales_Fact[[#This Row],[Quantity2]]*Sales_Fact[[#This Row],[Unit_Price3]]*(1-Sales_Fact[[#This Row],[Discount4]])</f>
        <v>378.59399999999999</v>
      </c>
      <c r="K296" s="1">
        <f>Sales_Fact[[#This Row],[Quantity2]]*Sales_Fact[[#This Row],[Unit_Price3]]</f>
        <v>461.7</v>
      </c>
      <c r="L296" s="1">
        <f>Sales_Fact[[#This Row],[Gross Amount]]*Sales_Fact[[#This Row],[Discount4]]</f>
        <v>83.105999999999995</v>
      </c>
      <c r="M296" s="1" t="str">
        <f>IF(Sales_Fact[[#This Row],[Total_Amount5]]&gt;1000,"High Value","Standard")</f>
        <v>Standard</v>
      </c>
      <c r="N296" s="1" t="str">
        <f>_xlfn.XLOOKUP(D296,Product_Dim!$A$2:$A$101,Product_Dim!$B$2:$B$101,"Not Found")</f>
        <v>Men's Casual Sneakers</v>
      </c>
      <c r="O296" s="1" t="str">
        <f>_xlfn.XLOOKUP(D296,Product_Dim!$A$2:$A$101,Product_Dim!$C$2:$C$101)</f>
        <v>Clothing</v>
      </c>
      <c r="P296" s="1">
        <f>_xlfn.XLOOKUP(D296,Product_Dim!$A$2:$A$101,Product_Dim!$H$2:$H$101)</f>
        <v>353.47</v>
      </c>
      <c r="Q296" s="1" t="str">
        <f>_xlfn.XLOOKUP(C296,'Customer_Dim'!$A$2:$A$501,'Customer_Dim'!$I$2:$I$501)</f>
        <v>Bronze</v>
      </c>
      <c r="R296" s="1" t="str">
        <f>_xlfn.XLOOKUP(C296,'Customer_Dim'!$A$2:$A$501,'Customer_Dim'!$D$2:$D$501)</f>
        <v>Male</v>
      </c>
      <c r="S296" s="1" t="str">
        <f>_xlfn.XLOOKUP(C296,'Customer_Dim'!$A$2:$A$501,'Customer_Dim'!$L$2:$L$501)</f>
        <v>Senior</v>
      </c>
      <c r="T296" s="1" t="str">
        <f>_xlfn.XLOOKUP(E296,Store_Dim!$A$2:$A$21,Store_Dim!$C$2:$C$21)</f>
        <v>South</v>
      </c>
      <c r="U296" s="1" t="str">
        <f>_xlfn.XLOOKUP(E296,Store_Dim!$A$2:$A$21,Store_Dim!$E$2:$E$21)</f>
        <v>Online</v>
      </c>
      <c r="V296" s="1">
        <f>Table8[[#This Row],[Cost]]*Table8[[#This Row],[Quantity]]</f>
        <v>706.94</v>
      </c>
      <c r="W296" s="1">
        <f>Table8[[#This Row],[Total_Amount]]-Table8[[#This Row],[Total Cost]]</f>
        <v>-328.34600000000006</v>
      </c>
    </row>
    <row r="297" spans="1:23" hidden="1" x14ac:dyDescent="0.25">
      <c r="A297" t="s">
        <v>3745</v>
      </c>
      <c r="B297" s="3">
        <v>45354</v>
      </c>
      <c r="C297" t="s">
        <v>242</v>
      </c>
      <c r="D297" t="s">
        <v>1719</v>
      </c>
      <c r="E297" t="s">
        <v>1896</v>
      </c>
      <c r="F297" s="4">
        <f>IF(ISBLANK(Sales_Fact[[#This Row],[Quantity]]),MEDIAN(Sales_Fact[Quantity]),Sales_Fact[[#This Row],[Quantity]])</f>
        <v>4</v>
      </c>
      <c r="G297" s="1">
        <f>IF(ISBLANK(Sales_Fact[[#This Row],[Unit_Price]]),MEDIAN(Sales_Fact[Unit_Price]),Sales_Fact[[#This Row],[Unit_Price]])</f>
        <v>626.35</v>
      </c>
      <c r="H297" s="2">
        <f>IF(ISBLANK(Sales_Fact[[#This Row],[Discount]]),MEDIAN(Sales_Fact[Discount]),Sales_Fact[[#This Row],[Discount]])</f>
        <v>0.25</v>
      </c>
      <c r="I297" t="s">
        <v>1868</v>
      </c>
      <c r="J297" s="1">
        <f>Sales_Fact[[#This Row],[Quantity2]]*Sales_Fact[[#This Row],[Unit_Price3]]*(1-Sales_Fact[[#This Row],[Discount4]])</f>
        <v>1879.0500000000002</v>
      </c>
      <c r="K297" s="1">
        <f>Sales_Fact[[#This Row],[Quantity2]]*Sales_Fact[[#This Row],[Unit_Price3]]</f>
        <v>2505.4</v>
      </c>
      <c r="L297" s="1">
        <f>Sales_Fact[[#This Row],[Gross Amount]]*Sales_Fact[[#This Row],[Discount4]]</f>
        <v>626.35</v>
      </c>
      <c r="M297" s="1" t="str">
        <f>IF(Sales_Fact[[#This Row],[Total_Amount5]]&gt;1000,"High Value","Standard")</f>
        <v>High Value</v>
      </c>
      <c r="N297" s="1" t="str">
        <f>_xlfn.XLOOKUP(D297,Product_Dim!$A$2:$A$101,Product_Dim!$B$2:$B$101,"Not Found")</f>
        <v>Premium Blanket Throw</v>
      </c>
      <c r="O297" s="1" t="str">
        <f>_xlfn.XLOOKUP(D297,Product_Dim!$A$2:$A$101,Product_Dim!$C$2:$C$101)</f>
        <v>Home</v>
      </c>
      <c r="P297" s="1">
        <f>_xlfn.XLOOKUP(D297,Product_Dim!$A$2:$A$101,Product_Dim!$H$2:$H$101)</f>
        <v>461.47</v>
      </c>
      <c r="Q297" s="1" t="str">
        <f>_xlfn.XLOOKUP(C297,'Customer_Dim'!$A$2:$A$501,'Customer_Dim'!$I$2:$I$501)</f>
        <v>Gold</v>
      </c>
      <c r="R297" s="1" t="str">
        <f>_xlfn.XLOOKUP(C297,'Customer_Dim'!$A$2:$A$501,'Customer_Dim'!$D$2:$D$501)</f>
        <v>Male</v>
      </c>
      <c r="S297" s="1" t="str">
        <f>_xlfn.XLOOKUP(C297,'Customer_Dim'!$A$2:$A$501,'Customer_Dim'!$L$2:$L$501)</f>
        <v>Middle Age</v>
      </c>
      <c r="T297" s="1" t="str">
        <f>_xlfn.XLOOKUP(E297,Store_Dim!$A$2:$A$21,Store_Dim!$C$2:$C$21)</f>
        <v>East</v>
      </c>
      <c r="U297" s="1" t="str">
        <f>_xlfn.XLOOKUP(E297,Store_Dim!$A$2:$A$21,Store_Dim!$E$2:$E$21)</f>
        <v>Flagship</v>
      </c>
      <c r="V297" s="1">
        <f>Table8[[#This Row],[Cost]]*Table8[[#This Row],[Quantity]]</f>
        <v>1845.88</v>
      </c>
      <c r="W297" s="1">
        <f>Table8[[#This Row],[Total_Amount]]-Table8[[#This Row],[Total Cost]]</f>
        <v>33.170000000000073</v>
      </c>
    </row>
    <row r="298" spans="1:23" x14ac:dyDescent="0.25">
      <c r="A298" t="s">
        <v>3266</v>
      </c>
      <c r="B298" s="3">
        <v>45656</v>
      </c>
      <c r="C298" t="s">
        <v>242</v>
      </c>
      <c r="D298" t="s">
        <v>1692</v>
      </c>
      <c r="E298" t="s">
        <v>1913</v>
      </c>
      <c r="F298" s="4">
        <f>IF(ISBLANK(Sales_Fact[[#This Row],[Quantity]]),MEDIAN(Sales_Fact[Quantity]),Sales_Fact[[#This Row],[Quantity]])</f>
        <v>4</v>
      </c>
      <c r="G298" s="21">
        <f>IF(ISBLANK(Sales_Fact[[#This Row],[Unit_Price]]),MEDIAN(Sales_Fact[Unit_Price]),Sales_Fact[[#This Row],[Unit_Price]])</f>
        <v>108.55</v>
      </c>
      <c r="H298" s="2">
        <f>IF(ISBLANK(Sales_Fact[[#This Row],[Discount]]),MEDIAN(Sales_Fact[Discount]),Sales_Fact[[#This Row],[Discount]])</f>
        <v>0.18</v>
      </c>
      <c r="I298" t="s">
        <v>1861</v>
      </c>
      <c r="J298" s="21">
        <f>Sales_Fact[[#This Row],[Quantity2]]*Sales_Fact[[#This Row],[Unit_Price3]]*(1-Sales_Fact[[#This Row],[Discount4]])</f>
        <v>356.04400000000004</v>
      </c>
      <c r="K298" s="21">
        <f>Sales_Fact[[#This Row],[Quantity2]]*Sales_Fact[[#This Row],[Unit_Price3]]</f>
        <v>434.2</v>
      </c>
      <c r="L298" s="21">
        <f>Sales_Fact[[#This Row],[Gross Amount]]*Sales_Fact[[#This Row],[Discount4]]</f>
        <v>78.155999999999992</v>
      </c>
      <c r="M298" s="1" t="str">
        <f>IF(Sales_Fact[[#This Row],[Total_Amount5]]&gt;1000,"High Value","Standard")</f>
        <v>Standard</v>
      </c>
      <c r="N298" s="1" t="str">
        <f>_xlfn.XLOOKUP(D298,Product_Dim!$A$2:$A$101,Product_Dim!$B$2:$B$101,"Not Found")</f>
        <v>Makeup Brush Set</v>
      </c>
      <c r="O298" s="1" t="str">
        <f>_xlfn.XLOOKUP(D298,Product_Dim!$A$2:$A$101,Product_Dim!$C$2:$C$101)</f>
        <v>Beauty</v>
      </c>
      <c r="P298" s="1">
        <f>_xlfn.XLOOKUP(D298,Product_Dim!$A$2:$A$101,Product_Dim!$H$2:$H$101)</f>
        <v>242.96499999999997</v>
      </c>
      <c r="Q298" s="1" t="str">
        <f>_xlfn.XLOOKUP(C298,'Customer_Dim'!$A$2:$A$501,'Customer_Dim'!$I$2:$I$501)</f>
        <v>Gold</v>
      </c>
      <c r="R298" s="1" t="str">
        <f>_xlfn.XLOOKUP(C298,'Customer_Dim'!$A$2:$A$501,'Customer_Dim'!$D$2:$D$501)</f>
        <v>Male</v>
      </c>
      <c r="S298" s="1" t="str">
        <f>_xlfn.XLOOKUP(C298,'Customer_Dim'!$A$2:$A$501,'Customer_Dim'!$L$2:$L$501)</f>
        <v>Middle Age</v>
      </c>
      <c r="T298" s="1" t="str">
        <f>_xlfn.XLOOKUP(E298,Store_Dim!$A$2:$A$21,Store_Dim!$C$2:$C$21)</f>
        <v>North</v>
      </c>
      <c r="U298" s="1" t="str">
        <f>_xlfn.XLOOKUP(E298,Store_Dim!$A$2:$A$21,Store_Dim!$E$2:$E$21)</f>
        <v>Online</v>
      </c>
      <c r="V298" s="21">
        <f>Table8[[#This Row],[Cost]]*Table8[[#This Row],[Quantity]]</f>
        <v>971.8599999999999</v>
      </c>
      <c r="W298" s="21">
        <f>Table8[[#This Row],[Total_Amount]]-Table8[[#This Row],[Total Cost]]</f>
        <v>-615.8159999999998</v>
      </c>
    </row>
    <row r="299" spans="1:23" hidden="1" x14ac:dyDescent="0.25">
      <c r="A299" t="s">
        <v>2184</v>
      </c>
      <c r="B299" s="3">
        <v>45583</v>
      </c>
      <c r="C299" t="s">
        <v>245</v>
      </c>
      <c r="D299" t="s">
        <v>1821</v>
      </c>
      <c r="E299" t="s">
        <v>1883</v>
      </c>
      <c r="F299" s="4">
        <f>IF(ISBLANK(Sales_Fact[[#This Row],[Quantity]]),MEDIAN(Sales_Fact[Quantity]),Sales_Fact[[#This Row],[Quantity]])</f>
        <v>4</v>
      </c>
      <c r="G299" s="1">
        <f>IF(ISBLANK(Sales_Fact[[#This Row],[Unit_Price]]),MEDIAN(Sales_Fact[Unit_Price]),Sales_Fact[[#This Row],[Unit_Price]])</f>
        <v>353.67</v>
      </c>
      <c r="H299" s="2">
        <f>IF(ISBLANK(Sales_Fact[[#This Row],[Discount]]),MEDIAN(Sales_Fact[Discount]),Sales_Fact[[#This Row],[Discount]])</f>
        <v>0.03</v>
      </c>
      <c r="I299" t="s">
        <v>1861</v>
      </c>
      <c r="J299" s="1">
        <f>Sales_Fact[[#This Row],[Quantity2]]*Sales_Fact[[#This Row],[Unit_Price3]]*(1-Sales_Fact[[#This Row],[Discount4]])</f>
        <v>1372.2396000000001</v>
      </c>
      <c r="K299" s="1">
        <f>Sales_Fact[[#This Row],[Quantity2]]*Sales_Fact[[#This Row],[Unit_Price3]]</f>
        <v>1414.68</v>
      </c>
      <c r="L299" s="1">
        <f>Sales_Fact[[#This Row],[Gross Amount]]*Sales_Fact[[#This Row],[Discount4]]</f>
        <v>42.440399999999997</v>
      </c>
      <c r="M299" s="1" t="str">
        <f>IF(Sales_Fact[[#This Row],[Total_Amount5]]&gt;1000,"High Value","Standard")</f>
        <v>High Value</v>
      </c>
      <c r="N299" s="1" t="str">
        <f>_xlfn.XLOOKUP(D299,Product_Dim!$A$2:$A$101,Product_Dim!$B$2:$B$101,"Not Found")</f>
        <v>Gaming Mouse Pad XL</v>
      </c>
      <c r="O299" s="1" t="str">
        <f>_xlfn.XLOOKUP(D299,Product_Dim!$A$2:$A$101,Product_Dim!$C$2:$C$101)</f>
        <v>Electronics</v>
      </c>
      <c r="P299" s="1">
        <f>_xlfn.XLOOKUP(D299,Product_Dim!$A$2:$A$101,Product_Dim!$H$2:$H$101)</f>
        <v>340.14</v>
      </c>
      <c r="Q299" s="1" t="str">
        <f>_xlfn.XLOOKUP(C299,'Customer_Dim'!$A$2:$A$501,'Customer_Dim'!$I$2:$I$501)</f>
        <v>Silver</v>
      </c>
      <c r="R299" s="1" t="str">
        <f>_xlfn.XLOOKUP(C299,'Customer_Dim'!$A$2:$A$501,'Customer_Dim'!$D$2:$D$501)</f>
        <v>Female</v>
      </c>
      <c r="S299" s="1" t="str">
        <f>_xlfn.XLOOKUP(C299,'Customer_Dim'!$A$2:$A$501,'Customer_Dim'!$L$2:$L$501)</f>
        <v>Young</v>
      </c>
      <c r="T299" s="1" t="str">
        <f>_xlfn.XLOOKUP(E299,Store_Dim!$A$2:$A$21,Store_Dim!$C$2:$C$21)</f>
        <v>North</v>
      </c>
      <c r="U299" s="1" t="str">
        <f>_xlfn.XLOOKUP(E299,Store_Dim!$A$2:$A$21,Store_Dim!$E$2:$E$21)</f>
        <v>Flagship</v>
      </c>
      <c r="V299" s="1">
        <f>Table8[[#This Row],[Cost]]*Table8[[#This Row],[Quantity]]</f>
        <v>1360.56</v>
      </c>
      <c r="W299" s="1">
        <f>Table8[[#This Row],[Total_Amount]]-Table8[[#This Row],[Total Cost]]</f>
        <v>11.679600000000164</v>
      </c>
    </row>
    <row r="300" spans="1:23" hidden="1" x14ac:dyDescent="0.25">
      <c r="A300" t="s">
        <v>1880</v>
      </c>
      <c r="B300" s="3">
        <v>45335</v>
      </c>
      <c r="C300" t="s">
        <v>245</v>
      </c>
      <c r="D300" t="s">
        <v>1623</v>
      </c>
      <c r="E300" t="s">
        <v>1881</v>
      </c>
      <c r="F300" s="4">
        <f>IF(ISBLANK(Sales_Fact[[#This Row],[Quantity]]),MEDIAN(Sales_Fact[Quantity]),Sales_Fact[[#This Row],[Quantity]])</f>
        <v>4</v>
      </c>
      <c r="G300" s="1">
        <f>IF(ISBLANK(Sales_Fact[[#This Row],[Unit_Price]]),MEDIAN(Sales_Fact[Unit_Price]),Sales_Fact[[#This Row],[Unit_Price]])</f>
        <v>61.98</v>
      </c>
      <c r="H300" s="2">
        <f>IF(ISBLANK(Sales_Fact[[#This Row],[Discount]]),MEDIAN(Sales_Fact[Discount]),Sales_Fact[[#This Row],[Discount]])</f>
        <v>0.16</v>
      </c>
      <c r="I300" t="s">
        <v>1861</v>
      </c>
      <c r="J300" s="1">
        <f>Sales_Fact[[#This Row],[Quantity2]]*Sales_Fact[[#This Row],[Unit_Price3]]*(1-Sales_Fact[[#This Row],[Discount4]])</f>
        <v>208.25279999999998</v>
      </c>
      <c r="K300" s="1">
        <f>Sales_Fact[[#This Row],[Quantity2]]*Sales_Fact[[#This Row],[Unit_Price3]]</f>
        <v>247.92</v>
      </c>
      <c r="L300" s="1">
        <f>Sales_Fact[[#This Row],[Gross Amount]]*Sales_Fact[[#This Row],[Discount4]]</f>
        <v>39.667200000000001</v>
      </c>
      <c r="M300" s="1" t="str">
        <f>IF(Sales_Fact[[#This Row],[Total_Amount5]]&gt;1000,"High Value","Standard")</f>
        <v>Standard</v>
      </c>
      <c r="N300" s="1" t="str">
        <f>_xlfn.XLOOKUP(D300,Product_Dim!$A$2:$A$101,Product_Dim!$B$2:$B$101,"Not Found")</f>
        <v>Foldable Camping Chair</v>
      </c>
      <c r="O300" s="1" t="str">
        <f>_xlfn.XLOOKUP(D300,Product_Dim!$A$2:$A$101,Product_Dim!$C$2:$C$101)</f>
        <v>Sports</v>
      </c>
      <c r="P300" s="1">
        <f>_xlfn.XLOOKUP(D300,Product_Dim!$A$2:$A$101,Product_Dim!$H$2:$H$101)</f>
        <v>166.06</v>
      </c>
      <c r="Q300" s="1" t="str">
        <f>_xlfn.XLOOKUP(C300,'Customer_Dim'!$A$2:$A$501,'Customer_Dim'!$I$2:$I$501)</f>
        <v>Silver</v>
      </c>
      <c r="R300" s="1" t="str">
        <f>_xlfn.XLOOKUP(C300,'Customer_Dim'!$A$2:$A$501,'Customer_Dim'!$D$2:$D$501)</f>
        <v>Female</v>
      </c>
      <c r="S300" s="1" t="str">
        <f>_xlfn.XLOOKUP(C300,'Customer_Dim'!$A$2:$A$501,'Customer_Dim'!$L$2:$L$501)</f>
        <v>Young</v>
      </c>
      <c r="T300" s="1" t="str">
        <f>_xlfn.XLOOKUP(E300,Store_Dim!$A$2:$A$21,Store_Dim!$C$2:$C$21)</f>
        <v>South</v>
      </c>
      <c r="U300" s="1" t="str">
        <f>_xlfn.XLOOKUP(E300,Store_Dim!$A$2:$A$21,Store_Dim!$E$2:$E$21)</f>
        <v>Outlet</v>
      </c>
      <c r="V300" s="1">
        <f>Table8[[#This Row],[Cost]]*Table8[[#This Row],[Quantity]]</f>
        <v>664.24</v>
      </c>
      <c r="W300" s="1">
        <f>Table8[[#This Row],[Total_Amount]]-Table8[[#This Row],[Total Cost]]</f>
        <v>-455.98720000000003</v>
      </c>
    </row>
    <row r="301" spans="1:23" hidden="1" x14ac:dyDescent="0.25">
      <c r="A301" t="s">
        <v>1977</v>
      </c>
      <c r="B301" s="3">
        <v>45657</v>
      </c>
      <c r="C301" t="s">
        <v>245</v>
      </c>
      <c r="D301" t="s">
        <v>1608</v>
      </c>
      <c r="E301" t="s">
        <v>1874</v>
      </c>
      <c r="F301" s="4">
        <f>IF(ISBLANK(Sales_Fact[[#This Row],[Quantity]]),MEDIAN(Sales_Fact[Quantity]),Sales_Fact[[#This Row],[Quantity]])</f>
        <v>2</v>
      </c>
      <c r="G301" s="1">
        <f>IF(ISBLANK(Sales_Fact[[#This Row],[Unit_Price]]),MEDIAN(Sales_Fact[Unit_Price]),Sales_Fact[[#This Row],[Unit_Price]])</f>
        <v>873.1</v>
      </c>
      <c r="H301" s="2">
        <f>IF(ISBLANK(Sales_Fact[[#This Row],[Discount]]),MEDIAN(Sales_Fact[Discount]),Sales_Fact[[#This Row],[Discount]])</f>
        <v>0.12</v>
      </c>
      <c r="I301" t="s">
        <v>1864</v>
      </c>
      <c r="J301" s="1">
        <f>Sales_Fact[[#This Row],[Quantity2]]*Sales_Fact[[#This Row],[Unit_Price3]]*(1-Sales_Fact[[#This Row],[Discount4]])</f>
        <v>1536.6559999999999</v>
      </c>
      <c r="K301" s="1">
        <f>Sales_Fact[[#This Row],[Quantity2]]*Sales_Fact[[#This Row],[Unit_Price3]]</f>
        <v>1746.2</v>
      </c>
      <c r="L301" s="1">
        <f>Sales_Fact[[#This Row],[Gross Amount]]*Sales_Fact[[#This Row],[Discount4]]</f>
        <v>209.54400000000001</v>
      </c>
      <c r="M301" s="1" t="str">
        <f>IF(Sales_Fact[[#This Row],[Total_Amount5]]&gt;1000,"High Value","Standard")</f>
        <v>High Value</v>
      </c>
      <c r="N301" s="1" t="str">
        <f>_xlfn.XLOOKUP(D301,Product_Dim!$A$2:$A$101,Product_Dim!$B$2:$B$101,"Not Found")</f>
        <v>Knee Support Brace</v>
      </c>
      <c r="O301" s="1" t="str">
        <f>_xlfn.XLOOKUP(D301,Product_Dim!$A$2:$A$101,Product_Dim!$C$2:$C$101)</f>
        <v>Sports</v>
      </c>
      <c r="P301" s="1">
        <f>_xlfn.XLOOKUP(D301,Product_Dim!$A$2:$A$101,Product_Dim!$H$2:$H$101)</f>
        <v>21.34</v>
      </c>
      <c r="Q301" s="1" t="str">
        <f>_xlfn.XLOOKUP(C301,'Customer_Dim'!$A$2:$A$501,'Customer_Dim'!$I$2:$I$501)</f>
        <v>Silver</v>
      </c>
      <c r="R301" s="1" t="str">
        <f>_xlfn.XLOOKUP(C301,'Customer_Dim'!$A$2:$A$501,'Customer_Dim'!$D$2:$D$501)</f>
        <v>Female</v>
      </c>
      <c r="S301" s="1" t="str">
        <f>_xlfn.XLOOKUP(C301,'Customer_Dim'!$A$2:$A$501,'Customer_Dim'!$L$2:$L$501)</f>
        <v>Young</v>
      </c>
      <c r="T301" s="1" t="str">
        <f>_xlfn.XLOOKUP(E301,Store_Dim!$A$2:$A$21,Store_Dim!$C$2:$C$21)</f>
        <v>South</v>
      </c>
      <c r="U301" s="1" t="str">
        <f>_xlfn.XLOOKUP(E301,Store_Dim!$A$2:$A$21,Store_Dim!$E$2:$E$21)</f>
        <v>Online</v>
      </c>
      <c r="V301" s="1">
        <f>Table8[[#This Row],[Cost]]*Table8[[#This Row],[Quantity]]</f>
        <v>42.68</v>
      </c>
      <c r="W301" s="1">
        <f>Table8[[#This Row],[Total_Amount]]-Table8[[#This Row],[Total Cost]]</f>
        <v>1493.9759999999999</v>
      </c>
    </row>
    <row r="302" spans="1:23" hidden="1" x14ac:dyDescent="0.25">
      <c r="A302" t="s">
        <v>3725</v>
      </c>
      <c r="B302" s="3">
        <v>45392</v>
      </c>
      <c r="C302" t="s">
        <v>245</v>
      </c>
      <c r="D302" t="s">
        <v>1578</v>
      </c>
      <c r="E302" t="s">
        <v>1913</v>
      </c>
      <c r="F302" s="4">
        <f>IF(ISBLANK(Sales_Fact[[#This Row],[Quantity]]),MEDIAN(Sales_Fact[Quantity]),Sales_Fact[[#This Row],[Quantity]])</f>
        <v>4</v>
      </c>
      <c r="G302" s="1">
        <f>IF(ISBLANK(Sales_Fact[[#This Row],[Unit_Price]]),MEDIAN(Sales_Fact[Unit_Price]),Sales_Fact[[#This Row],[Unit_Price]])</f>
        <v>889.47</v>
      </c>
      <c r="H302" s="2">
        <f>IF(ISBLANK(Sales_Fact[[#This Row],[Discount]]),MEDIAN(Sales_Fact[Discount]),Sales_Fact[[#This Row],[Discount]])</f>
        <v>0.24</v>
      </c>
      <c r="I302" t="s">
        <v>1868</v>
      </c>
      <c r="J302" s="1">
        <f>Sales_Fact[[#This Row],[Quantity2]]*Sales_Fact[[#This Row],[Unit_Price3]]*(1-Sales_Fact[[#This Row],[Discount4]])</f>
        <v>2703.9888000000001</v>
      </c>
      <c r="K302" s="1">
        <f>Sales_Fact[[#This Row],[Quantity2]]*Sales_Fact[[#This Row],[Unit_Price3]]</f>
        <v>3557.88</v>
      </c>
      <c r="L302" s="1">
        <f>Sales_Fact[[#This Row],[Gross Amount]]*Sales_Fact[[#This Row],[Discount4]]</f>
        <v>853.89120000000003</v>
      </c>
      <c r="M302" s="1" t="str">
        <f>IF(Sales_Fact[[#This Row],[Total_Amount5]]&gt;1000,"High Value","Standard")</f>
        <v>High Value</v>
      </c>
      <c r="N302" s="1" t="str">
        <f>_xlfn.XLOOKUP(D302,Product_Dim!$A$2:$A$101,Product_Dim!$B$2:$B$101,"Not Found")</f>
        <v>Adjustable Dumbbell Set</v>
      </c>
      <c r="O302" s="1" t="str">
        <f>_xlfn.XLOOKUP(D302,Product_Dim!$A$2:$A$101,Product_Dim!$C$2:$C$101)</f>
        <v>Sports</v>
      </c>
      <c r="P302" s="1">
        <f>_xlfn.XLOOKUP(D302,Product_Dim!$A$2:$A$101,Product_Dim!$H$2:$H$101)</f>
        <v>495.72</v>
      </c>
      <c r="Q302" s="1" t="str">
        <f>_xlfn.XLOOKUP(C302,'Customer_Dim'!$A$2:$A$501,'Customer_Dim'!$I$2:$I$501)</f>
        <v>Silver</v>
      </c>
      <c r="R302" s="1" t="str">
        <f>_xlfn.XLOOKUP(C302,'Customer_Dim'!$A$2:$A$501,'Customer_Dim'!$D$2:$D$501)</f>
        <v>Female</v>
      </c>
      <c r="S302" s="1" t="str">
        <f>_xlfn.XLOOKUP(C302,'Customer_Dim'!$A$2:$A$501,'Customer_Dim'!$L$2:$L$501)</f>
        <v>Young</v>
      </c>
      <c r="T302" s="1" t="str">
        <f>_xlfn.XLOOKUP(E302,Store_Dim!$A$2:$A$21,Store_Dim!$C$2:$C$21)</f>
        <v>North</v>
      </c>
      <c r="U302" s="1" t="str">
        <f>_xlfn.XLOOKUP(E302,Store_Dim!$A$2:$A$21,Store_Dim!$E$2:$E$21)</f>
        <v>Online</v>
      </c>
      <c r="V302" s="1">
        <f>Table8[[#This Row],[Cost]]*Table8[[#This Row],[Quantity]]</f>
        <v>1982.88</v>
      </c>
      <c r="W302" s="1">
        <f>Table8[[#This Row],[Total_Amount]]-Table8[[#This Row],[Total Cost]]</f>
        <v>721.10879999999997</v>
      </c>
    </row>
    <row r="303" spans="1:23" hidden="1" x14ac:dyDescent="0.25">
      <c r="A303" t="s">
        <v>2242</v>
      </c>
      <c r="B303" s="3">
        <v>45299</v>
      </c>
      <c r="C303" t="s">
        <v>245</v>
      </c>
      <c r="D303" t="s">
        <v>1605</v>
      </c>
      <c r="E303" t="s">
        <v>1883</v>
      </c>
      <c r="F303" s="4">
        <f>IF(ISBLANK(Sales_Fact[[#This Row],[Quantity]]),MEDIAN(Sales_Fact[Quantity]),Sales_Fact[[#This Row],[Quantity]])</f>
        <v>3</v>
      </c>
      <c r="G303" s="1">
        <f>IF(ISBLANK(Sales_Fact[[#This Row],[Unit_Price]]),MEDIAN(Sales_Fact[Unit_Price]),Sales_Fact[[#This Row],[Unit_Price]])</f>
        <v>803.76</v>
      </c>
      <c r="H303" s="2">
        <f>IF(ISBLANK(Sales_Fact[[#This Row],[Discount]]),MEDIAN(Sales_Fact[Discount]),Sales_Fact[[#This Row],[Discount]])</f>
        <v>0.19</v>
      </c>
      <c r="I303" t="s">
        <v>1868</v>
      </c>
      <c r="J303" s="1">
        <f>Sales_Fact[[#This Row],[Quantity2]]*Sales_Fact[[#This Row],[Unit_Price3]]*(1-Sales_Fact[[#This Row],[Discount4]])</f>
        <v>1953.1368</v>
      </c>
      <c r="K303" s="1">
        <f>Sales_Fact[[#This Row],[Quantity2]]*Sales_Fact[[#This Row],[Unit_Price3]]</f>
        <v>2411.2799999999997</v>
      </c>
      <c r="L303" s="1">
        <f>Sales_Fact[[#This Row],[Gross Amount]]*Sales_Fact[[#This Row],[Discount4]]</f>
        <v>458.14319999999998</v>
      </c>
      <c r="M303" s="1" t="str">
        <f>IF(Sales_Fact[[#This Row],[Total_Amount5]]&gt;1000,"High Value","Standard")</f>
        <v>High Value</v>
      </c>
      <c r="N303" s="1" t="str">
        <f>_xlfn.XLOOKUP(D303,Product_Dim!$A$2:$A$101,Product_Dim!$B$2:$B$101,"Not Found")</f>
        <v>Women's Denim Jeans</v>
      </c>
      <c r="O303" s="1" t="str">
        <f>_xlfn.XLOOKUP(D303,Product_Dim!$A$2:$A$101,Product_Dim!$C$2:$C$101)</f>
        <v>Clothing</v>
      </c>
      <c r="P303" s="1">
        <f>_xlfn.XLOOKUP(D303,Product_Dim!$A$2:$A$101,Product_Dim!$H$2:$H$101)</f>
        <v>242.96499999999997</v>
      </c>
      <c r="Q303" s="1" t="str">
        <f>_xlfn.XLOOKUP(C303,'Customer_Dim'!$A$2:$A$501,'Customer_Dim'!$I$2:$I$501)</f>
        <v>Silver</v>
      </c>
      <c r="R303" s="1" t="str">
        <f>_xlfn.XLOOKUP(C303,'Customer_Dim'!$A$2:$A$501,'Customer_Dim'!$D$2:$D$501)</f>
        <v>Female</v>
      </c>
      <c r="S303" s="1" t="str">
        <f>_xlfn.XLOOKUP(C303,'Customer_Dim'!$A$2:$A$501,'Customer_Dim'!$L$2:$L$501)</f>
        <v>Young</v>
      </c>
      <c r="T303" s="1" t="str">
        <f>_xlfn.XLOOKUP(E303,Store_Dim!$A$2:$A$21,Store_Dim!$C$2:$C$21)</f>
        <v>North</v>
      </c>
      <c r="U303" s="1" t="str">
        <f>_xlfn.XLOOKUP(E303,Store_Dim!$A$2:$A$21,Store_Dim!$E$2:$E$21)</f>
        <v>Flagship</v>
      </c>
      <c r="V303" s="1">
        <f>Table8[[#This Row],[Cost]]*Table8[[#This Row],[Quantity]]</f>
        <v>728.89499999999998</v>
      </c>
      <c r="W303" s="1">
        <f>Table8[[#This Row],[Total_Amount]]-Table8[[#This Row],[Total Cost]]</f>
        <v>1224.2418</v>
      </c>
    </row>
    <row r="304" spans="1:23" hidden="1" x14ac:dyDescent="0.25">
      <c r="A304" t="s">
        <v>2627</v>
      </c>
      <c r="B304" s="3">
        <v>45716</v>
      </c>
      <c r="C304" t="s">
        <v>245</v>
      </c>
      <c r="D304" t="s">
        <v>1611</v>
      </c>
      <c r="E304" t="s">
        <v>1866</v>
      </c>
      <c r="F304" s="4">
        <f>IF(ISBLANK(Sales_Fact[[#This Row],[Quantity]]),MEDIAN(Sales_Fact[Quantity]),Sales_Fact[[#This Row],[Quantity]])</f>
        <v>2</v>
      </c>
      <c r="G304" s="1">
        <f>IF(ISBLANK(Sales_Fact[[#This Row],[Unit_Price]]),MEDIAN(Sales_Fact[Unit_Price]),Sales_Fact[[#This Row],[Unit_Price]])</f>
        <v>865.14</v>
      </c>
      <c r="H304" s="2">
        <f>IF(ISBLANK(Sales_Fact[[#This Row],[Discount]]),MEDIAN(Sales_Fact[Discount]),Sales_Fact[[#This Row],[Discount]])</f>
        <v>0.2</v>
      </c>
      <c r="I304" t="s">
        <v>1864</v>
      </c>
      <c r="J304" s="1">
        <f>Sales_Fact[[#This Row],[Quantity2]]*Sales_Fact[[#This Row],[Unit_Price3]]*(1-Sales_Fact[[#This Row],[Discount4]])</f>
        <v>1384.2240000000002</v>
      </c>
      <c r="K304" s="1">
        <f>Sales_Fact[[#This Row],[Quantity2]]*Sales_Fact[[#This Row],[Unit_Price3]]</f>
        <v>1730.28</v>
      </c>
      <c r="L304" s="1">
        <f>Sales_Fact[[#This Row],[Gross Amount]]*Sales_Fact[[#This Row],[Discount4]]</f>
        <v>346.05600000000004</v>
      </c>
      <c r="M304" s="1" t="str">
        <f>IF(Sales_Fact[[#This Row],[Total_Amount5]]&gt;1000,"High Value","Standard")</f>
        <v>High Value</v>
      </c>
      <c r="N304" s="1" t="str">
        <f>_xlfn.XLOOKUP(D304,Product_Dim!$A$2:$A$101,Product_Dim!$B$2:$B$101,"Not Found")</f>
        <v>Outdoor Sports Water Bottle</v>
      </c>
      <c r="O304" s="1" t="str">
        <f>_xlfn.XLOOKUP(D304,Product_Dim!$A$2:$A$101,Product_Dim!$C$2:$C$101)</f>
        <v>Sports</v>
      </c>
      <c r="P304" s="1">
        <f>_xlfn.XLOOKUP(D304,Product_Dim!$A$2:$A$101,Product_Dim!$H$2:$H$101)</f>
        <v>131.51</v>
      </c>
      <c r="Q304" s="1" t="str">
        <f>_xlfn.XLOOKUP(C304,'Customer_Dim'!$A$2:$A$501,'Customer_Dim'!$I$2:$I$501)</f>
        <v>Silver</v>
      </c>
      <c r="R304" s="1" t="str">
        <f>_xlfn.XLOOKUP(C304,'Customer_Dim'!$A$2:$A$501,'Customer_Dim'!$D$2:$D$501)</f>
        <v>Female</v>
      </c>
      <c r="S304" s="1" t="str">
        <f>_xlfn.XLOOKUP(C304,'Customer_Dim'!$A$2:$A$501,'Customer_Dim'!$L$2:$L$501)</f>
        <v>Young</v>
      </c>
      <c r="T304" s="1" t="str">
        <f>_xlfn.XLOOKUP(E304,Store_Dim!$A$2:$A$21,Store_Dim!$C$2:$C$21)</f>
        <v>West</v>
      </c>
      <c r="U304" s="1" t="str">
        <f>_xlfn.XLOOKUP(E304,Store_Dim!$A$2:$A$21,Store_Dim!$E$2:$E$21)</f>
        <v>Online</v>
      </c>
      <c r="V304" s="1">
        <f>Table8[[#This Row],[Cost]]*Table8[[#This Row],[Quantity]]</f>
        <v>263.02</v>
      </c>
      <c r="W304" s="1">
        <f>Table8[[#This Row],[Total_Amount]]-Table8[[#This Row],[Total Cost]]</f>
        <v>1121.2040000000002</v>
      </c>
    </row>
    <row r="305" spans="1:23" hidden="1" x14ac:dyDescent="0.25">
      <c r="A305" t="s">
        <v>3237</v>
      </c>
      <c r="B305" s="3">
        <v>45373</v>
      </c>
      <c r="C305" t="s">
        <v>245</v>
      </c>
      <c r="D305" t="s">
        <v>1585</v>
      </c>
      <c r="E305" t="s">
        <v>1896</v>
      </c>
      <c r="F305" s="4">
        <f>IF(ISBLANK(Sales_Fact[[#This Row],[Quantity]]),MEDIAN(Sales_Fact[Quantity]),Sales_Fact[[#This Row],[Quantity]])</f>
        <v>2</v>
      </c>
      <c r="G305" s="1">
        <f>IF(ISBLANK(Sales_Fact[[#This Row],[Unit_Price]]),MEDIAN(Sales_Fact[Unit_Price]),Sales_Fact[[#This Row],[Unit_Price]])</f>
        <v>916.49</v>
      </c>
      <c r="H305" s="2">
        <f>IF(ISBLANK(Sales_Fact[[#This Row],[Discount]]),MEDIAN(Sales_Fact[Discount]),Sales_Fact[[#This Row],[Discount]])</f>
        <v>0.3</v>
      </c>
      <c r="I305" t="s">
        <v>1864</v>
      </c>
      <c r="J305" s="1">
        <f>Sales_Fact[[#This Row],[Quantity2]]*Sales_Fact[[#This Row],[Unit_Price3]]*(1-Sales_Fact[[#This Row],[Discount4]])</f>
        <v>1283.086</v>
      </c>
      <c r="K305" s="1">
        <f>Sales_Fact[[#This Row],[Quantity2]]*Sales_Fact[[#This Row],[Unit_Price3]]</f>
        <v>1832.98</v>
      </c>
      <c r="L305" s="1">
        <f>Sales_Fact[[#This Row],[Gross Amount]]*Sales_Fact[[#This Row],[Discount4]]</f>
        <v>549.89400000000001</v>
      </c>
      <c r="M305" s="1" t="str">
        <f>IF(Sales_Fact[[#This Row],[Total_Amount5]]&gt;1000,"High Value","Standard")</f>
        <v>High Value</v>
      </c>
      <c r="N305" s="1" t="str">
        <f>_xlfn.XLOOKUP(D305,Product_Dim!$A$2:$A$101,Product_Dim!$B$2:$B$101,"Not Found")</f>
        <v>HD Smart TV Stick</v>
      </c>
      <c r="O305" s="1" t="str">
        <f>_xlfn.XLOOKUP(D305,Product_Dim!$A$2:$A$101,Product_Dim!$C$2:$C$101)</f>
        <v>Electronics</v>
      </c>
      <c r="P305" s="1">
        <f>_xlfn.XLOOKUP(D305,Product_Dim!$A$2:$A$101,Product_Dim!$H$2:$H$101)</f>
        <v>449.4</v>
      </c>
      <c r="Q305" s="1" t="str">
        <f>_xlfn.XLOOKUP(C305,'Customer_Dim'!$A$2:$A$501,'Customer_Dim'!$I$2:$I$501)</f>
        <v>Silver</v>
      </c>
      <c r="R305" s="1" t="str">
        <f>_xlfn.XLOOKUP(C305,'Customer_Dim'!$A$2:$A$501,'Customer_Dim'!$D$2:$D$501)</f>
        <v>Female</v>
      </c>
      <c r="S305" s="1" t="str">
        <f>_xlfn.XLOOKUP(C305,'Customer_Dim'!$A$2:$A$501,'Customer_Dim'!$L$2:$L$501)</f>
        <v>Young</v>
      </c>
      <c r="T305" s="1" t="str">
        <f>_xlfn.XLOOKUP(E305,Store_Dim!$A$2:$A$21,Store_Dim!$C$2:$C$21)</f>
        <v>East</v>
      </c>
      <c r="U305" s="1" t="str">
        <f>_xlfn.XLOOKUP(E305,Store_Dim!$A$2:$A$21,Store_Dim!$E$2:$E$21)</f>
        <v>Flagship</v>
      </c>
      <c r="V305" s="1">
        <f>Table8[[#This Row],[Cost]]*Table8[[#This Row],[Quantity]]</f>
        <v>898.8</v>
      </c>
      <c r="W305" s="1">
        <f>Table8[[#This Row],[Total_Amount]]-Table8[[#This Row],[Total Cost]]</f>
        <v>384.28600000000006</v>
      </c>
    </row>
    <row r="306" spans="1:23" hidden="1" x14ac:dyDescent="0.25">
      <c r="A306" t="s">
        <v>2521</v>
      </c>
      <c r="B306" s="3">
        <v>45642</v>
      </c>
      <c r="C306" t="s">
        <v>248</v>
      </c>
      <c r="D306" t="s">
        <v>1602</v>
      </c>
      <c r="E306" t="s">
        <v>1874</v>
      </c>
      <c r="F306" s="4">
        <f>IF(ISBLANK(Sales_Fact[[#This Row],[Quantity]]),MEDIAN(Sales_Fact[Quantity]),Sales_Fact[[#This Row],[Quantity]])</f>
        <v>3</v>
      </c>
      <c r="G306" s="1">
        <f>IF(ISBLANK(Sales_Fact[[#This Row],[Unit_Price]]),MEDIAN(Sales_Fact[Unit_Price]),Sales_Fact[[#This Row],[Unit_Price]])</f>
        <v>781.39</v>
      </c>
      <c r="H306" s="2">
        <f>IF(ISBLANK(Sales_Fact[[#This Row],[Discount]]),MEDIAN(Sales_Fact[Discount]),Sales_Fact[[#This Row],[Discount]])</f>
        <v>0.12</v>
      </c>
      <c r="I306" t="s">
        <v>1864</v>
      </c>
      <c r="J306" s="1">
        <f>Sales_Fact[[#This Row],[Quantity2]]*Sales_Fact[[#This Row],[Unit_Price3]]*(1-Sales_Fact[[#This Row],[Discount4]])</f>
        <v>2062.8696</v>
      </c>
      <c r="K306" s="1">
        <f>Sales_Fact[[#This Row],[Quantity2]]*Sales_Fact[[#This Row],[Unit_Price3]]</f>
        <v>2344.17</v>
      </c>
      <c r="L306" s="1">
        <f>Sales_Fact[[#This Row],[Gross Amount]]*Sales_Fact[[#This Row],[Discount4]]</f>
        <v>281.30040000000002</v>
      </c>
      <c r="M306" s="1" t="str">
        <f>IF(Sales_Fact[[#This Row],[Total_Amount5]]&gt;1000,"High Value","Standard")</f>
        <v>High Value</v>
      </c>
      <c r="N306" s="1" t="str">
        <f>_xlfn.XLOOKUP(D306,Product_Dim!$A$2:$A$101,Product_Dim!$B$2:$B$101,"Not Found")</f>
        <v>Soccer Training Cone Set</v>
      </c>
      <c r="O306" s="1" t="str">
        <f>_xlfn.XLOOKUP(D306,Product_Dim!$A$2:$A$101,Product_Dim!$C$2:$C$101)</f>
        <v>Sports</v>
      </c>
      <c r="P306" s="1">
        <f>_xlfn.XLOOKUP(D306,Product_Dim!$A$2:$A$101,Product_Dim!$H$2:$H$101)</f>
        <v>144.53</v>
      </c>
      <c r="Q306" s="1" t="str">
        <f>_xlfn.XLOOKUP(C306,'Customer_Dim'!$A$2:$A$501,'Customer_Dim'!$I$2:$I$501)</f>
        <v>Silver</v>
      </c>
      <c r="R306" s="1" t="str">
        <f>_xlfn.XLOOKUP(C306,'Customer_Dim'!$A$2:$A$501,'Customer_Dim'!$D$2:$D$501)</f>
        <v>Female</v>
      </c>
      <c r="S306" s="1" t="str">
        <f>_xlfn.XLOOKUP(C306,'Customer_Dim'!$A$2:$A$501,'Customer_Dim'!$L$2:$L$501)</f>
        <v>Young</v>
      </c>
      <c r="T306" s="1" t="str">
        <f>_xlfn.XLOOKUP(E306,Store_Dim!$A$2:$A$21,Store_Dim!$C$2:$C$21)</f>
        <v>South</v>
      </c>
      <c r="U306" s="1" t="str">
        <f>_xlfn.XLOOKUP(E306,Store_Dim!$A$2:$A$21,Store_Dim!$E$2:$E$21)</f>
        <v>Online</v>
      </c>
      <c r="V306" s="1">
        <f>Table8[[#This Row],[Cost]]*Table8[[#This Row],[Quantity]]</f>
        <v>433.59000000000003</v>
      </c>
      <c r="W306" s="1">
        <f>Table8[[#This Row],[Total_Amount]]-Table8[[#This Row],[Total Cost]]</f>
        <v>1629.2795999999998</v>
      </c>
    </row>
    <row r="307" spans="1:23" hidden="1" x14ac:dyDescent="0.25">
      <c r="A307" t="s">
        <v>2759</v>
      </c>
      <c r="B307" s="3">
        <v>45302</v>
      </c>
      <c r="C307" t="s">
        <v>248</v>
      </c>
      <c r="D307" t="s">
        <v>1671</v>
      </c>
      <c r="E307" t="s">
        <v>1888</v>
      </c>
      <c r="F307" s="4">
        <f>IF(ISBLANK(Sales_Fact[[#This Row],[Quantity]]),MEDIAN(Sales_Fact[Quantity]),Sales_Fact[[#This Row],[Quantity]])</f>
        <v>4</v>
      </c>
      <c r="G307" s="1">
        <f>IF(ISBLANK(Sales_Fact[[#This Row],[Unit_Price]]),MEDIAN(Sales_Fact[Unit_Price]),Sales_Fact[[#This Row],[Unit_Price]])</f>
        <v>619.74</v>
      </c>
      <c r="H307" s="2">
        <f>IF(ISBLANK(Sales_Fact[[#This Row],[Discount]]),MEDIAN(Sales_Fact[Discount]),Sales_Fact[[#This Row],[Discount]])</f>
        <v>0.13</v>
      </c>
      <c r="I307" t="s">
        <v>1861</v>
      </c>
      <c r="J307" s="1">
        <f>Sales_Fact[[#This Row],[Quantity2]]*Sales_Fact[[#This Row],[Unit_Price3]]*(1-Sales_Fact[[#This Row],[Discount4]])</f>
        <v>2156.6952000000001</v>
      </c>
      <c r="K307" s="1">
        <f>Sales_Fact[[#This Row],[Quantity2]]*Sales_Fact[[#This Row],[Unit_Price3]]</f>
        <v>2478.96</v>
      </c>
      <c r="L307" s="1">
        <f>Sales_Fact[[#This Row],[Gross Amount]]*Sales_Fact[[#This Row],[Discount4]]</f>
        <v>322.26480000000004</v>
      </c>
      <c r="M307" s="1" t="str">
        <f>IF(Sales_Fact[[#This Row],[Total_Amount5]]&gt;1000,"High Value","Standard")</f>
        <v>High Value</v>
      </c>
      <c r="N307" s="1" t="str">
        <f>_xlfn.XLOOKUP(D307,Product_Dim!$A$2:$A$101,Product_Dim!$B$2:$B$101,"Not Found")</f>
        <v>Noise-Canceling Headphones</v>
      </c>
      <c r="O307" s="1" t="str">
        <f>_xlfn.XLOOKUP(D307,Product_Dim!$A$2:$A$101,Product_Dim!$C$2:$C$101)</f>
        <v>Electronics</v>
      </c>
      <c r="P307" s="1">
        <f>_xlfn.XLOOKUP(D307,Product_Dim!$A$2:$A$101,Product_Dim!$H$2:$H$101)</f>
        <v>38.520000000000003</v>
      </c>
      <c r="Q307" s="1" t="str">
        <f>_xlfn.XLOOKUP(C307,'Customer_Dim'!$A$2:$A$501,'Customer_Dim'!$I$2:$I$501)</f>
        <v>Silver</v>
      </c>
      <c r="R307" s="1" t="str">
        <f>_xlfn.XLOOKUP(C307,'Customer_Dim'!$A$2:$A$501,'Customer_Dim'!$D$2:$D$501)</f>
        <v>Female</v>
      </c>
      <c r="S307" s="1" t="str">
        <f>_xlfn.XLOOKUP(C307,'Customer_Dim'!$A$2:$A$501,'Customer_Dim'!$L$2:$L$501)</f>
        <v>Young</v>
      </c>
      <c r="T307" s="1" t="str">
        <f>_xlfn.XLOOKUP(E307,Store_Dim!$A$2:$A$21,Store_Dim!$C$2:$C$21)</f>
        <v>North</v>
      </c>
      <c r="U307" s="1" t="str">
        <f>_xlfn.XLOOKUP(E307,Store_Dim!$A$2:$A$21,Store_Dim!$E$2:$E$21)</f>
        <v>Flagship</v>
      </c>
      <c r="V307" s="1">
        <f>Table8[[#This Row],[Cost]]*Table8[[#This Row],[Quantity]]</f>
        <v>154.08000000000001</v>
      </c>
      <c r="W307" s="1">
        <f>Table8[[#This Row],[Total_Amount]]-Table8[[#This Row],[Total Cost]]</f>
        <v>2002.6152000000002</v>
      </c>
    </row>
    <row r="308" spans="1:23" hidden="1" x14ac:dyDescent="0.25">
      <c r="A308" t="s">
        <v>3606</v>
      </c>
      <c r="B308" s="3">
        <v>45261</v>
      </c>
      <c r="C308" t="s">
        <v>248</v>
      </c>
      <c r="D308" t="s">
        <v>1785</v>
      </c>
      <c r="E308" t="s">
        <v>1860</v>
      </c>
      <c r="F308" s="4">
        <f>IF(ISBLANK(Sales_Fact[[#This Row],[Quantity]]),MEDIAN(Sales_Fact[Quantity]),Sales_Fact[[#This Row],[Quantity]])</f>
        <v>2</v>
      </c>
      <c r="G308" s="1">
        <f>IF(ISBLANK(Sales_Fact[[#This Row],[Unit_Price]]),MEDIAN(Sales_Fact[Unit_Price]),Sales_Fact[[#This Row],[Unit_Price]])</f>
        <v>837.76</v>
      </c>
      <c r="H308" s="2">
        <f>IF(ISBLANK(Sales_Fact[[#This Row],[Discount]]),MEDIAN(Sales_Fact[Discount]),Sales_Fact[[#This Row],[Discount]])</f>
        <v>0.03</v>
      </c>
      <c r="I308" t="s">
        <v>1868</v>
      </c>
      <c r="J308" s="1">
        <f>Sales_Fact[[#This Row],[Quantity2]]*Sales_Fact[[#This Row],[Unit_Price3]]*(1-Sales_Fact[[#This Row],[Discount4]])</f>
        <v>1625.2544</v>
      </c>
      <c r="K308" s="1">
        <f>Sales_Fact[[#This Row],[Quantity2]]*Sales_Fact[[#This Row],[Unit_Price3]]</f>
        <v>1675.52</v>
      </c>
      <c r="L308" s="1">
        <f>Sales_Fact[[#This Row],[Gross Amount]]*Sales_Fact[[#This Row],[Discount4]]</f>
        <v>50.265599999999999</v>
      </c>
      <c r="M308" s="1" t="str">
        <f>IF(Sales_Fact[[#This Row],[Total_Amount5]]&gt;1000,"High Value","Standard")</f>
        <v>High Value</v>
      </c>
      <c r="N308" s="1" t="str">
        <f>_xlfn.XLOOKUP(D308,Product_Dim!$A$2:$A$101,Product_Dim!$B$2:$B$101,"Not Found")</f>
        <v>Essential Oil Diffuser</v>
      </c>
      <c r="O308" s="1" t="str">
        <f>_xlfn.XLOOKUP(D308,Product_Dim!$A$2:$A$101,Product_Dim!$C$2:$C$101)</f>
        <v>Home</v>
      </c>
      <c r="P308" s="1">
        <f>_xlfn.XLOOKUP(D308,Product_Dim!$A$2:$A$101,Product_Dim!$H$2:$H$101)</f>
        <v>325.26</v>
      </c>
      <c r="Q308" s="1" t="str">
        <f>_xlfn.XLOOKUP(C308,'Customer_Dim'!$A$2:$A$501,'Customer_Dim'!$I$2:$I$501)</f>
        <v>Silver</v>
      </c>
      <c r="R308" s="1" t="str">
        <f>_xlfn.XLOOKUP(C308,'Customer_Dim'!$A$2:$A$501,'Customer_Dim'!$D$2:$D$501)</f>
        <v>Female</v>
      </c>
      <c r="S308" s="1" t="str">
        <f>_xlfn.XLOOKUP(C308,'Customer_Dim'!$A$2:$A$501,'Customer_Dim'!$L$2:$L$501)</f>
        <v>Young</v>
      </c>
      <c r="T308" s="1" t="str">
        <f>_xlfn.XLOOKUP(E308,Store_Dim!$A$2:$A$21,Store_Dim!$C$2:$C$21)</f>
        <v>North</v>
      </c>
      <c r="U308" s="1" t="str">
        <f>_xlfn.XLOOKUP(E308,Store_Dim!$A$2:$A$21,Store_Dim!$E$2:$E$21)</f>
        <v>Outlet</v>
      </c>
      <c r="V308" s="1">
        <f>Table8[[#This Row],[Cost]]*Table8[[#This Row],[Quantity]]</f>
        <v>650.52</v>
      </c>
      <c r="W308" s="1">
        <f>Table8[[#This Row],[Total_Amount]]-Table8[[#This Row],[Total Cost]]</f>
        <v>974.73440000000005</v>
      </c>
    </row>
    <row r="309" spans="1:23" hidden="1" x14ac:dyDescent="0.25">
      <c r="A309" t="s">
        <v>2703</v>
      </c>
      <c r="B309" s="3">
        <v>45398</v>
      </c>
      <c r="C309" t="s">
        <v>248</v>
      </c>
      <c r="D309" t="s">
        <v>1982</v>
      </c>
      <c r="E309" t="s">
        <v>1890</v>
      </c>
      <c r="F309" s="4">
        <f>IF(ISBLANK(Sales_Fact[[#This Row],[Quantity]]),MEDIAN(Sales_Fact[Quantity]),Sales_Fact[[#This Row],[Quantity]])</f>
        <v>3</v>
      </c>
      <c r="G309" s="1">
        <f>IF(ISBLANK(Sales_Fact[[#This Row],[Unit_Price]]),MEDIAN(Sales_Fact[Unit_Price]),Sales_Fact[[#This Row],[Unit_Price]])</f>
        <v>135.94</v>
      </c>
      <c r="H309" s="2">
        <f>IF(ISBLANK(Sales_Fact[[#This Row],[Discount]]),MEDIAN(Sales_Fact[Discount]),Sales_Fact[[#This Row],[Discount]])</f>
        <v>0.2</v>
      </c>
      <c r="I309" t="s">
        <v>1864</v>
      </c>
      <c r="J309" s="1">
        <f>Sales_Fact[[#This Row],[Quantity2]]*Sales_Fact[[#This Row],[Unit_Price3]]*(1-Sales_Fact[[#This Row],[Discount4]])</f>
        <v>326.25600000000003</v>
      </c>
      <c r="K309" s="1">
        <f>Sales_Fact[[#This Row],[Quantity2]]*Sales_Fact[[#This Row],[Unit_Price3]]</f>
        <v>407.82</v>
      </c>
      <c r="L309" s="1">
        <f>Sales_Fact[[#This Row],[Gross Amount]]*Sales_Fact[[#This Row],[Discount4]]</f>
        <v>81.564000000000007</v>
      </c>
      <c r="M309" s="1" t="str">
        <f>IF(Sales_Fact[[#This Row],[Total_Amount5]]&gt;1000,"High Value","Standard")</f>
        <v>Standard</v>
      </c>
      <c r="N309" s="1" t="str">
        <f>_xlfn.XLOOKUP(D309,Product_Dim!$A$2:$A$101,Product_Dim!$B$2:$B$101,"Not Found")</f>
        <v>Men's Running Jacket</v>
      </c>
      <c r="O309" s="1" t="str">
        <f>_xlfn.XLOOKUP(D309,Product_Dim!$A$2:$A$101,Product_Dim!$C$2:$C$101)</f>
        <v>Clothing</v>
      </c>
      <c r="P309" s="1">
        <f>_xlfn.XLOOKUP(D309,Product_Dim!$A$2:$A$101,Product_Dim!$H$2:$H$101)</f>
        <v>364.67</v>
      </c>
      <c r="Q309" s="1" t="str">
        <f>_xlfn.XLOOKUP(C309,'Customer_Dim'!$A$2:$A$501,'Customer_Dim'!$I$2:$I$501)</f>
        <v>Silver</v>
      </c>
      <c r="R309" s="1" t="str">
        <f>_xlfn.XLOOKUP(C309,'Customer_Dim'!$A$2:$A$501,'Customer_Dim'!$D$2:$D$501)</f>
        <v>Female</v>
      </c>
      <c r="S309" s="1" t="str">
        <f>_xlfn.XLOOKUP(C309,'Customer_Dim'!$A$2:$A$501,'Customer_Dim'!$L$2:$L$501)</f>
        <v>Young</v>
      </c>
      <c r="T309" s="1" t="str">
        <f>_xlfn.XLOOKUP(E309,Store_Dim!$A$2:$A$21,Store_Dim!$C$2:$C$21)</f>
        <v>South</v>
      </c>
      <c r="U309" s="1" t="str">
        <f>_xlfn.XLOOKUP(E309,Store_Dim!$A$2:$A$21,Store_Dim!$E$2:$E$21)</f>
        <v>Flagship</v>
      </c>
      <c r="V309" s="1">
        <f>Table8[[#This Row],[Cost]]*Table8[[#This Row],[Quantity]]</f>
        <v>1094.01</v>
      </c>
      <c r="W309" s="1">
        <f>Table8[[#This Row],[Total_Amount]]-Table8[[#This Row],[Total Cost]]</f>
        <v>-767.75399999999991</v>
      </c>
    </row>
    <row r="310" spans="1:23" x14ac:dyDescent="0.25">
      <c r="A310" t="s">
        <v>2064</v>
      </c>
      <c r="B310" s="3">
        <v>45885</v>
      </c>
      <c r="C310" t="s">
        <v>248</v>
      </c>
      <c r="D310" t="s">
        <v>1833</v>
      </c>
      <c r="E310" t="s">
        <v>1870</v>
      </c>
      <c r="F310" s="4">
        <f>IF(ISBLANK(Sales_Fact[[#This Row],[Quantity]]),MEDIAN(Sales_Fact[Quantity]),Sales_Fact[[#This Row],[Quantity]])</f>
        <v>4</v>
      </c>
      <c r="G310" s="21">
        <f>IF(ISBLANK(Sales_Fact[[#This Row],[Unit_Price]]),MEDIAN(Sales_Fact[Unit_Price]),Sales_Fact[[#This Row],[Unit_Price]])</f>
        <v>396.53</v>
      </c>
      <c r="H310" s="2">
        <f>IF(ISBLANK(Sales_Fact[[#This Row],[Discount]]),MEDIAN(Sales_Fact[Discount]),Sales_Fact[[#This Row],[Discount]])</f>
        <v>7.0000000000000007E-2</v>
      </c>
      <c r="I310" t="s">
        <v>1868</v>
      </c>
      <c r="J310" s="21">
        <f>Sales_Fact[[#This Row],[Quantity2]]*Sales_Fact[[#This Row],[Unit_Price3]]*(1-Sales_Fact[[#This Row],[Discount4]])</f>
        <v>1475.0915999999997</v>
      </c>
      <c r="K310" s="21">
        <f>Sales_Fact[[#This Row],[Quantity2]]*Sales_Fact[[#This Row],[Unit_Price3]]</f>
        <v>1586.12</v>
      </c>
      <c r="L310" s="21">
        <f>Sales_Fact[[#This Row],[Gross Amount]]*Sales_Fact[[#This Row],[Discount4]]</f>
        <v>111.0284</v>
      </c>
      <c r="M310" s="1" t="str">
        <f>IF(Sales_Fact[[#This Row],[Total_Amount5]]&gt;1000,"High Value","Standard")</f>
        <v>High Value</v>
      </c>
      <c r="N310" s="1" t="str">
        <f>_xlfn.XLOOKUP(D310,Product_Dim!$A$2:$A$101,Product_Dim!$B$2:$B$101,"Not Found")</f>
        <v>Vitamin E Body Lotion</v>
      </c>
      <c r="O310" s="1" t="str">
        <f>_xlfn.XLOOKUP(D310,Product_Dim!$A$2:$A$101,Product_Dim!$C$2:$C$101)</f>
        <v>Beauty</v>
      </c>
      <c r="P310" s="1">
        <f>_xlfn.XLOOKUP(D310,Product_Dim!$A$2:$A$101,Product_Dim!$H$2:$H$101)</f>
        <v>358.47</v>
      </c>
      <c r="Q310" s="1" t="str">
        <f>_xlfn.XLOOKUP(C310,'Customer_Dim'!$A$2:$A$501,'Customer_Dim'!$I$2:$I$501)</f>
        <v>Silver</v>
      </c>
      <c r="R310" s="1" t="str">
        <f>_xlfn.XLOOKUP(C310,'Customer_Dim'!$A$2:$A$501,'Customer_Dim'!$D$2:$D$501)</f>
        <v>Female</v>
      </c>
      <c r="S310" s="1" t="str">
        <f>_xlfn.XLOOKUP(C310,'Customer_Dim'!$A$2:$A$501,'Customer_Dim'!$L$2:$L$501)</f>
        <v>Young</v>
      </c>
      <c r="T310" s="1" t="str">
        <f>_xlfn.XLOOKUP(E310,Store_Dim!$A$2:$A$21,Store_Dim!$C$2:$C$21)</f>
        <v>North</v>
      </c>
      <c r="U310" s="1" t="str">
        <f>_xlfn.XLOOKUP(E310,Store_Dim!$A$2:$A$21,Store_Dim!$E$2:$E$21)</f>
        <v>Outlet</v>
      </c>
      <c r="V310" s="21">
        <f>Table8[[#This Row],[Cost]]*Table8[[#This Row],[Quantity]]</f>
        <v>1433.88</v>
      </c>
      <c r="W310" s="21">
        <f>Table8[[#This Row],[Total_Amount]]-Table8[[#This Row],[Total Cost]]</f>
        <v>41.211599999999635</v>
      </c>
    </row>
    <row r="311" spans="1:23" hidden="1" x14ac:dyDescent="0.25">
      <c r="A311" t="s">
        <v>2273</v>
      </c>
      <c r="B311" s="3">
        <v>45892</v>
      </c>
      <c r="C311" t="s">
        <v>248</v>
      </c>
      <c r="D311" t="s">
        <v>1791</v>
      </c>
      <c r="E311" t="s">
        <v>1901</v>
      </c>
      <c r="F311" s="4">
        <f>IF(ISBLANK(Sales_Fact[[#This Row],[Quantity]]),MEDIAN(Sales_Fact[Quantity]),Sales_Fact[[#This Row],[Quantity]])</f>
        <v>2</v>
      </c>
      <c r="G311" s="1">
        <f>IF(ISBLANK(Sales_Fact[[#This Row],[Unit_Price]]),MEDIAN(Sales_Fact[Unit_Price]),Sales_Fact[[#This Row],[Unit_Price]])</f>
        <v>722.45</v>
      </c>
      <c r="H311" s="2">
        <f>IF(ISBLANK(Sales_Fact[[#This Row],[Discount]]),MEDIAN(Sales_Fact[Discount]),Sales_Fact[[#This Row],[Discount]])</f>
        <v>0.22</v>
      </c>
      <c r="I311" t="s">
        <v>1868</v>
      </c>
      <c r="J311" s="1">
        <f>Sales_Fact[[#This Row],[Quantity2]]*Sales_Fact[[#This Row],[Unit_Price3]]*(1-Sales_Fact[[#This Row],[Discount4]])</f>
        <v>1127.0220000000002</v>
      </c>
      <c r="K311" s="1">
        <f>Sales_Fact[[#This Row],[Quantity2]]*Sales_Fact[[#This Row],[Unit_Price3]]</f>
        <v>1444.9</v>
      </c>
      <c r="L311" s="1">
        <f>Sales_Fact[[#This Row],[Gross Amount]]*Sales_Fact[[#This Row],[Discount4]]</f>
        <v>317.87800000000004</v>
      </c>
      <c r="M311" s="1" t="str">
        <f>IF(Sales_Fact[[#This Row],[Total_Amount5]]&gt;1000,"High Value","Standard")</f>
        <v>High Value</v>
      </c>
      <c r="N311" s="1" t="str">
        <f>_xlfn.XLOOKUP(D311,Product_Dim!$A$2:$A$101,Product_Dim!$B$2:$B$101,"Not Found")</f>
        <v>Wall-Mounted Spice Rack</v>
      </c>
      <c r="O311" s="1" t="str">
        <f>_xlfn.XLOOKUP(D311,Product_Dim!$A$2:$A$101,Product_Dim!$C$2:$C$101)</f>
        <v>Home</v>
      </c>
      <c r="P311" s="1">
        <f>_xlfn.XLOOKUP(D311,Product_Dim!$A$2:$A$101,Product_Dim!$H$2:$H$101)</f>
        <v>143.43</v>
      </c>
      <c r="Q311" s="1" t="str">
        <f>_xlfn.XLOOKUP(C311,'Customer_Dim'!$A$2:$A$501,'Customer_Dim'!$I$2:$I$501)</f>
        <v>Silver</v>
      </c>
      <c r="R311" s="1" t="str">
        <f>_xlfn.XLOOKUP(C311,'Customer_Dim'!$A$2:$A$501,'Customer_Dim'!$D$2:$D$501)</f>
        <v>Female</v>
      </c>
      <c r="S311" s="1" t="str">
        <f>_xlfn.XLOOKUP(C311,'Customer_Dim'!$A$2:$A$501,'Customer_Dim'!$L$2:$L$501)</f>
        <v>Young</v>
      </c>
      <c r="T311" s="1" t="str">
        <f>_xlfn.XLOOKUP(E311,Store_Dim!$A$2:$A$21,Store_Dim!$C$2:$C$21)</f>
        <v>East</v>
      </c>
      <c r="U311" s="1" t="str">
        <f>_xlfn.XLOOKUP(E311,Store_Dim!$A$2:$A$21,Store_Dim!$E$2:$E$21)</f>
        <v>Online</v>
      </c>
      <c r="V311" s="1">
        <f>Table8[[#This Row],[Cost]]*Table8[[#This Row],[Quantity]]</f>
        <v>286.86</v>
      </c>
      <c r="W311" s="1">
        <f>Table8[[#This Row],[Total_Amount]]-Table8[[#This Row],[Total Cost]]</f>
        <v>840.16200000000015</v>
      </c>
    </row>
    <row r="312" spans="1:23" hidden="1" x14ac:dyDescent="0.25">
      <c r="A312" t="s">
        <v>3661</v>
      </c>
      <c r="B312" s="3">
        <v>45507</v>
      </c>
      <c r="C312" t="s">
        <v>251</v>
      </c>
      <c r="D312" t="s">
        <v>1674</v>
      </c>
      <c r="E312" t="s">
        <v>1892</v>
      </c>
      <c r="F312" s="4">
        <f>IF(ISBLANK(Sales_Fact[[#This Row],[Quantity]]),MEDIAN(Sales_Fact[Quantity]),Sales_Fact[[#This Row],[Quantity]])</f>
        <v>2</v>
      </c>
      <c r="G312" s="1">
        <f>IF(ISBLANK(Sales_Fact[[#This Row],[Unit_Price]]),MEDIAN(Sales_Fact[Unit_Price]),Sales_Fact[[#This Row],[Unit_Price]])</f>
        <v>138.41</v>
      </c>
      <c r="H312" s="2">
        <f>IF(ISBLANK(Sales_Fact[[#This Row],[Discount]]),MEDIAN(Sales_Fact[Discount]),Sales_Fact[[#This Row],[Discount]])</f>
        <v>0.02</v>
      </c>
      <c r="I312" t="s">
        <v>1864</v>
      </c>
      <c r="J312" s="1">
        <f>Sales_Fact[[#This Row],[Quantity2]]*Sales_Fact[[#This Row],[Unit_Price3]]*(1-Sales_Fact[[#This Row],[Discount4]])</f>
        <v>271.28359999999998</v>
      </c>
      <c r="K312" s="1">
        <f>Sales_Fact[[#This Row],[Quantity2]]*Sales_Fact[[#This Row],[Unit_Price3]]</f>
        <v>276.82</v>
      </c>
      <c r="L312" s="1">
        <f>Sales_Fact[[#This Row],[Gross Amount]]*Sales_Fact[[#This Row],[Discount4]]</f>
        <v>5.5363999999999995</v>
      </c>
      <c r="M312" s="1" t="str">
        <f>IF(Sales_Fact[[#This Row],[Total_Amount5]]&gt;1000,"High Value","Standard")</f>
        <v>Standard</v>
      </c>
      <c r="N312" s="1" t="str">
        <f>_xlfn.XLOOKUP(D312,Product_Dim!$A$2:$A$101,Product_Dim!$B$2:$B$101,"Not Found")</f>
        <v>Yoga Exercise Mat</v>
      </c>
      <c r="O312" s="1" t="str">
        <f>_xlfn.XLOOKUP(D312,Product_Dim!$A$2:$A$101,Product_Dim!$C$2:$C$101)</f>
        <v>Sports</v>
      </c>
      <c r="P312" s="1">
        <f>_xlfn.XLOOKUP(D312,Product_Dim!$A$2:$A$101,Product_Dim!$H$2:$H$101)</f>
        <v>313.26</v>
      </c>
      <c r="Q312" s="1" t="str">
        <f>_xlfn.XLOOKUP(C312,'Customer_Dim'!$A$2:$A$501,'Customer_Dim'!$I$2:$I$501)</f>
        <v>Silver</v>
      </c>
      <c r="R312" s="1" t="str">
        <f>_xlfn.XLOOKUP(C312,'Customer_Dim'!$A$2:$A$501,'Customer_Dim'!$D$2:$D$501)</f>
        <v>Male</v>
      </c>
      <c r="S312" s="1" t="str">
        <f>_xlfn.XLOOKUP(C312,'Customer_Dim'!$A$2:$A$501,'Customer_Dim'!$L$2:$L$501)</f>
        <v>Senior</v>
      </c>
      <c r="T312" s="1" t="str">
        <f>_xlfn.XLOOKUP(E312,Store_Dim!$A$2:$A$21,Store_Dim!$C$2:$C$21)</f>
        <v>East</v>
      </c>
      <c r="U312" s="1" t="str">
        <f>_xlfn.XLOOKUP(E312,Store_Dim!$A$2:$A$21,Store_Dim!$E$2:$E$21)</f>
        <v>Online</v>
      </c>
      <c r="V312" s="1">
        <f>Table8[[#This Row],[Cost]]*Table8[[#This Row],[Quantity]]</f>
        <v>626.52</v>
      </c>
      <c r="W312" s="1">
        <f>Table8[[#This Row],[Total_Amount]]-Table8[[#This Row],[Total Cost]]</f>
        <v>-355.2364</v>
      </c>
    </row>
    <row r="313" spans="1:23" hidden="1" x14ac:dyDescent="0.25">
      <c r="A313" t="s">
        <v>3489</v>
      </c>
      <c r="B313" s="3">
        <v>45664</v>
      </c>
      <c r="C313" t="s">
        <v>251</v>
      </c>
      <c r="D313" t="s">
        <v>1597</v>
      </c>
      <c r="E313" t="s">
        <v>1892</v>
      </c>
      <c r="F313" s="4">
        <f>IF(ISBLANK(Sales_Fact[[#This Row],[Quantity]]),MEDIAN(Sales_Fact[Quantity]),Sales_Fact[[#This Row],[Quantity]])</f>
        <v>4</v>
      </c>
      <c r="G313" s="1">
        <f>IF(ISBLANK(Sales_Fact[[#This Row],[Unit_Price]]),MEDIAN(Sales_Fact[Unit_Price]),Sales_Fact[[#This Row],[Unit_Price]])</f>
        <v>741.51</v>
      </c>
      <c r="H313" s="2">
        <f>IF(ISBLANK(Sales_Fact[[#This Row],[Discount]]),MEDIAN(Sales_Fact[Discount]),Sales_Fact[[#This Row],[Discount]])</f>
        <v>0.09</v>
      </c>
      <c r="I313" t="s">
        <v>1864</v>
      </c>
      <c r="J313" s="1">
        <f>Sales_Fact[[#This Row],[Quantity2]]*Sales_Fact[[#This Row],[Unit_Price3]]*(1-Sales_Fact[[#This Row],[Discount4]])</f>
        <v>2699.0963999999999</v>
      </c>
      <c r="K313" s="1">
        <f>Sales_Fact[[#This Row],[Quantity2]]*Sales_Fact[[#This Row],[Unit_Price3]]</f>
        <v>2966.04</v>
      </c>
      <c r="L313" s="1">
        <f>Sales_Fact[[#This Row],[Gross Amount]]*Sales_Fact[[#This Row],[Discount4]]</f>
        <v>266.9436</v>
      </c>
      <c r="M313" s="1" t="str">
        <f>IF(Sales_Fact[[#This Row],[Total_Amount5]]&gt;1000,"High Value","Standard")</f>
        <v>High Value</v>
      </c>
      <c r="N313" s="1" t="str">
        <f>_xlfn.XLOOKUP(D313,Product_Dim!$A$2:$A$101,Product_Dim!$B$2:$B$101,"Not Found")</f>
        <v>4K Home Projector</v>
      </c>
      <c r="O313" s="1" t="str">
        <f>_xlfn.XLOOKUP(D313,Product_Dim!$A$2:$A$101,Product_Dim!$C$2:$C$101)</f>
        <v>Electronics</v>
      </c>
      <c r="P313" s="1">
        <f>_xlfn.XLOOKUP(D313,Product_Dim!$A$2:$A$101,Product_Dim!$H$2:$H$101)</f>
        <v>465.34</v>
      </c>
      <c r="Q313" s="1" t="str">
        <f>_xlfn.XLOOKUP(C313,'Customer_Dim'!$A$2:$A$501,'Customer_Dim'!$I$2:$I$501)</f>
        <v>Silver</v>
      </c>
      <c r="R313" s="1" t="str">
        <f>_xlfn.XLOOKUP(C313,'Customer_Dim'!$A$2:$A$501,'Customer_Dim'!$D$2:$D$501)</f>
        <v>Male</v>
      </c>
      <c r="S313" s="1" t="str">
        <f>_xlfn.XLOOKUP(C313,'Customer_Dim'!$A$2:$A$501,'Customer_Dim'!$L$2:$L$501)</f>
        <v>Senior</v>
      </c>
      <c r="T313" s="1" t="str">
        <f>_xlfn.XLOOKUP(E313,Store_Dim!$A$2:$A$21,Store_Dim!$C$2:$C$21)</f>
        <v>East</v>
      </c>
      <c r="U313" s="1" t="str">
        <f>_xlfn.XLOOKUP(E313,Store_Dim!$A$2:$A$21,Store_Dim!$E$2:$E$21)</f>
        <v>Online</v>
      </c>
      <c r="V313" s="1">
        <f>Table8[[#This Row],[Cost]]*Table8[[#This Row],[Quantity]]</f>
        <v>1861.36</v>
      </c>
      <c r="W313" s="1">
        <f>Table8[[#This Row],[Total_Amount]]-Table8[[#This Row],[Total Cost]]</f>
        <v>837.7364</v>
      </c>
    </row>
    <row r="314" spans="1:23" x14ac:dyDescent="0.25">
      <c r="A314" t="s">
        <v>3504</v>
      </c>
      <c r="B314" s="3">
        <v>45456</v>
      </c>
      <c r="C314" t="s">
        <v>251</v>
      </c>
      <c r="D314" t="s">
        <v>1764</v>
      </c>
      <c r="E314" t="s">
        <v>1872</v>
      </c>
      <c r="F314" s="4">
        <f>IF(ISBLANK(Sales_Fact[[#This Row],[Quantity]]),MEDIAN(Sales_Fact[Quantity]),Sales_Fact[[#This Row],[Quantity]])</f>
        <v>2</v>
      </c>
      <c r="G314" s="21">
        <f>IF(ISBLANK(Sales_Fact[[#This Row],[Unit_Price]]),MEDIAN(Sales_Fact[Unit_Price]),Sales_Fact[[#This Row],[Unit_Price]])</f>
        <v>588.9</v>
      </c>
      <c r="H314" s="2">
        <f>IF(ISBLANK(Sales_Fact[[#This Row],[Discount]]),MEDIAN(Sales_Fact[Discount]),Sales_Fact[[#This Row],[Discount]])</f>
        <v>0.19</v>
      </c>
      <c r="I314" t="s">
        <v>1868</v>
      </c>
      <c r="J314" s="21">
        <f>Sales_Fact[[#This Row],[Quantity2]]*Sales_Fact[[#This Row],[Unit_Price3]]*(1-Sales_Fact[[#This Row],[Discount4]])</f>
        <v>954.01800000000003</v>
      </c>
      <c r="K314" s="21">
        <f>Sales_Fact[[#This Row],[Quantity2]]*Sales_Fact[[#This Row],[Unit_Price3]]</f>
        <v>1177.8</v>
      </c>
      <c r="L314" s="21">
        <f>Sales_Fact[[#This Row],[Gross Amount]]*Sales_Fact[[#This Row],[Discount4]]</f>
        <v>223.78199999999998</v>
      </c>
      <c r="M314" s="1" t="str">
        <f>IF(Sales_Fact[[#This Row],[Total_Amount5]]&gt;1000,"High Value","Standard")</f>
        <v>Standard</v>
      </c>
      <c r="N314" s="1" t="str">
        <f>_xlfn.XLOOKUP(D314,Product_Dim!$A$2:$A$101,Product_Dim!$B$2:$B$101,"Not Found")</f>
        <v>Hair Repair Oil Treatment</v>
      </c>
      <c r="O314" s="1" t="str">
        <f>_xlfn.XLOOKUP(D314,Product_Dim!$A$2:$A$101,Product_Dim!$C$2:$C$101)</f>
        <v>Beauty</v>
      </c>
      <c r="P314" s="1">
        <f>_xlfn.XLOOKUP(D314,Product_Dim!$A$2:$A$101,Product_Dim!$H$2:$H$101)</f>
        <v>214.32</v>
      </c>
      <c r="Q314" s="1" t="str">
        <f>_xlfn.XLOOKUP(C314,'Customer_Dim'!$A$2:$A$501,'Customer_Dim'!$I$2:$I$501)</f>
        <v>Silver</v>
      </c>
      <c r="R314" s="1" t="str">
        <f>_xlfn.XLOOKUP(C314,'Customer_Dim'!$A$2:$A$501,'Customer_Dim'!$D$2:$D$501)</f>
        <v>Male</v>
      </c>
      <c r="S314" s="1" t="str">
        <f>_xlfn.XLOOKUP(C314,'Customer_Dim'!$A$2:$A$501,'Customer_Dim'!$L$2:$L$501)</f>
        <v>Senior</v>
      </c>
      <c r="T314" s="1" t="str">
        <f>_xlfn.XLOOKUP(E314,Store_Dim!$A$2:$A$21,Store_Dim!$C$2:$C$21)</f>
        <v>South</v>
      </c>
      <c r="U314" s="1" t="str">
        <f>_xlfn.XLOOKUP(E314,Store_Dim!$A$2:$A$21,Store_Dim!$E$2:$E$21)</f>
        <v>Online</v>
      </c>
      <c r="V314" s="21">
        <f>Table8[[#This Row],[Cost]]*Table8[[#This Row],[Quantity]]</f>
        <v>428.64</v>
      </c>
      <c r="W314" s="21">
        <f>Table8[[#This Row],[Total_Amount]]-Table8[[#This Row],[Total Cost]]</f>
        <v>525.37800000000004</v>
      </c>
    </row>
    <row r="315" spans="1:23" hidden="1" x14ac:dyDescent="0.25">
      <c r="A315" t="s">
        <v>3666</v>
      </c>
      <c r="B315" s="3">
        <v>45373</v>
      </c>
      <c r="C315" t="s">
        <v>251</v>
      </c>
      <c r="D315" t="s">
        <v>1680</v>
      </c>
      <c r="E315" t="s">
        <v>1860</v>
      </c>
      <c r="F315" s="4">
        <f>IF(ISBLANK(Sales_Fact[[#This Row],[Quantity]]),MEDIAN(Sales_Fact[Quantity]),Sales_Fact[[#This Row],[Quantity]])</f>
        <v>1</v>
      </c>
      <c r="G315" s="1">
        <f>IF(ISBLANK(Sales_Fact[[#This Row],[Unit_Price]]),MEDIAN(Sales_Fact[Unit_Price]),Sales_Fact[[#This Row],[Unit_Price]])</f>
        <v>88.92</v>
      </c>
      <c r="H315" s="2">
        <f>IF(ISBLANK(Sales_Fact[[#This Row],[Discount]]),MEDIAN(Sales_Fact[Discount]),Sales_Fact[[#This Row],[Discount]])</f>
        <v>0.19</v>
      </c>
      <c r="I315" t="s">
        <v>1868</v>
      </c>
      <c r="J315" s="1">
        <f>Sales_Fact[[#This Row],[Quantity2]]*Sales_Fact[[#This Row],[Unit_Price3]]*(1-Sales_Fact[[#This Row],[Discount4]])</f>
        <v>72.025200000000012</v>
      </c>
      <c r="K315" s="1">
        <f>Sales_Fact[[#This Row],[Quantity2]]*Sales_Fact[[#This Row],[Unit_Price3]]</f>
        <v>88.92</v>
      </c>
      <c r="L315" s="1">
        <f>Sales_Fact[[#This Row],[Gross Amount]]*Sales_Fact[[#This Row],[Discount4]]</f>
        <v>16.8948</v>
      </c>
      <c r="M315" s="1" t="str">
        <f>IF(Sales_Fact[[#This Row],[Total_Amount5]]&gt;1000,"High Value","Standard")</f>
        <v>Standard</v>
      </c>
      <c r="N315" s="1" t="str">
        <f>_xlfn.XLOOKUP(D315,Product_Dim!$A$2:$A$101,Product_Dim!$B$2:$B$101,"Not Found")</f>
        <v>USB External Hard Drive</v>
      </c>
      <c r="O315" s="1" t="str">
        <f>_xlfn.XLOOKUP(D315,Product_Dim!$A$2:$A$101,Product_Dim!$C$2:$C$101)</f>
        <v>Electronics</v>
      </c>
      <c r="P315" s="1">
        <f>_xlfn.XLOOKUP(D315,Product_Dim!$A$2:$A$101,Product_Dim!$H$2:$H$101)</f>
        <v>253.33</v>
      </c>
      <c r="Q315" s="1" t="str">
        <f>_xlfn.XLOOKUP(C315,'Customer_Dim'!$A$2:$A$501,'Customer_Dim'!$I$2:$I$501)</f>
        <v>Silver</v>
      </c>
      <c r="R315" s="1" t="str">
        <f>_xlfn.XLOOKUP(C315,'Customer_Dim'!$A$2:$A$501,'Customer_Dim'!$D$2:$D$501)</f>
        <v>Male</v>
      </c>
      <c r="S315" s="1" t="str">
        <f>_xlfn.XLOOKUP(C315,'Customer_Dim'!$A$2:$A$501,'Customer_Dim'!$L$2:$L$501)</f>
        <v>Senior</v>
      </c>
      <c r="T315" s="1" t="str">
        <f>_xlfn.XLOOKUP(E315,Store_Dim!$A$2:$A$21,Store_Dim!$C$2:$C$21)</f>
        <v>North</v>
      </c>
      <c r="U315" s="1" t="str">
        <f>_xlfn.XLOOKUP(E315,Store_Dim!$A$2:$A$21,Store_Dim!$E$2:$E$21)</f>
        <v>Outlet</v>
      </c>
      <c r="V315" s="1">
        <f>Table8[[#This Row],[Cost]]*Table8[[#This Row],[Quantity]]</f>
        <v>253.33</v>
      </c>
      <c r="W315" s="1">
        <f>Table8[[#This Row],[Total_Amount]]-Table8[[#This Row],[Total Cost]]</f>
        <v>-181.3048</v>
      </c>
    </row>
    <row r="316" spans="1:23" hidden="1" x14ac:dyDescent="0.25">
      <c r="A316" t="s">
        <v>2002</v>
      </c>
      <c r="B316" s="3">
        <v>45554</v>
      </c>
      <c r="C316" t="s">
        <v>251</v>
      </c>
      <c r="D316" t="s">
        <v>1689</v>
      </c>
      <c r="E316" t="s">
        <v>1874</v>
      </c>
      <c r="F316" s="4">
        <f>IF(ISBLANK(Sales_Fact[[#This Row],[Quantity]]),MEDIAN(Sales_Fact[Quantity]),Sales_Fact[[#This Row],[Quantity]])</f>
        <v>1</v>
      </c>
      <c r="G316" s="1">
        <f>IF(ISBLANK(Sales_Fact[[#This Row],[Unit_Price]]),MEDIAN(Sales_Fact[Unit_Price]),Sales_Fact[[#This Row],[Unit_Price]])</f>
        <v>299.13</v>
      </c>
      <c r="H316" s="2">
        <f>IF(ISBLANK(Sales_Fact[[#This Row],[Discount]]),MEDIAN(Sales_Fact[Discount]),Sales_Fact[[#This Row],[Discount]])</f>
        <v>0.1</v>
      </c>
      <c r="I316" t="s">
        <v>1864</v>
      </c>
      <c r="J316" s="1">
        <f>Sales_Fact[[#This Row],[Quantity2]]*Sales_Fact[[#This Row],[Unit_Price3]]*(1-Sales_Fact[[#This Row],[Discount4]])</f>
        <v>269.21699999999998</v>
      </c>
      <c r="K316" s="1">
        <f>Sales_Fact[[#This Row],[Quantity2]]*Sales_Fact[[#This Row],[Unit_Price3]]</f>
        <v>299.13</v>
      </c>
      <c r="L316" s="1">
        <f>Sales_Fact[[#This Row],[Gross Amount]]*Sales_Fact[[#This Row],[Discount4]]</f>
        <v>29.913</v>
      </c>
      <c r="M316" s="1" t="str">
        <f>IF(Sales_Fact[[#This Row],[Total_Amount5]]&gt;1000,"High Value","Standard")</f>
        <v>Standard</v>
      </c>
      <c r="N316" s="1" t="str">
        <f>_xlfn.XLOOKUP(D316,Product_Dim!$A$2:$A$101,Product_Dim!$B$2:$B$101,"Not Found")</f>
        <v>Men's Winter Jacket</v>
      </c>
      <c r="O316" s="1" t="str">
        <f>_xlfn.XLOOKUP(D316,Product_Dim!$A$2:$A$101,Product_Dim!$C$2:$C$101)</f>
        <v>Clothing</v>
      </c>
      <c r="P316" s="1">
        <f>_xlfn.XLOOKUP(D316,Product_Dim!$A$2:$A$101,Product_Dim!$H$2:$H$101)</f>
        <v>167.34</v>
      </c>
      <c r="Q316" s="1" t="str">
        <f>_xlfn.XLOOKUP(C316,'Customer_Dim'!$A$2:$A$501,'Customer_Dim'!$I$2:$I$501)</f>
        <v>Silver</v>
      </c>
      <c r="R316" s="1" t="str">
        <f>_xlfn.XLOOKUP(C316,'Customer_Dim'!$A$2:$A$501,'Customer_Dim'!$D$2:$D$501)</f>
        <v>Male</v>
      </c>
      <c r="S316" s="1" t="str">
        <f>_xlfn.XLOOKUP(C316,'Customer_Dim'!$A$2:$A$501,'Customer_Dim'!$L$2:$L$501)</f>
        <v>Senior</v>
      </c>
      <c r="T316" s="1" t="str">
        <f>_xlfn.XLOOKUP(E316,Store_Dim!$A$2:$A$21,Store_Dim!$C$2:$C$21)</f>
        <v>South</v>
      </c>
      <c r="U316" s="1" t="str">
        <f>_xlfn.XLOOKUP(E316,Store_Dim!$A$2:$A$21,Store_Dim!$E$2:$E$21)</f>
        <v>Online</v>
      </c>
      <c r="V316" s="1">
        <f>Table8[[#This Row],[Cost]]*Table8[[#This Row],[Quantity]]</f>
        <v>167.34</v>
      </c>
      <c r="W316" s="1">
        <f>Table8[[#This Row],[Total_Amount]]-Table8[[#This Row],[Total Cost]]</f>
        <v>101.87699999999998</v>
      </c>
    </row>
    <row r="317" spans="1:23" hidden="1" x14ac:dyDescent="0.25">
      <c r="A317" t="s">
        <v>3297</v>
      </c>
      <c r="B317" s="3">
        <v>45296</v>
      </c>
      <c r="C317" t="s">
        <v>251</v>
      </c>
      <c r="D317" t="s">
        <v>1626</v>
      </c>
      <c r="E317" t="s">
        <v>1888</v>
      </c>
      <c r="F317" s="4">
        <f>IF(ISBLANK(Sales_Fact[[#This Row],[Quantity]]),MEDIAN(Sales_Fact[Quantity]),Sales_Fact[[#This Row],[Quantity]])</f>
        <v>2</v>
      </c>
      <c r="G317" s="1">
        <f>IF(ISBLANK(Sales_Fact[[#This Row],[Unit_Price]]),MEDIAN(Sales_Fact[Unit_Price]),Sales_Fact[[#This Row],[Unit_Price]])</f>
        <v>548.29999999999995</v>
      </c>
      <c r="H317" s="2">
        <f>IF(ISBLANK(Sales_Fact[[#This Row],[Discount]]),MEDIAN(Sales_Fact[Discount]),Sales_Fact[[#This Row],[Discount]])</f>
        <v>0.23</v>
      </c>
      <c r="I317" t="s">
        <v>1868</v>
      </c>
      <c r="J317" s="1">
        <f>Sales_Fact[[#This Row],[Quantity2]]*Sales_Fact[[#This Row],[Unit_Price3]]*(1-Sales_Fact[[#This Row],[Discount4]])</f>
        <v>844.38199999999995</v>
      </c>
      <c r="K317" s="1">
        <f>Sales_Fact[[#This Row],[Quantity2]]*Sales_Fact[[#This Row],[Unit_Price3]]</f>
        <v>1096.5999999999999</v>
      </c>
      <c r="L317" s="1">
        <f>Sales_Fact[[#This Row],[Gross Amount]]*Sales_Fact[[#This Row],[Discount4]]</f>
        <v>252.21799999999999</v>
      </c>
      <c r="M317" s="1" t="str">
        <f>IF(Sales_Fact[[#This Row],[Total_Amount5]]&gt;1000,"High Value","Standard")</f>
        <v>Standard</v>
      </c>
      <c r="N317" s="1" t="str">
        <f>_xlfn.XLOOKUP(D317,Product_Dim!$A$2:$A$101,Product_Dim!$B$2:$B$101,"Not Found")</f>
        <v>Women's Scarf Set</v>
      </c>
      <c r="O317" s="1" t="str">
        <f>_xlfn.XLOOKUP(D317,Product_Dim!$A$2:$A$101,Product_Dim!$C$2:$C$101)</f>
        <v>Clothing</v>
      </c>
      <c r="P317" s="1">
        <f>_xlfn.XLOOKUP(D317,Product_Dim!$A$2:$A$101,Product_Dim!$H$2:$H$101)</f>
        <v>174.02</v>
      </c>
      <c r="Q317" s="1" t="str">
        <f>_xlfn.XLOOKUP(C317,'Customer_Dim'!$A$2:$A$501,'Customer_Dim'!$I$2:$I$501)</f>
        <v>Silver</v>
      </c>
      <c r="R317" s="1" t="str">
        <f>_xlfn.XLOOKUP(C317,'Customer_Dim'!$A$2:$A$501,'Customer_Dim'!$D$2:$D$501)</f>
        <v>Male</v>
      </c>
      <c r="S317" s="1" t="str">
        <f>_xlfn.XLOOKUP(C317,'Customer_Dim'!$A$2:$A$501,'Customer_Dim'!$L$2:$L$501)</f>
        <v>Senior</v>
      </c>
      <c r="T317" s="1" t="str">
        <f>_xlfn.XLOOKUP(E317,Store_Dim!$A$2:$A$21,Store_Dim!$C$2:$C$21)</f>
        <v>North</v>
      </c>
      <c r="U317" s="1" t="str">
        <f>_xlfn.XLOOKUP(E317,Store_Dim!$A$2:$A$21,Store_Dim!$E$2:$E$21)</f>
        <v>Flagship</v>
      </c>
      <c r="V317" s="1">
        <f>Table8[[#This Row],[Cost]]*Table8[[#This Row],[Quantity]]</f>
        <v>348.04</v>
      </c>
      <c r="W317" s="1">
        <f>Table8[[#This Row],[Total_Amount]]-Table8[[#This Row],[Total Cost]]</f>
        <v>496.34199999999993</v>
      </c>
    </row>
    <row r="318" spans="1:23" hidden="1" x14ac:dyDescent="0.25">
      <c r="A318" t="s">
        <v>2697</v>
      </c>
      <c r="B318" s="3">
        <v>45340</v>
      </c>
      <c r="C318" t="s">
        <v>251</v>
      </c>
      <c r="D318" t="s">
        <v>1556</v>
      </c>
      <c r="E318" t="s">
        <v>1874</v>
      </c>
      <c r="F318" s="4">
        <f>IF(ISBLANK(Sales_Fact[[#This Row],[Quantity]]),MEDIAN(Sales_Fact[Quantity]),Sales_Fact[[#This Row],[Quantity]])</f>
        <v>3</v>
      </c>
      <c r="G318" s="1">
        <f>IF(ISBLANK(Sales_Fact[[#This Row],[Unit_Price]]),MEDIAN(Sales_Fact[Unit_Price]),Sales_Fact[[#This Row],[Unit_Price]])</f>
        <v>977.55</v>
      </c>
      <c r="H318" s="2">
        <f>IF(ISBLANK(Sales_Fact[[#This Row],[Discount]]),MEDIAN(Sales_Fact[Discount]),Sales_Fact[[#This Row],[Discount]])</f>
        <v>0.02</v>
      </c>
      <c r="I318" t="s">
        <v>1861</v>
      </c>
      <c r="J318" s="1">
        <f>Sales_Fact[[#This Row],[Quantity2]]*Sales_Fact[[#This Row],[Unit_Price3]]*(1-Sales_Fact[[#This Row],[Discount4]])</f>
        <v>2873.9969999999994</v>
      </c>
      <c r="K318" s="1">
        <f>Sales_Fact[[#This Row],[Quantity2]]*Sales_Fact[[#This Row],[Unit_Price3]]</f>
        <v>2932.6499999999996</v>
      </c>
      <c r="L318" s="1">
        <f>Sales_Fact[[#This Row],[Gross Amount]]*Sales_Fact[[#This Row],[Discount4]]</f>
        <v>58.652999999999992</v>
      </c>
      <c r="M318" s="1" t="str">
        <f>IF(Sales_Fact[[#This Row],[Total_Amount5]]&gt;1000,"High Value","Standard")</f>
        <v>High Value</v>
      </c>
      <c r="N318" s="1" t="str">
        <f>_xlfn.XLOOKUP(D318,Product_Dim!$A$2:$A$101,Product_Dim!$B$2:$B$101,"Not Found")</f>
        <v>Women's Casual Hoodie</v>
      </c>
      <c r="O318" s="1" t="str">
        <f>_xlfn.XLOOKUP(D318,Product_Dim!$A$2:$A$101,Product_Dim!$C$2:$C$101)</f>
        <v>Clothing</v>
      </c>
      <c r="P318" s="1">
        <f>_xlfn.XLOOKUP(D318,Product_Dim!$A$2:$A$101,Product_Dim!$H$2:$H$101)</f>
        <v>242.96499999999997</v>
      </c>
      <c r="Q318" s="1" t="str">
        <f>_xlfn.XLOOKUP(C318,'Customer_Dim'!$A$2:$A$501,'Customer_Dim'!$I$2:$I$501)</f>
        <v>Silver</v>
      </c>
      <c r="R318" s="1" t="str">
        <f>_xlfn.XLOOKUP(C318,'Customer_Dim'!$A$2:$A$501,'Customer_Dim'!$D$2:$D$501)</f>
        <v>Male</v>
      </c>
      <c r="S318" s="1" t="str">
        <f>_xlfn.XLOOKUP(C318,'Customer_Dim'!$A$2:$A$501,'Customer_Dim'!$L$2:$L$501)</f>
        <v>Senior</v>
      </c>
      <c r="T318" s="1" t="str">
        <f>_xlfn.XLOOKUP(E318,Store_Dim!$A$2:$A$21,Store_Dim!$C$2:$C$21)</f>
        <v>South</v>
      </c>
      <c r="U318" s="1" t="str">
        <f>_xlfn.XLOOKUP(E318,Store_Dim!$A$2:$A$21,Store_Dim!$E$2:$E$21)</f>
        <v>Online</v>
      </c>
      <c r="V318" s="1">
        <f>Table8[[#This Row],[Cost]]*Table8[[#This Row],[Quantity]]</f>
        <v>728.89499999999998</v>
      </c>
      <c r="W318" s="1">
        <f>Table8[[#This Row],[Total_Amount]]-Table8[[#This Row],[Total Cost]]</f>
        <v>2145.1019999999994</v>
      </c>
    </row>
    <row r="319" spans="1:23" hidden="1" x14ac:dyDescent="0.25">
      <c r="A319" t="s">
        <v>2825</v>
      </c>
      <c r="B319" s="3">
        <v>45543</v>
      </c>
      <c r="C319" t="s">
        <v>251</v>
      </c>
      <c r="D319" t="s">
        <v>1779</v>
      </c>
      <c r="E319" t="s">
        <v>1901</v>
      </c>
      <c r="F319" s="4">
        <f>IF(ISBLANK(Sales_Fact[[#This Row],[Quantity]]),MEDIAN(Sales_Fact[Quantity]),Sales_Fact[[#This Row],[Quantity]])</f>
        <v>1</v>
      </c>
      <c r="G319" s="1">
        <f>IF(ISBLANK(Sales_Fact[[#This Row],[Unit_Price]]),MEDIAN(Sales_Fact[Unit_Price]),Sales_Fact[[#This Row],[Unit_Price]])</f>
        <v>459.42</v>
      </c>
      <c r="H319" s="2">
        <f>IF(ISBLANK(Sales_Fact[[#This Row],[Discount]]),MEDIAN(Sales_Fact[Discount]),Sales_Fact[[#This Row],[Discount]])</f>
        <v>0.28000000000000003</v>
      </c>
      <c r="I319" t="s">
        <v>1864</v>
      </c>
      <c r="J319" s="1">
        <f>Sales_Fact[[#This Row],[Quantity2]]*Sales_Fact[[#This Row],[Unit_Price3]]*(1-Sales_Fact[[#This Row],[Discount4]])</f>
        <v>330.7824</v>
      </c>
      <c r="K319" s="1">
        <f>Sales_Fact[[#This Row],[Quantity2]]*Sales_Fact[[#This Row],[Unit_Price3]]</f>
        <v>459.42</v>
      </c>
      <c r="L319" s="1">
        <f>Sales_Fact[[#This Row],[Gross Amount]]*Sales_Fact[[#This Row],[Discount4]]</f>
        <v>128.63760000000002</v>
      </c>
      <c r="M319" s="1" t="str">
        <f>IF(Sales_Fact[[#This Row],[Total_Amount5]]&gt;1000,"High Value","Standard")</f>
        <v>Standard</v>
      </c>
      <c r="N319" s="1" t="str">
        <f>_xlfn.XLOOKUP(D319,Product_Dim!$A$2:$A$101,Product_Dim!$B$2:$B$101,"Not Found")</f>
        <v>Wireless Mouse</v>
      </c>
      <c r="O319" s="1" t="str">
        <f>_xlfn.XLOOKUP(D319,Product_Dim!$A$2:$A$101,Product_Dim!$C$2:$C$101)</f>
        <v>Electronics</v>
      </c>
      <c r="P319" s="1">
        <f>_xlfn.XLOOKUP(D319,Product_Dim!$A$2:$A$101,Product_Dim!$H$2:$H$101)</f>
        <v>392.89</v>
      </c>
      <c r="Q319" s="1" t="str">
        <f>_xlfn.XLOOKUP(C319,'Customer_Dim'!$A$2:$A$501,'Customer_Dim'!$I$2:$I$501)</f>
        <v>Silver</v>
      </c>
      <c r="R319" s="1" t="str">
        <f>_xlfn.XLOOKUP(C319,'Customer_Dim'!$A$2:$A$501,'Customer_Dim'!$D$2:$D$501)</f>
        <v>Male</v>
      </c>
      <c r="S319" s="1" t="str">
        <f>_xlfn.XLOOKUP(C319,'Customer_Dim'!$A$2:$A$501,'Customer_Dim'!$L$2:$L$501)</f>
        <v>Senior</v>
      </c>
      <c r="T319" s="1" t="str">
        <f>_xlfn.XLOOKUP(E319,Store_Dim!$A$2:$A$21,Store_Dim!$C$2:$C$21)</f>
        <v>East</v>
      </c>
      <c r="U319" s="1" t="str">
        <f>_xlfn.XLOOKUP(E319,Store_Dim!$A$2:$A$21,Store_Dim!$E$2:$E$21)</f>
        <v>Online</v>
      </c>
      <c r="V319" s="1">
        <f>Table8[[#This Row],[Cost]]*Table8[[#This Row],[Quantity]]</f>
        <v>392.89</v>
      </c>
      <c r="W319" s="1">
        <f>Table8[[#This Row],[Total_Amount]]-Table8[[#This Row],[Total Cost]]</f>
        <v>-62.107599999999991</v>
      </c>
    </row>
    <row r="320" spans="1:23" hidden="1" x14ac:dyDescent="0.25">
      <c r="A320" t="s">
        <v>2945</v>
      </c>
      <c r="B320" s="3">
        <v>45873</v>
      </c>
      <c r="C320" t="s">
        <v>251</v>
      </c>
      <c r="D320" t="s">
        <v>1582</v>
      </c>
      <c r="E320" t="s">
        <v>1860</v>
      </c>
      <c r="F320" s="4">
        <f>IF(ISBLANK(Sales_Fact[[#This Row],[Quantity]]),MEDIAN(Sales_Fact[Quantity]),Sales_Fact[[#This Row],[Quantity]])</f>
        <v>2</v>
      </c>
      <c r="G320" s="1">
        <f>IF(ISBLANK(Sales_Fact[[#This Row],[Unit_Price]]),MEDIAN(Sales_Fact[Unit_Price]),Sales_Fact[[#This Row],[Unit_Price]])</f>
        <v>123.19</v>
      </c>
      <c r="H320" s="2">
        <f>IF(ISBLANK(Sales_Fact[[#This Row],[Discount]]),MEDIAN(Sales_Fact[Discount]),Sales_Fact[[#This Row],[Discount]])</f>
        <v>0.19</v>
      </c>
      <c r="I320" t="s">
        <v>1868</v>
      </c>
      <c r="J320" s="1">
        <f>Sales_Fact[[#This Row],[Quantity2]]*Sales_Fact[[#This Row],[Unit_Price3]]*(1-Sales_Fact[[#This Row],[Discount4]])</f>
        <v>199.56780000000001</v>
      </c>
      <c r="K320" s="1">
        <f>Sales_Fact[[#This Row],[Quantity2]]*Sales_Fact[[#This Row],[Unit_Price3]]</f>
        <v>246.38</v>
      </c>
      <c r="L320" s="1">
        <f>Sales_Fact[[#This Row],[Gross Amount]]*Sales_Fact[[#This Row],[Discount4]]</f>
        <v>46.812199999999997</v>
      </c>
      <c r="M320" s="1" t="str">
        <f>IF(Sales_Fact[[#This Row],[Total_Amount5]]&gt;1000,"High Value","Standard")</f>
        <v>Standard</v>
      </c>
      <c r="N320" s="1" t="str">
        <f>_xlfn.XLOOKUP(D320,Product_Dim!$A$2:$A$101,Product_Dim!$B$2:$B$101,"Not Found")</f>
        <v>Ceramic Kitchen Bowl Set</v>
      </c>
      <c r="O320" s="1" t="str">
        <f>_xlfn.XLOOKUP(D320,Product_Dim!$A$2:$A$101,Product_Dim!$C$2:$C$101)</f>
        <v>Home</v>
      </c>
      <c r="P320" s="1">
        <f>_xlfn.XLOOKUP(D320,Product_Dim!$A$2:$A$101,Product_Dim!$H$2:$H$101)</f>
        <v>298.86</v>
      </c>
      <c r="Q320" s="1" t="str">
        <f>_xlfn.XLOOKUP(C320,'Customer_Dim'!$A$2:$A$501,'Customer_Dim'!$I$2:$I$501)</f>
        <v>Silver</v>
      </c>
      <c r="R320" s="1" t="str">
        <f>_xlfn.XLOOKUP(C320,'Customer_Dim'!$A$2:$A$501,'Customer_Dim'!$D$2:$D$501)</f>
        <v>Male</v>
      </c>
      <c r="S320" s="1" t="str">
        <f>_xlfn.XLOOKUP(C320,'Customer_Dim'!$A$2:$A$501,'Customer_Dim'!$L$2:$L$501)</f>
        <v>Senior</v>
      </c>
      <c r="T320" s="1" t="str">
        <f>_xlfn.XLOOKUP(E320,Store_Dim!$A$2:$A$21,Store_Dim!$C$2:$C$21)</f>
        <v>North</v>
      </c>
      <c r="U320" s="1" t="str">
        <f>_xlfn.XLOOKUP(E320,Store_Dim!$A$2:$A$21,Store_Dim!$E$2:$E$21)</f>
        <v>Outlet</v>
      </c>
      <c r="V320" s="1">
        <f>Table8[[#This Row],[Cost]]*Table8[[#This Row],[Quantity]]</f>
        <v>597.72</v>
      </c>
      <c r="W320" s="1">
        <f>Table8[[#This Row],[Total_Amount]]-Table8[[#This Row],[Total Cost]]</f>
        <v>-398.15219999999999</v>
      </c>
    </row>
    <row r="321" spans="1:23" hidden="1" x14ac:dyDescent="0.25">
      <c r="A321" t="s">
        <v>2833</v>
      </c>
      <c r="B321" s="3">
        <v>45567</v>
      </c>
      <c r="C321" t="s">
        <v>251</v>
      </c>
      <c r="D321" t="s">
        <v>1594</v>
      </c>
      <c r="E321" t="s">
        <v>1888</v>
      </c>
      <c r="F321" s="4">
        <f>IF(ISBLANK(Sales_Fact[[#This Row],[Quantity]]),MEDIAN(Sales_Fact[Quantity]),Sales_Fact[[#This Row],[Quantity]])</f>
        <v>1</v>
      </c>
      <c r="G321" s="1">
        <f>IF(ISBLANK(Sales_Fact[[#This Row],[Unit_Price]]),MEDIAN(Sales_Fact[Unit_Price]),Sales_Fact[[#This Row],[Unit_Price]])</f>
        <v>222.95</v>
      </c>
      <c r="H321" s="2">
        <f>IF(ISBLANK(Sales_Fact[[#This Row],[Discount]]),MEDIAN(Sales_Fact[Discount]),Sales_Fact[[#This Row],[Discount]])</f>
        <v>0.02</v>
      </c>
      <c r="I321" t="s">
        <v>1868</v>
      </c>
      <c r="J321" s="1">
        <f>Sales_Fact[[#This Row],[Quantity2]]*Sales_Fact[[#This Row],[Unit_Price3]]*(1-Sales_Fact[[#This Row],[Discount4]])</f>
        <v>218.49099999999999</v>
      </c>
      <c r="K321" s="1">
        <f>Sales_Fact[[#This Row],[Quantity2]]*Sales_Fact[[#This Row],[Unit_Price3]]</f>
        <v>222.95</v>
      </c>
      <c r="L321" s="1">
        <f>Sales_Fact[[#This Row],[Gross Amount]]*Sales_Fact[[#This Row],[Discount4]]</f>
        <v>4.4589999999999996</v>
      </c>
      <c r="M321" s="1" t="str">
        <f>IF(Sales_Fact[[#This Row],[Total_Amount5]]&gt;1000,"High Value","Standard")</f>
        <v>Standard</v>
      </c>
      <c r="N321" s="1" t="str">
        <f>_xlfn.XLOOKUP(D321,Product_Dim!$A$2:$A$101,Product_Dim!$B$2:$B$101,"Not Found")</f>
        <v>Decorative Wall Mirror</v>
      </c>
      <c r="O321" s="1" t="str">
        <f>_xlfn.XLOOKUP(D321,Product_Dim!$A$2:$A$101,Product_Dim!$C$2:$C$101)</f>
        <v>Home</v>
      </c>
      <c r="P321" s="1">
        <f>_xlfn.XLOOKUP(D321,Product_Dim!$A$2:$A$101,Product_Dim!$H$2:$H$101)</f>
        <v>48.01</v>
      </c>
      <c r="Q321" s="1" t="str">
        <f>_xlfn.XLOOKUP(C321,'Customer_Dim'!$A$2:$A$501,'Customer_Dim'!$I$2:$I$501)</f>
        <v>Silver</v>
      </c>
      <c r="R321" s="1" t="str">
        <f>_xlfn.XLOOKUP(C321,'Customer_Dim'!$A$2:$A$501,'Customer_Dim'!$D$2:$D$501)</f>
        <v>Male</v>
      </c>
      <c r="S321" s="1" t="str">
        <f>_xlfn.XLOOKUP(C321,'Customer_Dim'!$A$2:$A$501,'Customer_Dim'!$L$2:$L$501)</f>
        <v>Senior</v>
      </c>
      <c r="T321" s="1" t="str">
        <f>_xlfn.XLOOKUP(E321,Store_Dim!$A$2:$A$21,Store_Dim!$C$2:$C$21)</f>
        <v>North</v>
      </c>
      <c r="U321" s="1" t="str">
        <f>_xlfn.XLOOKUP(E321,Store_Dim!$A$2:$A$21,Store_Dim!$E$2:$E$21)</f>
        <v>Flagship</v>
      </c>
      <c r="V321" s="1">
        <f>Table8[[#This Row],[Cost]]*Table8[[#This Row],[Quantity]]</f>
        <v>48.01</v>
      </c>
      <c r="W321" s="1">
        <f>Table8[[#This Row],[Total_Amount]]-Table8[[#This Row],[Total Cost]]</f>
        <v>170.48099999999999</v>
      </c>
    </row>
    <row r="322" spans="1:23" hidden="1" x14ac:dyDescent="0.25">
      <c r="A322" t="s">
        <v>2035</v>
      </c>
      <c r="B322" s="3">
        <v>45433</v>
      </c>
      <c r="C322" t="s">
        <v>255</v>
      </c>
      <c r="D322" t="s">
        <v>1707</v>
      </c>
      <c r="E322" t="s">
        <v>1870</v>
      </c>
      <c r="F322" s="4">
        <f>IF(ISBLANK(Sales_Fact[[#This Row],[Quantity]]),MEDIAN(Sales_Fact[Quantity]),Sales_Fact[[#This Row],[Quantity]])</f>
        <v>3</v>
      </c>
      <c r="G322" s="1">
        <f>IF(ISBLANK(Sales_Fact[[#This Row],[Unit_Price]]),MEDIAN(Sales_Fact[Unit_Price]),Sales_Fact[[#This Row],[Unit_Price]])</f>
        <v>601.92999999999995</v>
      </c>
      <c r="H322" s="2">
        <f>IF(ISBLANK(Sales_Fact[[#This Row],[Discount]]),MEDIAN(Sales_Fact[Discount]),Sales_Fact[[#This Row],[Discount]])</f>
        <v>0.14000000000000001</v>
      </c>
      <c r="I322" t="s">
        <v>1868</v>
      </c>
      <c r="J322" s="1">
        <f>Sales_Fact[[#This Row],[Quantity2]]*Sales_Fact[[#This Row],[Unit_Price3]]*(1-Sales_Fact[[#This Row],[Discount4]])</f>
        <v>1552.9793999999999</v>
      </c>
      <c r="K322" s="1">
        <f>Sales_Fact[[#This Row],[Quantity2]]*Sales_Fact[[#This Row],[Unit_Price3]]</f>
        <v>1805.79</v>
      </c>
      <c r="L322" s="1">
        <f>Sales_Fact[[#This Row],[Gross Amount]]*Sales_Fact[[#This Row],[Discount4]]</f>
        <v>252.81060000000002</v>
      </c>
      <c r="M322" s="1" t="str">
        <f>IF(Sales_Fact[[#This Row],[Total_Amount5]]&gt;1000,"High Value","Standard")</f>
        <v>High Value</v>
      </c>
      <c r="N322" s="1" t="str">
        <f>_xlfn.XLOOKUP(D322,Product_Dim!$A$2:$A$101,Product_Dim!$B$2:$B$101,"Not Found")</f>
        <v>Rugby Ball</v>
      </c>
      <c r="O322" s="1" t="str">
        <f>_xlfn.XLOOKUP(D322,Product_Dim!$A$2:$A$101,Product_Dim!$C$2:$C$101)</f>
        <v>Sports</v>
      </c>
      <c r="P322" s="1">
        <f>_xlfn.XLOOKUP(D322,Product_Dim!$A$2:$A$101,Product_Dim!$H$2:$H$101)</f>
        <v>212.26</v>
      </c>
      <c r="Q322" s="1" t="str">
        <f>_xlfn.XLOOKUP(C322,'Customer_Dim'!$A$2:$A$501,'Customer_Dim'!$I$2:$I$501)</f>
        <v>Silver</v>
      </c>
      <c r="R322" s="1" t="str">
        <f>_xlfn.XLOOKUP(C322,'Customer_Dim'!$A$2:$A$501,'Customer_Dim'!$D$2:$D$501)</f>
        <v>Female</v>
      </c>
      <c r="S322" s="1" t="str">
        <f>_xlfn.XLOOKUP(C322,'Customer_Dim'!$A$2:$A$501,'Customer_Dim'!$L$2:$L$501)</f>
        <v>Young</v>
      </c>
      <c r="T322" s="1" t="str">
        <f>_xlfn.XLOOKUP(E322,Store_Dim!$A$2:$A$21,Store_Dim!$C$2:$C$21)</f>
        <v>North</v>
      </c>
      <c r="U322" s="1" t="str">
        <f>_xlfn.XLOOKUP(E322,Store_Dim!$A$2:$A$21,Store_Dim!$E$2:$E$21)</f>
        <v>Outlet</v>
      </c>
      <c r="V322" s="1">
        <f>Table8[[#This Row],[Cost]]*Table8[[#This Row],[Quantity]]</f>
        <v>636.78</v>
      </c>
      <c r="W322" s="1">
        <f>Table8[[#This Row],[Total_Amount]]-Table8[[#This Row],[Total Cost]]</f>
        <v>916.19939999999997</v>
      </c>
    </row>
    <row r="323" spans="1:23" hidden="1" x14ac:dyDescent="0.25">
      <c r="A323" t="s">
        <v>3587</v>
      </c>
      <c r="B323" s="3">
        <v>45675</v>
      </c>
      <c r="C323" t="s">
        <v>255</v>
      </c>
      <c r="D323" t="s">
        <v>1632</v>
      </c>
      <c r="E323" t="s">
        <v>1881</v>
      </c>
      <c r="F323" s="4">
        <f>IF(ISBLANK(Sales_Fact[[#This Row],[Quantity]]),MEDIAN(Sales_Fact[Quantity]),Sales_Fact[[#This Row],[Quantity]])</f>
        <v>1</v>
      </c>
      <c r="G323" s="1">
        <f>IF(ISBLANK(Sales_Fact[[#This Row],[Unit_Price]]),MEDIAN(Sales_Fact[Unit_Price]),Sales_Fact[[#This Row],[Unit_Price]])</f>
        <v>564.1</v>
      </c>
      <c r="H323" s="2">
        <f>IF(ISBLANK(Sales_Fact[[#This Row],[Discount]]),MEDIAN(Sales_Fact[Discount]),Sales_Fact[[#This Row],[Discount]])</f>
        <v>0.03</v>
      </c>
      <c r="I323" t="s">
        <v>1868</v>
      </c>
      <c r="J323" s="1">
        <f>Sales_Fact[[#This Row],[Quantity2]]*Sales_Fact[[#This Row],[Unit_Price3]]*(1-Sales_Fact[[#This Row],[Discount4]])</f>
        <v>547.17700000000002</v>
      </c>
      <c r="K323" s="1">
        <f>Sales_Fact[[#This Row],[Quantity2]]*Sales_Fact[[#This Row],[Unit_Price3]]</f>
        <v>564.1</v>
      </c>
      <c r="L323" s="1">
        <f>Sales_Fact[[#This Row],[Gross Amount]]*Sales_Fact[[#This Row],[Discount4]]</f>
        <v>16.923000000000002</v>
      </c>
      <c r="M323" s="1" t="str">
        <f>IF(Sales_Fact[[#This Row],[Total_Amount5]]&gt;1000,"High Value","Standard")</f>
        <v>Standard</v>
      </c>
      <c r="N323" s="1" t="str">
        <f>_xlfn.XLOOKUP(D323,Product_Dim!$A$2:$A$101,Product_Dim!$B$2:$B$101,"Not Found")</f>
        <v>Decorative Floor Vase</v>
      </c>
      <c r="O323" s="1" t="str">
        <f>_xlfn.XLOOKUP(D323,Product_Dim!$A$2:$A$101,Product_Dim!$C$2:$C$101)</f>
        <v>Home</v>
      </c>
      <c r="P323" s="1">
        <f>_xlfn.XLOOKUP(D323,Product_Dim!$A$2:$A$101,Product_Dim!$H$2:$H$101)</f>
        <v>242.96499999999997</v>
      </c>
      <c r="Q323" s="1" t="str">
        <f>_xlfn.XLOOKUP(C323,'Customer_Dim'!$A$2:$A$501,'Customer_Dim'!$I$2:$I$501)</f>
        <v>Silver</v>
      </c>
      <c r="R323" s="1" t="str">
        <f>_xlfn.XLOOKUP(C323,'Customer_Dim'!$A$2:$A$501,'Customer_Dim'!$D$2:$D$501)</f>
        <v>Female</v>
      </c>
      <c r="S323" s="1" t="str">
        <f>_xlfn.XLOOKUP(C323,'Customer_Dim'!$A$2:$A$501,'Customer_Dim'!$L$2:$L$501)</f>
        <v>Young</v>
      </c>
      <c r="T323" s="1" t="str">
        <f>_xlfn.XLOOKUP(E323,Store_Dim!$A$2:$A$21,Store_Dim!$C$2:$C$21)</f>
        <v>South</v>
      </c>
      <c r="U323" s="1" t="str">
        <f>_xlfn.XLOOKUP(E323,Store_Dim!$A$2:$A$21,Store_Dim!$E$2:$E$21)</f>
        <v>Outlet</v>
      </c>
      <c r="V323" s="1">
        <f>Table8[[#This Row],[Cost]]*Table8[[#This Row],[Quantity]]</f>
        <v>242.96499999999997</v>
      </c>
      <c r="W323" s="1">
        <f>Table8[[#This Row],[Total_Amount]]-Table8[[#This Row],[Total Cost]]</f>
        <v>304.21200000000005</v>
      </c>
    </row>
    <row r="324" spans="1:23" x14ac:dyDescent="0.25">
      <c r="A324" t="s">
        <v>3880</v>
      </c>
      <c r="B324" s="3">
        <v>45493</v>
      </c>
      <c r="C324" t="s">
        <v>255</v>
      </c>
      <c r="D324" t="s">
        <v>1818</v>
      </c>
      <c r="E324" t="s">
        <v>1888</v>
      </c>
      <c r="F324" s="4">
        <f>IF(ISBLANK(Sales_Fact[[#This Row],[Quantity]]),MEDIAN(Sales_Fact[Quantity]),Sales_Fact[[#This Row],[Quantity]])</f>
        <v>1</v>
      </c>
      <c r="G324" s="21">
        <f>IF(ISBLANK(Sales_Fact[[#This Row],[Unit_Price]]),MEDIAN(Sales_Fact[Unit_Price]),Sales_Fact[[#This Row],[Unit_Price]])</f>
        <v>516.62</v>
      </c>
      <c r="H324" s="2">
        <f>IF(ISBLANK(Sales_Fact[[#This Row],[Discount]]),MEDIAN(Sales_Fact[Discount]),Sales_Fact[[#This Row],[Discount]])</f>
        <v>0.18</v>
      </c>
      <c r="I324" t="s">
        <v>1861</v>
      </c>
      <c r="J324" s="21">
        <f>Sales_Fact[[#This Row],[Quantity2]]*Sales_Fact[[#This Row],[Unit_Price3]]*(1-Sales_Fact[[#This Row],[Discount4]])</f>
        <v>423.62840000000006</v>
      </c>
      <c r="K324" s="21">
        <f>Sales_Fact[[#This Row],[Quantity2]]*Sales_Fact[[#This Row],[Unit_Price3]]</f>
        <v>516.62</v>
      </c>
      <c r="L324" s="21">
        <f>Sales_Fact[[#This Row],[Gross Amount]]*Sales_Fact[[#This Row],[Discount4]]</f>
        <v>92.991599999999991</v>
      </c>
      <c r="M324" s="1" t="str">
        <f>IF(Sales_Fact[[#This Row],[Total_Amount5]]&gt;1000,"High Value","Standard")</f>
        <v>Standard</v>
      </c>
      <c r="N324" s="1" t="str">
        <f>_xlfn.XLOOKUP(D324,Product_Dim!$A$2:$A$101,Product_Dim!$B$2:$B$101,"Not Found")</f>
        <v>Face Foundation Kit</v>
      </c>
      <c r="O324" s="1" t="str">
        <f>_xlfn.XLOOKUP(D324,Product_Dim!$A$2:$A$101,Product_Dim!$C$2:$C$101)</f>
        <v>Beauty</v>
      </c>
      <c r="P324" s="1">
        <f>_xlfn.XLOOKUP(D324,Product_Dim!$A$2:$A$101,Product_Dim!$H$2:$H$101)</f>
        <v>183.04</v>
      </c>
      <c r="Q324" s="1" t="str">
        <f>_xlfn.XLOOKUP(C324,'Customer_Dim'!$A$2:$A$501,'Customer_Dim'!$I$2:$I$501)</f>
        <v>Silver</v>
      </c>
      <c r="R324" s="1" t="str">
        <f>_xlfn.XLOOKUP(C324,'Customer_Dim'!$A$2:$A$501,'Customer_Dim'!$D$2:$D$501)</f>
        <v>Female</v>
      </c>
      <c r="S324" s="1" t="str">
        <f>_xlfn.XLOOKUP(C324,'Customer_Dim'!$A$2:$A$501,'Customer_Dim'!$L$2:$L$501)</f>
        <v>Young</v>
      </c>
      <c r="T324" s="1" t="str">
        <f>_xlfn.XLOOKUP(E324,Store_Dim!$A$2:$A$21,Store_Dim!$C$2:$C$21)</f>
        <v>North</v>
      </c>
      <c r="U324" s="1" t="str">
        <f>_xlfn.XLOOKUP(E324,Store_Dim!$A$2:$A$21,Store_Dim!$E$2:$E$21)</f>
        <v>Flagship</v>
      </c>
      <c r="V324" s="21">
        <f>Table8[[#This Row],[Cost]]*Table8[[#This Row],[Quantity]]</f>
        <v>183.04</v>
      </c>
      <c r="W324" s="21">
        <f>Table8[[#This Row],[Total_Amount]]-Table8[[#This Row],[Total Cost]]</f>
        <v>240.58840000000006</v>
      </c>
    </row>
    <row r="325" spans="1:23" hidden="1" x14ac:dyDescent="0.25">
      <c r="A325" t="s">
        <v>3335</v>
      </c>
      <c r="B325" s="3">
        <v>45709</v>
      </c>
      <c r="C325" t="s">
        <v>259</v>
      </c>
      <c r="D325" t="s">
        <v>1644</v>
      </c>
      <c r="E325" t="s">
        <v>1899</v>
      </c>
      <c r="F325" s="4">
        <f>IF(ISBLANK(Sales_Fact[[#This Row],[Quantity]]),MEDIAN(Sales_Fact[Quantity]),Sales_Fact[[#This Row],[Quantity]])</f>
        <v>1</v>
      </c>
      <c r="G325" s="1">
        <f>IF(ISBLANK(Sales_Fact[[#This Row],[Unit_Price]]),MEDIAN(Sales_Fact[Unit_Price]),Sales_Fact[[#This Row],[Unit_Price]])</f>
        <v>934.75</v>
      </c>
      <c r="H325" s="2">
        <f>IF(ISBLANK(Sales_Fact[[#This Row],[Discount]]),MEDIAN(Sales_Fact[Discount]),Sales_Fact[[#This Row],[Discount]])</f>
        <v>0.11</v>
      </c>
      <c r="I325" t="s">
        <v>1861</v>
      </c>
      <c r="J325" s="1">
        <f>Sales_Fact[[#This Row],[Quantity2]]*Sales_Fact[[#This Row],[Unit_Price3]]*(1-Sales_Fact[[#This Row],[Discount4]])</f>
        <v>831.92750000000001</v>
      </c>
      <c r="K325" s="1">
        <f>Sales_Fact[[#This Row],[Quantity2]]*Sales_Fact[[#This Row],[Unit_Price3]]</f>
        <v>934.75</v>
      </c>
      <c r="L325" s="1">
        <f>Sales_Fact[[#This Row],[Gross Amount]]*Sales_Fact[[#This Row],[Discount4]]</f>
        <v>102.82250000000001</v>
      </c>
      <c r="M325" s="1" t="str">
        <f>IF(Sales_Fact[[#This Row],[Total_Amount5]]&gt;1000,"High Value","Standard")</f>
        <v>Standard</v>
      </c>
      <c r="N325" s="1" t="str">
        <f>_xlfn.XLOOKUP(D325,Product_Dim!$A$2:$A$101,Product_Dim!$B$2:$B$101,"Not Found")</f>
        <v>Basketball</v>
      </c>
      <c r="O325" s="1" t="str">
        <f>_xlfn.XLOOKUP(D325,Product_Dim!$A$2:$A$101,Product_Dim!$C$2:$C$101)</f>
        <v>Sports</v>
      </c>
      <c r="P325" s="1">
        <f>_xlfn.XLOOKUP(D325,Product_Dim!$A$2:$A$101,Product_Dim!$H$2:$H$101)</f>
        <v>204.39</v>
      </c>
      <c r="Q325" s="1" t="str">
        <f>_xlfn.XLOOKUP(C325,'Customer_Dim'!$A$2:$A$501,'Customer_Dim'!$I$2:$I$501)</f>
        <v>Platinum</v>
      </c>
      <c r="R325" s="1" t="str">
        <f>_xlfn.XLOOKUP(C325,'Customer_Dim'!$A$2:$A$501,'Customer_Dim'!$D$2:$D$501)</f>
        <v>Female</v>
      </c>
      <c r="S325" s="1" t="str">
        <f>_xlfn.XLOOKUP(C325,'Customer_Dim'!$A$2:$A$501,'Customer_Dim'!$L$2:$L$501)</f>
        <v>Young</v>
      </c>
      <c r="T325" s="1" t="str">
        <f>_xlfn.XLOOKUP(E325,Store_Dim!$A$2:$A$21,Store_Dim!$C$2:$C$21)</f>
        <v>East</v>
      </c>
      <c r="U325" s="1" t="str">
        <f>_xlfn.XLOOKUP(E325,Store_Dim!$A$2:$A$21,Store_Dim!$E$2:$E$21)</f>
        <v>Flagship</v>
      </c>
      <c r="V325" s="1">
        <f>Table8[[#This Row],[Cost]]*Table8[[#This Row],[Quantity]]</f>
        <v>204.39</v>
      </c>
      <c r="W325" s="1">
        <f>Table8[[#This Row],[Total_Amount]]-Table8[[#This Row],[Total Cost]]</f>
        <v>627.53750000000002</v>
      </c>
    </row>
    <row r="326" spans="1:23" hidden="1" x14ac:dyDescent="0.25">
      <c r="A326" t="s">
        <v>2806</v>
      </c>
      <c r="B326" s="3">
        <v>45807</v>
      </c>
      <c r="C326" t="s">
        <v>259</v>
      </c>
      <c r="D326" t="s">
        <v>1591</v>
      </c>
      <c r="E326" t="s">
        <v>1860</v>
      </c>
      <c r="F326" s="4">
        <f>IF(ISBLANK(Sales_Fact[[#This Row],[Quantity]]),MEDIAN(Sales_Fact[Quantity]),Sales_Fact[[#This Row],[Quantity]])</f>
        <v>4</v>
      </c>
      <c r="G326" s="1">
        <f>IF(ISBLANK(Sales_Fact[[#This Row],[Unit_Price]]),MEDIAN(Sales_Fact[Unit_Price]),Sales_Fact[[#This Row],[Unit_Price]])</f>
        <v>548.44000000000005</v>
      </c>
      <c r="H326" s="2">
        <f>IF(ISBLANK(Sales_Fact[[#This Row],[Discount]]),MEDIAN(Sales_Fact[Discount]),Sales_Fact[[#This Row],[Discount]])</f>
        <v>0.05</v>
      </c>
      <c r="I326" t="s">
        <v>1864</v>
      </c>
      <c r="J326" s="1">
        <f>Sales_Fact[[#This Row],[Quantity2]]*Sales_Fact[[#This Row],[Unit_Price3]]*(1-Sales_Fact[[#This Row],[Discount4]])</f>
        <v>2084.0720000000001</v>
      </c>
      <c r="K326" s="1">
        <f>Sales_Fact[[#This Row],[Quantity2]]*Sales_Fact[[#This Row],[Unit_Price3]]</f>
        <v>2193.7600000000002</v>
      </c>
      <c r="L326" s="1">
        <f>Sales_Fact[[#This Row],[Gross Amount]]*Sales_Fact[[#This Row],[Discount4]]</f>
        <v>109.68800000000002</v>
      </c>
      <c r="M326" s="1" t="str">
        <f>IF(Sales_Fact[[#This Row],[Total_Amount5]]&gt;1000,"High Value","Standard")</f>
        <v>High Value</v>
      </c>
      <c r="N326" s="1" t="str">
        <f>_xlfn.XLOOKUP(D326,Product_Dim!$A$2:$A$101,Product_Dim!$B$2:$B$101,"Not Found")</f>
        <v>USB-C Fast Charger</v>
      </c>
      <c r="O326" s="1" t="str">
        <f>_xlfn.XLOOKUP(D326,Product_Dim!$A$2:$A$101,Product_Dim!$C$2:$C$101)</f>
        <v>Electronics</v>
      </c>
      <c r="P326" s="1">
        <f>_xlfn.XLOOKUP(D326,Product_Dim!$A$2:$A$101,Product_Dim!$H$2:$H$101)</f>
        <v>242.23</v>
      </c>
      <c r="Q326" s="1" t="str">
        <f>_xlfn.XLOOKUP(C326,'Customer_Dim'!$A$2:$A$501,'Customer_Dim'!$I$2:$I$501)</f>
        <v>Platinum</v>
      </c>
      <c r="R326" s="1" t="str">
        <f>_xlfn.XLOOKUP(C326,'Customer_Dim'!$A$2:$A$501,'Customer_Dim'!$D$2:$D$501)</f>
        <v>Female</v>
      </c>
      <c r="S326" s="1" t="str">
        <f>_xlfn.XLOOKUP(C326,'Customer_Dim'!$A$2:$A$501,'Customer_Dim'!$L$2:$L$501)</f>
        <v>Young</v>
      </c>
      <c r="T326" s="1" t="str">
        <f>_xlfn.XLOOKUP(E326,Store_Dim!$A$2:$A$21,Store_Dim!$C$2:$C$21)</f>
        <v>North</v>
      </c>
      <c r="U326" s="1" t="str">
        <f>_xlfn.XLOOKUP(E326,Store_Dim!$A$2:$A$21,Store_Dim!$E$2:$E$21)</f>
        <v>Outlet</v>
      </c>
      <c r="V326" s="1">
        <f>Table8[[#This Row],[Cost]]*Table8[[#This Row],[Quantity]]</f>
        <v>968.92</v>
      </c>
      <c r="W326" s="1">
        <f>Table8[[#This Row],[Total_Amount]]-Table8[[#This Row],[Total Cost]]</f>
        <v>1115.152</v>
      </c>
    </row>
    <row r="327" spans="1:23" hidden="1" x14ac:dyDescent="0.25">
      <c r="A327" t="s">
        <v>2658</v>
      </c>
      <c r="B327" s="3">
        <v>45762</v>
      </c>
      <c r="C327" t="s">
        <v>259</v>
      </c>
      <c r="D327" t="s">
        <v>1626</v>
      </c>
      <c r="E327" t="s">
        <v>1863</v>
      </c>
      <c r="F327" s="4">
        <f>IF(ISBLANK(Sales_Fact[[#This Row],[Quantity]]),MEDIAN(Sales_Fact[Quantity]),Sales_Fact[[#This Row],[Quantity]])</f>
        <v>3</v>
      </c>
      <c r="G327" s="1">
        <f>IF(ISBLANK(Sales_Fact[[#This Row],[Unit_Price]]),MEDIAN(Sales_Fact[Unit_Price]),Sales_Fact[[#This Row],[Unit_Price]])</f>
        <v>361.11</v>
      </c>
      <c r="H327" s="2">
        <f>IF(ISBLANK(Sales_Fact[[#This Row],[Discount]]),MEDIAN(Sales_Fact[Discount]),Sales_Fact[[#This Row],[Discount]])</f>
        <v>0.06</v>
      </c>
      <c r="I327" t="s">
        <v>1861</v>
      </c>
      <c r="J327" s="1">
        <f>Sales_Fact[[#This Row],[Quantity2]]*Sales_Fact[[#This Row],[Unit_Price3]]*(1-Sales_Fact[[#This Row],[Discount4]])</f>
        <v>1018.3301999999999</v>
      </c>
      <c r="K327" s="1">
        <f>Sales_Fact[[#This Row],[Quantity2]]*Sales_Fact[[#This Row],[Unit_Price3]]</f>
        <v>1083.33</v>
      </c>
      <c r="L327" s="1">
        <f>Sales_Fact[[#This Row],[Gross Amount]]*Sales_Fact[[#This Row],[Discount4]]</f>
        <v>64.999799999999993</v>
      </c>
      <c r="M327" s="1" t="str">
        <f>IF(Sales_Fact[[#This Row],[Total_Amount5]]&gt;1000,"High Value","Standard")</f>
        <v>High Value</v>
      </c>
      <c r="N327" s="1" t="str">
        <f>_xlfn.XLOOKUP(D327,Product_Dim!$A$2:$A$101,Product_Dim!$B$2:$B$101,"Not Found")</f>
        <v>Women's Scarf Set</v>
      </c>
      <c r="O327" s="1" t="str">
        <f>_xlfn.XLOOKUP(D327,Product_Dim!$A$2:$A$101,Product_Dim!$C$2:$C$101)</f>
        <v>Clothing</v>
      </c>
      <c r="P327" s="1">
        <f>_xlfn.XLOOKUP(D327,Product_Dim!$A$2:$A$101,Product_Dim!$H$2:$H$101)</f>
        <v>174.02</v>
      </c>
      <c r="Q327" s="1" t="str">
        <f>_xlfn.XLOOKUP(C327,'Customer_Dim'!$A$2:$A$501,'Customer_Dim'!$I$2:$I$501)</f>
        <v>Platinum</v>
      </c>
      <c r="R327" s="1" t="str">
        <f>_xlfn.XLOOKUP(C327,'Customer_Dim'!$A$2:$A$501,'Customer_Dim'!$D$2:$D$501)</f>
        <v>Female</v>
      </c>
      <c r="S327" s="1" t="str">
        <f>_xlfn.XLOOKUP(C327,'Customer_Dim'!$A$2:$A$501,'Customer_Dim'!$L$2:$L$501)</f>
        <v>Young</v>
      </c>
      <c r="T327" s="1" t="str">
        <f>_xlfn.XLOOKUP(E327,Store_Dim!$A$2:$A$21,Store_Dim!$C$2:$C$21)</f>
        <v>North</v>
      </c>
      <c r="U327" s="1" t="str">
        <f>_xlfn.XLOOKUP(E327,Store_Dim!$A$2:$A$21,Store_Dim!$E$2:$E$21)</f>
        <v>Flagship</v>
      </c>
      <c r="V327" s="1">
        <f>Table8[[#This Row],[Cost]]*Table8[[#This Row],[Quantity]]</f>
        <v>522.06000000000006</v>
      </c>
      <c r="W327" s="1">
        <f>Table8[[#This Row],[Total_Amount]]-Table8[[#This Row],[Total Cost]]</f>
        <v>496.27019999999982</v>
      </c>
    </row>
    <row r="328" spans="1:23" hidden="1" x14ac:dyDescent="0.25">
      <c r="A328" t="s">
        <v>2111</v>
      </c>
      <c r="B328" s="3">
        <v>45607</v>
      </c>
      <c r="C328" t="s">
        <v>259</v>
      </c>
      <c r="D328" t="s">
        <v>1770</v>
      </c>
      <c r="E328" t="s">
        <v>1890</v>
      </c>
      <c r="F328" s="4">
        <f>IF(ISBLANK(Sales_Fact[[#This Row],[Quantity]]),MEDIAN(Sales_Fact[Quantity]),Sales_Fact[[#This Row],[Quantity]])</f>
        <v>2</v>
      </c>
      <c r="G328" s="1">
        <f>IF(ISBLANK(Sales_Fact[[#This Row],[Unit_Price]]),MEDIAN(Sales_Fact[Unit_Price]),Sales_Fact[[#This Row],[Unit_Price]])</f>
        <v>610.37</v>
      </c>
      <c r="H328" s="2">
        <f>IF(ISBLANK(Sales_Fact[[#This Row],[Discount]]),MEDIAN(Sales_Fact[Discount]),Sales_Fact[[#This Row],[Discount]])</f>
        <v>0.1</v>
      </c>
      <c r="I328" t="s">
        <v>1861</v>
      </c>
      <c r="J328" s="1">
        <f>Sales_Fact[[#This Row],[Quantity2]]*Sales_Fact[[#This Row],[Unit_Price3]]*(1-Sales_Fact[[#This Row],[Discount4]])</f>
        <v>1098.6659999999999</v>
      </c>
      <c r="K328" s="1">
        <f>Sales_Fact[[#This Row],[Quantity2]]*Sales_Fact[[#This Row],[Unit_Price3]]</f>
        <v>1220.74</v>
      </c>
      <c r="L328" s="1">
        <f>Sales_Fact[[#This Row],[Gross Amount]]*Sales_Fact[[#This Row],[Discount4]]</f>
        <v>122.07400000000001</v>
      </c>
      <c r="M328" s="1" t="str">
        <f>IF(Sales_Fact[[#This Row],[Total_Amount5]]&gt;1000,"High Value","Standard")</f>
        <v>High Value</v>
      </c>
      <c r="N328" s="1" t="str">
        <f>_xlfn.XLOOKUP(D328,Product_Dim!$A$2:$A$101,Product_Dim!$B$2:$B$101,"Not Found")</f>
        <v>Shin Guards – Adult</v>
      </c>
      <c r="O328" s="1" t="str">
        <f>_xlfn.XLOOKUP(D328,Product_Dim!$A$2:$A$101,Product_Dim!$C$2:$C$101)</f>
        <v>Sports</v>
      </c>
      <c r="P328" s="1">
        <f>_xlfn.XLOOKUP(D328,Product_Dim!$A$2:$A$101,Product_Dim!$H$2:$H$101)</f>
        <v>107.06</v>
      </c>
      <c r="Q328" s="1" t="str">
        <f>_xlfn.XLOOKUP(C328,'Customer_Dim'!$A$2:$A$501,'Customer_Dim'!$I$2:$I$501)</f>
        <v>Platinum</v>
      </c>
      <c r="R328" s="1" t="str">
        <f>_xlfn.XLOOKUP(C328,'Customer_Dim'!$A$2:$A$501,'Customer_Dim'!$D$2:$D$501)</f>
        <v>Female</v>
      </c>
      <c r="S328" s="1" t="str">
        <f>_xlfn.XLOOKUP(C328,'Customer_Dim'!$A$2:$A$501,'Customer_Dim'!$L$2:$L$501)</f>
        <v>Young</v>
      </c>
      <c r="T328" s="1" t="str">
        <f>_xlfn.XLOOKUP(E328,Store_Dim!$A$2:$A$21,Store_Dim!$C$2:$C$21)</f>
        <v>South</v>
      </c>
      <c r="U328" s="1" t="str">
        <f>_xlfn.XLOOKUP(E328,Store_Dim!$A$2:$A$21,Store_Dim!$E$2:$E$21)</f>
        <v>Flagship</v>
      </c>
      <c r="V328" s="1">
        <f>Table8[[#This Row],[Cost]]*Table8[[#This Row],[Quantity]]</f>
        <v>214.12</v>
      </c>
      <c r="W328" s="1">
        <f>Table8[[#This Row],[Total_Amount]]-Table8[[#This Row],[Total Cost]]</f>
        <v>884.54599999999994</v>
      </c>
    </row>
    <row r="329" spans="1:23" hidden="1" x14ac:dyDescent="0.25">
      <c r="A329" t="s">
        <v>1934</v>
      </c>
      <c r="B329" s="3">
        <v>45291</v>
      </c>
      <c r="C329" t="s">
        <v>262</v>
      </c>
      <c r="D329" t="s">
        <v>1707</v>
      </c>
      <c r="E329" t="s">
        <v>1890</v>
      </c>
      <c r="F329" s="4">
        <f>IF(ISBLANK(Sales_Fact[[#This Row],[Quantity]]),MEDIAN(Sales_Fact[Quantity]),Sales_Fact[[#This Row],[Quantity]])</f>
        <v>1</v>
      </c>
      <c r="G329" s="1">
        <f>IF(ISBLANK(Sales_Fact[[#This Row],[Unit_Price]]),MEDIAN(Sales_Fact[Unit_Price]),Sales_Fact[[#This Row],[Unit_Price]])</f>
        <v>272.2</v>
      </c>
      <c r="H329" s="2">
        <f>IF(ISBLANK(Sales_Fact[[#This Row],[Discount]]),MEDIAN(Sales_Fact[Discount]),Sales_Fact[[#This Row],[Discount]])</f>
        <v>0.3</v>
      </c>
      <c r="I329" t="s">
        <v>1864</v>
      </c>
      <c r="J329" s="1">
        <f>Sales_Fact[[#This Row],[Quantity2]]*Sales_Fact[[#This Row],[Unit_Price3]]*(1-Sales_Fact[[#This Row],[Discount4]])</f>
        <v>190.54</v>
      </c>
      <c r="K329" s="1">
        <f>Sales_Fact[[#This Row],[Quantity2]]*Sales_Fact[[#This Row],[Unit_Price3]]</f>
        <v>272.2</v>
      </c>
      <c r="L329" s="1">
        <f>Sales_Fact[[#This Row],[Gross Amount]]*Sales_Fact[[#This Row],[Discount4]]</f>
        <v>81.66</v>
      </c>
      <c r="M329" s="1" t="str">
        <f>IF(Sales_Fact[[#This Row],[Total_Amount5]]&gt;1000,"High Value","Standard")</f>
        <v>Standard</v>
      </c>
      <c r="N329" s="1" t="str">
        <f>_xlfn.XLOOKUP(D329,Product_Dim!$A$2:$A$101,Product_Dim!$B$2:$B$101,"Not Found")</f>
        <v>Rugby Ball</v>
      </c>
      <c r="O329" s="1" t="str">
        <f>_xlfn.XLOOKUP(D329,Product_Dim!$A$2:$A$101,Product_Dim!$C$2:$C$101)</f>
        <v>Sports</v>
      </c>
      <c r="P329" s="1">
        <f>_xlfn.XLOOKUP(D329,Product_Dim!$A$2:$A$101,Product_Dim!$H$2:$H$101)</f>
        <v>212.26</v>
      </c>
      <c r="Q329" s="1" t="str">
        <f>_xlfn.XLOOKUP(C329,'Customer_Dim'!$A$2:$A$501,'Customer_Dim'!$I$2:$I$501)</f>
        <v>Gold</v>
      </c>
      <c r="R329" s="1" t="str">
        <f>_xlfn.XLOOKUP(C329,'Customer_Dim'!$A$2:$A$501,'Customer_Dim'!$D$2:$D$501)</f>
        <v>Female</v>
      </c>
      <c r="S329" s="1" t="str">
        <f>_xlfn.XLOOKUP(C329,'Customer_Dim'!$A$2:$A$501,'Customer_Dim'!$L$2:$L$501)</f>
        <v>Young</v>
      </c>
      <c r="T329" s="1" t="str">
        <f>_xlfn.XLOOKUP(E329,Store_Dim!$A$2:$A$21,Store_Dim!$C$2:$C$21)</f>
        <v>South</v>
      </c>
      <c r="U329" s="1" t="str">
        <f>_xlfn.XLOOKUP(E329,Store_Dim!$A$2:$A$21,Store_Dim!$E$2:$E$21)</f>
        <v>Flagship</v>
      </c>
      <c r="V329" s="1">
        <f>Table8[[#This Row],[Cost]]*Table8[[#This Row],[Quantity]]</f>
        <v>212.26</v>
      </c>
      <c r="W329" s="1">
        <f>Table8[[#This Row],[Total_Amount]]-Table8[[#This Row],[Total Cost]]</f>
        <v>-21.72</v>
      </c>
    </row>
    <row r="330" spans="1:23" x14ac:dyDescent="0.25">
      <c r="A330" t="s">
        <v>3129</v>
      </c>
      <c r="B330" s="3">
        <v>45786</v>
      </c>
      <c r="C330" t="s">
        <v>262</v>
      </c>
      <c r="D330" t="s">
        <v>1918</v>
      </c>
      <c r="E330" t="s">
        <v>1886</v>
      </c>
      <c r="F330" s="4">
        <f>IF(ISBLANK(Sales_Fact[[#This Row],[Quantity]]),MEDIAN(Sales_Fact[Quantity]),Sales_Fact[[#This Row],[Quantity]])</f>
        <v>3</v>
      </c>
      <c r="G330" s="21">
        <f>IF(ISBLANK(Sales_Fact[[#This Row],[Unit_Price]]),MEDIAN(Sales_Fact[Unit_Price]),Sales_Fact[[#This Row],[Unit_Price]])</f>
        <v>573.1</v>
      </c>
      <c r="H330" s="2">
        <f>IF(ISBLANK(Sales_Fact[[#This Row],[Discount]]),MEDIAN(Sales_Fact[Discount]),Sales_Fact[[#This Row],[Discount]])</f>
        <v>0.16</v>
      </c>
      <c r="I330" t="s">
        <v>1868</v>
      </c>
      <c r="J330" s="21">
        <f>Sales_Fact[[#This Row],[Quantity2]]*Sales_Fact[[#This Row],[Unit_Price3]]*(1-Sales_Fact[[#This Row],[Discount4]])</f>
        <v>1444.212</v>
      </c>
      <c r="K330" s="21">
        <f>Sales_Fact[[#This Row],[Quantity2]]*Sales_Fact[[#This Row],[Unit_Price3]]</f>
        <v>1719.3000000000002</v>
      </c>
      <c r="L330" s="21">
        <f>Sales_Fact[[#This Row],[Gross Amount]]*Sales_Fact[[#This Row],[Discount4]]</f>
        <v>275.08800000000002</v>
      </c>
      <c r="M330" s="1" t="str">
        <f>IF(Sales_Fact[[#This Row],[Total_Amount5]]&gt;1000,"High Value","Standard")</f>
        <v>High Value</v>
      </c>
      <c r="N330" s="1" t="str">
        <f>_xlfn.XLOOKUP(D330,Product_Dim!$A$2:$A$101,Product_Dim!$B$2:$B$101,"Not Found")</f>
        <v>Beard Grooming Kit</v>
      </c>
      <c r="O330" s="1" t="str">
        <f>_xlfn.XLOOKUP(D330,Product_Dim!$A$2:$A$101,Product_Dim!$C$2:$C$101)</f>
        <v>Beauty</v>
      </c>
      <c r="P330" s="1">
        <f>_xlfn.XLOOKUP(D330,Product_Dim!$A$2:$A$101,Product_Dim!$H$2:$H$101)</f>
        <v>337.42</v>
      </c>
      <c r="Q330" s="1" t="str">
        <f>_xlfn.XLOOKUP(C330,'Customer_Dim'!$A$2:$A$501,'Customer_Dim'!$I$2:$I$501)</f>
        <v>Gold</v>
      </c>
      <c r="R330" s="1" t="str">
        <f>_xlfn.XLOOKUP(C330,'Customer_Dim'!$A$2:$A$501,'Customer_Dim'!$D$2:$D$501)</f>
        <v>Female</v>
      </c>
      <c r="S330" s="1" t="str">
        <f>_xlfn.XLOOKUP(C330,'Customer_Dim'!$A$2:$A$501,'Customer_Dim'!$L$2:$L$501)</f>
        <v>Young</v>
      </c>
      <c r="T330" s="1" t="str">
        <f>_xlfn.XLOOKUP(E330,Store_Dim!$A$2:$A$21,Store_Dim!$C$2:$C$21)</f>
        <v>West</v>
      </c>
      <c r="U330" s="1" t="str">
        <f>_xlfn.XLOOKUP(E330,Store_Dim!$A$2:$A$21,Store_Dim!$E$2:$E$21)</f>
        <v>Flagship</v>
      </c>
      <c r="V330" s="21">
        <f>Table8[[#This Row],[Cost]]*Table8[[#This Row],[Quantity]]</f>
        <v>1012.26</v>
      </c>
      <c r="W330" s="21">
        <f>Table8[[#This Row],[Total_Amount]]-Table8[[#This Row],[Total Cost]]</f>
        <v>431.952</v>
      </c>
    </row>
    <row r="331" spans="1:23" hidden="1" x14ac:dyDescent="0.25">
      <c r="A331" t="s">
        <v>1929</v>
      </c>
      <c r="B331" s="3">
        <v>45570</v>
      </c>
      <c r="C331" t="s">
        <v>262</v>
      </c>
      <c r="D331" t="s">
        <v>1785</v>
      </c>
      <c r="E331" t="s">
        <v>1886</v>
      </c>
      <c r="F331" s="4">
        <f>IF(ISBLANK(Sales_Fact[[#This Row],[Quantity]]),MEDIAN(Sales_Fact[Quantity]),Sales_Fact[[#This Row],[Quantity]])</f>
        <v>4</v>
      </c>
      <c r="G331" s="1">
        <f>IF(ISBLANK(Sales_Fact[[#This Row],[Unit_Price]]),MEDIAN(Sales_Fact[Unit_Price]),Sales_Fact[[#This Row],[Unit_Price]])</f>
        <v>24.72</v>
      </c>
      <c r="H331" s="2">
        <f>IF(ISBLANK(Sales_Fact[[#This Row],[Discount]]),MEDIAN(Sales_Fact[Discount]),Sales_Fact[[#This Row],[Discount]])</f>
        <v>0.28000000000000003</v>
      </c>
      <c r="I331" t="s">
        <v>1864</v>
      </c>
      <c r="J331" s="1">
        <f>Sales_Fact[[#This Row],[Quantity2]]*Sales_Fact[[#This Row],[Unit_Price3]]*(1-Sales_Fact[[#This Row],[Discount4]])</f>
        <v>71.193599999999989</v>
      </c>
      <c r="K331" s="1">
        <f>Sales_Fact[[#This Row],[Quantity2]]*Sales_Fact[[#This Row],[Unit_Price3]]</f>
        <v>98.88</v>
      </c>
      <c r="L331" s="1">
        <f>Sales_Fact[[#This Row],[Gross Amount]]*Sales_Fact[[#This Row],[Discount4]]</f>
        <v>27.686400000000003</v>
      </c>
      <c r="M331" s="1" t="str">
        <f>IF(Sales_Fact[[#This Row],[Total_Amount5]]&gt;1000,"High Value","Standard")</f>
        <v>Standard</v>
      </c>
      <c r="N331" s="1" t="str">
        <f>_xlfn.XLOOKUP(D331,Product_Dim!$A$2:$A$101,Product_Dim!$B$2:$B$101,"Not Found")</f>
        <v>Essential Oil Diffuser</v>
      </c>
      <c r="O331" s="1" t="str">
        <f>_xlfn.XLOOKUP(D331,Product_Dim!$A$2:$A$101,Product_Dim!$C$2:$C$101)</f>
        <v>Home</v>
      </c>
      <c r="P331" s="1">
        <f>_xlfn.XLOOKUP(D331,Product_Dim!$A$2:$A$101,Product_Dim!$H$2:$H$101)</f>
        <v>325.26</v>
      </c>
      <c r="Q331" s="1" t="str">
        <f>_xlfn.XLOOKUP(C331,'Customer_Dim'!$A$2:$A$501,'Customer_Dim'!$I$2:$I$501)</f>
        <v>Gold</v>
      </c>
      <c r="R331" s="1" t="str">
        <f>_xlfn.XLOOKUP(C331,'Customer_Dim'!$A$2:$A$501,'Customer_Dim'!$D$2:$D$501)</f>
        <v>Female</v>
      </c>
      <c r="S331" s="1" t="str">
        <f>_xlfn.XLOOKUP(C331,'Customer_Dim'!$A$2:$A$501,'Customer_Dim'!$L$2:$L$501)</f>
        <v>Young</v>
      </c>
      <c r="T331" s="1" t="str">
        <f>_xlfn.XLOOKUP(E331,Store_Dim!$A$2:$A$21,Store_Dim!$C$2:$C$21)</f>
        <v>West</v>
      </c>
      <c r="U331" s="1" t="str">
        <f>_xlfn.XLOOKUP(E331,Store_Dim!$A$2:$A$21,Store_Dim!$E$2:$E$21)</f>
        <v>Flagship</v>
      </c>
      <c r="V331" s="1">
        <f>Table8[[#This Row],[Cost]]*Table8[[#This Row],[Quantity]]</f>
        <v>1301.04</v>
      </c>
      <c r="W331" s="1">
        <f>Table8[[#This Row],[Total_Amount]]-Table8[[#This Row],[Total Cost]]</f>
        <v>-1229.8463999999999</v>
      </c>
    </row>
    <row r="332" spans="1:23" hidden="1" x14ac:dyDescent="0.25">
      <c r="A332" t="s">
        <v>3176</v>
      </c>
      <c r="B332" s="3">
        <v>45749</v>
      </c>
      <c r="C332" t="s">
        <v>262</v>
      </c>
      <c r="D332" t="s">
        <v>1791</v>
      </c>
      <c r="E332" t="s">
        <v>1863</v>
      </c>
      <c r="F332" s="4">
        <f>IF(ISBLANK(Sales_Fact[[#This Row],[Quantity]]),MEDIAN(Sales_Fact[Quantity]),Sales_Fact[[#This Row],[Quantity]])</f>
        <v>3</v>
      </c>
      <c r="G332" s="1">
        <f>IF(ISBLANK(Sales_Fact[[#This Row],[Unit_Price]]),MEDIAN(Sales_Fact[Unit_Price]),Sales_Fact[[#This Row],[Unit_Price]])</f>
        <v>268.89</v>
      </c>
      <c r="H332" s="2">
        <f>IF(ISBLANK(Sales_Fact[[#This Row],[Discount]]),MEDIAN(Sales_Fact[Discount]),Sales_Fact[[#This Row],[Discount]])</f>
        <v>7.0000000000000007E-2</v>
      </c>
      <c r="I332" t="s">
        <v>1868</v>
      </c>
      <c r="J332" s="1">
        <f>Sales_Fact[[#This Row],[Quantity2]]*Sales_Fact[[#This Row],[Unit_Price3]]*(1-Sales_Fact[[#This Row],[Discount4]])</f>
        <v>750.20309999999995</v>
      </c>
      <c r="K332" s="1">
        <f>Sales_Fact[[#This Row],[Quantity2]]*Sales_Fact[[#This Row],[Unit_Price3]]</f>
        <v>806.67</v>
      </c>
      <c r="L332" s="1">
        <f>Sales_Fact[[#This Row],[Gross Amount]]*Sales_Fact[[#This Row],[Discount4]]</f>
        <v>56.466900000000003</v>
      </c>
      <c r="M332" s="1" t="str">
        <f>IF(Sales_Fact[[#This Row],[Total_Amount5]]&gt;1000,"High Value","Standard")</f>
        <v>Standard</v>
      </c>
      <c r="N332" s="1" t="str">
        <f>_xlfn.XLOOKUP(D332,Product_Dim!$A$2:$A$101,Product_Dim!$B$2:$B$101,"Not Found")</f>
        <v>Wall-Mounted Spice Rack</v>
      </c>
      <c r="O332" s="1" t="str">
        <f>_xlfn.XLOOKUP(D332,Product_Dim!$A$2:$A$101,Product_Dim!$C$2:$C$101)</f>
        <v>Home</v>
      </c>
      <c r="P332" s="1">
        <f>_xlfn.XLOOKUP(D332,Product_Dim!$A$2:$A$101,Product_Dim!$H$2:$H$101)</f>
        <v>143.43</v>
      </c>
      <c r="Q332" s="1" t="str">
        <f>_xlfn.XLOOKUP(C332,'Customer_Dim'!$A$2:$A$501,'Customer_Dim'!$I$2:$I$501)</f>
        <v>Gold</v>
      </c>
      <c r="R332" s="1" t="str">
        <f>_xlfn.XLOOKUP(C332,'Customer_Dim'!$A$2:$A$501,'Customer_Dim'!$D$2:$D$501)</f>
        <v>Female</v>
      </c>
      <c r="S332" s="1" t="str">
        <f>_xlfn.XLOOKUP(C332,'Customer_Dim'!$A$2:$A$501,'Customer_Dim'!$L$2:$L$501)</f>
        <v>Young</v>
      </c>
      <c r="T332" s="1" t="str">
        <f>_xlfn.XLOOKUP(E332,Store_Dim!$A$2:$A$21,Store_Dim!$C$2:$C$21)</f>
        <v>North</v>
      </c>
      <c r="U332" s="1" t="str">
        <f>_xlfn.XLOOKUP(E332,Store_Dim!$A$2:$A$21,Store_Dim!$E$2:$E$21)</f>
        <v>Flagship</v>
      </c>
      <c r="V332" s="1">
        <f>Table8[[#This Row],[Cost]]*Table8[[#This Row],[Quantity]]</f>
        <v>430.29</v>
      </c>
      <c r="W332" s="1">
        <f>Table8[[#This Row],[Total_Amount]]-Table8[[#This Row],[Total Cost]]</f>
        <v>319.91309999999993</v>
      </c>
    </row>
    <row r="333" spans="1:23" hidden="1" x14ac:dyDescent="0.25">
      <c r="A333" t="s">
        <v>3526</v>
      </c>
      <c r="B333" s="3">
        <v>45520</v>
      </c>
      <c r="C333" t="s">
        <v>262</v>
      </c>
      <c r="D333" t="s">
        <v>1564</v>
      </c>
      <c r="E333" t="s">
        <v>1909</v>
      </c>
      <c r="F333" s="4">
        <f>IF(ISBLANK(Sales_Fact[[#This Row],[Quantity]]),MEDIAN(Sales_Fact[Quantity]),Sales_Fact[[#This Row],[Quantity]])</f>
        <v>1</v>
      </c>
      <c r="G333" s="1">
        <f>IF(ISBLANK(Sales_Fact[[#This Row],[Unit_Price]]),MEDIAN(Sales_Fact[Unit_Price]),Sales_Fact[[#This Row],[Unit_Price]])</f>
        <v>78.5</v>
      </c>
      <c r="H333" s="2">
        <f>IF(ISBLANK(Sales_Fact[[#This Row],[Discount]]),MEDIAN(Sales_Fact[Discount]),Sales_Fact[[#This Row],[Discount]])</f>
        <v>0.17</v>
      </c>
      <c r="I333" t="s">
        <v>1861</v>
      </c>
      <c r="J333" s="1">
        <f>Sales_Fact[[#This Row],[Quantity2]]*Sales_Fact[[#This Row],[Unit_Price3]]*(1-Sales_Fact[[#This Row],[Discount4]])</f>
        <v>65.155000000000001</v>
      </c>
      <c r="K333" s="1">
        <f>Sales_Fact[[#This Row],[Quantity2]]*Sales_Fact[[#This Row],[Unit_Price3]]</f>
        <v>78.5</v>
      </c>
      <c r="L333" s="1">
        <f>Sales_Fact[[#This Row],[Gross Amount]]*Sales_Fact[[#This Row],[Discount4]]</f>
        <v>13.345000000000001</v>
      </c>
      <c r="M333" s="1" t="str">
        <f>IF(Sales_Fact[[#This Row],[Total_Amount5]]&gt;1000,"High Value","Standard")</f>
        <v>Standard</v>
      </c>
      <c r="N333" s="1" t="str">
        <f>_xlfn.XLOOKUP(D333,Product_Dim!$A$2:$A$101,Product_Dim!$B$2:$B$101,"Not Found")</f>
        <v>Men's Leather Belt</v>
      </c>
      <c r="O333" s="1" t="str">
        <f>_xlfn.XLOOKUP(D333,Product_Dim!$A$2:$A$101,Product_Dim!$C$2:$C$101)</f>
        <v>Clothing</v>
      </c>
      <c r="P333" s="1">
        <f>_xlfn.XLOOKUP(D333,Product_Dim!$A$2:$A$101,Product_Dim!$H$2:$H$101)</f>
        <v>261</v>
      </c>
      <c r="Q333" s="1" t="str">
        <f>_xlfn.XLOOKUP(C333,'Customer_Dim'!$A$2:$A$501,'Customer_Dim'!$I$2:$I$501)</f>
        <v>Gold</v>
      </c>
      <c r="R333" s="1" t="str">
        <f>_xlfn.XLOOKUP(C333,'Customer_Dim'!$A$2:$A$501,'Customer_Dim'!$D$2:$D$501)</f>
        <v>Female</v>
      </c>
      <c r="S333" s="1" t="str">
        <f>_xlfn.XLOOKUP(C333,'Customer_Dim'!$A$2:$A$501,'Customer_Dim'!$L$2:$L$501)</f>
        <v>Young</v>
      </c>
      <c r="T333" s="1" t="str">
        <f>_xlfn.XLOOKUP(E333,Store_Dim!$A$2:$A$21,Store_Dim!$C$2:$C$21)</f>
        <v>South</v>
      </c>
      <c r="U333" s="1" t="str">
        <f>_xlfn.XLOOKUP(E333,Store_Dim!$A$2:$A$21,Store_Dim!$E$2:$E$21)</f>
        <v>Outlet</v>
      </c>
      <c r="V333" s="1">
        <f>Table8[[#This Row],[Cost]]*Table8[[#This Row],[Quantity]]</f>
        <v>261</v>
      </c>
      <c r="W333" s="1">
        <f>Table8[[#This Row],[Total_Amount]]-Table8[[#This Row],[Total Cost]]</f>
        <v>-195.845</v>
      </c>
    </row>
    <row r="334" spans="1:23" hidden="1" x14ac:dyDescent="0.25">
      <c r="A334" t="s">
        <v>3516</v>
      </c>
      <c r="B334" s="3">
        <v>45829</v>
      </c>
      <c r="C334" t="s">
        <v>265</v>
      </c>
      <c r="D334" t="s">
        <v>1653</v>
      </c>
      <c r="E334" t="s">
        <v>1890</v>
      </c>
      <c r="F334" s="4">
        <f>IF(ISBLANK(Sales_Fact[[#This Row],[Quantity]]),MEDIAN(Sales_Fact[Quantity]),Sales_Fact[[#This Row],[Quantity]])</f>
        <v>3</v>
      </c>
      <c r="G334" s="1">
        <f>IF(ISBLANK(Sales_Fact[[#This Row],[Unit_Price]]),MEDIAN(Sales_Fact[Unit_Price]),Sales_Fact[[#This Row],[Unit_Price]])</f>
        <v>399.42</v>
      </c>
      <c r="H334" s="2">
        <f>IF(ISBLANK(Sales_Fact[[#This Row],[Discount]]),MEDIAN(Sales_Fact[Discount]),Sales_Fact[[#This Row],[Discount]])</f>
        <v>0.02</v>
      </c>
      <c r="I334" t="s">
        <v>1868</v>
      </c>
      <c r="J334" s="1">
        <f>Sales_Fact[[#This Row],[Quantity2]]*Sales_Fact[[#This Row],[Unit_Price3]]*(1-Sales_Fact[[#This Row],[Discount4]])</f>
        <v>1174.2947999999999</v>
      </c>
      <c r="K334" s="1">
        <f>Sales_Fact[[#This Row],[Quantity2]]*Sales_Fact[[#This Row],[Unit_Price3]]</f>
        <v>1198.26</v>
      </c>
      <c r="L334" s="1">
        <f>Sales_Fact[[#This Row],[Gross Amount]]*Sales_Fact[[#This Row],[Discount4]]</f>
        <v>23.965199999999999</v>
      </c>
      <c r="M334" s="1" t="str">
        <f>IF(Sales_Fact[[#This Row],[Total_Amount5]]&gt;1000,"High Value","Standard")</f>
        <v>High Value</v>
      </c>
      <c r="N334" s="1" t="str">
        <f>_xlfn.XLOOKUP(D334,Product_Dim!$A$2:$A$101,Product_Dim!$B$2:$B$101,"Not Found")</f>
        <v>Gaming Mechanical Keyboard</v>
      </c>
      <c r="O334" s="1" t="str">
        <f>_xlfn.XLOOKUP(D334,Product_Dim!$A$2:$A$101,Product_Dim!$C$2:$C$101)</f>
        <v>Electronics</v>
      </c>
      <c r="P334" s="1">
        <f>_xlfn.XLOOKUP(D334,Product_Dim!$A$2:$A$101,Product_Dim!$H$2:$H$101)</f>
        <v>419.28</v>
      </c>
      <c r="Q334" s="1" t="str">
        <f>_xlfn.XLOOKUP(C334,'Customer_Dim'!$A$2:$A$501,'Customer_Dim'!$I$2:$I$501)</f>
        <v>Gold</v>
      </c>
      <c r="R334" s="1" t="str">
        <f>_xlfn.XLOOKUP(C334,'Customer_Dim'!$A$2:$A$501,'Customer_Dim'!$D$2:$D$501)</f>
        <v>Female</v>
      </c>
      <c r="S334" s="1" t="str">
        <f>_xlfn.XLOOKUP(C334,'Customer_Dim'!$A$2:$A$501,'Customer_Dim'!$L$2:$L$501)</f>
        <v>Senior</v>
      </c>
      <c r="T334" s="1" t="str">
        <f>_xlfn.XLOOKUP(E334,Store_Dim!$A$2:$A$21,Store_Dim!$C$2:$C$21)</f>
        <v>South</v>
      </c>
      <c r="U334" s="1" t="str">
        <f>_xlfn.XLOOKUP(E334,Store_Dim!$A$2:$A$21,Store_Dim!$E$2:$E$21)</f>
        <v>Flagship</v>
      </c>
      <c r="V334" s="1">
        <f>Table8[[#This Row],[Cost]]*Table8[[#This Row],[Quantity]]</f>
        <v>1257.8399999999999</v>
      </c>
      <c r="W334" s="1">
        <f>Table8[[#This Row],[Total_Amount]]-Table8[[#This Row],[Total Cost]]</f>
        <v>-83.545200000000023</v>
      </c>
    </row>
    <row r="335" spans="1:23" hidden="1" x14ac:dyDescent="0.25">
      <c r="A335" t="s">
        <v>2985</v>
      </c>
      <c r="B335" s="3">
        <v>45596</v>
      </c>
      <c r="C335" t="s">
        <v>265</v>
      </c>
      <c r="D335" t="s">
        <v>1548</v>
      </c>
      <c r="E335" t="s">
        <v>1860</v>
      </c>
      <c r="F335" s="4">
        <f>IF(ISBLANK(Sales_Fact[[#This Row],[Quantity]]),MEDIAN(Sales_Fact[Quantity]),Sales_Fact[[#This Row],[Quantity]])</f>
        <v>3</v>
      </c>
      <c r="G335" s="1">
        <f>IF(ISBLANK(Sales_Fact[[#This Row],[Unit_Price]]),MEDIAN(Sales_Fact[Unit_Price]),Sales_Fact[[#This Row],[Unit_Price]])</f>
        <v>455.82</v>
      </c>
      <c r="H335" s="2">
        <f>IF(ISBLANK(Sales_Fact[[#This Row],[Discount]]),MEDIAN(Sales_Fact[Discount]),Sales_Fact[[#This Row],[Discount]])</f>
        <v>0.01</v>
      </c>
      <c r="I335" t="s">
        <v>1868</v>
      </c>
      <c r="J335" s="1">
        <f>Sales_Fact[[#This Row],[Quantity2]]*Sales_Fact[[#This Row],[Unit_Price3]]*(1-Sales_Fact[[#This Row],[Discount4]])</f>
        <v>1353.7854</v>
      </c>
      <c r="K335" s="1">
        <f>Sales_Fact[[#This Row],[Quantity2]]*Sales_Fact[[#This Row],[Unit_Price3]]</f>
        <v>1367.46</v>
      </c>
      <c r="L335" s="1">
        <f>Sales_Fact[[#This Row],[Gross Amount]]*Sales_Fact[[#This Row],[Discount4]]</f>
        <v>13.6746</v>
      </c>
      <c r="M335" s="1" t="str">
        <f>IF(Sales_Fact[[#This Row],[Total_Amount5]]&gt;1000,"High Value","Standard")</f>
        <v>High Value</v>
      </c>
      <c r="N335" s="1" t="str">
        <f>_xlfn.XLOOKUP(D335,Product_Dim!$A$2:$A$101,Product_Dim!$B$2:$B$101,"Not Found")</f>
        <v>Brother Laser Printer</v>
      </c>
      <c r="O335" s="1" t="str">
        <f>_xlfn.XLOOKUP(D335,Product_Dim!$A$2:$A$101,Product_Dim!$C$2:$C$101)</f>
        <v>Electronics</v>
      </c>
      <c r="P335" s="1">
        <f>_xlfn.XLOOKUP(D335,Product_Dim!$A$2:$A$101,Product_Dim!$H$2:$H$101)</f>
        <v>112.42</v>
      </c>
      <c r="Q335" s="1" t="str">
        <f>_xlfn.XLOOKUP(C335,'Customer_Dim'!$A$2:$A$501,'Customer_Dim'!$I$2:$I$501)</f>
        <v>Gold</v>
      </c>
      <c r="R335" s="1" t="str">
        <f>_xlfn.XLOOKUP(C335,'Customer_Dim'!$A$2:$A$501,'Customer_Dim'!$D$2:$D$501)</f>
        <v>Female</v>
      </c>
      <c r="S335" s="1" t="str">
        <f>_xlfn.XLOOKUP(C335,'Customer_Dim'!$A$2:$A$501,'Customer_Dim'!$L$2:$L$501)</f>
        <v>Senior</v>
      </c>
      <c r="T335" s="1" t="str">
        <f>_xlfn.XLOOKUP(E335,Store_Dim!$A$2:$A$21,Store_Dim!$C$2:$C$21)</f>
        <v>North</v>
      </c>
      <c r="U335" s="1" t="str">
        <f>_xlfn.XLOOKUP(E335,Store_Dim!$A$2:$A$21,Store_Dim!$E$2:$E$21)</f>
        <v>Outlet</v>
      </c>
      <c r="V335" s="1">
        <f>Table8[[#This Row],[Cost]]*Table8[[#This Row],[Quantity]]</f>
        <v>337.26</v>
      </c>
      <c r="W335" s="1">
        <f>Table8[[#This Row],[Total_Amount]]-Table8[[#This Row],[Total Cost]]</f>
        <v>1016.5254</v>
      </c>
    </row>
    <row r="336" spans="1:23" x14ac:dyDescent="0.25">
      <c r="A336" t="s">
        <v>2335</v>
      </c>
      <c r="B336" s="3">
        <v>45806</v>
      </c>
      <c r="C336" t="s">
        <v>265</v>
      </c>
      <c r="D336" t="s">
        <v>1800</v>
      </c>
      <c r="E336" t="s">
        <v>1881</v>
      </c>
      <c r="F336" s="4">
        <f>IF(ISBLANK(Sales_Fact[[#This Row],[Quantity]]),MEDIAN(Sales_Fact[Quantity]),Sales_Fact[[#This Row],[Quantity]])</f>
        <v>2</v>
      </c>
      <c r="G336" s="21">
        <f>IF(ISBLANK(Sales_Fact[[#This Row],[Unit_Price]]),MEDIAN(Sales_Fact[Unit_Price]),Sales_Fact[[#This Row],[Unit_Price]])</f>
        <v>613.23</v>
      </c>
      <c r="H336" s="2">
        <f>IF(ISBLANK(Sales_Fact[[#This Row],[Discount]]),MEDIAN(Sales_Fact[Discount]),Sales_Fact[[#This Row],[Discount]])</f>
        <v>0.15</v>
      </c>
      <c r="I336" t="s">
        <v>1868</v>
      </c>
      <c r="J336" s="21">
        <f>Sales_Fact[[#This Row],[Quantity2]]*Sales_Fact[[#This Row],[Unit_Price3]]*(1-Sales_Fact[[#This Row],[Discount4]])</f>
        <v>1042.491</v>
      </c>
      <c r="K336" s="21">
        <f>Sales_Fact[[#This Row],[Quantity2]]*Sales_Fact[[#This Row],[Unit_Price3]]</f>
        <v>1226.46</v>
      </c>
      <c r="L336" s="21">
        <f>Sales_Fact[[#This Row],[Gross Amount]]*Sales_Fact[[#This Row],[Discount4]]</f>
        <v>183.96899999999999</v>
      </c>
      <c r="M336" s="1" t="str">
        <f>IF(Sales_Fact[[#This Row],[Total_Amount5]]&gt;1000,"High Value","Standard")</f>
        <v>High Value</v>
      </c>
      <c r="N336" s="1" t="str">
        <f>_xlfn.XLOOKUP(D336,Product_Dim!$A$2:$A$101,Product_Dim!$B$2:$B$101,"Not Found")</f>
        <v>Hydrating Face Cleanser</v>
      </c>
      <c r="O336" s="1" t="str">
        <f>_xlfn.XLOOKUP(D336,Product_Dim!$A$2:$A$101,Product_Dim!$C$2:$C$101)</f>
        <v>Beauty</v>
      </c>
      <c r="P336" s="1">
        <f>_xlfn.XLOOKUP(D336,Product_Dim!$A$2:$A$101,Product_Dim!$H$2:$H$101)</f>
        <v>242.96499999999997</v>
      </c>
      <c r="Q336" s="1" t="str">
        <f>_xlfn.XLOOKUP(C336,'Customer_Dim'!$A$2:$A$501,'Customer_Dim'!$I$2:$I$501)</f>
        <v>Gold</v>
      </c>
      <c r="R336" s="1" t="str">
        <f>_xlfn.XLOOKUP(C336,'Customer_Dim'!$A$2:$A$501,'Customer_Dim'!$D$2:$D$501)</f>
        <v>Female</v>
      </c>
      <c r="S336" s="1" t="str">
        <f>_xlfn.XLOOKUP(C336,'Customer_Dim'!$A$2:$A$501,'Customer_Dim'!$L$2:$L$501)</f>
        <v>Senior</v>
      </c>
      <c r="T336" s="1" t="str">
        <f>_xlfn.XLOOKUP(E336,Store_Dim!$A$2:$A$21,Store_Dim!$C$2:$C$21)</f>
        <v>South</v>
      </c>
      <c r="U336" s="1" t="str">
        <f>_xlfn.XLOOKUP(E336,Store_Dim!$A$2:$A$21,Store_Dim!$E$2:$E$21)</f>
        <v>Outlet</v>
      </c>
      <c r="V336" s="21">
        <f>Table8[[#This Row],[Cost]]*Table8[[#This Row],[Quantity]]</f>
        <v>485.92999999999995</v>
      </c>
      <c r="W336" s="21">
        <f>Table8[[#This Row],[Total_Amount]]-Table8[[#This Row],[Total Cost]]</f>
        <v>556.56100000000004</v>
      </c>
    </row>
    <row r="337" spans="1:23" hidden="1" x14ac:dyDescent="0.25">
      <c r="A337" t="s">
        <v>2900</v>
      </c>
      <c r="B337" s="3">
        <v>45535</v>
      </c>
      <c r="C337" t="s">
        <v>268</v>
      </c>
      <c r="D337" t="s">
        <v>1662</v>
      </c>
      <c r="E337" t="s">
        <v>1899</v>
      </c>
      <c r="F337" s="4">
        <f>IF(ISBLANK(Sales_Fact[[#This Row],[Quantity]]),MEDIAN(Sales_Fact[Quantity]),Sales_Fact[[#This Row],[Quantity]])</f>
        <v>4</v>
      </c>
      <c r="G337" s="1">
        <f>IF(ISBLANK(Sales_Fact[[#This Row],[Unit_Price]]),MEDIAN(Sales_Fact[Unit_Price]),Sales_Fact[[#This Row],[Unit_Price]])</f>
        <v>971.9</v>
      </c>
      <c r="H337" s="2">
        <f>IF(ISBLANK(Sales_Fact[[#This Row],[Discount]]),MEDIAN(Sales_Fact[Discount]),Sales_Fact[[#This Row],[Discount]])</f>
        <v>0.28000000000000003</v>
      </c>
      <c r="I337" t="s">
        <v>1868</v>
      </c>
      <c r="J337" s="1">
        <f>Sales_Fact[[#This Row],[Quantity2]]*Sales_Fact[[#This Row],[Unit_Price3]]*(1-Sales_Fact[[#This Row],[Discount4]])</f>
        <v>2799.0719999999997</v>
      </c>
      <c r="K337" s="1">
        <f>Sales_Fact[[#This Row],[Quantity2]]*Sales_Fact[[#This Row],[Unit_Price3]]</f>
        <v>3887.6</v>
      </c>
      <c r="L337" s="1">
        <f>Sales_Fact[[#This Row],[Gross Amount]]*Sales_Fact[[#This Row],[Discount4]]</f>
        <v>1088.528</v>
      </c>
      <c r="M337" s="1" t="str">
        <f>IF(Sales_Fact[[#This Row],[Total_Amount5]]&gt;1000,"High Value","Standard")</f>
        <v>High Value</v>
      </c>
      <c r="N337" s="1" t="str">
        <f>_xlfn.XLOOKUP(D337,Product_Dim!$A$2:$A$101,Product_Dim!$B$2:$B$101,"Not Found")</f>
        <v>Men's Casual Sneakers</v>
      </c>
      <c r="O337" s="1" t="str">
        <f>_xlfn.XLOOKUP(D337,Product_Dim!$A$2:$A$101,Product_Dim!$C$2:$C$101)</f>
        <v>Clothing</v>
      </c>
      <c r="P337" s="1">
        <f>_xlfn.XLOOKUP(D337,Product_Dim!$A$2:$A$101,Product_Dim!$H$2:$H$101)</f>
        <v>353.47</v>
      </c>
      <c r="Q337" s="1" t="str">
        <f>_xlfn.XLOOKUP(C337,'Customer_Dim'!$A$2:$A$501,'Customer_Dim'!$I$2:$I$501)</f>
        <v>Gold</v>
      </c>
      <c r="R337" s="1" t="str">
        <f>_xlfn.XLOOKUP(C337,'Customer_Dim'!$A$2:$A$501,'Customer_Dim'!$D$2:$D$501)</f>
        <v>Female</v>
      </c>
      <c r="S337" s="1" t="str">
        <f>_xlfn.XLOOKUP(C337,'Customer_Dim'!$A$2:$A$501,'Customer_Dim'!$L$2:$L$501)</f>
        <v>Middle Age</v>
      </c>
      <c r="T337" s="1" t="str">
        <f>_xlfn.XLOOKUP(E337,Store_Dim!$A$2:$A$21,Store_Dim!$C$2:$C$21)</f>
        <v>East</v>
      </c>
      <c r="U337" s="1" t="str">
        <f>_xlfn.XLOOKUP(E337,Store_Dim!$A$2:$A$21,Store_Dim!$E$2:$E$21)</f>
        <v>Flagship</v>
      </c>
      <c r="V337" s="1">
        <f>Table8[[#This Row],[Cost]]*Table8[[#This Row],[Quantity]]</f>
        <v>1413.88</v>
      </c>
      <c r="W337" s="1">
        <f>Table8[[#This Row],[Total_Amount]]-Table8[[#This Row],[Total Cost]]</f>
        <v>1385.1919999999996</v>
      </c>
    </row>
    <row r="338" spans="1:23" hidden="1" x14ac:dyDescent="0.25">
      <c r="A338" t="s">
        <v>3578</v>
      </c>
      <c r="B338" s="3">
        <v>45445</v>
      </c>
      <c r="C338" t="s">
        <v>268</v>
      </c>
      <c r="D338" t="s">
        <v>1641</v>
      </c>
      <c r="E338" t="s">
        <v>1872</v>
      </c>
      <c r="F338" s="4">
        <f>IF(ISBLANK(Sales_Fact[[#This Row],[Quantity]]),MEDIAN(Sales_Fact[Quantity]),Sales_Fact[[#This Row],[Quantity]])</f>
        <v>3</v>
      </c>
      <c r="G338" s="1">
        <f>IF(ISBLANK(Sales_Fact[[#This Row],[Unit_Price]]),MEDIAN(Sales_Fact[Unit_Price]),Sales_Fact[[#This Row],[Unit_Price]])</f>
        <v>884.92</v>
      </c>
      <c r="H338" s="2">
        <f>IF(ISBLANK(Sales_Fact[[#This Row],[Discount]]),MEDIAN(Sales_Fact[Discount]),Sales_Fact[[#This Row],[Discount]])</f>
        <v>0.06</v>
      </c>
      <c r="I338" t="s">
        <v>1864</v>
      </c>
      <c r="J338" s="1">
        <f>Sales_Fact[[#This Row],[Quantity2]]*Sales_Fact[[#This Row],[Unit_Price3]]*(1-Sales_Fact[[#This Row],[Discount4]])</f>
        <v>2495.4743999999996</v>
      </c>
      <c r="K338" s="1">
        <f>Sales_Fact[[#This Row],[Quantity2]]*Sales_Fact[[#This Row],[Unit_Price3]]</f>
        <v>2654.7599999999998</v>
      </c>
      <c r="L338" s="1">
        <f>Sales_Fact[[#This Row],[Gross Amount]]*Sales_Fact[[#This Row],[Discount4]]</f>
        <v>159.28559999999999</v>
      </c>
      <c r="M338" s="1" t="str">
        <f>IF(Sales_Fact[[#This Row],[Total_Amount5]]&gt;1000,"High Value","Standard")</f>
        <v>High Value</v>
      </c>
      <c r="N338" s="1" t="str">
        <f>_xlfn.XLOOKUP(D338,Product_Dim!$A$2:$A$101,Product_Dim!$B$2:$B$101,"Not Found")</f>
        <v>Stainless Steel Cutlery Set</v>
      </c>
      <c r="O338" s="1" t="str">
        <f>_xlfn.XLOOKUP(D338,Product_Dim!$A$2:$A$101,Product_Dim!$C$2:$C$101)</f>
        <v>Home</v>
      </c>
      <c r="P338" s="1">
        <f>_xlfn.XLOOKUP(D338,Product_Dim!$A$2:$A$101,Product_Dim!$H$2:$H$101)</f>
        <v>19.52</v>
      </c>
      <c r="Q338" s="1" t="str">
        <f>_xlfn.XLOOKUP(C338,'Customer_Dim'!$A$2:$A$501,'Customer_Dim'!$I$2:$I$501)</f>
        <v>Gold</v>
      </c>
      <c r="R338" s="1" t="str">
        <f>_xlfn.XLOOKUP(C338,'Customer_Dim'!$A$2:$A$501,'Customer_Dim'!$D$2:$D$501)</f>
        <v>Female</v>
      </c>
      <c r="S338" s="1" t="str">
        <f>_xlfn.XLOOKUP(C338,'Customer_Dim'!$A$2:$A$501,'Customer_Dim'!$L$2:$L$501)</f>
        <v>Middle Age</v>
      </c>
      <c r="T338" s="1" t="str">
        <f>_xlfn.XLOOKUP(E338,Store_Dim!$A$2:$A$21,Store_Dim!$C$2:$C$21)</f>
        <v>South</v>
      </c>
      <c r="U338" s="1" t="str">
        <f>_xlfn.XLOOKUP(E338,Store_Dim!$A$2:$A$21,Store_Dim!$E$2:$E$21)</f>
        <v>Online</v>
      </c>
      <c r="V338" s="1">
        <f>Table8[[#This Row],[Cost]]*Table8[[#This Row],[Quantity]]</f>
        <v>58.56</v>
      </c>
      <c r="W338" s="1">
        <f>Table8[[#This Row],[Total_Amount]]-Table8[[#This Row],[Total Cost]]</f>
        <v>2436.9143999999997</v>
      </c>
    </row>
    <row r="339" spans="1:23" x14ac:dyDescent="0.25">
      <c r="A339" t="s">
        <v>3846</v>
      </c>
      <c r="B339" s="3">
        <v>45216</v>
      </c>
      <c r="C339" t="s">
        <v>268</v>
      </c>
      <c r="D339" t="s">
        <v>1743</v>
      </c>
      <c r="E339" t="s">
        <v>1892</v>
      </c>
      <c r="F339" s="4">
        <f>IF(ISBLANK(Sales_Fact[[#This Row],[Quantity]]),MEDIAN(Sales_Fact[Quantity]),Sales_Fact[[#This Row],[Quantity]])</f>
        <v>1</v>
      </c>
      <c r="G339" s="21">
        <f>IF(ISBLANK(Sales_Fact[[#This Row],[Unit_Price]]),MEDIAN(Sales_Fact[Unit_Price]),Sales_Fact[[#This Row],[Unit_Price]])</f>
        <v>125</v>
      </c>
      <c r="H339" s="2">
        <f>IF(ISBLANK(Sales_Fact[[#This Row],[Discount]]),MEDIAN(Sales_Fact[Discount]),Sales_Fact[[#This Row],[Discount]])</f>
        <v>0.23</v>
      </c>
      <c r="I339" t="s">
        <v>1868</v>
      </c>
      <c r="J339" s="21">
        <f>Sales_Fact[[#This Row],[Quantity2]]*Sales_Fact[[#This Row],[Unit_Price3]]*(1-Sales_Fact[[#This Row],[Discount4]])</f>
        <v>96.25</v>
      </c>
      <c r="K339" s="21">
        <f>Sales_Fact[[#This Row],[Quantity2]]*Sales_Fact[[#This Row],[Unit_Price3]]</f>
        <v>125</v>
      </c>
      <c r="L339" s="21">
        <f>Sales_Fact[[#This Row],[Gross Amount]]*Sales_Fact[[#This Row],[Discount4]]</f>
        <v>28.75</v>
      </c>
      <c r="M339" s="1" t="str">
        <f>IF(Sales_Fact[[#This Row],[Total_Amount5]]&gt;1000,"High Value","Standard")</f>
        <v>Standard</v>
      </c>
      <c r="N339" s="1" t="str">
        <f>_xlfn.XLOOKUP(D339,Product_Dim!$A$2:$A$101,Product_Dim!$B$2:$B$101,"Not Found")</f>
        <v>Matte Lipstick Set</v>
      </c>
      <c r="O339" s="1" t="str">
        <f>_xlfn.XLOOKUP(D339,Product_Dim!$A$2:$A$101,Product_Dim!$C$2:$C$101)</f>
        <v>Beauty</v>
      </c>
      <c r="P339" s="1">
        <f>_xlfn.XLOOKUP(D339,Product_Dim!$A$2:$A$101,Product_Dim!$H$2:$H$101)</f>
        <v>299.11</v>
      </c>
      <c r="Q339" s="1" t="str">
        <f>_xlfn.XLOOKUP(C339,'Customer_Dim'!$A$2:$A$501,'Customer_Dim'!$I$2:$I$501)</f>
        <v>Gold</v>
      </c>
      <c r="R339" s="1" t="str">
        <f>_xlfn.XLOOKUP(C339,'Customer_Dim'!$A$2:$A$501,'Customer_Dim'!$D$2:$D$501)</f>
        <v>Female</v>
      </c>
      <c r="S339" s="1" t="str">
        <f>_xlfn.XLOOKUP(C339,'Customer_Dim'!$A$2:$A$501,'Customer_Dim'!$L$2:$L$501)</f>
        <v>Middle Age</v>
      </c>
      <c r="T339" s="1" t="str">
        <f>_xlfn.XLOOKUP(E339,Store_Dim!$A$2:$A$21,Store_Dim!$C$2:$C$21)</f>
        <v>East</v>
      </c>
      <c r="U339" s="1" t="str">
        <f>_xlfn.XLOOKUP(E339,Store_Dim!$A$2:$A$21,Store_Dim!$E$2:$E$21)</f>
        <v>Online</v>
      </c>
      <c r="V339" s="21">
        <f>Table8[[#This Row],[Cost]]*Table8[[#This Row],[Quantity]]</f>
        <v>299.11</v>
      </c>
      <c r="W339" s="21">
        <f>Table8[[#This Row],[Total_Amount]]-Table8[[#This Row],[Total Cost]]</f>
        <v>-202.86</v>
      </c>
    </row>
    <row r="340" spans="1:23" hidden="1" x14ac:dyDescent="0.25">
      <c r="A340" t="s">
        <v>1923</v>
      </c>
      <c r="B340" s="3">
        <v>45486</v>
      </c>
      <c r="C340" t="s">
        <v>268</v>
      </c>
      <c r="D340" t="s">
        <v>1629</v>
      </c>
      <c r="E340" t="s">
        <v>1892</v>
      </c>
      <c r="F340" s="4">
        <f>IF(ISBLANK(Sales_Fact[[#This Row],[Quantity]]),MEDIAN(Sales_Fact[Quantity]),Sales_Fact[[#This Row],[Quantity]])</f>
        <v>2</v>
      </c>
      <c r="G340" s="1">
        <f>IF(ISBLANK(Sales_Fact[[#This Row],[Unit_Price]]),MEDIAN(Sales_Fact[Unit_Price]),Sales_Fact[[#This Row],[Unit_Price]])</f>
        <v>188.25</v>
      </c>
      <c r="H340" s="2">
        <f>IF(ISBLANK(Sales_Fact[[#This Row],[Discount]]),MEDIAN(Sales_Fact[Discount]),Sales_Fact[[#This Row],[Discount]])</f>
        <v>0.08</v>
      </c>
      <c r="I340" t="s">
        <v>1868</v>
      </c>
      <c r="J340" s="1">
        <f>Sales_Fact[[#This Row],[Quantity2]]*Sales_Fact[[#This Row],[Unit_Price3]]*(1-Sales_Fact[[#This Row],[Discount4]])</f>
        <v>346.38</v>
      </c>
      <c r="K340" s="1">
        <f>Sales_Fact[[#This Row],[Quantity2]]*Sales_Fact[[#This Row],[Unit_Price3]]</f>
        <v>376.5</v>
      </c>
      <c r="L340" s="1">
        <f>Sales_Fact[[#This Row],[Gross Amount]]*Sales_Fact[[#This Row],[Discount4]]</f>
        <v>30.12</v>
      </c>
      <c r="M340" s="1" t="str">
        <f>IF(Sales_Fact[[#This Row],[Total_Amount5]]&gt;1000,"High Value","Standard")</f>
        <v>Standard</v>
      </c>
      <c r="N340" s="1" t="str">
        <f>_xlfn.XLOOKUP(D340,Product_Dim!$A$2:$A$101,Product_Dim!$B$2:$B$101,"Not Found")</f>
        <v>Wireless Bluetooth Speaker</v>
      </c>
      <c r="O340" s="1" t="str">
        <f>_xlfn.XLOOKUP(D340,Product_Dim!$A$2:$A$101,Product_Dim!$C$2:$C$101)</f>
        <v>Electronics</v>
      </c>
      <c r="P340" s="1">
        <f>_xlfn.XLOOKUP(D340,Product_Dim!$A$2:$A$101,Product_Dim!$H$2:$H$101)</f>
        <v>322.41000000000003</v>
      </c>
      <c r="Q340" s="1" t="str">
        <f>_xlfn.XLOOKUP(C340,'Customer_Dim'!$A$2:$A$501,'Customer_Dim'!$I$2:$I$501)</f>
        <v>Gold</v>
      </c>
      <c r="R340" s="1" t="str">
        <f>_xlfn.XLOOKUP(C340,'Customer_Dim'!$A$2:$A$501,'Customer_Dim'!$D$2:$D$501)</f>
        <v>Female</v>
      </c>
      <c r="S340" s="1" t="str">
        <f>_xlfn.XLOOKUP(C340,'Customer_Dim'!$A$2:$A$501,'Customer_Dim'!$L$2:$L$501)</f>
        <v>Middle Age</v>
      </c>
      <c r="T340" s="1" t="str">
        <f>_xlfn.XLOOKUP(E340,Store_Dim!$A$2:$A$21,Store_Dim!$C$2:$C$21)</f>
        <v>East</v>
      </c>
      <c r="U340" s="1" t="str">
        <f>_xlfn.XLOOKUP(E340,Store_Dim!$A$2:$A$21,Store_Dim!$E$2:$E$21)</f>
        <v>Online</v>
      </c>
      <c r="V340" s="1">
        <f>Table8[[#This Row],[Cost]]*Table8[[#This Row],[Quantity]]</f>
        <v>644.82000000000005</v>
      </c>
      <c r="W340" s="1">
        <f>Table8[[#This Row],[Total_Amount]]-Table8[[#This Row],[Total Cost]]</f>
        <v>-298.44000000000005</v>
      </c>
    </row>
    <row r="341" spans="1:23" hidden="1" x14ac:dyDescent="0.25">
      <c r="A341" t="s">
        <v>2510</v>
      </c>
      <c r="B341" s="3">
        <v>45608</v>
      </c>
      <c r="C341" t="s">
        <v>268</v>
      </c>
      <c r="D341" t="s">
        <v>1632</v>
      </c>
      <c r="E341" t="s">
        <v>1881</v>
      </c>
      <c r="F341" s="4">
        <f>IF(ISBLANK(Sales_Fact[[#This Row],[Quantity]]),MEDIAN(Sales_Fact[Quantity]),Sales_Fact[[#This Row],[Quantity]])</f>
        <v>4</v>
      </c>
      <c r="G341" s="1">
        <f>IF(ISBLANK(Sales_Fact[[#This Row],[Unit_Price]]),MEDIAN(Sales_Fact[Unit_Price]),Sales_Fact[[#This Row],[Unit_Price]])</f>
        <v>344.12</v>
      </c>
      <c r="H341" s="2">
        <f>IF(ISBLANK(Sales_Fact[[#This Row],[Discount]]),MEDIAN(Sales_Fact[Discount]),Sales_Fact[[#This Row],[Discount]])</f>
        <v>0.25</v>
      </c>
      <c r="I341" t="s">
        <v>1868</v>
      </c>
      <c r="J341" s="1">
        <f>Sales_Fact[[#This Row],[Quantity2]]*Sales_Fact[[#This Row],[Unit_Price3]]*(1-Sales_Fact[[#This Row],[Discount4]])</f>
        <v>1032.3600000000001</v>
      </c>
      <c r="K341" s="1">
        <f>Sales_Fact[[#This Row],[Quantity2]]*Sales_Fact[[#This Row],[Unit_Price3]]</f>
        <v>1376.48</v>
      </c>
      <c r="L341" s="1">
        <f>Sales_Fact[[#This Row],[Gross Amount]]*Sales_Fact[[#This Row],[Discount4]]</f>
        <v>344.12</v>
      </c>
      <c r="M341" s="1" t="str">
        <f>IF(Sales_Fact[[#This Row],[Total_Amount5]]&gt;1000,"High Value","Standard")</f>
        <v>High Value</v>
      </c>
      <c r="N341" s="1" t="str">
        <f>_xlfn.XLOOKUP(D341,Product_Dim!$A$2:$A$101,Product_Dim!$B$2:$B$101,"Not Found")</f>
        <v>Decorative Floor Vase</v>
      </c>
      <c r="O341" s="1" t="str">
        <f>_xlfn.XLOOKUP(D341,Product_Dim!$A$2:$A$101,Product_Dim!$C$2:$C$101)</f>
        <v>Home</v>
      </c>
      <c r="P341" s="1">
        <f>_xlfn.XLOOKUP(D341,Product_Dim!$A$2:$A$101,Product_Dim!$H$2:$H$101)</f>
        <v>242.96499999999997</v>
      </c>
      <c r="Q341" s="1" t="str">
        <f>_xlfn.XLOOKUP(C341,'Customer_Dim'!$A$2:$A$501,'Customer_Dim'!$I$2:$I$501)</f>
        <v>Gold</v>
      </c>
      <c r="R341" s="1" t="str">
        <f>_xlfn.XLOOKUP(C341,'Customer_Dim'!$A$2:$A$501,'Customer_Dim'!$D$2:$D$501)</f>
        <v>Female</v>
      </c>
      <c r="S341" s="1" t="str">
        <f>_xlfn.XLOOKUP(C341,'Customer_Dim'!$A$2:$A$501,'Customer_Dim'!$L$2:$L$501)</f>
        <v>Middle Age</v>
      </c>
      <c r="T341" s="1" t="str">
        <f>_xlfn.XLOOKUP(E341,Store_Dim!$A$2:$A$21,Store_Dim!$C$2:$C$21)</f>
        <v>South</v>
      </c>
      <c r="U341" s="1" t="str">
        <f>_xlfn.XLOOKUP(E341,Store_Dim!$A$2:$A$21,Store_Dim!$E$2:$E$21)</f>
        <v>Outlet</v>
      </c>
      <c r="V341" s="1">
        <f>Table8[[#This Row],[Cost]]*Table8[[#This Row],[Quantity]]</f>
        <v>971.8599999999999</v>
      </c>
      <c r="W341" s="1">
        <f>Table8[[#This Row],[Total_Amount]]-Table8[[#This Row],[Total Cost]]</f>
        <v>60.500000000000227</v>
      </c>
    </row>
    <row r="342" spans="1:23" hidden="1" x14ac:dyDescent="0.25">
      <c r="A342" t="s">
        <v>3427</v>
      </c>
      <c r="B342" s="3">
        <v>45775</v>
      </c>
      <c r="C342" t="s">
        <v>268</v>
      </c>
      <c r="D342" t="s">
        <v>1597</v>
      </c>
      <c r="E342" t="s">
        <v>1913</v>
      </c>
      <c r="F342" s="4">
        <f>IF(ISBLANK(Sales_Fact[[#This Row],[Quantity]]),MEDIAN(Sales_Fact[Quantity]),Sales_Fact[[#This Row],[Quantity]])</f>
        <v>3</v>
      </c>
      <c r="G342" s="1">
        <f>IF(ISBLANK(Sales_Fact[[#This Row],[Unit_Price]]),MEDIAN(Sales_Fact[Unit_Price]),Sales_Fact[[#This Row],[Unit_Price]])</f>
        <v>997.95</v>
      </c>
      <c r="H342" s="2">
        <f>IF(ISBLANK(Sales_Fact[[#This Row],[Discount]]),MEDIAN(Sales_Fact[Discount]),Sales_Fact[[#This Row],[Discount]])</f>
        <v>0.09</v>
      </c>
      <c r="I342" t="s">
        <v>1864</v>
      </c>
      <c r="J342" s="1">
        <f>Sales_Fact[[#This Row],[Quantity2]]*Sales_Fact[[#This Row],[Unit_Price3]]*(1-Sales_Fact[[#This Row],[Discount4]])</f>
        <v>2724.4035000000003</v>
      </c>
      <c r="K342" s="1">
        <f>Sales_Fact[[#This Row],[Quantity2]]*Sales_Fact[[#This Row],[Unit_Price3]]</f>
        <v>2993.8500000000004</v>
      </c>
      <c r="L342" s="1">
        <f>Sales_Fact[[#This Row],[Gross Amount]]*Sales_Fact[[#This Row],[Discount4]]</f>
        <v>269.44650000000001</v>
      </c>
      <c r="M342" s="1" t="str">
        <f>IF(Sales_Fact[[#This Row],[Total_Amount5]]&gt;1000,"High Value","Standard")</f>
        <v>High Value</v>
      </c>
      <c r="N342" s="1" t="str">
        <f>_xlfn.XLOOKUP(D342,Product_Dim!$A$2:$A$101,Product_Dim!$B$2:$B$101,"Not Found")</f>
        <v>4K Home Projector</v>
      </c>
      <c r="O342" s="1" t="str">
        <f>_xlfn.XLOOKUP(D342,Product_Dim!$A$2:$A$101,Product_Dim!$C$2:$C$101)</f>
        <v>Electronics</v>
      </c>
      <c r="P342" s="1">
        <f>_xlfn.XLOOKUP(D342,Product_Dim!$A$2:$A$101,Product_Dim!$H$2:$H$101)</f>
        <v>465.34</v>
      </c>
      <c r="Q342" s="1" t="str">
        <f>_xlfn.XLOOKUP(C342,'Customer_Dim'!$A$2:$A$501,'Customer_Dim'!$I$2:$I$501)</f>
        <v>Gold</v>
      </c>
      <c r="R342" s="1" t="str">
        <f>_xlfn.XLOOKUP(C342,'Customer_Dim'!$A$2:$A$501,'Customer_Dim'!$D$2:$D$501)</f>
        <v>Female</v>
      </c>
      <c r="S342" s="1" t="str">
        <f>_xlfn.XLOOKUP(C342,'Customer_Dim'!$A$2:$A$501,'Customer_Dim'!$L$2:$L$501)</f>
        <v>Middle Age</v>
      </c>
      <c r="T342" s="1" t="str">
        <f>_xlfn.XLOOKUP(E342,Store_Dim!$A$2:$A$21,Store_Dim!$C$2:$C$21)</f>
        <v>North</v>
      </c>
      <c r="U342" s="1" t="str">
        <f>_xlfn.XLOOKUP(E342,Store_Dim!$A$2:$A$21,Store_Dim!$E$2:$E$21)</f>
        <v>Online</v>
      </c>
      <c r="V342" s="1">
        <f>Table8[[#This Row],[Cost]]*Table8[[#This Row],[Quantity]]</f>
        <v>1396.02</v>
      </c>
      <c r="W342" s="1">
        <f>Table8[[#This Row],[Total_Amount]]-Table8[[#This Row],[Total Cost]]</f>
        <v>1328.3835000000004</v>
      </c>
    </row>
    <row r="343" spans="1:23" hidden="1" x14ac:dyDescent="0.25">
      <c r="A343" t="s">
        <v>2050</v>
      </c>
      <c r="B343" s="3">
        <v>45508</v>
      </c>
      <c r="C343" t="s">
        <v>272</v>
      </c>
      <c r="D343" t="s">
        <v>1582</v>
      </c>
      <c r="E343" t="s">
        <v>1863</v>
      </c>
      <c r="F343" s="4">
        <f>IF(ISBLANK(Sales_Fact[[#This Row],[Quantity]]),MEDIAN(Sales_Fact[Quantity]),Sales_Fact[[#This Row],[Quantity]])</f>
        <v>3</v>
      </c>
      <c r="G343" s="1">
        <f>IF(ISBLANK(Sales_Fact[[#This Row],[Unit_Price]]),MEDIAN(Sales_Fact[Unit_Price]),Sales_Fact[[#This Row],[Unit_Price]])</f>
        <v>121.64</v>
      </c>
      <c r="H343" s="2">
        <f>IF(ISBLANK(Sales_Fact[[#This Row],[Discount]]),MEDIAN(Sales_Fact[Discount]),Sales_Fact[[#This Row],[Discount]])</f>
        <v>7.0000000000000007E-2</v>
      </c>
      <c r="I343" t="s">
        <v>1864</v>
      </c>
      <c r="J343" s="1">
        <f>Sales_Fact[[#This Row],[Quantity2]]*Sales_Fact[[#This Row],[Unit_Price3]]*(1-Sales_Fact[[#This Row],[Discount4]])</f>
        <v>339.37560000000002</v>
      </c>
      <c r="K343" s="1">
        <f>Sales_Fact[[#This Row],[Quantity2]]*Sales_Fact[[#This Row],[Unit_Price3]]</f>
        <v>364.92</v>
      </c>
      <c r="L343" s="1">
        <f>Sales_Fact[[#This Row],[Gross Amount]]*Sales_Fact[[#This Row],[Discount4]]</f>
        <v>25.544400000000003</v>
      </c>
      <c r="M343" s="1" t="str">
        <f>IF(Sales_Fact[[#This Row],[Total_Amount5]]&gt;1000,"High Value","Standard")</f>
        <v>Standard</v>
      </c>
      <c r="N343" s="1" t="str">
        <f>_xlfn.XLOOKUP(D343,Product_Dim!$A$2:$A$101,Product_Dim!$B$2:$B$101,"Not Found")</f>
        <v>Ceramic Kitchen Bowl Set</v>
      </c>
      <c r="O343" s="1" t="str">
        <f>_xlfn.XLOOKUP(D343,Product_Dim!$A$2:$A$101,Product_Dim!$C$2:$C$101)</f>
        <v>Home</v>
      </c>
      <c r="P343" s="1">
        <f>_xlfn.XLOOKUP(D343,Product_Dim!$A$2:$A$101,Product_Dim!$H$2:$H$101)</f>
        <v>298.86</v>
      </c>
      <c r="Q343" s="1" t="str">
        <f>_xlfn.XLOOKUP(C343,'Customer_Dim'!$A$2:$A$501,'Customer_Dim'!$I$2:$I$501)</f>
        <v>Silver</v>
      </c>
      <c r="R343" s="1" t="str">
        <f>_xlfn.XLOOKUP(C343,'Customer_Dim'!$A$2:$A$501,'Customer_Dim'!$D$2:$D$501)</f>
        <v>Female</v>
      </c>
      <c r="S343" s="1" t="str">
        <f>_xlfn.XLOOKUP(C343,'Customer_Dim'!$A$2:$A$501,'Customer_Dim'!$L$2:$L$501)</f>
        <v>Senior</v>
      </c>
      <c r="T343" s="1" t="str">
        <f>_xlfn.XLOOKUP(E343,Store_Dim!$A$2:$A$21,Store_Dim!$C$2:$C$21)</f>
        <v>North</v>
      </c>
      <c r="U343" s="1" t="str">
        <f>_xlfn.XLOOKUP(E343,Store_Dim!$A$2:$A$21,Store_Dim!$E$2:$E$21)</f>
        <v>Flagship</v>
      </c>
      <c r="V343" s="1">
        <f>Table8[[#This Row],[Cost]]*Table8[[#This Row],[Quantity]]</f>
        <v>896.58</v>
      </c>
      <c r="W343" s="1">
        <f>Table8[[#This Row],[Total_Amount]]-Table8[[#This Row],[Total Cost]]</f>
        <v>-557.20440000000008</v>
      </c>
    </row>
    <row r="344" spans="1:23" x14ac:dyDescent="0.25">
      <c r="A344" t="s">
        <v>3507</v>
      </c>
      <c r="B344" s="3">
        <v>45546</v>
      </c>
      <c r="C344" t="s">
        <v>275</v>
      </c>
      <c r="D344" t="s">
        <v>1800</v>
      </c>
      <c r="E344" t="s">
        <v>1874</v>
      </c>
      <c r="F344" s="4">
        <f>IF(ISBLANK(Sales_Fact[[#This Row],[Quantity]]),MEDIAN(Sales_Fact[Quantity]),Sales_Fact[[#This Row],[Quantity]])</f>
        <v>2</v>
      </c>
      <c r="G344" s="21">
        <f>IF(ISBLANK(Sales_Fact[[#This Row],[Unit_Price]]),MEDIAN(Sales_Fact[Unit_Price]),Sales_Fact[[#This Row],[Unit_Price]])</f>
        <v>692.72</v>
      </c>
      <c r="H344" s="2">
        <f>IF(ISBLANK(Sales_Fact[[#This Row],[Discount]]),MEDIAN(Sales_Fact[Discount]),Sales_Fact[[#This Row],[Discount]])</f>
        <v>0.13</v>
      </c>
      <c r="I344" t="s">
        <v>1861</v>
      </c>
      <c r="J344" s="21">
        <f>Sales_Fact[[#This Row],[Quantity2]]*Sales_Fact[[#This Row],[Unit_Price3]]*(1-Sales_Fact[[#This Row],[Discount4]])</f>
        <v>1205.3328000000001</v>
      </c>
      <c r="K344" s="21">
        <f>Sales_Fact[[#This Row],[Quantity2]]*Sales_Fact[[#This Row],[Unit_Price3]]</f>
        <v>1385.44</v>
      </c>
      <c r="L344" s="21">
        <f>Sales_Fact[[#This Row],[Gross Amount]]*Sales_Fact[[#This Row],[Discount4]]</f>
        <v>180.10720000000001</v>
      </c>
      <c r="M344" s="1" t="str">
        <f>IF(Sales_Fact[[#This Row],[Total_Amount5]]&gt;1000,"High Value","Standard")</f>
        <v>High Value</v>
      </c>
      <c r="N344" s="1" t="str">
        <f>_xlfn.XLOOKUP(D344,Product_Dim!$A$2:$A$101,Product_Dim!$B$2:$B$101,"Not Found")</f>
        <v>Hydrating Face Cleanser</v>
      </c>
      <c r="O344" s="1" t="str">
        <f>_xlfn.XLOOKUP(D344,Product_Dim!$A$2:$A$101,Product_Dim!$C$2:$C$101)</f>
        <v>Beauty</v>
      </c>
      <c r="P344" s="1">
        <f>_xlfn.XLOOKUP(D344,Product_Dim!$A$2:$A$101,Product_Dim!$H$2:$H$101)</f>
        <v>242.96499999999997</v>
      </c>
      <c r="Q344" s="1" t="str">
        <f>_xlfn.XLOOKUP(C344,'Customer_Dim'!$A$2:$A$501,'Customer_Dim'!$I$2:$I$501)</f>
        <v>Bronze</v>
      </c>
      <c r="R344" s="1" t="str">
        <f>_xlfn.XLOOKUP(C344,'Customer_Dim'!$A$2:$A$501,'Customer_Dim'!$D$2:$D$501)</f>
        <v>Male</v>
      </c>
      <c r="S344" s="1" t="str">
        <f>_xlfn.XLOOKUP(C344,'Customer_Dim'!$A$2:$A$501,'Customer_Dim'!$L$2:$L$501)</f>
        <v>Senior</v>
      </c>
      <c r="T344" s="1" t="str">
        <f>_xlfn.XLOOKUP(E344,Store_Dim!$A$2:$A$21,Store_Dim!$C$2:$C$21)</f>
        <v>South</v>
      </c>
      <c r="U344" s="1" t="str">
        <f>_xlfn.XLOOKUP(E344,Store_Dim!$A$2:$A$21,Store_Dim!$E$2:$E$21)</f>
        <v>Online</v>
      </c>
      <c r="V344" s="21">
        <f>Table8[[#This Row],[Cost]]*Table8[[#This Row],[Quantity]]</f>
        <v>485.92999999999995</v>
      </c>
      <c r="W344" s="21">
        <f>Table8[[#This Row],[Total_Amount]]-Table8[[#This Row],[Total Cost]]</f>
        <v>719.40280000000018</v>
      </c>
    </row>
    <row r="345" spans="1:23" x14ac:dyDescent="0.25">
      <c r="A345" t="s">
        <v>2944</v>
      </c>
      <c r="B345" s="3">
        <v>45431</v>
      </c>
      <c r="C345" t="s">
        <v>279</v>
      </c>
      <c r="D345" t="s">
        <v>1749</v>
      </c>
      <c r="E345" t="s">
        <v>1899</v>
      </c>
      <c r="F345" s="4">
        <f>IF(ISBLANK(Sales_Fact[[#This Row],[Quantity]]),MEDIAN(Sales_Fact[Quantity]),Sales_Fact[[#This Row],[Quantity]])</f>
        <v>3</v>
      </c>
      <c r="G345" s="21">
        <f>IF(ISBLANK(Sales_Fact[[#This Row],[Unit_Price]]),MEDIAN(Sales_Fact[Unit_Price]),Sales_Fact[[#This Row],[Unit_Price]])</f>
        <v>794.59</v>
      </c>
      <c r="H345" s="2">
        <f>IF(ISBLANK(Sales_Fact[[#This Row],[Discount]]),MEDIAN(Sales_Fact[Discount]),Sales_Fact[[#This Row],[Discount]])</f>
        <v>0.03</v>
      </c>
      <c r="I345" t="s">
        <v>1868</v>
      </c>
      <c r="J345" s="21">
        <f>Sales_Fact[[#This Row],[Quantity2]]*Sales_Fact[[#This Row],[Unit_Price3]]*(1-Sales_Fact[[#This Row],[Discount4]])</f>
        <v>2312.2568999999999</v>
      </c>
      <c r="K345" s="21">
        <f>Sales_Fact[[#This Row],[Quantity2]]*Sales_Fact[[#This Row],[Unit_Price3]]</f>
        <v>2383.77</v>
      </c>
      <c r="L345" s="21">
        <f>Sales_Fact[[#This Row],[Gross Amount]]*Sales_Fact[[#This Row],[Discount4]]</f>
        <v>71.513099999999994</v>
      </c>
      <c r="M345" s="1" t="str">
        <f>IF(Sales_Fact[[#This Row],[Total_Amount5]]&gt;1000,"High Value","Standard")</f>
        <v>High Value</v>
      </c>
      <c r="N345" s="1" t="str">
        <f>_xlfn.XLOOKUP(D345,Product_Dim!$A$2:$A$101,Product_Dim!$B$2:$B$101,"Not Found")</f>
        <v>Women's Hair Dryer Brush</v>
      </c>
      <c r="O345" s="1" t="str">
        <f>_xlfn.XLOOKUP(D345,Product_Dim!$A$2:$A$101,Product_Dim!$C$2:$C$101)</f>
        <v>Beauty</v>
      </c>
      <c r="P345" s="1">
        <f>_xlfn.XLOOKUP(D345,Product_Dim!$A$2:$A$101,Product_Dim!$H$2:$H$101)</f>
        <v>340.39</v>
      </c>
      <c r="Q345" s="1" t="str">
        <f>_xlfn.XLOOKUP(C345,'Customer_Dim'!$A$2:$A$501,'Customer_Dim'!$I$2:$I$501)</f>
        <v>Gold</v>
      </c>
      <c r="R345" s="1" t="str">
        <f>_xlfn.XLOOKUP(C345,'Customer_Dim'!$A$2:$A$501,'Customer_Dim'!$D$2:$D$501)</f>
        <v>Female</v>
      </c>
      <c r="S345" s="1" t="str">
        <f>_xlfn.XLOOKUP(C345,'Customer_Dim'!$A$2:$A$501,'Customer_Dim'!$L$2:$L$501)</f>
        <v>Senior</v>
      </c>
      <c r="T345" s="1" t="str">
        <f>_xlfn.XLOOKUP(E345,Store_Dim!$A$2:$A$21,Store_Dim!$C$2:$C$21)</f>
        <v>East</v>
      </c>
      <c r="U345" s="1" t="str">
        <f>_xlfn.XLOOKUP(E345,Store_Dim!$A$2:$A$21,Store_Dim!$E$2:$E$21)</f>
        <v>Flagship</v>
      </c>
      <c r="V345" s="21">
        <f>Table8[[#This Row],[Cost]]*Table8[[#This Row],[Quantity]]</f>
        <v>1021.17</v>
      </c>
      <c r="W345" s="21">
        <f>Table8[[#This Row],[Total_Amount]]-Table8[[#This Row],[Total Cost]]</f>
        <v>1291.0868999999998</v>
      </c>
    </row>
    <row r="346" spans="1:23" hidden="1" x14ac:dyDescent="0.25">
      <c r="A346" t="s">
        <v>2356</v>
      </c>
      <c r="B346" s="3">
        <v>45912</v>
      </c>
      <c r="C346" t="s">
        <v>279</v>
      </c>
      <c r="D346" t="s">
        <v>1635</v>
      </c>
      <c r="E346" t="s">
        <v>1899</v>
      </c>
      <c r="F346" s="4">
        <f>IF(ISBLANK(Sales_Fact[[#This Row],[Quantity]]),MEDIAN(Sales_Fact[Quantity]),Sales_Fact[[#This Row],[Quantity]])</f>
        <v>1</v>
      </c>
      <c r="G346" s="1">
        <f>IF(ISBLANK(Sales_Fact[[#This Row],[Unit_Price]]),MEDIAN(Sales_Fact[Unit_Price]),Sales_Fact[[#This Row],[Unit_Price]])</f>
        <v>907.95</v>
      </c>
      <c r="H346" s="2">
        <f>IF(ISBLANK(Sales_Fact[[#This Row],[Discount]]),MEDIAN(Sales_Fact[Discount]),Sales_Fact[[#This Row],[Discount]])</f>
        <v>0.1</v>
      </c>
      <c r="I346" t="s">
        <v>1861</v>
      </c>
      <c r="J346" s="1">
        <f>Sales_Fact[[#This Row],[Quantity2]]*Sales_Fact[[#This Row],[Unit_Price3]]*(1-Sales_Fact[[#This Row],[Discount4]])</f>
        <v>817.15500000000009</v>
      </c>
      <c r="K346" s="1">
        <f>Sales_Fact[[#This Row],[Quantity2]]*Sales_Fact[[#This Row],[Unit_Price3]]</f>
        <v>907.95</v>
      </c>
      <c r="L346" s="1">
        <f>Sales_Fact[[#This Row],[Gross Amount]]*Sales_Fact[[#This Row],[Discount4]]</f>
        <v>90.795000000000016</v>
      </c>
      <c r="M346" s="1" t="str">
        <f>IF(Sales_Fact[[#This Row],[Total_Amount5]]&gt;1000,"High Value","Standard")</f>
        <v>Standard</v>
      </c>
      <c r="N346" s="1" t="str">
        <f>_xlfn.XLOOKUP(D346,Product_Dim!$A$2:$A$101,Product_Dim!$B$2:$B$101,"Not Found")</f>
        <v>Sports Stopwatch Timer</v>
      </c>
      <c r="O346" s="1" t="str">
        <f>_xlfn.XLOOKUP(D346,Product_Dim!$A$2:$A$101,Product_Dim!$C$2:$C$101)</f>
        <v>Sports</v>
      </c>
      <c r="P346" s="1">
        <f>_xlfn.XLOOKUP(D346,Product_Dim!$A$2:$A$101,Product_Dim!$H$2:$H$101)</f>
        <v>38.76</v>
      </c>
      <c r="Q346" s="1" t="str">
        <f>_xlfn.XLOOKUP(C346,'Customer_Dim'!$A$2:$A$501,'Customer_Dim'!$I$2:$I$501)</f>
        <v>Gold</v>
      </c>
      <c r="R346" s="1" t="str">
        <f>_xlfn.XLOOKUP(C346,'Customer_Dim'!$A$2:$A$501,'Customer_Dim'!$D$2:$D$501)</f>
        <v>Female</v>
      </c>
      <c r="S346" s="1" t="str">
        <f>_xlfn.XLOOKUP(C346,'Customer_Dim'!$A$2:$A$501,'Customer_Dim'!$L$2:$L$501)</f>
        <v>Senior</v>
      </c>
      <c r="T346" s="1" t="str">
        <f>_xlfn.XLOOKUP(E346,Store_Dim!$A$2:$A$21,Store_Dim!$C$2:$C$21)</f>
        <v>East</v>
      </c>
      <c r="U346" s="1" t="str">
        <f>_xlfn.XLOOKUP(E346,Store_Dim!$A$2:$A$21,Store_Dim!$E$2:$E$21)</f>
        <v>Flagship</v>
      </c>
      <c r="V346" s="1">
        <f>Table8[[#This Row],[Cost]]*Table8[[#This Row],[Quantity]]</f>
        <v>38.76</v>
      </c>
      <c r="W346" s="1">
        <f>Table8[[#This Row],[Total_Amount]]-Table8[[#This Row],[Total Cost]]</f>
        <v>778.3950000000001</v>
      </c>
    </row>
    <row r="347" spans="1:23" hidden="1" x14ac:dyDescent="0.25">
      <c r="A347" t="s">
        <v>2505</v>
      </c>
      <c r="B347" s="3">
        <v>45925</v>
      </c>
      <c r="C347" t="s">
        <v>279</v>
      </c>
      <c r="D347" t="s">
        <v>1641</v>
      </c>
      <c r="E347" t="s">
        <v>1886</v>
      </c>
      <c r="F347" s="4">
        <f>IF(ISBLANK(Sales_Fact[[#This Row],[Quantity]]),MEDIAN(Sales_Fact[Quantity]),Sales_Fact[[#This Row],[Quantity]])</f>
        <v>2</v>
      </c>
      <c r="G347" s="1">
        <f>IF(ISBLANK(Sales_Fact[[#This Row],[Unit_Price]]),MEDIAN(Sales_Fact[Unit_Price]),Sales_Fact[[#This Row],[Unit_Price]])</f>
        <v>660.81</v>
      </c>
      <c r="H347" s="2">
        <f>IF(ISBLANK(Sales_Fact[[#This Row],[Discount]]),MEDIAN(Sales_Fact[Discount]),Sales_Fact[[#This Row],[Discount]])</f>
        <v>0.18</v>
      </c>
      <c r="I347" t="s">
        <v>1861</v>
      </c>
      <c r="J347" s="1">
        <f>Sales_Fact[[#This Row],[Quantity2]]*Sales_Fact[[#This Row],[Unit_Price3]]*(1-Sales_Fact[[#This Row],[Discount4]])</f>
        <v>1083.7284</v>
      </c>
      <c r="K347" s="1">
        <f>Sales_Fact[[#This Row],[Quantity2]]*Sales_Fact[[#This Row],[Unit_Price3]]</f>
        <v>1321.62</v>
      </c>
      <c r="L347" s="1">
        <f>Sales_Fact[[#This Row],[Gross Amount]]*Sales_Fact[[#This Row],[Discount4]]</f>
        <v>237.89159999999998</v>
      </c>
      <c r="M347" s="1" t="str">
        <f>IF(Sales_Fact[[#This Row],[Total_Amount5]]&gt;1000,"High Value","Standard")</f>
        <v>High Value</v>
      </c>
      <c r="N347" s="1" t="str">
        <f>_xlfn.XLOOKUP(D347,Product_Dim!$A$2:$A$101,Product_Dim!$B$2:$B$101,"Not Found")</f>
        <v>Stainless Steel Cutlery Set</v>
      </c>
      <c r="O347" s="1" t="str">
        <f>_xlfn.XLOOKUP(D347,Product_Dim!$A$2:$A$101,Product_Dim!$C$2:$C$101)</f>
        <v>Home</v>
      </c>
      <c r="P347" s="1">
        <f>_xlfn.XLOOKUP(D347,Product_Dim!$A$2:$A$101,Product_Dim!$H$2:$H$101)</f>
        <v>19.52</v>
      </c>
      <c r="Q347" s="1" t="str">
        <f>_xlfn.XLOOKUP(C347,'Customer_Dim'!$A$2:$A$501,'Customer_Dim'!$I$2:$I$501)</f>
        <v>Gold</v>
      </c>
      <c r="R347" s="1" t="str">
        <f>_xlfn.XLOOKUP(C347,'Customer_Dim'!$A$2:$A$501,'Customer_Dim'!$D$2:$D$501)</f>
        <v>Female</v>
      </c>
      <c r="S347" s="1" t="str">
        <f>_xlfn.XLOOKUP(C347,'Customer_Dim'!$A$2:$A$501,'Customer_Dim'!$L$2:$L$501)</f>
        <v>Senior</v>
      </c>
      <c r="T347" s="1" t="str">
        <f>_xlfn.XLOOKUP(E347,Store_Dim!$A$2:$A$21,Store_Dim!$C$2:$C$21)</f>
        <v>West</v>
      </c>
      <c r="U347" s="1" t="str">
        <f>_xlfn.XLOOKUP(E347,Store_Dim!$A$2:$A$21,Store_Dim!$E$2:$E$21)</f>
        <v>Flagship</v>
      </c>
      <c r="V347" s="1">
        <f>Table8[[#This Row],[Cost]]*Table8[[#This Row],[Quantity]]</f>
        <v>39.04</v>
      </c>
      <c r="W347" s="1">
        <f>Table8[[#This Row],[Total_Amount]]-Table8[[#This Row],[Total Cost]]</f>
        <v>1044.6884</v>
      </c>
    </row>
    <row r="348" spans="1:23" hidden="1" x14ac:dyDescent="0.25">
      <c r="A348" t="s">
        <v>2726</v>
      </c>
      <c r="B348" s="3">
        <v>45728</v>
      </c>
      <c r="C348" t="s">
        <v>279</v>
      </c>
      <c r="D348" t="s">
        <v>1635</v>
      </c>
      <c r="E348" t="s">
        <v>1886</v>
      </c>
      <c r="F348" s="4">
        <f>IF(ISBLANK(Sales_Fact[[#This Row],[Quantity]]),MEDIAN(Sales_Fact[Quantity]),Sales_Fact[[#This Row],[Quantity]])</f>
        <v>3</v>
      </c>
      <c r="G348" s="1">
        <f>IF(ISBLANK(Sales_Fact[[#This Row],[Unit_Price]]),MEDIAN(Sales_Fact[Unit_Price]),Sales_Fact[[#This Row],[Unit_Price]])</f>
        <v>564.94000000000005</v>
      </c>
      <c r="H348" s="2">
        <f>IF(ISBLANK(Sales_Fact[[#This Row],[Discount]]),MEDIAN(Sales_Fact[Discount]),Sales_Fact[[#This Row],[Discount]])</f>
        <v>0.22</v>
      </c>
      <c r="I348" t="s">
        <v>1868</v>
      </c>
      <c r="J348" s="1">
        <f>Sales_Fact[[#This Row],[Quantity2]]*Sales_Fact[[#This Row],[Unit_Price3]]*(1-Sales_Fact[[#This Row],[Discount4]])</f>
        <v>1321.9596000000001</v>
      </c>
      <c r="K348" s="1">
        <f>Sales_Fact[[#This Row],[Quantity2]]*Sales_Fact[[#This Row],[Unit_Price3]]</f>
        <v>1694.8200000000002</v>
      </c>
      <c r="L348" s="1">
        <f>Sales_Fact[[#This Row],[Gross Amount]]*Sales_Fact[[#This Row],[Discount4]]</f>
        <v>372.86040000000003</v>
      </c>
      <c r="M348" s="1" t="str">
        <f>IF(Sales_Fact[[#This Row],[Total_Amount5]]&gt;1000,"High Value","Standard")</f>
        <v>High Value</v>
      </c>
      <c r="N348" s="1" t="str">
        <f>_xlfn.XLOOKUP(D348,Product_Dim!$A$2:$A$101,Product_Dim!$B$2:$B$101,"Not Found")</f>
        <v>Sports Stopwatch Timer</v>
      </c>
      <c r="O348" s="1" t="str">
        <f>_xlfn.XLOOKUP(D348,Product_Dim!$A$2:$A$101,Product_Dim!$C$2:$C$101)</f>
        <v>Sports</v>
      </c>
      <c r="P348" s="1">
        <f>_xlfn.XLOOKUP(D348,Product_Dim!$A$2:$A$101,Product_Dim!$H$2:$H$101)</f>
        <v>38.76</v>
      </c>
      <c r="Q348" s="1" t="str">
        <f>_xlfn.XLOOKUP(C348,'Customer_Dim'!$A$2:$A$501,'Customer_Dim'!$I$2:$I$501)</f>
        <v>Gold</v>
      </c>
      <c r="R348" s="1" t="str">
        <f>_xlfn.XLOOKUP(C348,'Customer_Dim'!$A$2:$A$501,'Customer_Dim'!$D$2:$D$501)</f>
        <v>Female</v>
      </c>
      <c r="S348" s="1" t="str">
        <f>_xlfn.XLOOKUP(C348,'Customer_Dim'!$A$2:$A$501,'Customer_Dim'!$L$2:$L$501)</f>
        <v>Senior</v>
      </c>
      <c r="T348" s="1" t="str">
        <f>_xlfn.XLOOKUP(E348,Store_Dim!$A$2:$A$21,Store_Dim!$C$2:$C$21)</f>
        <v>West</v>
      </c>
      <c r="U348" s="1" t="str">
        <f>_xlfn.XLOOKUP(E348,Store_Dim!$A$2:$A$21,Store_Dim!$E$2:$E$21)</f>
        <v>Flagship</v>
      </c>
      <c r="V348" s="1">
        <f>Table8[[#This Row],[Cost]]*Table8[[#This Row],[Quantity]]</f>
        <v>116.28</v>
      </c>
      <c r="W348" s="1">
        <f>Table8[[#This Row],[Total_Amount]]-Table8[[#This Row],[Total Cost]]</f>
        <v>1205.6796000000002</v>
      </c>
    </row>
    <row r="349" spans="1:23" x14ac:dyDescent="0.25">
      <c r="A349" t="s">
        <v>2267</v>
      </c>
      <c r="B349" s="3">
        <v>45427</v>
      </c>
      <c r="C349" t="s">
        <v>279</v>
      </c>
      <c r="D349" t="s">
        <v>1818</v>
      </c>
      <c r="E349" t="s">
        <v>1901</v>
      </c>
      <c r="F349" s="4">
        <f>IF(ISBLANK(Sales_Fact[[#This Row],[Quantity]]),MEDIAN(Sales_Fact[Quantity]),Sales_Fact[[#This Row],[Quantity]])</f>
        <v>2</v>
      </c>
      <c r="G349" s="21">
        <f>IF(ISBLANK(Sales_Fact[[#This Row],[Unit_Price]]),MEDIAN(Sales_Fact[Unit_Price]),Sales_Fact[[#This Row],[Unit_Price]])</f>
        <v>280.37</v>
      </c>
      <c r="H349" s="2">
        <f>IF(ISBLANK(Sales_Fact[[#This Row],[Discount]]),MEDIAN(Sales_Fact[Discount]),Sales_Fact[[#This Row],[Discount]])</f>
        <v>0.22</v>
      </c>
      <c r="I349" t="s">
        <v>1868</v>
      </c>
      <c r="J349" s="21">
        <f>Sales_Fact[[#This Row],[Quantity2]]*Sales_Fact[[#This Row],[Unit_Price3]]*(1-Sales_Fact[[#This Row],[Discount4]])</f>
        <v>437.37720000000002</v>
      </c>
      <c r="K349" s="21">
        <f>Sales_Fact[[#This Row],[Quantity2]]*Sales_Fact[[#This Row],[Unit_Price3]]</f>
        <v>560.74</v>
      </c>
      <c r="L349" s="21">
        <f>Sales_Fact[[#This Row],[Gross Amount]]*Sales_Fact[[#This Row],[Discount4]]</f>
        <v>123.36280000000001</v>
      </c>
      <c r="M349" s="1" t="str">
        <f>IF(Sales_Fact[[#This Row],[Total_Amount5]]&gt;1000,"High Value","Standard")</f>
        <v>Standard</v>
      </c>
      <c r="N349" s="1" t="str">
        <f>_xlfn.XLOOKUP(D349,Product_Dim!$A$2:$A$101,Product_Dim!$B$2:$B$101,"Not Found")</f>
        <v>Face Foundation Kit</v>
      </c>
      <c r="O349" s="1" t="str">
        <f>_xlfn.XLOOKUP(D349,Product_Dim!$A$2:$A$101,Product_Dim!$C$2:$C$101)</f>
        <v>Beauty</v>
      </c>
      <c r="P349" s="1">
        <f>_xlfn.XLOOKUP(D349,Product_Dim!$A$2:$A$101,Product_Dim!$H$2:$H$101)</f>
        <v>183.04</v>
      </c>
      <c r="Q349" s="1" t="str">
        <f>_xlfn.XLOOKUP(C349,'Customer_Dim'!$A$2:$A$501,'Customer_Dim'!$I$2:$I$501)</f>
        <v>Gold</v>
      </c>
      <c r="R349" s="1" t="str">
        <f>_xlfn.XLOOKUP(C349,'Customer_Dim'!$A$2:$A$501,'Customer_Dim'!$D$2:$D$501)</f>
        <v>Female</v>
      </c>
      <c r="S349" s="1" t="str">
        <f>_xlfn.XLOOKUP(C349,'Customer_Dim'!$A$2:$A$501,'Customer_Dim'!$L$2:$L$501)</f>
        <v>Senior</v>
      </c>
      <c r="T349" s="1" t="str">
        <f>_xlfn.XLOOKUP(E349,Store_Dim!$A$2:$A$21,Store_Dim!$C$2:$C$21)</f>
        <v>East</v>
      </c>
      <c r="U349" s="1" t="str">
        <f>_xlfn.XLOOKUP(E349,Store_Dim!$A$2:$A$21,Store_Dim!$E$2:$E$21)</f>
        <v>Online</v>
      </c>
      <c r="V349" s="21">
        <f>Table8[[#This Row],[Cost]]*Table8[[#This Row],[Quantity]]</f>
        <v>366.08</v>
      </c>
      <c r="W349" s="21">
        <f>Table8[[#This Row],[Total_Amount]]-Table8[[#This Row],[Total Cost]]</f>
        <v>71.297200000000032</v>
      </c>
    </row>
    <row r="350" spans="1:23" x14ac:dyDescent="0.25">
      <c r="A350" t="s">
        <v>2106</v>
      </c>
      <c r="B350" s="3">
        <v>45754</v>
      </c>
      <c r="C350" t="s">
        <v>279</v>
      </c>
      <c r="D350" t="s">
        <v>1918</v>
      </c>
      <c r="E350" t="s">
        <v>1899</v>
      </c>
      <c r="F350" s="4">
        <f>IF(ISBLANK(Sales_Fact[[#This Row],[Quantity]]),MEDIAN(Sales_Fact[Quantity]),Sales_Fact[[#This Row],[Quantity]])</f>
        <v>2</v>
      </c>
      <c r="G350" s="21">
        <f>IF(ISBLANK(Sales_Fact[[#This Row],[Unit_Price]]),MEDIAN(Sales_Fact[Unit_Price]),Sales_Fact[[#This Row],[Unit_Price]])</f>
        <v>85.23</v>
      </c>
      <c r="H350" s="2">
        <f>IF(ISBLANK(Sales_Fact[[#This Row],[Discount]]),MEDIAN(Sales_Fact[Discount]),Sales_Fact[[#This Row],[Discount]])</f>
        <v>0.13</v>
      </c>
      <c r="I350" t="s">
        <v>1868</v>
      </c>
      <c r="J350" s="21">
        <f>Sales_Fact[[#This Row],[Quantity2]]*Sales_Fact[[#This Row],[Unit_Price3]]*(1-Sales_Fact[[#This Row],[Discount4]])</f>
        <v>148.30020000000002</v>
      </c>
      <c r="K350" s="21">
        <f>Sales_Fact[[#This Row],[Quantity2]]*Sales_Fact[[#This Row],[Unit_Price3]]</f>
        <v>170.46</v>
      </c>
      <c r="L350" s="21">
        <f>Sales_Fact[[#This Row],[Gross Amount]]*Sales_Fact[[#This Row],[Discount4]]</f>
        <v>22.159800000000001</v>
      </c>
      <c r="M350" s="1" t="str">
        <f>IF(Sales_Fact[[#This Row],[Total_Amount5]]&gt;1000,"High Value","Standard")</f>
        <v>Standard</v>
      </c>
      <c r="N350" s="1" t="str">
        <f>_xlfn.XLOOKUP(D350,Product_Dim!$A$2:$A$101,Product_Dim!$B$2:$B$101,"Not Found")</f>
        <v>Beard Grooming Kit</v>
      </c>
      <c r="O350" s="1" t="str">
        <f>_xlfn.XLOOKUP(D350,Product_Dim!$A$2:$A$101,Product_Dim!$C$2:$C$101)</f>
        <v>Beauty</v>
      </c>
      <c r="P350" s="1">
        <f>_xlfn.XLOOKUP(D350,Product_Dim!$A$2:$A$101,Product_Dim!$H$2:$H$101)</f>
        <v>337.42</v>
      </c>
      <c r="Q350" s="1" t="str">
        <f>_xlfn.XLOOKUP(C350,'Customer_Dim'!$A$2:$A$501,'Customer_Dim'!$I$2:$I$501)</f>
        <v>Gold</v>
      </c>
      <c r="R350" s="1" t="str">
        <f>_xlfn.XLOOKUP(C350,'Customer_Dim'!$A$2:$A$501,'Customer_Dim'!$D$2:$D$501)</f>
        <v>Female</v>
      </c>
      <c r="S350" s="1" t="str">
        <f>_xlfn.XLOOKUP(C350,'Customer_Dim'!$A$2:$A$501,'Customer_Dim'!$L$2:$L$501)</f>
        <v>Senior</v>
      </c>
      <c r="T350" s="1" t="str">
        <f>_xlfn.XLOOKUP(E350,Store_Dim!$A$2:$A$21,Store_Dim!$C$2:$C$21)</f>
        <v>East</v>
      </c>
      <c r="U350" s="1" t="str">
        <f>_xlfn.XLOOKUP(E350,Store_Dim!$A$2:$A$21,Store_Dim!$E$2:$E$21)</f>
        <v>Flagship</v>
      </c>
      <c r="V350" s="21">
        <f>Table8[[#This Row],[Cost]]*Table8[[#This Row],[Quantity]]</f>
        <v>674.84</v>
      </c>
      <c r="W350" s="21">
        <f>Table8[[#This Row],[Total_Amount]]-Table8[[#This Row],[Total Cost]]</f>
        <v>-526.53980000000001</v>
      </c>
    </row>
    <row r="351" spans="1:23" x14ac:dyDescent="0.25">
      <c r="A351" t="s">
        <v>2048</v>
      </c>
      <c r="B351" s="3">
        <v>45851</v>
      </c>
      <c r="C351" t="s">
        <v>282</v>
      </c>
      <c r="D351" t="s">
        <v>1647</v>
      </c>
      <c r="E351" t="s">
        <v>1883</v>
      </c>
      <c r="F351" s="4">
        <f>IF(ISBLANK(Sales_Fact[[#This Row],[Quantity]]),MEDIAN(Sales_Fact[Quantity]),Sales_Fact[[#This Row],[Quantity]])</f>
        <v>2</v>
      </c>
      <c r="G351" s="21">
        <f>IF(ISBLANK(Sales_Fact[[#This Row],[Unit_Price]]),MEDIAN(Sales_Fact[Unit_Price]),Sales_Fact[[#This Row],[Unit_Price]])</f>
        <v>563.29999999999995</v>
      </c>
      <c r="H351" s="2">
        <f>IF(ISBLANK(Sales_Fact[[#This Row],[Discount]]),MEDIAN(Sales_Fact[Discount]),Sales_Fact[[#This Row],[Discount]])</f>
        <v>0.26</v>
      </c>
      <c r="I351" t="s">
        <v>1864</v>
      </c>
      <c r="J351" s="21">
        <f>Sales_Fact[[#This Row],[Quantity2]]*Sales_Fact[[#This Row],[Unit_Price3]]*(1-Sales_Fact[[#This Row],[Discount4]])</f>
        <v>833.68399999999997</v>
      </c>
      <c r="K351" s="21">
        <f>Sales_Fact[[#This Row],[Quantity2]]*Sales_Fact[[#This Row],[Unit_Price3]]</f>
        <v>1126.5999999999999</v>
      </c>
      <c r="L351" s="21">
        <f>Sales_Fact[[#This Row],[Gross Amount]]*Sales_Fact[[#This Row],[Discount4]]</f>
        <v>292.916</v>
      </c>
      <c r="M351" s="1" t="str">
        <f>IF(Sales_Fact[[#This Row],[Total_Amount5]]&gt;1000,"High Value","Standard")</f>
        <v>Standard</v>
      </c>
      <c r="N351" s="1" t="str">
        <f>_xlfn.XLOOKUP(D351,Product_Dim!$A$2:$A$101,Product_Dim!$B$2:$B$101,"Not Found")</f>
        <v>Vitamin C Face Serum</v>
      </c>
      <c r="O351" s="1" t="str">
        <f>_xlfn.XLOOKUP(D351,Product_Dim!$A$2:$A$101,Product_Dim!$C$2:$C$101)</f>
        <v>Beauty</v>
      </c>
      <c r="P351" s="1">
        <f>_xlfn.XLOOKUP(D351,Product_Dim!$A$2:$A$101,Product_Dim!$H$2:$H$101)</f>
        <v>283.83</v>
      </c>
      <c r="Q351" s="1" t="str">
        <f>_xlfn.XLOOKUP(C351,'Customer_Dim'!$A$2:$A$501,'Customer_Dim'!$I$2:$I$501)</f>
        <v>Gold</v>
      </c>
      <c r="R351" s="1" t="str">
        <f>_xlfn.XLOOKUP(C351,'Customer_Dim'!$A$2:$A$501,'Customer_Dim'!$D$2:$D$501)</f>
        <v>Male</v>
      </c>
      <c r="S351" s="1" t="str">
        <f>_xlfn.XLOOKUP(C351,'Customer_Dim'!$A$2:$A$501,'Customer_Dim'!$L$2:$L$501)</f>
        <v>Middle Age</v>
      </c>
      <c r="T351" s="1" t="str">
        <f>_xlfn.XLOOKUP(E351,Store_Dim!$A$2:$A$21,Store_Dim!$C$2:$C$21)</f>
        <v>North</v>
      </c>
      <c r="U351" s="1" t="str">
        <f>_xlfn.XLOOKUP(E351,Store_Dim!$A$2:$A$21,Store_Dim!$E$2:$E$21)</f>
        <v>Flagship</v>
      </c>
      <c r="V351" s="21">
        <f>Table8[[#This Row],[Cost]]*Table8[[#This Row],[Quantity]]</f>
        <v>567.66</v>
      </c>
      <c r="W351" s="21">
        <f>Table8[[#This Row],[Total_Amount]]-Table8[[#This Row],[Total Cost]]</f>
        <v>266.024</v>
      </c>
    </row>
    <row r="352" spans="1:23" hidden="1" x14ac:dyDescent="0.25">
      <c r="A352" t="s">
        <v>3646</v>
      </c>
      <c r="B352" s="3">
        <v>45916</v>
      </c>
      <c r="C352" t="s">
        <v>282</v>
      </c>
      <c r="D352" t="s">
        <v>1659</v>
      </c>
      <c r="E352" t="s">
        <v>1879</v>
      </c>
      <c r="F352" s="4">
        <f>IF(ISBLANK(Sales_Fact[[#This Row],[Quantity]]),MEDIAN(Sales_Fact[Quantity]),Sales_Fact[[#This Row],[Quantity]])</f>
        <v>2</v>
      </c>
      <c r="G352" s="1">
        <f>IF(ISBLANK(Sales_Fact[[#This Row],[Unit_Price]]),MEDIAN(Sales_Fact[Unit_Price]),Sales_Fact[[#This Row],[Unit_Price]])</f>
        <v>827.81</v>
      </c>
      <c r="H352" s="2">
        <f>IF(ISBLANK(Sales_Fact[[#This Row],[Discount]]),MEDIAN(Sales_Fact[Discount]),Sales_Fact[[#This Row],[Discount]])</f>
        <v>0.04</v>
      </c>
      <c r="I352" t="s">
        <v>1868</v>
      </c>
      <c r="J352" s="1">
        <f>Sales_Fact[[#This Row],[Quantity2]]*Sales_Fact[[#This Row],[Unit_Price3]]*(1-Sales_Fact[[#This Row],[Discount4]])</f>
        <v>1589.3951999999999</v>
      </c>
      <c r="K352" s="1">
        <f>Sales_Fact[[#This Row],[Quantity2]]*Sales_Fact[[#This Row],[Unit_Price3]]</f>
        <v>1655.62</v>
      </c>
      <c r="L352" s="1">
        <f>Sales_Fact[[#This Row],[Gross Amount]]*Sales_Fact[[#This Row],[Discount4]]</f>
        <v>66.224800000000002</v>
      </c>
      <c r="M352" s="1" t="str">
        <f>IF(Sales_Fact[[#This Row],[Total_Amount5]]&gt;1000,"High Value","Standard")</f>
        <v>High Value</v>
      </c>
      <c r="N352" s="1" t="str">
        <f>_xlfn.XLOOKUP(D352,Product_Dim!$A$2:$A$101,Product_Dim!$B$2:$B$101,"Not Found")</f>
        <v>Women's Summer Dress</v>
      </c>
      <c r="O352" s="1" t="str">
        <f>_xlfn.XLOOKUP(D352,Product_Dim!$A$2:$A$101,Product_Dim!$C$2:$C$101)</f>
        <v>Clothing</v>
      </c>
      <c r="P352" s="1">
        <f>_xlfn.XLOOKUP(D352,Product_Dim!$A$2:$A$101,Product_Dim!$H$2:$H$101)</f>
        <v>223.43</v>
      </c>
      <c r="Q352" s="1" t="str">
        <f>_xlfn.XLOOKUP(C352,'Customer_Dim'!$A$2:$A$501,'Customer_Dim'!$I$2:$I$501)</f>
        <v>Gold</v>
      </c>
      <c r="R352" s="1" t="str">
        <f>_xlfn.XLOOKUP(C352,'Customer_Dim'!$A$2:$A$501,'Customer_Dim'!$D$2:$D$501)</f>
        <v>Male</v>
      </c>
      <c r="S352" s="1" t="str">
        <f>_xlfn.XLOOKUP(C352,'Customer_Dim'!$A$2:$A$501,'Customer_Dim'!$L$2:$L$501)</f>
        <v>Middle Age</v>
      </c>
      <c r="T352" s="1" t="str">
        <f>_xlfn.XLOOKUP(E352,Store_Dim!$A$2:$A$21,Store_Dim!$C$2:$C$21)</f>
        <v>East</v>
      </c>
      <c r="U352" s="1" t="str">
        <f>_xlfn.XLOOKUP(E352,Store_Dim!$A$2:$A$21,Store_Dim!$E$2:$E$21)</f>
        <v>Flagship</v>
      </c>
      <c r="V352" s="1">
        <f>Table8[[#This Row],[Cost]]*Table8[[#This Row],[Quantity]]</f>
        <v>446.86</v>
      </c>
      <c r="W352" s="1">
        <f>Table8[[#This Row],[Total_Amount]]-Table8[[#This Row],[Total Cost]]</f>
        <v>1142.5351999999998</v>
      </c>
    </row>
    <row r="353" spans="1:23" hidden="1" x14ac:dyDescent="0.25">
      <c r="A353" t="s">
        <v>3678</v>
      </c>
      <c r="B353" s="3">
        <v>45721</v>
      </c>
      <c r="C353" t="s">
        <v>282</v>
      </c>
      <c r="D353" t="s">
        <v>1602</v>
      </c>
      <c r="E353" t="s">
        <v>1881</v>
      </c>
      <c r="F353" s="4">
        <f>IF(ISBLANK(Sales_Fact[[#This Row],[Quantity]]),MEDIAN(Sales_Fact[Quantity]),Sales_Fact[[#This Row],[Quantity]])</f>
        <v>3</v>
      </c>
      <c r="G353" s="1">
        <f>IF(ISBLANK(Sales_Fact[[#This Row],[Unit_Price]]),MEDIAN(Sales_Fact[Unit_Price]),Sales_Fact[[#This Row],[Unit_Price]])</f>
        <v>877.71</v>
      </c>
      <c r="H353" s="2">
        <f>IF(ISBLANK(Sales_Fact[[#This Row],[Discount]]),MEDIAN(Sales_Fact[Discount]),Sales_Fact[[#This Row],[Discount]])</f>
        <v>0.12</v>
      </c>
      <c r="I353" t="s">
        <v>1864</v>
      </c>
      <c r="J353" s="1">
        <f>Sales_Fact[[#This Row],[Quantity2]]*Sales_Fact[[#This Row],[Unit_Price3]]*(1-Sales_Fact[[#This Row],[Discount4]])</f>
        <v>2317.1543999999999</v>
      </c>
      <c r="K353" s="1">
        <f>Sales_Fact[[#This Row],[Quantity2]]*Sales_Fact[[#This Row],[Unit_Price3]]</f>
        <v>2633.13</v>
      </c>
      <c r="L353" s="1">
        <f>Sales_Fact[[#This Row],[Gross Amount]]*Sales_Fact[[#This Row],[Discount4]]</f>
        <v>315.97559999999999</v>
      </c>
      <c r="M353" s="1" t="str">
        <f>IF(Sales_Fact[[#This Row],[Total_Amount5]]&gt;1000,"High Value","Standard")</f>
        <v>High Value</v>
      </c>
      <c r="N353" s="1" t="str">
        <f>_xlfn.XLOOKUP(D353,Product_Dim!$A$2:$A$101,Product_Dim!$B$2:$B$101,"Not Found")</f>
        <v>Soccer Training Cone Set</v>
      </c>
      <c r="O353" s="1" t="str">
        <f>_xlfn.XLOOKUP(D353,Product_Dim!$A$2:$A$101,Product_Dim!$C$2:$C$101)</f>
        <v>Sports</v>
      </c>
      <c r="P353" s="1">
        <f>_xlfn.XLOOKUP(D353,Product_Dim!$A$2:$A$101,Product_Dim!$H$2:$H$101)</f>
        <v>144.53</v>
      </c>
      <c r="Q353" s="1" t="str">
        <f>_xlfn.XLOOKUP(C353,'Customer_Dim'!$A$2:$A$501,'Customer_Dim'!$I$2:$I$501)</f>
        <v>Gold</v>
      </c>
      <c r="R353" s="1" t="str">
        <f>_xlfn.XLOOKUP(C353,'Customer_Dim'!$A$2:$A$501,'Customer_Dim'!$D$2:$D$501)</f>
        <v>Male</v>
      </c>
      <c r="S353" s="1" t="str">
        <f>_xlfn.XLOOKUP(C353,'Customer_Dim'!$A$2:$A$501,'Customer_Dim'!$L$2:$L$501)</f>
        <v>Middle Age</v>
      </c>
      <c r="T353" s="1" t="str">
        <f>_xlfn.XLOOKUP(E353,Store_Dim!$A$2:$A$21,Store_Dim!$C$2:$C$21)</f>
        <v>South</v>
      </c>
      <c r="U353" s="1" t="str">
        <f>_xlfn.XLOOKUP(E353,Store_Dim!$A$2:$A$21,Store_Dim!$E$2:$E$21)</f>
        <v>Outlet</v>
      </c>
      <c r="V353" s="1">
        <f>Table8[[#This Row],[Cost]]*Table8[[#This Row],[Quantity]]</f>
        <v>433.59000000000003</v>
      </c>
      <c r="W353" s="1">
        <f>Table8[[#This Row],[Total_Amount]]-Table8[[#This Row],[Total Cost]]</f>
        <v>1883.5643999999998</v>
      </c>
    </row>
    <row r="354" spans="1:23" hidden="1" x14ac:dyDescent="0.25">
      <c r="A354" t="s">
        <v>3156</v>
      </c>
      <c r="B354" s="3">
        <v>45426</v>
      </c>
      <c r="C354" t="s">
        <v>282</v>
      </c>
      <c r="D354" t="s">
        <v>1815</v>
      </c>
      <c r="E354" t="s">
        <v>1881</v>
      </c>
      <c r="F354" s="4">
        <f>IF(ISBLANK(Sales_Fact[[#This Row],[Quantity]]),MEDIAN(Sales_Fact[Quantity]),Sales_Fact[[#This Row],[Quantity]])</f>
        <v>4</v>
      </c>
      <c r="G354" s="1">
        <f>IF(ISBLANK(Sales_Fact[[#This Row],[Unit_Price]]),MEDIAN(Sales_Fact[Unit_Price]),Sales_Fact[[#This Row],[Unit_Price]])</f>
        <v>488.56</v>
      </c>
      <c r="H354" s="2">
        <f>IF(ISBLANK(Sales_Fact[[#This Row],[Discount]]),MEDIAN(Sales_Fact[Discount]),Sales_Fact[[#This Row],[Discount]])</f>
        <v>0.26</v>
      </c>
      <c r="I354" t="s">
        <v>1864</v>
      </c>
      <c r="J354" s="1">
        <f>Sales_Fact[[#This Row],[Quantity2]]*Sales_Fact[[#This Row],[Unit_Price3]]*(1-Sales_Fact[[#This Row],[Discount4]])</f>
        <v>1446.1376</v>
      </c>
      <c r="K354" s="1">
        <f>Sales_Fact[[#This Row],[Quantity2]]*Sales_Fact[[#This Row],[Unit_Price3]]</f>
        <v>1954.24</v>
      </c>
      <c r="L354" s="1">
        <f>Sales_Fact[[#This Row],[Gross Amount]]*Sales_Fact[[#This Row],[Discount4]]</f>
        <v>508.10240000000005</v>
      </c>
      <c r="M354" s="1" t="str">
        <f>IF(Sales_Fact[[#This Row],[Total_Amount5]]&gt;1000,"High Value","Standard")</f>
        <v>High Value</v>
      </c>
      <c r="N354" s="1" t="str">
        <f>_xlfn.XLOOKUP(D354,Product_Dim!$A$2:$A$101,Product_Dim!$B$2:$B$101,"Not Found")</f>
        <v>Sports Wrist Sweatbands</v>
      </c>
      <c r="O354" s="1" t="str">
        <f>_xlfn.XLOOKUP(D354,Product_Dim!$A$2:$A$101,Product_Dim!$C$2:$C$101)</f>
        <v>Sports</v>
      </c>
      <c r="P354" s="1">
        <f>_xlfn.XLOOKUP(D354,Product_Dim!$A$2:$A$101,Product_Dim!$H$2:$H$101)</f>
        <v>131.24</v>
      </c>
      <c r="Q354" s="1" t="str">
        <f>_xlfn.XLOOKUP(C354,'Customer_Dim'!$A$2:$A$501,'Customer_Dim'!$I$2:$I$501)</f>
        <v>Gold</v>
      </c>
      <c r="R354" s="1" t="str">
        <f>_xlfn.XLOOKUP(C354,'Customer_Dim'!$A$2:$A$501,'Customer_Dim'!$D$2:$D$501)</f>
        <v>Male</v>
      </c>
      <c r="S354" s="1" t="str">
        <f>_xlfn.XLOOKUP(C354,'Customer_Dim'!$A$2:$A$501,'Customer_Dim'!$L$2:$L$501)</f>
        <v>Middle Age</v>
      </c>
      <c r="T354" s="1" t="str">
        <f>_xlfn.XLOOKUP(E354,Store_Dim!$A$2:$A$21,Store_Dim!$C$2:$C$21)</f>
        <v>South</v>
      </c>
      <c r="U354" s="1" t="str">
        <f>_xlfn.XLOOKUP(E354,Store_Dim!$A$2:$A$21,Store_Dim!$E$2:$E$21)</f>
        <v>Outlet</v>
      </c>
      <c r="V354" s="1">
        <f>Table8[[#This Row],[Cost]]*Table8[[#This Row],[Quantity]]</f>
        <v>524.96</v>
      </c>
      <c r="W354" s="1">
        <f>Table8[[#This Row],[Total_Amount]]-Table8[[#This Row],[Total Cost]]</f>
        <v>921.17759999999998</v>
      </c>
    </row>
    <row r="355" spans="1:23" hidden="1" x14ac:dyDescent="0.25">
      <c r="A355" t="s">
        <v>3600</v>
      </c>
      <c r="B355" s="3">
        <v>45548</v>
      </c>
      <c r="C355" t="s">
        <v>282</v>
      </c>
      <c r="D355" t="s">
        <v>1552</v>
      </c>
      <c r="E355" t="s">
        <v>1886</v>
      </c>
      <c r="F355" s="4">
        <f>IF(ISBLANK(Sales_Fact[[#This Row],[Quantity]]),MEDIAN(Sales_Fact[Quantity]),Sales_Fact[[#This Row],[Quantity]])</f>
        <v>4</v>
      </c>
      <c r="G355" s="1">
        <f>IF(ISBLANK(Sales_Fact[[#This Row],[Unit_Price]]),MEDIAN(Sales_Fact[Unit_Price]),Sales_Fact[[#This Row],[Unit_Price]])</f>
        <v>175.91</v>
      </c>
      <c r="H355" s="2">
        <f>IF(ISBLANK(Sales_Fact[[#This Row],[Discount]]),MEDIAN(Sales_Fact[Discount]),Sales_Fact[[#This Row],[Discount]])</f>
        <v>0.13</v>
      </c>
      <c r="I355" t="s">
        <v>1868</v>
      </c>
      <c r="J355" s="1">
        <f>Sales_Fact[[#This Row],[Quantity2]]*Sales_Fact[[#This Row],[Unit_Price3]]*(1-Sales_Fact[[#This Row],[Discount4]])</f>
        <v>612.16679999999997</v>
      </c>
      <c r="K355" s="1">
        <f>Sales_Fact[[#This Row],[Quantity2]]*Sales_Fact[[#This Row],[Unit_Price3]]</f>
        <v>703.64</v>
      </c>
      <c r="L355" s="1">
        <f>Sales_Fact[[#This Row],[Gross Amount]]*Sales_Fact[[#This Row],[Discount4]]</f>
        <v>91.473200000000006</v>
      </c>
      <c r="M355" s="1" t="str">
        <f>IF(Sales_Fact[[#This Row],[Total_Amount5]]&gt;1000,"High Value","Standard")</f>
        <v>Standard</v>
      </c>
      <c r="N355" s="1" t="str">
        <f>_xlfn.XLOOKUP(D355,Product_Dim!$A$2:$A$101,Product_Dim!$B$2:$B$101,"Not Found")</f>
        <v>Men's Graphic T-Shirt</v>
      </c>
      <c r="O355" s="1" t="str">
        <f>_xlfn.XLOOKUP(D355,Product_Dim!$A$2:$A$101,Product_Dim!$C$2:$C$101)</f>
        <v>Clothing</v>
      </c>
      <c r="P355" s="1">
        <f>_xlfn.XLOOKUP(D355,Product_Dim!$A$2:$A$101,Product_Dim!$H$2:$H$101)</f>
        <v>342.56</v>
      </c>
      <c r="Q355" s="1" t="str">
        <f>_xlfn.XLOOKUP(C355,'Customer_Dim'!$A$2:$A$501,'Customer_Dim'!$I$2:$I$501)</f>
        <v>Gold</v>
      </c>
      <c r="R355" s="1" t="str">
        <f>_xlfn.XLOOKUP(C355,'Customer_Dim'!$A$2:$A$501,'Customer_Dim'!$D$2:$D$501)</f>
        <v>Male</v>
      </c>
      <c r="S355" s="1" t="str">
        <f>_xlfn.XLOOKUP(C355,'Customer_Dim'!$A$2:$A$501,'Customer_Dim'!$L$2:$L$501)</f>
        <v>Middle Age</v>
      </c>
      <c r="T355" s="1" t="str">
        <f>_xlfn.XLOOKUP(E355,Store_Dim!$A$2:$A$21,Store_Dim!$C$2:$C$21)</f>
        <v>West</v>
      </c>
      <c r="U355" s="1" t="str">
        <f>_xlfn.XLOOKUP(E355,Store_Dim!$A$2:$A$21,Store_Dim!$E$2:$E$21)</f>
        <v>Flagship</v>
      </c>
      <c r="V355" s="1">
        <f>Table8[[#This Row],[Cost]]*Table8[[#This Row],[Quantity]]</f>
        <v>1370.24</v>
      </c>
      <c r="W355" s="1">
        <f>Table8[[#This Row],[Total_Amount]]-Table8[[#This Row],[Total Cost]]</f>
        <v>-758.07320000000004</v>
      </c>
    </row>
    <row r="356" spans="1:23" hidden="1" x14ac:dyDescent="0.25">
      <c r="A356" t="s">
        <v>3306</v>
      </c>
      <c r="B356" s="3">
        <v>45557</v>
      </c>
      <c r="C356" t="s">
        <v>282</v>
      </c>
      <c r="D356" t="s">
        <v>1737</v>
      </c>
      <c r="E356" t="s">
        <v>1931</v>
      </c>
      <c r="F356" s="4">
        <f>IF(ISBLANK(Sales_Fact[[#This Row],[Quantity]]),MEDIAN(Sales_Fact[Quantity]),Sales_Fact[[#This Row],[Quantity]])</f>
        <v>4</v>
      </c>
      <c r="G356" s="1">
        <f>IF(ISBLANK(Sales_Fact[[#This Row],[Unit_Price]]),MEDIAN(Sales_Fact[Unit_Price]),Sales_Fact[[#This Row],[Unit_Price]])</f>
        <v>289.66000000000003</v>
      </c>
      <c r="H356" s="2">
        <f>IF(ISBLANK(Sales_Fact[[#This Row],[Discount]]),MEDIAN(Sales_Fact[Discount]),Sales_Fact[[#This Row],[Discount]])</f>
        <v>0.25</v>
      </c>
      <c r="I356" t="s">
        <v>1864</v>
      </c>
      <c r="J356" s="1">
        <f>Sales_Fact[[#This Row],[Quantity2]]*Sales_Fact[[#This Row],[Unit_Price3]]*(1-Sales_Fact[[#This Row],[Discount4]])</f>
        <v>868.98</v>
      </c>
      <c r="K356" s="1">
        <f>Sales_Fact[[#This Row],[Quantity2]]*Sales_Fact[[#This Row],[Unit_Price3]]</f>
        <v>1158.6400000000001</v>
      </c>
      <c r="L356" s="1">
        <f>Sales_Fact[[#This Row],[Gross Amount]]*Sales_Fact[[#This Row],[Discount4]]</f>
        <v>289.66000000000003</v>
      </c>
      <c r="M356" s="1" t="str">
        <f>IF(Sales_Fact[[#This Row],[Total_Amount5]]&gt;1000,"High Value","Standard")</f>
        <v>Standard</v>
      </c>
      <c r="N356" s="1" t="str">
        <f>_xlfn.XLOOKUP(D356,Product_Dim!$A$2:$A$101,Product_Dim!$B$2:$B$101,"Not Found")</f>
        <v>Laptop Cooling Pad</v>
      </c>
      <c r="O356" s="1" t="str">
        <f>_xlfn.XLOOKUP(D356,Product_Dim!$A$2:$A$101,Product_Dim!$C$2:$C$101)</f>
        <v>Electronics</v>
      </c>
      <c r="P356" s="1">
        <f>_xlfn.XLOOKUP(D356,Product_Dim!$A$2:$A$101,Product_Dim!$H$2:$H$101)</f>
        <v>86.42</v>
      </c>
      <c r="Q356" s="1" t="str">
        <f>_xlfn.XLOOKUP(C356,'Customer_Dim'!$A$2:$A$501,'Customer_Dim'!$I$2:$I$501)</f>
        <v>Gold</v>
      </c>
      <c r="R356" s="1" t="str">
        <f>_xlfn.XLOOKUP(C356,'Customer_Dim'!$A$2:$A$501,'Customer_Dim'!$D$2:$D$501)</f>
        <v>Male</v>
      </c>
      <c r="S356" s="1" t="str">
        <f>_xlfn.XLOOKUP(C356,'Customer_Dim'!$A$2:$A$501,'Customer_Dim'!$L$2:$L$501)</f>
        <v>Middle Age</v>
      </c>
      <c r="T356" s="1" t="str">
        <f>_xlfn.XLOOKUP(E356,Store_Dim!$A$2:$A$21,Store_Dim!$C$2:$C$21)</f>
        <v>South</v>
      </c>
      <c r="U356" s="1" t="str">
        <f>_xlfn.XLOOKUP(E356,Store_Dim!$A$2:$A$21,Store_Dim!$E$2:$E$21)</f>
        <v>Online</v>
      </c>
      <c r="V356" s="1">
        <f>Table8[[#This Row],[Cost]]*Table8[[#This Row],[Quantity]]</f>
        <v>345.68</v>
      </c>
      <c r="W356" s="1">
        <f>Table8[[#This Row],[Total_Amount]]-Table8[[#This Row],[Total Cost]]</f>
        <v>523.29999999999995</v>
      </c>
    </row>
    <row r="357" spans="1:23" hidden="1" x14ac:dyDescent="0.25">
      <c r="A357" t="s">
        <v>2251</v>
      </c>
      <c r="B357" s="3">
        <v>45706</v>
      </c>
      <c r="C357" t="s">
        <v>285</v>
      </c>
      <c r="D357" t="s">
        <v>1614</v>
      </c>
      <c r="E357" t="s">
        <v>1892</v>
      </c>
      <c r="F357" s="4">
        <f>IF(ISBLANK(Sales_Fact[[#This Row],[Quantity]]),MEDIAN(Sales_Fact[Quantity]),Sales_Fact[[#This Row],[Quantity]])</f>
        <v>2</v>
      </c>
      <c r="G357" s="1">
        <f>IF(ISBLANK(Sales_Fact[[#This Row],[Unit_Price]]),MEDIAN(Sales_Fact[Unit_Price]),Sales_Fact[[#This Row],[Unit_Price]])</f>
        <v>899.27</v>
      </c>
      <c r="H357" s="2">
        <f>IF(ISBLANK(Sales_Fact[[#This Row],[Discount]]),MEDIAN(Sales_Fact[Discount]),Sales_Fact[[#This Row],[Discount]])</f>
        <v>0.17</v>
      </c>
      <c r="I357" t="s">
        <v>1864</v>
      </c>
      <c r="J357" s="1">
        <f>Sales_Fact[[#This Row],[Quantity2]]*Sales_Fact[[#This Row],[Unit_Price3]]*(1-Sales_Fact[[#This Row],[Discount4]])</f>
        <v>1492.7882</v>
      </c>
      <c r="K357" s="1">
        <f>Sales_Fact[[#This Row],[Quantity2]]*Sales_Fact[[#This Row],[Unit_Price3]]</f>
        <v>1798.54</v>
      </c>
      <c r="L357" s="1">
        <f>Sales_Fact[[#This Row],[Gross Amount]]*Sales_Fact[[#This Row],[Discount4]]</f>
        <v>305.7518</v>
      </c>
      <c r="M357" s="1" t="str">
        <f>IF(Sales_Fact[[#This Row],[Total_Amount5]]&gt;1000,"High Value","Standard")</f>
        <v>High Value</v>
      </c>
      <c r="N357" s="1" t="str">
        <f>_xlfn.XLOOKUP(D357,Product_Dim!$A$2:$A$101,Product_Dim!$B$2:$B$101,"Not Found")</f>
        <v>Multi-Purpose Storage Box</v>
      </c>
      <c r="O357" s="1" t="str">
        <f>_xlfn.XLOOKUP(D357,Product_Dim!$A$2:$A$101,Product_Dim!$C$2:$C$101)</f>
        <v>Home</v>
      </c>
      <c r="P357" s="1">
        <f>_xlfn.XLOOKUP(D357,Product_Dim!$A$2:$A$101,Product_Dim!$H$2:$H$101)</f>
        <v>123.46</v>
      </c>
      <c r="Q357" s="1" t="str">
        <f>_xlfn.XLOOKUP(C357,'Customer_Dim'!$A$2:$A$501,'Customer_Dim'!$I$2:$I$501)</f>
        <v>Gold</v>
      </c>
      <c r="R357" s="1" t="str">
        <f>_xlfn.XLOOKUP(C357,'Customer_Dim'!$A$2:$A$501,'Customer_Dim'!$D$2:$D$501)</f>
        <v>Male</v>
      </c>
      <c r="S357" s="1" t="str">
        <f>_xlfn.XLOOKUP(C357,'Customer_Dim'!$A$2:$A$501,'Customer_Dim'!$L$2:$L$501)</f>
        <v>Young</v>
      </c>
      <c r="T357" s="1" t="str">
        <f>_xlfn.XLOOKUP(E357,Store_Dim!$A$2:$A$21,Store_Dim!$C$2:$C$21)</f>
        <v>East</v>
      </c>
      <c r="U357" s="1" t="str">
        <f>_xlfn.XLOOKUP(E357,Store_Dim!$A$2:$A$21,Store_Dim!$E$2:$E$21)</f>
        <v>Online</v>
      </c>
      <c r="V357" s="1">
        <f>Table8[[#This Row],[Cost]]*Table8[[#This Row],[Quantity]]</f>
        <v>246.92</v>
      </c>
      <c r="W357" s="1">
        <f>Table8[[#This Row],[Total_Amount]]-Table8[[#This Row],[Total Cost]]</f>
        <v>1245.8681999999999</v>
      </c>
    </row>
    <row r="358" spans="1:23" hidden="1" x14ac:dyDescent="0.25">
      <c r="A358" t="s">
        <v>2605</v>
      </c>
      <c r="B358" s="3">
        <v>45625</v>
      </c>
      <c r="C358" t="s">
        <v>285</v>
      </c>
      <c r="D358" t="s">
        <v>1782</v>
      </c>
      <c r="E358" t="s">
        <v>1913</v>
      </c>
      <c r="F358" s="4">
        <f>IF(ISBLANK(Sales_Fact[[#This Row],[Quantity]]),MEDIAN(Sales_Fact[Quantity]),Sales_Fact[[#This Row],[Quantity]])</f>
        <v>1</v>
      </c>
      <c r="G358" s="1">
        <f>IF(ISBLANK(Sales_Fact[[#This Row],[Unit_Price]]),MEDIAN(Sales_Fact[Unit_Price]),Sales_Fact[[#This Row],[Unit_Price]])</f>
        <v>691.38</v>
      </c>
      <c r="H358" s="2">
        <f>IF(ISBLANK(Sales_Fact[[#This Row],[Discount]]),MEDIAN(Sales_Fact[Discount]),Sales_Fact[[#This Row],[Discount]])</f>
        <v>0.11</v>
      </c>
      <c r="I358" t="s">
        <v>1868</v>
      </c>
      <c r="J358" s="1">
        <f>Sales_Fact[[#This Row],[Quantity2]]*Sales_Fact[[#This Row],[Unit_Price3]]*(1-Sales_Fact[[#This Row],[Discount4]])</f>
        <v>615.32820000000004</v>
      </c>
      <c r="K358" s="1">
        <f>Sales_Fact[[#This Row],[Quantity2]]*Sales_Fact[[#This Row],[Unit_Price3]]</f>
        <v>691.38</v>
      </c>
      <c r="L358" s="1">
        <f>Sales_Fact[[#This Row],[Gross Amount]]*Sales_Fact[[#This Row],[Discount4]]</f>
        <v>76.0518</v>
      </c>
      <c r="M358" s="1" t="str">
        <f>IF(Sales_Fact[[#This Row],[Total_Amount5]]&gt;1000,"High Value","Standard")</f>
        <v>Standard</v>
      </c>
      <c r="N358" s="1" t="str">
        <f>_xlfn.XLOOKUP(D358,Product_Dim!$A$2:$A$101,Product_Dim!$B$2:$B$101,"Not Found")</f>
        <v>WiFi Mesh Router</v>
      </c>
      <c r="O358" s="1" t="str">
        <f>_xlfn.XLOOKUP(D358,Product_Dim!$A$2:$A$101,Product_Dim!$C$2:$C$101)</f>
        <v>Electronics</v>
      </c>
      <c r="P358" s="1">
        <f>_xlfn.XLOOKUP(D358,Product_Dim!$A$2:$A$101,Product_Dim!$H$2:$H$101)</f>
        <v>480.9</v>
      </c>
      <c r="Q358" s="1" t="str">
        <f>_xlfn.XLOOKUP(C358,'Customer_Dim'!$A$2:$A$501,'Customer_Dim'!$I$2:$I$501)</f>
        <v>Gold</v>
      </c>
      <c r="R358" s="1" t="str">
        <f>_xlfn.XLOOKUP(C358,'Customer_Dim'!$A$2:$A$501,'Customer_Dim'!$D$2:$D$501)</f>
        <v>Male</v>
      </c>
      <c r="S358" s="1" t="str">
        <f>_xlfn.XLOOKUP(C358,'Customer_Dim'!$A$2:$A$501,'Customer_Dim'!$L$2:$L$501)</f>
        <v>Young</v>
      </c>
      <c r="T358" s="1" t="str">
        <f>_xlfn.XLOOKUP(E358,Store_Dim!$A$2:$A$21,Store_Dim!$C$2:$C$21)</f>
        <v>North</v>
      </c>
      <c r="U358" s="1" t="str">
        <f>_xlfn.XLOOKUP(E358,Store_Dim!$A$2:$A$21,Store_Dim!$E$2:$E$21)</f>
        <v>Online</v>
      </c>
      <c r="V358" s="1">
        <f>Table8[[#This Row],[Cost]]*Table8[[#This Row],[Quantity]]</f>
        <v>480.9</v>
      </c>
      <c r="W358" s="1">
        <f>Table8[[#This Row],[Total_Amount]]-Table8[[#This Row],[Total Cost]]</f>
        <v>134.42820000000006</v>
      </c>
    </row>
    <row r="359" spans="1:23" hidden="1" x14ac:dyDescent="0.25">
      <c r="A359" t="s">
        <v>2878</v>
      </c>
      <c r="B359" s="3">
        <v>45875</v>
      </c>
      <c r="C359" t="s">
        <v>285</v>
      </c>
      <c r="D359" t="s">
        <v>1611</v>
      </c>
      <c r="E359" t="s">
        <v>1890</v>
      </c>
      <c r="F359" s="4">
        <f>IF(ISBLANK(Sales_Fact[[#This Row],[Quantity]]),MEDIAN(Sales_Fact[Quantity]),Sales_Fact[[#This Row],[Quantity]])</f>
        <v>3</v>
      </c>
      <c r="G359" s="1">
        <f>IF(ISBLANK(Sales_Fact[[#This Row],[Unit_Price]]),MEDIAN(Sales_Fact[Unit_Price]),Sales_Fact[[#This Row],[Unit_Price]])</f>
        <v>158.72</v>
      </c>
      <c r="H359" s="2">
        <f>IF(ISBLANK(Sales_Fact[[#This Row],[Discount]]),MEDIAN(Sales_Fact[Discount]),Sales_Fact[[#This Row],[Discount]])</f>
        <v>0.13</v>
      </c>
      <c r="I359" t="s">
        <v>1868</v>
      </c>
      <c r="J359" s="1">
        <f>Sales_Fact[[#This Row],[Quantity2]]*Sales_Fact[[#This Row],[Unit_Price3]]*(1-Sales_Fact[[#This Row],[Discount4]])</f>
        <v>414.25919999999996</v>
      </c>
      <c r="K359" s="1">
        <f>Sales_Fact[[#This Row],[Quantity2]]*Sales_Fact[[#This Row],[Unit_Price3]]</f>
        <v>476.15999999999997</v>
      </c>
      <c r="L359" s="1">
        <f>Sales_Fact[[#This Row],[Gross Amount]]*Sales_Fact[[#This Row],[Discount4]]</f>
        <v>61.900799999999997</v>
      </c>
      <c r="M359" s="1" t="str">
        <f>IF(Sales_Fact[[#This Row],[Total_Amount5]]&gt;1000,"High Value","Standard")</f>
        <v>Standard</v>
      </c>
      <c r="N359" s="1" t="str">
        <f>_xlfn.XLOOKUP(D359,Product_Dim!$A$2:$A$101,Product_Dim!$B$2:$B$101,"Not Found")</f>
        <v>Outdoor Sports Water Bottle</v>
      </c>
      <c r="O359" s="1" t="str">
        <f>_xlfn.XLOOKUP(D359,Product_Dim!$A$2:$A$101,Product_Dim!$C$2:$C$101)</f>
        <v>Sports</v>
      </c>
      <c r="P359" s="1">
        <f>_xlfn.XLOOKUP(D359,Product_Dim!$A$2:$A$101,Product_Dim!$H$2:$H$101)</f>
        <v>131.51</v>
      </c>
      <c r="Q359" s="1" t="str">
        <f>_xlfn.XLOOKUP(C359,'Customer_Dim'!$A$2:$A$501,'Customer_Dim'!$I$2:$I$501)</f>
        <v>Gold</v>
      </c>
      <c r="R359" s="1" t="str">
        <f>_xlfn.XLOOKUP(C359,'Customer_Dim'!$A$2:$A$501,'Customer_Dim'!$D$2:$D$501)</f>
        <v>Male</v>
      </c>
      <c r="S359" s="1" t="str">
        <f>_xlfn.XLOOKUP(C359,'Customer_Dim'!$A$2:$A$501,'Customer_Dim'!$L$2:$L$501)</f>
        <v>Young</v>
      </c>
      <c r="T359" s="1" t="str">
        <f>_xlfn.XLOOKUP(E359,Store_Dim!$A$2:$A$21,Store_Dim!$C$2:$C$21)</f>
        <v>South</v>
      </c>
      <c r="U359" s="1" t="str">
        <f>_xlfn.XLOOKUP(E359,Store_Dim!$A$2:$A$21,Store_Dim!$E$2:$E$21)</f>
        <v>Flagship</v>
      </c>
      <c r="V359" s="1">
        <f>Table8[[#This Row],[Cost]]*Table8[[#This Row],[Quantity]]</f>
        <v>394.53</v>
      </c>
      <c r="W359" s="1">
        <f>Table8[[#This Row],[Total_Amount]]-Table8[[#This Row],[Total Cost]]</f>
        <v>19.729199999999992</v>
      </c>
    </row>
    <row r="360" spans="1:23" hidden="1" x14ac:dyDescent="0.25">
      <c r="A360" t="s">
        <v>2416</v>
      </c>
      <c r="B360" s="3">
        <v>45552</v>
      </c>
      <c r="C360" t="s">
        <v>285</v>
      </c>
      <c r="D360" t="s">
        <v>1575</v>
      </c>
      <c r="E360" t="s">
        <v>1892</v>
      </c>
      <c r="F360" s="4">
        <f>IF(ISBLANK(Sales_Fact[[#This Row],[Quantity]]),MEDIAN(Sales_Fact[Quantity]),Sales_Fact[[#This Row],[Quantity]])</f>
        <v>4</v>
      </c>
      <c r="G360" s="1">
        <f>IF(ISBLANK(Sales_Fact[[#This Row],[Unit_Price]]),MEDIAN(Sales_Fact[Unit_Price]),Sales_Fact[[#This Row],[Unit_Price]])</f>
        <v>537.15</v>
      </c>
      <c r="H360" s="2">
        <f>IF(ISBLANK(Sales_Fact[[#This Row],[Discount]]),MEDIAN(Sales_Fact[Discount]),Sales_Fact[[#This Row],[Discount]])</f>
        <v>0.06</v>
      </c>
      <c r="I360" t="s">
        <v>1868</v>
      </c>
      <c r="J360" s="1">
        <f>Sales_Fact[[#This Row],[Quantity2]]*Sales_Fact[[#This Row],[Unit_Price3]]*(1-Sales_Fact[[#This Row],[Discount4]])</f>
        <v>2019.6839999999997</v>
      </c>
      <c r="K360" s="1">
        <f>Sales_Fact[[#This Row],[Quantity2]]*Sales_Fact[[#This Row],[Unit_Price3]]</f>
        <v>2148.6</v>
      </c>
      <c r="L360" s="1">
        <f>Sales_Fact[[#This Row],[Gross Amount]]*Sales_Fact[[#This Row],[Discount4]]</f>
        <v>128.916</v>
      </c>
      <c r="M360" s="1" t="str">
        <f>IF(Sales_Fact[[#This Row],[Total_Amount5]]&gt;1000,"High Value","Standard")</f>
        <v>High Value</v>
      </c>
      <c r="N360" s="1" t="str">
        <f>_xlfn.XLOOKUP(D360,Product_Dim!$A$2:$A$101,Product_Dim!$B$2:$B$101,"Not Found")</f>
        <v>Wireless Bluetooth Earbuds</v>
      </c>
      <c r="O360" s="1" t="str">
        <f>_xlfn.XLOOKUP(D360,Product_Dim!$A$2:$A$101,Product_Dim!$C$2:$C$101)</f>
        <v>Electronics</v>
      </c>
      <c r="P360" s="1">
        <f>_xlfn.XLOOKUP(D360,Product_Dim!$A$2:$A$101,Product_Dim!$H$2:$H$101)</f>
        <v>439.07</v>
      </c>
      <c r="Q360" s="1" t="str">
        <f>_xlfn.XLOOKUP(C360,'Customer_Dim'!$A$2:$A$501,'Customer_Dim'!$I$2:$I$501)</f>
        <v>Gold</v>
      </c>
      <c r="R360" s="1" t="str">
        <f>_xlfn.XLOOKUP(C360,'Customer_Dim'!$A$2:$A$501,'Customer_Dim'!$D$2:$D$501)</f>
        <v>Male</v>
      </c>
      <c r="S360" s="1" t="str">
        <f>_xlfn.XLOOKUP(C360,'Customer_Dim'!$A$2:$A$501,'Customer_Dim'!$L$2:$L$501)</f>
        <v>Young</v>
      </c>
      <c r="T360" s="1" t="str">
        <f>_xlfn.XLOOKUP(E360,Store_Dim!$A$2:$A$21,Store_Dim!$C$2:$C$21)</f>
        <v>East</v>
      </c>
      <c r="U360" s="1" t="str">
        <f>_xlfn.XLOOKUP(E360,Store_Dim!$A$2:$A$21,Store_Dim!$E$2:$E$21)</f>
        <v>Online</v>
      </c>
      <c r="V360" s="1">
        <f>Table8[[#This Row],[Cost]]*Table8[[#This Row],[Quantity]]</f>
        <v>1756.28</v>
      </c>
      <c r="W360" s="1">
        <f>Table8[[#This Row],[Total_Amount]]-Table8[[#This Row],[Total Cost]]</f>
        <v>263.40399999999977</v>
      </c>
    </row>
    <row r="361" spans="1:23" x14ac:dyDescent="0.25">
      <c r="A361" t="s">
        <v>3117</v>
      </c>
      <c r="B361" s="3">
        <v>45823</v>
      </c>
      <c r="C361" t="s">
        <v>288</v>
      </c>
      <c r="D361" t="s">
        <v>1918</v>
      </c>
      <c r="E361" t="s">
        <v>1863</v>
      </c>
      <c r="F361" s="4">
        <f>IF(ISBLANK(Sales_Fact[[#This Row],[Quantity]]),MEDIAN(Sales_Fact[Quantity]),Sales_Fact[[#This Row],[Quantity]])</f>
        <v>3</v>
      </c>
      <c r="G361" s="21">
        <f>IF(ISBLANK(Sales_Fact[[#This Row],[Unit_Price]]),MEDIAN(Sales_Fact[Unit_Price]),Sales_Fact[[#This Row],[Unit_Price]])</f>
        <v>771.7</v>
      </c>
      <c r="H361" s="2">
        <f>IF(ISBLANK(Sales_Fact[[#This Row],[Discount]]),MEDIAN(Sales_Fact[Discount]),Sales_Fact[[#This Row],[Discount]])</f>
        <v>0.05</v>
      </c>
      <c r="I361" t="s">
        <v>1868</v>
      </c>
      <c r="J361" s="21">
        <f>Sales_Fact[[#This Row],[Quantity2]]*Sales_Fact[[#This Row],[Unit_Price3]]*(1-Sales_Fact[[#This Row],[Discount4]])</f>
        <v>2199.3450000000003</v>
      </c>
      <c r="K361" s="21">
        <f>Sales_Fact[[#This Row],[Quantity2]]*Sales_Fact[[#This Row],[Unit_Price3]]</f>
        <v>2315.1000000000004</v>
      </c>
      <c r="L361" s="21">
        <f>Sales_Fact[[#This Row],[Gross Amount]]*Sales_Fact[[#This Row],[Discount4]]</f>
        <v>115.75500000000002</v>
      </c>
      <c r="M361" s="1" t="str">
        <f>IF(Sales_Fact[[#This Row],[Total_Amount5]]&gt;1000,"High Value","Standard")</f>
        <v>High Value</v>
      </c>
      <c r="N361" s="1" t="str">
        <f>_xlfn.XLOOKUP(D361,Product_Dim!$A$2:$A$101,Product_Dim!$B$2:$B$101,"Not Found")</f>
        <v>Beard Grooming Kit</v>
      </c>
      <c r="O361" s="1" t="str">
        <f>_xlfn.XLOOKUP(D361,Product_Dim!$A$2:$A$101,Product_Dim!$C$2:$C$101)</f>
        <v>Beauty</v>
      </c>
      <c r="P361" s="1">
        <f>_xlfn.XLOOKUP(D361,Product_Dim!$A$2:$A$101,Product_Dim!$H$2:$H$101)</f>
        <v>337.42</v>
      </c>
      <c r="Q361" s="1" t="str">
        <f>_xlfn.XLOOKUP(C361,'Customer_Dim'!$A$2:$A$501,'Customer_Dim'!$I$2:$I$501)</f>
        <v>Gold</v>
      </c>
      <c r="R361" s="1" t="str">
        <f>_xlfn.XLOOKUP(C361,'Customer_Dim'!$A$2:$A$501,'Customer_Dim'!$D$2:$D$501)</f>
        <v>Male</v>
      </c>
      <c r="S361" s="1" t="str">
        <f>_xlfn.XLOOKUP(C361,'Customer_Dim'!$A$2:$A$501,'Customer_Dim'!$L$2:$L$501)</f>
        <v>Young</v>
      </c>
      <c r="T361" s="1" t="str">
        <f>_xlfn.XLOOKUP(E361,Store_Dim!$A$2:$A$21,Store_Dim!$C$2:$C$21)</f>
        <v>North</v>
      </c>
      <c r="U361" s="1" t="str">
        <f>_xlfn.XLOOKUP(E361,Store_Dim!$A$2:$A$21,Store_Dim!$E$2:$E$21)</f>
        <v>Flagship</v>
      </c>
      <c r="V361" s="21">
        <f>Table8[[#This Row],[Cost]]*Table8[[#This Row],[Quantity]]</f>
        <v>1012.26</v>
      </c>
      <c r="W361" s="21">
        <f>Table8[[#This Row],[Total_Amount]]-Table8[[#This Row],[Total Cost]]</f>
        <v>1187.0850000000003</v>
      </c>
    </row>
    <row r="362" spans="1:23" hidden="1" x14ac:dyDescent="0.25">
      <c r="A362" t="s">
        <v>2743</v>
      </c>
      <c r="B362" s="3">
        <v>45235</v>
      </c>
      <c r="C362" t="s">
        <v>288</v>
      </c>
      <c r="D362" t="s">
        <v>1686</v>
      </c>
      <c r="E362" t="s">
        <v>1888</v>
      </c>
      <c r="F362" s="4">
        <f>IF(ISBLANK(Sales_Fact[[#This Row],[Quantity]]),MEDIAN(Sales_Fact[Quantity]),Sales_Fact[[#This Row],[Quantity]])</f>
        <v>4</v>
      </c>
      <c r="G362" s="1">
        <f>IF(ISBLANK(Sales_Fact[[#This Row],[Unit_Price]]),MEDIAN(Sales_Fact[Unit_Price]),Sales_Fact[[#This Row],[Unit_Price]])</f>
        <v>677.25</v>
      </c>
      <c r="H362" s="2">
        <f>IF(ISBLANK(Sales_Fact[[#This Row],[Discount]]),MEDIAN(Sales_Fact[Discount]),Sales_Fact[[#This Row],[Discount]])</f>
        <v>0.14000000000000001</v>
      </c>
      <c r="I362" t="s">
        <v>1861</v>
      </c>
      <c r="J362" s="1">
        <f>Sales_Fact[[#This Row],[Quantity2]]*Sales_Fact[[#This Row],[Unit_Price3]]*(1-Sales_Fact[[#This Row],[Discount4]])</f>
        <v>2329.7399999999998</v>
      </c>
      <c r="K362" s="1">
        <f>Sales_Fact[[#This Row],[Quantity2]]*Sales_Fact[[#This Row],[Unit_Price3]]</f>
        <v>2709</v>
      </c>
      <c r="L362" s="1">
        <f>Sales_Fact[[#This Row],[Gross Amount]]*Sales_Fact[[#This Row],[Discount4]]</f>
        <v>379.26000000000005</v>
      </c>
      <c r="M362" s="1" t="str">
        <f>IF(Sales_Fact[[#This Row],[Total_Amount5]]&gt;1000,"High Value","Standard")</f>
        <v>High Value</v>
      </c>
      <c r="N362" s="1" t="str">
        <f>_xlfn.XLOOKUP(D362,Product_Dim!$A$2:$A$101,Product_Dim!$B$2:$B$101,"Not Found")</f>
        <v>High-Grip Football</v>
      </c>
      <c r="O362" s="1" t="str">
        <f>_xlfn.XLOOKUP(D362,Product_Dim!$A$2:$A$101,Product_Dim!$C$2:$C$101)</f>
        <v>Sports</v>
      </c>
      <c r="P362" s="1">
        <f>_xlfn.XLOOKUP(D362,Product_Dim!$A$2:$A$101,Product_Dim!$H$2:$H$101)</f>
        <v>318.91000000000003</v>
      </c>
      <c r="Q362" s="1" t="str">
        <f>_xlfn.XLOOKUP(C362,'Customer_Dim'!$A$2:$A$501,'Customer_Dim'!$I$2:$I$501)</f>
        <v>Gold</v>
      </c>
      <c r="R362" s="1" t="str">
        <f>_xlfn.XLOOKUP(C362,'Customer_Dim'!$A$2:$A$501,'Customer_Dim'!$D$2:$D$501)</f>
        <v>Male</v>
      </c>
      <c r="S362" s="1" t="str">
        <f>_xlfn.XLOOKUP(C362,'Customer_Dim'!$A$2:$A$501,'Customer_Dim'!$L$2:$L$501)</f>
        <v>Young</v>
      </c>
      <c r="T362" s="1" t="str">
        <f>_xlfn.XLOOKUP(E362,Store_Dim!$A$2:$A$21,Store_Dim!$C$2:$C$21)</f>
        <v>North</v>
      </c>
      <c r="U362" s="1" t="str">
        <f>_xlfn.XLOOKUP(E362,Store_Dim!$A$2:$A$21,Store_Dim!$E$2:$E$21)</f>
        <v>Flagship</v>
      </c>
      <c r="V362" s="1">
        <f>Table8[[#This Row],[Cost]]*Table8[[#This Row],[Quantity]]</f>
        <v>1275.6400000000001</v>
      </c>
      <c r="W362" s="1">
        <f>Table8[[#This Row],[Total_Amount]]-Table8[[#This Row],[Total Cost]]</f>
        <v>1054.0999999999997</v>
      </c>
    </row>
    <row r="363" spans="1:23" hidden="1" x14ac:dyDescent="0.25">
      <c r="A363" t="s">
        <v>1893</v>
      </c>
      <c r="B363" s="3">
        <v>45637</v>
      </c>
      <c r="C363" t="s">
        <v>292</v>
      </c>
      <c r="D363" t="s">
        <v>1632</v>
      </c>
      <c r="E363" t="s">
        <v>1874</v>
      </c>
      <c r="F363" s="4">
        <f>IF(ISBLANK(Sales_Fact[[#This Row],[Quantity]]),MEDIAN(Sales_Fact[Quantity]),Sales_Fact[[#This Row],[Quantity]])</f>
        <v>1</v>
      </c>
      <c r="G363" s="1">
        <f>IF(ISBLANK(Sales_Fact[[#This Row],[Unit_Price]]),MEDIAN(Sales_Fact[Unit_Price]),Sales_Fact[[#This Row],[Unit_Price]])</f>
        <v>645.48</v>
      </c>
      <c r="H363" s="2">
        <f>IF(ISBLANK(Sales_Fact[[#This Row],[Discount]]),MEDIAN(Sales_Fact[Discount]),Sales_Fact[[#This Row],[Discount]])</f>
        <v>0.26</v>
      </c>
      <c r="I363" t="s">
        <v>1861</v>
      </c>
      <c r="J363" s="1">
        <f>Sales_Fact[[#This Row],[Quantity2]]*Sales_Fact[[#This Row],[Unit_Price3]]*(1-Sales_Fact[[#This Row],[Discount4]])</f>
        <v>477.65519999999998</v>
      </c>
      <c r="K363" s="1">
        <f>Sales_Fact[[#This Row],[Quantity2]]*Sales_Fact[[#This Row],[Unit_Price3]]</f>
        <v>645.48</v>
      </c>
      <c r="L363" s="1">
        <f>Sales_Fact[[#This Row],[Gross Amount]]*Sales_Fact[[#This Row],[Discount4]]</f>
        <v>167.82480000000001</v>
      </c>
      <c r="M363" s="1" t="str">
        <f>IF(Sales_Fact[[#This Row],[Total_Amount5]]&gt;1000,"High Value","Standard")</f>
        <v>Standard</v>
      </c>
      <c r="N363" s="1" t="str">
        <f>_xlfn.XLOOKUP(D363,Product_Dim!$A$2:$A$101,Product_Dim!$B$2:$B$101,"Not Found")</f>
        <v>Decorative Floor Vase</v>
      </c>
      <c r="O363" s="1" t="str">
        <f>_xlfn.XLOOKUP(D363,Product_Dim!$A$2:$A$101,Product_Dim!$C$2:$C$101)</f>
        <v>Home</v>
      </c>
      <c r="P363" s="1">
        <f>_xlfn.XLOOKUP(D363,Product_Dim!$A$2:$A$101,Product_Dim!$H$2:$H$101)</f>
        <v>242.96499999999997</v>
      </c>
      <c r="Q363" s="1" t="str">
        <f>_xlfn.XLOOKUP(C363,'Customer_Dim'!$A$2:$A$501,'Customer_Dim'!$I$2:$I$501)</f>
        <v>Platinum</v>
      </c>
      <c r="R363" s="1" t="str">
        <f>_xlfn.XLOOKUP(C363,'Customer_Dim'!$A$2:$A$501,'Customer_Dim'!$D$2:$D$501)</f>
        <v>Female</v>
      </c>
      <c r="S363" s="1" t="str">
        <f>_xlfn.XLOOKUP(C363,'Customer_Dim'!$A$2:$A$501,'Customer_Dim'!$L$2:$L$501)</f>
        <v>Young</v>
      </c>
      <c r="T363" s="1" t="str">
        <f>_xlfn.XLOOKUP(E363,Store_Dim!$A$2:$A$21,Store_Dim!$C$2:$C$21)</f>
        <v>South</v>
      </c>
      <c r="U363" s="1" t="str">
        <f>_xlfn.XLOOKUP(E363,Store_Dim!$A$2:$A$21,Store_Dim!$E$2:$E$21)</f>
        <v>Online</v>
      </c>
      <c r="V363" s="1">
        <f>Table8[[#This Row],[Cost]]*Table8[[#This Row],[Quantity]]</f>
        <v>242.96499999999997</v>
      </c>
      <c r="W363" s="1">
        <f>Table8[[#This Row],[Total_Amount]]-Table8[[#This Row],[Total Cost]]</f>
        <v>234.6902</v>
      </c>
    </row>
    <row r="364" spans="1:23" hidden="1" x14ac:dyDescent="0.25">
      <c r="A364" t="s">
        <v>1940</v>
      </c>
      <c r="B364" s="3">
        <v>45282</v>
      </c>
      <c r="C364" t="s">
        <v>296</v>
      </c>
      <c r="D364" t="s">
        <v>1653</v>
      </c>
      <c r="E364" t="s">
        <v>1904</v>
      </c>
      <c r="F364" s="4">
        <f>IF(ISBLANK(Sales_Fact[[#This Row],[Quantity]]),MEDIAN(Sales_Fact[Quantity]),Sales_Fact[[#This Row],[Quantity]])</f>
        <v>2</v>
      </c>
      <c r="G364" s="1">
        <f>IF(ISBLANK(Sales_Fact[[#This Row],[Unit_Price]]),MEDIAN(Sales_Fact[Unit_Price]),Sales_Fact[[#This Row],[Unit_Price]])</f>
        <v>934</v>
      </c>
      <c r="H364" s="2">
        <f>IF(ISBLANK(Sales_Fact[[#This Row],[Discount]]),MEDIAN(Sales_Fact[Discount]),Sales_Fact[[#This Row],[Discount]])</f>
        <v>0.3</v>
      </c>
      <c r="I364" t="s">
        <v>1864</v>
      </c>
      <c r="J364" s="1">
        <f>Sales_Fact[[#This Row],[Quantity2]]*Sales_Fact[[#This Row],[Unit_Price3]]*(1-Sales_Fact[[#This Row],[Discount4]])</f>
        <v>1307.5999999999999</v>
      </c>
      <c r="K364" s="1">
        <f>Sales_Fact[[#This Row],[Quantity2]]*Sales_Fact[[#This Row],[Unit_Price3]]</f>
        <v>1868</v>
      </c>
      <c r="L364" s="1">
        <f>Sales_Fact[[#This Row],[Gross Amount]]*Sales_Fact[[#This Row],[Discount4]]</f>
        <v>560.4</v>
      </c>
      <c r="M364" s="1" t="str">
        <f>IF(Sales_Fact[[#This Row],[Total_Amount5]]&gt;1000,"High Value","Standard")</f>
        <v>High Value</v>
      </c>
      <c r="N364" s="1" t="str">
        <f>_xlfn.XLOOKUP(D364,Product_Dim!$A$2:$A$101,Product_Dim!$B$2:$B$101,"Not Found")</f>
        <v>Gaming Mechanical Keyboard</v>
      </c>
      <c r="O364" s="1" t="str">
        <f>_xlfn.XLOOKUP(D364,Product_Dim!$A$2:$A$101,Product_Dim!$C$2:$C$101)</f>
        <v>Electronics</v>
      </c>
      <c r="P364" s="1">
        <f>_xlfn.XLOOKUP(D364,Product_Dim!$A$2:$A$101,Product_Dim!$H$2:$H$101)</f>
        <v>419.28</v>
      </c>
      <c r="Q364" s="1" t="str">
        <f>_xlfn.XLOOKUP(C364,'Customer_Dim'!$A$2:$A$501,'Customer_Dim'!$I$2:$I$501)</f>
        <v>Bronze</v>
      </c>
      <c r="R364" s="1" t="str">
        <f>_xlfn.XLOOKUP(C364,'Customer_Dim'!$A$2:$A$501,'Customer_Dim'!$D$2:$D$501)</f>
        <v>Female</v>
      </c>
      <c r="S364" s="1" t="str">
        <f>_xlfn.XLOOKUP(C364,'Customer_Dim'!$A$2:$A$501,'Customer_Dim'!$L$2:$L$501)</f>
        <v>Senior</v>
      </c>
      <c r="T364" s="1" t="str">
        <f>_xlfn.XLOOKUP(E364,Store_Dim!$A$2:$A$21,Store_Dim!$C$2:$C$21)</f>
        <v>East</v>
      </c>
      <c r="U364" s="1" t="str">
        <f>_xlfn.XLOOKUP(E364,Store_Dim!$A$2:$A$21,Store_Dim!$E$2:$E$21)</f>
        <v>Online</v>
      </c>
      <c r="V364" s="1">
        <f>Table8[[#This Row],[Cost]]*Table8[[#This Row],[Quantity]]</f>
        <v>838.56</v>
      </c>
      <c r="W364" s="1">
        <f>Table8[[#This Row],[Total_Amount]]-Table8[[#This Row],[Total Cost]]</f>
        <v>469.03999999999996</v>
      </c>
    </row>
    <row r="365" spans="1:23" hidden="1" x14ac:dyDescent="0.25">
      <c r="A365" t="s">
        <v>2518</v>
      </c>
      <c r="B365" s="3">
        <v>45311</v>
      </c>
      <c r="C365" t="s">
        <v>296</v>
      </c>
      <c r="D365" t="s">
        <v>1668</v>
      </c>
      <c r="E365" t="s">
        <v>1896</v>
      </c>
      <c r="F365" s="4">
        <f>IF(ISBLANK(Sales_Fact[[#This Row],[Quantity]]),MEDIAN(Sales_Fact[Quantity]),Sales_Fact[[#This Row],[Quantity]])</f>
        <v>1</v>
      </c>
      <c r="G365" s="1">
        <f>IF(ISBLANK(Sales_Fact[[#This Row],[Unit_Price]]),MEDIAN(Sales_Fact[Unit_Price]),Sales_Fact[[#This Row],[Unit_Price]])</f>
        <v>669.53</v>
      </c>
      <c r="H365" s="2">
        <f>IF(ISBLANK(Sales_Fact[[#This Row],[Discount]]),MEDIAN(Sales_Fact[Discount]),Sales_Fact[[#This Row],[Discount]])</f>
        <v>0.2</v>
      </c>
      <c r="I365" t="s">
        <v>1868</v>
      </c>
      <c r="J365" s="1">
        <f>Sales_Fact[[#This Row],[Quantity2]]*Sales_Fact[[#This Row],[Unit_Price3]]*(1-Sales_Fact[[#This Row],[Discount4]])</f>
        <v>535.62400000000002</v>
      </c>
      <c r="K365" s="1">
        <f>Sales_Fact[[#This Row],[Quantity2]]*Sales_Fact[[#This Row],[Unit_Price3]]</f>
        <v>669.53</v>
      </c>
      <c r="L365" s="1">
        <f>Sales_Fact[[#This Row],[Gross Amount]]*Sales_Fact[[#This Row],[Discount4]]</f>
        <v>133.90600000000001</v>
      </c>
      <c r="M365" s="1" t="str">
        <f>IF(Sales_Fact[[#This Row],[Total_Amount5]]&gt;1000,"High Value","Standard")</f>
        <v>Standard</v>
      </c>
      <c r="N365" s="1" t="str">
        <f>_xlfn.XLOOKUP(D365,Product_Dim!$A$2:$A$101,Product_Dim!$B$2:$B$101,"Not Found")</f>
        <v>Portable Power Bank</v>
      </c>
      <c r="O365" s="1" t="str">
        <f>_xlfn.XLOOKUP(D365,Product_Dim!$A$2:$A$101,Product_Dim!$C$2:$C$101)</f>
        <v>Electronics</v>
      </c>
      <c r="P365" s="1">
        <f>_xlfn.XLOOKUP(D365,Product_Dim!$A$2:$A$101,Product_Dim!$H$2:$H$101)</f>
        <v>326.06</v>
      </c>
      <c r="Q365" s="1" t="str">
        <f>_xlfn.XLOOKUP(C365,'Customer_Dim'!$A$2:$A$501,'Customer_Dim'!$I$2:$I$501)</f>
        <v>Bronze</v>
      </c>
      <c r="R365" s="1" t="str">
        <f>_xlfn.XLOOKUP(C365,'Customer_Dim'!$A$2:$A$501,'Customer_Dim'!$D$2:$D$501)</f>
        <v>Female</v>
      </c>
      <c r="S365" s="1" t="str">
        <f>_xlfn.XLOOKUP(C365,'Customer_Dim'!$A$2:$A$501,'Customer_Dim'!$L$2:$L$501)</f>
        <v>Senior</v>
      </c>
      <c r="T365" s="1" t="str">
        <f>_xlfn.XLOOKUP(E365,Store_Dim!$A$2:$A$21,Store_Dim!$C$2:$C$21)</f>
        <v>East</v>
      </c>
      <c r="U365" s="1" t="str">
        <f>_xlfn.XLOOKUP(E365,Store_Dim!$A$2:$A$21,Store_Dim!$E$2:$E$21)</f>
        <v>Flagship</v>
      </c>
      <c r="V365" s="1">
        <f>Table8[[#This Row],[Cost]]*Table8[[#This Row],[Quantity]]</f>
        <v>326.06</v>
      </c>
      <c r="W365" s="1">
        <f>Table8[[#This Row],[Total_Amount]]-Table8[[#This Row],[Total Cost]]</f>
        <v>209.56400000000002</v>
      </c>
    </row>
    <row r="366" spans="1:23" x14ac:dyDescent="0.25">
      <c r="A366" t="s">
        <v>3243</v>
      </c>
      <c r="B366" s="3">
        <v>45910</v>
      </c>
      <c r="C366" t="s">
        <v>296</v>
      </c>
      <c r="D366" t="s">
        <v>1818</v>
      </c>
      <c r="E366" t="s">
        <v>1888</v>
      </c>
      <c r="F366" s="4">
        <f>IF(ISBLANK(Sales_Fact[[#This Row],[Quantity]]),MEDIAN(Sales_Fact[Quantity]),Sales_Fact[[#This Row],[Quantity]])</f>
        <v>1</v>
      </c>
      <c r="G366" s="21">
        <f>IF(ISBLANK(Sales_Fact[[#This Row],[Unit_Price]]),MEDIAN(Sales_Fact[Unit_Price]),Sales_Fact[[#This Row],[Unit_Price]])</f>
        <v>213.69</v>
      </c>
      <c r="H366" s="2">
        <f>IF(ISBLANK(Sales_Fact[[#This Row],[Discount]]),MEDIAN(Sales_Fact[Discount]),Sales_Fact[[#This Row],[Discount]])</f>
        <v>0.28000000000000003</v>
      </c>
      <c r="I366" t="s">
        <v>1864</v>
      </c>
      <c r="J366" s="21">
        <f>Sales_Fact[[#This Row],[Quantity2]]*Sales_Fact[[#This Row],[Unit_Price3]]*(1-Sales_Fact[[#This Row],[Discount4]])</f>
        <v>153.85679999999999</v>
      </c>
      <c r="K366" s="21">
        <f>Sales_Fact[[#This Row],[Quantity2]]*Sales_Fact[[#This Row],[Unit_Price3]]</f>
        <v>213.69</v>
      </c>
      <c r="L366" s="21">
        <f>Sales_Fact[[#This Row],[Gross Amount]]*Sales_Fact[[#This Row],[Discount4]]</f>
        <v>59.833200000000005</v>
      </c>
      <c r="M366" s="1" t="str">
        <f>IF(Sales_Fact[[#This Row],[Total_Amount5]]&gt;1000,"High Value","Standard")</f>
        <v>Standard</v>
      </c>
      <c r="N366" s="1" t="str">
        <f>_xlfn.XLOOKUP(D366,Product_Dim!$A$2:$A$101,Product_Dim!$B$2:$B$101,"Not Found")</f>
        <v>Face Foundation Kit</v>
      </c>
      <c r="O366" s="1" t="str">
        <f>_xlfn.XLOOKUP(D366,Product_Dim!$A$2:$A$101,Product_Dim!$C$2:$C$101)</f>
        <v>Beauty</v>
      </c>
      <c r="P366" s="1">
        <f>_xlfn.XLOOKUP(D366,Product_Dim!$A$2:$A$101,Product_Dim!$H$2:$H$101)</f>
        <v>183.04</v>
      </c>
      <c r="Q366" s="1" t="str">
        <f>_xlfn.XLOOKUP(C366,'Customer_Dim'!$A$2:$A$501,'Customer_Dim'!$I$2:$I$501)</f>
        <v>Bronze</v>
      </c>
      <c r="R366" s="1" t="str">
        <f>_xlfn.XLOOKUP(C366,'Customer_Dim'!$A$2:$A$501,'Customer_Dim'!$D$2:$D$501)</f>
        <v>Female</v>
      </c>
      <c r="S366" s="1" t="str">
        <f>_xlfn.XLOOKUP(C366,'Customer_Dim'!$A$2:$A$501,'Customer_Dim'!$L$2:$L$501)</f>
        <v>Senior</v>
      </c>
      <c r="T366" s="1" t="str">
        <f>_xlfn.XLOOKUP(E366,Store_Dim!$A$2:$A$21,Store_Dim!$C$2:$C$21)</f>
        <v>North</v>
      </c>
      <c r="U366" s="1" t="str">
        <f>_xlfn.XLOOKUP(E366,Store_Dim!$A$2:$A$21,Store_Dim!$E$2:$E$21)</f>
        <v>Flagship</v>
      </c>
      <c r="V366" s="21">
        <f>Table8[[#This Row],[Cost]]*Table8[[#This Row],[Quantity]]</f>
        <v>183.04</v>
      </c>
      <c r="W366" s="21">
        <f>Table8[[#This Row],[Total_Amount]]-Table8[[#This Row],[Total Cost]]</f>
        <v>-29.183199999999999</v>
      </c>
    </row>
    <row r="367" spans="1:23" hidden="1" x14ac:dyDescent="0.25">
      <c r="A367" t="s">
        <v>3366</v>
      </c>
      <c r="B367" s="3">
        <v>45806</v>
      </c>
      <c r="C367" t="s">
        <v>299</v>
      </c>
      <c r="D367" t="s">
        <v>1620</v>
      </c>
      <c r="E367" t="s">
        <v>1931</v>
      </c>
      <c r="F367" s="4">
        <f>IF(ISBLANK(Sales_Fact[[#This Row],[Quantity]]),MEDIAN(Sales_Fact[Quantity]),Sales_Fact[[#This Row],[Quantity]])</f>
        <v>2</v>
      </c>
      <c r="G367" s="1">
        <f>IF(ISBLANK(Sales_Fact[[#This Row],[Unit_Price]]),MEDIAN(Sales_Fact[Unit_Price]),Sales_Fact[[#This Row],[Unit_Price]])</f>
        <v>99.1</v>
      </c>
      <c r="H367" s="2">
        <f>IF(ISBLANK(Sales_Fact[[#This Row],[Discount]]),MEDIAN(Sales_Fact[Discount]),Sales_Fact[[#This Row],[Discount]])</f>
        <v>0.2</v>
      </c>
      <c r="I367" t="s">
        <v>1864</v>
      </c>
      <c r="J367" s="1">
        <f>Sales_Fact[[#This Row],[Quantity2]]*Sales_Fact[[#This Row],[Unit_Price3]]*(1-Sales_Fact[[#This Row],[Discount4]])</f>
        <v>158.56</v>
      </c>
      <c r="K367" s="1">
        <f>Sales_Fact[[#This Row],[Quantity2]]*Sales_Fact[[#This Row],[Unit_Price3]]</f>
        <v>198.2</v>
      </c>
      <c r="L367" s="1">
        <f>Sales_Fact[[#This Row],[Gross Amount]]*Sales_Fact[[#This Row],[Discount4]]</f>
        <v>39.64</v>
      </c>
      <c r="M367" s="1" t="str">
        <f>IF(Sales_Fact[[#This Row],[Total_Amount5]]&gt;1000,"High Value","Standard")</f>
        <v>Standard</v>
      </c>
      <c r="N367" s="1" t="str">
        <f>_xlfn.XLOOKUP(D367,Product_Dim!$A$2:$A$101,Product_Dim!$B$2:$B$101,"Not Found")</f>
        <v>Men's Formal Shirt</v>
      </c>
      <c r="O367" s="1" t="str">
        <f>_xlfn.XLOOKUP(D367,Product_Dim!$A$2:$A$101,Product_Dim!$C$2:$C$101)</f>
        <v>Clothing</v>
      </c>
      <c r="P367" s="1">
        <f>_xlfn.XLOOKUP(D367,Product_Dim!$A$2:$A$101,Product_Dim!$H$2:$H$101)</f>
        <v>242.96499999999997</v>
      </c>
      <c r="Q367" s="1" t="str">
        <f>_xlfn.XLOOKUP(C367,'Customer_Dim'!$A$2:$A$501,'Customer_Dim'!$I$2:$I$501)</f>
        <v>Platinum</v>
      </c>
      <c r="R367" s="1" t="str">
        <f>_xlfn.XLOOKUP(C367,'Customer_Dim'!$A$2:$A$501,'Customer_Dim'!$D$2:$D$501)</f>
        <v>Female</v>
      </c>
      <c r="S367" s="1" t="str">
        <f>_xlfn.XLOOKUP(C367,'Customer_Dim'!$A$2:$A$501,'Customer_Dim'!$L$2:$L$501)</f>
        <v>Middle Age</v>
      </c>
      <c r="T367" s="1" t="str">
        <f>_xlfn.XLOOKUP(E367,Store_Dim!$A$2:$A$21,Store_Dim!$C$2:$C$21)</f>
        <v>South</v>
      </c>
      <c r="U367" s="1" t="str">
        <f>_xlfn.XLOOKUP(E367,Store_Dim!$A$2:$A$21,Store_Dim!$E$2:$E$21)</f>
        <v>Online</v>
      </c>
      <c r="V367" s="1">
        <f>Table8[[#This Row],[Cost]]*Table8[[#This Row],[Quantity]]</f>
        <v>485.92999999999995</v>
      </c>
      <c r="W367" s="1">
        <f>Table8[[#This Row],[Total_Amount]]-Table8[[#This Row],[Total Cost]]</f>
        <v>-327.36999999999995</v>
      </c>
    </row>
    <row r="368" spans="1:23" hidden="1" x14ac:dyDescent="0.25">
      <c r="A368" t="s">
        <v>2829</v>
      </c>
      <c r="B368" s="3">
        <v>45690</v>
      </c>
      <c r="C368" t="s">
        <v>299</v>
      </c>
      <c r="D368" t="s">
        <v>1824</v>
      </c>
      <c r="E368" t="s">
        <v>1870</v>
      </c>
      <c r="F368" s="4">
        <f>IF(ISBLANK(Sales_Fact[[#This Row],[Quantity]]),MEDIAN(Sales_Fact[Quantity]),Sales_Fact[[#This Row],[Quantity]])</f>
        <v>1</v>
      </c>
      <c r="G368" s="1">
        <f>IF(ISBLANK(Sales_Fact[[#This Row],[Unit_Price]]),MEDIAN(Sales_Fact[Unit_Price]),Sales_Fact[[#This Row],[Unit_Price]])</f>
        <v>628.98</v>
      </c>
      <c r="H368" s="2">
        <f>IF(ISBLANK(Sales_Fact[[#This Row],[Discount]]),MEDIAN(Sales_Fact[Discount]),Sales_Fact[[#This Row],[Discount]])</f>
        <v>0.03</v>
      </c>
      <c r="I368" t="s">
        <v>1864</v>
      </c>
      <c r="J368" s="1">
        <f>Sales_Fact[[#This Row],[Quantity2]]*Sales_Fact[[#This Row],[Unit_Price3]]*(1-Sales_Fact[[#This Row],[Discount4]])</f>
        <v>610.11059999999998</v>
      </c>
      <c r="K368" s="1">
        <f>Sales_Fact[[#This Row],[Quantity2]]*Sales_Fact[[#This Row],[Unit_Price3]]</f>
        <v>628.98</v>
      </c>
      <c r="L368" s="1">
        <f>Sales_Fact[[#This Row],[Gross Amount]]*Sales_Fact[[#This Row],[Discount4]]</f>
        <v>18.869399999999999</v>
      </c>
      <c r="M368" s="1" t="str">
        <f>IF(Sales_Fact[[#This Row],[Total_Amount5]]&gt;1000,"High Value","Standard")</f>
        <v>Standard</v>
      </c>
      <c r="N368" s="1" t="str">
        <f>_xlfn.XLOOKUP(D368,Product_Dim!$A$2:$A$101,Product_Dim!$B$2:$B$101,"Not Found")</f>
        <v>Women's High Heels</v>
      </c>
      <c r="O368" s="1" t="str">
        <f>_xlfn.XLOOKUP(D368,Product_Dim!$A$2:$A$101,Product_Dim!$C$2:$C$101)</f>
        <v>Clothing</v>
      </c>
      <c r="P368" s="1">
        <f>_xlfn.XLOOKUP(D368,Product_Dim!$A$2:$A$101,Product_Dim!$H$2:$H$101)</f>
        <v>438.25</v>
      </c>
      <c r="Q368" s="1" t="str">
        <f>_xlfn.XLOOKUP(C368,'Customer_Dim'!$A$2:$A$501,'Customer_Dim'!$I$2:$I$501)</f>
        <v>Platinum</v>
      </c>
      <c r="R368" s="1" t="str">
        <f>_xlfn.XLOOKUP(C368,'Customer_Dim'!$A$2:$A$501,'Customer_Dim'!$D$2:$D$501)</f>
        <v>Female</v>
      </c>
      <c r="S368" s="1" t="str">
        <f>_xlfn.XLOOKUP(C368,'Customer_Dim'!$A$2:$A$501,'Customer_Dim'!$L$2:$L$501)</f>
        <v>Middle Age</v>
      </c>
      <c r="T368" s="1" t="str">
        <f>_xlfn.XLOOKUP(E368,Store_Dim!$A$2:$A$21,Store_Dim!$C$2:$C$21)</f>
        <v>North</v>
      </c>
      <c r="U368" s="1" t="str">
        <f>_xlfn.XLOOKUP(E368,Store_Dim!$A$2:$A$21,Store_Dim!$E$2:$E$21)</f>
        <v>Outlet</v>
      </c>
      <c r="V368" s="1">
        <f>Table8[[#This Row],[Cost]]*Table8[[#This Row],[Quantity]]</f>
        <v>438.25</v>
      </c>
      <c r="W368" s="1">
        <f>Table8[[#This Row],[Total_Amount]]-Table8[[#This Row],[Total Cost]]</f>
        <v>171.86059999999998</v>
      </c>
    </row>
    <row r="369" spans="1:23" hidden="1" x14ac:dyDescent="0.25">
      <c r="A369" t="s">
        <v>2725</v>
      </c>
      <c r="B369" s="3">
        <v>45336</v>
      </c>
      <c r="C369" t="s">
        <v>299</v>
      </c>
      <c r="D369" t="s">
        <v>1582</v>
      </c>
      <c r="E369" t="s">
        <v>1913</v>
      </c>
      <c r="F369" s="4">
        <f>IF(ISBLANK(Sales_Fact[[#This Row],[Quantity]]),MEDIAN(Sales_Fact[Quantity]),Sales_Fact[[#This Row],[Quantity]])</f>
        <v>3</v>
      </c>
      <c r="G369" s="1">
        <f>IF(ISBLANK(Sales_Fact[[#This Row],[Unit_Price]]),MEDIAN(Sales_Fact[Unit_Price]),Sales_Fact[[#This Row],[Unit_Price]])</f>
        <v>944.64</v>
      </c>
      <c r="H369" s="2">
        <f>IF(ISBLANK(Sales_Fact[[#This Row],[Discount]]),MEDIAN(Sales_Fact[Discount]),Sales_Fact[[#This Row],[Discount]])</f>
        <v>0.26</v>
      </c>
      <c r="I369" t="s">
        <v>1864</v>
      </c>
      <c r="J369" s="1">
        <f>Sales_Fact[[#This Row],[Quantity2]]*Sales_Fact[[#This Row],[Unit_Price3]]*(1-Sales_Fact[[#This Row],[Discount4]])</f>
        <v>2097.1008000000002</v>
      </c>
      <c r="K369" s="1">
        <f>Sales_Fact[[#This Row],[Quantity2]]*Sales_Fact[[#This Row],[Unit_Price3]]</f>
        <v>2833.92</v>
      </c>
      <c r="L369" s="1">
        <f>Sales_Fact[[#This Row],[Gross Amount]]*Sales_Fact[[#This Row],[Discount4]]</f>
        <v>736.81920000000002</v>
      </c>
      <c r="M369" s="1" t="str">
        <f>IF(Sales_Fact[[#This Row],[Total_Amount5]]&gt;1000,"High Value","Standard")</f>
        <v>High Value</v>
      </c>
      <c r="N369" s="1" t="str">
        <f>_xlfn.XLOOKUP(D369,Product_Dim!$A$2:$A$101,Product_Dim!$B$2:$B$101,"Not Found")</f>
        <v>Ceramic Kitchen Bowl Set</v>
      </c>
      <c r="O369" s="1" t="str">
        <f>_xlfn.XLOOKUP(D369,Product_Dim!$A$2:$A$101,Product_Dim!$C$2:$C$101)</f>
        <v>Home</v>
      </c>
      <c r="P369" s="1">
        <f>_xlfn.XLOOKUP(D369,Product_Dim!$A$2:$A$101,Product_Dim!$H$2:$H$101)</f>
        <v>298.86</v>
      </c>
      <c r="Q369" s="1" t="str">
        <f>_xlfn.XLOOKUP(C369,'Customer_Dim'!$A$2:$A$501,'Customer_Dim'!$I$2:$I$501)</f>
        <v>Platinum</v>
      </c>
      <c r="R369" s="1" t="str">
        <f>_xlfn.XLOOKUP(C369,'Customer_Dim'!$A$2:$A$501,'Customer_Dim'!$D$2:$D$501)</f>
        <v>Female</v>
      </c>
      <c r="S369" s="1" t="str">
        <f>_xlfn.XLOOKUP(C369,'Customer_Dim'!$A$2:$A$501,'Customer_Dim'!$L$2:$L$501)</f>
        <v>Middle Age</v>
      </c>
      <c r="T369" s="1" t="str">
        <f>_xlfn.XLOOKUP(E369,Store_Dim!$A$2:$A$21,Store_Dim!$C$2:$C$21)</f>
        <v>North</v>
      </c>
      <c r="U369" s="1" t="str">
        <f>_xlfn.XLOOKUP(E369,Store_Dim!$A$2:$A$21,Store_Dim!$E$2:$E$21)</f>
        <v>Online</v>
      </c>
      <c r="V369" s="1">
        <f>Table8[[#This Row],[Cost]]*Table8[[#This Row],[Quantity]]</f>
        <v>896.58</v>
      </c>
      <c r="W369" s="1">
        <f>Table8[[#This Row],[Total_Amount]]-Table8[[#This Row],[Total Cost]]</f>
        <v>1200.5208000000002</v>
      </c>
    </row>
    <row r="370" spans="1:23" hidden="1" x14ac:dyDescent="0.25">
      <c r="A370" t="s">
        <v>2065</v>
      </c>
      <c r="B370" s="3">
        <v>45812</v>
      </c>
      <c r="C370" t="s">
        <v>299</v>
      </c>
      <c r="D370" t="s">
        <v>1686</v>
      </c>
      <c r="E370" t="s">
        <v>1879</v>
      </c>
      <c r="F370" s="4">
        <f>IF(ISBLANK(Sales_Fact[[#This Row],[Quantity]]),MEDIAN(Sales_Fact[Quantity]),Sales_Fact[[#This Row],[Quantity]])</f>
        <v>2</v>
      </c>
      <c r="G370" s="1">
        <f>IF(ISBLANK(Sales_Fact[[#This Row],[Unit_Price]]),MEDIAN(Sales_Fact[Unit_Price]),Sales_Fact[[#This Row],[Unit_Price]])</f>
        <v>121.7</v>
      </c>
      <c r="H370" s="2">
        <f>IF(ISBLANK(Sales_Fact[[#This Row],[Discount]]),MEDIAN(Sales_Fact[Discount]),Sales_Fact[[#This Row],[Discount]])</f>
        <v>0.06</v>
      </c>
      <c r="I370" t="s">
        <v>1861</v>
      </c>
      <c r="J370" s="1">
        <f>Sales_Fact[[#This Row],[Quantity2]]*Sales_Fact[[#This Row],[Unit_Price3]]*(1-Sales_Fact[[#This Row],[Discount4]])</f>
        <v>228.79599999999999</v>
      </c>
      <c r="K370" s="1">
        <f>Sales_Fact[[#This Row],[Quantity2]]*Sales_Fact[[#This Row],[Unit_Price3]]</f>
        <v>243.4</v>
      </c>
      <c r="L370" s="1">
        <f>Sales_Fact[[#This Row],[Gross Amount]]*Sales_Fact[[#This Row],[Discount4]]</f>
        <v>14.603999999999999</v>
      </c>
      <c r="M370" s="1" t="str">
        <f>IF(Sales_Fact[[#This Row],[Total_Amount5]]&gt;1000,"High Value","Standard")</f>
        <v>Standard</v>
      </c>
      <c r="N370" s="1" t="str">
        <f>_xlfn.XLOOKUP(D370,Product_Dim!$A$2:$A$101,Product_Dim!$B$2:$B$101,"Not Found")</f>
        <v>High-Grip Football</v>
      </c>
      <c r="O370" s="1" t="str">
        <f>_xlfn.XLOOKUP(D370,Product_Dim!$A$2:$A$101,Product_Dim!$C$2:$C$101)</f>
        <v>Sports</v>
      </c>
      <c r="P370" s="1">
        <f>_xlfn.XLOOKUP(D370,Product_Dim!$A$2:$A$101,Product_Dim!$H$2:$H$101)</f>
        <v>318.91000000000003</v>
      </c>
      <c r="Q370" s="1" t="str">
        <f>_xlfn.XLOOKUP(C370,'Customer_Dim'!$A$2:$A$501,'Customer_Dim'!$I$2:$I$501)</f>
        <v>Platinum</v>
      </c>
      <c r="R370" s="1" t="str">
        <f>_xlfn.XLOOKUP(C370,'Customer_Dim'!$A$2:$A$501,'Customer_Dim'!$D$2:$D$501)</f>
        <v>Female</v>
      </c>
      <c r="S370" s="1" t="str">
        <f>_xlfn.XLOOKUP(C370,'Customer_Dim'!$A$2:$A$501,'Customer_Dim'!$L$2:$L$501)</f>
        <v>Middle Age</v>
      </c>
      <c r="T370" s="1" t="str">
        <f>_xlfn.XLOOKUP(E370,Store_Dim!$A$2:$A$21,Store_Dim!$C$2:$C$21)</f>
        <v>East</v>
      </c>
      <c r="U370" s="1" t="str">
        <f>_xlfn.XLOOKUP(E370,Store_Dim!$A$2:$A$21,Store_Dim!$E$2:$E$21)</f>
        <v>Flagship</v>
      </c>
      <c r="V370" s="1">
        <f>Table8[[#This Row],[Cost]]*Table8[[#This Row],[Quantity]]</f>
        <v>637.82000000000005</v>
      </c>
      <c r="W370" s="1">
        <f>Table8[[#This Row],[Total_Amount]]-Table8[[#This Row],[Total Cost]]</f>
        <v>-409.02400000000006</v>
      </c>
    </row>
    <row r="371" spans="1:23" hidden="1" x14ac:dyDescent="0.25">
      <c r="A371" t="s">
        <v>3098</v>
      </c>
      <c r="B371" s="3">
        <v>45530</v>
      </c>
      <c r="C371" t="s">
        <v>299</v>
      </c>
      <c r="D371" t="s">
        <v>1659</v>
      </c>
      <c r="E371" t="s">
        <v>1866</v>
      </c>
      <c r="F371" s="4">
        <f>IF(ISBLANK(Sales_Fact[[#This Row],[Quantity]]),MEDIAN(Sales_Fact[Quantity]),Sales_Fact[[#This Row],[Quantity]])</f>
        <v>4</v>
      </c>
      <c r="G371" s="1">
        <f>IF(ISBLANK(Sales_Fact[[#This Row],[Unit_Price]]),MEDIAN(Sales_Fact[Unit_Price]),Sales_Fact[[#This Row],[Unit_Price]])</f>
        <v>269.49</v>
      </c>
      <c r="H371" s="2">
        <f>IF(ISBLANK(Sales_Fact[[#This Row],[Discount]]),MEDIAN(Sales_Fact[Discount]),Sales_Fact[[#This Row],[Discount]])</f>
        <v>7.0000000000000007E-2</v>
      </c>
      <c r="I371" t="s">
        <v>1868</v>
      </c>
      <c r="J371" s="1">
        <f>Sales_Fact[[#This Row],[Quantity2]]*Sales_Fact[[#This Row],[Unit_Price3]]*(1-Sales_Fact[[#This Row],[Discount4]])</f>
        <v>1002.5028</v>
      </c>
      <c r="K371" s="1">
        <f>Sales_Fact[[#This Row],[Quantity2]]*Sales_Fact[[#This Row],[Unit_Price3]]</f>
        <v>1077.96</v>
      </c>
      <c r="L371" s="1">
        <f>Sales_Fact[[#This Row],[Gross Amount]]*Sales_Fact[[#This Row],[Discount4]]</f>
        <v>75.457200000000014</v>
      </c>
      <c r="M371" s="1" t="str">
        <f>IF(Sales_Fact[[#This Row],[Total_Amount5]]&gt;1000,"High Value","Standard")</f>
        <v>High Value</v>
      </c>
      <c r="N371" s="1" t="str">
        <f>_xlfn.XLOOKUP(D371,Product_Dim!$A$2:$A$101,Product_Dim!$B$2:$B$101,"Not Found")</f>
        <v>Women's Summer Dress</v>
      </c>
      <c r="O371" s="1" t="str">
        <f>_xlfn.XLOOKUP(D371,Product_Dim!$A$2:$A$101,Product_Dim!$C$2:$C$101)</f>
        <v>Clothing</v>
      </c>
      <c r="P371" s="1">
        <f>_xlfn.XLOOKUP(D371,Product_Dim!$A$2:$A$101,Product_Dim!$H$2:$H$101)</f>
        <v>223.43</v>
      </c>
      <c r="Q371" s="1" t="str">
        <f>_xlfn.XLOOKUP(C371,'Customer_Dim'!$A$2:$A$501,'Customer_Dim'!$I$2:$I$501)</f>
        <v>Platinum</v>
      </c>
      <c r="R371" s="1" t="str">
        <f>_xlfn.XLOOKUP(C371,'Customer_Dim'!$A$2:$A$501,'Customer_Dim'!$D$2:$D$501)</f>
        <v>Female</v>
      </c>
      <c r="S371" s="1" t="str">
        <f>_xlfn.XLOOKUP(C371,'Customer_Dim'!$A$2:$A$501,'Customer_Dim'!$L$2:$L$501)</f>
        <v>Middle Age</v>
      </c>
      <c r="T371" s="1" t="str">
        <f>_xlfn.XLOOKUP(E371,Store_Dim!$A$2:$A$21,Store_Dim!$C$2:$C$21)</f>
        <v>West</v>
      </c>
      <c r="U371" s="1" t="str">
        <f>_xlfn.XLOOKUP(E371,Store_Dim!$A$2:$A$21,Store_Dim!$E$2:$E$21)</f>
        <v>Online</v>
      </c>
      <c r="V371" s="1">
        <f>Table8[[#This Row],[Cost]]*Table8[[#This Row],[Quantity]]</f>
        <v>893.72</v>
      </c>
      <c r="W371" s="1">
        <f>Table8[[#This Row],[Total_Amount]]-Table8[[#This Row],[Total Cost]]</f>
        <v>108.78279999999995</v>
      </c>
    </row>
    <row r="372" spans="1:23" hidden="1" x14ac:dyDescent="0.25">
      <c r="A372" t="s">
        <v>3841</v>
      </c>
      <c r="B372" s="3">
        <v>45780</v>
      </c>
      <c r="C372" t="s">
        <v>299</v>
      </c>
      <c r="D372" t="s">
        <v>1719</v>
      </c>
      <c r="E372" t="s">
        <v>1863</v>
      </c>
      <c r="F372" s="4">
        <f>IF(ISBLANK(Sales_Fact[[#This Row],[Quantity]]),MEDIAN(Sales_Fact[Quantity]),Sales_Fact[[#This Row],[Quantity]])</f>
        <v>1</v>
      </c>
      <c r="G372" s="1">
        <f>IF(ISBLANK(Sales_Fact[[#This Row],[Unit_Price]]),MEDIAN(Sales_Fact[Unit_Price]),Sales_Fact[[#This Row],[Unit_Price]])</f>
        <v>678.2</v>
      </c>
      <c r="H372" s="2">
        <f>IF(ISBLANK(Sales_Fact[[#This Row],[Discount]]),MEDIAN(Sales_Fact[Discount]),Sales_Fact[[#This Row],[Discount]])</f>
        <v>0.14000000000000001</v>
      </c>
      <c r="I372" t="s">
        <v>1864</v>
      </c>
      <c r="J372" s="1">
        <f>Sales_Fact[[#This Row],[Quantity2]]*Sales_Fact[[#This Row],[Unit_Price3]]*(1-Sales_Fact[[#This Row],[Discount4]])</f>
        <v>583.25200000000007</v>
      </c>
      <c r="K372" s="1">
        <f>Sales_Fact[[#This Row],[Quantity2]]*Sales_Fact[[#This Row],[Unit_Price3]]</f>
        <v>678.2</v>
      </c>
      <c r="L372" s="1">
        <f>Sales_Fact[[#This Row],[Gross Amount]]*Sales_Fact[[#This Row],[Discount4]]</f>
        <v>94.948000000000022</v>
      </c>
      <c r="M372" s="1" t="str">
        <f>IF(Sales_Fact[[#This Row],[Total_Amount5]]&gt;1000,"High Value","Standard")</f>
        <v>Standard</v>
      </c>
      <c r="N372" s="1" t="str">
        <f>_xlfn.XLOOKUP(D372,Product_Dim!$A$2:$A$101,Product_Dim!$B$2:$B$101,"Not Found")</f>
        <v>Premium Blanket Throw</v>
      </c>
      <c r="O372" s="1" t="str">
        <f>_xlfn.XLOOKUP(D372,Product_Dim!$A$2:$A$101,Product_Dim!$C$2:$C$101)</f>
        <v>Home</v>
      </c>
      <c r="P372" s="1">
        <f>_xlfn.XLOOKUP(D372,Product_Dim!$A$2:$A$101,Product_Dim!$H$2:$H$101)</f>
        <v>461.47</v>
      </c>
      <c r="Q372" s="1" t="str">
        <f>_xlfn.XLOOKUP(C372,'Customer_Dim'!$A$2:$A$501,'Customer_Dim'!$I$2:$I$501)</f>
        <v>Platinum</v>
      </c>
      <c r="R372" s="1" t="str">
        <f>_xlfn.XLOOKUP(C372,'Customer_Dim'!$A$2:$A$501,'Customer_Dim'!$D$2:$D$501)</f>
        <v>Female</v>
      </c>
      <c r="S372" s="1" t="str">
        <f>_xlfn.XLOOKUP(C372,'Customer_Dim'!$A$2:$A$501,'Customer_Dim'!$L$2:$L$501)</f>
        <v>Middle Age</v>
      </c>
      <c r="T372" s="1" t="str">
        <f>_xlfn.XLOOKUP(E372,Store_Dim!$A$2:$A$21,Store_Dim!$C$2:$C$21)</f>
        <v>North</v>
      </c>
      <c r="U372" s="1" t="str">
        <f>_xlfn.XLOOKUP(E372,Store_Dim!$A$2:$A$21,Store_Dim!$E$2:$E$21)</f>
        <v>Flagship</v>
      </c>
      <c r="V372" s="1">
        <f>Table8[[#This Row],[Cost]]*Table8[[#This Row],[Quantity]]</f>
        <v>461.47</v>
      </c>
      <c r="W372" s="1">
        <f>Table8[[#This Row],[Total_Amount]]-Table8[[#This Row],[Total Cost]]</f>
        <v>121.78200000000004</v>
      </c>
    </row>
    <row r="373" spans="1:23" hidden="1" x14ac:dyDescent="0.25">
      <c r="A373" t="s">
        <v>2182</v>
      </c>
      <c r="B373" s="3">
        <v>45434</v>
      </c>
      <c r="C373" t="s">
        <v>302</v>
      </c>
      <c r="D373" t="s">
        <v>1674</v>
      </c>
      <c r="E373" t="s">
        <v>1881</v>
      </c>
      <c r="F373" s="4">
        <f>IF(ISBLANK(Sales_Fact[[#This Row],[Quantity]]),MEDIAN(Sales_Fact[Quantity]),Sales_Fact[[#This Row],[Quantity]])</f>
        <v>1</v>
      </c>
      <c r="G373" s="1">
        <f>IF(ISBLANK(Sales_Fact[[#This Row],[Unit_Price]]),MEDIAN(Sales_Fact[Unit_Price]),Sales_Fact[[#This Row],[Unit_Price]])</f>
        <v>752.45</v>
      </c>
      <c r="H373" s="2">
        <f>IF(ISBLANK(Sales_Fact[[#This Row],[Discount]]),MEDIAN(Sales_Fact[Discount]),Sales_Fact[[#This Row],[Discount]])</f>
        <v>0.21</v>
      </c>
      <c r="I373" t="s">
        <v>1864</v>
      </c>
      <c r="J373" s="1">
        <f>Sales_Fact[[#This Row],[Quantity2]]*Sales_Fact[[#This Row],[Unit_Price3]]*(1-Sales_Fact[[#This Row],[Discount4]])</f>
        <v>594.43550000000005</v>
      </c>
      <c r="K373" s="1">
        <f>Sales_Fact[[#This Row],[Quantity2]]*Sales_Fact[[#This Row],[Unit_Price3]]</f>
        <v>752.45</v>
      </c>
      <c r="L373" s="1">
        <f>Sales_Fact[[#This Row],[Gross Amount]]*Sales_Fact[[#This Row],[Discount4]]</f>
        <v>158.0145</v>
      </c>
      <c r="M373" s="1" t="str">
        <f>IF(Sales_Fact[[#This Row],[Total_Amount5]]&gt;1000,"High Value","Standard")</f>
        <v>Standard</v>
      </c>
      <c r="N373" s="1" t="str">
        <f>_xlfn.XLOOKUP(D373,Product_Dim!$A$2:$A$101,Product_Dim!$B$2:$B$101,"Not Found")</f>
        <v>Yoga Exercise Mat</v>
      </c>
      <c r="O373" s="1" t="str">
        <f>_xlfn.XLOOKUP(D373,Product_Dim!$A$2:$A$101,Product_Dim!$C$2:$C$101)</f>
        <v>Sports</v>
      </c>
      <c r="P373" s="1">
        <f>_xlfn.XLOOKUP(D373,Product_Dim!$A$2:$A$101,Product_Dim!$H$2:$H$101)</f>
        <v>313.26</v>
      </c>
      <c r="Q373" s="1" t="str">
        <f>_xlfn.XLOOKUP(C373,'Customer_Dim'!$A$2:$A$501,'Customer_Dim'!$I$2:$I$501)</f>
        <v>Bronze</v>
      </c>
      <c r="R373" s="1" t="str">
        <f>_xlfn.XLOOKUP(C373,'Customer_Dim'!$A$2:$A$501,'Customer_Dim'!$D$2:$D$501)</f>
        <v>Male</v>
      </c>
      <c r="S373" s="1" t="str">
        <f>_xlfn.XLOOKUP(C373,'Customer_Dim'!$A$2:$A$501,'Customer_Dim'!$L$2:$L$501)</f>
        <v>Senior</v>
      </c>
      <c r="T373" s="1" t="str">
        <f>_xlfn.XLOOKUP(E373,Store_Dim!$A$2:$A$21,Store_Dim!$C$2:$C$21)</f>
        <v>South</v>
      </c>
      <c r="U373" s="1" t="str">
        <f>_xlfn.XLOOKUP(E373,Store_Dim!$A$2:$A$21,Store_Dim!$E$2:$E$21)</f>
        <v>Outlet</v>
      </c>
      <c r="V373" s="1">
        <f>Table8[[#This Row],[Cost]]*Table8[[#This Row],[Quantity]]</f>
        <v>313.26</v>
      </c>
      <c r="W373" s="1">
        <f>Table8[[#This Row],[Total_Amount]]-Table8[[#This Row],[Total Cost]]</f>
        <v>281.17550000000006</v>
      </c>
    </row>
    <row r="374" spans="1:23" x14ac:dyDescent="0.25">
      <c r="A374" t="s">
        <v>3877</v>
      </c>
      <c r="B374" s="3">
        <v>45730</v>
      </c>
      <c r="C374" t="s">
        <v>302</v>
      </c>
      <c r="D374" t="s">
        <v>1743</v>
      </c>
      <c r="E374" t="s">
        <v>1879</v>
      </c>
      <c r="F374" s="4">
        <f>IF(ISBLANK(Sales_Fact[[#This Row],[Quantity]]),MEDIAN(Sales_Fact[Quantity]),Sales_Fact[[#This Row],[Quantity]])</f>
        <v>2</v>
      </c>
      <c r="G374" s="21">
        <f>IF(ISBLANK(Sales_Fact[[#This Row],[Unit_Price]]),MEDIAN(Sales_Fact[Unit_Price]),Sales_Fact[[#This Row],[Unit_Price]])</f>
        <v>209.66</v>
      </c>
      <c r="H374" s="2">
        <f>IF(ISBLANK(Sales_Fact[[#This Row],[Discount]]),MEDIAN(Sales_Fact[Discount]),Sales_Fact[[#This Row],[Discount]])</f>
        <v>0.21</v>
      </c>
      <c r="I374" t="s">
        <v>1861</v>
      </c>
      <c r="J374" s="21">
        <f>Sales_Fact[[#This Row],[Quantity2]]*Sales_Fact[[#This Row],[Unit_Price3]]*(1-Sales_Fact[[#This Row],[Discount4]])</f>
        <v>331.26280000000003</v>
      </c>
      <c r="K374" s="21">
        <f>Sales_Fact[[#This Row],[Quantity2]]*Sales_Fact[[#This Row],[Unit_Price3]]</f>
        <v>419.32</v>
      </c>
      <c r="L374" s="21">
        <f>Sales_Fact[[#This Row],[Gross Amount]]*Sales_Fact[[#This Row],[Discount4]]</f>
        <v>88.057199999999995</v>
      </c>
      <c r="M374" s="1" t="str">
        <f>IF(Sales_Fact[[#This Row],[Total_Amount5]]&gt;1000,"High Value","Standard")</f>
        <v>Standard</v>
      </c>
      <c r="N374" s="1" t="str">
        <f>_xlfn.XLOOKUP(D374,Product_Dim!$A$2:$A$101,Product_Dim!$B$2:$B$101,"Not Found")</f>
        <v>Matte Lipstick Set</v>
      </c>
      <c r="O374" s="1" t="str">
        <f>_xlfn.XLOOKUP(D374,Product_Dim!$A$2:$A$101,Product_Dim!$C$2:$C$101)</f>
        <v>Beauty</v>
      </c>
      <c r="P374" s="1">
        <f>_xlfn.XLOOKUP(D374,Product_Dim!$A$2:$A$101,Product_Dim!$H$2:$H$101)</f>
        <v>299.11</v>
      </c>
      <c r="Q374" s="1" t="str">
        <f>_xlfn.XLOOKUP(C374,'Customer_Dim'!$A$2:$A$501,'Customer_Dim'!$I$2:$I$501)</f>
        <v>Bronze</v>
      </c>
      <c r="R374" s="1" t="str">
        <f>_xlfn.XLOOKUP(C374,'Customer_Dim'!$A$2:$A$501,'Customer_Dim'!$D$2:$D$501)</f>
        <v>Male</v>
      </c>
      <c r="S374" s="1" t="str">
        <f>_xlfn.XLOOKUP(C374,'Customer_Dim'!$A$2:$A$501,'Customer_Dim'!$L$2:$L$501)</f>
        <v>Senior</v>
      </c>
      <c r="T374" s="1" t="str">
        <f>_xlfn.XLOOKUP(E374,Store_Dim!$A$2:$A$21,Store_Dim!$C$2:$C$21)</f>
        <v>East</v>
      </c>
      <c r="U374" s="1" t="str">
        <f>_xlfn.XLOOKUP(E374,Store_Dim!$A$2:$A$21,Store_Dim!$E$2:$E$21)</f>
        <v>Flagship</v>
      </c>
      <c r="V374" s="21">
        <f>Table8[[#This Row],[Cost]]*Table8[[#This Row],[Quantity]]</f>
        <v>598.22</v>
      </c>
      <c r="W374" s="21">
        <f>Table8[[#This Row],[Total_Amount]]-Table8[[#This Row],[Total Cost]]</f>
        <v>-266.9572</v>
      </c>
    </row>
    <row r="375" spans="1:23" hidden="1" x14ac:dyDescent="0.25">
      <c r="A375" t="s">
        <v>3110</v>
      </c>
      <c r="B375" s="3">
        <v>45384</v>
      </c>
      <c r="C375" t="s">
        <v>302</v>
      </c>
      <c r="D375" t="s">
        <v>1626</v>
      </c>
      <c r="E375" t="s">
        <v>1909</v>
      </c>
      <c r="F375" s="4">
        <f>IF(ISBLANK(Sales_Fact[[#This Row],[Quantity]]),MEDIAN(Sales_Fact[Quantity]),Sales_Fact[[#This Row],[Quantity]])</f>
        <v>2</v>
      </c>
      <c r="G375" s="1">
        <f>IF(ISBLANK(Sales_Fact[[#This Row],[Unit_Price]]),MEDIAN(Sales_Fact[Unit_Price]),Sales_Fact[[#This Row],[Unit_Price]])</f>
        <v>739.95</v>
      </c>
      <c r="H375" s="2">
        <f>IF(ISBLANK(Sales_Fact[[#This Row],[Discount]]),MEDIAN(Sales_Fact[Discount]),Sales_Fact[[#This Row],[Discount]])</f>
        <v>0.1</v>
      </c>
      <c r="I375" t="s">
        <v>1864</v>
      </c>
      <c r="J375" s="1">
        <f>Sales_Fact[[#This Row],[Quantity2]]*Sales_Fact[[#This Row],[Unit_Price3]]*(1-Sales_Fact[[#This Row],[Discount4]])</f>
        <v>1331.91</v>
      </c>
      <c r="K375" s="1">
        <f>Sales_Fact[[#This Row],[Quantity2]]*Sales_Fact[[#This Row],[Unit_Price3]]</f>
        <v>1479.9</v>
      </c>
      <c r="L375" s="1">
        <f>Sales_Fact[[#This Row],[Gross Amount]]*Sales_Fact[[#This Row],[Discount4]]</f>
        <v>147.99</v>
      </c>
      <c r="M375" s="1" t="str">
        <f>IF(Sales_Fact[[#This Row],[Total_Amount5]]&gt;1000,"High Value","Standard")</f>
        <v>High Value</v>
      </c>
      <c r="N375" s="1" t="str">
        <f>_xlfn.XLOOKUP(D375,Product_Dim!$A$2:$A$101,Product_Dim!$B$2:$B$101,"Not Found")</f>
        <v>Women's Scarf Set</v>
      </c>
      <c r="O375" s="1" t="str">
        <f>_xlfn.XLOOKUP(D375,Product_Dim!$A$2:$A$101,Product_Dim!$C$2:$C$101)</f>
        <v>Clothing</v>
      </c>
      <c r="P375" s="1">
        <f>_xlfn.XLOOKUP(D375,Product_Dim!$A$2:$A$101,Product_Dim!$H$2:$H$101)</f>
        <v>174.02</v>
      </c>
      <c r="Q375" s="1" t="str">
        <f>_xlfn.XLOOKUP(C375,'Customer_Dim'!$A$2:$A$501,'Customer_Dim'!$I$2:$I$501)</f>
        <v>Bronze</v>
      </c>
      <c r="R375" s="1" t="str">
        <f>_xlfn.XLOOKUP(C375,'Customer_Dim'!$A$2:$A$501,'Customer_Dim'!$D$2:$D$501)</f>
        <v>Male</v>
      </c>
      <c r="S375" s="1" t="str">
        <f>_xlfn.XLOOKUP(C375,'Customer_Dim'!$A$2:$A$501,'Customer_Dim'!$L$2:$L$501)</f>
        <v>Senior</v>
      </c>
      <c r="T375" s="1" t="str">
        <f>_xlfn.XLOOKUP(E375,Store_Dim!$A$2:$A$21,Store_Dim!$C$2:$C$21)</f>
        <v>South</v>
      </c>
      <c r="U375" s="1" t="str">
        <f>_xlfn.XLOOKUP(E375,Store_Dim!$A$2:$A$21,Store_Dim!$E$2:$E$21)</f>
        <v>Outlet</v>
      </c>
      <c r="V375" s="1">
        <f>Table8[[#This Row],[Cost]]*Table8[[#This Row],[Quantity]]</f>
        <v>348.04</v>
      </c>
      <c r="W375" s="1">
        <f>Table8[[#This Row],[Total_Amount]]-Table8[[#This Row],[Total Cost]]</f>
        <v>983.87000000000012</v>
      </c>
    </row>
    <row r="376" spans="1:23" hidden="1" x14ac:dyDescent="0.25">
      <c r="A376" t="s">
        <v>2140</v>
      </c>
      <c r="B376" s="3">
        <v>45338</v>
      </c>
      <c r="C376" t="s">
        <v>302</v>
      </c>
      <c r="D376" t="s">
        <v>1827</v>
      </c>
      <c r="E376" t="s">
        <v>1904</v>
      </c>
      <c r="F376" s="4">
        <f>IF(ISBLANK(Sales_Fact[[#This Row],[Quantity]]),MEDIAN(Sales_Fact[Quantity]),Sales_Fact[[#This Row],[Quantity]])</f>
        <v>1</v>
      </c>
      <c r="G376" s="1">
        <f>IF(ISBLANK(Sales_Fact[[#This Row],[Unit_Price]]),MEDIAN(Sales_Fact[Unit_Price]),Sales_Fact[[#This Row],[Unit_Price]])</f>
        <v>496.19</v>
      </c>
      <c r="H376" s="2">
        <f>IF(ISBLANK(Sales_Fact[[#This Row],[Discount]]),MEDIAN(Sales_Fact[Discount]),Sales_Fact[[#This Row],[Discount]])</f>
        <v>0.08</v>
      </c>
      <c r="I376" t="s">
        <v>1864</v>
      </c>
      <c r="J376" s="1">
        <f>Sales_Fact[[#This Row],[Quantity2]]*Sales_Fact[[#This Row],[Unit_Price3]]*(1-Sales_Fact[[#This Row],[Discount4]])</f>
        <v>456.4948</v>
      </c>
      <c r="K376" s="1">
        <f>Sales_Fact[[#This Row],[Quantity2]]*Sales_Fact[[#This Row],[Unit_Price3]]</f>
        <v>496.19</v>
      </c>
      <c r="L376" s="1">
        <f>Sales_Fact[[#This Row],[Gross Amount]]*Sales_Fact[[#This Row],[Discount4]]</f>
        <v>39.6952</v>
      </c>
      <c r="M376" s="1" t="str">
        <f>IF(Sales_Fact[[#This Row],[Total_Amount5]]&gt;1000,"High Value","Standard")</f>
        <v>Standard</v>
      </c>
      <c r="N376" s="1" t="str">
        <f>_xlfn.XLOOKUP(D376,Product_Dim!$A$2:$A$101,Product_Dim!$B$2:$B$101,"Not Found")</f>
        <v>Microwave Oven</v>
      </c>
      <c r="O376" s="1" t="str">
        <f>_xlfn.XLOOKUP(D376,Product_Dim!$A$2:$A$101,Product_Dim!$C$2:$C$101)</f>
        <v>Home</v>
      </c>
      <c r="P376" s="1">
        <f>_xlfn.XLOOKUP(D376,Product_Dim!$A$2:$A$101,Product_Dim!$H$2:$H$101)</f>
        <v>447.43</v>
      </c>
      <c r="Q376" s="1" t="str">
        <f>_xlfn.XLOOKUP(C376,'Customer_Dim'!$A$2:$A$501,'Customer_Dim'!$I$2:$I$501)</f>
        <v>Bronze</v>
      </c>
      <c r="R376" s="1" t="str">
        <f>_xlfn.XLOOKUP(C376,'Customer_Dim'!$A$2:$A$501,'Customer_Dim'!$D$2:$D$501)</f>
        <v>Male</v>
      </c>
      <c r="S376" s="1" t="str">
        <f>_xlfn.XLOOKUP(C376,'Customer_Dim'!$A$2:$A$501,'Customer_Dim'!$L$2:$L$501)</f>
        <v>Senior</v>
      </c>
      <c r="T376" s="1" t="str">
        <f>_xlfn.XLOOKUP(E376,Store_Dim!$A$2:$A$21,Store_Dim!$C$2:$C$21)</f>
        <v>East</v>
      </c>
      <c r="U376" s="1" t="str">
        <f>_xlfn.XLOOKUP(E376,Store_Dim!$A$2:$A$21,Store_Dim!$E$2:$E$21)</f>
        <v>Online</v>
      </c>
      <c r="V376" s="1">
        <f>Table8[[#This Row],[Cost]]*Table8[[#This Row],[Quantity]]</f>
        <v>447.43</v>
      </c>
      <c r="W376" s="1">
        <f>Table8[[#This Row],[Total_Amount]]-Table8[[#This Row],[Total Cost]]</f>
        <v>9.0647999999999911</v>
      </c>
    </row>
    <row r="377" spans="1:23" hidden="1" x14ac:dyDescent="0.25">
      <c r="A377" t="s">
        <v>3416</v>
      </c>
      <c r="B377" s="3">
        <v>45434</v>
      </c>
      <c r="C377" t="s">
        <v>302</v>
      </c>
      <c r="D377" t="s">
        <v>1982</v>
      </c>
      <c r="E377" t="s">
        <v>1890</v>
      </c>
      <c r="F377" s="4">
        <f>IF(ISBLANK(Sales_Fact[[#This Row],[Quantity]]),MEDIAN(Sales_Fact[Quantity]),Sales_Fact[[#This Row],[Quantity]])</f>
        <v>1</v>
      </c>
      <c r="G377" s="1">
        <f>IF(ISBLANK(Sales_Fact[[#This Row],[Unit_Price]]),MEDIAN(Sales_Fact[Unit_Price]),Sales_Fact[[#This Row],[Unit_Price]])</f>
        <v>306.36</v>
      </c>
      <c r="H377" s="2">
        <f>IF(ISBLANK(Sales_Fact[[#This Row],[Discount]]),MEDIAN(Sales_Fact[Discount]),Sales_Fact[[#This Row],[Discount]])</f>
        <v>0.01</v>
      </c>
      <c r="I377" t="s">
        <v>1864</v>
      </c>
      <c r="J377" s="1">
        <f>Sales_Fact[[#This Row],[Quantity2]]*Sales_Fact[[#This Row],[Unit_Price3]]*(1-Sales_Fact[[#This Row],[Discount4]])</f>
        <v>303.29640000000001</v>
      </c>
      <c r="K377" s="1">
        <f>Sales_Fact[[#This Row],[Quantity2]]*Sales_Fact[[#This Row],[Unit_Price3]]</f>
        <v>306.36</v>
      </c>
      <c r="L377" s="1">
        <f>Sales_Fact[[#This Row],[Gross Amount]]*Sales_Fact[[#This Row],[Discount4]]</f>
        <v>3.0636000000000001</v>
      </c>
      <c r="M377" s="1" t="str">
        <f>IF(Sales_Fact[[#This Row],[Total_Amount5]]&gt;1000,"High Value","Standard")</f>
        <v>Standard</v>
      </c>
      <c r="N377" s="1" t="str">
        <f>_xlfn.XLOOKUP(D377,Product_Dim!$A$2:$A$101,Product_Dim!$B$2:$B$101,"Not Found")</f>
        <v>Men's Running Jacket</v>
      </c>
      <c r="O377" s="1" t="str">
        <f>_xlfn.XLOOKUP(D377,Product_Dim!$A$2:$A$101,Product_Dim!$C$2:$C$101)</f>
        <v>Clothing</v>
      </c>
      <c r="P377" s="1">
        <f>_xlfn.XLOOKUP(D377,Product_Dim!$A$2:$A$101,Product_Dim!$H$2:$H$101)</f>
        <v>364.67</v>
      </c>
      <c r="Q377" s="1" t="str">
        <f>_xlfn.XLOOKUP(C377,'Customer_Dim'!$A$2:$A$501,'Customer_Dim'!$I$2:$I$501)</f>
        <v>Bronze</v>
      </c>
      <c r="R377" s="1" t="str">
        <f>_xlfn.XLOOKUP(C377,'Customer_Dim'!$A$2:$A$501,'Customer_Dim'!$D$2:$D$501)</f>
        <v>Male</v>
      </c>
      <c r="S377" s="1" t="str">
        <f>_xlfn.XLOOKUP(C377,'Customer_Dim'!$A$2:$A$501,'Customer_Dim'!$L$2:$L$501)</f>
        <v>Senior</v>
      </c>
      <c r="T377" s="1" t="str">
        <f>_xlfn.XLOOKUP(E377,Store_Dim!$A$2:$A$21,Store_Dim!$C$2:$C$21)</f>
        <v>South</v>
      </c>
      <c r="U377" s="1" t="str">
        <f>_xlfn.XLOOKUP(E377,Store_Dim!$A$2:$A$21,Store_Dim!$E$2:$E$21)</f>
        <v>Flagship</v>
      </c>
      <c r="V377" s="1">
        <f>Table8[[#This Row],[Cost]]*Table8[[#This Row],[Quantity]]</f>
        <v>364.67</v>
      </c>
      <c r="W377" s="1">
        <f>Table8[[#This Row],[Total_Amount]]-Table8[[#This Row],[Total Cost]]</f>
        <v>-61.37360000000001</v>
      </c>
    </row>
    <row r="378" spans="1:23" hidden="1" x14ac:dyDescent="0.25">
      <c r="A378" t="s">
        <v>3583</v>
      </c>
      <c r="B378" s="3">
        <v>45850</v>
      </c>
      <c r="C378" t="s">
        <v>305</v>
      </c>
      <c r="D378" t="s">
        <v>1582</v>
      </c>
      <c r="E378" t="s">
        <v>1872</v>
      </c>
      <c r="F378" s="4">
        <f>IF(ISBLANK(Sales_Fact[[#This Row],[Quantity]]),MEDIAN(Sales_Fact[Quantity]),Sales_Fact[[#This Row],[Quantity]])</f>
        <v>4</v>
      </c>
      <c r="G378" s="1">
        <f>IF(ISBLANK(Sales_Fact[[#This Row],[Unit_Price]]),MEDIAN(Sales_Fact[Unit_Price]),Sales_Fact[[#This Row],[Unit_Price]])</f>
        <v>693.16</v>
      </c>
      <c r="H378" s="2">
        <f>IF(ISBLANK(Sales_Fact[[#This Row],[Discount]]),MEDIAN(Sales_Fact[Discount]),Sales_Fact[[#This Row],[Discount]])</f>
        <v>0.05</v>
      </c>
      <c r="I378" t="s">
        <v>1868</v>
      </c>
      <c r="J378" s="1">
        <f>Sales_Fact[[#This Row],[Quantity2]]*Sales_Fact[[#This Row],[Unit_Price3]]*(1-Sales_Fact[[#This Row],[Discount4]])</f>
        <v>2634.0079999999998</v>
      </c>
      <c r="K378" s="1">
        <f>Sales_Fact[[#This Row],[Quantity2]]*Sales_Fact[[#This Row],[Unit_Price3]]</f>
        <v>2772.64</v>
      </c>
      <c r="L378" s="1">
        <f>Sales_Fact[[#This Row],[Gross Amount]]*Sales_Fact[[#This Row],[Discount4]]</f>
        <v>138.63200000000001</v>
      </c>
      <c r="M378" s="1" t="str">
        <f>IF(Sales_Fact[[#This Row],[Total_Amount5]]&gt;1000,"High Value","Standard")</f>
        <v>High Value</v>
      </c>
      <c r="N378" s="1" t="str">
        <f>_xlfn.XLOOKUP(D378,Product_Dim!$A$2:$A$101,Product_Dim!$B$2:$B$101,"Not Found")</f>
        <v>Ceramic Kitchen Bowl Set</v>
      </c>
      <c r="O378" s="1" t="str">
        <f>_xlfn.XLOOKUP(D378,Product_Dim!$A$2:$A$101,Product_Dim!$C$2:$C$101)</f>
        <v>Home</v>
      </c>
      <c r="P378" s="1">
        <f>_xlfn.XLOOKUP(D378,Product_Dim!$A$2:$A$101,Product_Dim!$H$2:$H$101)</f>
        <v>298.86</v>
      </c>
      <c r="Q378" s="1" t="str">
        <f>_xlfn.XLOOKUP(C378,'Customer_Dim'!$A$2:$A$501,'Customer_Dim'!$I$2:$I$501)</f>
        <v>Bronze</v>
      </c>
      <c r="R378" s="1" t="str">
        <f>_xlfn.XLOOKUP(C378,'Customer_Dim'!$A$2:$A$501,'Customer_Dim'!$D$2:$D$501)</f>
        <v>Female</v>
      </c>
      <c r="S378" s="1" t="str">
        <f>_xlfn.XLOOKUP(C378,'Customer_Dim'!$A$2:$A$501,'Customer_Dim'!$L$2:$L$501)</f>
        <v>Middle Age</v>
      </c>
      <c r="T378" s="1" t="str">
        <f>_xlfn.XLOOKUP(E378,Store_Dim!$A$2:$A$21,Store_Dim!$C$2:$C$21)</f>
        <v>South</v>
      </c>
      <c r="U378" s="1" t="str">
        <f>_xlfn.XLOOKUP(E378,Store_Dim!$A$2:$A$21,Store_Dim!$E$2:$E$21)</f>
        <v>Online</v>
      </c>
      <c r="V378" s="1">
        <f>Table8[[#This Row],[Cost]]*Table8[[#This Row],[Quantity]]</f>
        <v>1195.44</v>
      </c>
      <c r="W378" s="1">
        <f>Table8[[#This Row],[Total_Amount]]-Table8[[#This Row],[Total Cost]]</f>
        <v>1438.5679999999998</v>
      </c>
    </row>
    <row r="379" spans="1:23" hidden="1" x14ac:dyDescent="0.25">
      <c r="A379" t="s">
        <v>2134</v>
      </c>
      <c r="B379" s="3">
        <v>45768</v>
      </c>
      <c r="C379" t="s">
        <v>305</v>
      </c>
      <c r="D379" t="s">
        <v>1686</v>
      </c>
      <c r="E379" t="s">
        <v>1890</v>
      </c>
      <c r="F379" s="4">
        <f>IF(ISBLANK(Sales_Fact[[#This Row],[Quantity]]),MEDIAN(Sales_Fact[Quantity]),Sales_Fact[[#This Row],[Quantity]])</f>
        <v>1</v>
      </c>
      <c r="G379" s="1">
        <f>IF(ISBLANK(Sales_Fact[[#This Row],[Unit_Price]]),MEDIAN(Sales_Fact[Unit_Price]),Sales_Fact[[#This Row],[Unit_Price]])</f>
        <v>995.52</v>
      </c>
      <c r="H379" s="2">
        <f>IF(ISBLANK(Sales_Fact[[#This Row],[Discount]]),MEDIAN(Sales_Fact[Discount]),Sales_Fact[[#This Row],[Discount]])</f>
        <v>0.22</v>
      </c>
      <c r="I379" t="s">
        <v>1864</v>
      </c>
      <c r="J379" s="1">
        <f>Sales_Fact[[#This Row],[Quantity2]]*Sales_Fact[[#This Row],[Unit_Price3]]*(1-Sales_Fact[[#This Row],[Discount4]])</f>
        <v>776.50559999999996</v>
      </c>
      <c r="K379" s="1">
        <f>Sales_Fact[[#This Row],[Quantity2]]*Sales_Fact[[#This Row],[Unit_Price3]]</f>
        <v>995.52</v>
      </c>
      <c r="L379" s="1">
        <f>Sales_Fact[[#This Row],[Gross Amount]]*Sales_Fact[[#This Row],[Discount4]]</f>
        <v>219.01439999999999</v>
      </c>
      <c r="M379" s="1" t="str">
        <f>IF(Sales_Fact[[#This Row],[Total_Amount5]]&gt;1000,"High Value","Standard")</f>
        <v>Standard</v>
      </c>
      <c r="N379" s="1" t="str">
        <f>_xlfn.XLOOKUP(D379,Product_Dim!$A$2:$A$101,Product_Dim!$B$2:$B$101,"Not Found")</f>
        <v>High-Grip Football</v>
      </c>
      <c r="O379" s="1" t="str">
        <f>_xlfn.XLOOKUP(D379,Product_Dim!$A$2:$A$101,Product_Dim!$C$2:$C$101)</f>
        <v>Sports</v>
      </c>
      <c r="P379" s="1">
        <f>_xlfn.XLOOKUP(D379,Product_Dim!$A$2:$A$101,Product_Dim!$H$2:$H$101)</f>
        <v>318.91000000000003</v>
      </c>
      <c r="Q379" s="1" t="str">
        <f>_xlfn.XLOOKUP(C379,'Customer_Dim'!$A$2:$A$501,'Customer_Dim'!$I$2:$I$501)</f>
        <v>Bronze</v>
      </c>
      <c r="R379" s="1" t="str">
        <f>_xlfn.XLOOKUP(C379,'Customer_Dim'!$A$2:$A$501,'Customer_Dim'!$D$2:$D$501)</f>
        <v>Female</v>
      </c>
      <c r="S379" s="1" t="str">
        <f>_xlfn.XLOOKUP(C379,'Customer_Dim'!$A$2:$A$501,'Customer_Dim'!$L$2:$L$501)</f>
        <v>Middle Age</v>
      </c>
      <c r="T379" s="1" t="str">
        <f>_xlfn.XLOOKUP(E379,Store_Dim!$A$2:$A$21,Store_Dim!$C$2:$C$21)</f>
        <v>South</v>
      </c>
      <c r="U379" s="1" t="str">
        <f>_xlfn.XLOOKUP(E379,Store_Dim!$A$2:$A$21,Store_Dim!$E$2:$E$21)</f>
        <v>Flagship</v>
      </c>
      <c r="V379" s="1">
        <f>Table8[[#This Row],[Cost]]*Table8[[#This Row],[Quantity]]</f>
        <v>318.91000000000003</v>
      </c>
      <c r="W379" s="1">
        <f>Table8[[#This Row],[Total_Amount]]-Table8[[#This Row],[Total Cost]]</f>
        <v>457.59559999999993</v>
      </c>
    </row>
    <row r="380" spans="1:23" hidden="1" x14ac:dyDescent="0.25">
      <c r="A380" t="s">
        <v>1986</v>
      </c>
      <c r="B380" s="3">
        <v>45453</v>
      </c>
      <c r="C380" t="s">
        <v>308</v>
      </c>
      <c r="D380" t="s">
        <v>1626</v>
      </c>
      <c r="E380" t="s">
        <v>1896</v>
      </c>
      <c r="F380" s="4">
        <f>IF(ISBLANK(Sales_Fact[[#This Row],[Quantity]]),MEDIAN(Sales_Fact[Quantity]),Sales_Fact[[#This Row],[Quantity]])</f>
        <v>4</v>
      </c>
      <c r="G380" s="1">
        <f>IF(ISBLANK(Sales_Fact[[#This Row],[Unit_Price]]),MEDIAN(Sales_Fact[Unit_Price]),Sales_Fact[[#This Row],[Unit_Price]])</f>
        <v>241.32</v>
      </c>
      <c r="H380" s="2">
        <f>IF(ISBLANK(Sales_Fact[[#This Row],[Discount]]),MEDIAN(Sales_Fact[Discount]),Sales_Fact[[#This Row],[Discount]])</f>
        <v>0.28999999999999998</v>
      </c>
      <c r="I380" t="s">
        <v>1864</v>
      </c>
      <c r="J380" s="1">
        <f>Sales_Fact[[#This Row],[Quantity2]]*Sales_Fact[[#This Row],[Unit_Price3]]*(1-Sales_Fact[[#This Row],[Discount4]])</f>
        <v>685.34879999999998</v>
      </c>
      <c r="K380" s="1">
        <f>Sales_Fact[[#This Row],[Quantity2]]*Sales_Fact[[#This Row],[Unit_Price3]]</f>
        <v>965.28</v>
      </c>
      <c r="L380" s="1">
        <f>Sales_Fact[[#This Row],[Gross Amount]]*Sales_Fact[[#This Row],[Discount4]]</f>
        <v>279.93119999999999</v>
      </c>
      <c r="M380" s="1" t="str">
        <f>IF(Sales_Fact[[#This Row],[Total_Amount5]]&gt;1000,"High Value","Standard")</f>
        <v>Standard</v>
      </c>
      <c r="N380" s="1" t="str">
        <f>_xlfn.XLOOKUP(D380,Product_Dim!$A$2:$A$101,Product_Dim!$B$2:$B$101,"Not Found")</f>
        <v>Women's Scarf Set</v>
      </c>
      <c r="O380" s="1" t="str">
        <f>_xlfn.XLOOKUP(D380,Product_Dim!$A$2:$A$101,Product_Dim!$C$2:$C$101)</f>
        <v>Clothing</v>
      </c>
      <c r="P380" s="1">
        <f>_xlfn.XLOOKUP(D380,Product_Dim!$A$2:$A$101,Product_Dim!$H$2:$H$101)</f>
        <v>174.02</v>
      </c>
      <c r="Q380" s="1" t="str">
        <f>_xlfn.XLOOKUP(C380,'Customer_Dim'!$A$2:$A$501,'Customer_Dim'!$I$2:$I$501)</f>
        <v>Platinum</v>
      </c>
      <c r="R380" s="1" t="str">
        <f>_xlfn.XLOOKUP(C380,'Customer_Dim'!$A$2:$A$501,'Customer_Dim'!$D$2:$D$501)</f>
        <v>Female</v>
      </c>
      <c r="S380" s="1" t="str">
        <f>_xlfn.XLOOKUP(C380,'Customer_Dim'!$A$2:$A$501,'Customer_Dim'!$L$2:$L$501)</f>
        <v>Young</v>
      </c>
      <c r="T380" s="1" t="str">
        <f>_xlfn.XLOOKUP(E380,Store_Dim!$A$2:$A$21,Store_Dim!$C$2:$C$21)</f>
        <v>East</v>
      </c>
      <c r="U380" s="1" t="str">
        <f>_xlfn.XLOOKUP(E380,Store_Dim!$A$2:$A$21,Store_Dim!$E$2:$E$21)</f>
        <v>Flagship</v>
      </c>
      <c r="V380" s="1">
        <f>Table8[[#This Row],[Cost]]*Table8[[#This Row],[Quantity]]</f>
        <v>696.08</v>
      </c>
      <c r="W380" s="1">
        <f>Table8[[#This Row],[Total_Amount]]-Table8[[#This Row],[Total Cost]]</f>
        <v>-10.731200000000058</v>
      </c>
    </row>
    <row r="381" spans="1:23" hidden="1" x14ac:dyDescent="0.25">
      <c r="A381" t="s">
        <v>3804</v>
      </c>
      <c r="B381" s="3">
        <v>45714</v>
      </c>
      <c r="C381" t="s">
        <v>308</v>
      </c>
      <c r="D381" t="s">
        <v>1848</v>
      </c>
      <c r="E381" t="s">
        <v>1890</v>
      </c>
      <c r="F381" s="4">
        <f>IF(ISBLANK(Sales_Fact[[#This Row],[Quantity]]),MEDIAN(Sales_Fact[Quantity]),Sales_Fact[[#This Row],[Quantity]])</f>
        <v>3</v>
      </c>
      <c r="G381" s="1">
        <f>IF(ISBLANK(Sales_Fact[[#This Row],[Unit_Price]]),MEDIAN(Sales_Fact[Unit_Price]),Sales_Fact[[#This Row],[Unit_Price]])</f>
        <v>636.03</v>
      </c>
      <c r="H381" s="2">
        <f>IF(ISBLANK(Sales_Fact[[#This Row],[Discount]]),MEDIAN(Sales_Fact[Discount]),Sales_Fact[[#This Row],[Discount]])</f>
        <v>0.06</v>
      </c>
      <c r="I381" t="s">
        <v>1864</v>
      </c>
      <c r="J381" s="1">
        <f>Sales_Fact[[#This Row],[Quantity2]]*Sales_Fact[[#This Row],[Unit_Price3]]*(1-Sales_Fact[[#This Row],[Discount4]])</f>
        <v>1793.6045999999999</v>
      </c>
      <c r="K381" s="1">
        <f>Sales_Fact[[#This Row],[Quantity2]]*Sales_Fact[[#This Row],[Unit_Price3]]</f>
        <v>1908.09</v>
      </c>
      <c r="L381" s="1">
        <f>Sales_Fact[[#This Row],[Gross Amount]]*Sales_Fact[[#This Row],[Discount4]]</f>
        <v>114.48539999999998</v>
      </c>
      <c r="M381" s="1" t="str">
        <f>IF(Sales_Fact[[#This Row],[Total_Amount5]]&gt;1000,"High Value","Standard")</f>
        <v>High Value</v>
      </c>
      <c r="N381" s="1" t="str">
        <f>_xlfn.XLOOKUP(D381,Product_Dim!$A$2:$A$101,Product_Dim!$B$2:$B$101,"Not Found")</f>
        <v>Stainless Steel Cookware Set</v>
      </c>
      <c r="O381" s="1" t="str">
        <f>_xlfn.XLOOKUP(D381,Product_Dim!$A$2:$A$101,Product_Dim!$C$2:$C$101)</f>
        <v>Home</v>
      </c>
      <c r="P381" s="1">
        <f>_xlfn.XLOOKUP(D381,Product_Dim!$A$2:$A$101,Product_Dim!$H$2:$H$101)</f>
        <v>201.41</v>
      </c>
      <c r="Q381" s="1" t="str">
        <f>_xlfn.XLOOKUP(C381,'Customer_Dim'!$A$2:$A$501,'Customer_Dim'!$I$2:$I$501)</f>
        <v>Platinum</v>
      </c>
      <c r="R381" s="1" t="str">
        <f>_xlfn.XLOOKUP(C381,'Customer_Dim'!$A$2:$A$501,'Customer_Dim'!$D$2:$D$501)</f>
        <v>Female</v>
      </c>
      <c r="S381" s="1" t="str">
        <f>_xlfn.XLOOKUP(C381,'Customer_Dim'!$A$2:$A$501,'Customer_Dim'!$L$2:$L$501)</f>
        <v>Young</v>
      </c>
      <c r="T381" s="1" t="str">
        <f>_xlfn.XLOOKUP(E381,Store_Dim!$A$2:$A$21,Store_Dim!$C$2:$C$21)</f>
        <v>South</v>
      </c>
      <c r="U381" s="1" t="str">
        <f>_xlfn.XLOOKUP(E381,Store_Dim!$A$2:$A$21,Store_Dim!$E$2:$E$21)</f>
        <v>Flagship</v>
      </c>
      <c r="V381" s="1">
        <f>Table8[[#This Row],[Cost]]*Table8[[#This Row],[Quantity]]</f>
        <v>604.23</v>
      </c>
      <c r="W381" s="1">
        <f>Table8[[#This Row],[Total_Amount]]-Table8[[#This Row],[Total Cost]]</f>
        <v>1189.3745999999999</v>
      </c>
    </row>
    <row r="382" spans="1:23" hidden="1" x14ac:dyDescent="0.25">
      <c r="A382" t="s">
        <v>2314</v>
      </c>
      <c r="B382" s="3">
        <v>45520</v>
      </c>
      <c r="C382" t="s">
        <v>308</v>
      </c>
      <c r="D382" t="s">
        <v>1704</v>
      </c>
      <c r="E382" t="s">
        <v>1904</v>
      </c>
      <c r="F382" s="4">
        <f>IF(ISBLANK(Sales_Fact[[#This Row],[Quantity]]),MEDIAN(Sales_Fact[Quantity]),Sales_Fact[[#This Row],[Quantity]])</f>
        <v>4</v>
      </c>
      <c r="G382" s="1">
        <f>IF(ISBLANK(Sales_Fact[[#This Row],[Unit_Price]]),MEDIAN(Sales_Fact[Unit_Price]),Sales_Fact[[#This Row],[Unit_Price]])</f>
        <v>603.30999999999995</v>
      </c>
      <c r="H382" s="2">
        <f>IF(ISBLANK(Sales_Fact[[#This Row],[Discount]]),MEDIAN(Sales_Fact[Discount]),Sales_Fact[[#This Row],[Discount]])</f>
        <v>0.15</v>
      </c>
      <c r="I382" t="s">
        <v>1868</v>
      </c>
      <c r="J382" s="1">
        <f>Sales_Fact[[#This Row],[Quantity2]]*Sales_Fact[[#This Row],[Unit_Price3]]*(1-Sales_Fact[[#This Row],[Discount4]])</f>
        <v>2051.2539999999999</v>
      </c>
      <c r="K382" s="1">
        <f>Sales_Fact[[#This Row],[Quantity2]]*Sales_Fact[[#This Row],[Unit_Price3]]</f>
        <v>2413.2399999999998</v>
      </c>
      <c r="L382" s="1">
        <f>Sales_Fact[[#This Row],[Gross Amount]]*Sales_Fact[[#This Row],[Discount4]]</f>
        <v>361.98599999999993</v>
      </c>
      <c r="M382" s="1" t="str">
        <f>IF(Sales_Fact[[#This Row],[Total_Amount5]]&gt;1000,"High Value","Standard")</f>
        <v>High Value</v>
      </c>
      <c r="N382" s="1" t="str">
        <f>_xlfn.XLOOKUP(D382,Product_Dim!$A$2:$A$101,Product_Dim!$B$2:$B$101,"Not Found")</f>
        <v>HDMI Cable – 2m</v>
      </c>
      <c r="O382" s="1" t="str">
        <f>_xlfn.XLOOKUP(D382,Product_Dim!$A$2:$A$101,Product_Dim!$C$2:$C$101)</f>
        <v>Electronics</v>
      </c>
      <c r="P382" s="1">
        <f>_xlfn.XLOOKUP(D382,Product_Dim!$A$2:$A$101,Product_Dim!$H$2:$H$101)</f>
        <v>88.49</v>
      </c>
      <c r="Q382" s="1" t="str">
        <f>_xlfn.XLOOKUP(C382,'Customer_Dim'!$A$2:$A$501,'Customer_Dim'!$I$2:$I$501)</f>
        <v>Platinum</v>
      </c>
      <c r="R382" s="1" t="str">
        <f>_xlfn.XLOOKUP(C382,'Customer_Dim'!$A$2:$A$501,'Customer_Dim'!$D$2:$D$501)</f>
        <v>Female</v>
      </c>
      <c r="S382" s="1" t="str">
        <f>_xlfn.XLOOKUP(C382,'Customer_Dim'!$A$2:$A$501,'Customer_Dim'!$L$2:$L$501)</f>
        <v>Young</v>
      </c>
      <c r="T382" s="1" t="str">
        <f>_xlfn.XLOOKUP(E382,Store_Dim!$A$2:$A$21,Store_Dim!$C$2:$C$21)</f>
        <v>East</v>
      </c>
      <c r="U382" s="1" t="str">
        <f>_xlfn.XLOOKUP(E382,Store_Dim!$A$2:$A$21,Store_Dim!$E$2:$E$21)</f>
        <v>Online</v>
      </c>
      <c r="V382" s="1">
        <f>Table8[[#This Row],[Cost]]*Table8[[#This Row],[Quantity]]</f>
        <v>353.96</v>
      </c>
      <c r="W382" s="1">
        <f>Table8[[#This Row],[Total_Amount]]-Table8[[#This Row],[Total Cost]]</f>
        <v>1697.2939999999999</v>
      </c>
    </row>
    <row r="383" spans="1:23" hidden="1" x14ac:dyDescent="0.25">
      <c r="A383" t="s">
        <v>1926</v>
      </c>
      <c r="B383" s="3">
        <v>45677</v>
      </c>
      <c r="C383" t="s">
        <v>308</v>
      </c>
      <c r="D383" t="s">
        <v>1650</v>
      </c>
      <c r="E383" t="s">
        <v>1863</v>
      </c>
      <c r="F383" s="4">
        <f>IF(ISBLANK(Sales_Fact[[#This Row],[Quantity]]),MEDIAN(Sales_Fact[Quantity]),Sales_Fact[[#This Row],[Quantity]])</f>
        <v>3</v>
      </c>
      <c r="G383" s="1">
        <f>IF(ISBLANK(Sales_Fact[[#This Row],[Unit_Price]]),MEDIAN(Sales_Fact[Unit_Price]),Sales_Fact[[#This Row],[Unit_Price]])</f>
        <v>437.96</v>
      </c>
      <c r="H383" s="2">
        <f>IF(ISBLANK(Sales_Fact[[#This Row],[Discount]]),MEDIAN(Sales_Fact[Discount]),Sales_Fact[[#This Row],[Discount]])</f>
        <v>0.27</v>
      </c>
      <c r="I383" t="s">
        <v>1864</v>
      </c>
      <c r="J383" s="1">
        <f>Sales_Fact[[#This Row],[Quantity2]]*Sales_Fact[[#This Row],[Unit_Price3]]*(1-Sales_Fact[[#This Row],[Discount4]])</f>
        <v>959.13239999999985</v>
      </c>
      <c r="K383" s="1">
        <f>Sales_Fact[[#This Row],[Quantity2]]*Sales_Fact[[#This Row],[Unit_Price3]]</f>
        <v>1313.8799999999999</v>
      </c>
      <c r="L383" s="1">
        <f>Sales_Fact[[#This Row],[Gross Amount]]*Sales_Fact[[#This Row],[Discount4]]</f>
        <v>354.74759999999998</v>
      </c>
      <c r="M383" s="1" t="str">
        <f>IF(Sales_Fact[[#This Row],[Total_Amount5]]&gt;1000,"High Value","Standard")</f>
        <v>Standard</v>
      </c>
      <c r="N383" s="1" t="str">
        <f>_xlfn.XLOOKUP(D383,Product_Dim!$A$2:$A$101,Product_Dim!$B$2:$B$101,"Not Found")</f>
        <v>Modern Wall Clock</v>
      </c>
      <c r="O383" s="1" t="str">
        <f>_xlfn.XLOOKUP(D383,Product_Dim!$A$2:$A$101,Product_Dim!$C$2:$C$101)</f>
        <v>Home</v>
      </c>
      <c r="P383" s="1">
        <f>_xlfn.XLOOKUP(D383,Product_Dim!$A$2:$A$101,Product_Dim!$H$2:$H$101)</f>
        <v>179.77</v>
      </c>
      <c r="Q383" s="1" t="str">
        <f>_xlfn.XLOOKUP(C383,'Customer_Dim'!$A$2:$A$501,'Customer_Dim'!$I$2:$I$501)</f>
        <v>Platinum</v>
      </c>
      <c r="R383" s="1" t="str">
        <f>_xlfn.XLOOKUP(C383,'Customer_Dim'!$A$2:$A$501,'Customer_Dim'!$D$2:$D$501)</f>
        <v>Female</v>
      </c>
      <c r="S383" s="1" t="str">
        <f>_xlfn.XLOOKUP(C383,'Customer_Dim'!$A$2:$A$501,'Customer_Dim'!$L$2:$L$501)</f>
        <v>Young</v>
      </c>
      <c r="T383" s="1" t="str">
        <f>_xlfn.XLOOKUP(E383,Store_Dim!$A$2:$A$21,Store_Dim!$C$2:$C$21)</f>
        <v>North</v>
      </c>
      <c r="U383" s="1" t="str">
        <f>_xlfn.XLOOKUP(E383,Store_Dim!$A$2:$A$21,Store_Dim!$E$2:$E$21)</f>
        <v>Flagship</v>
      </c>
      <c r="V383" s="1">
        <f>Table8[[#This Row],[Cost]]*Table8[[#This Row],[Quantity]]</f>
        <v>539.31000000000006</v>
      </c>
      <c r="W383" s="1">
        <f>Table8[[#This Row],[Total_Amount]]-Table8[[#This Row],[Total Cost]]</f>
        <v>419.82239999999979</v>
      </c>
    </row>
    <row r="384" spans="1:23" hidden="1" x14ac:dyDescent="0.25">
      <c r="A384" t="s">
        <v>2340</v>
      </c>
      <c r="B384" s="3">
        <v>45906</v>
      </c>
      <c r="C384" t="s">
        <v>308</v>
      </c>
      <c r="D384" t="s">
        <v>1755</v>
      </c>
      <c r="E384" t="s">
        <v>1866</v>
      </c>
      <c r="F384" s="4">
        <f>IF(ISBLANK(Sales_Fact[[#This Row],[Quantity]]),MEDIAN(Sales_Fact[Quantity]),Sales_Fact[[#This Row],[Quantity]])</f>
        <v>2</v>
      </c>
      <c r="G384" s="1">
        <f>IF(ISBLANK(Sales_Fact[[#This Row],[Unit_Price]]),MEDIAN(Sales_Fact[Unit_Price]),Sales_Fact[[#This Row],[Unit_Price]])</f>
        <v>56.91</v>
      </c>
      <c r="H384" s="2">
        <f>IF(ISBLANK(Sales_Fact[[#This Row],[Discount]]),MEDIAN(Sales_Fact[Discount]),Sales_Fact[[#This Row],[Discount]])</f>
        <v>0.08</v>
      </c>
      <c r="I384" t="s">
        <v>1861</v>
      </c>
      <c r="J384" s="1">
        <f>Sales_Fact[[#This Row],[Quantity2]]*Sales_Fact[[#This Row],[Unit_Price3]]*(1-Sales_Fact[[#This Row],[Discount4]])</f>
        <v>104.7144</v>
      </c>
      <c r="K384" s="1">
        <f>Sales_Fact[[#This Row],[Quantity2]]*Sales_Fact[[#This Row],[Unit_Price3]]</f>
        <v>113.82</v>
      </c>
      <c r="L384" s="1">
        <f>Sales_Fact[[#This Row],[Gross Amount]]*Sales_Fact[[#This Row],[Discount4]]</f>
        <v>9.105599999999999</v>
      </c>
      <c r="M384" s="1" t="str">
        <f>IF(Sales_Fact[[#This Row],[Total_Amount5]]&gt;1000,"High Value","Standard")</f>
        <v>Standard</v>
      </c>
      <c r="N384" s="1" t="str">
        <f>_xlfn.XLOOKUP(D384,Product_Dim!$A$2:$A$101,Product_Dim!$B$2:$B$101,"Not Found")</f>
        <v>Wooden Nightstand</v>
      </c>
      <c r="O384" s="1" t="str">
        <f>_xlfn.XLOOKUP(D384,Product_Dim!$A$2:$A$101,Product_Dim!$C$2:$C$101)</f>
        <v>Home</v>
      </c>
      <c r="P384" s="1">
        <f>_xlfn.XLOOKUP(D384,Product_Dim!$A$2:$A$101,Product_Dim!$H$2:$H$101)</f>
        <v>243.7</v>
      </c>
      <c r="Q384" s="1" t="str">
        <f>_xlfn.XLOOKUP(C384,'Customer_Dim'!$A$2:$A$501,'Customer_Dim'!$I$2:$I$501)</f>
        <v>Platinum</v>
      </c>
      <c r="R384" s="1" t="str">
        <f>_xlfn.XLOOKUP(C384,'Customer_Dim'!$A$2:$A$501,'Customer_Dim'!$D$2:$D$501)</f>
        <v>Female</v>
      </c>
      <c r="S384" s="1" t="str">
        <f>_xlfn.XLOOKUP(C384,'Customer_Dim'!$A$2:$A$501,'Customer_Dim'!$L$2:$L$501)</f>
        <v>Young</v>
      </c>
      <c r="T384" s="1" t="str">
        <f>_xlfn.XLOOKUP(E384,Store_Dim!$A$2:$A$21,Store_Dim!$C$2:$C$21)</f>
        <v>West</v>
      </c>
      <c r="U384" s="1" t="str">
        <f>_xlfn.XLOOKUP(E384,Store_Dim!$A$2:$A$21,Store_Dim!$E$2:$E$21)</f>
        <v>Online</v>
      </c>
      <c r="V384" s="1">
        <f>Table8[[#This Row],[Cost]]*Table8[[#This Row],[Quantity]]</f>
        <v>487.4</v>
      </c>
      <c r="W384" s="1">
        <f>Table8[[#This Row],[Total_Amount]]-Table8[[#This Row],[Total Cost]]</f>
        <v>-382.68559999999997</v>
      </c>
    </row>
    <row r="385" spans="1:23" hidden="1" x14ac:dyDescent="0.25">
      <c r="A385" t="s">
        <v>3685</v>
      </c>
      <c r="B385" s="3">
        <v>45875</v>
      </c>
      <c r="C385" t="s">
        <v>308</v>
      </c>
      <c r="D385" t="s">
        <v>1848</v>
      </c>
      <c r="E385" t="s">
        <v>1886</v>
      </c>
      <c r="F385" s="4">
        <f>IF(ISBLANK(Sales_Fact[[#This Row],[Quantity]]),MEDIAN(Sales_Fact[Quantity]),Sales_Fact[[#This Row],[Quantity]])</f>
        <v>1</v>
      </c>
      <c r="G385" s="1">
        <f>IF(ISBLANK(Sales_Fact[[#This Row],[Unit_Price]]),MEDIAN(Sales_Fact[Unit_Price]),Sales_Fact[[#This Row],[Unit_Price]])</f>
        <v>141.79</v>
      </c>
      <c r="H385" s="2">
        <f>IF(ISBLANK(Sales_Fact[[#This Row],[Discount]]),MEDIAN(Sales_Fact[Discount]),Sales_Fact[[#This Row],[Discount]])</f>
        <v>0.1</v>
      </c>
      <c r="I385" t="s">
        <v>1861</v>
      </c>
      <c r="J385" s="1">
        <f>Sales_Fact[[#This Row],[Quantity2]]*Sales_Fact[[#This Row],[Unit_Price3]]*(1-Sales_Fact[[#This Row],[Discount4]])</f>
        <v>127.61099999999999</v>
      </c>
      <c r="K385" s="1">
        <f>Sales_Fact[[#This Row],[Quantity2]]*Sales_Fact[[#This Row],[Unit_Price3]]</f>
        <v>141.79</v>
      </c>
      <c r="L385" s="1">
        <f>Sales_Fact[[#This Row],[Gross Amount]]*Sales_Fact[[#This Row],[Discount4]]</f>
        <v>14.179</v>
      </c>
      <c r="M385" s="1" t="str">
        <f>IF(Sales_Fact[[#This Row],[Total_Amount5]]&gt;1000,"High Value","Standard")</f>
        <v>Standard</v>
      </c>
      <c r="N385" s="1" t="str">
        <f>_xlfn.XLOOKUP(D385,Product_Dim!$A$2:$A$101,Product_Dim!$B$2:$B$101,"Not Found")</f>
        <v>Stainless Steel Cookware Set</v>
      </c>
      <c r="O385" s="1" t="str">
        <f>_xlfn.XLOOKUP(D385,Product_Dim!$A$2:$A$101,Product_Dim!$C$2:$C$101)</f>
        <v>Home</v>
      </c>
      <c r="P385" s="1">
        <f>_xlfn.XLOOKUP(D385,Product_Dim!$A$2:$A$101,Product_Dim!$H$2:$H$101)</f>
        <v>201.41</v>
      </c>
      <c r="Q385" s="1" t="str">
        <f>_xlfn.XLOOKUP(C385,'Customer_Dim'!$A$2:$A$501,'Customer_Dim'!$I$2:$I$501)</f>
        <v>Platinum</v>
      </c>
      <c r="R385" s="1" t="str">
        <f>_xlfn.XLOOKUP(C385,'Customer_Dim'!$A$2:$A$501,'Customer_Dim'!$D$2:$D$501)</f>
        <v>Female</v>
      </c>
      <c r="S385" s="1" t="str">
        <f>_xlfn.XLOOKUP(C385,'Customer_Dim'!$A$2:$A$501,'Customer_Dim'!$L$2:$L$501)</f>
        <v>Young</v>
      </c>
      <c r="T385" s="1" t="str">
        <f>_xlfn.XLOOKUP(E385,Store_Dim!$A$2:$A$21,Store_Dim!$C$2:$C$21)</f>
        <v>West</v>
      </c>
      <c r="U385" s="1" t="str">
        <f>_xlfn.XLOOKUP(E385,Store_Dim!$A$2:$A$21,Store_Dim!$E$2:$E$21)</f>
        <v>Flagship</v>
      </c>
      <c r="V385" s="1">
        <f>Table8[[#This Row],[Cost]]*Table8[[#This Row],[Quantity]]</f>
        <v>201.41</v>
      </c>
      <c r="W385" s="1">
        <f>Table8[[#This Row],[Total_Amount]]-Table8[[#This Row],[Total Cost]]</f>
        <v>-73.799000000000007</v>
      </c>
    </row>
    <row r="386" spans="1:23" hidden="1" x14ac:dyDescent="0.25">
      <c r="A386" t="s">
        <v>2403</v>
      </c>
      <c r="B386" s="3">
        <v>45633</v>
      </c>
      <c r="C386" t="s">
        <v>308</v>
      </c>
      <c r="D386" t="s">
        <v>1830</v>
      </c>
      <c r="E386" t="s">
        <v>1913</v>
      </c>
      <c r="F386" s="4">
        <f>IF(ISBLANK(Sales_Fact[[#This Row],[Quantity]]),MEDIAN(Sales_Fact[Quantity]),Sales_Fact[[#This Row],[Quantity]])</f>
        <v>4</v>
      </c>
      <c r="G386" s="1">
        <f>IF(ISBLANK(Sales_Fact[[#This Row],[Unit_Price]]),MEDIAN(Sales_Fact[Unit_Price]),Sales_Fact[[#This Row],[Unit_Price]])</f>
        <v>355.14</v>
      </c>
      <c r="H386" s="2">
        <f>IF(ISBLANK(Sales_Fact[[#This Row],[Discount]]),MEDIAN(Sales_Fact[Discount]),Sales_Fact[[#This Row],[Discount]])</f>
        <v>0.16</v>
      </c>
      <c r="I386" t="s">
        <v>1861</v>
      </c>
      <c r="J386" s="1">
        <f>Sales_Fact[[#This Row],[Quantity2]]*Sales_Fact[[#This Row],[Unit_Price3]]*(1-Sales_Fact[[#This Row],[Discount4]])</f>
        <v>1193.2703999999999</v>
      </c>
      <c r="K386" s="1">
        <f>Sales_Fact[[#This Row],[Quantity2]]*Sales_Fact[[#This Row],[Unit_Price3]]</f>
        <v>1420.56</v>
      </c>
      <c r="L386" s="1">
        <f>Sales_Fact[[#This Row],[Gross Amount]]*Sales_Fact[[#This Row],[Discount4]]</f>
        <v>227.28960000000001</v>
      </c>
      <c r="M386" s="1" t="str">
        <f>IF(Sales_Fact[[#This Row],[Total_Amount5]]&gt;1000,"High Value","Standard")</f>
        <v>High Value</v>
      </c>
      <c r="N386" s="1" t="str">
        <f>_xlfn.XLOOKUP(D386,Product_Dim!$A$2:$A$101,Product_Dim!$B$2:$B$101,"Not Found")</f>
        <v>USB-C Laptop Charger</v>
      </c>
      <c r="O386" s="1" t="str">
        <f>_xlfn.XLOOKUP(D386,Product_Dim!$A$2:$A$101,Product_Dim!$C$2:$C$101)</f>
        <v>Electronics</v>
      </c>
      <c r="P386" s="1">
        <f>_xlfn.XLOOKUP(D386,Product_Dim!$A$2:$A$101,Product_Dim!$H$2:$H$101)</f>
        <v>377.52</v>
      </c>
      <c r="Q386" s="1" t="str">
        <f>_xlfn.XLOOKUP(C386,'Customer_Dim'!$A$2:$A$501,'Customer_Dim'!$I$2:$I$501)</f>
        <v>Platinum</v>
      </c>
      <c r="R386" s="1" t="str">
        <f>_xlfn.XLOOKUP(C386,'Customer_Dim'!$A$2:$A$501,'Customer_Dim'!$D$2:$D$501)</f>
        <v>Female</v>
      </c>
      <c r="S386" s="1" t="str">
        <f>_xlfn.XLOOKUP(C386,'Customer_Dim'!$A$2:$A$501,'Customer_Dim'!$L$2:$L$501)</f>
        <v>Young</v>
      </c>
      <c r="T386" s="1" t="str">
        <f>_xlfn.XLOOKUP(E386,Store_Dim!$A$2:$A$21,Store_Dim!$C$2:$C$21)</f>
        <v>North</v>
      </c>
      <c r="U386" s="1" t="str">
        <f>_xlfn.XLOOKUP(E386,Store_Dim!$A$2:$A$21,Store_Dim!$E$2:$E$21)</f>
        <v>Online</v>
      </c>
      <c r="V386" s="1">
        <f>Table8[[#This Row],[Cost]]*Table8[[#This Row],[Quantity]]</f>
        <v>1510.08</v>
      </c>
      <c r="W386" s="1">
        <f>Table8[[#This Row],[Total_Amount]]-Table8[[#This Row],[Total Cost]]</f>
        <v>-316.80960000000005</v>
      </c>
    </row>
    <row r="387" spans="1:23" hidden="1" x14ac:dyDescent="0.25">
      <c r="A387" t="s">
        <v>3127</v>
      </c>
      <c r="B387" s="3">
        <v>45619</v>
      </c>
      <c r="C387" t="s">
        <v>308</v>
      </c>
      <c r="D387" t="s">
        <v>1761</v>
      </c>
      <c r="E387" t="s">
        <v>1890</v>
      </c>
      <c r="F387" s="4">
        <f>IF(ISBLANK(Sales_Fact[[#This Row],[Quantity]]),MEDIAN(Sales_Fact[Quantity]),Sales_Fact[[#This Row],[Quantity]])</f>
        <v>4</v>
      </c>
      <c r="G387" s="1">
        <f>IF(ISBLANK(Sales_Fact[[#This Row],[Unit_Price]]),MEDIAN(Sales_Fact[Unit_Price]),Sales_Fact[[#This Row],[Unit_Price]])</f>
        <v>960.38</v>
      </c>
      <c r="H387" s="2">
        <f>IF(ISBLANK(Sales_Fact[[#This Row],[Discount]]),MEDIAN(Sales_Fact[Discount]),Sales_Fact[[#This Row],[Discount]])</f>
        <v>0.15</v>
      </c>
      <c r="I387" t="s">
        <v>1868</v>
      </c>
      <c r="J387" s="1">
        <f>Sales_Fact[[#This Row],[Quantity2]]*Sales_Fact[[#This Row],[Unit_Price3]]*(1-Sales_Fact[[#This Row],[Discount4]])</f>
        <v>3265.2919999999999</v>
      </c>
      <c r="K387" s="1">
        <f>Sales_Fact[[#This Row],[Quantity2]]*Sales_Fact[[#This Row],[Unit_Price3]]</f>
        <v>3841.52</v>
      </c>
      <c r="L387" s="1">
        <f>Sales_Fact[[#This Row],[Gross Amount]]*Sales_Fact[[#This Row],[Discount4]]</f>
        <v>576.22799999999995</v>
      </c>
      <c r="M387" s="1" t="str">
        <f>IF(Sales_Fact[[#This Row],[Total_Amount5]]&gt;1000,"High Value","Standard")</f>
        <v>High Value</v>
      </c>
      <c r="N387" s="1" t="str">
        <f>_xlfn.XLOOKUP(D387,Product_Dim!$A$2:$A$101,Product_Dim!$B$2:$B$101,"Not Found")</f>
        <v>Kitchen Storage Rack</v>
      </c>
      <c r="O387" s="1" t="str">
        <f>_xlfn.XLOOKUP(D387,Product_Dim!$A$2:$A$101,Product_Dim!$C$2:$C$101)</f>
        <v>Home</v>
      </c>
      <c r="P387" s="1">
        <f>_xlfn.XLOOKUP(D387,Product_Dim!$A$2:$A$101,Product_Dim!$H$2:$H$101)</f>
        <v>138.05000000000001</v>
      </c>
      <c r="Q387" s="1" t="str">
        <f>_xlfn.XLOOKUP(C387,'Customer_Dim'!$A$2:$A$501,'Customer_Dim'!$I$2:$I$501)</f>
        <v>Platinum</v>
      </c>
      <c r="R387" s="1" t="str">
        <f>_xlfn.XLOOKUP(C387,'Customer_Dim'!$A$2:$A$501,'Customer_Dim'!$D$2:$D$501)</f>
        <v>Female</v>
      </c>
      <c r="S387" s="1" t="str">
        <f>_xlfn.XLOOKUP(C387,'Customer_Dim'!$A$2:$A$501,'Customer_Dim'!$L$2:$L$501)</f>
        <v>Young</v>
      </c>
      <c r="T387" s="1" t="str">
        <f>_xlfn.XLOOKUP(E387,Store_Dim!$A$2:$A$21,Store_Dim!$C$2:$C$21)</f>
        <v>South</v>
      </c>
      <c r="U387" s="1" t="str">
        <f>_xlfn.XLOOKUP(E387,Store_Dim!$A$2:$A$21,Store_Dim!$E$2:$E$21)</f>
        <v>Flagship</v>
      </c>
      <c r="V387" s="1">
        <f>Table8[[#This Row],[Cost]]*Table8[[#This Row],[Quantity]]</f>
        <v>552.20000000000005</v>
      </c>
      <c r="W387" s="1">
        <f>Table8[[#This Row],[Total_Amount]]-Table8[[#This Row],[Total Cost]]</f>
        <v>2713.0919999999996</v>
      </c>
    </row>
    <row r="388" spans="1:23" hidden="1" x14ac:dyDescent="0.25">
      <c r="A388" t="s">
        <v>2219</v>
      </c>
      <c r="B388" s="3">
        <v>45891</v>
      </c>
      <c r="C388" t="s">
        <v>311</v>
      </c>
      <c r="D388" t="s">
        <v>1644</v>
      </c>
      <c r="E388" t="s">
        <v>1892</v>
      </c>
      <c r="F388" s="4">
        <f>IF(ISBLANK(Sales_Fact[[#This Row],[Quantity]]),MEDIAN(Sales_Fact[Quantity]),Sales_Fact[[#This Row],[Quantity]])</f>
        <v>3</v>
      </c>
      <c r="G388" s="1">
        <f>IF(ISBLANK(Sales_Fact[[#This Row],[Unit_Price]]),MEDIAN(Sales_Fact[Unit_Price]),Sales_Fact[[#This Row],[Unit_Price]])</f>
        <v>847.21</v>
      </c>
      <c r="H388" s="2">
        <f>IF(ISBLANK(Sales_Fact[[#This Row],[Discount]]),MEDIAN(Sales_Fact[Discount]),Sales_Fact[[#This Row],[Discount]])</f>
        <v>0.06</v>
      </c>
      <c r="I388" t="s">
        <v>1864</v>
      </c>
      <c r="J388" s="1">
        <f>Sales_Fact[[#This Row],[Quantity2]]*Sales_Fact[[#This Row],[Unit_Price3]]*(1-Sales_Fact[[#This Row],[Discount4]])</f>
        <v>2389.1322</v>
      </c>
      <c r="K388" s="1">
        <f>Sales_Fact[[#This Row],[Quantity2]]*Sales_Fact[[#This Row],[Unit_Price3]]</f>
        <v>2541.63</v>
      </c>
      <c r="L388" s="1">
        <f>Sales_Fact[[#This Row],[Gross Amount]]*Sales_Fact[[#This Row],[Discount4]]</f>
        <v>152.49780000000001</v>
      </c>
      <c r="M388" s="1" t="str">
        <f>IF(Sales_Fact[[#This Row],[Total_Amount5]]&gt;1000,"High Value","Standard")</f>
        <v>High Value</v>
      </c>
      <c r="N388" s="1" t="str">
        <f>_xlfn.XLOOKUP(D388,Product_Dim!$A$2:$A$101,Product_Dim!$B$2:$B$101,"Not Found")</f>
        <v>Basketball</v>
      </c>
      <c r="O388" s="1" t="str">
        <f>_xlfn.XLOOKUP(D388,Product_Dim!$A$2:$A$101,Product_Dim!$C$2:$C$101)</f>
        <v>Sports</v>
      </c>
      <c r="P388" s="1">
        <f>_xlfn.XLOOKUP(D388,Product_Dim!$A$2:$A$101,Product_Dim!$H$2:$H$101)</f>
        <v>204.39</v>
      </c>
      <c r="Q388" s="1" t="str">
        <f>_xlfn.XLOOKUP(C388,'Customer_Dim'!$A$2:$A$501,'Customer_Dim'!$I$2:$I$501)</f>
        <v>Silver</v>
      </c>
      <c r="R388" s="1" t="str">
        <f>_xlfn.XLOOKUP(C388,'Customer_Dim'!$A$2:$A$501,'Customer_Dim'!$D$2:$D$501)</f>
        <v>Male</v>
      </c>
      <c r="S388" s="1" t="str">
        <f>_xlfn.XLOOKUP(C388,'Customer_Dim'!$A$2:$A$501,'Customer_Dim'!$L$2:$L$501)</f>
        <v>Middle Age</v>
      </c>
      <c r="T388" s="1" t="str">
        <f>_xlfn.XLOOKUP(E388,Store_Dim!$A$2:$A$21,Store_Dim!$C$2:$C$21)</f>
        <v>East</v>
      </c>
      <c r="U388" s="1" t="str">
        <f>_xlfn.XLOOKUP(E388,Store_Dim!$A$2:$A$21,Store_Dim!$E$2:$E$21)</f>
        <v>Online</v>
      </c>
      <c r="V388" s="1">
        <f>Table8[[#This Row],[Cost]]*Table8[[#This Row],[Quantity]]</f>
        <v>613.16999999999996</v>
      </c>
      <c r="W388" s="1">
        <f>Table8[[#This Row],[Total_Amount]]-Table8[[#This Row],[Total Cost]]</f>
        <v>1775.9621999999999</v>
      </c>
    </row>
    <row r="389" spans="1:23" hidden="1" x14ac:dyDescent="0.25">
      <c r="A389" t="s">
        <v>2253</v>
      </c>
      <c r="B389" s="3">
        <v>45711</v>
      </c>
      <c r="C389" t="s">
        <v>311</v>
      </c>
      <c r="D389" t="s">
        <v>1803</v>
      </c>
      <c r="E389" t="s">
        <v>1874</v>
      </c>
      <c r="F389" s="4">
        <f>IF(ISBLANK(Sales_Fact[[#This Row],[Quantity]]),MEDIAN(Sales_Fact[Quantity]),Sales_Fact[[#This Row],[Quantity]])</f>
        <v>4</v>
      </c>
      <c r="G389" s="1">
        <f>IF(ISBLANK(Sales_Fact[[#This Row],[Unit_Price]]),MEDIAN(Sales_Fact[Unit_Price]),Sales_Fact[[#This Row],[Unit_Price]])</f>
        <v>773.81</v>
      </c>
      <c r="H389" s="2">
        <f>IF(ISBLANK(Sales_Fact[[#This Row],[Discount]]),MEDIAN(Sales_Fact[Discount]),Sales_Fact[[#This Row],[Discount]])</f>
        <v>0.08</v>
      </c>
      <c r="I389" t="s">
        <v>1861</v>
      </c>
      <c r="J389" s="1">
        <f>Sales_Fact[[#This Row],[Quantity2]]*Sales_Fact[[#This Row],[Unit_Price3]]*(1-Sales_Fact[[#This Row],[Discount4]])</f>
        <v>2847.6208000000001</v>
      </c>
      <c r="K389" s="1">
        <f>Sales_Fact[[#This Row],[Quantity2]]*Sales_Fact[[#This Row],[Unit_Price3]]</f>
        <v>3095.24</v>
      </c>
      <c r="L389" s="1">
        <f>Sales_Fact[[#This Row],[Gross Amount]]*Sales_Fact[[#This Row],[Discount4]]</f>
        <v>247.61919999999998</v>
      </c>
      <c r="M389" s="1" t="str">
        <f>IF(Sales_Fact[[#This Row],[Total_Amount5]]&gt;1000,"High Value","Standard")</f>
        <v>High Value</v>
      </c>
      <c r="N389" s="1" t="str">
        <f>_xlfn.XLOOKUP(D389,Product_Dim!$A$2:$A$101,Product_Dim!$B$2:$B$101,"Not Found")</f>
        <v>Wooden Bookshelf</v>
      </c>
      <c r="O389" s="1" t="str">
        <f>_xlfn.XLOOKUP(D389,Product_Dim!$A$2:$A$101,Product_Dim!$C$2:$C$101)</f>
        <v>Home</v>
      </c>
      <c r="P389" s="1">
        <f>_xlfn.XLOOKUP(D389,Product_Dim!$A$2:$A$101,Product_Dim!$H$2:$H$101)</f>
        <v>388.46</v>
      </c>
      <c r="Q389" s="1" t="str">
        <f>_xlfn.XLOOKUP(C389,'Customer_Dim'!$A$2:$A$501,'Customer_Dim'!$I$2:$I$501)</f>
        <v>Silver</v>
      </c>
      <c r="R389" s="1" t="str">
        <f>_xlfn.XLOOKUP(C389,'Customer_Dim'!$A$2:$A$501,'Customer_Dim'!$D$2:$D$501)</f>
        <v>Male</v>
      </c>
      <c r="S389" s="1" t="str">
        <f>_xlfn.XLOOKUP(C389,'Customer_Dim'!$A$2:$A$501,'Customer_Dim'!$L$2:$L$501)</f>
        <v>Middle Age</v>
      </c>
      <c r="T389" s="1" t="str">
        <f>_xlfn.XLOOKUP(E389,Store_Dim!$A$2:$A$21,Store_Dim!$C$2:$C$21)</f>
        <v>South</v>
      </c>
      <c r="U389" s="1" t="str">
        <f>_xlfn.XLOOKUP(E389,Store_Dim!$A$2:$A$21,Store_Dim!$E$2:$E$21)</f>
        <v>Online</v>
      </c>
      <c r="V389" s="1">
        <f>Table8[[#This Row],[Cost]]*Table8[[#This Row],[Quantity]]</f>
        <v>1553.84</v>
      </c>
      <c r="W389" s="1">
        <f>Table8[[#This Row],[Total_Amount]]-Table8[[#This Row],[Total Cost]]</f>
        <v>1293.7808000000002</v>
      </c>
    </row>
    <row r="390" spans="1:23" hidden="1" x14ac:dyDescent="0.25">
      <c r="A390" t="s">
        <v>1919</v>
      </c>
      <c r="B390" s="3">
        <v>45635</v>
      </c>
      <c r="C390" t="s">
        <v>314</v>
      </c>
      <c r="D390" t="s">
        <v>1564</v>
      </c>
      <c r="E390" t="s">
        <v>1872</v>
      </c>
      <c r="F390" s="4">
        <f>IF(ISBLANK(Sales_Fact[[#This Row],[Quantity]]),MEDIAN(Sales_Fact[Quantity]),Sales_Fact[[#This Row],[Quantity]])</f>
        <v>1</v>
      </c>
      <c r="G390" s="1">
        <f>IF(ISBLANK(Sales_Fact[[#This Row],[Unit_Price]]),MEDIAN(Sales_Fact[Unit_Price]),Sales_Fact[[#This Row],[Unit_Price]])</f>
        <v>664.71</v>
      </c>
      <c r="H390" s="2">
        <f>IF(ISBLANK(Sales_Fact[[#This Row],[Discount]]),MEDIAN(Sales_Fact[Discount]),Sales_Fact[[#This Row],[Discount]])</f>
        <v>0.1</v>
      </c>
      <c r="I390" t="s">
        <v>1864</v>
      </c>
      <c r="J390" s="1">
        <f>Sales_Fact[[#This Row],[Quantity2]]*Sales_Fact[[#This Row],[Unit_Price3]]*(1-Sales_Fact[[#This Row],[Discount4]])</f>
        <v>598.23900000000003</v>
      </c>
      <c r="K390" s="1">
        <f>Sales_Fact[[#This Row],[Quantity2]]*Sales_Fact[[#This Row],[Unit_Price3]]</f>
        <v>664.71</v>
      </c>
      <c r="L390" s="1">
        <f>Sales_Fact[[#This Row],[Gross Amount]]*Sales_Fact[[#This Row],[Discount4]]</f>
        <v>66.471000000000004</v>
      </c>
      <c r="M390" s="1" t="str">
        <f>IF(Sales_Fact[[#This Row],[Total_Amount5]]&gt;1000,"High Value","Standard")</f>
        <v>Standard</v>
      </c>
      <c r="N390" s="1" t="str">
        <f>_xlfn.XLOOKUP(D390,Product_Dim!$A$2:$A$101,Product_Dim!$B$2:$B$101,"Not Found")</f>
        <v>Men's Leather Belt</v>
      </c>
      <c r="O390" s="1" t="str">
        <f>_xlfn.XLOOKUP(D390,Product_Dim!$A$2:$A$101,Product_Dim!$C$2:$C$101)</f>
        <v>Clothing</v>
      </c>
      <c r="P390" s="1">
        <f>_xlfn.XLOOKUP(D390,Product_Dim!$A$2:$A$101,Product_Dim!$H$2:$H$101)</f>
        <v>261</v>
      </c>
      <c r="Q390" s="1" t="str">
        <f>_xlfn.XLOOKUP(C390,'Customer_Dim'!$A$2:$A$501,'Customer_Dim'!$I$2:$I$501)</f>
        <v>Gold</v>
      </c>
      <c r="R390" s="1" t="str">
        <f>_xlfn.XLOOKUP(C390,'Customer_Dim'!$A$2:$A$501,'Customer_Dim'!$D$2:$D$501)</f>
        <v>Female</v>
      </c>
      <c r="S390" s="1" t="str">
        <f>_xlfn.XLOOKUP(C390,'Customer_Dim'!$A$2:$A$501,'Customer_Dim'!$L$2:$L$501)</f>
        <v>Young</v>
      </c>
      <c r="T390" s="1" t="str">
        <f>_xlfn.XLOOKUP(E390,Store_Dim!$A$2:$A$21,Store_Dim!$C$2:$C$21)</f>
        <v>South</v>
      </c>
      <c r="U390" s="1" t="str">
        <f>_xlfn.XLOOKUP(E390,Store_Dim!$A$2:$A$21,Store_Dim!$E$2:$E$21)</f>
        <v>Online</v>
      </c>
      <c r="V390" s="1">
        <f>Table8[[#This Row],[Cost]]*Table8[[#This Row],[Quantity]]</f>
        <v>261</v>
      </c>
      <c r="W390" s="1">
        <f>Table8[[#This Row],[Total_Amount]]-Table8[[#This Row],[Total Cost]]</f>
        <v>337.23900000000003</v>
      </c>
    </row>
    <row r="391" spans="1:23" hidden="1" x14ac:dyDescent="0.25">
      <c r="A391" t="s">
        <v>2009</v>
      </c>
      <c r="B391" s="3">
        <v>45777</v>
      </c>
      <c r="C391" t="s">
        <v>318</v>
      </c>
      <c r="D391" t="s">
        <v>1594</v>
      </c>
      <c r="E391" t="s">
        <v>1860</v>
      </c>
      <c r="F391" s="4">
        <f>IF(ISBLANK(Sales_Fact[[#This Row],[Quantity]]),MEDIAN(Sales_Fact[Quantity]),Sales_Fact[[#This Row],[Quantity]])</f>
        <v>4</v>
      </c>
      <c r="G391" s="1">
        <f>IF(ISBLANK(Sales_Fact[[#This Row],[Unit_Price]]),MEDIAN(Sales_Fact[Unit_Price]),Sales_Fact[[#This Row],[Unit_Price]])</f>
        <v>482.06</v>
      </c>
      <c r="H391" s="2">
        <f>IF(ISBLANK(Sales_Fact[[#This Row],[Discount]]),MEDIAN(Sales_Fact[Discount]),Sales_Fact[[#This Row],[Discount]])</f>
        <v>7.0000000000000007E-2</v>
      </c>
      <c r="I391" t="s">
        <v>1868</v>
      </c>
      <c r="J391" s="1">
        <f>Sales_Fact[[#This Row],[Quantity2]]*Sales_Fact[[#This Row],[Unit_Price3]]*(1-Sales_Fact[[#This Row],[Discount4]])</f>
        <v>1793.2631999999999</v>
      </c>
      <c r="K391" s="1">
        <f>Sales_Fact[[#This Row],[Quantity2]]*Sales_Fact[[#This Row],[Unit_Price3]]</f>
        <v>1928.24</v>
      </c>
      <c r="L391" s="1">
        <f>Sales_Fact[[#This Row],[Gross Amount]]*Sales_Fact[[#This Row],[Discount4]]</f>
        <v>134.97680000000003</v>
      </c>
      <c r="M391" s="1" t="str">
        <f>IF(Sales_Fact[[#This Row],[Total_Amount5]]&gt;1000,"High Value","Standard")</f>
        <v>High Value</v>
      </c>
      <c r="N391" s="1" t="str">
        <f>_xlfn.XLOOKUP(D391,Product_Dim!$A$2:$A$101,Product_Dim!$B$2:$B$101,"Not Found")</f>
        <v>Decorative Wall Mirror</v>
      </c>
      <c r="O391" s="1" t="str">
        <f>_xlfn.XLOOKUP(D391,Product_Dim!$A$2:$A$101,Product_Dim!$C$2:$C$101)</f>
        <v>Home</v>
      </c>
      <c r="P391" s="1">
        <f>_xlfn.XLOOKUP(D391,Product_Dim!$A$2:$A$101,Product_Dim!$H$2:$H$101)</f>
        <v>48.01</v>
      </c>
      <c r="Q391" s="1" t="str">
        <f>_xlfn.XLOOKUP(C391,'Customer_Dim'!$A$2:$A$501,'Customer_Dim'!$I$2:$I$501)</f>
        <v>Bronze</v>
      </c>
      <c r="R391" s="1" t="str">
        <f>_xlfn.XLOOKUP(C391,'Customer_Dim'!$A$2:$A$501,'Customer_Dim'!$D$2:$D$501)</f>
        <v>Female</v>
      </c>
      <c r="S391" s="1" t="str">
        <f>_xlfn.XLOOKUP(C391,'Customer_Dim'!$A$2:$A$501,'Customer_Dim'!$L$2:$L$501)</f>
        <v>Senior</v>
      </c>
      <c r="T391" s="1" t="str">
        <f>_xlfn.XLOOKUP(E391,Store_Dim!$A$2:$A$21,Store_Dim!$C$2:$C$21)</f>
        <v>North</v>
      </c>
      <c r="U391" s="1" t="str">
        <f>_xlfn.XLOOKUP(E391,Store_Dim!$A$2:$A$21,Store_Dim!$E$2:$E$21)</f>
        <v>Outlet</v>
      </c>
      <c r="V391" s="1">
        <f>Table8[[#This Row],[Cost]]*Table8[[#This Row],[Quantity]]</f>
        <v>192.04</v>
      </c>
      <c r="W391" s="1">
        <f>Table8[[#This Row],[Total_Amount]]-Table8[[#This Row],[Total Cost]]</f>
        <v>1601.2231999999999</v>
      </c>
    </row>
    <row r="392" spans="1:23" hidden="1" x14ac:dyDescent="0.25">
      <c r="A392" t="s">
        <v>2223</v>
      </c>
      <c r="B392" s="3">
        <v>45921</v>
      </c>
      <c r="C392" t="s">
        <v>318</v>
      </c>
      <c r="D392" t="s">
        <v>1575</v>
      </c>
      <c r="E392" t="s">
        <v>1890</v>
      </c>
      <c r="F392" s="4">
        <f>IF(ISBLANK(Sales_Fact[[#This Row],[Quantity]]),MEDIAN(Sales_Fact[Quantity]),Sales_Fact[[#This Row],[Quantity]])</f>
        <v>4</v>
      </c>
      <c r="G392" s="1">
        <f>IF(ISBLANK(Sales_Fact[[#This Row],[Unit_Price]]),MEDIAN(Sales_Fact[Unit_Price]),Sales_Fact[[#This Row],[Unit_Price]])</f>
        <v>995.55</v>
      </c>
      <c r="H392" s="2">
        <f>IF(ISBLANK(Sales_Fact[[#This Row],[Discount]]),MEDIAN(Sales_Fact[Discount]),Sales_Fact[[#This Row],[Discount]])</f>
        <v>0.19</v>
      </c>
      <c r="I392" t="s">
        <v>1861</v>
      </c>
      <c r="J392" s="1">
        <f>Sales_Fact[[#This Row],[Quantity2]]*Sales_Fact[[#This Row],[Unit_Price3]]*(1-Sales_Fact[[#This Row],[Discount4]])</f>
        <v>3225.5819999999999</v>
      </c>
      <c r="K392" s="1">
        <f>Sales_Fact[[#This Row],[Quantity2]]*Sales_Fact[[#This Row],[Unit_Price3]]</f>
        <v>3982.2</v>
      </c>
      <c r="L392" s="1">
        <f>Sales_Fact[[#This Row],[Gross Amount]]*Sales_Fact[[#This Row],[Discount4]]</f>
        <v>756.61799999999994</v>
      </c>
      <c r="M392" s="1" t="str">
        <f>IF(Sales_Fact[[#This Row],[Total_Amount5]]&gt;1000,"High Value","Standard")</f>
        <v>High Value</v>
      </c>
      <c r="N392" s="1" t="str">
        <f>_xlfn.XLOOKUP(D392,Product_Dim!$A$2:$A$101,Product_Dim!$B$2:$B$101,"Not Found")</f>
        <v>Wireless Bluetooth Earbuds</v>
      </c>
      <c r="O392" s="1" t="str">
        <f>_xlfn.XLOOKUP(D392,Product_Dim!$A$2:$A$101,Product_Dim!$C$2:$C$101)</f>
        <v>Electronics</v>
      </c>
      <c r="P392" s="1">
        <f>_xlfn.XLOOKUP(D392,Product_Dim!$A$2:$A$101,Product_Dim!$H$2:$H$101)</f>
        <v>439.07</v>
      </c>
      <c r="Q392" s="1" t="str">
        <f>_xlfn.XLOOKUP(C392,'Customer_Dim'!$A$2:$A$501,'Customer_Dim'!$I$2:$I$501)</f>
        <v>Bronze</v>
      </c>
      <c r="R392" s="1" t="str">
        <f>_xlfn.XLOOKUP(C392,'Customer_Dim'!$A$2:$A$501,'Customer_Dim'!$D$2:$D$501)</f>
        <v>Female</v>
      </c>
      <c r="S392" s="1" t="str">
        <f>_xlfn.XLOOKUP(C392,'Customer_Dim'!$A$2:$A$501,'Customer_Dim'!$L$2:$L$501)</f>
        <v>Senior</v>
      </c>
      <c r="T392" s="1" t="str">
        <f>_xlfn.XLOOKUP(E392,Store_Dim!$A$2:$A$21,Store_Dim!$C$2:$C$21)</f>
        <v>South</v>
      </c>
      <c r="U392" s="1" t="str">
        <f>_xlfn.XLOOKUP(E392,Store_Dim!$A$2:$A$21,Store_Dim!$E$2:$E$21)</f>
        <v>Flagship</v>
      </c>
      <c r="V392" s="1">
        <f>Table8[[#This Row],[Cost]]*Table8[[#This Row],[Quantity]]</f>
        <v>1756.28</v>
      </c>
      <c r="W392" s="1">
        <f>Table8[[#This Row],[Total_Amount]]-Table8[[#This Row],[Total Cost]]</f>
        <v>1469.3019999999999</v>
      </c>
    </row>
    <row r="393" spans="1:23" x14ac:dyDescent="0.25">
      <c r="A393" t="s">
        <v>3154</v>
      </c>
      <c r="B393" s="3">
        <v>45861</v>
      </c>
      <c r="C393" t="s">
        <v>318</v>
      </c>
      <c r="D393" t="s">
        <v>1833</v>
      </c>
      <c r="E393" t="s">
        <v>1870</v>
      </c>
      <c r="F393" s="4">
        <f>IF(ISBLANK(Sales_Fact[[#This Row],[Quantity]]),MEDIAN(Sales_Fact[Quantity]),Sales_Fact[[#This Row],[Quantity]])</f>
        <v>2</v>
      </c>
      <c r="G393" s="21">
        <f>IF(ISBLANK(Sales_Fact[[#This Row],[Unit_Price]]),MEDIAN(Sales_Fact[Unit_Price]),Sales_Fact[[#This Row],[Unit_Price]])</f>
        <v>153.84</v>
      </c>
      <c r="H393" s="2">
        <f>IF(ISBLANK(Sales_Fact[[#This Row],[Discount]]),MEDIAN(Sales_Fact[Discount]),Sales_Fact[[#This Row],[Discount]])</f>
        <v>0.27</v>
      </c>
      <c r="I393" t="s">
        <v>1864</v>
      </c>
      <c r="J393" s="21">
        <f>Sales_Fact[[#This Row],[Quantity2]]*Sales_Fact[[#This Row],[Unit_Price3]]*(1-Sales_Fact[[#This Row],[Discount4]])</f>
        <v>224.60640000000001</v>
      </c>
      <c r="K393" s="21">
        <f>Sales_Fact[[#This Row],[Quantity2]]*Sales_Fact[[#This Row],[Unit_Price3]]</f>
        <v>307.68</v>
      </c>
      <c r="L393" s="21">
        <f>Sales_Fact[[#This Row],[Gross Amount]]*Sales_Fact[[#This Row],[Discount4]]</f>
        <v>83.073600000000013</v>
      </c>
      <c r="M393" s="1" t="str">
        <f>IF(Sales_Fact[[#This Row],[Total_Amount5]]&gt;1000,"High Value","Standard")</f>
        <v>Standard</v>
      </c>
      <c r="N393" s="1" t="str">
        <f>_xlfn.XLOOKUP(D393,Product_Dim!$A$2:$A$101,Product_Dim!$B$2:$B$101,"Not Found")</f>
        <v>Vitamin E Body Lotion</v>
      </c>
      <c r="O393" s="1" t="str">
        <f>_xlfn.XLOOKUP(D393,Product_Dim!$A$2:$A$101,Product_Dim!$C$2:$C$101)</f>
        <v>Beauty</v>
      </c>
      <c r="P393" s="1">
        <f>_xlfn.XLOOKUP(D393,Product_Dim!$A$2:$A$101,Product_Dim!$H$2:$H$101)</f>
        <v>358.47</v>
      </c>
      <c r="Q393" s="1" t="str">
        <f>_xlfn.XLOOKUP(C393,'Customer_Dim'!$A$2:$A$501,'Customer_Dim'!$I$2:$I$501)</f>
        <v>Bronze</v>
      </c>
      <c r="R393" s="1" t="str">
        <f>_xlfn.XLOOKUP(C393,'Customer_Dim'!$A$2:$A$501,'Customer_Dim'!$D$2:$D$501)</f>
        <v>Female</v>
      </c>
      <c r="S393" s="1" t="str">
        <f>_xlfn.XLOOKUP(C393,'Customer_Dim'!$A$2:$A$501,'Customer_Dim'!$L$2:$L$501)</f>
        <v>Senior</v>
      </c>
      <c r="T393" s="1" t="str">
        <f>_xlfn.XLOOKUP(E393,Store_Dim!$A$2:$A$21,Store_Dim!$C$2:$C$21)</f>
        <v>North</v>
      </c>
      <c r="U393" s="1" t="str">
        <f>_xlfn.XLOOKUP(E393,Store_Dim!$A$2:$A$21,Store_Dim!$E$2:$E$21)</f>
        <v>Outlet</v>
      </c>
      <c r="V393" s="21">
        <f>Table8[[#This Row],[Cost]]*Table8[[#This Row],[Quantity]]</f>
        <v>716.94</v>
      </c>
      <c r="W393" s="21">
        <f>Table8[[#This Row],[Total_Amount]]-Table8[[#This Row],[Total Cost]]</f>
        <v>-492.33360000000005</v>
      </c>
    </row>
    <row r="394" spans="1:23" hidden="1" x14ac:dyDescent="0.25">
      <c r="A394" t="s">
        <v>2442</v>
      </c>
      <c r="B394" s="3">
        <v>45253</v>
      </c>
      <c r="C394" t="s">
        <v>318</v>
      </c>
      <c r="D394" t="s">
        <v>1809</v>
      </c>
      <c r="E394" t="s">
        <v>1863</v>
      </c>
      <c r="F394" s="4">
        <f>IF(ISBLANK(Sales_Fact[[#This Row],[Quantity]]),MEDIAN(Sales_Fact[Quantity]),Sales_Fact[[#This Row],[Quantity]])</f>
        <v>3</v>
      </c>
      <c r="G394" s="1">
        <f>IF(ISBLANK(Sales_Fact[[#This Row],[Unit_Price]]),MEDIAN(Sales_Fact[Unit_Price]),Sales_Fact[[#This Row],[Unit_Price]])</f>
        <v>362.11</v>
      </c>
      <c r="H394" s="2">
        <f>IF(ISBLANK(Sales_Fact[[#This Row],[Discount]]),MEDIAN(Sales_Fact[Discount]),Sales_Fact[[#This Row],[Discount]])</f>
        <v>0.23</v>
      </c>
      <c r="I394" t="s">
        <v>1861</v>
      </c>
      <c r="J394" s="1">
        <f>Sales_Fact[[#This Row],[Quantity2]]*Sales_Fact[[#This Row],[Unit_Price3]]*(1-Sales_Fact[[#This Row],[Discount4]])</f>
        <v>836.47409999999991</v>
      </c>
      <c r="K394" s="1">
        <f>Sales_Fact[[#This Row],[Quantity2]]*Sales_Fact[[#This Row],[Unit_Price3]]</f>
        <v>1086.33</v>
      </c>
      <c r="L394" s="1">
        <f>Sales_Fact[[#This Row],[Gross Amount]]*Sales_Fact[[#This Row],[Discount4]]</f>
        <v>249.85589999999999</v>
      </c>
      <c r="M394" s="1" t="str">
        <f>IF(Sales_Fact[[#This Row],[Total_Amount5]]&gt;1000,"High Value","Standard")</f>
        <v>Standard</v>
      </c>
      <c r="N394" s="1" t="str">
        <f>_xlfn.XLOOKUP(D394,Product_Dim!$A$2:$A$101,Product_Dim!$B$2:$B$101,"Not Found")</f>
        <v>Kitchen Cutting Board</v>
      </c>
      <c r="O394" s="1" t="str">
        <f>_xlfn.XLOOKUP(D394,Product_Dim!$A$2:$A$101,Product_Dim!$C$2:$C$101)</f>
        <v>Home</v>
      </c>
      <c r="P394" s="1">
        <f>_xlfn.XLOOKUP(D394,Product_Dim!$A$2:$A$101,Product_Dim!$H$2:$H$101)</f>
        <v>176.07</v>
      </c>
      <c r="Q394" s="1" t="str">
        <f>_xlfn.XLOOKUP(C394,'Customer_Dim'!$A$2:$A$501,'Customer_Dim'!$I$2:$I$501)</f>
        <v>Bronze</v>
      </c>
      <c r="R394" s="1" t="str">
        <f>_xlfn.XLOOKUP(C394,'Customer_Dim'!$A$2:$A$501,'Customer_Dim'!$D$2:$D$501)</f>
        <v>Female</v>
      </c>
      <c r="S394" s="1" t="str">
        <f>_xlfn.XLOOKUP(C394,'Customer_Dim'!$A$2:$A$501,'Customer_Dim'!$L$2:$L$501)</f>
        <v>Senior</v>
      </c>
      <c r="T394" s="1" t="str">
        <f>_xlfn.XLOOKUP(E394,Store_Dim!$A$2:$A$21,Store_Dim!$C$2:$C$21)</f>
        <v>North</v>
      </c>
      <c r="U394" s="1" t="str">
        <f>_xlfn.XLOOKUP(E394,Store_Dim!$A$2:$A$21,Store_Dim!$E$2:$E$21)</f>
        <v>Flagship</v>
      </c>
      <c r="V394" s="1">
        <f>Table8[[#This Row],[Cost]]*Table8[[#This Row],[Quantity]]</f>
        <v>528.21</v>
      </c>
      <c r="W394" s="1">
        <f>Table8[[#This Row],[Total_Amount]]-Table8[[#This Row],[Total Cost]]</f>
        <v>308.26409999999987</v>
      </c>
    </row>
    <row r="395" spans="1:23" hidden="1" x14ac:dyDescent="0.25">
      <c r="A395" t="s">
        <v>2894</v>
      </c>
      <c r="B395" s="3">
        <v>45918</v>
      </c>
      <c r="C395" t="s">
        <v>318</v>
      </c>
      <c r="D395" t="s">
        <v>1620</v>
      </c>
      <c r="E395" t="s">
        <v>1863</v>
      </c>
      <c r="F395" s="4">
        <f>IF(ISBLANK(Sales_Fact[[#This Row],[Quantity]]),MEDIAN(Sales_Fact[Quantity]),Sales_Fact[[#This Row],[Quantity]])</f>
        <v>3</v>
      </c>
      <c r="G395" s="1">
        <f>IF(ISBLANK(Sales_Fact[[#This Row],[Unit_Price]]),MEDIAN(Sales_Fact[Unit_Price]),Sales_Fact[[#This Row],[Unit_Price]])</f>
        <v>112.26</v>
      </c>
      <c r="H395" s="2">
        <f>IF(ISBLANK(Sales_Fact[[#This Row],[Discount]]),MEDIAN(Sales_Fact[Discount]),Sales_Fact[[#This Row],[Discount]])</f>
        <v>0.11</v>
      </c>
      <c r="I395" t="s">
        <v>1868</v>
      </c>
      <c r="J395" s="1">
        <f>Sales_Fact[[#This Row],[Quantity2]]*Sales_Fact[[#This Row],[Unit_Price3]]*(1-Sales_Fact[[#This Row],[Discount4]])</f>
        <v>299.73420000000004</v>
      </c>
      <c r="K395" s="1">
        <f>Sales_Fact[[#This Row],[Quantity2]]*Sales_Fact[[#This Row],[Unit_Price3]]</f>
        <v>336.78000000000003</v>
      </c>
      <c r="L395" s="1">
        <f>Sales_Fact[[#This Row],[Gross Amount]]*Sales_Fact[[#This Row],[Discount4]]</f>
        <v>37.045800000000007</v>
      </c>
      <c r="M395" s="1" t="str">
        <f>IF(Sales_Fact[[#This Row],[Total_Amount5]]&gt;1000,"High Value","Standard")</f>
        <v>Standard</v>
      </c>
      <c r="N395" s="1" t="str">
        <f>_xlfn.XLOOKUP(D395,Product_Dim!$A$2:$A$101,Product_Dim!$B$2:$B$101,"Not Found")</f>
        <v>Men's Formal Shirt</v>
      </c>
      <c r="O395" s="1" t="str">
        <f>_xlfn.XLOOKUP(D395,Product_Dim!$A$2:$A$101,Product_Dim!$C$2:$C$101)</f>
        <v>Clothing</v>
      </c>
      <c r="P395" s="1">
        <f>_xlfn.XLOOKUP(D395,Product_Dim!$A$2:$A$101,Product_Dim!$H$2:$H$101)</f>
        <v>242.96499999999997</v>
      </c>
      <c r="Q395" s="1" t="str">
        <f>_xlfn.XLOOKUP(C395,'Customer_Dim'!$A$2:$A$501,'Customer_Dim'!$I$2:$I$501)</f>
        <v>Bronze</v>
      </c>
      <c r="R395" s="1" t="str">
        <f>_xlfn.XLOOKUP(C395,'Customer_Dim'!$A$2:$A$501,'Customer_Dim'!$D$2:$D$501)</f>
        <v>Female</v>
      </c>
      <c r="S395" s="1" t="str">
        <f>_xlfn.XLOOKUP(C395,'Customer_Dim'!$A$2:$A$501,'Customer_Dim'!$L$2:$L$501)</f>
        <v>Senior</v>
      </c>
      <c r="T395" s="1" t="str">
        <f>_xlfn.XLOOKUP(E395,Store_Dim!$A$2:$A$21,Store_Dim!$C$2:$C$21)</f>
        <v>North</v>
      </c>
      <c r="U395" s="1" t="str">
        <f>_xlfn.XLOOKUP(E395,Store_Dim!$A$2:$A$21,Store_Dim!$E$2:$E$21)</f>
        <v>Flagship</v>
      </c>
      <c r="V395" s="1">
        <f>Table8[[#This Row],[Cost]]*Table8[[#This Row],[Quantity]]</f>
        <v>728.89499999999998</v>
      </c>
      <c r="W395" s="1">
        <f>Table8[[#This Row],[Total_Amount]]-Table8[[#This Row],[Total Cost]]</f>
        <v>-429.16079999999994</v>
      </c>
    </row>
    <row r="396" spans="1:23" hidden="1" x14ac:dyDescent="0.25">
      <c r="A396" t="s">
        <v>1997</v>
      </c>
      <c r="B396" s="3">
        <v>45705</v>
      </c>
      <c r="C396" t="s">
        <v>318</v>
      </c>
      <c r="D396" t="s">
        <v>1779</v>
      </c>
      <c r="E396" t="s">
        <v>1896</v>
      </c>
      <c r="F396" s="4">
        <f>IF(ISBLANK(Sales_Fact[[#This Row],[Quantity]]),MEDIAN(Sales_Fact[Quantity]),Sales_Fact[[#This Row],[Quantity]])</f>
        <v>2</v>
      </c>
      <c r="G396" s="1">
        <f>IF(ISBLANK(Sales_Fact[[#This Row],[Unit_Price]]),MEDIAN(Sales_Fact[Unit_Price]),Sales_Fact[[#This Row],[Unit_Price]])</f>
        <v>962.81</v>
      </c>
      <c r="H396" s="2">
        <f>IF(ISBLANK(Sales_Fact[[#This Row],[Discount]]),MEDIAN(Sales_Fact[Discount]),Sales_Fact[[#This Row],[Discount]])</f>
        <v>0.06</v>
      </c>
      <c r="I396" t="s">
        <v>1861</v>
      </c>
      <c r="J396" s="1">
        <f>Sales_Fact[[#This Row],[Quantity2]]*Sales_Fact[[#This Row],[Unit_Price3]]*(1-Sales_Fact[[#This Row],[Discount4]])</f>
        <v>1810.0827999999999</v>
      </c>
      <c r="K396" s="1">
        <f>Sales_Fact[[#This Row],[Quantity2]]*Sales_Fact[[#This Row],[Unit_Price3]]</f>
        <v>1925.62</v>
      </c>
      <c r="L396" s="1">
        <f>Sales_Fact[[#This Row],[Gross Amount]]*Sales_Fact[[#This Row],[Discount4]]</f>
        <v>115.53719999999998</v>
      </c>
      <c r="M396" s="1" t="str">
        <f>IF(Sales_Fact[[#This Row],[Total_Amount5]]&gt;1000,"High Value","Standard")</f>
        <v>High Value</v>
      </c>
      <c r="N396" s="1" t="str">
        <f>_xlfn.XLOOKUP(D396,Product_Dim!$A$2:$A$101,Product_Dim!$B$2:$B$101,"Not Found")</f>
        <v>Wireless Mouse</v>
      </c>
      <c r="O396" s="1" t="str">
        <f>_xlfn.XLOOKUP(D396,Product_Dim!$A$2:$A$101,Product_Dim!$C$2:$C$101)</f>
        <v>Electronics</v>
      </c>
      <c r="P396" s="1">
        <f>_xlfn.XLOOKUP(D396,Product_Dim!$A$2:$A$101,Product_Dim!$H$2:$H$101)</f>
        <v>392.89</v>
      </c>
      <c r="Q396" s="1" t="str">
        <f>_xlfn.XLOOKUP(C396,'Customer_Dim'!$A$2:$A$501,'Customer_Dim'!$I$2:$I$501)</f>
        <v>Bronze</v>
      </c>
      <c r="R396" s="1" t="str">
        <f>_xlfn.XLOOKUP(C396,'Customer_Dim'!$A$2:$A$501,'Customer_Dim'!$D$2:$D$501)</f>
        <v>Female</v>
      </c>
      <c r="S396" s="1" t="str">
        <f>_xlfn.XLOOKUP(C396,'Customer_Dim'!$A$2:$A$501,'Customer_Dim'!$L$2:$L$501)</f>
        <v>Senior</v>
      </c>
      <c r="T396" s="1" t="str">
        <f>_xlfn.XLOOKUP(E396,Store_Dim!$A$2:$A$21,Store_Dim!$C$2:$C$21)</f>
        <v>East</v>
      </c>
      <c r="U396" s="1" t="str">
        <f>_xlfn.XLOOKUP(E396,Store_Dim!$A$2:$A$21,Store_Dim!$E$2:$E$21)</f>
        <v>Flagship</v>
      </c>
      <c r="V396" s="1">
        <f>Table8[[#This Row],[Cost]]*Table8[[#This Row],[Quantity]]</f>
        <v>785.78</v>
      </c>
      <c r="W396" s="1">
        <f>Table8[[#This Row],[Total_Amount]]-Table8[[#This Row],[Total Cost]]</f>
        <v>1024.3027999999999</v>
      </c>
    </row>
    <row r="397" spans="1:23" hidden="1" x14ac:dyDescent="0.25">
      <c r="A397" t="s">
        <v>3074</v>
      </c>
      <c r="B397" s="3">
        <v>45897</v>
      </c>
      <c r="C397" t="s">
        <v>318</v>
      </c>
      <c r="D397" t="s">
        <v>1713</v>
      </c>
      <c r="E397" t="s">
        <v>1913</v>
      </c>
      <c r="F397" s="4">
        <f>IF(ISBLANK(Sales_Fact[[#This Row],[Quantity]]),MEDIAN(Sales_Fact[Quantity]),Sales_Fact[[#This Row],[Quantity]])</f>
        <v>4</v>
      </c>
      <c r="G397" s="1">
        <f>IF(ISBLANK(Sales_Fact[[#This Row],[Unit_Price]]),MEDIAN(Sales_Fact[Unit_Price]),Sales_Fact[[#This Row],[Unit_Price]])</f>
        <v>276.23</v>
      </c>
      <c r="H397" s="2">
        <f>IF(ISBLANK(Sales_Fact[[#This Row],[Discount]]),MEDIAN(Sales_Fact[Discount]),Sales_Fact[[#This Row],[Discount]])</f>
        <v>0.12</v>
      </c>
      <c r="I397" t="s">
        <v>1864</v>
      </c>
      <c r="J397" s="1">
        <f>Sales_Fact[[#This Row],[Quantity2]]*Sales_Fact[[#This Row],[Unit_Price3]]*(1-Sales_Fact[[#This Row],[Discount4]])</f>
        <v>972.32960000000003</v>
      </c>
      <c r="K397" s="1">
        <f>Sales_Fact[[#This Row],[Quantity2]]*Sales_Fact[[#This Row],[Unit_Price3]]</f>
        <v>1104.92</v>
      </c>
      <c r="L397" s="1">
        <f>Sales_Fact[[#This Row],[Gross Amount]]*Sales_Fact[[#This Row],[Discount4]]</f>
        <v>132.59040000000002</v>
      </c>
      <c r="M397" s="1" t="str">
        <f>IF(Sales_Fact[[#This Row],[Total_Amount5]]&gt;1000,"High Value","Standard")</f>
        <v>Standard</v>
      </c>
      <c r="N397" s="1" t="str">
        <f>_xlfn.XLOOKUP(D397,Product_Dim!$A$2:$A$101,Product_Dim!$B$2:$B$101,"Not Found")</f>
        <v>Sports Stopwatch Pro</v>
      </c>
      <c r="O397" s="1" t="str">
        <f>_xlfn.XLOOKUP(D397,Product_Dim!$A$2:$A$101,Product_Dim!$C$2:$C$101)</f>
        <v>Sports</v>
      </c>
      <c r="P397" s="1">
        <f>_xlfn.XLOOKUP(D397,Product_Dim!$A$2:$A$101,Product_Dim!$H$2:$H$101)</f>
        <v>434.84</v>
      </c>
      <c r="Q397" s="1" t="str">
        <f>_xlfn.XLOOKUP(C397,'Customer_Dim'!$A$2:$A$501,'Customer_Dim'!$I$2:$I$501)</f>
        <v>Bronze</v>
      </c>
      <c r="R397" s="1" t="str">
        <f>_xlfn.XLOOKUP(C397,'Customer_Dim'!$A$2:$A$501,'Customer_Dim'!$D$2:$D$501)</f>
        <v>Female</v>
      </c>
      <c r="S397" s="1" t="str">
        <f>_xlfn.XLOOKUP(C397,'Customer_Dim'!$A$2:$A$501,'Customer_Dim'!$L$2:$L$501)</f>
        <v>Senior</v>
      </c>
      <c r="T397" s="1" t="str">
        <f>_xlfn.XLOOKUP(E397,Store_Dim!$A$2:$A$21,Store_Dim!$C$2:$C$21)</f>
        <v>North</v>
      </c>
      <c r="U397" s="1" t="str">
        <f>_xlfn.XLOOKUP(E397,Store_Dim!$A$2:$A$21,Store_Dim!$E$2:$E$21)</f>
        <v>Online</v>
      </c>
      <c r="V397" s="1">
        <f>Table8[[#This Row],[Cost]]*Table8[[#This Row],[Quantity]]</f>
        <v>1739.36</v>
      </c>
      <c r="W397" s="1">
        <f>Table8[[#This Row],[Total_Amount]]-Table8[[#This Row],[Total Cost]]</f>
        <v>-767.03039999999987</v>
      </c>
    </row>
    <row r="398" spans="1:23" hidden="1" x14ac:dyDescent="0.25">
      <c r="A398" t="s">
        <v>2204</v>
      </c>
      <c r="B398" s="3">
        <v>45663</v>
      </c>
      <c r="C398" t="s">
        <v>322</v>
      </c>
      <c r="D398" t="s">
        <v>1556</v>
      </c>
      <c r="E398" t="s">
        <v>1874</v>
      </c>
      <c r="F398" s="4">
        <f>IF(ISBLANK(Sales_Fact[[#This Row],[Quantity]]),MEDIAN(Sales_Fact[Quantity]),Sales_Fact[[#This Row],[Quantity]])</f>
        <v>3</v>
      </c>
      <c r="G398" s="1">
        <f>IF(ISBLANK(Sales_Fact[[#This Row],[Unit_Price]]),MEDIAN(Sales_Fact[Unit_Price]),Sales_Fact[[#This Row],[Unit_Price]])</f>
        <v>991.37</v>
      </c>
      <c r="H398" s="2">
        <f>IF(ISBLANK(Sales_Fact[[#This Row],[Discount]]),MEDIAN(Sales_Fact[Discount]),Sales_Fact[[#This Row],[Discount]])</f>
        <v>0.1</v>
      </c>
      <c r="I398" t="s">
        <v>1861</v>
      </c>
      <c r="J398" s="1">
        <f>Sales_Fact[[#This Row],[Quantity2]]*Sales_Fact[[#This Row],[Unit_Price3]]*(1-Sales_Fact[[#This Row],[Discount4]])</f>
        <v>2676.6990000000001</v>
      </c>
      <c r="K398" s="1">
        <f>Sales_Fact[[#This Row],[Quantity2]]*Sales_Fact[[#This Row],[Unit_Price3]]</f>
        <v>2974.11</v>
      </c>
      <c r="L398" s="1">
        <f>Sales_Fact[[#This Row],[Gross Amount]]*Sales_Fact[[#This Row],[Discount4]]</f>
        <v>297.411</v>
      </c>
      <c r="M398" s="1" t="str">
        <f>IF(Sales_Fact[[#This Row],[Total_Amount5]]&gt;1000,"High Value","Standard")</f>
        <v>High Value</v>
      </c>
      <c r="N398" s="1" t="str">
        <f>_xlfn.XLOOKUP(D398,Product_Dim!$A$2:$A$101,Product_Dim!$B$2:$B$101,"Not Found")</f>
        <v>Women's Casual Hoodie</v>
      </c>
      <c r="O398" s="1" t="str">
        <f>_xlfn.XLOOKUP(D398,Product_Dim!$A$2:$A$101,Product_Dim!$C$2:$C$101)</f>
        <v>Clothing</v>
      </c>
      <c r="P398" s="1">
        <f>_xlfn.XLOOKUP(D398,Product_Dim!$A$2:$A$101,Product_Dim!$H$2:$H$101)</f>
        <v>242.96499999999997</v>
      </c>
      <c r="Q398" s="1" t="str">
        <f>_xlfn.XLOOKUP(C398,'Customer_Dim'!$A$2:$A$501,'Customer_Dim'!$I$2:$I$501)</f>
        <v>Silver</v>
      </c>
      <c r="R398" s="1" t="str">
        <f>_xlfn.XLOOKUP(C398,'Customer_Dim'!$A$2:$A$501,'Customer_Dim'!$D$2:$D$501)</f>
        <v>Male</v>
      </c>
      <c r="S398" s="1" t="str">
        <f>_xlfn.XLOOKUP(C398,'Customer_Dim'!$A$2:$A$501,'Customer_Dim'!$L$2:$L$501)</f>
        <v>Senior</v>
      </c>
      <c r="T398" s="1" t="str">
        <f>_xlfn.XLOOKUP(E398,Store_Dim!$A$2:$A$21,Store_Dim!$C$2:$C$21)</f>
        <v>South</v>
      </c>
      <c r="U398" s="1" t="str">
        <f>_xlfn.XLOOKUP(E398,Store_Dim!$A$2:$A$21,Store_Dim!$E$2:$E$21)</f>
        <v>Online</v>
      </c>
      <c r="V398" s="1">
        <f>Table8[[#This Row],[Cost]]*Table8[[#This Row],[Quantity]]</f>
        <v>728.89499999999998</v>
      </c>
      <c r="W398" s="1">
        <f>Table8[[#This Row],[Total_Amount]]-Table8[[#This Row],[Total Cost]]</f>
        <v>1947.8040000000001</v>
      </c>
    </row>
    <row r="399" spans="1:23" x14ac:dyDescent="0.25">
      <c r="A399" t="s">
        <v>2871</v>
      </c>
      <c r="B399" s="3">
        <v>45432</v>
      </c>
      <c r="C399" t="s">
        <v>322</v>
      </c>
      <c r="D399" t="s">
        <v>1749</v>
      </c>
      <c r="E399" t="s">
        <v>1866</v>
      </c>
      <c r="F399" s="4">
        <f>IF(ISBLANK(Sales_Fact[[#This Row],[Quantity]]),MEDIAN(Sales_Fact[Quantity]),Sales_Fact[[#This Row],[Quantity]])</f>
        <v>3</v>
      </c>
      <c r="G399" s="21">
        <f>IF(ISBLANK(Sales_Fact[[#This Row],[Unit_Price]]),MEDIAN(Sales_Fact[Unit_Price]),Sales_Fact[[#This Row],[Unit_Price]])</f>
        <v>977.47</v>
      </c>
      <c r="H399" s="2">
        <f>IF(ISBLANK(Sales_Fact[[#This Row],[Discount]]),MEDIAN(Sales_Fact[Discount]),Sales_Fact[[#This Row],[Discount]])</f>
        <v>0.05</v>
      </c>
      <c r="I399" t="s">
        <v>1864</v>
      </c>
      <c r="J399" s="21">
        <f>Sales_Fact[[#This Row],[Quantity2]]*Sales_Fact[[#This Row],[Unit_Price3]]*(1-Sales_Fact[[#This Row],[Discount4]])</f>
        <v>2785.7894999999999</v>
      </c>
      <c r="K399" s="21">
        <f>Sales_Fact[[#This Row],[Quantity2]]*Sales_Fact[[#This Row],[Unit_Price3]]</f>
        <v>2932.41</v>
      </c>
      <c r="L399" s="21">
        <f>Sales_Fact[[#This Row],[Gross Amount]]*Sales_Fact[[#This Row],[Discount4]]</f>
        <v>146.62049999999999</v>
      </c>
      <c r="M399" s="1" t="str">
        <f>IF(Sales_Fact[[#This Row],[Total_Amount5]]&gt;1000,"High Value","Standard")</f>
        <v>High Value</v>
      </c>
      <c r="N399" s="1" t="str">
        <f>_xlfn.XLOOKUP(D399,Product_Dim!$A$2:$A$101,Product_Dim!$B$2:$B$101,"Not Found")</f>
        <v>Women's Hair Dryer Brush</v>
      </c>
      <c r="O399" s="1" t="str">
        <f>_xlfn.XLOOKUP(D399,Product_Dim!$A$2:$A$101,Product_Dim!$C$2:$C$101)</f>
        <v>Beauty</v>
      </c>
      <c r="P399" s="1">
        <f>_xlfn.XLOOKUP(D399,Product_Dim!$A$2:$A$101,Product_Dim!$H$2:$H$101)</f>
        <v>340.39</v>
      </c>
      <c r="Q399" s="1" t="str">
        <f>_xlfn.XLOOKUP(C399,'Customer_Dim'!$A$2:$A$501,'Customer_Dim'!$I$2:$I$501)</f>
        <v>Silver</v>
      </c>
      <c r="R399" s="1" t="str">
        <f>_xlfn.XLOOKUP(C399,'Customer_Dim'!$A$2:$A$501,'Customer_Dim'!$D$2:$D$501)</f>
        <v>Male</v>
      </c>
      <c r="S399" s="1" t="str">
        <f>_xlfn.XLOOKUP(C399,'Customer_Dim'!$A$2:$A$501,'Customer_Dim'!$L$2:$L$501)</f>
        <v>Senior</v>
      </c>
      <c r="T399" s="1" t="str">
        <f>_xlfn.XLOOKUP(E399,Store_Dim!$A$2:$A$21,Store_Dim!$C$2:$C$21)</f>
        <v>West</v>
      </c>
      <c r="U399" s="1" t="str">
        <f>_xlfn.XLOOKUP(E399,Store_Dim!$A$2:$A$21,Store_Dim!$E$2:$E$21)</f>
        <v>Online</v>
      </c>
      <c r="V399" s="21">
        <f>Table8[[#This Row],[Cost]]*Table8[[#This Row],[Quantity]]</f>
        <v>1021.17</v>
      </c>
      <c r="W399" s="21">
        <f>Table8[[#This Row],[Total_Amount]]-Table8[[#This Row],[Total Cost]]</f>
        <v>1764.6194999999998</v>
      </c>
    </row>
    <row r="400" spans="1:23" hidden="1" x14ac:dyDescent="0.25">
      <c r="A400" t="s">
        <v>2717</v>
      </c>
      <c r="B400" s="3">
        <v>45760</v>
      </c>
      <c r="C400" t="s">
        <v>325</v>
      </c>
      <c r="D400" t="s">
        <v>1611</v>
      </c>
      <c r="E400" t="s">
        <v>1899</v>
      </c>
      <c r="F400" s="4">
        <f>IF(ISBLANK(Sales_Fact[[#This Row],[Quantity]]),MEDIAN(Sales_Fact[Quantity]),Sales_Fact[[#This Row],[Quantity]])</f>
        <v>2</v>
      </c>
      <c r="G400" s="1">
        <f>IF(ISBLANK(Sales_Fact[[#This Row],[Unit_Price]]),MEDIAN(Sales_Fact[Unit_Price]),Sales_Fact[[#This Row],[Unit_Price]])</f>
        <v>308.7</v>
      </c>
      <c r="H400" s="2">
        <f>IF(ISBLANK(Sales_Fact[[#This Row],[Discount]]),MEDIAN(Sales_Fact[Discount]),Sales_Fact[[#This Row],[Discount]])</f>
        <v>0.2</v>
      </c>
      <c r="I400" t="s">
        <v>1864</v>
      </c>
      <c r="J400" s="1">
        <f>Sales_Fact[[#This Row],[Quantity2]]*Sales_Fact[[#This Row],[Unit_Price3]]*(1-Sales_Fact[[#This Row],[Discount4]])</f>
        <v>493.92</v>
      </c>
      <c r="K400" s="1">
        <f>Sales_Fact[[#This Row],[Quantity2]]*Sales_Fact[[#This Row],[Unit_Price3]]</f>
        <v>617.4</v>
      </c>
      <c r="L400" s="1">
        <f>Sales_Fact[[#This Row],[Gross Amount]]*Sales_Fact[[#This Row],[Discount4]]</f>
        <v>123.48</v>
      </c>
      <c r="M400" s="1" t="str">
        <f>IF(Sales_Fact[[#This Row],[Total_Amount5]]&gt;1000,"High Value","Standard")</f>
        <v>Standard</v>
      </c>
      <c r="N400" s="1" t="str">
        <f>_xlfn.XLOOKUP(D400,Product_Dim!$A$2:$A$101,Product_Dim!$B$2:$B$101,"Not Found")</f>
        <v>Outdoor Sports Water Bottle</v>
      </c>
      <c r="O400" s="1" t="str">
        <f>_xlfn.XLOOKUP(D400,Product_Dim!$A$2:$A$101,Product_Dim!$C$2:$C$101)</f>
        <v>Sports</v>
      </c>
      <c r="P400" s="1">
        <f>_xlfn.XLOOKUP(D400,Product_Dim!$A$2:$A$101,Product_Dim!$H$2:$H$101)</f>
        <v>131.51</v>
      </c>
      <c r="Q400" s="1" t="str">
        <f>_xlfn.XLOOKUP(C400,'Customer_Dim'!$A$2:$A$501,'Customer_Dim'!$I$2:$I$501)</f>
        <v>Platinum</v>
      </c>
      <c r="R400" s="1" t="str">
        <f>_xlfn.XLOOKUP(C400,'Customer_Dim'!$A$2:$A$501,'Customer_Dim'!$D$2:$D$501)</f>
        <v>Male</v>
      </c>
      <c r="S400" s="1" t="str">
        <f>_xlfn.XLOOKUP(C400,'Customer_Dim'!$A$2:$A$501,'Customer_Dim'!$L$2:$L$501)</f>
        <v>Middle Age</v>
      </c>
      <c r="T400" s="1" t="str">
        <f>_xlfn.XLOOKUP(E400,Store_Dim!$A$2:$A$21,Store_Dim!$C$2:$C$21)</f>
        <v>East</v>
      </c>
      <c r="U400" s="1" t="str">
        <f>_xlfn.XLOOKUP(E400,Store_Dim!$A$2:$A$21,Store_Dim!$E$2:$E$21)</f>
        <v>Flagship</v>
      </c>
      <c r="V400" s="1">
        <f>Table8[[#This Row],[Cost]]*Table8[[#This Row],[Quantity]]</f>
        <v>263.02</v>
      </c>
      <c r="W400" s="1">
        <f>Table8[[#This Row],[Total_Amount]]-Table8[[#This Row],[Total Cost]]</f>
        <v>230.90000000000003</v>
      </c>
    </row>
    <row r="401" spans="1:23" hidden="1" x14ac:dyDescent="0.25">
      <c r="A401" t="s">
        <v>3641</v>
      </c>
      <c r="B401" s="3">
        <v>45425</v>
      </c>
      <c r="C401" t="s">
        <v>325</v>
      </c>
      <c r="D401" t="s">
        <v>1668</v>
      </c>
      <c r="E401" t="s">
        <v>1883</v>
      </c>
      <c r="F401" s="4">
        <f>IF(ISBLANK(Sales_Fact[[#This Row],[Quantity]]),MEDIAN(Sales_Fact[Quantity]),Sales_Fact[[#This Row],[Quantity]])</f>
        <v>2</v>
      </c>
      <c r="G401" s="1">
        <f>IF(ISBLANK(Sales_Fact[[#This Row],[Unit_Price]]),MEDIAN(Sales_Fact[Unit_Price]),Sales_Fact[[#This Row],[Unit_Price]])</f>
        <v>733.87</v>
      </c>
      <c r="H401" s="2">
        <f>IF(ISBLANK(Sales_Fact[[#This Row],[Discount]]),MEDIAN(Sales_Fact[Discount]),Sales_Fact[[#This Row],[Discount]])</f>
        <v>0.1</v>
      </c>
      <c r="I401" t="s">
        <v>1861</v>
      </c>
      <c r="J401" s="1">
        <f>Sales_Fact[[#This Row],[Quantity2]]*Sales_Fact[[#This Row],[Unit_Price3]]*(1-Sales_Fact[[#This Row],[Discount4]])</f>
        <v>1320.9660000000001</v>
      </c>
      <c r="K401" s="1">
        <f>Sales_Fact[[#This Row],[Quantity2]]*Sales_Fact[[#This Row],[Unit_Price3]]</f>
        <v>1467.74</v>
      </c>
      <c r="L401" s="1">
        <f>Sales_Fact[[#This Row],[Gross Amount]]*Sales_Fact[[#This Row],[Discount4]]</f>
        <v>146.774</v>
      </c>
      <c r="M401" s="1" t="str">
        <f>IF(Sales_Fact[[#This Row],[Total_Amount5]]&gt;1000,"High Value","Standard")</f>
        <v>High Value</v>
      </c>
      <c r="N401" s="1" t="str">
        <f>_xlfn.XLOOKUP(D401,Product_Dim!$A$2:$A$101,Product_Dim!$B$2:$B$101,"Not Found")</f>
        <v>Portable Power Bank</v>
      </c>
      <c r="O401" s="1" t="str">
        <f>_xlfn.XLOOKUP(D401,Product_Dim!$A$2:$A$101,Product_Dim!$C$2:$C$101)</f>
        <v>Electronics</v>
      </c>
      <c r="P401" s="1">
        <f>_xlfn.XLOOKUP(D401,Product_Dim!$A$2:$A$101,Product_Dim!$H$2:$H$101)</f>
        <v>326.06</v>
      </c>
      <c r="Q401" s="1" t="str">
        <f>_xlfn.XLOOKUP(C401,'Customer_Dim'!$A$2:$A$501,'Customer_Dim'!$I$2:$I$501)</f>
        <v>Platinum</v>
      </c>
      <c r="R401" s="1" t="str">
        <f>_xlfn.XLOOKUP(C401,'Customer_Dim'!$A$2:$A$501,'Customer_Dim'!$D$2:$D$501)</f>
        <v>Male</v>
      </c>
      <c r="S401" s="1" t="str">
        <f>_xlfn.XLOOKUP(C401,'Customer_Dim'!$A$2:$A$501,'Customer_Dim'!$L$2:$L$501)</f>
        <v>Middle Age</v>
      </c>
      <c r="T401" s="1" t="str">
        <f>_xlfn.XLOOKUP(E401,Store_Dim!$A$2:$A$21,Store_Dim!$C$2:$C$21)</f>
        <v>North</v>
      </c>
      <c r="U401" s="1" t="str">
        <f>_xlfn.XLOOKUP(E401,Store_Dim!$A$2:$A$21,Store_Dim!$E$2:$E$21)</f>
        <v>Flagship</v>
      </c>
      <c r="V401" s="1">
        <f>Table8[[#This Row],[Cost]]*Table8[[#This Row],[Quantity]]</f>
        <v>652.12</v>
      </c>
      <c r="W401" s="1">
        <f>Table8[[#This Row],[Total_Amount]]-Table8[[#This Row],[Total Cost]]</f>
        <v>668.84600000000012</v>
      </c>
    </row>
    <row r="402" spans="1:23" x14ac:dyDescent="0.25">
      <c r="A402" t="s">
        <v>2640</v>
      </c>
      <c r="B402" s="3">
        <v>45598</v>
      </c>
      <c r="C402" t="s">
        <v>325</v>
      </c>
      <c r="D402" t="s">
        <v>1728</v>
      </c>
      <c r="E402" t="s">
        <v>1904</v>
      </c>
      <c r="F402" s="4">
        <f>IF(ISBLANK(Sales_Fact[[#This Row],[Quantity]]),MEDIAN(Sales_Fact[Quantity]),Sales_Fact[[#This Row],[Quantity]])</f>
        <v>2</v>
      </c>
      <c r="G402" s="21">
        <f>IF(ISBLANK(Sales_Fact[[#This Row],[Unit_Price]]),MEDIAN(Sales_Fact[Unit_Price]),Sales_Fact[[#This Row],[Unit_Price]])</f>
        <v>22.47</v>
      </c>
      <c r="H402" s="2">
        <f>IF(ISBLANK(Sales_Fact[[#This Row],[Discount]]),MEDIAN(Sales_Fact[Discount]),Sales_Fact[[#This Row],[Discount]])</f>
        <v>0.22</v>
      </c>
      <c r="I402" t="s">
        <v>1864</v>
      </c>
      <c r="J402" s="21">
        <f>Sales_Fact[[#This Row],[Quantity2]]*Sales_Fact[[#This Row],[Unit_Price3]]*(1-Sales_Fact[[#This Row],[Discount4]])</f>
        <v>35.053199999999997</v>
      </c>
      <c r="K402" s="21">
        <f>Sales_Fact[[#This Row],[Quantity2]]*Sales_Fact[[#This Row],[Unit_Price3]]</f>
        <v>44.94</v>
      </c>
      <c r="L402" s="21">
        <f>Sales_Fact[[#This Row],[Gross Amount]]*Sales_Fact[[#This Row],[Discount4]]</f>
        <v>9.8867999999999991</v>
      </c>
      <c r="M402" s="1" t="str">
        <f>IF(Sales_Fact[[#This Row],[Total_Amount5]]&gt;1000,"High Value","Standard")</f>
        <v>Standard</v>
      </c>
      <c r="N402" s="1" t="str">
        <f>_xlfn.XLOOKUP(D402,Product_Dim!$A$2:$A$101,Product_Dim!$B$2:$B$101,"Not Found")</f>
        <v>Men's Hair Styling Gel</v>
      </c>
      <c r="O402" s="1" t="str">
        <f>_xlfn.XLOOKUP(D402,Product_Dim!$A$2:$A$101,Product_Dim!$C$2:$C$101)</f>
        <v>Beauty</v>
      </c>
      <c r="P402" s="1">
        <f>_xlfn.XLOOKUP(D402,Product_Dim!$A$2:$A$101,Product_Dim!$H$2:$H$101)</f>
        <v>17.309999999999999</v>
      </c>
      <c r="Q402" s="1" t="str">
        <f>_xlfn.XLOOKUP(C402,'Customer_Dim'!$A$2:$A$501,'Customer_Dim'!$I$2:$I$501)</f>
        <v>Platinum</v>
      </c>
      <c r="R402" s="1" t="str">
        <f>_xlfn.XLOOKUP(C402,'Customer_Dim'!$A$2:$A$501,'Customer_Dim'!$D$2:$D$501)</f>
        <v>Male</v>
      </c>
      <c r="S402" s="1" t="str">
        <f>_xlfn.XLOOKUP(C402,'Customer_Dim'!$A$2:$A$501,'Customer_Dim'!$L$2:$L$501)</f>
        <v>Middle Age</v>
      </c>
      <c r="T402" s="1" t="str">
        <f>_xlfn.XLOOKUP(E402,Store_Dim!$A$2:$A$21,Store_Dim!$C$2:$C$21)</f>
        <v>East</v>
      </c>
      <c r="U402" s="1" t="str">
        <f>_xlfn.XLOOKUP(E402,Store_Dim!$A$2:$A$21,Store_Dim!$E$2:$E$21)</f>
        <v>Online</v>
      </c>
      <c r="V402" s="21">
        <f>Table8[[#This Row],[Cost]]*Table8[[#This Row],[Quantity]]</f>
        <v>34.619999999999997</v>
      </c>
      <c r="W402" s="21">
        <f>Table8[[#This Row],[Total_Amount]]-Table8[[#This Row],[Total Cost]]</f>
        <v>0.43319999999999936</v>
      </c>
    </row>
    <row r="403" spans="1:23" hidden="1" x14ac:dyDescent="0.25">
      <c r="A403" t="s">
        <v>2276</v>
      </c>
      <c r="B403" s="3">
        <v>45742</v>
      </c>
      <c r="C403" t="s">
        <v>325</v>
      </c>
      <c r="D403" t="s">
        <v>1722</v>
      </c>
      <c r="E403" t="s">
        <v>1860</v>
      </c>
      <c r="F403" s="4">
        <f>IF(ISBLANK(Sales_Fact[[#This Row],[Quantity]]),MEDIAN(Sales_Fact[Quantity]),Sales_Fact[[#This Row],[Quantity]])</f>
        <v>4</v>
      </c>
      <c r="G403" s="1">
        <f>IF(ISBLANK(Sales_Fact[[#This Row],[Unit_Price]]),MEDIAN(Sales_Fact[Unit_Price]),Sales_Fact[[#This Row],[Unit_Price]])</f>
        <v>651.36</v>
      </c>
      <c r="H403" s="2">
        <f>IF(ISBLANK(Sales_Fact[[#This Row],[Discount]]),MEDIAN(Sales_Fact[Discount]),Sales_Fact[[#This Row],[Discount]])</f>
        <v>0.13</v>
      </c>
      <c r="I403" t="s">
        <v>1864</v>
      </c>
      <c r="J403" s="1">
        <f>Sales_Fact[[#This Row],[Quantity2]]*Sales_Fact[[#This Row],[Unit_Price3]]*(1-Sales_Fact[[#This Row],[Discount4]])</f>
        <v>2266.7328000000002</v>
      </c>
      <c r="K403" s="1">
        <f>Sales_Fact[[#This Row],[Quantity2]]*Sales_Fact[[#This Row],[Unit_Price3]]</f>
        <v>2605.44</v>
      </c>
      <c r="L403" s="1">
        <f>Sales_Fact[[#This Row],[Gross Amount]]*Sales_Fact[[#This Row],[Discount4]]</f>
        <v>338.7072</v>
      </c>
      <c r="M403" s="1" t="str">
        <f>IF(Sales_Fact[[#This Row],[Total_Amount5]]&gt;1000,"High Value","Standard")</f>
        <v>High Value</v>
      </c>
      <c r="N403" s="1" t="str">
        <f>_xlfn.XLOOKUP(D403,Product_Dim!$A$2:$A$101,Product_Dim!$B$2:$B$101,"Not Found")</f>
        <v>Foam Roller</v>
      </c>
      <c r="O403" s="1" t="str">
        <f>_xlfn.XLOOKUP(D403,Product_Dim!$A$2:$A$101,Product_Dim!$C$2:$C$101)</f>
        <v>Sports</v>
      </c>
      <c r="P403" s="1">
        <f>_xlfn.XLOOKUP(D403,Product_Dim!$A$2:$A$101,Product_Dim!$H$2:$H$101)</f>
        <v>30.62</v>
      </c>
      <c r="Q403" s="1" t="str">
        <f>_xlfn.XLOOKUP(C403,'Customer_Dim'!$A$2:$A$501,'Customer_Dim'!$I$2:$I$501)</f>
        <v>Platinum</v>
      </c>
      <c r="R403" s="1" t="str">
        <f>_xlfn.XLOOKUP(C403,'Customer_Dim'!$A$2:$A$501,'Customer_Dim'!$D$2:$D$501)</f>
        <v>Male</v>
      </c>
      <c r="S403" s="1" t="str">
        <f>_xlfn.XLOOKUP(C403,'Customer_Dim'!$A$2:$A$501,'Customer_Dim'!$L$2:$L$501)</f>
        <v>Middle Age</v>
      </c>
      <c r="T403" s="1" t="str">
        <f>_xlfn.XLOOKUP(E403,Store_Dim!$A$2:$A$21,Store_Dim!$C$2:$C$21)</f>
        <v>North</v>
      </c>
      <c r="U403" s="1" t="str">
        <f>_xlfn.XLOOKUP(E403,Store_Dim!$A$2:$A$21,Store_Dim!$E$2:$E$21)</f>
        <v>Outlet</v>
      </c>
      <c r="V403" s="1">
        <f>Table8[[#This Row],[Cost]]*Table8[[#This Row],[Quantity]]</f>
        <v>122.48</v>
      </c>
      <c r="W403" s="1">
        <f>Table8[[#This Row],[Total_Amount]]-Table8[[#This Row],[Total Cost]]</f>
        <v>2144.2528000000002</v>
      </c>
    </row>
    <row r="404" spans="1:23" hidden="1" x14ac:dyDescent="0.25">
      <c r="A404" t="s">
        <v>3268</v>
      </c>
      <c r="B404" s="3">
        <v>45549</v>
      </c>
      <c r="C404" t="s">
        <v>329</v>
      </c>
      <c r="D404" t="s">
        <v>1746</v>
      </c>
      <c r="E404" t="s">
        <v>1881</v>
      </c>
      <c r="F404" s="4">
        <f>IF(ISBLANK(Sales_Fact[[#This Row],[Quantity]]),MEDIAN(Sales_Fact[Quantity]),Sales_Fact[[#This Row],[Quantity]])</f>
        <v>1</v>
      </c>
      <c r="G404" s="1">
        <f>IF(ISBLANK(Sales_Fact[[#This Row],[Unit_Price]]),MEDIAN(Sales_Fact[Unit_Price]),Sales_Fact[[#This Row],[Unit_Price]])</f>
        <v>753.39</v>
      </c>
      <c r="H404" s="2">
        <f>IF(ISBLANK(Sales_Fact[[#This Row],[Discount]]),MEDIAN(Sales_Fact[Discount]),Sales_Fact[[#This Row],[Discount]])</f>
        <v>0.04</v>
      </c>
      <c r="I404" t="s">
        <v>1868</v>
      </c>
      <c r="J404" s="1">
        <f>Sales_Fact[[#This Row],[Quantity2]]*Sales_Fact[[#This Row],[Unit_Price3]]*(1-Sales_Fact[[#This Row],[Discount4]])</f>
        <v>723.25439999999992</v>
      </c>
      <c r="K404" s="1">
        <f>Sales_Fact[[#This Row],[Quantity2]]*Sales_Fact[[#This Row],[Unit_Price3]]</f>
        <v>753.39</v>
      </c>
      <c r="L404" s="1">
        <f>Sales_Fact[[#This Row],[Gross Amount]]*Sales_Fact[[#This Row],[Discount4]]</f>
        <v>30.1356</v>
      </c>
      <c r="M404" s="1" t="str">
        <f>IF(Sales_Fact[[#This Row],[Total_Amount5]]&gt;1000,"High Value","Standard")</f>
        <v>Standard</v>
      </c>
      <c r="N404" s="1" t="str">
        <f>_xlfn.XLOOKUP(D404,Product_Dim!$A$2:$A$101,Product_Dim!$B$2:$B$101,"Not Found")</f>
        <v>Adjustable Dumbbells 20kg</v>
      </c>
      <c r="O404" s="1" t="str">
        <f>_xlfn.XLOOKUP(D404,Product_Dim!$A$2:$A$101,Product_Dim!$C$2:$C$101)</f>
        <v>Sports</v>
      </c>
      <c r="P404" s="1">
        <f>_xlfn.XLOOKUP(D404,Product_Dim!$A$2:$A$101,Product_Dim!$H$2:$H$101)</f>
        <v>240.63</v>
      </c>
      <c r="Q404" s="1" t="str">
        <f>_xlfn.XLOOKUP(C404,'Customer_Dim'!$A$2:$A$501,'Customer_Dim'!$I$2:$I$501)</f>
        <v>Platinum</v>
      </c>
      <c r="R404" s="1" t="str">
        <f>_xlfn.XLOOKUP(C404,'Customer_Dim'!$A$2:$A$501,'Customer_Dim'!$D$2:$D$501)</f>
        <v>Female</v>
      </c>
      <c r="S404" s="1" t="str">
        <f>_xlfn.XLOOKUP(C404,'Customer_Dim'!$A$2:$A$501,'Customer_Dim'!$L$2:$L$501)</f>
        <v>Senior</v>
      </c>
      <c r="T404" s="1" t="str">
        <f>_xlfn.XLOOKUP(E404,Store_Dim!$A$2:$A$21,Store_Dim!$C$2:$C$21)</f>
        <v>South</v>
      </c>
      <c r="U404" s="1" t="str">
        <f>_xlfn.XLOOKUP(E404,Store_Dim!$A$2:$A$21,Store_Dim!$E$2:$E$21)</f>
        <v>Outlet</v>
      </c>
      <c r="V404" s="1">
        <f>Table8[[#This Row],[Cost]]*Table8[[#This Row],[Quantity]]</f>
        <v>240.63</v>
      </c>
      <c r="W404" s="1">
        <f>Table8[[#This Row],[Total_Amount]]-Table8[[#This Row],[Total Cost]]</f>
        <v>482.62439999999992</v>
      </c>
    </row>
    <row r="405" spans="1:23" hidden="1" x14ac:dyDescent="0.25">
      <c r="A405" t="s">
        <v>2075</v>
      </c>
      <c r="B405" s="3">
        <v>45411</v>
      </c>
      <c r="C405" t="s">
        <v>333</v>
      </c>
      <c r="D405" t="s">
        <v>1689</v>
      </c>
      <c r="E405" t="s">
        <v>1860</v>
      </c>
      <c r="F405" s="4">
        <f>IF(ISBLANK(Sales_Fact[[#This Row],[Quantity]]),MEDIAN(Sales_Fact[Quantity]),Sales_Fact[[#This Row],[Quantity]])</f>
        <v>4</v>
      </c>
      <c r="G405" s="1">
        <f>IF(ISBLANK(Sales_Fact[[#This Row],[Unit_Price]]),MEDIAN(Sales_Fact[Unit_Price]),Sales_Fact[[#This Row],[Unit_Price]])</f>
        <v>849.17</v>
      </c>
      <c r="H405" s="2">
        <f>IF(ISBLANK(Sales_Fact[[#This Row],[Discount]]),MEDIAN(Sales_Fact[Discount]),Sales_Fact[[#This Row],[Discount]])</f>
        <v>0.12</v>
      </c>
      <c r="I405" t="s">
        <v>1868</v>
      </c>
      <c r="J405" s="1">
        <f>Sales_Fact[[#This Row],[Quantity2]]*Sales_Fact[[#This Row],[Unit_Price3]]*(1-Sales_Fact[[#This Row],[Discount4]])</f>
        <v>2989.0783999999999</v>
      </c>
      <c r="K405" s="1">
        <f>Sales_Fact[[#This Row],[Quantity2]]*Sales_Fact[[#This Row],[Unit_Price3]]</f>
        <v>3396.68</v>
      </c>
      <c r="L405" s="1">
        <f>Sales_Fact[[#This Row],[Gross Amount]]*Sales_Fact[[#This Row],[Discount4]]</f>
        <v>407.60159999999996</v>
      </c>
      <c r="M405" s="1" t="str">
        <f>IF(Sales_Fact[[#This Row],[Total_Amount5]]&gt;1000,"High Value","Standard")</f>
        <v>High Value</v>
      </c>
      <c r="N405" s="1" t="str">
        <f>_xlfn.XLOOKUP(D405,Product_Dim!$A$2:$A$101,Product_Dim!$B$2:$B$101,"Not Found")</f>
        <v>Men's Winter Jacket</v>
      </c>
      <c r="O405" s="1" t="str">
        <f>_xlfn.XLOOKUP(D405,Product_Dim!$A$2:$A$101,Product_Dim!$C$2:$C$101)</f>
        <v>Clothing</v>
      </c>
      <c r="P405" s="1">
        <f>_xlfn.XLOOKUP(D405,Product_Dim!$A$2:$A$101,Product_Dim!$H$2:$H$101)</f>
        <v>167.34</v>
      </c>
      <c r="Q405" s="1" t="str">
        <f>_xlfn.XLOOKUP(C405,'Customer_Dim'!$A$2:$A$501,'Customer_Dim'!$I$2:$I$501)</f>
        <v>Silver</v>
      </c>
      <c r="R405" s="1" t="str">
        <f>_xlfn.XLOOKUP(C405,'Customer_Dim'!$A$2:$A$501,'Customer_Dim'!$D$2:$D$501)</f>
        <v>Female</v>
      </c>
      <c r="S405" s="1" t="str">
        <f>_xlfn.XLOOKUP(C405,'Customer_Dim'!$A$2:$A$501,'Customer_Dim'!$L$2:$L$501)</f>
        <v>Young</v>
      </c>
      <c r="T405" s="1" t="str">
        <f>_xlfn.XLOOKUP(E405,Store_Dim!$A$2:$A$21,Store_Dim!$C$2:$C$21)</f>
        <v>North</v>
      </c>
      <c r="U405" s="1" t="str">
        <f>_xlfn.XLOOKUP(E405,Store_Dim!$A$2:$A$21,Store_Dim!$E$2:$E$21)</f>
        <v>Outlet</v>
      </c>
      <c r="V405" s="1">
        <f>Table8[[#This Row],[Cost]]*Table8[[#This Row],[Quantity]]</f>
        <v>669.36</v>
      </c>
      <c r="W405" s="1">
        <f>Table8[[#This Row],[Total_Amount]]-Table8[[#This Row],[Total Cost]]</f>
        <v>2319.7183999999997</v>
      </c>
    </row>
    <row r="406" spans="1:23" hidden="1" x14ac:dyDescent="0.25">
      <c r="A406" t="s">
        <v>3226</v>
      </c>
      <c r="B406" s="3">
        <v>45936</v>
      </c>
      <c r="C406" t="s">
        <v>333</v>
      </c>
      <c r="D406" t="s">
        <v>1671</v>
      </c>
      <c r="E406" t="s">
        <v>1899</v>
      </c>
      <c r="F406" s="4">
        <f>IF(ISBLANK(Sales_Fact[[#This Row],[Quantity]]),MEDIAN(Sales_Fact[Quantity]),Sales_Fact[[#This Row],[Quantity]])</f>
        <v>4</v>
      </c>
      <c r="G406" s="1">
        <f>IF(ISBLANK(Sales_Fact[[#This Row],[Unit_Price]]),MEDIAN(Sales_Fact[Unit_Price]),Sales_Fact[[#This Row],[Unit_Price]])</f>
        <v>585.45000000000005</v>
      </c>
      <c r="H406" s="2">
        <f>IF(ISBLANK(Sales_Fact[[#This Row],[Discount]]),MEDIAN(Sales_Fact[Discount]),Sales_Fact[[#This Row],[Discount]])</f>
        <v>0.25</v>
      </c>
      <c r="I406" t="s">
        <v>1868</v>
      </c>
      <c r="J406" s="1">
        <f>Sales_Fact[[#This Row],[Quantity2]]*Sales_Fact[[#This Row],[Unit_Price3]]*(1-Sales_Fact[[#This Row],[Discount4]])</f>
        <v>1756.3500000000001</v>
      </c>
      <c r="K406" s="1">
        <f>Sales_Fact[[#This Row],[Quantity2]]*Sales_Fact[[#This Row],[Unit_Price3]]</f>
        <v>2341.8000000000002</v>
      </c>
      <c r="L406" s="1">
        <f>Sales_Fact[[#This Row],[Gross Amount]]*Sales_Fact[[#This Row],[Discount4]]</f>
        <v>585.45000000000005</v>
      </c>
      <c r="M406" s="1" t="str">
        <f>IF(Sales_Fact[[#This Row],[Total_Amount5]]&gt;1000,"High Value","Standard")</f>
        <v>High Value</v>
      </c>
      <c r="N406" s="1" t="str">
        <f>_xlfn.XLOOKUP(D406,Product_Dim!$A$2:$A$101,Product_Dim!$B$2:$B$101,"Not Found")</f>
        <v>Noise-Canceling Headphones</v>
      </c>
      <c r="O406" s="1" t="str">
        <f>_xlfn.XLOOKUP(D406,Product_Dim!$A$2:$A$101,Product_Dim!$C$2:$C$101)</f>
        <v>Electronics</v>
      </c>
      <c r="P406" s="1">
        <f>_xlfn.XLOOKUP(D406,Product_Dim!$A$2:$A$101,Product_Dim!$H$2:$H$101)</f>
        <v>38.520000000000003</v>
      </c>
      <c r="Q406" s="1" t="str">
        <f>_xlfn.XLOOKUP(C406,'Customer_Dim'!$A$2:$A$501,'Customer_Dim'!$I$2:$I$501)</f>
        <v>Silver</v>
      </c>
      <c r="R406" s="1" t="str">
        <f>_xlfn.XLOOKUP(C406,'Customer_Dim'!$A$2:$A$501,'Customer_Dim'!$D$2:$D$501)</f>
        <v>Female</v>
      </c>
      <c r="S406" s="1" t="str">
        <f>_xlfn.XLOOKUP(C406,'Customer_Dim'!$A$2:$A$501,'Customer_Dim'!$L$2:$L$501)</f>
        <v>Young</v>
      </c>
      <c r="T406" s="1" t="str">
        <f>_xlfn.XLOOKUP(E406,Store_Dim!$A$2:$A$21,Store_Dim!$C$2:$C$21)</f>
        <v>East</v>
      </c>
      <c r="U406" s="1" t="str">
        <f>_xlfn.XLOOKUP(E406,Store_Dim!$A$2:$A$21,Store_Dim!$E$2:$E$21)</f>
        <v>Flagship</v>
      </c>
      <c r="V406" s="1">
        <f>Table8[[#This Row],[Cost]]*Table8[[#This Row],[Quantity]]</f>
        <v>154.08000000000001</v>
      </c>
      <c r="W406" s="1">
        <f>Table8[[#This Row],[Total_Amount]]-Table8[[#This Row],[Total Cost]]</f>
        <v>1602.2700000000002</v>
      </c>
    </row>
    <row r="407" spans="1:23" hidden="1" x14ac:dyDescent="0.25">
      <c r="A407" t="s">
        <v>3235</v>
      </c>
      <c r="B407" s="3">
        <v>45659</v>
      </c>
      <c r="C407" t="s">
        <v>333</v>
      </c>
      <c r="D407" t="s">
        <v>1686</v>
      </c>
      <c r="E407" t="s">
        <v>1866</v>
      </c>
      <c r="F407" s="4">
        <f>IF(ISBLANK(Sales_Fact[[#This Row],[Quantity]]),MEDIAN(Sales_Fact[Quantity]),Sales_Fact[[#This Row],[Quantity]])</f>
        <v>1</v>
      </c>
      <c r="G407" s="1">
        <f>IF(ISBLANK(Sales_Fact[[#This Row],[Unit_Price]]),MEDIAN(Sales_Fact[Unit_Price]),Sales_Fact[[#This Row],[Unit_Price]])</f>
        <v>745.15</v>
      </c>
      <c r="H407" s="2">
        <f>IF(ISBLANK(Sales_Fact[[#This Row],[Discount]]),MEDIAN(Sales_Fact[Discount]),Sales_Fact[[#This Row],[Discount]])</f>
        <v>0.25</v>
      </c>
      <c r="I407" t="s">
        <v>1868</v>
      </c>
      <c r="J407" s="1">
        <f>Sales_Fact[[#This Row],[Quantity2]]*Sales_Fact[[#This Row],[Unit_Price3]]*(1-Sales_Fact[[#This Row],[Discount4]])</f>
        <v>558.86249999999995</v>
      </c>
      <c r="K407" s="1">
        <f>Sales_Fact[[#This Row],[Quantity2]]*Sales_Fact[[#This Row],[Unit_Price3]]</f>
        <v>745.15</v>
      </c>
      <c r="L407" s="1">
        <f>Sales_Fact[[#This Row],[Gross Amount]]*Sales_Fact[[#This Row],[Discount4]]</f>
        <v>186.28749999999999</v>
      </c>
      <c r="M407" s="1" t="str">
        <f>IF(Sales_Fact[[#This Row],[Total_Amount5]]&gt;1000,"High Value","Standard")</f>
        <v>Standard</v>
      </c>
      <c r="N407" s="1" t="str">
        <f>_xlfn.XLOOKUP(D407,Product_Dim!$A$2:$A$101,Product_Dim!$B$2:$B$101,"Not Found")</f>
        <v>High-Grip Football</v>
      </c>
      <c r="O407" s="1" t="str">
        <f>_xlfn.XLOOKUP(D407,Product_Dim!$A$2:$A$101,Product_Dim!$C$2:$C$101)</f>
        <v>Sports</v>
      </c>
      <c r="P407" s="1">
        <f>_xlfn.XLOOKUP(D407,Product_Dim!$A$2:$A$101,Product_Dim!$H$2:$H$101)</f>
        <v>318.91000000000003</v>
      </c>
      <c r="Q407" s="1" t="str">
        <f>_xlfn.XLOOKUP(C407,'Customer_Dim'!$A$2:$A$501,'Customer_Dim'!$I$2:$I$501)</f>
        <v>Silver</v>
      </c>
      <c r="R407" s="1" t="str">
        <f>_xlfn.XLOOKUP(C407,'Customer_Dim'!$A$2:$A$501,'Customer_Dim'!$D$2:$D$501)</f>
        <v>Female</v>
      </c>
      <c r="S407" s="1" t="str">
        <f>_xlfn.XLOOKUP(C407,'Customer_Dim'!$A$2:$A$501,'Customer_Dim'!$L$2:$L$501)</f>
        <v>Young</v>
      </c>
      <c r="T407" s="1" t="str">
        <f>_xlfn.XLOOKUP(E407,Store_Dim!$A$2:$A$21,Store_Dim!$C$2:$C$21)</f>
        <v>West</v>
      </c>
      <c r="U407" s="1" t="str">
        <f>_xlfn.XLOOKUP(E407,Store_Dim!$A$2:$A$21,Store_Dim!$E$2:$E$21)</f>
        <v>Online</v>
      </c>
      <c r="V407" s="1">
        <f>Table8[[#This Row],[Cost]]*Table8[[#This Row],[Quantity]]</f>
        <v>318.91000000000003</v>
      </c>
      <c r="W407" s="1">
        <f>Table8[[#This Row],[Total_Amount]]-Table8[[#This Row],[Total Cost]]</f>
        <v>239.95249999999993</v>
      </c>
    </row>
    <row r="408" spans="1:23" hidden="1" x14ac:dyDescent="0.25">
      <c r="A408" t="s">
        <v>2414</v>
      </c>
      <c r="B408" s="3">
        <v>45457</v>
      </c>
      <c r="C408" t="s">
        <v>336</v>
      </c>
      <c r="D408" t="s">
        <v>1582</v>
      </c>
      <c r="E408" t="s">
        <v>1931</v>
      </c>
      <c r="F408" s="4">
        <f>IF(ISBLANK(Sales_Fact[[#This Row],[Quantity]]),MEDIAN(Sales_Fact[Quantity]),Sales_Fact[[#This Row],[Quantity]])</f>
        <v>1</v>
      </c>
      <c r="G408" s="1">
        <f>IF(ISBLANK(Sales_Fact[[#This Row],[Unit_Price]]),MEDIAN(Sales_Fact[Unit_Price]),Sales_Fact[[#This Row],[Unit_Price]])</f>
        <v>848.69</v>
      </c>
      <c r="H408" s="2">
        <f>IF(ISBLANK(Sales_Fact[[#This Row],[Discount]]),MEDIAN(Sales_Fact[Discount]),Sales_Fact[[#This Row],[Discount]])</f>
        <v>0.04</v>
      </c>
      <c r="I408" t="s">
        <v>1864</v>
      </c>
      <c r="J408" s="1">
        <f>Sales_Fact[[#This Row],[Quantity2]]*Sales_Fact[[#This Row],[Unit_Price3]]*(1-Sales_Fact[[#This Row],[Discount4]])</f>
        <v>814.74239999999998</v>
      </c>
      <c r="K408" s="1">
        <f>Sales_Fact[[#This Row],[Quantity2]]*Sales_Fact[[#This Row],[Unit_Price3]]</f>
        <v>848.69</v>
      </c>
      <c r="L408" s="1">
        <f>Sales_Fact[[#This Row],[Gross Amount]]*Sales_Fact[[#This Row],[Discount4]]</f>
        <v>33.947600000000001</v>
      </c>
      <c r="M408" s="1" t="str">
        <f>IF(Sales_Fact[[#This Row],[Total_Amount5]]&gt;1000,"High Value","Standard")</f>
        <v>Standard</v>
      </c>
      <c r="N408" s="1" t="str">
        <f>_xlfn.XLOOKUP(D408,Product_Dim!$A$2:$A$101,Product_Dim!$B$2:$B$101,"Not Found")</f>
        <v>Ceramic Kitchen Bowl Set</v>
      </c>
      <c r="O408" s="1" t="str">
        <f>_xlfn.XLOOKUP(D408,Product_Dim!$A$2:$A$101,Product_Dim!$C$2:$C$101)</f>
        <v>Home</v>
      </c>
      <c r="P408" s="1">
        <f>_xlfn.XLOOKUP(D408,Product_Dim!$A$2:$A$101,Product_Dim!$H$2:$H$101)</f>
        <v>298.86</v>
      </c>
      <c r="Q408" s="1" t="str">
        <f>_xlfn.XLOOKUP(C408,'Customer_Dim'!$A$2:$A$501,'Customer_Dim'!$I$2:$I$501)</f>
        <v>Platinum</v>
      </c>
      <c r="R408" s="1" t="str">
        <f>_xlfn.XLOOKUP(C408,'Customer_Dim'!$A$2:$A$501,'Customer_Dim'!$D$2:$D$501)</f>
        <v>Female</v>
      </c>
      <c r="S408" s="1" t="str">
        <f>_xlfn.XLOOKUP(C408,'Customer_Dim'!$A$2:$A$501,'Customer_Dim'!$L$2:$L$501)</f>
        <v>Middle Age</v>
      </c>
      <c r="T408" s="1" t="str">
        <f>_xlfn.XLOOKUP(E408,Store_Dim!$A$2:$A$21,Store_Dim!$C$2:$C$21)</f>
        <v>South</v>
      </c>
      <c r="U408" s="1" t="str">
        <f>_xlfn.XLOOKUP(E408,Store_Dim!$A$2:$A$21,Store_Dim!$E$2:$E$21)</f>
        <v>Online</v>
      </c>
      <c r="V408" s="1">
        <f>Table8[[#This Row],[Cost]]*Table8[[#This Row],[Quantity]]</f>
        <v>298.86</v>
      </c>
      <c r="W408" s="1">
        <f>Table8[[#This Row],[Total_Amount]]-Table8[[#This Row],[Total Cost]]</f>
        <v>515.88239999999996</v>
      </c>
    </row>
    <row r="409" spans="1:23" hidden="1" x14ac:dyDescent="0.25">
      <c r="A409" t="s">
        <v>2922</v>
      </c>
      <c r="B409" s="3">
        <v>45727</v>
      </c>
      <c r="C409" t="s">
        <v>336</v>
      </c>
      <c r="D409" t="s">
        <v>1785</v>
      </c>
      <c r="E409" t="s">
        <v>1860</v>
      </c>
      <c r="F409" s="4">
        <f>IF(ISBLANK(Sales_Fact[[#This Row],[Quantity]]),MEDIAN(Sales_Fact[Quantity]),Sales_Fact[[#This Row],[Quantity]])</f>
        <v>2</v>
      </c>
      <c r="G409" s="1">
        <f>IF(ISBLANK(Sales_Fact[[#This Row],[Unit_Price]]),MEDIAN(Sales_Fact[Unit_Price]),Sales_Fact[[#This Row],[Unit_Price]])</f>
        <v>247.67</v>
      </c>
      <c r="H409" s="2">
        <f>IF(ISBLANK(Sales_Fact[[#This Row],[Discount]]),MEDIAN(Sales_Fact[Discount]),Sales_Fact[[#This Row],[Discount]])</f>
        <v>0.1</v>
      </c>
      <c r="I409" t="s">
        <v>1864</v>
      </c>
      <c r="J409" s="1">
        <f>Sales_Fact[[#This Row],[Quantity2]]*Sales_Fact[[#This Row],[Unit_Price3]]*(1-Sales_Fact[[#This Row],[Discount4]])</f>
        <v>445.80599999999998</v>
      </c>
      <c r="K409" s="1">
        <f>Sales_Fact[[#This Row],[Quantity2]]*Sales_Fact[[#This Row],[Unit_Price3]]</f>
        <v>495.34</v>
      </c>
      <c r="L409" s="1">
        <f>Sales_Fact[[#This Row],[Gross Amount]]*Sales_Fact[[#This Row],[Discount4]]</f>
        <v>49.533999999999999</v>
      </c>
      <c r="M409" s="1" t="str">
        <f>IF(Sales_Fact[[#This Row],[Total_Amount5]]&gt;1000,"High Value","Standard")</f>
        <v>Standard</v>
      </c>
      <c r="N409" s="1" t="str">
        <f>_xlfn.XLOOKUP(D409,Product_Dim!$A$2:$A$101,Product_Dim!$B$2:$B$101,"Not Found")</f>
        <v>Essential Oil Diffuser</v>
      </c>
      <c r="O409" s="1" t="str">
        <f>_xlfn.XLOOKUP(D409,Product_Dim!$A$2:$A$101,Product_Dim!$C$2:$C$101)</f>
        <v>Home</v>
      </c>
      <c r="P409" s="1">
        <f>_xlfn.XLOOKUP(D409,Product_Dim!$A$2:$A$101,Product_Dim!$H$2:$H$101)</f>
        <v>325.26</v>
      </c>
      <c r="Q409" s="1" t="str">
        <f>_xlfn.XLOOKUP(C409,'Customer_Dim'!$A$2:$A$501,'Customer_Dim'!$I$2:$I$501)</f>
        <v>Platinum</v>
      </c>
      <c r="R409" s="1" t="str">
        <f>_xlfn.XLOOKUP(C409,'Customer_Dim'!$A$2:$A$501,'Customer_Dim'!$D$2:$D$501)</f>
        <v>Female</v>
      </c>
      <c r="S409" s="1" t="str">
        <f>_xlfn.XLOOKUP(C409,'Customer_Dim'!$A$2:$A$501,'Customer_Dim'!$L$2:$L$501)</f>
        <v>Middle Age</v>
      </c>
      <c r="T409" s="1" t="str">
        <f>_xlfn.XLOOKUP(E409,Store_Dim!$A$2:$A$21,Store_Dim!$C$2:$C$21)</f>
        <v>North</v>
      </c>
      <c r="U409" s="1" t="str">
        <f>_xlfn.XLOOKUP(E409,Store_Dim!$A$2:$A$21,Store_Dim!$E$2:$E$21)</f>
        <v>Outlet</v>
      </c>
      <c r="V409" s="1">
        <f>Table8[[#This Row],[Cost]]*Table8[[#This Row],[Quantity]]</f>
        <v>650.52</v>
      </c>
      <c r="W409" s="1">
        <f>Table8[[#This Row],[Total_Amount]]-Table8[[#This Row],[Total Cost]]</f>
        <v>-204.714</v>
      </c>
    </row>
    <row r="410" spans="1:23" hidden="1" x14ac:dyDescent="0.25">
      <c r="A410" t="s">
        <v>3197</v>
      </c>
      <c r="B410" s="3">
        <v>45401</v>
      </c>
      <c r="C410" t="s">
        <v>336</v>
      </c>
      <c r="D410" t="s">
        <v>1776</v>
      </c>
      <c r="E410" t="s">
        <v>1866</v>
      </c>
      <c r="F410" s="4">
        <f>IF(ISBLANK(Sales_Fact[[#This Row],[Quantity]]),MEDIAN(Sales_Fact[Quantity]),Sales_Fact[[#This Row],[Quantity]])</f>
        <v>3</v>
      </c>
      <c r="G410" s="1">
        <f>IF(ISBLANK(Sales_Fact[[#This Row],[Unit_Price]]),MEDIAN(Sales_Fact[Unit_Price]),Sales_Fact[[#This Row],[Unit_Price]])</f>
        <v>220.51</v>
      </c>
      <c r="H410" s="2">
        <f>IF(ISBLANK(Sales_Fact[[#This Row],[Discount]]),MEDIAN(Sales_Fact[Discount]),Sales_Fact[[#This Row],[Discount]])</f>
        <v>0.02</v>
      </c>
      <c r="I410" t="s">
        <v>1864</v>
      </c>
      <c r="J410" s="1">
        <f>Sales_Fact[[#This Row],[Quantity2]]*Sales_Fact[[#This Row],[Unit_Price3]]*(1-Sales_Fact[[#This Row],[Discount4]])</f>
        <v>648.29939999999999</v>
      </c>
      <c r="K410" s="1">
        <f>Sales_Fact[[#This Row],[Quantity2]]*Sales_Fact[[#This Row],[Unit_Price3]]</f>
        <v>661.53</v>
      </c>
      <c r="L410" s="1">
        <f>Sales_Fact[[#This Row],[Gross Amount]]*Sales_Fact[[#This Row],[Discount4]]</f>
        <v>13.230599999999999</v>
      </c>
      <c r="M410" s="1" t="str">
        <f>IF(Sales_Fact[[#This Row],[Total_Amount5]]&gt;1000,"High Value","Standard")</f>
        <v>Standard</v>
      </c>
      <c r="N410" s="1" t="str">
        <f>_xlfn.XLOOKUP(D410,Product_Dim!$A$2:$A$101,Product_Dim!$B$2:$B$101,"Not Found")</f>
        <v>Women's Ankle Boots</v>
      </c>
      <c r="O410" s="1" t="str">
        <f>_xlfn.XLOOKUP(D410,Product_Dim!$A$2:$A$101,Product_Dim!$C$2:$C$101)</f>
        <v>Clothing</v>
      </c>
      <c r="P410" s="1">
        <f>_xlfn.XLOOKUP(D410,Product_Dim!$A$2:$A$101,Product_Dim!$H$2:$H$101)</f>
        <v>158.13999999999999</v>
      </c>
      <c r="Q410" s="1" t="str">
        <f>_xlfn.XLOOKUP(C410,'Customer_Dim'!$A$2:$A$501,'Customer_Dim'!$I$2:$I$501)</f>
        <v>Platinum</v>
      </c>
      <c r="R410" s="1" t="str">
        <f>_xlfn.XLOOKUP(C410,'Customer_Dim'!$A$2:$A$501,'Customer_Dim'!$D$2:$D$501)</f>
        <v>Female</v>
      </c>
      <c r="S410" s="1" t="str">
        <f>_xlfn.XLOOKUP(C410,'Customer_Dim'!$A$2:$A$501,'Customer_Dim'!$L$2:$L$501)</f>
        <v>Middle Age</v>
      </c>
      <c r="T410" s="1" t="str">
        <f>_xlfn.XLOOKUP(E410,Store_Dim!$A$2:$A$21,Store_Dim!$C$2:$C$21)</f>
        <v>West</v>
      </c>
      <c r="U410" s="1" t="str">
        <f>_xlfn.XLOOKUP(E410,Store_Dim!$A$2:$A$21,Store_Dim!$E$2:$E$21)</f>
        <v>Online</v>
      </c>
      <c r="V410" s="1">
        <f>Table8[[#This Row],[Cost]]*Table8[[#This Row],[Quantity]]</f>
        <v>474.41999999999996</v>
      </c>
      <c r="W410" s="1">
        <f>Table8[[#This Row],[Total_Amount]]-Table8[[#This Row],[Total Cost]]</f>
        <v>173.87940000000003</v>
      </c>
    </row>
    <row r="411" spans="1:23" hidden="1" x14ac:dyDescent="0.25">
      <c r="A411" t="s">
        <v>3419</v>
      </c>
      <c r="B411" s="3">
        <v>45613</v>
      </c>
      <c r="C411" t="s">
        <v>336</v>
      </c>
      <c r="D411" t="s">
        <v>1839</v>
      </c>
      <c r="E411" t="s">
        <v>1860</v>
      </c>
      <c r="F411" s="4">
        <f>IF(ISBLANK(Sales_Fact[[#This Row],[Quantity]]),MEDIAN(Sales_Fact[Quantity]),Sales_Fact[[#This Row],[Quantity]])</f>
        <v>4</v>
      </c>
      <c r="G411" s="1">
        <f>IF(ISBLANK(Sales_Fact[[#This Row],[Unit_Price]]),MEDIAN(Sales_Fact[Unit_Price]),Sales_Fact[[#This Row],[Unit_Price]])</f>
        <v>370.63</v>
      </c>
      <c r="H411" s="2">
        <f>IF(ISBLANK(Sales_Fact[[#This Row],[Discount]]),MEDIAN(Sales_Fact[Discount]),Sales_Fact[[#This Row],[Discount]])</f>
        <v>0.08</v>
      </c>
      <c r="I411" t="s">
        <v>1864</v>
      </c>
      <c r="J411" s="1">
        <f>Sales_Fact[[#This Row],[Quantity2]]*Sales_Fact[[#This Row],[Unit_Price3]]*(1-Sales_Fact[[#This Row],[Discount4]])</f>
        <v>1363.9184</v>
      </c>
      <c r="K411" s="1">
        <f>Sales_Fact[[#This Row],[Quantity2]]*Sales_Fact[[#This Row],[Unit_Price3]]</f>
        <v>1482.52</v>
      </c>
      <c r="L411" s="1">
        <f>Sales_Fact[[#This Row],[Gross Amount]]*Sales_Fact[[#This Row],[Discount4]]</f>
        <v>118.6016</v>
      </c>
      <c r="M411" s="1" t="str">
        <f>IF(Sales_Fact[[#This Row],[Total_Amount5]]&gt;1000,"High Value","Standard")</f>
        <v>High Value</v>
      </c>
      <c r="N411" s="1" t="str">
        <f>_xlfn.XLOOKUP(D411,Product_Dim!$A$2:$A$101,Product_Dim!$B$2:$B$101,"Not Found")</f>
        <v>Women's Formal Blazer</v>
      </c>
      <c r="O411" s="1" t="str">
        <f>_xlfn.XLOOKUP(D411,Product_Dim!$A$2:$A$101,Product_Dim!$C$2:$C$101)</f>
        <v>Clothing</v>
      </c>
      <c r="P411" s="1">
        <f>_xlfn.XLOOKUP(D411,Product_Dim!$A$2:$A$101,Product_Dim!$H$2:$H$101)</f>
        <v>358.47</v>
      </c>
      <c r="Q411" s="1" t="str">
        <f>_xlfn.XLOOKUP(C411,'Customer_Dim'!$A$2:$A$501,'Customer_Dim'!$I$2:$I$501)</f>
        <v>Platinum</v>
      </c>
      <c r="R411" s="1" t="str">
        <f>_xlfn.XLOOKUP(C411,'Customer_Dim'!$A$2:$A$501,'Customer_Dim'!$D$2:$D$501)</f>
        <v>Female</v>
      </c>
      <c r="S411" s="1" t="str">
        <f>_xlfn.XLOOKUP(C411,'Customer_Dim'!$A$2:$A$501,'Customer_Dim'!$L$2:$L$501)</f>
        <v>Middle Age</v>
      </c>
      <c r="T411" s="1" t="str">
        <f>_xlfn.XLOOKUP(E411,Store_Dim!$A$2:$A$21,Store_Dim!$C$2:$C$21)</f>
        <v>North</v>
      </c>
      <c r="U411" s="1" t="str">
        <f>_xlfn.XLOOKUP(E411,Store_Dim!$A$2:$A$21,Store_Dim!$E$2:$E$21)</f>
        <v>Outlet</v>
      </c>
      <c r="V411" s="1">
        <f>Table8[[#This Row],[Cost]]*Table8[[#This Row],[Quantity]]</f>
        <v>1433.88</v>
      </c>
      <c r="W411" s="1">
        <f>Table8[[#This Row],[Total_Amount]]-Table8[[#This Row],[Total Cost]]</f>
        <v>-69.961600000000089</v>
      </c>
    </row>
    <row r="412" spans="1:23" hidden="1" x14ac:dyDescent="0.25">
      <c r="A412" t="s">
        <v>3131</v>
      </c>
      <c r="B412" s="3">
        <v>45677</v>
      </c>
      <c r="C412" t="s">
        <v>339</v>
      </c>
      <c r="D412" t="s">
        <v>1695</v>
      </c>
      <c r="E412" t="s">
        <v>1896</v>
      </c>
      <c r="F412" s="4">
        <f>IF(ISBLANK(Sales_Fact[[#This Row],[Quantity]]),MEDIAN(Sales_Fact[Quantity]),Sales_Fact[[#This Row],[Quantity]])</f>
        <v>4</v>
      </c>
      <c r="G412" s="1">
        <f>IF(ISBLANK(Sales_Fact[[#This Row],[Unit_Price]]),MEDIAN(Sales_Fact[Unit_Price]),Sales_Fact[[#This Row],[Unit_Price]])</f>
        <v>349.84</v>
      </c>
      <c r="H412" s="2">
        <f>IF(ISBLANK(Sales_Fact[[#This Row],[Discount]]),MEDIAN(Sales_Fact[Discount]),Sales_Fact[[#This Row],[Discount]])</f>
        <v>0.11</v>
      </c>
      <c r="I412" t="s">
        <v>1864</v>
      </c>
      <c r="J412" s="1">
        <f>Sales_Fact[[#This Row],[Quantity2]]*Sales_Fact[[#This Row],[Unit_Price3]]*(1-Sales_Fact[[#This Row],[Discount4]])</f>
        <v>1245.4304</v>
      </c>
      <c r="K412" s="1">
        <f>Sales_Fact[[#This Row],[Quantity2]]*Sales_Fact[[#This Row],[Unit_Price3]]</f>
        <v>1399.36</v>
      </c>
      <c r="L412" s="1">
        <f>Sales_Fact[[#This Row],[Gross Amount]]*Sales_Fact[[#This Row],[Discount4]]</f>
        <v>153.92959999999999</v>
      </c>
      <c r="M412" s="1" t="str">
        <f>IF(Sales_Fact[[#This Row],[Total_Amount5]]&gt;1000,"High Value","Standard")</f>
        <v>High Value</v>
      </c>
      <c r="N412" s="1" t="str">
        <f>_xlfn.XLOOKUP(D412,Product_Dim!$A$2:$A$101,Product_Dim!$B$2:$B$101,"Not Found")</f>
        <v>Car Dashboard Phone Holder</v>
      </c>
      <c r="O412" s="1" t="str">
        <f>_xlfn.XLOOKUP(D412,Product_Dim!$A$2:$A$101,Product_Dim!$C$2:$C$101)</f>
        <v>Electronics</v>
      </c>
      <c r="P412" s="1">
        <f>_xlfn.XLOOKUP(D412,Product_Dim!$A$2:$A$101,Product_Dim!$H$2:$H$101)</f>
        <v>177.98</v>
      </c>
      <c r="Q412" s="1" t="str">
        <f>_xlfn.XLOOKUP(C412,'Customer_Dim'!$A$2:$A$501,'Customer_Dim'!$I$2:$I$501)</f>
        <v>Gold</v>
      </c>
      <c r="R412" s="1" t="str">
        <f>_xlfn.XLOOKUP(C412,'Customer_Dim'!$A$2:$A$501,'Customer_Dim'!$D$2:$D$501)</f>
        <v>Female</v>
      </c>
      <c r="S412" s="1" t="str">
        <f>_xlfn.XLOOKUP(C412,'Customer_Dim'!$A$2:$A$501,'Customer_Dim'!$L$2:$L$501)</f>
        <v>Young</v>
      </c>
      <c r="T412" s="1" t="str">
        <f>_xlfn.XLOOKUP(E412,Store_Dim!$A$2:$A$21,Store_Dim!$C$2:$C$21)</f>
        <v>East</v>
      </c>
      <c r="U412" s="1" t="str">
        <f>_xlfn.XLOOKUP(E412,Store_Dim!$A$2:$A$21,Store_Dim!$E$2:$E$21)</f>
        <v>Flagship</v>
      </c>
      <c r="V412" s="1">
        <f>Table8[[#This Row],[Cost]]*Table8[[#This Row],[Quantity]]</f>
        <v>711.92</v>
      </c>
      <c r="W412" s="1">
        <f>Table8[[#This Row],[Total_Amount]]-Table8[[#This Row],[Total Cost]]</f>
        <v>533.5104</v>
      </c>
    </row>
    <row r="413" spans="1:23" x14ac:dyDescent="0.25">
      <c r="A413" t="s">
        <v>2628</v>
      </c>
      <c r="B413" s="3">
        <v>45313</v>
      </c>
      <c r="C413" t="s">
        <v>339</v>
      </c>
      <c r="D413" t="s">
        <v>1728</v>
      </c>
      <c r="E413" t="s">
        <v>1931</v>
      </c>
      <c r="F413" s="4">
        <f>IF(ISBLANK(Sales_Fact[[#This Row],[Quantity]]),MEDIAN(Sales_Fact[Quantity]),Sales_Fact[[#This Row],[Quantity]])</f>
        <v>1</v>
      </c>
      <c r="G413" s="21">
        <f>IF(ISBLANK(Sales_Fact[[#This Row],[Unit_Price]]),MEDIAN(Sales_Fact[Unit_Price]),Sales_Fact[[#This Row],[Unit_Price]])</f>
        <v>770.87</v>
      </c>
      <c r="H413" s="2">
        <f>IF(ISBLANK(Sales_Fact[[#This Row],[Discount]]),MEDIAN(Sales_Fact[Discount]),Sales_Fact[[#This Row],[Discount]])</f>
        <v>0.1</v>
      </c>
      <c r="I413" t="s">
        <v>1864</v>
      </c>
      <c r="J413" s="21">
        <f>Sales_Fact[[#This Row],[Quantity2]]*Sales_Fact[[#This Row],[Unit_Price3]]*(1-Sales_Fact[[#This Row],[Discount4]])</f>
        <v>693.78300000000002</v>
      </c>
      <c r="K413" s="21">
        <f>Sales_Fact[[#This Row],[Quantity2]]*Sales_Fact[[#This Row],[Unit_Price3]]</f>
        <v>770.87</v>
      </c>
      <c r="L413" s="21">
        <f>Sales_Fact[[#This Row],[Gross Amount]]*Sales_Fact[[#This Row],[Discount4]]</f>
        <v>77.087000000000003</v>
      </c>
      <c r="M413" s="1" t="str">
        <f>IF(Sales_Fact[[#This Row],[Total_Amount5]]&gt;1000,"High Value","Standard")</f>
        <v>Standard</v>
      </c>
      <c r="N413" s="1" t="str">
        <f>_xlfn.XLOOKUP(D413,Product_Dim!$A$2:$A$101,Product_Dim!$B$2:$B$101,"Not Found")</f>
        <v>Men's Hair Styling Gel</v>
      </c>
      <c r="O413" s="1" t="str">
        <f>_xlfn.XLOOKUP(D413,Product_Dim!$A$2:$A$101,Product_Dim!$C$2:$C$101)</f>
        <v>Beauty</v>
      </c>
      <c r="P413" s="1">
        <f>_xlfn.XLOOKUP(D413,Product_Dim!$A$2:$A$101,Product_Dim!$H$2:$H$101)</f>
        <v>17.309999999999999</v>
      </c>
      <c r="Q413" s="1" t="str">
        <f>_xlfn.XLOOKUP(C413,'Customer_Dim'!$A$2:$A$501,'Customer_Dim'!$I$2:$I$501)</f>
        <v>Gold</v>
      </c>
      <c r="R413" s="1" t="str">
        <f>_xlfn.XLOOKUP(C413,'Customer_Dim'!$A$2:$A$501,'Customer_Dim'!$D$2:$D$501)</f>
        <v>Female</v>
      </c>
      <c r="S413" s="1" t="str">
        <f>_xlfn.XLOOKUP(C413,'Customer_Dim'!$A$2:$A$501,'Customer_Dim'!$L$2:$L$501)</f>
        <v>Young</v>
      </c>
      <c r="T413" s="1" t="str">
        <f>_xlfn.XLOOKUP(E413,Store_Dim!$A$2:$A$21,Store_Dim!$C$2:$C$21)</f>
        <v>South</v>
      </c>
      <c r="U413" s="1" t="str">
        <f>_xlfn.XLOOKUP(E413,Store_Dim!$A$2:$A$21,Store_Dim!$E$2:$E$21)</f>
        <v>Online</v>
      </c>
      <c r="V413" s="21">
        <f>Table8[[#This Row],[Cost]]*Table8[[#This Row],[Quantity]]</f>
        <v>17.309999999999999</v>
      </c>
      <c r="W413" s="21">
        <f>Table8[[#This Row],[Total_Amount]]-Table8[[#This Row],[Total Cost]]</f>
        <v>676.47300000000007</v>
      </c>
    </row>
    <row r="414" spans="1:23" x14ac:dyDescent="0.25">
      <c r="A414" t="s">
        <v>2781</v>
      </c>
      <c r="B414" s="3">
        <v>45614</v>
      </c>
      <c r="C414" t="s">
        <v>339</v>
      </c>
      <c r="D414" t="s">
        <v>1647</v>
      </c>
      <c r="E414" t="s">
        <v>1860</v>
      </c>
      <c r="F414" s="4">
        <f>IF(ISBLANK(Sales_Fact[[#This Row],[Quantity]]),MEDIAN(Sales_Fact[Quantity]),Sales_Fact[[#This Row],[Quantity]])</f>
        <v>3</v>
      </c>
      <c r="G414" s="21">
        <f>IF(ISBLANK(Sales_Fact[[#This Row],[Unit_Price]]),MEDIAN(Sales_Fact[Unit_Price]),Sales_Fact[[#This Row],[Unit_Price]])</f>
        <v>507.33</v>
      </c>
      <c r="H414" s="2">
        <f>IF(ISBLANK(Sales_Fact[[#This Row],[Discount]]),MEDIAN(Sales_Fact[Discount]),Sales_Fact[[#This Row],[Discount]])</f>
        <v>0.06</v>
      </c>
      <c r="I414" t="s">
        <v>1864</v>
      </c>
      <c r="J414" s="21">
        <f>Sales_Fact[[#This Row],[Quantity2]]*Sales_Fact[[#This Row],[Unit_Price3]]*(1-Sales_Fact[[#This Row],[Discount4]])</f>
        <v>1430.6705999999999</v>
      </c>
      <c r="K414" s="21">
        <f>Sales_Fact[[#This Row],[Quantity2]]*Sales_Fact[[#This Row],[Unit_Price3]]</f>
        <v>1521.99</v>
      </c>
      <c r="L414" s="21">
        <f>Sales_Fact[[#This Row],[Gross Amount]]*Sales_Fact[[#This Row],[Discount4]]</f>
        <v>91.319400000000002</v>
      </c>
      <c r="M414" s="1" t="str">
        <f>IF(Sales_Fact[[#This Row],[Total_Amount5]]&gt;1000,"High Value","Standard")</f>
        <v>High Value</v>
      </c>
      <c r="N414" s="1" t="str">
        <f>_xlfn.XLOOKUP(D414,Product_Dim!$A$2:$A$101,Product_Dim!$B$2:$B$101,"Not Found")</f>
        <v>Vitamin C Face Serum</v>
      </c>
      <c r="O414" s="1" t="str">
        <f>_xlfn.XLOOKUP(D414,Product_Dim!$A$2:$A$101,Product_Dim!$C$2:$C$101)</f>
        <v>Beauty</v>
      </c>
      <c r="P414" s="1">
        <f>_xlfn.XLOOKUP(D414,Product_Dim!$A$2:$A$101,Product_Dim!$H$2:$H$101)</f>
        <v>283.83</v>
      </c>
      <c r="Q414" s="1" t="str">
        <f>_xlfn.XLOOKUP(C414,'Customer_Dim'!$A$2:$A$501,'Customer_Dim'!$I$2:$I$501)</f>
        <v>Gold</v>
      </c>
      <c r="R414" s="1" t="str">
        <f>_xlfn.XLOOKUP(C414,'Customer_Dim'!$A$2:$A$501,'Customer_Dim'!$D$2:$D$501)</f>
        <v>Female</v>
      </c>
      <c r="S414" s="1" t="str">
        <f>_xlfn.XLOOKUP(C414,'Customer_Dim'!$A$2:$A$501,'Customer_Dim'!$L$2:$L$501)</f>
        <v>Young</v>
      </c>
      <c r="T414" s="1" t="str">
        <f>_xlfn.XLOOKUP(E414,Store_Dim!$A$2:$A$21,Store_Dim!$C$2:$C$21)</f>
        <v>North</v>
      </c>
      <c r="U414" s="1" t="str">
        <f>_xlfn.XLOOKUP(E414,Store_Dim!$A$2:$A$21,Store_Dim!$E$2:$E$21)</f>
        <v>Outlet</v>
      </c>
      <c r="V414" s="21">
        <f>Table8[[#This Row],[Cost]]*Table8[[#This Row],[Quantity]]</f>
        <v>851.49</v>
      </c>
      <c r="W414" s="21">
        <f>Table8[[#This Row],[Total_Amount]]-Table8[[#This Row],[Total Cost]]</f>
        <v>579.18059999999991</v>
      </c>
    </row>
    <row r="415" spans="1:23" hidden="1" x14ac:dyDescent="0.25">
      <c r="A415" t="s">
        <v>3832</v>
      </c>
      <c r="B415" s="3">
        <v>45795</v>
      </c>
      <c r="C415" t="s">
        <v>339</v>
      </c>
      <c r="D415" t="s">
        <v>1665</v>
      </c>
      <c r="E415" t="s">
        <v>1909</v>
      </c>
      <c r="F415" s="4">
        <f>IF(ISBLANK(Sales_Fact[[#This Row],[Quantity]]),MEDIAN(Sales_Fact[Quantity]),Sales_Fact[[#This Row],[Quantity]])</f>
        <v>1</v>
      </c>
      <c r="G415" s="1">
        <f>IF(ISBLANK(Sales_Fact[[#This Row],[Unit_Price]]),MEDIAN(Sales_Fact[Unit_Price]),Sales_Fact[[#This Row],[Unit_Price]])</f>
        <v>87.78</v>
      </c>
      <c r="H415" s="2">
        <f>IF(ISBLANK(Sales_Fact[[#This Row],[Discount]]),MEDIAN(Sales_Fact[Discount]),Sales_Fact[[#This Row],[Discount]])</f>
        <v>0.06</v>
      </c>
      <c r="I415" t="s">
        <v>1868</v>
      </c>
      <c r="J415" s="1">
        <f>Sales_Fact[[#This Row],[Quantity2]]*Sales_Fact[[#This Row],[Unit_Price3]]*(1-Sales_Fact[[#This Row],[Discount4]])</f>
        <v>82.513199999999998</v>
      </c>
      <c r="K415" s="1">
        <f>Sales_Fact[[#This Row],[Quantity2]]*Sales_Fact[[#This Row],[Unit_Price3]]</f>
        <v>87.78</v>
      </c>
      <c r="L415" s="1">
        <f>Sales_Fact[[#This Row],[Gross Amount]]*Sales_Fact[[#This Row],[Discount4]]</f>
        <v>5.2667999999999999</v>
      </c>
      <c r="M415" s="1" t="str">
        <f>IF(Sales_Fact[[#This Row],[Total_Amount5]]&gt;1000,"High Value","Standard")</f>
        <v>Standard</v>
      </c>
      <c r="N415" s="1" t="str">
        <f>_xlfn.XLOOKUP(D415,Product_Dim!$A$2:$A$101,Product_Dim!$B$2:$B$101,"Not Found")</f>
        <v>Sports Water Hydration Pack</v>
      </c>
      <c r="O415" s="1" t="str">
        <f>_xlfn.XLOOKUP(D415,Product_Dim!$A$2:$A$101,Product_Dim!$C$2:$C$101)</f>
        <v>Sports</v>
      </c>
      <c r="P415" s="1">
        <f>_xlfn.XLOOKUP(D415,Product_Dim!$A$2:$A$101,Product_Dim!$H$2:$H$101)</f>
        <v>135.61000000000001</v>
      </c>
      <c r="Q415" s="1" t="str">
        <f>_xlfn.XLOOKUP(C415,'Customer_Dim'!$A$2:$A$501,'Customer_Dim'!$I$2:$I$501)</f>
        <v>Gold</v>
      </c>
      <c r="R415" s="1" t="str">
        <f>_xlfn.XLOOKUP(C415,'Customer_Dim'!$A$2:$A$501,'Customer_Dim'!$D$2:$D$501)</f>
        <v>Female</v>
      </c>
      <c r="S415" s="1" t="str">
        <f>_xlfn.XLOOKUP(C415,'Customer_Dim'!$A$2:$A$501,'Customer_Dim'!$L$2:$L$501)</f>
        <v>Young</v>
      </c>
      <c r="T415" s="1" t="str">
        <f>_xlfn.XLOOKUP(E415,Store_Dim!$A$2:$A$21,Store_Dim!$C$2:$C$21)</f>
        <v>South</v>
      </c>
      <c r="U415" s="1" t="str">
        <f>_xlfn.XLOOKUP(E415,Store_Dim!$A$2:$A$21,Store_Dim!$E$2:$E$21)</f>
        <v>Outlet</v>
      </c>
      <c r="V415" s="1">
        <f>Table8[[#This Row],[Cost]]*Table8[[#This Row],[Quantity]]</f>
        <v>135.61000000000001</v>
      </c>
      <c r="W415" s="1">
        <f>Table8[[#This Row],[Total_Amount]]-Table8[[#This Row],[Total Cost]]</f>
        <v>-53.096800000000016</v>
      </c>
    </row>
    <row r="416" spans="1:23" hidden="1" x14ac:dyDescent="0.25">
      <c r="A416" t="s">
        <v>3754</v>
      </c>
      <c r="B416" s="3">
        <v>45831</v>
      </c>
      <c r="C416" t="s">
        <v>339</v>
      </c>
      <c r="D416" t="s">
        <v>1680</v>
      </c>
      <c r="E416" t="s">
        <v>1874</v>
      </c>
      <c r="F416" s="4">
        <f>IF(ISBLANK(Sales_Fact[[#This Row],[Quantity]]),MEDIAN(Sales_Fact[Quantity]),Sales_Fact[[#This Row],[Quantity]])</f>
        <v>2</v>
      </c>
      <c r="G416" s="1">
        <f>IF(ISBLANK(Sales_Fact[[#This Row],[Unit_Price]]),MEDIAN(Sales_Fact[Unit_Price]),Sales_Fact[[#This Row],[Unit_Price]])</f>
        <v>772.24</v>
      </c>
      <c r="H416" s="2">
        <f>IF(ISBLANK(Sales_Fact[[#This Row],[Discount]]),MEDIAN(Sales_Fact[Discount]),Sales_Fact[[#This Row],[Discount]])</f>
        <v>0.22</v>
      </c>
      <c r="I416" t="s">
        <v>1864</v>
      </c>
      <c r="J416" s="1">
        <f>Sales_Fact[[#This Row],[Quantity2]]*Sales_Fact[[#This Row],[Unit_Price3]]*(1-Sales_Fact[[#This Row],[Discount4]])</f>
        <v>1204.6944000000001</v>
      </c>
      <c r="K416" s="1">
        <f>Sales_Fact[[#This Row],[Quantity2]]*Sales_Fact[[#This Row],[Unit_Price3]]</f>
        <v>1544.48</v>
      </c>
      <c r="L416" s="1">
        <f>Sales_Fact[[#This Row],[Gross Amount]]*Sales_Fact[[#This Row],[Discount4]]</f>
        <v>339.78559999999999</v>
      </c>
      <c r="M416" s="1" t="str">
        <f>IF(Sales_Fact[[#This Row],[Total_Amount5]]&gt;1000,"High Value","Standard")</f>
        <v>High Value</v>
      </c>
      <c r="N416" s="1" t="str">
        <f>_xlfn.XLOOKUP(D416,Product_Dim!$A$2:$A$101,Product_Dim!$B$2:$B$101,"Not Found")</f>
        <v>USB External Hard Drive</v>
      </c>
      <c r="O416" s="1" t="str">
        <f>_xlfn.XLOOKUP(D416,Product_Dim!$A$2:$A$101,Product_Dim!$C$2:$C$101)</f>
        <v>Electronics</v>
      </c>
      <c r="P416" s="1">
        <f>_xlfn.XLOOKUP(D416,Product_Dim!$A$2:$A$101,Product_Dim!$H$2:$H$101)</f>
        <v>253.33</v>
      </c>
      <c r="Q416" s="1" t="str">
        <f>_xlfn.XLOOKUP(C416,'Customer_Dim'!$A$2:$A$501,'Customer_Dim'!$I$2:$I$501)</f>
        <v>Gold</v>
      </c>
      <c r="R416" s="1" t="str">
        <f>_xlfn.XLOOKUP(C416,'Customer_Dim'!$A$2:$A$501,'Customer_Dim'!$D$2:$D$501)</f>
        <v>Female</v>
      </c>
      <c r="S416" s="1" t="str">
        <f>_xlfn.XLOOKUP(C416,'Customer_Dim'!$A$2:$A$501,'Customer_Dim'!$L$2:$L$501)</f>
        <v>Young</v>
      </c>
      <c r="T416" s="1" t="str">
        <f>_xlfn.XLOOKUP(E416,Store_Dim!$A$2:$A$21,Store_Dim!$C$2:$C$21)</f>
        <v>South</v>
      </c>
      <c r="U416" s="1" t="str">
        <f>_xlfn.XLOOKUP(E416,Store_Dim!$A$2:$A$21,Store_Dim!$E$2:$E$21)</f>
        <v>Online</v>
      </c>
      <c r="V416" s="1">
        <f>Table8[[#This Row],[Cost]]*Table8[[#This Row],[Quantity]]</f>
        <v>506.66</v>
      </c>
      <c r="W416" s="1">
        <f>Table8[[#This Row],[Total_Amount]]-Table8[[#This Row],[Total Cost]]</f>
        <v>698.03440000000001</v>
      </c>
    </row>
    <row r="417" spans="1:23" hidden="1" x14ac:dyDescent="0.25">
      <c r="A417" t="s">
        <v>2034</v>
      </c>
      <c r="B417" s="3">
        <v>45502</v>
      </c>
      <c r="C417" t="s">
        <v>339</v>
      </c>
      <c r="D417" t="s">
        <v>1564</v>
      </c>
      <c r="E417" t="s">
        <v>1913</v>
      </c>
      <c r="F417" s="4">
        <f>IF(ISBLANK(Sales_Fact[[#This Row],[Quantity]]),MEDIAN(Sales_Fact[Quantity]),Sales_Fact[[#This Row],[Quantity]])</f>
        <v>1</v>
      </c>
      <c r="G417" s="1">
        <f>IF(ISBLANK(Sales_Fact[[#This Row],[Unit_Price]]),MEDIAN(Sales_Fact[Unit_Price]),Sales_Fact[[#This Row],[Unit_Price]])</f>
        <v>108.27</v>
      </c>
      <c r="H417" s="2">
        <f>IF(ISBLANK(Sales_Fact[[#This Row],[Discount]]),MEDIAN(Sales_Fact[Discount]),Sales_Fact[[#This Row],[Discount]])</f>
        <v>0.1</v>
      </c>
      <c r="I417" t="s">
        <v>1868</v>
      </c>
      <c r="J417" s="1">
        <f>Sales_Fact[[#This Row],[Quantity2]]*Sales_Fact[[#This Row],[Unit_Price3]]*(1-Sales_Fact[[#This Row],[Discount4]])</f>
        <v>97.442999999999998</v>
      </c>
      <c r="K417" s="1">
        <f>Sales_Fact[[#This Row],[Quantity2]]*Sales_Fact[[#This Row],[Unit_Price3]]</f>
        <v>108.27</v>
      </c>
      <c r="L417" s="1">
        <f>Sales_Fact[[#This Row],[Gross Amount]]*Sales_Fact[[#This Row],[Discount4]]</f>
        <v>10.827</v>
      </c>
      <c r="M417" s="1" t="str">
        <f>IF(Sales_Fact[[#This Row],[Total_Amount5]]&gt;1000,"High Value","Standard")</f>
        <v>Standard</v>
      </c>
      <c r="N417" s="1" t="str">
        <f>_xlfn.XLOOKUP(D417,Product_Dim!$A$2:$A$101,Product_Dim!$B$2:$B$101,"Not Found")</f>
        <v>Men's Leather Belt</v>
      </c>
      <c r="O417" s="1" t="str">
        <f>_xlfn.XLOOKUP(D417,Product_Dim!$A$2:$A$101,Product_Dim!$C$2:$C$101)</f>
        <v>Clothing</v>
      </c>
      <c r="P417" s="1">
        <f>_xlfn.XLOOKUP(D417,Product_Dim!$A$2:$A$101,Product_Dim!$H$2:$H$101)</f>
        <v>261</v>
      </c>
      <c r="Q417" s="1" t="str">
        <f>_xlfn.XLOOKUP(C417,'Customer_Dim'!$A$2:$A$501,'Customer_Dim'!$I$2:$I$501)</f>
        <v>Gold</v>
      </c>
      <c r="R417" s="1" t="str">
        <f>_xlfn.XLOOKUP(C417,'Customer_Dim'!$A$2:$A$501,'Customer_Dim'!$D$2:$D$501)</f>
        <v>Female</v>
      </c>
      <c r="S417" s="1" t="str">
        <f>_xlfn.XLOOKUP(C417,'Customer_Dim'!$A$2:$A$501,'Customer_Dim'!$L$2:$L$501)</f>
        <v>Young</v>
      </c>
      <c r="T417" s="1" t="str">
        <f>_xlfn.XLOOKUP(E417,Store_Dim!$A$2:$A$21,Store_Dim!$C$2:$C$21)</f>
        <v>North</v>
      </c>
      <c r="U417" s="1" t="str">
        <f>_xlfn.XLOOKUP(E417,Store_Dim!$A$2:$A$21,Store_Dim!$E$2:$E$21)</f>
        <v>Online</v>
      </c>
      <c r="V417" s="1">
        <f>Table8[[#This Row],[Cost]]*Table8[[#This Row],[Quantity]]</f>
        <v>261</v>
      </c>
      <c r="W417" s="1">
        <f>Table8[[#This Row],[Total_Amount]]-Table8[[#This Row],[Total Cost]]</f>
        <v>-163.55700000000002</v>
      </c>
    </row>
    <row r="418" spans="1:23" hidden="1" x14ac:dyDescent="0.25">
      <c r="A418" t="s">
        <v>2556</v>
      </c>
      <c r="B418" s="3">
        <v>45748</v>
      </c>
      <c r="C418" t="s">
        <v>342</v>
      </c>
      <c r="D418" t="s">
        <v>1638</v>
      </c>
      <c r="E418" t="s">
        <v>1874</v>
      </c>
      <c r="F418" s="4">
        <f>IF(ISBLANK(Sales_Fact[[#This Row],[Quantity]]),MEDIAN(Sales_Fact[Quantity]),Sales_Fact[[#This Row],[Quantity]])</f>
        <v>2</v>
      </c>
      <c r="G418" s="1">
        <f>IF(ISBLANK(Sales_Fact[[#This Row],[Unit_Price]]),MEDIAN(Sales_Fact[Unit_Price]),Sales_Fact[[#This Row],[Unit_Price]])</f>
        <v>839.24</v>
      </c>
      <c r="H418" s="2">
        <f>IF(ISBLANK(Sales_Fact[[#This Row],[Discount]]),MEDIAN(Sales_Fact[Discount]),Sales_Fact[[#This Row],[Discount]])</f>
        <v>0.21</v>
      </c>
      <c r="I418" t="s">
        <v>1864</v>
      </c>
      <c r="J418" s="1">
        <f>Sales_Fact[[#This Row],[Quantity2]]*Sales_Fact[[#This Row],[Unit_Price3]]*(1-Sales_Fact[[#This Row],[Discount4]])</f>
        <v>1325.9992</v>
      </c>
      <c r="K418" s="1">
        <f>Sales_Fact[[#This Row],[Quantity2]]*Sales_Fact[[#This Row],[Unit_Price3]]</f>
        <v>1678.48</v>
      </c>
      <c r="L418" s="1">
        <f>Sales_Fact[[#This Row],[Gross Amount]]*Sales_Fact[[#This Row],[Discount4]]</f>
        <v>352.48079999999999</v>
      </c>
      <c r="M418" s="1" t="str">
        <f>IF(Sales_Fact[[#This Row],[Total_Amount5]]&gt;1000,"High Value","Standard")</f>
        <v>High Value</v>
      </c>
      <c r="N418" s="1" t="str">
        <f>_xlfn.XLOOKUP(D418,Product_Dim!$A$2:$A$101,Product_Dim!$B$2:$B$101,"Not Found")</f>
        <v>Fabric Sofa Throw Blanket</v>
      </c>
      <c r="O418" s="1" t="str">
        <f>_xlfn.XLOOKUP(D418,Product_Dim!$A$2:$A$101,Product_Dim!$C$2:$C$101)</f>
        <v>Home</v>
      </c>
      <c r="P418" s="1">
        <f>_xlfn.XLOOKUP(D418,Product_Dim!$A$2:$A$101,Product_Dim!$H$2:$H$101)</f>
        <v>218.48</v>
      </c>
      <c r="Q418" s="1" t="str">
        <f>_xlfn.XLOOKUP(C418,'Customer_Dim'!$A$2:$A$501,'Customer_Dim'!$I$2:$I$501)</f>
        <v>Gold</v>
      </c>
      <c r="R418" s="1" t="str">
        <f>_xlfn.XLOOKUP(C418,'Customer_Dim'!$A$2:$A$501,'Customer_Dim'!$D$2:$D$501)</f>
        <v>Female</v>
      </c>
      <c r="S418" s="1" t="str">
        <f>_xlfn.XLOOKUP(C418,'Customer_Dim'!$A$2:$A$501,'Customer_Dim'!$L$2:$L$501)</f>
        <v>Middle Age</v>
      </c>
      <c r="T418" s="1" t="str">
        <f>_xlfn.XLOOKUP(E418,Store_Dim!$A$2:$A$21,Store_Dim!$C$2:$C$21)</f>
        <v>South</v>
      </c>
      <c r="U418" s="1" t="str">
        <f>_xlfn.XLOOKUP(E418,Store_Dim!$A$2:$A$21,Store_Dim!$E$2:$E$21)</f>
        <v>Online</v>
      </c>
      <c r="V418" s="1">
        <f>Table8[[#This Row],[Cost]]*Table8[[#This Row],[Quantity]]</f>
        <v>436.96</v>
      </c>
      <c r="W418" s="1">
        <f>Table8[[#This Row],[Total_Amount]]-Table8[[#This Row],[Total Cost]]</f>
        <v>889.03919999999994</v>
      </c>
    </row>
    <row r="419" spans="1:23" hidden="1" x14ac:dyDescent="0.25">
      <c r="A419" t="s">
        <v>3838</v>
      </c>
      <c r="B419" s="3">
        <v>45311</v>
      </c>
      <c r="C419" t="s">
        <v>342</v>
      </c>
      <c r="D419" t="s">
        <v>1770</v>
      </c>
      <c r="E419" t="s">
        <v>1883</v>
      </c>
      <c r="F419" s="4">
        <f>IF(ISBLANK(Sales_Fact[[#This Row],[Quantity]]),MEDIAN(Sales_Fact[Quantity]),Sales_Fact[[#This Row],[Quantity]])</f>
        <v>2</v>
      </c>
      <c r="G419" s="1">
        <f>IF(ISBLANK(Sales_Fact[[#This Row],[Unit_Price]]),MEDIAN(Sales_Fact[Unit_Price]),Sales_Fact[[#This Row],[Unit_Price]])</f>
        <v>466.27</v>
      </c>
      <c r="H419" s="2">
        <f>IF(ISBLANK(Sales_Fact[[#This Row],[Discount]]),MEDIAN(Sales_Fact[Discount]),Sales_Fact[[#This Row],[Discount]])</f>
        <v>0.11</v>
      </c>
      <c r="I419" t="s">
        <v>1864</v>
      </c>
      <c r="J419" s="1">
        <f>Sales_Fact[[#This Row],[Quantity2]]*Sales_Fact[[#This Row],[Unit_Price3]]*(1-Sales_Fact[[#This Row],[Discount4]])</f>
        <v>829.9606</v>
      </c>
      <c r="K419" s="1">
        <f>Sales_Fact[[#This Row],[Quantity2]]*Sales_Fact[[#This Row],[Unit_Price3]]</f>
        <v>932.54</v>
      </c>
      <c r="L419" s="1">
        <f>Sales_Fact[[#This Row],[Gross Amount]]*Sales_Fact[[#This Row],[Discount4]]</f>
        <v>102.57939999999999</v>
      </c>
      <c r="M419" s="1" t="str">
        <f>IF(Sales_Fact[[#This Row],[Total_Amount5]]&gt;1000,"High Value","Standard")</f>
        <v>Standard</v>
      </c>
      <c r="N419" s="1" t="str">
        <f>_xlfn.XLOOKUP(D419,Product_Dim!$A$2:$A$101,Product_Dim!$B$2:$B$101,"Not Found")</f>
        <v>Shin Guards – Adult</v>
      </c>
      <c r="O419" s="1" t="str">
        <f>_xlfn.XLOOKUP(D419,Product_Dim!$A$2:$A$101,Product_Dim!$C$2:$C$101)</f>
        <v>Sports</v>
      </c>
      <c r="P419" s="1">
        <f>_xlfn.XLOOKUP(D419,Product_Dim!$A$2:$A$101,Product_Dim!$H$2:$H$101)</f>
        <v>107.06</v>
      </c>
      <c r="Q419" s="1" t="str">
        <f>_xlfn.XLOOKUP(C419,'Customer_Dim'!$A$2:$A$501,'Customer_Dim'!$I$2:$I$501)</f>
        <v>Gold</v>
      </c>
      <c r="R419" s="1" t="str">
        <f>_xlfn.XLOOKUP(C419,'Customer_Dim'!$A$2:$A$501,'Customer_Dim'!$D$2:$D$501)</f>
        <v>Female</v>
      </c>
      <c r="S419" s="1" t="str">
        <f>_xlfn.XLOOKUP(C419,'Customer_Dim'!$A$2:$A$501,'Customer_Dim'!$L$2:$L$501)</f>
        <v>Middle Age</v>
      </c>
      <c r="T419" s="1" t="str">
        <f>_xlfn.XLOOKUP(E419,Store_Dim!$A$2:$A$21,Store_Dim!$C$2:$C$21)</f>
        <v>North</v>
      </c>
      <c r="U419" s="1" t="str">
        <f>_xlfn.XLOOKUP(E419,Store_Dim!$A$2:$A$21,Store_Dim!$E$2:$E$21)</f>
        <v>Flagship</v>
      </c>
      <c r="V419" s="1">
        <f>Table8[[#This Row],[Cost]]*Table8[[#This Row],[Quantity]]</f>
        <v>214.12</v>
      </c>
      <c r="W419" s="1">
        <f>Table8[[#This Row],[Total_Amount]]-Table8[[#This Row],[Total Cost]]</f>
        <v>615.84059999999999</v>
      </c>
    </row>
    <row r="420" spans="1:23" hidden="1" x14ac:dyDescent="0.25">
      <c r="A420" t="s">
        <v>2096</v>
      </c>
      <c r="B420" s="3">
        <v>45497</v>
      </c>
      <c r="C420" t="s">
        <v>342</v>
      </c>
      <c r="D420" t="s">
        <v>1701</v>
      </c>
      <c r="E420" t="s">
        <v>1909</v>
      </c>
      <c r="F420" s="4">
        <f>IF(ISBLANK(Sales_Fact[[#This Row],[Quantity]]),MEDIAN(Sales_Fact[Quantity]),Sales_Fact[[#This Row],[Quantity]])</f>
        <v>3</v>
      </c>
      <c r="G420" s="1">
        <f>IF(ISBLANK(Sales_Fact[[#This Row],[Unit_Price]]),MEDIAN(Sales_Fact[Unit_Price]),Sales_Fact[[#This Row],[Unit_Price]])</f>
        <v>969.83</v>
      </c>
      <c r="H420" s="2">
        <f>IF(ISBLANK(Sales_Fact[[#This Row],[Discount]]),MEDIAN(Sales_Fact[Discount]),Sales_Fact[[#This Row],[Discount]])</f>
        <v>0.02</v>
      </c>
      <c r="I420" t="s">
        <v>1868</v>
      </c>
      <c r="J420" s="1">
        <f>Sales_Fact[[#This Row],[Quantity2]]*Sales_Fact[[#This Row],[Unit_Price3]]*(1-Sales_Fact[[#This Row],[Discount4]])</f>
        <v>2851.3002000000001</v>
      </c>
      <c r="K420" s="1">
        <f>Sales_Fact[[#This Row],[Quantity2]]*Sales_Fact[[#This Row],[Unit_Price3]]</f>
        <v>2909.4900000000002</v>
      </c>
      <c r="L420" s="1">
        <f>Sales_Fact[[#This Row],[Gross Amount]]*Sales_Fact[[#This Row],[Discount4]]</f>
        <v>58.189800000000005</v>
      </c>
      <c r="M420" s="1" t="str">
        <f>IF(Sales_Fact[[#This Row],[Total_Amount5]]&gt;1000,"High Value","Standard")</f>
        <v>High Value</v>
      </c>
      <c r="N420" s="1" t="str">
        <f>_xlfn.XLOOKUP(D420,Product_Dim!$A$2:$A$101,Product_Dim!$B$2:$B$101,"Not Found")</f>
        <v>Boxing Hand Wraps</v>
      </c>
      <c r="O420" s="1" t="str">
        <f>_xlfn.XLOOKUP(D420,Product_Dim!$A$2:$A$101,Product_Dim!$C$2:$C$101)</f>
        <v>Sports</v>
      </c>
      <c r="P420" s="1">
        <f>_xlfn.XLOOKUP(D420,Product_Dim!$A$2:$A$101,Product_Dim!$H$2:$H$101)</f>
        <v>190.29</v>
      </c>
      <c r="Q420" s="1" t="str">
        <f>_xlfn.XLOOKUP(C420,'Customer_Dim'!$A$2:$A$501,'Customer_Dim'!$I$2:$I$501)</f>
        <v>Gold</v>
      </c>
      <c r="R420" s="1" t="str">
        <f>_xlfn.XLOOKUP(C420,'Customer_Dim'!$A$2:$A$501,'Customer_Dim'!$D$2:$D$501)</f>
        <v>Female</v>
      </c>
      <c r="S420" s="1" t="str">
        <f>_xlfn.XLOOKUP(C420,'Customer_Dim'!$A$2:$A$501,'Customer_Dim'!$L$2:$L$501)</f>
        <v>Middle Age</v>
      </c>
      <c r="T420" s="1" t="str">
        <f>_xlfn.XLOOKUP(E420,Store_Dim!$A$2:$A$21,Store_Dim!$C$2:$C$21)</f>
        <v>South</v>
      </c>
      <c r="U420" s="1" t="str">
        <f>_xlfn.XLOOKUP(E420,Store_Dim!$A$2:$A$21,Store_Dim!$E$2:$E$21)</f>
        <v>Outlet</v>
      </c>
      <c r="V420" s="1">
        <f>Table8[[#This Row],[Cost]]*Table8[[#This Row],[Quantity]]</f>
        <v>570.87</v>
      </c>
      <c r="W420" s="1">
        <f>Table8[[#This Row],[Total_Amount]]-Table8[[#This Row],[Total Cost]]</f>
        <v>2280.4302000000002</v>
      </c>
    </row>
    <row r="421" spans="1:23" hidden="1" x14ac:dyDescent="0.25">
      <c r="A421" t="s">
        <v>1894</v>
      </c>
      <c r="B421" s="3">
        <v>45517</v>
      </c>
      <c r="C421" t="s">
        <v>342</v>
      </c>
      <c r="D421" t="s">
        <v>1668</v>
      </c>
      <c r="E421" t="s">
        <v>1874</v>
      </c>
      <c r="F421" s="4">
        <f>IF(ISBLANK(Sales_Fact[[#This Row],[Quantity]]),MEDIAN(Sales_Fact[Quantity]),Sales_Fact[[#This Row],[Quantity]])</f>
        <v>2</v>
      </c>
      <c r="G421" s="1">
        <f>IF(ISBLANK(Sales_Fact[[#This Row],[Unit_Price]]),MEDIAN(Sales_Fact[Unit_Price]),Sales_Fact[[#This Row],[Unit_Price]])</f>
        <v>782.11</v>
      </c>
      <c r="H421" s="2">
        <f>IF(ISBLANK(Sales_Fact[[#This Row],[Discount]]),MEDIAN(Sales_Fact[Discount]),Sales_Fact[[#This Row],[Discount]])</f>
        <v>0.17</v>
      </c>
      <c r="I421" t="s">
        <v>1868</v>
      </c>
      <c r="J421" s="1">
        <f>Sales_Fact[[#This Row],[Quantity2]]*Sales_Fact[[#This Row],[Unit_Price3]]*(1-Sales_Fact[[#This Row],[Discount4]])</f>
        <v>1298.3026</v>
      </c>
      <c r="K421" s="1">
        <f>Sales_Fact[[#This Row],[Quantity2]]*Sales_Fact[[#This Row],[Unit_Price3]]</f>
        <v>1564.22</v>
      </c>
      <c r="L421" s="1">
        <f>Sales_Fact[[#This Row],[Gross Amount]]*Sales_Fact[[#This Row],[Discount4]]</f>
        <v>265.91740000000004</v>
      </c>
      <c r="M421" s="1" t="str">
        <f>IF(Sales_Fact[[#This Row],[Total_Amount5]]&gt;1000,"High Value","Standard")</f>
        <v>High Value</v>
      </c>
      <c r="N421" s="1" t="str">
        <f>_xlfn.XLOOKUP(D421,Product_Dim!$A$2:$A$101,Product_Dim!$B$2:$B$101,"Not Found")</f>
        <v>Portable Power Bank</v>
      </c>
      <c r="O421" s="1" t="str">
        <f>_xlfn.XLOOKUP(D421,Product_Dim!$A$2:$A$101,Product_Dim!$C$2:$C$101)</f>
        <v>Electronics</v>
      </c>
      <c r="P421" s="1">
        <f>_xlfn.XLOOKUP(D421,Product_Dim!$A$2:$A$101,Product_Dim!$H$2:$H$101)</f>
        <v>326.06</v>
      </c>
      <c r="Q421" s="1" t="str">
        <f>_xlfn.XLOOKUP(C421,'Customer_Dim'!$A$2:$A$501,'Customer_Dim'!$I$2:$I$501)</f>
        <v>Gold</v>
      </c>
      <c r="R421" s="1" t="str">
        <f>_xlfn.XLOOKUP(C421,'Customer_Dim'!$A$2:$A$501,'Customer_Dim'!$D$2:$D$501)</f>
        <v>Female</v>
      </c>
      <c r="S421" s="1" t="str">
        <f>_xlfn.XLOOKUP(C421,'Customer_Dim'!$A$2:$A$501,'Customer_Dim'!$L$2:$L$501)</f>
        <v>Middle Age</v>
      </c>
      <c r="T421" s="1" t="str">
        <f>_xlfn.XLOOKUP(E421,Store_Dim!$A$2:$A$21,Store_Dim!$C$2:$C$21)</f>
        <v>South</v>
      </c>
      <c r="U421" s="1" t="str">
        <f>_xlfn.XLOOKUP(E421,Store_Dim!$A$2:$A$21,Store_Dim!$E$2:$E$21)</f>
        <v>Online</v>
      </c>
      <c r="V421" s="1">
        <f>Table8[[#This Row],[Cost]]*Table8[[#This Row],[Quantity]]</f>
        <v>652.12</v>
      </c>
      <c r="W421" s="1">
        <f>Table8[[#This Row],[Total_Amount]]-Table8[[#This Row],[Total Cost]]</f>
        <v>646.18259999999998</v>
      </c>
    </row>
    <row r="422" spans="1:23" hidden="1" x14ac:dyDescent="0.25">
      <c r="A422" t="s">
        <v>2317</v>
      </c>
      <c r="B422" s="3">
        <v>45860</v>
      </c>
      <c r="C422" t="s">
        <v>342</v>
      </c>
      <c r="D422" t="s">
        <v>1752</v>
      </c>
      <c r="E422" t="s">
        <v>1904</v>
      </c>
      <c r="F422" s="4">
        <f>IF(ISBLANK(Sales_Fact[[#This Row],[Quantity]]),MEDIAN(Sales_Fact[Quantity]),Sales_Fact[[#This Row],[Quantity]])</f>
        <v>2</v>
      </c>
      <c r="G422" s="1">
        <f>IF(ISBLANK(Sales_Fact[[#This Row],[Unit_Price]]),MEDIAN(Sales_Fact[Unit_Price]),Sales_Fact[[#This Row],[Unit_Price]])</f>
        <v>74.63</v>
      </c>
      <c r="H422" s="2">
        <f>IF(ISBLANK(Sales_Fact[[#This Row],[Discount]]),MEDIAN(Sales_Fact[Discount]),Sales_Fact[[#This Row],[Discount]])</f>
        <v>0.01</v>
      </c>
      <c r="I422" t="s">
        <v>1868</v>
      </c>
      <c r="J422" s="1">
        <f>Sales_Fact[[#This Row],[Quantity2]]*Sales_Fact[[#This Row],[Unit_Price3]]*(1-Sales_Fact[[#This Row],[Discount4]])</f>
        <v>147.76739999999998</v>
      </c>
      <c r="K422" s="1">
        <f>Sales_Fact[[#This Row],[Quantity2]]*Sales_Fact[[#This Row],[Unit_Price3]]</f>
        <v>149.26</v>
      </c>
      <c r="L422" s="1">
        <f>Sales_Fact[[#This Row],[Gross Amount]]*Sales_Fact[[#This Row],[Discount4]]</f>
        <v>1.4925999999999999</v>
      </c>
      <c r="M422" s="1" t="str">
        <f>IF(Sales_Fact[[#This Row],[Total_Amount5]]&gt;1000,"High Value","Standard")</f>
        <v>Standard</v>
      </c>
      <c r="N422" s="1" t="str">
        <f>_xlfn.XLOOKUP(D422,Product_Dim!$A$2:$A$101,Product_Dim!$B$2:$B$101,"Not Found")</f>
        <v>Smart LED Light Strip</v>
      </c>
      <c r="O422" s="1" t="str">
        <f>_xlfn.XLOOKUP(D422,Product_Dim!$A$2:$A$101,Product_Dim!$C$2:$C$101)</f>
        <v>Electronics</v>
      </c>
      <c r="P422" s="1">
        <f>_xlfn.XLOOKUP(D422,Product_Dim!$A$2:$A$101,Product_Dim!$H$2:$H$101)</f>
        <v>349.17</v>
      </c>
      <c r="Q422" s="1" t="str">
        <f>_xlfn.XLOOKUP(C422,'Customer_Dim'!$A$2:$A$501,'Customer_Dim'!$I$2:$I$501)</f>
        <v>Gold</v>
      </c>
      <c r="R422" s="1" t="str">
        <f>_xlfn.XLOOKUP(C422,'Customer_Dim'!$A$2:$A$501,'Customer_Dim'!$D$2:$D$501)</f>
        <v>Female</v>
      </c>
      <c r="S422" s="1" t="str">
        <f>_xlfn.XLOOKUP(C422,'Customer_Dim'!$A$2:$A$501,'Customer_Dim'!$L$2:$L$501)</f>
        <v>Middle Age</v>
      </c>
      <c r="T422" s="1" t="str">
        <f>_xlfn.XLOOKUP(E422,Store_Dim!$A$2:$A$21,Store_Dim!$C$2:$C$21)</f>
        <v>East</v>
      </c>
      <c r="U422" s="1" t="str">
        <f>_xlfn.XLOOKUP(E422,Store_Dim!$A$2:$A$21,Store_Dim!$E$2:$E$21)</f>
        <v>Online</v>
      </c>
      <c r="V422" s="1">
        <f>Table8[[#This Row],[Cost]]*Table8[[#This Row],[Quantity]]</f>
        <v>698.34</v>
      </c>
      <c r="W422" s="1">
        <f>Table8[[#This Row],[Total_Amount]]-Table8[[#This Row],[Total Cost]]</f>
        <v>-550.57260000000008</v>
      </c>
    </row>
    <row r="423" spans="1:23" hidden="1" x14ac:dyDescent="0.25">
      <c r="A423" t="s">
        <v>3001</v>
      </c>
      <c r="B423" s="3">
        <v>45888</v>
      </c>
      <c r="C423" t="s">
        <v>342</v>
      </c>
      <c r="D423" t="s">
        <v>1824</v>
      </c>
      <c r="E423" t="s">
        <v>1870</v>
      </c>
      <c r="F423" s="4">
        <f>IF(ISBLANK(Sales_Fact[[#This Row],[Quantity]]),MEDIAN(Sales_Fact[Quantity]),Sales_Fact[[#This Row],[Quantity]])</f>
        <v>3</v>
      </c>
      <c r="G423" s="1">
        <f>IF(ISBLANK(Sales_Fact[[#This Row],[Unit_Price]]),MEDIAN(Sales_Fact[Unit_Price]),Sales_Fact[[#This Row],[Unit_Price]])</f>
        <v>522.78</v>
      </c>
      <c r="H423" s="2">
        <f>IF(ISBLANK(Sales_Fact[[#This Row],[Discount]]),MEDIAN(Sales_Fact[Discount]),Sales_Fact[[#This Row],[Discount]])</f>
        <v>0.25</v>
      </c>
      <c r="I423" t="s">
        <v>1861</v>
      </c>
      <c r="J423" s="1">
        <f>Sales_Fact[[#This Row],[Quantity2]]*Sales_Fact[[#This Row],[Unit_Price3]]*(1-Sales_Fact[[#This Row],[Discount4]])</f>
        <v>1176.2549999999999</v>
      </c>
      <c r="K423" s="1">
        <f>Sales_Fact[[#This Row],[Quantity2]]*Sales_Fact[[#This Row],[Unit_Price3]]</f>
        <v>1568.34</v>
      </c>
      <c r="L423" s="1">
        <f>Sales_Fact[[#This Row],[Gross Amount]]*Sales_Fact[[#This Row],[Discount4]]</f>
        <v>392.08499999999998</v>
      </c>
      <c r="M423" s="1" t="str">
        <f>IF(Sales_Fact[[#This Row],[Total_Amount5]]&gt;1000,"High Value","Standard")</f>
        <v>High Value</v>
      </c>
      <c r="N423" s="1" t="str">
        <f>_xlfn.XLOOKUP(D423,Product_Dim!$A$2:$A$101,Product_Dim!$B$2:$B$101,"Not Found")</f>
        <v>Women's High Heels</v>
      </c>
      <c r="O423" s="1" t="str">
        <f>_xlfn.XLOOKUP(D423,Product_Dim!$A$2:$A$101,Product_Dim!$C$2:$C$101)</f>
        <v>Clothing</v>
      </c>
      <c r="P423" s="1">
        <f>_xlfn.XLOOKUP(D423,Product_Dim!$A$2:$A$101,Product_Dim!$H$2:$H$101)</f>
        <v>438.25</v>
      </c>
      <c r="Q423" s="1" t="str">
        <f>_xlfn.XLOOKUP(C423,'Customer_Dim'!$A$2:$A$501,'Customer_Dim'!$I$2:$I$501)</f>
        <v>Gold</v>
      </c>
      <c r="R423" s="1" t="str">
        <f>_xlfn.XLOOKUP(C423,'Customer_Dim'!$A$2:$A$501,'Customer_Dim'!$D$2:$D$501)</f>
        <v>Female</v>
      </c>
      <c r="S423" s="1" t="str">
        <f>_xlfn.XLOOKUP(C423,'Customer_Dim'!$A$2:$A$501,'Customer_Dim'!$L$2:$L$501)</f>
        <v>Middle Age</v>
      </c>
      <c r="T423" s="1" t="str">
        <f>_xlfn.XLOOKUP(E423,Store_Dim!$A$2:$A$21,Store_Dim!$C$2:$C$21)</f>
        <v>North</v>
      </c>
      <c r="U423" s="1" t="str">
        <f>_xlfn.XLOOKUP(E423,Store_Dim!$A$2:$A$21,Store_Dim!$E$2:$E$21)</f>
        <v>Outlet</v>
      </c>
      <c r="V423" s="1">
        <f>Table8[[#This Row],[Cost]]*Table8[[#This Row],[Quantity]]</f>
        <v>1314.75</v>
      </c>
      <c r="W423" s="1">
        <f>Table8[[#This Row],[Total_Amount]]-Table8[[#This Row],[Total Cost]]</f>
        <v>-138.49500000000012</v>
      </c>
    </row>
    <row r="424" spans="1:23" hidden="1" x14ac:dyDescent="0.25">
      <c r="A424" t="s">
        <v>2286</v>
      </c>
      <c r="B424" s="3">
        <v>45227</v>
      </c>
      <c r="C424" t="s">
        <v>345</v>
      </c>
      <c r="D424" t="s">
        <v>1608</v>
      </c>
      <c r="E424" t="s">
        <v>1886</v>
      </c>
      <c r="F424" s="4">
        <f>IF(ISBLANK(Sales_Fact[[#This Row],[Quantity]]),MEDIAN(Sales_Fact[Quantity]),Sales_Fact[[#This Row],[Quantity]])</f>
        <v>1</v>
      </c>
      <c r="G424" s="1">
        <f>IF(ISBLANK(Sales_Fact[[#This Row],[Unit_Price]]),MEDIAN(Sales_Fact[Unit_Price]),Sales_Fact[[#This Row],[Unit_Price]])</f>
        <v>206.45</v>
      </c>
      <c r="H424" s="2">
        <f>IF(ISBLANK(Sales_Fact[[#This Row],[Discount]]),MEDIAN(Sales_Fact[Discount]),Sales_Fact[[#This Row],[Discount]])</f>
        <v>0.15</v>
      </c>
      <c r="I424" t="s">
        <v>1864</v>
      </c>
      <c r="J424" s="1">
        <f>Sales_Fact[[#This Row],[Quantity2]]*Sales_Fact[[#This Row],[Unit_Price3]]*(1-Sales_Fact[[#This Row],[Discount4]])</f>
        <v>175.48249999999999</v>
      </c>
      <c r="K424" s="1">
        <f>Sales_Fact[[#This Row],[Quantity2]]*Sales_Fact[[#This Row],[Unit_Price3]]</f>
        <v>206.45</v>
      </c>
      <c r="L424" s="1">
        <f>Sales_Fact[[#This Row],[Gross Amount]]*Sales_Fact[[#This Row],[Discount4]]</f>
        <v>30.967499999999998</v>
      </c>
      <c r="M424" s="1" t="str">
        <f>IF(Sales_Fact[[#This Row],[Total_Amount5]]&gt;1000,"High Value","Standard")</f>
        <v>Standard</v>
      </c>
      <c r="N424" s="1" t="str">
        <f>_xlfn.XLOOKUP(D424,Product_Dim!$A$2:$A$101,Product_Dim!$B$2:$B$101,"Not Found")</f>
        <v>Knee Support Brace</v>
      </c>
      <c r="O424" s="1" t="str">
        <f>_xlfn.XLOOKUP(D424,Product_Dim!$A$2:$A$101,Product_Dim!$C$2:$C$101)</f>
        <v>Sports</v>
      </c>
      <c r="P424" s="1">
        <f>_xlfn.XLOOKUP(D424,Product_Dim!$A$2:$A$101,Product_Dim!$H$2:$H$101)</f>
        <v>21.34</v>
      </c>
      <c r="Q424" s="1" t="str">
        <f>_xlfn.XLOOKUP(C424,'Customer_Dim'!$A$2:$A$501,'Customer_Dim'!$I$2:$I$501)</f>
        <v>Platinum</v>
      </c>
      <c r="R424" s="1" t="str">
        <f>_xlfn.XLOOKUP(C424,'Customer_Dim'!$A$2:$A$501,'Customer_Dim'!$D$2:$D$501)</f>
        <v>Female</v>
      </c>
      <c r="S424" s="1" t="str">
        <f>_xlfn.XLOOKUP(C424,'Customer_Dim'!$A$2:$A$501,'Customer_Dim'!$L$2:$L$501)</f>
        <v>Senior</v>
      </c>
      <c r="T424" s="1" t="str">
        <f>_xlfn.XLOOKUP(E424,Store_Dim!$A$2:$A$21,Store_Dim!$C$2:$C$21)</f>
        <v>West</v>
      </c>
      <c r="U424" s="1" t="str">
        <f>_xlfn.XLOOKUP(E424,Store_Dim!$A$2:$A$21,Store_Dim!$E$2:$E$21)</f>
        <v>Flagship</v>
      </c>
      <c r="V424" s="1">
        <f>Table8[[#This Row],[Cost]]*Table8[[#This Row],[Quantity]]</f>
        <v>21.34</v>
      </c>
      <c r="W424" s="1">
        <f>Table8[[#This Row],[Total_Amount]]-Table8[[#This Row],[Total Cost]]</f>
        <v>154.14249999999998</v>
      </c>
    </row>
    <row r="425" spans="1:23" x14ac:dyDescent="0.25">
      <c r="A425" t="s">
        <v>3697</v>
      </c>
      <c r="B425" s="3">
        <v>45546</v>
      </c>
      <c r="C425" t="s">
        <v>345</v>
      </c>
      <c r="D425" t="s">
        <v>1731</v>
      </c>
      <c r="E425" t="s">
        <v>1931</v>
      </c>
      <c r="F425" s="4">
        <f>IF(ISBLANK(Sales_Fact[[#This Row],[Quantity]]),MEDIAN(Sales_Fact[Quantity]),Sales_Fact[[#This Row],[Quantity]])</f>
        <v>1</v>
      </c>
      <c r="G425" s="21">
        <f>IF(ISBLANK(Sales_Fact[[#This Row],[Unit_Price]]),MEDIAN(Sales_Fact[Unit_Price]),Sales_Fact[[#This Row],[Unit_Price]])</f>
        <v>815.53</v>
      </c>
      <c r="H425" s="2">
        <f>IF(ISBLANK(Sales_Fact[[#This Row],[Discount]]),MEDIAN(Sales_Fact[Discount]),Sales_Fact[[#This Row],[Discount]])</f>
        <v>0.3</v>
      </c>
      <c r="I425" t="s">
        <v>1864</v>
      </c>
      <c r="J425" s="21">
        <f>Sales_Fact[[#This Row],[Quantity2]]*Sales_Fact[[#This Row],[Unit_Price3]]*(1-Sales_Fact[[#This Row],[Discount4]])</f>
        <v>570.87099999999998</v>
      </c>
      <c r="K425" s="21">
        <f>Sales_Fact[[#This Row],[Quantity2]]*Sales_Fact[[#This Row],[Unit_Price3]]</f>
        <v>815.53</v>
      </c>
      <c r="L425" s="21">
        <f>Sales_Fact[[#This Row],[Gross Amount]]*Sales_Fact[[#This Row],[Discount4]]</f>
        <v>244.65899999999999</v>
      </c>
      <c r="M425" s="1" t="str">
        <f>IF(Sales_Fact[[#This Row],[Total_Amount5]]&gt;1000,"High Value","Standard")</f>
        <v>Standard</v>
      </c>
      <c r="N425" s="1" t="str">
        <f>_xlfn.XLOOKUP(D425,Product_Dim!$A$2:$A$101,Product_Dim!$B$2:$B$101,"Not Found")</f>
        <v>Luxury Perfume Spray</v>
      </c>
      <c r="O425" s="1" t="str">
        <f>_xlfn.XLOOKUP(D425,Product_Dim!$A$2:$A$101,Product_Dim!$C$2:$C$101)</f>
        <v>Beauty</v>
      </c>
      <c r="P425" s="1">
        <f>_xlfn.XLOOKUP(D425,Product_Dim!$A$2:$A$101,Product_Dim!$H$2:$H$101)</f>
        <v>482.75</v>
      </c>
      <c r="Q425" s="1" t="str">
        <f>_xlfn.XLOOKUP(C425,'Customer_Dim'!$A$2:$A$501,'Customer_Dim'!$I$2:$I$501)</f>
        <v>Platinum</v>
      </c>
      <c r="R425" s="1" t="str">
        <f>_xlfn.XLOOKUP(C425,'Customer_Dim'!$A$2:$A$501,'Customer_Dim'!$D$2:$D$501)</f>
        <v>Female</v>
      </c>
      <c r="S425" s="1" t="str">
        <f>_xlfn.XLOOKUP(C425,'Customer_Dim'!$A$2:$A$501,'Customer_Dim'!$L$2:$L$501)</f>
        <v>Senior</v>
      </c>
      <c r="T425" s="1" t="str">
        <f>_xlfn.XLOOKUP(E425,Store_Dim!$A$2:$A$21,Store_Dim!$C$2:$C$21)</f>
        <v>South</v>
      </c>
      <c r="U425" s="1" t="str">
        <f>_xlfn.XLOOKUP(E425,Store_Dim!$A$2:$A$21,Store_Dim!$E$2:$E$21)</f>
        <v>Online</v>
      </c>
      <c r="V425" s="21">
        <f>Table8[[#This Row],[Cost]]*Table8[[#This Row],[Quantity]]</f>
        <v>482.75</v>
      </c>
      <c r="W425" s="21">
        <f>Table8[[#This Row],[Total_Amount]]-Table8[[#This Row],[Total Cost]]</f>
        <v>88.120999999999981</v>
      </c>
    </row>
    <row r="426" spans="1:23" hidden="1" x14ac:dyDescent="0.25">
      <c r="A426" t="s">
        <v>3434</v>
      </c>
      <c r="B426" s="3">
        <v>45839</v>
      </c>
      <c r="C426" t="s">
        <v>345</v>
      </c>
      <c r="D426" t="s">
        <v>1815</v>
      </c>
      <c r="E426" t="s">
        <v>1883</v>
      </c>
      <c r="F426" s="4">
        <f>IF(ISBLANK(Sales_Fact[[#This Row],[Quantity]]),MEDIAN(Sales_Fact[Quantity]),Sales_Fact[[#This Row],[Quantity]])</f>
        <v>1</v>
      </c>
      <c r="G426" s="1">
        <f>IF(ISBLANK(Sales_Fact[[#This Row],[Unit_Price]]),MEDIAN(Sales_Fact[Unit_Price]),Sales_Fact[[#This Row],[Unit_Price]])</f>
        <v>823.61</v>
      </c>
      <c r="H426" s="2">
        <f>IF(ISBLANK(Sales_Fact[[#This Row],[Discount]]),MEDIAN(Sales_Fact[Discount]),Sales_Fact[[#This Row],[Discount]])</f>
        <v>0.28000000000000003</v>
      </c>
      <c r="I426" t="s">
        <v>1861</v>
      </c>
      <c r="J426" s="1">
        <f>Sales_Fact[[#This Row],[Quantity2]]*Sales_Fact[[#This Row],[Unit_Price3]]*(1-Sales_Fact[[#This Row],[Discount4]])</f>
        <v>592.99919999999997</v>
      </c>
      <c r="K426" s="1">
        <f>Sales_Fact[[#This Row],[Quantity2]]*Sales_Fact[[#This Row],[Unit_Price3]]</f>
        <v>823.61</v>
      </c>
      <c r="L426" s="1">
        <f>Sales_Fact[[#This Row],[Gross Amount]]*Sales_Fact[[#This Row],[Discount4]]</f>
        <v>230.61080000000001</v>
      </c>
      <c r="M426" s="1" t="str">
        <f>IF(Sales_Fact[[#This Row],[Total_Amount5]]&gt;1000,"High Value","Standard")</f>
        <v>Standard</v>
      </c>
      <c r="N426" s="1" t="str">
        <f>_xlfn.XLOOKUP(D426,Product_Dim!$A$2:$A$101,Product_Dim!$B$2:$B$101,"Not Found")</f>
        <v>Sports Wrist Sweatbands</v>
      </c>
      <c r="O426" s="1" t="str">
        <f>_xlfn.XLOOKUP(D426,Product_Dim!$A$2:$A$101,Product_Dim!$C$2:$C$101)</f>
        <v>Sports</v>
      </c>
      <c r="P426" s="1">
        <f>_xlfn.XLOOKUP(D426,Product_Dim!$A$2:$A$101,Product_Dim!$H$2:$H$101)</f>
        <v>131.24</v>
      </c>
      <c r="Q426" s="1" t="str">
        <f>_xlfn.XLOOKUP(C426,'Customer_Dim'!$A$2:$A$501,'Customer_Dim'!$I$2:$I$501)</f>
        <v>Platinum</v>
      </c>
      <c r="R426" s="1" t="str">
        <f>_xlfn.XLOOKUP(C426,'Customer_Dim'!$A$2:$A$501,'Customer_Dim'!$D$2:$D$501)</f>
        <v>Female</v>
      </c>
      <c r="S426" s="1" t="str">
        <f>_xlfn.XLOOKUP(C426,'Customer_Dim'!$A$2:$A$501,'Customer_Dim'!$L$2:$L$501)</f>
        <v>Senior</v>
      </c>
      <c r="T426" s="1" t="str">
        <f>_xlfn.XLOOKUP(E426,Store_Dim!$A$2:$A$21,Store_Dim!$C$2:$C$21)</f>
        <v>North</v>
      </c>
      <c r="U426" s="1" t="str">
        <f>_xlfn.XLOOKUP(E426,Store_Dim!$A$2:$A$21,Store_Dim!$E$2:$E$21)</f>
        <v>Flagship</v>
      </c>
      <c r="V426" s="1">
        <f>Table8[[#This Row],[Cost]]*Table8[[#This Row],[Quantity]]</f>
        <v>131.24</v>
      </c>
      <c r="W426" s="1">
        <f>Table8[[#This Row],[Total_Amount]]-Table8[[#This Row],[Total Cost]]</f>
        <v>461.75919999999996</v>
      </c>
    </row>
    <row r="427" spans="1:23" hidden="1" x14ac:dyDescent="0.25">
      <c r="A427" t="s">
        <v>3592</v>
      </c>
      <c r="B427" s="3">
        <v>45693</v>
      </c>
      <c r="C427" t="s">
        <v>345</v>
      </c>
      <c r="D427" t="s">
        <v>1608</v>
      </c>
      <c r="E427" t="s">
        <v>1866</v>
      </c>
      <c r="F427" s="4">
        <f>IF(ISBLANK(Sales_Fact[[#This Row],[Quantity]]),MEDIAN(Sales_Fact[Quantity]),Sales_Fact[[#This Row],[Quantity]])</f>
        <v>2</v>
      </c>
      <c r="G427" s="1">
        <f>IF(ISBLANK(Sales_Fact[[#This Row],[Unit_Price]]),MEDIAN(Sales_Fact[Unit_Price]),Sales_Fact[[#This Row],[Unit_Price]])</f>
        <v>209.96</v>
      </c>
      <c r="H427" s="2">
        <f>IF(ISBLANK(Sales_Fact[[#This Row],[Discount]]),MEDIAN(Sales_Fact[Discount]),Sales_Fact[[#This Row],[Discount]])</f>
        <v>0</v>
      </c>
      <c r="I427" t="s">
        <v>1864</v>
      </c>
      <c r="J427" s="1">
        <f>Sales_Fact[[#This Row],[Quantity2]]*Sales_Fact[[#This Row],[Unit_Price3]]*(1-Sales_Fact[[#This Row],[Discount4]])</f>
        <v>419.92</v>
      </c>
      <c r="K427" s="1">
        <f>Sales_Fact[[#This Row],[Quantity2]]*Sales_Fact[[#This Row],[Unit_Price3]]</f>
        <v>419.92</v>
      </c>
      <c r="L427" s="1">
        <f>Sales_Fact[[#This Row],[Gross Amount]]*Sales_Fact[[#This Row],[Discount4]]</f>
        <v>0</v>
      </c>
      <c r="M427" s="1" t="str">
        <f>IF(Sales_Fact[[#This Row],[Total_Amount5]]&gt;1000,"High Value","Standard")</f>
        <v>Standard</v>
      </c>
      <c r="N427" s="1" t="str">
        <f>_xlfn.XLOOKUP(D427,Product_Dim!$A$2:$A$101,Product_Dim!$B$2:$B$101,"Not Found")</f>
        <v>Knee Support Brace</v>
      </c>
      <c r="O427" s="1" t="str">
        <f>_xlfn.XLOOKUP(D427,Product_Dim!$A$2:$A$101,Product_Dim!$C$2:$C$101)</f>
        <v>Sports</v>
      </c>
      <c r="P427" s="1">
        <f>_xlfn.XLOOKUP(D427,Product_Dim!$A$2:$A$101,Product_Dim!$H$2:$H$101)</f>
        <v>21.34</v>
      </c>
      <c r="Q427" s="1" t="str">
        <f>_xlfn.XLOOKUP(C427,'Customer_Dim'!$A$2:$A$501,'Customer_Dim'!$I$2:$I$501)</f>
        <v>Platinum</v>
      </c>
      <c r="R427" s="1" t="str">
        <f>_xlfn.XLOOKUP(C427,'Customer_Dim'!$A$2:$A$501,'Customer_Dim'!$D$2:$D$501)</f>
        <v>Female</v>
      </c>
      <c r="S427" s="1" t="str">
        <f>_xlfn.XLOOKUP(C427,'Customer_Dim'!$A$2:$A$501,'Customer_Dim'!$L$2:$L$501)</f>
        <v>Senior</v>
      </c>
      <c r="T427" s="1" t="str">
        <f>_xlfn.XLOOKUP(E427,Store_Dim!$A$2:$A$21,Store_Dim!$C$2:$C$21)</f>
        <v>West</v>
      </c>
      <c r="U427" s="1" t="str">
        <f>_xlfn.XLOOKUP(E427,Store_Dim!$A$2:$A$21,Store_Dim!$E$2:$E$21)</f>
        <v>Online</v>
      </c>
      <c r="V427" s="1">
        <f>Table8[[#This Row],[Cost]]*Table8[[#This Row],[Quantity]]</f>
        <v>42.68</v>
      </c>
      <c r="W427" s="1">
        <f>Table8[[#This Row],[Total_Amount]]-Table8[[#This Row],[Total Cost]]</f>
        <v>377.24</v>
      </c>
    </row>
    <row r="428" spans="1:23" hidden="1" x14ac:dyDescent="0.25">
      <c r="A428" t="s">
        <v>3484</v>
      </c>
      <c r="B428" s="3">
        <v>45344</v>
      </c>
      <c r="C428" t="s">
        <v>345</v>
      </c>
      <c r="D428" t="s">
        <v>1614</v>
      </c>
      <c r="E428" t="s">
        <v>1904</v>
      </c>
      <c r="F428" s="4">
        <f>IF(ISBLANK(Sales_Fact[[#This Row],[Quantity]]),MEDIAN(Sales_Fact[Quantity]),Sales_Fact[[#This Row],[Quantity]])</f>
        <v>4</v>
      </c>
      <c r="G428" s="1">
        <f>IF(ISBLANK(Sales_Fact[[#This Row],[Unit_Price]]),MEDIAN(Sales_Fact[Unit_Price]),Sales_Fact[[#This Row],[Unit_Price]])</f>
        <v>897.93</v>
      </c>
      <c r="H428" s="2">
        <f>IF(ISBLANK(Sales_Fact[[#This Row],[Discount]]),MEDIAN(Sales_Fact[Discount]),Sales_Fact[[#This Row],[Discount]])</f>
        <v>0.05</v>
      </c>
      <c r="I428" t="s">
        <v>1864</v>
      </c>
      <c r="J428" s="1">
        <f>Sales_Fact[[#This Row],[Quantity2]]*Sales_Fact[[#This Row],[Unit_Price3]]*(1-Sales_Fact[[#This Row],[Discount4]])</f>
        <v>3412.1339999999996</v>
      </c>
      <c r="K428" s="1">
        <f>Sales_Fact[[#This Row],[Quantity2]]*Sales_Fact[[#This Row],[Unit_Price3]]</f>
        <v>3591.72</v>
      </c>
      <c r="L428" s="1">
        <f>Sales_Fact[[#This Row],[Gross Amount]]*Sales_Fact[[#This Row],[Discount4]]</f>
        <v>179.58600000000001</v>
      </c>
      <c r="M428" s="1" t="str">
        <f>IF(Sales_Fact[[#This Row],[Total_Amount5]]&gt;1000,"High Value","Standard")</f>
        <v>High Value</v>
      </c>
      <c r="N428" s="1" t="str">
        <f>_xlfn.XLOOKUP(D428,Product_Dim!$A$2:$A$101,Product_Dim!$B$2:$B$101,"Not Found")</f>
        <v>Multi-Purpose Storage Box</v>
      </c>
      <c r="O428" s="1" t="str">
        <f>_xlfn.XLOOKUP(D428,Product_Dim!$A$2:$A$101,Product_Dim!$C$2:$C$101)</f>
        <v>Home</v>
      </c>
      <c r="P428" s="1">
        <f>_xlfn.XLOOKUP(D428,Product_Dim!$A$2:$A$101,Product_Dim!$H$2:$H$101)</f>
        <v>123.46</v>
      </c>
      <c r="Q428" s="1" t="str">
        <f>_xlfn.XLOOKUP(C428,'Customer_Dim'!$A$2:$A$501,'Customer_Dim'!$I$2:$I$501)</f>
        <v>Platinum</v>
      </c>
      <c r="R428" s="1" t="str">
        <f>_xlfn.XLOOKUP(C428,'Customer_Dim'!$A$2:$A$501,'Customer_Dim'!$D$2:$D$501)</f>
        <v>Female</v>
      </c>
      <c r="S428" s="1" t="str">
        <f>_xlfn.XLOOKUP(C428,'Customer_Dim'!$A$2:$A$501,'Customer_Dim'!$L$2:$L$501)</f>
        <v>Senior</v>
      </c>
      <c r="T428" s="1" t="str">
        <f>_xlfn.XLOOKUP(E428,Store_Dim!$A$2:$A$21,Store_Dim!$C$2:$C$21)</f>
        <v>East</v>
      </c>
      <c r="U428" s="1" t="str">
        <f>_xlfn.XLOOKUP(E428,Store_Dim!$A$2:$A$21,Store_Dim!$E$2:$E$21)</f>
        <v>Online</v>
      </c>
      <c r="V428" s="1">
        <f>Table8[[#This Row],[Cost]]*Table8[[#This Row],[Quantity]]</f>
        <v>493.84</v>
      </c>
      <c r="W428" s="1">
        <f>Table8[[#This Row],[Total_Amount]]-Table8[[#This Row],[Total Cost]]</f>
        <v>2918.2939999999994</v>
      </c>
    </row>
    <row r="429" spans="1:23" hidden="1" x14ac:dyDescent="0.25">
      <c r="A429" t="s">
        <v>2208</v>
      </c>
      <c r="B429" s="3">
        <v>45672</v>
      </c>
      <c r="C429" t="s">
        <v>345</v>
      </c>
      <c r="D429" t="s">
        <v>1791</v>
      </c>
      <c r="E429" t="s">
        <v>1870</v>
      </c>
      <c r="F429" s="4">
        <f>IF(ISBLANK(Sales_Fact[[#This Row],[Quantity]]),MEDIAN(Sales_Fact[Quantity]),Sales_Fact[[#This Row],[Quantity]])</f>
        <v>4</v>
      </c>
      <c r="G429" s="1">
        <f>IF(ISBLANK(Sales_Fact[[#This Row],[Unit_Price]]),MEDIAN(Sales_Fact[Unit_Price]),Sales_Fact[[#This Row],[Unit_Price]])</f>
        <v>925.95</v>
      </c>
      <c r="H429" s="2">
        <f>IF(ISBLANK(Sales_Fact[[#This Row],[Discount]]),MEDIAN(Sales_Fact[Discount]),Sales_Fact[[#This Row],[Discount]])</f>
        <v>0.16</v>
      </c>
      <c r="I429" t="s">
        <v>1861</v>
      </c>
      <c r="J429" s="1">
        <f>Sales_Fact[[#This Row],[Quantity2]]*Sales_Fact[[#This Row],[Unit_Price3]]*(1-Sales_Fact[[#This Row],[Discount4]])</f>
        <v>3111.192</v>
      </c>
      <c r="K429" s="1">
        <f>Sales_Fact[[#This Row],[Quantity2]]*Sales_Fact[[#This Row],[Unit_Price3]]</f>
        <v>3703.8</v>
      </c>
      <c r="L429" s="1">
        <f>Sales_Fact[[#This Row],[Gross Amount]]*Sales_Fact[[#This Row],[Discount4]]</f>
        <v>592.60800000000006</v>
      </c>
      <c r="M429" s="1" t="str">
        <f>IF(Sales_Fact[[#This Row],[Total_Amount5]]&gt;1000,"High Value","Standard")</f>
        <v>High Value</v>
      </c>
      <c r="N429" s="1" t="str">
        <f>_xlfn.XLOOKUP(D429,Product_Dim!$A$2:$A$101,Product_Dim!$B$2:$B$101,"Not Found")</f>
        <v>Wall-Mounted Spice Rack</v>
      </c>
      <c r="O429" s="1" t="str">
        <f>_xlfn.XLOOKUP(D429,Product_Dim!$A$2:$A$101,Product_Dim!$C$2:$C$101)</f>
        <v>Home</v>
      </c>
      <c r="P429" s="1">
        <f>_xlfn.XLOOKUP(D429,Product_Dim!$A$2:$A$101,Product_Dim!$H$2:$H$101)</f>
        <v>143.43</v>
      </c>
      <c r="Q429" s="1" t="str">
        <f>_xlfn.XLOOKUP(C429,'Customer_Dim'!$A$2:$A$501,'Customer_Dim'!$I$2:$I$501)</f>
        <v>Platinum</v>
      </c>
      <c r="R429" s="1" t="str">
        <f>_xlfn.XLOOKUP(C429,'Customer_Dim'!$A$2:$A$501,'Customer_Dim'!$D$2:$D$501)</f>
        <v>Female</v>
      </c>
      <c r="S429" s="1" t="str">
        <f>_xlfn.XLOOKUP(C429,'Customer_Dim'!$A$2:$A$501,'Customer_Dim'!$L$2:$L$501)</f>
        <v>Senior</v>
      </c>
      <c r="T429" s="1" t="str">
        <f>_xlfn.XLOOKUP(E429,Store_Dim!$A$2:$A$21,Store_Dim!$C$2:$C$21)</f>
        <v>North</v>
      </c>
      <c r="U429" s="1" t="str">
        <f>_xlfn.XLOOKUP(E429,Store_Dim!$A$2:$A$21,Store_Dim!$E$2:$E$21)</f>
        <v>Outlet</v>
      </c>
      <c r="V429" s="1">
        <f>Table8[[#This Row],[Cost]]*Table8[[#This Row],[Quantity]]</f>
        <v>573.72</v>
      </c>
      <c r="W429" s="1">
        <f>Table8[[#This Row],[Total_Amount]]-Table8[[#This Row],[Total Cost]]</f>
        <v>2537.4719999999998</v>
      </c>
    </row>
    <row r="430" spans="1:23" hidden="1" x14ac:dyDescent="0.25">
      <c r="A430" t="s">
        <v>1938</v>
      </c>
      <c r="B430" s="3">
        <v>45706</v>
      </c>
      <c r="C430" t="s">
        <v>345</v>
      </c>
      <c r="D430" t="s">
        <v>1671</v>
      </c>
      <c r="E430" t="s">
        <v>1901</v>
      </c>
      <c r="F430" s="4">
        <f>IF(ISBLANK(Sales_Fact[[#This Row],[Quantity]]),MEDIAN(Sales_Fact[Quantity]),Sales_Fact[[#This Row],[Quantity]])</f>
        <v>2</v>
      </c>
      <c r="G430" s="1">
        <f>IF(ISBLANK(Sales_Fact[[#This Row],[Unit_Price]]),MEDIAN(Sales_Fact[Unit_Price]),Sales_Fact[[#This Row],[Unit_Price]])</f>
        <v>573.09</v>
      </c>
      <c r="H430" s="2">
        <f>IF(ISBLANK(Sales_Fact[[#This Row],[Discount]]),MEDIAN(Sales_Fact[Discount]),Sales_Fact[[#This Row],[Discount]])</f>
        <v>0.03</v>
      </c>
      <c r="I430" t="s">
        <v>1861</v>
      </c>
      <c r="J430" s="1">
        <f>Sales_Fact[[#This Row],[Quantity2]]*Sales_Fact[[#This Row],[Unit_Price3]]*(1-Sales_Fact[[#This Row],[Discount4]])</f>
        <v>1111.7945999999999</v>
      </c>
      <c r="K430" s="1">
        <f>Sales_Fact[[#This Row],[Quantity2]]*Sales_Fact[[#This Row],[Unit_Price3]]</f>
        <v>1146.18</v>
      </c>
      <c r="L430" s="1">
        <f>Sales_Fact[[#This Row],[Gross Amount]]*Sales_Fact[[#This Row],[Discount4]]</f>
        <v>34.385400000000004</v>
      </c>
      <c r="M430" s="1" t="str">
        <f>IF(Sales_Fact[[#This Row],[Total_Amount5]]&gt;1000,"High Value","Standard")</f>
        <v>High Value</v>
      </c>
      <c r="N430" s="1" t="str">
        <f>_xlfn.XLOOKUP(D430,Product_Dim!$A$2:$A$101,Product_Dim!$B$2:$B$101,"Not Found")</f>
        <v>Noise-Canceling Headphones</v>
      </c>
      <c r="O430" s="1" t="str">
        <f>_xlfn.XLOOKUP(D430,Product_Dim!$A$2:$A$101,Product_Dim!$C$2:$C$101)</f>
        <v>Electronics</v>
      </c>
      <c r="P430" s="1">
        <f>_xlfn.XLOOKUP(D430,Product_Dim!$A$2:$A$101,Product_Dim!$H$2:$H$101)</f>
        <v>38.520000000000003</v>
      </c>
      <c r="Q430" s="1" t="str">
        <f>_xlfn.XLOOKUP(C430,'Customer_Dim'!$A$2:$A$501,'Customer_Dim'!$I$2:$I$501)</f>
        <v>Platinum</v>
      </c>
      <c r="R430" s="1" t="str">
        <f>_xlfn.XLOOKUP(C430,'Customer_Dim'!$A$2:$A$501,'Customer_Dim'!$D$2:$D$501)</f>
        <v>Female</v>
      </c>
      <c r="S430" s="1" t="str">
        <f>_xlfn.XLOOKUP(C430,'Customer_Dim'!$A$2:$A$501,'Customer_Dim'!$L$2:$L$501)</f>
        <v>Senior</v>
      </c>
      <c r="T430" s="1" t="str">
        <f>_xlfn.XLOOKUP(E430,Store_Dim!$A$2:$A$21,Store_Dim!$C$2:$C$21)</f>
        <v>East</v>
      </c>
      <c r="U430" s="1" t="str">
        <f>_xlfn.XLOOKUP(E430,Store_Dim!$A$2:$A$21,Store_Dim!$E$2:$E$21)</f>
        <v>Online</v>
      </c>
      <c r="V430" s="1">
        <f>Table8[[#This Row],[Cost]]*Table8[[#This Row],[Quantity]]</f>
        <v>77.040000000000006</v>
      </c>
      <c r="W430" s="1">
        <f>Table8[[#This Row],[Total_Amount]]-Table8[[#This Row],[Total Cost]]</f>
        <v>1034.7546</v>
      </c>
    </row>
    <row r="431" spans="1:23" x14ac:dyDescent="0.25">
      <c r="A431" t="s">
        <v>2850</v>
      </c>
      <c r="B431" s="3">
        <v>45472</v>
      </c>
      <c r="C431" t="s">
        <v>345</v>
      </c>
      <c r="D431" t="s">
        <v>1567</v>
      </c>
      <c r="E431" t="s">
        <v>1890</v>
      </c>
      <c r="F431" s="4">
        <f>IF(ISBLANK(Sales_Fact[[#This Row],[Quantity]]),MEDIAN(Sales_Fact[Quantity]),Sales_Fact[[#This Row],[Quantity]])</f>
        <v>4</v>
      </c>
      <c r="G431" s="21">
        <f>IF(ISBLANK(Sales_Fact[[#This Row],[Unit_Price]]),MEDIAN(Sales_Fact[Unit_Price]),Sales_Fact[[#This Row],[Unit_Price]])</f>
        <v>149.83000000000001</v>
      </c>
      <c r="H431" s="2">
        <f>IF(ISBLANK(Sales_Fact[[#This Row],[Discount]]),MEDIAN(Sales_Fact[Discount]),Sales_Fact[[#This Row],[Discount]])</f>
        <v>0.02</v>
      </c>
      <c r="I431" t="s">
        <v>1864</v>
      </c>
      <c r="J431" s="21">
        <f>Sales_Fact[[#This Row],[Quantity2]]*Sales_Fact[[#This Row],[Unit_Price3]]*(1-Sales_Fact[[#This Row],[Discount4]])</f>
        <v>587.33360000000005</v>
      </c>
      <c r="K431" s="21">
        <f>Sales_Fact[[#This Row],[Quantity2]]*Sales_Fact[[#This Row],[Unit_Price3]]</f>
        <v>599.32000000000005</v>
      </c>
      <c r="L431" s="21">
        <f>Sales_Fact[[#This Row],[Gross Amount]]*Sales_Fact[[#This Row],[Discount4]]</f>
        <v>11.986400000000001</v>
      </c>
      <c r="M431" s="1" t="str">
        <f>IF(Sales_Fact[[#This Row],[Total_Amount5]]&gt;1000,"High Value","Standard")</f>
        <v>Standard</v>
      </c>
      <c r="N431" s="1" t="str">
        <f>_xlfn.XLOOKUP(D431,Product_Dim!$A$2:$A$101,Product_Dim!$B$2:$B$101,"Not Found")</f>
        <v>Herbal Face Moisturizer</v>
      </c>
      <c r="O431" s="1" t="str">
        <f>_xlfn.XLOOKUP(D431,Product_Dim!$A$2:$A$101,Product_Dim!$C$2:$C$101)</f>
        <v>Beauty</v>
      </c>
      <c r="P431" s="1">
        <f>_xlfn.XLOOKUP(D431,Product_Dim!$A$2:$A$101,Product_Dim!$H$2:$H$101)</f>
        <v>312.8</v>
      </c>
      <c r="Q431" s="1" t="str">
        <f>_xlfn.XLOOKUP(C431,'Customer_Dim'!$A$2:$A$501,'Customer_Dim'!$I$2:$I$501)</f>
        <v>Platinum</v>
      </c>
      <c r="R431" s="1" t="str">
        <f>_xlfn.XLOOKUP(C431,'Customer_Dim'!$A$2:$A$501,'Customer_Dim'!$D$2:$D$501)</f>
        <v>Female</v>
      </c>
      <c r="S431" s="1" t="str">
        <f>_xlfn.XLOOKUP(C431,'Customer_Dim'!$A$2:$A$501,'Customer_Dim'!$L$2:$L$501)</f>
        <v>Senior</v>
      </c>
      <c r="T431" s="1" t="str">
        <f>_xlfn.XLOOKUP(E431,Store_Dim!$A$2:$A$21,Store_Dim!$C$2:$C$21)</f>
        <v>South</v>
      </c>
      <c r="U431" s="1" t="str">
        <f>_xlfn.XLOOKUP(E431,Store_Dim!$A$2:$A$21,Store_Dim!$E$2:$E$21)</f>
        <v>Flagship</v>
      </c>
      <c r="V431" s="21">
        <f>Table8[[#This Row],[Cost]]*Table8[[#This Row],[Quantity]]</f>
        <v>1251.2</v>
      </c>
      <c r="W431" s="21">
        <f>Table8[[#This Row],[Total_Amount]]-Table8[[#This Row],[Total Cost]]</f>
        <v>-663.8664</v>
      </c>
    </row>
    <row r="432" spans="1:23" x14ac:dyDescent="0.25">
      <c r="A432" t="s">
        <v>3824</v>
      </c>
      <c r="B432" s="3">
        <v>45793</v>
      </c>
      <c r="C432" t="s">
        <v>348</v>
      </c>
      <c r="D432" t="s">
        <v>1749</v>
      </c>
      <c r="E432" t="s">
        <v>1883</v>
      </c>
      <c r="F432" s="4">
        <f>IF(ISBLANK(Sales_Fact[[#This Row],[Quantity]]),MEDIAN(Sales_Fact[Quantity]),Sales_Fact[[#This Row],[Quantity]])</f>
        <v>3</v>
      </c>
      <c r="G432" s="21">
        <f>IF(ISBLANK(Sales_Fact[[#This Row],[Unit_Price]]),MEDIAN(Sales_Fact[Unit_Price]),Sales_Fact[[#This Row],[Unit_Price]])</f>
        <v>287.70999999999998</v>
      </c>
      <c r="H432" s="2">
        <f>IF(ISBLANK(Sales_Fact[[#This Row],[Discount]]),MEDIAN(Sales_Fact[Discount]),Sales_Fact[[#This Row],[Discount]])</f>
        <v>0.03</v>
      </c>
      <c r="I432" t="s">
        <v>1864</v>
      </c>
      <c r="J432" s="21">
        <f>Sales_Fact[[#This Row],[Quantity2]]*Sales_Fact[[#This Row],[Unit_Price3]]*(1-Sales_Fact[[#This Row],[Discount4]])</f>
        <v>837.23609999999985</v>
      </c>
      <c r="K432" s="21">
        <f>Sales_Fact[[#This Row],[Quantity2]]*Sales_Fact[[#This Row],[Unit_Price3]]</f>
        <v>863.12999999999988</v>
      </c>
      <c r="L432" s="21">
        <f>Sales_Fact[[#This Row],[Gross Amount]]*Sales_Fact[[#This Row],[Discount4]]</f>
        <v>25.893899999999995</v>
      </c>
      <c r="M432" s="1" t="str">
        <f>IF(Sales_Fact[[#This Row],[Total_Amount5]]&gt;1000,"High Value","Standard")</f>
        <v>Standard</v>
      </c>
      <c r="N432" s="1" t="str">
        <f>_xlfn.XLOOKUP(D432,Product_Dim!$A$2:$A$101,Product_Dim!$B$2:$B$101,"Not Found")</f>
        <v>Women's Hair Dryer Brush</v>
      </c>
      <c r="O432" s="1" t="str">
        <f>_xlfn.XLOOKUP(D432,Product_Dim!$A$2:$A$101,Product_Dim!$C$2:$C$101)</f>
        <v>Beauty</v>
      </c>
      <c r="P432" s="1">
        <f>_xlfn.XLOOKUP(D432,Product_Dim!$A$2:$A$101,Product_Dim!$H$2:$H$101)</f>
        <v>340.39</v>
      </c>
      <c r="Q432" s="1" t="str">
        <f>_xlfn.XLOOKUP(C432,'Customer_Dim'!$A$2:$A$501,'Customer_Dim'!$I$2:$I$501)</f>
        <v>Platinum</v>
      </c>
      <c r="R432" s="1" t="str">
        <f>_xlfn.XLOOKUP(C432,'Customer_Dim'!$A$2:$A$501,'Customer_Dim'!$D$2:$D$501)</f>
        <v>Female</v>
      </c>
      <c r="S432" s="1" t="str">
        <f>_xlfn.XLOOKUP(C432,'Customer_Dim'!$A$2:$A$501,'Customer_Dim'!$L$2:$L$501)</f>
        <v>Middle Age</v>
      </c>
      <c r="T432" s="1" t="str">
        <f>_xlfn.XLOOKUP(E432,Store_Dim!$A$2:$A$21,Store_Dim!$C$2:$C$21)</f>
        <v>North</v>
      </c>
      <c r="U432" s="1" t="str">
        <f>_xlfn.XLOOKUP(E432,Store_Dim!$A$2:$A$21,Store_Dim!$E$2:$E$21)</f>
        <v>Flagship</v>
      </c>
      <c r="V432" s="21">
        <f>Table8[[#This Row],[Cost]]*Table8[[#This Row],[Quantity]]</f>
        <v>1021.17</v>
      </c>
      <c r="W432" s="21">
        <f>Table8[[#This Row],[Total_Amount]]-Table8[[#This Row],[Total Cost]]</f>
        <v>-183.93390000000011</v>
      </c>
    </row>
    <row r="433" spans="1:23" hidden="1" x14ac:dyDescent="0.25">
      <c r="A433" t="s">
        <v>2110</v>
      </c>
      <c r="B433" s="3">
        <v>45915</v>
      </c>
      <c r="C433" t="s">
        <v>348</v>
      </c>
      <c r="D433" t="s">
        <v>1746</v>
      </c>
      <c r="E433" t="s">
        <v>1904</v>
      </c>
      <c r="F433" s="4">
        <f>IF(ISBLANK(Sales_Fact[[#This Row],[Quantity]]),MEDIAN(Sales_Fact[Quantity]),Sales_Fact[[#This Row],[Quantity]])</f>
        <v>2</v>
      </c>
      <c r="G433" s="1">
        <f>IF(ISBLANK(Sales_Fact[[#This Row],[Unit_Price]]),MEDIAN(Sales_Fact[Unit_Price]),Sales_Fact[[#This Row],[Unit_Price]])</f>
        <v>849.8</v>
      </c>
      <c r="H433" s="2">
        <f>IF(ISBLANK(Sales_Fact[[#This Row],[Discount]]),MEDIAN(Sales_Fact[Discount]),Sales_Fact[[#This Row],[Discount]])</f>
        <v>0.06</v>
      </c>
      <c r="I433" t="s">
        <v>1861</v>
      </c>
      <c r="J433" s="1">
        <f>Sales_Fact[[#This Row],[Quantity2]]*Sales_Fact[[#This Row],[Unit_Price3]]*(1-Sales_Fact[[#This Row],[Discount4]])</f>
        <v>1597.6239999999998</v>
      </c>
      <c r="K433" s="1">
        <f>Sales_Fact[[#This Row],[Quantity2]]*Sales_Fact[[#This Row],[Unit_Price3]]</f>
        <v>1699.6</v>
      </c>
      <c r="L433" s="1">
        <f>Sales_Fact[[#This Row],[Gross Amount]]*Sales_Fact[[#This Row],[Discount4]]</f>
        <v>101.97599999999998</v>
      </c>
      <c r="M433" s="1" t="str">
        <f>IF(Sales_Fact[[#This Row],[Total_Amount5]]&gt;1000,"High Value","Standard")</f>
        <v>High Value</v>
      </c>
      <c r="N433" s="1" t="str">
        <f>_xlfn.XLOOKUP(D433,Product_Dim!$A$2:$A$101,Product_Dim!$B$2:$B$101,"Not Found")</f>
        <v>Adjustable Dumbbells 20kg</v>
      </c>
      <c r="O433" s="1" t="str">
        <f>_xlfn.XLOOKUP(D433,Product_Dim!$A$2:$A$101,Product_Dim!$C$2:$C$101)</f>
        <v>Sports</v>
      </c>
      <c r="P433" s="1">
        <f>_xlfn.XLOOKUP(D433,Product_Dim!$A$2:$A$101,Product_Dim!$H$2:$H$101)</f>
        <v>240.63</v>
      </c>
      <c r="Q433" s="1" t="str">
        <f>_xlfn.XLOOKUP(C433,'Customer_Dim'!$A$2:$A$501,'Customer_Dim'!$I$2:$I$501)</f>
        <v>Platinum</v>
      </c>
      <c r="R433" s="1" t="str">
        <f>_xlfn.XLOOKUP(C433,'Customer_Dim'!$A$2:$A$501,'Customer_Dim'!$D$2:$D$501)</f>
        <v>Female</v>
      </c>
      <c r="S433" s="1" t="str">
        <f>_xlfn.XLOOKUP(C433,'Customer_Dim'!$A$2:$A$501,'Customer_Dim'!$L$2:$L$501)</f>
        <v>Middle Age</v>
      </c>
      <c r="T433" s="1" t="str">
        <f>_xlfn.XLOOKUP(E433,Store_Dim!$A$2:$A$21,Store_Dim!$C$2:$C$21)</f>
        <v>East</v>
      </c>
      <c r="U433" s="1" t="str">
        <f>_xlfn.XLOOKUP(E433,Store_Dim!$A$2:$A$21,Store_Dim!$E$2:$E$21)</f>
        <v>Online</v>
      </c>
      <c r="V433" s="1">
        <f>Table8[[#This Row],[Cost]]*Table8[[#This Row],[Quantity]]</f>
        <v>481.26</v>
      </c>
      <c r="W433" s="1">
        <f>Table8[[#This Row],[Total_Amount]]-Table8[[#This Row],[Total Cost]]</f>
        <v>1116.3639999999998</v>
      </c>
    </row>
    <row r="434" spans="1:23" hidden="1" x14ac:dyDescent="0.25">
      <c r="A434" t="s">
        <v>2266</v>
      </c>
      <c r="B434" s="3">
        <v>45275</v>
      </c>
      <c r="C434" t="s">
        <v>348</v>
      </c>
      <c r="D434" t="s">
        <v>1561</v>
      </c>
      <c r="E434" t="s">
        <v>1892</v>
      </c>
      <c r="F434" s="4">
        <f>IF(ISBLANK(Sales_Fact[[#This Row],[Quantity]]),MEDIAN(Sales_Fact[Quantity]),Sales_Fact[[#This Row],[Quantity]])</f>
        <v>3</v>
      </c>
      <c r="G434" s="1">
        <f>IF(ISBLANK(Sales_Fact[[#This Row],[Unit_Price]]),MEDIAN(Sales_Fact[Unit_Price]),Sales_Fact[[#This Row],[Unit_Price]])</f>
        <v>482.58</v>
      </c>
      <c r="H434" s="2">
        <f>IF(ISBLANK(Sales_Fact[[#This Row],[Discount]]),MEDIAN(Sales_Fact[Discount]),Sales_Fact[[#This Row],[Discount]])</f>
        <v>0.28000000000000003</v>
      </c>
      <c r="I434" t="s">
        <v>1861</v>
      </c>
      <c r="J434" s="1">
        <f>Sales_Fact[[#This Row],[Quantity2]]*Sales_Fact[[#This Row],[Unit_Price3]]*(1-Sales_Fact[[#This Row],[Discount4]])</f>
        <v>1042.3727999999999</v>
      </c>
      <c r="K434" s="1">
        <f>Sales_Fact[[#This Row],[Quantity2]]*Sales_Fact[[#This Row],[Unit_Price3]]</f>
        <v>1447.74</v>
      </c>
      <c r="L434" s="1">
        <f>Sales_Fact[[#This Row],[Gross Amount]]*Sales_Fact[[#This Row],[Discount4]]</f>
        <v>405.36720000000003</v>
      </c>
      <c r="M434" s="1" t="str">
        <f>IF(Sales_Fact[[#This Row],[Total_Amount5]]&gt;1000,"High Value","Standard")</f>
        <v>High Value</v>
      </c>
      <c r="N434" s="1" t="str">
        <f>_xlfn.XLOOKUP(D434,Product_Dim!$A$2:$A$101,Product_Dim!$B$2:$B$101,"Not Found")</f>
        <v>Women's Yoga Pants</v>
      </c>
      <c r="O434" s="1" t="str">
        <f>_xlfn.XLOOKUP(D434,Product_Dim!$A$2:$A$101,Product_Dim!$C$2:$C$101)</f>
        <v>Clothing</v>
      </c>
      <c r="P434" s="1">
        <f>_xlfn.XLOOKUP(D434,Product_Dim!$A$2:$A$101,Product_Dim!$H$2:$H$101)</f>
        <v>306.45999999999998</v>
      </c>
      <c r="Q434" s="1" t="str">
        <f>_xlfn.XLOOKUP(C434,'Customer_Dim'!$A$2:$A$501,'Customer_Dim'!$I$2:$I$501)</f>
        <v>Platinum</v>
      </c>
      <c r="R434" s="1" t="str">
        <f>_xlfn.XLOOKUP(C434,'Customer_Dim'!$A$2:$A$501,'Customer_Dim'!$D$2:$D$501)</f>
        <v>Female</v>
      </c>
      <c r="S434" s="1" t="str">
        <f>_xlfn.XLOOKUP(C434,'Customer_Dim'!$A$2:$A$501,'Customer_Dim'!$L$2:$L$501)</f>
        <v>Middle Age</v>
      </c>
      <c r="T434" s="1" t="str">
        <f>_xlfn.XLOOKUP(E434,Store_Dim!$A$2:$A$21,Store_Dim!$C$2:$C$21)</f>
        <v>East</v>
      </c>
      <c r="U434" s="1" t="str">
        <f>_xlfn.XLOOKUP(E434,Store_Dim!$A$2:$A$21,Store_Dim!$E$2:$E$21)</f>
        <v>Online</v>
      </c>
      <c r="V434" s="1">
        <f>Table8[[#This Row],[Cost]]*Table8[[#This Row],[Quantity]]</f>
        <v>919.37999999999988</v>
      </c>
      <c r="W434" s="1">
        <f>Table8[[#This Row],[Total_Amount]]-Table8[[#This Row],[Total Cost]]</f>
        <v>122.99279999999999</v>
      </c>
    </row>
    <row r="435" spans="1:23" hidden="1" x14ac:dyDescent="0.25">
      <c r="A435" t="s">
        <v>3400</v>
      </c>
      <c r="B435" s="3">
        <v>45860</v>
      </c>
      <c r="C435" t="s">
        <v>348</v>
      </c>
      <c r="D435" t="s">
        <v>1571</v>
      </c>
      <c r="E435" t="s">
        <v>1866</v>
      </c>
      <c r="F435" s="4">
        <f>IF(ISBLANK(Sales_Fact[[#This Row],[Quantity]]),MEDIAN(Sales_Fact[Quantity]),Sales_Fact[[#This Row],[Quantity]])</f>
        <v>2</v>
      </c>
      <c r="G435" s="1">
        <f>IF(ISBLANK(Sales_Fact[[#This Row],[Unit_Price]]),MEDIAN(Sales_Fact[Unit_Price]),Sales_Fact[[#This Row],[Unit_Price]])</f>
        <v>64.7</v>
      </c>
      <c r="H435" s="2">
        <f>IF(ISBLANK(Sales_Fact[[#This Row],[Discount]]),MEDIAN(Sales_Fact[Discount]),Sales_Fact[[#This Row],[Discount]])</f>
        <v>0</v>
      </c>
      <c r="I435" t="s">
        <v>1861</v>
      </c>
      <c r="J435" s="1">
        <f>Sales_Fact[[#This Row],[Quantity2]]*Sales_Fact[[#This Row],[Unit_Price3]]*(1-Sales_Fact[[#This Row],[Discount4]])</f>
        <v>129.4</v>
      </c>
      <c r="K435" s="1">
        <f>Sales_Fact[[#This Row],[Quantity2]]*Sales_Fact[[#This Row],[Unit_Price3]]</f>
        <v>129.4</v>
      </c>
      <c r="L435" s="1">
        <f>Sales_Fact[[#This Row],[Gross Amount]]*Sales_Fact[[#This Row],[Discount4]]</f>
        <v>0</v>
      </c>
      <c r="M435" s="1" t="str">
        <f>IF(Sales_Fact[[#This Row],[Total_Amount5]]&gt;1000,"High Value","Standard")</f>
        <v>Standard</v>
      </c>
      <c r="N435" s="1" t="str">
        <f>_xlfn.XLOOKUP(D435,Product_Dim!$A$2:$A$101,Product_Dim!$B$2:$B$101,"Not Found")</f>
        <v>LED Table Lamp</v>
      </c>
      <c r="O435" s="1" t="str">
        <f>_xlfn.XLOOKUP(D435,Product_Dim!$A$2:$A$101,Product_Dim!$C$2:$C$101)</f>
        <v>Home</v>
      </c>
      <c r="P435" s="1">
        <f>_xlfn.XLOOKUP(D435,Product_Dim!$A$2:$A$101,Product_Dim!$H$2:$H$101)</f>
        <v>218.86</v>
      </c>
      <c r="Q435" s="1" t="str">
        <f>_xlfn.XLOOKUP(C435,'Customer_Dim'!$A$2:$A$501,'Customer_Dim'!$I$2:$I$501)</f>
        <v>Platinum</v>
      </c>
      <c r="R435" s="1" t="str">
        <f>_xlfn.XLOOKUP(C435,'Customer_Dim'!$A$2:$A$501,'Customer_Dim'!$D$2:$D$501)</f>
        <v>Female</v>
      </c>
      <c r="S435" s="1" t="str">
        <f>_xlfn.XLOOKUP(C435,'Customer_Dim'!$A$2:$A$501,'Customer_Dim'!$L$2:$L$501)</f>
        <v>Middle Age</v>
      </c>
      <c r="T435" s="1" t="str">
        <f>_xlfn.XLOOKUP(E435,Store_Dim!$A$2:$A$21,Store_Dim!$C$2:$C$21)</f>
        <v>West</v>
      </c>
      <c r="U435" s="1" t="str">
        <f>_xlfn.XLOOKUP(E435,Store_Dim!$A$2:$A$21,Store_Dim!$E$2:$E$21)</f>
        <v>Online</v>
      </c>
      <c r="V435" s="1">
        <f>Table8[[#This Row],[Cost]]*Table8[[#This Row],[Quantity]]</f>
        <v>437.72</v>
      </c>
      <c r="W435" s="1">
        <f>Table8[[#This Row],[Total_Amount]]-Table8[[#This Row],[Total Cost]]</f>
        <v>-308.32000000000005</v>
      </c>
    </row>
    <row r="436" spans="1:23" hidden="1" x14ac:dyDescent="0.25">
      <c r="A436" t="s">
        <v>2042</v>
      </c>
      <c r="B436" s="3">
        <v>45883</v>
      </c>
      <c r="C436" t="s">
        <v>351</v>
      </c>
      <c r="D436" t="s">
        <v>1716</v>
      </c>
      <c r="E436" t="s">
        <v>1870</v>
      </c>
      <c r="F436" s="4">
        <f>IF(ISBLANK(Sales_Fact[[#This Row],[Quantity]]),MEDIAN(Sales_Fact[Quantity]),Sales_Fact[[#This Row],[Quantity]])</f>
        <v>3</v>
      </c>
      <c r="G436" s="1">
        <f>IF(ISBLANK(Sales_Fact[[#This Row],[Unit_Price]]),MEDIAN(Sales_Fact[Unit_Price]),Sales_Fact[[#This Row],[Unit_Price]])</f>
        <v>589.83000000000004</v>
      </c>
      <c r="H436" s="2">
        <f>IF(ISBLANK(Sales_Fact[[#This Row],[Discount]]),MEDIAN(Sales_Fact[Discount]),Sales_Fact[[#This Row],[Discount]])</f>
        <v>0.26</v>
      </c>
      <c r="I436" t="s">
        <v>1864</v>
      </c>
      <c r="J436" s="1">
        <f>Sales_Fact[[#This Row],[Quantity2]]*Sales_Fact[[#This Row],[Unit_Price3]]*(1-Sales_Fact[[#This Row],[Discount4]])</f>
        <v>1309.4226000000001</v>
      </c>
      <c r="K436" s="1">
        <f>Sales_Fact[[#This Row],[Quantity2]]*Sales_Fact[[#This Row],[Unit_Price3]]</f>
        <v>1769.4900000000002</v>
      </c>
      <c r="L436" s="1">
        <f>Sales_Fact[[#This Row],[Gross Amount]]*Sales_Fact[[#This Row],[Discount4]]</f>
        <v>460.06740000000008</v>
      </c>
      <c r="M436" s="1" t="str">
        <f>IF(Sales_Fact[[#This Row],[Total_Amount5]]&gt;1000,"High Value","Standard")</f>
        <v>High Value</v>
      </c>
      <c r="N436" s="1" t="str">
        <f>_xlfn.XLOOKUP(D436,Product_Dim!$A$2:$A$101,Product_Dim!$B$2:$B$101,"Not Found")</f>
        <v>Ceramic Plant Pot</v>
      </c>
      <c r="O436" s="1" t="str">
        <f>_xlfn.XLOOKUP(D436,Product_Dim!$A$2:$A$101,Product_Dim!$C$2:$C$101)</f>
        <v>Home</v>
      </c>
      <c r="P436" s="1">
        <f>_xlfn.XLOOKUP(D436,Product_Dim!$A$2:$A$101,Product_Dim!$H$2:$H$101)</f>
        <v>81.75</v>
      </c>
      <c r="Q436" s="1" t="str">
        <f>_xlfn.XLOOKUP(C436,'Customer_Dim'!$A$2:$A$501,'Customer_Dim'!$I$2:$I$501)</f>
        <v>Silver</v>
      </c>
      <c r="R436" s="1" t="str">
        <f>_xlfn.XLOOKUP(C436,'Customer_Dim'!$A$2:$A$501,'Customer_Dim'!$D$2:$D$501)</f>
        <v>Male</v>
      </c>
      <c r="S436" s="1" t="str">
        <f>_xlfn.XLOOKUP(C436,'Customer_Dim'!$A$2:$A$501,'Customer_Dim'!$L$2:$L$501)</f>
        <v>Middle Age</v>
      </c>
      <c r="T436" s="1" t="str">
        <f>_xlfn.XLOOKUP(E436,Store_Dim!$A$2:$A$21,Store_Dim!$C$2:$C$21)</f>
        <v>North</v>
      </c>
      <c r="U436" s="1" t="str">
        <f>_xlfn.XLOOKUP(E436,Store_Dim!$A$2:$A$21,Store_Dim!$E$2:$E$21)</f>
        <v>Outlet</v>
      </c>
      <c r="V436" s="1">
        <f>Table8[[#This Row],[Cost]]*Table8[[#This Row],[Quantity]]</f>
        <v>245.25</v>
      </c>
      <c r="W436" s="1">
        <f>Table8[[#This Row],[Total_Amount]]-Table8[[#This Row],[Total Cost]]</f>
        <v>1064.1726000000001</v>
      </c>
    </row>
    <row r="437" spans="1:23" hidden="1" x14ac:dyDescent="0.25">
      <c r="A437" t="s">
        <v>2686</v>
      </c>
      <c r="B437" s="3">
        <v>45717</v>
      </c>
      <c r="C437" t="s">
        <v>351</v>
      </c>
      <c r="D437" t="s">
        <v>1605</v>
      </c>
      <c r="E437" t="s">
        <v>1890</v>
      </c>
      <c r="F437" s="4">
        <f>IF(ISBLANK(Sales_Fact[[#This Row],[Quantity]]),MEDIAN(Sales_Fact[Quantity]),Sales_Fact[[#This Row],[Quantity]])</f>
        <v>4</v>
      </c>
      <c r="G437" s="1">
        <f>IF(ISBLANK(Sales_Fact[[#This Row],[Unit_Price]]),MEDIAN(Sales_Fact[Unit_Price]),Sales_Fact[[#This Row],[Unit_Price]])</f>
        <v>758.49</v>
      </c>
      <c r="H437" s="2">
        <f>IF(ISBLANK(Sales_Fact[[#This Row],[Discount]]),MEDIAN(Sales_Fact[Discount]),Sales_Fact[[#This Row],[Discount]])</f>
        <v>0.16</v>
      </c>
      <c r="I437" t="s">
        <v>1864</v>
      </c>
      <c r="J437" s="1">
        <f>Sales_Fact[[#This Row],[Quantity2]]*Sales_Fact[[#This Row],[Unit_Price3]]*(1-Sales_Fact[[#This Row],[Discount4]])</f>
        <v>2548.5263999999997</v>
      </c>
      <c r="K437" s="1">
        <f>Sales_Fact[[#This Row],[Quantity2]]*Sales_Fact[[#This Row],[Unit_Price3]]</f>
        <v>3033.96</v>
      </c>
      <c r="L437" s="1">
        <f>Sales_Fact[[#This Row],[Gross Amount]]*Sales_Fact[[#This Row],[Discount4]]</f>
        <v>485.43360000000001</v>
      </c>
      <c r="M437" s="1" t="str">
        <f>IF(Sales_Fact[[#This Row],[Total_Amount5]]&gt;1000,"High Value","Standard")</f>
        <v>High Value</v>
      </c>
      <c r="N437" s="1" t="str">
        <f>_xlfn.XLOOKUP(D437,Product_Dim!$A$2:$A$101,Product_Dim!$B$2:$B$101,"Not Found")</f>
        <v>Women's Denim Jeans</v>
      </c>
      <c r="O437" s="1" t="str">
        <f>_xlfn.XLOOKUP(D437,Product_Dim!$A$2:$A$101,Product_Dim!$C$2:$C$101)</f>
        <v>Clothing</v>
      </c>
      <c r="P437" s="1">
        <f>_xlfn.XLOOKUP(D437,Product_Dim!$A$2:$A$101,Product_Dim!$H$2:$H$101)</f>
        <v>242.96499999999997</v>
      </c>
      <c r="Q437" s="1" t="str">
        <f>_xlfn.XLOOKUP(C437,'Customer_Dim'!$A$2:$A$501,'Customer_Dim'!$I$2:$I$501)</f>
        <v>Silver</v>
      </c>
      <c r="R437" s="1" t="str">
        <f>_xlfn.XLOOKUP(C437,'Customer_Dim'!$A$2:$A$501,'Customer_Dim'!$D$2:$D$501)</f>
        <v>Male</v>
      </c>
      <c r="S437" s="1" t="str">
        <f>_xlfn.XLOOKUP(C437,'Customer_Dim'!$A$2:$A$501,'Customer_Dim'!$L$2:$L$501)</f>
        <v>Middle Age</v>
      </c>
      <c r="T437" s="1" t="str">
        <f>_xlfn.XLOOKUP(E437,Store_Dim!$A$2:$A$21,Store_Dim!$C$2:$C$21)</f>
        <v>South</v>
      </c>
      <c r="U437" s="1" t="str">
        <f>_xlfn.XLOOKUP(E437,Store_Dim!$A$2:$A$21,Store_Dim!$E$2:$E$21)</f>
        <v>Flagship</v>
      </c>
      <c r="V437" s="1">
        <f>Table8[[#This Row],[Cost]]*Table8[[#This Row],[Quantity]]</f>
        <v>971.8599999999999</v>
      </c>
      <c r="W437" s="1">
        <f>Table8[[#This Row],[Total_Amount]]-Table8[[#This Row],[Total Cost]]</f>
        <v>1576.6663999999998</v>
      </c>
    </row>
    <row r="438" spans="1:23" hidden="1" x14ac:dyDescent="0.25">
      <c r="A438" t="s">
        <v>1987</v>
      </c>
      <c r="B438" s="3">
        <v>45552</v>
      </c>
      <c r="C438" t="s">
        <v>351</v>
      </c>
      <c r="D438" t="s">
        <v>1791</v>
      </c>
      <c r="E438" t="s">
        <v>1913</v>
      </c>
      <c r="F438" s="4">
        <f>IF(ISBLANK(Sales_Fact[[#This Row],[Quantity]]),MEDIAN(Sales_Fact[Quantity]),Sales_Fact[[#This Row],[Quantity]])</f>
        <v>4</v>
      </c>
      <c r="G438" s="1">
        <f>IF(ISBLANK(Sales_Fact[[#This Row],[Unit_Price]]),MEDIAN(Sales_Fact[Unit_Price]),Sales_Fact[[#This Row],[Unit_Price]])</f>
        <v>747.56</v>
      </c>
      <c r="H438" s="2">
        <f>IF(ISBLANK(Sales_Fact[[#This Row],[Discount]]),MEDIAN(Sales_Fact[Discount]),Sales_Fact[[#This Row],[Discount]])</f>
        <v>0.09</v>
      </c>
      <c r="I438" t="s">
        <v>1864</v>
      </c>
      <c r="J438" s="1">
        <f>Sales_Fact[[#This Row],[Quantity2]]*Sales_Fact[[#This Row],[Unit_Price3]]*(1-Sales_Fact[[#This Row],[Discount4]])</f>
        <v>2721.1183999999998</v>
      </c>
      <c r="K438" s="1">
        <f>Sales_Fact[[#This Row],[Quantity2]]*Sales_Fact[[#This Row],[Unit_Price3]]</f>
        <v>2990.24</v>
      </c>
      <c r="L438" s="1">
        <f>Sales_Fact[[#This Row],[Gross Amount]]*Sales_Fact[[#This Row],[Discount4]]</f>
        <v>269.12159999999994</v>
      </c>
      <c r="M438" s="1" t="str">
        <f>IF(Sales_Fact[[#This Row],[Total_Amount5]]&gt;1000,"High Value","Standard")</f>
        <v>High Value</v>
      </c>
      <c r="N438" s="1" t="str">
        <f>_xlfn.XLOOKUP(D438,Product_Dim!$A$2:$A$101,Product_Dim!$B$2:$B$101,"Not Found")</f>
        <v>Wall-Mounted Spice Rack</v>
      </c>
      <c r="O438" s="1" t="str">
        <f>_xlfn.XLOOKUP(D438,Product_Dim!$A$2:$A$101,Product_Dim!$C$2:$C$101)</f>
        <v>Home</v>
      </c>
      <c r="P438" s="1">
        <f>_xlfn.XLOOKUP(D438,Product_Dim!$A$2:$A$101,Product_Dim!$H$2:$H$101)</f>
        <v>143.43</v>
      </c>
      <c r="Q438" s="1" t="str">
        <f>_xlfn.XLOOKUP(C438,'Customer_Dim'!$A$2:$A$501,'Customer_Dim'!$I$2:$I$501)</f>
        <v>Silver</v>
      </c>
      <c r="R438" s="1" t="str">
        <f>_xlfn.XLOOKUP(C438,'Customer_Dim'!$A$2:$A$501,'Customer_Dim'!$D$2:$D$501)</f>
        <v>Male</v>
      </c>
      <c r="S438" s="1" t="str">
        <f>_xlfn.XLOOKUP(C438,'Customer_Dim'!$A$2:$A$501,'Customer_Dim'!$L$2:$L$501)</f>
        <v>Middle Age</v>
      </c>
      <c r="T438" s="1" t="str">
        <f>_xlfn.XLOOKUP(E438,Store_Dim!$A$2:$A$21,Store_Dim!$C$2:$C$21)</f>
        <v>North</v>
      </c>
      <c r="U438" s="1" t="str">
        <f>_xlfn.XLOOKUP(E438,Store_Dim!$A$2:$A$21,Store_Dim!$E$2:$E$21)</f>
        <v>Online</v>
      </c>
      <c r="V438" s="1">
        <f>Table8[[#This Row],[Cost]]*Table8[[#This Row],[Quantity]]</f>
        <v>573.72</v>
      </c>
      <c r="W438" s="1">
        <f>Table8[[#This Row],[Total_Amount]]-Table8[[#This Row],[Total Cost]]</f>
        <v>2147.3984</v>
      </c>
    </row>
    <row r="439" spans="1:23" hidden="1" x14ac:dyDescent="0.25">
      <c r="A439" t="s">
        <v>2189</v>
      </c>
      <c r="B439" s="3">
        <v>45813</v>
      </c>
      <c r="C439" t="s">
        <v>351</v>
      </c>
      <c r="D439" t="s">
        <v>1644</v>
      </c>
      <c r="E439" t="s">
        <v>1890</v>
      </c>
      <c r="F439" s="4">
        <f>IF(ISBLANK(Sales_Fact[[#This Row],[Quantity]]),MEDIAN(Sales_Fact[Quantity]),Sales_Fact[[#This Row],[Quantity]])</f>
        <v>3</v>
      </c>
      <c r="G439" s="1">
        <f>IF(ISBLANK(Sales_Fact[[#This Row],[Unit_Price]]),MEDIAN(Sales_Fact[Unit_Price]),Sales_Fact[[#This Row],[Unit_Price]])</f>
        <v>551.22</v>
      </c>
      <c r="H439" s="2">
        <f>IF(ISBLANK(Sales_Fact[[#This Row],[Discount]]),MEDIAN(Sales_Fact[Discount]),Sales_Fact[[#This Row],[Discount]])</f>
        <v>0.12</v>
      </c>
      <c r="I439" t="s">
        <v>1868</v>
      </c>
      <c r="J439" s="1">
        <f>Sales_Fact[[#This Row],[Quantity2]]*Sales_Fact[[#This Row],[Unit_Price3]]*(1-Sales_Fact[[#This Row],[Discount4]])</f>
        <v>1455.2208000000001</v>
      </c>
      <c r="K439" s="1">
        <f>Sales_Fact[[#This Row],[Quantity2]]*Sales_Fact[[#This Row],[Unit_Price3]]</f>
        <v>1653.66</v>
      </c>
      <c r="L439" s="1">
        <f>Sales_Fact[[#This Row],[Gross Amount]]*Sales_Fact[[#This Row],[Discount4]]</f>
        <v>198.4392</v>
      </c>
      <c r="M439" s="1" t="str">
        <f>IF(Sales_Fact[[#This Row],[Total_Amount5]]&gt;1000,"High Value","Standard")</f>
        <v>High Value</v>
      </c>
      <c r="N439" s="1" t="str">
        <f>_xlfn.XLOOKUP(D439,Product_Dim!$A$2:$A$101,Product_Dim!$B$2:$B$101,"Not Found")</f>
        <v>Basketball</v>
      </c>
      <c r="O439" s="1" t="str">
        <f>_xlfn.XLOOKUP(D439,Product_Dim!$A$2:$A$101,Product_Dim!$C$2:$C$101)</f>
        <v>Sports</v>
      </c>
      <c r="P439" s="1">
        <f>_xlfn.XLOOKUP(D439,Product_Dim!$A$2:$A$101,Product_Dim!$H$2:$H$101)</f>
        <v>204.39</v>
      </c>
      <c r="Q439" s="1" t="str">
        <f>_xlfn.XLOOKUP(C439,'Customer_Dim'!$A$2:$A$501,'Customer_Dim'!$I$2:$I$501)</f>
        <v>Silver</v>
      </c>
      <c r="R439" s="1" t="str">
        <f>_xlfn.XLOOKUP(C439,'Customer_Dim'!$A$2:$A$501,'Customer_Dim'!$D$2:$D$501)</f>
        <v>Male</v>
      </c>
      <c r="S439" s="1" t="str">
        <f>_xlfn.XLOOKUP(C439,'Customer_Dim'!$A$2:$A$501,'Customer_Dim'!$L$2:$L$501)</f>
        <v>Middle Age</v>
      </c>
      <c r="T439" s="1" t="str">
        <f>_xlfn.XLOOKUP(E439,Store_Dim!$A$2:$A$21,Store_Dim!$C$2:$C$21)</f>
        <v>South</v>
      </c>
      <c r="U439" s="1" t="str">
        <f>_xlfn.XLOOKUP(E439,Store_Dim!$A$2:$A$21,Store_Dim!$E$2:$E$21)</f>
        <v>Flagship</v>
      </c>
      <c r="V439" s="1">
        <f>Table8[[#This Row],[Cost]]*Table8[[#This Row],[Quantity]]</f>
        <v>613.16999999999996</v>
      </c>
      <c r="W439" s="1">
        <f>Table8[[#This Row],[Total_Amount]]-Table8[[#This Row],[Total Cost]]</f>
        <v>842.05080000000009</v>
      </c>
    </row>
    <row r="440" spans="1:23" hidden="1" x14ac:dyDescent="0.25">
      <c r="A440" t="s">
        <v>3086</v>
      </c>
      <c r="B440" s="3">
        <v>45919</v>
      </c>
      <c r="C440" t="s">
        <v>351</v>
      </c>
      <c r="D440" t="s">
        <v>1839</v>
      </c>
      <c r="E440" t="s">
        <v>1909</v>
      </c>
      <c r="F440" s="4">
        <f>IF(ISBLANK(Sales_Fact[[#This Row],[Quantity]]),MEDIAN(Sales_Fact[Quantity]),Sales_Fact[[#This Row],[Quantity]])</f>
        <v>2</v>
      </c>
      <c r="G440" s="1">
        <f>IF(ISBLANK(Sales_Fact[[#This Row],[Unit_Price]]),MEDIAN(Sales_Fact[Unit_Price]),Sales_Fact[[#This Row],[Unit_Price]])</f>
        <v>527.05999999999995</v>
      </c>
      <c r="H440" s="2">
        <f>IF(ISBLANK(Sales_Fact[[#This Row],[Discount]]),MEDIAN(Sales_Fact[Discount]),Sales_Fact[[#This Row],[Discount]])</f>
        <v>0.17</v>
      </c>
      <c r="I440" t="s">
        <v>1864</v>
      </c>
      <c r="J440" s="1">
        <f>Sales_Fact[[#This Row],[Quantity2]]*Sales_Fact[[#This Row],[Unit_Price3]]*(1-Sales_Fact[[#This Row],[Discount4]])</f>
        <v>874.91959999999983</v>
      </c>
      <c r="K440" s="1">
        <f>Sales_Fact[[#This Row],[Quantity2]]*Sales_Fact[[#This Row],[Unit_Price3]]</f>
        <v>1054.1199999999999</v>
      </c>
      <c r="L440" s="1">
        <f>Sales_Fact[[#This Row],[Gross Amount]]*Sales_Fact[[#This Row],[Discount4]]</f>
        <v>179.2004</v>
      </c>
      <c r="M440" s="1" t="str">
        <f>IF(Sales_Fact[[#This Row],[Total_Amount5]]&gt;1000,"High Value","Standard")</f>
        <v>Standard</v>
      </c>
      <c r="N440" s="1" t="str">
        <f>_xlfn.XLOOKUP(D440,Product_Dim!$A$2:$A$101,Product_Dim!$B$2:$B$101,"Not Found")</f>
        <v>Women's Formal Blazer</v>
      </c>
      <c r="O440" s="1" t="str">
        <f>_xlfn.XLOOKUP(D440,Product_Dim!$A$2:$A$101,Product_Dim!$C$2:$C$101)</f>
        <v>Clothing</v>
      </c>
      <c r="P440" s="1">
        <f>_xlfn.XLOOKUP(D440,Product_Dim!$A$2:$A$101,Product_Dim!$H$2:$H$101)</f>
        <v>358.47</v>
      </c>
      <c r="Q440" s="1" t="str">
        <f>_xlfn.XLOOKUP(C440,'Customer_Dim'!$A$2:$A$501,'Customer_Dim'!$I$2:$I$501)</f>
        <v>Silver</v>
      </c>
      <c r="R440" s="1" t="str">
        <f>_xlfn.XLOOKUP(C440,'Customer_Dim'!$A$2:$A$501,'Customer_Dim'!$D$2:$D$501)</f>
        <v>Male</v>
      </c>
      <c r="S440" s="1" t="str">
        <f>_xlfn.XLOOKUP(C440,'Customer_Dim'!$A$2:$A$501,'Customer_Dim'!$L$2:$L$501)</f>
        <v>Middle Age</v>
      </c>
      <c r="T440" s="1" t="str">
        <f>_xlfn.XLOOKUP(E440,Store_Dim!$A$2:$A$21,Store_Dim!$C$2:$C$21)</f>
        <v>South</v>
      </c>
      <c r="U440" s="1" t="str">
        <f>_xlfn.XLOOKUP(E440,Store_Dim!$A$2:$A$21,Store_Dim!$E$2:$E$21)</f>
        <v>Outlet</v>
      </c>
      <c r="V440" s="1">
        <f>Table8[[#This Row],[Cost]]*Table8[[#This Row],[Quantity]]</f>
        <v>716.94</v>
      </c>
      <c r="W440" s="1">
        <f>Table8[[#This Row],[Total_Amount]]-Table8[[#This Row],[Total Cost]]</f>
        <v>157.97959999999978</v>
      </c>
    </row>
    <row r="441" spans="1:23" hidden="1" x14ac:dyDescent="0.25">
      <c r="A441" t="s">
        <v>3401</v>
      </c>
      <c r="B441" s="3">
        <v>45922</v>
      </c>
      <c r="C441" t="s">
        <v>354</v>
      </c>
      <c r="D441" t="s">
        <v>1556</v>
      </c>
      <c r="E441" t="s">
        <v>1886</v>
      </c>
      <c r="F441" s="4">
        <f>IF(ISBLANK(Sales_Fact[[#This Row],[Quantity]]),MEDIAN(Sales_Fact[Quantity]),Sales_Fact[[#This Row],[Quantity]])</f>
        <v>4</v>
      </c>
      <c r="G441" s="1">
        <f>IF(ISBLANK(Sales_Fact[[#This Row],[Unit_Price]]),MEDIAN(Sales_Fact[Unit_Price]),Sales_Fact[[#This Row],[Unit_Price]])</f>
        <v>875.41</v>
      </c>
      <c r="H441" s="2">
        <f>IF(ISBLANK(Sales_Fact[[#This Row],[Discount]]),MEDIAN(Sales_Fact[Discount]),Sales_Fact[[#This Row],[Discount]])</f>
        <v>0.27</v>
      </c>
      <c r="I441" t="s">
        <v>1861</v>
      </c>
      <c r="J441" s="1">
        <f>Sales_Fact[[#This Row],[Quantity2]]*Sales_Fact[[#This Row],[Unit_Price3]]*(1-Sales_Fact[[#This Row],[Discount4]])</f>
        <v>2556.1972000000001</v>
      </c>
      <c r="K441" s="1">
        <f>Sales_Fact[[#This Row],[Quantity2]]*Sales_Fact[[#This Row],[Unit_Price3]]</f>
        <v>3501.64</v>
      </c>
      <c r="L441" s="1">
        <f>Sales_Fact[[#This Row],[Gross Amount]]*Sales_Fact[[#This Row],[Discount4]]</f>
        <v>945.44280000000003</v>
      </c>
      <c r="M441" s="1" t="str">
        <f>IF(Sales_Fact[[#This Row],[Total_Amount5]]&gt;1000,"High Value","Standard")</f>
        <v>High Value</v>
      </c>
      <c r="N441" s="1" t="str">
        <f>_xlfn.XLOOKUP(D441,Product_Dim!$A$2:$A$101,Product_Dim!$B$2:$B$101,"Not Found")</f>
        <v>Women's Casual Hoodie</v>
      </c>
      <c r="O441" s="1" t="str">
        <f>_xlfn.XLOOKUP(D441,Product_Dim!$A$2:$A$101,Product_Dim!$C$2:$C$101)</f>
        <v>Clothing</v>
      </c>
      <c r="P441" s="1">
        <f>_xlfn.XLOOKUP(D441,Product_Dim!$A$2:$A$101,Product_Dim!$H$2:$H$101)</f>
        <v>242.96499999999997</v>
      </c>
      <c r="Q441" s="1" t="str">
        <f>_xlfn.XLOOKUP(C441,'Customer_Dim'!$A$2:$A$501,'Customer_Dim'!$I$2:$I$501)</f>
        <v>Gold</v>
      </c>
      <c r="R441" s="1" t="str">
        <f>_xlfn.XLOOKUP(C441,'Customer_Dim'!$A$2:$A$501,'Customer_Dim'!$D$2:$D$501)</f>
        <v>Male</v>
      </c>
      <c r="S441" s="1" t="str">
        <f>_xlfn.XLOOKUP(C441,'Customer_Dim'!$A$2:$A$501,'Customer_Dim'!$L$2:$L$501)</f>
        <v>Young</v>
      </c>
      <c r="T441" s="1" t="str">
        <f>_xlfn.XLOOKUP(E441,Store_Dim!$A$2:$A$21,Store_Dim!$C$2:$C$21)</f>
        <v>West</v>
      </c>
      <c r="U441" s="1" t="str">
        <f>_xlfn.XLOOKUP(E441,Store_Dim!$A$2:$A$21,Store_Dim!$E$2:$E$21)</f>
        <v>Flagship</v>
      </c>
      <c r="V441" s="1">
        <f>Table8[[#This Row],[Cost]]*Table8[[#This Row],[Quantity]]</f>
        <v>971.8599999999999</v>
      </c>
      <c r="W441" s="1">
        <f>Table8[[#This Row],[Total_Amount]]-Table8[[#This Row],[Total Cost]]</f>
        <v>1584.3372000000002</v>
      </c>
    </row>
    <row r="442" spans="1:23" hidden="1" x14ac:dyDescent="0.25">
      <c r="A442" t="s">
        <v>3468</v>
      </c>
      <c r="B442" s="3">
        <v>45921</v>
      </c>
      <c r="C442" t="s">
        <v>354</v>
      </c>
      <c r="D442" t="s">
        <v>1725</v>
      </c>
      <c r="E442" t="s">
        <v>1913</v>
      </c>
      <c r="F442" s="4">
        <f>IF(ISBLANK(Sales_Fact[[#This Row],[Quantity]]),MEDIAN(Sales_Fact[Quantity]),Sales_Fact[[#This Row],[Quantity]])</f>
        <v>2</v>
      </c>
      <c r="G442" s="1">
        <f>IF(ISBLANK(Sales_Fact[[#This Row],[Unit_Price]]),MEDIAN(Sales_Fact[Unit_Price]),Sales_Fact[[#This Row],[Unit_Price]])</f>
        <v>226.43</v>
      </c>
      <c r="H442" s="2">
        <f>IF(ISBLANK(Sales_Fact[[#This Row],[Discount]]),MEDIAN(Sales_Fact[Discount]),Sales_Fact[[#This Row],[Discount]])</f>
        <v>0.03</v>
      </c>
      <c r="I442" t="s">
        <v>1864</v>
      </c>
      <c r="J442" s="1">
        <f>Sales_Fact[[#This Row],[Quantity2]]*Sales_Fact[[#This Row],[Unit_Price3]]*(1-Sales_Fact[[#This Row],[Discount4]])</f>
        <v>439.27420000000001</v>
      </c>
      <c r="K442" s="1">
        <f>Sales_Fact[[#This Row],[Quantity2]]*Sales_Fact[[#This Row],[Unit_Price3]]</f>
        <v>452.86</v>
      </c>
      <c r="L442" s="1">
        <f>Sales_Fact[[#This Row],[Gross Amount]]*Sales_Fact[[#This Row],[Discount4]]</f>
        <v>13.585800000000001</v>
      </c>
      <c r="M442" s="1" t="str">
        <f>IF(Sales_Fact[[#This Row],[Total_Amount5]]&gt;1000,"High Value","Standard")</f>
        <v>Standard</v>
      </c>
      <c r="N442" s="1" t="str">
        <f>_xlfn.XLOOKUP(D442,Product_Dim!$A$2:$A$101,Product_Dim!$B$2:$B$101,"Not Found")</f>
        <v>Womens Cotton Scarf</v>
      </c>
      <c r="O442" s="1" t="str">
        <f>_xlfn.XLOOKUP(D442,Product_Dim!$A$2:$A$101,Product_Dim!$C$2:$C$101)</f>
        <v>Clothing</v>
      </c>
      <c r="P442" s="1">
        <f>_xlfn.XLOOKUP(D442,Product_Dim!$A$2:$A$101,Product_Dim!$H$2:$H$101)</f>
        <v>113.83</v>
      </c>
      <c r="Q442" s="1" t="str">
        <f>_xlfn.XLOOKUP(C442,'Customer_Dim'!$A$2:$A$501,'Customer_Dim'!$I$2:$I$501)</f>
        <v>Gold</v>
      </c>
      <c r="R442" s="1" t="str">
        <f>_xlfn.XLOOKUP(C442,'Customer_Dim'!$A$2:$A$501,'Customer_Dim'!$D$2:$D$501)</f>
        <v>Male</v>
      </c>
      <c r="S442" s="1" t="str">
        <f>_xlfn.XLOOKUP(C442,'Customer_Dim'!$A$2:$A$501,'Customer_Dim'!$L$2:$L$501)</f>
        <v>Young</v>
      </c>
      <c r="T442" s="1" t="str">
        <f>_xlfn.XLOOKUP(E442,Store_Dim!$A$2:$A$21,Store_Dim!$C$2:$C$21)</f>
        <v>North</v>
      </c>
      <c r="U442" s="1" t="str">
        <f>_xlfn.XLOOKUP(E442,Store_Dim!$A$2:$A$21,Store_Dim!$E$2:$E$21)</f>
        <v>Online</v>
      </c>
      <c r="V442" s="1">
        <f>Table8[[#This Row],[Cost]]*Table8[[#This Row],[Quantity]]</f>
        <v>227.66</v>
      </c>
      <c r="W442" s="1">
        <f>Table8[[#This Row],[Total_Amount]]-Table8[[#This Row],[Total Cost]]</f>
        <v>211.61420000000001</v>
      </c>
    </row>
    <row r="443" spans="1:23" hidden="1" x14ac:dyDescent="0.25">
      <c r="A443" t="s">
        <v>2325</v>
      </c>
      <c r="B443" s="3">
        <v>45670</v>
      </c>
      <c r="C443" t="s">
        <v>354</v>
      </c>
      <c r="D443" t="s">
        <v>1737</v>
      </c>
      <c r="E443" t="s">
        <v>1870</v>
      </c>
      <c r="F443" s="4">
        <f>IF(ISBLANK(Sales_Fact[[#This Row],[Quantity]]),MEDIAN(Sales_Fact[Quantity]),Sales_Fact[[#This Row],[Quantity]])</f>
        <v>2</v>
      </c>
      <c r="G443" s="1">
        <f>IF(ISBLANK(Sales_Fact[[#This Row],[Unit_Price]]),MEDIAN(Sales_Fact[Unit_Price]),Sales_Fact[[#This Row],[Unit_Price]])</f>
        <v>285.39</v>
      </c>
      <c r="H443" s="2">
        <f>IF(ISBLANK(Sales_Fact[[#This Row],[Discount]]),MEDIAN(Sales_Fact[Discount]),Sales_Fact[[#This Row],[Discount]])</f>
        <v>0.1</v>
      </c>
      <c r="I443" t="s">
        <v>1861</v>
      </c>
      <c r="J443" s="1">
        <f>Sales_Fact[[#This Row],[Quantity2]]*Sales_Fact[[#This Row],[Unit_Price3]]*(1-Sales_Fact[[#This Row],[Discount4]])</f>
        <v>513.702</v>
      </c>
      <c r="K443" s="1">
        <f>Sales_Fact[[#This Row],[Quantity2]]*Sales_Fact[[#This Row],[Unit_Price3]]</f>
        <v>570.78</v>
      </c>
      <c r="L443" s="1">
        <f>Sales_Fact[[#This Row],[Gross Amount]]*Sales_Fact[[#This Row],[Discount4]]</f>
        <v>57.078000000000003</v>
      </c>
      <c r="M443" s="1" t="str">
        <f>IF(Sales_Fact[[#This Row],[Total_Amount5]]&gt;1000,"High Value","Standard")</f>
        <v>Standard</v>
      </c>
      <c r="N443" s="1" t="str">
        <f>_xlfn.XLOOKUP(D443,Product_Dim!$A$2:$A$101,Product_Dim!$B$2:$B$101,"Not Found")</f>
        <v>Laptop Cooling Pad</v>
      </c>
      <c r="O443" s="1" t="str">
        <f>_xlfn.XLOOKUP(D443,Product_Dim!$A$2:$A$101,Product_Dim!$C$2:$C$101)</f>
        <v>Electronics</v>
      </c>
      <c r="P443" s="1">
        <f>_xlfn.XLOOKUP(D443,Product_Dim!$A$2:$A$101,Product_Dim!$H$2:$H$101)</f>
        <v>86.42</v>
      </c>
      <c r="Q443" s="1" t="str">
        <f>_xlfn.XLOOKUP(C443,'Customer_Dim'!$A$2:$A$501,'Customer_Dim'!$I$2:$I$501)</f>
        <v>Gold</v>
      </c>
      <c r="R443" s="1" t="str">
        <f>_xlfn.XLOOKUP(C443,'Customer_Dim'!$A$2:$A$501,'Customer_Dim'!$D$2:$D$501)</f>
        <v>Male</v>
      </c>
      <c r="S443" s="1" t="str">
        <f>_xlfn.XLOOKUP(C443,'Customer_Dim'!$A$2:$A$501,'Customer_Dim'!$L$2:$L$501)</f>
        <v>Young</v>
      </c>
      <c r="T443" s="1" t="str">
        <f>_xlfn.XLOOKUP(E443,Store_Dim!$A$2:$A$21,Store_Dim!$C$2:$C$21)</f>
        <v>North</v>
      </c>
      <c r="U443" s="1" t="str">
        <f>_xlfn.XLOOKUP(E443,Store_Dim!$A$2:$A$21,Store_Dim!$E$2:$E$21)</f>
        <v>Outlet</v>
      </c>
      <c r="V443" s="1">
        <f>Table8[[#This Row],[Cost]]*Table8[[#This Row],[Quantity]]</f>
        <v>172.84</v>
      </c>
      <c r="W443" s="1">
        <f>Table8[[#This Row],[Total_Amount]]-Table8[[#This Row],[Total Cost]]</f>
        <v>340.86199999999997</v>
      </c>
    </row>
    <row r="444" spans="1:23" hidden="1" x14ac:dyDescent="0.25">
      <c r="A444" t="s">
        <v>2634</v>
      </c>
      <c r="B444" s="3">
        <v>45687</v>
      </c>
      <c r="C444" t="s">
        <v>357</v>
      </c>
      <c r="D444" t="s">
        <v>1623</v>
      </c>
      <c r="E444" t="s">
        <v>1872</v>
      </c>
      <c r="F444" s="4">
        <f>IF(ISBLANK(Sales_Fact[[#This Row],[Quantity]]),MEDIAN(Sales_Fact[Quantity]),Sales_Fact[[#This Row],[Quantity]])</f>
        <v>2</v>
      </c>
      <c r="G444" s="1">
        <f>IF(ISBLANK(Sales_Fact[[#This Row],[Unit_Price]]),MEDIAN(Sales_Fact[Unit_Price]),Sales_Fact[[#This Row],[Unit_Price]])</f>
        <v>298.01</v>
      </c>
      <c r="H444" s="2">
        <f>IF(ISBLANK(Sales_Fact[[#This Row],[Discount]]),MEDIAN(Sales_Fact[Discount]),Sales_Fact[[#This Row],[Discount]])</f>
        <v>0.05</v>
      </c>
      <c r="I444" t="s">
        <v>1864</v>
      </c>
      <c r="J444" s="1">
        <f>Sales_Fact[[#This Row],[Quantity2]]*Sales_Fact[[#This Row],[Unit_Price3]]*(1-Sales_Fact[[#This Row],[Discount4]])</f>
        <v>566.21899999999994</v>
      </c>
      <c r="K444" s="1">
        <f>Sales_Fact[[#This Row],[Quantity2]]*Sales_Fact[[#This Row],[Unit_Price3]]</f>
        <v>596.02</v>
      </c>
      <c r="L444" s="1">
        <f>Sales_Fact[[#This Row],[Gross Amount]]*Sales_Fact[[#This Row],[Discount4]]</f>
        <v>29.801000000000002</v>
      </c>
      <c r="M444" s="1" t="str">
        <f>IF(Sales_Fact[[#This Row],[Total_Amount5]]&gt;1000,"High Value","Standard")</f>
        <v>Standard</v>
      </c>
      <c r="N444" s="1" t="str">
        <f>_xlfn.XLOOKUP(D444,Product_Dim!$A$2:$A$101,Product_Dim!$B$2:$B$101,"Not Found")</f>
        <v>Foldable Camping Chair</v>
      </c>
      <c r="O444" s="1" t="str">
        <f>_xlfn.XLOOKUP(D444,Product_Dim!$A$2:$A$101,Product_Dim!$C$2:$C$101)</f>
        <v>Sports</v>
      </c>
      <c r="P444" s="1">
        <f>_xlfn.XLOOKUP(D444,Product_Dim!$A$2:$A$101,Product_Dim!$H$2:$H$101)</f>
        <v>166.06</v>
      </c>
      <c r="Q444" s="1" t="str">
        <f>_xlfn.XLOOKUP(C444,'Customer_Dim'!$A$2:$A$501,'Customer_Dim'!$I$2:$I$501)</f>
        <v>Silver</v>
      </c>
      <c r="R444" s="1" t="str">
        <f>_xlfn.XLOOKUP(C444,'Customer_Dim'!$A$2:$A$501,'Customer_Dim'!$D$2:$D$501)</f>
        <v>Male</v>
      </c>
      <c r="S444" s="1" t="str">
        <f>_xlfn.XLOOKUP(C444,'Customer_Dim'!$A$2:$A$501,'Customer_Dim'!$L$2:$L$501)</f>
        <v>Middle Age</v>
      </c>
      <c r="T444" s="1" t="str">
        <f>_xlfn.XLOOKUP(E444,Store_Dim!$A$2:$A$21,Store_Dim!$C$2:$C$21)</f>
        <v>South</v>
      </c>
      <c r="U444" s="1" t="str">
        <f>_xlfn.XLOOKUP(E444,Store_Dim!$A$2:$A$21,Store_Dim!$E$2:$E$21)</f>
        <v>Online</v>
      </c>
      <c r="V444" s="1">
        <f>Table8[[#This Row],[Cost]]*Table8[[#This Row],[Quantity]]</f>
        <v>332.12</v>
      </c>
      <c r="W444" s="1">
        <f>Table8[[#This Row],[Total_Amount]]-Table8[[#This Row],[Total Cost]]</f>
        <v>234.09899999999993</v>
      </c>
    </row>
    <row r="445" spans="1:23" hidden="1" x14ac:dyDescent="0.25">
      <c r="A445" t="s">
        <v>2256</v>
      </c>
      <c r="B445" s="3">
        <v>45733</v>
      </c>
      <c r="C445" t="s">
        <v>357</v>
      </c>
      <c r="D445" t="s">
        <v>1617</v>
      </c>
      <c r="E445" t="s">
        <v>1899</v>
      </c>
      <c r="F445" s="4">
        <f>IF(ISBLANK(Sales_Fact[[#This Row],[Quantity]]),MEDIAN(Sales_Fact[Quantity]),Sales_Fact[[#This Row],[Quantity]])</f>
        <v>4</v>
      </c>
      <c r="G445" s="1">
        <f>IF(ISBLANK(Sales_Fact[[#This Row],[Unit_Price]]),MEDIAN(Sales_Fact[Unit_Price]),Sales_Fact[[#This Row],[Unit_Price]])</f>
        <v>753.49</v>
      </c>
      <c r="H445" s="2">
        <f>IF(ISBLANK(Sales_Fact[[#This Row],[Discount]]),MEDIAN(Sales_Fact[Discount]),Sales_Fact[[#This Row],[Discount]])</f>
        <v>0.26</v>
      </c>
      <c r="I445" t="s">
        <v>1861</v>
      </c>
      <c r="J445" s="1">
        <f>Sales_Fact[[#This Row],[Quantity2]]*Sales_Fact[[#This Row],[Unit_Price3]]*(1-Sales_Fact[[#This Row],[Discount4]])</f>
        <v>2230.3303999999998</v>
      </c>
      <c r="K445" s="1">
        <f>Sales_Fact[[#This Row],[Quantity2]]*Sales_Fact[[#This Row],[Unit_Price3]]</f>
        <v>3013.96</v>
      </c>
      <c r="L445" s="1">
        <f>Sales_Fact[[#This Row],[Gross Amount]]*Sales_Fact[[#This Row],[Discount4]]</f>
        <v>783.62959999999998</v>
      </c>
      <c r="M445" s="1" t="str">
        <f>IF(Sales_Fact[[#This Row],[Total_Amount5]]&gt;1000,"High Value","Standard")</f>
        <v>High Value</v>
      </c>
      <c r="N445" s="1" t="str">
        <f>_xlfn.XLOOKUP(D445,Product_Dim!$A$2:$A$101,Product_Dim!$B$2:$B$101,"Not Found")</f>
        <v>Carbon Fiber Tennis Racket</v>
      </c>
      <c r="O445" s="1" t="str">
        <f>_xlfn.XLOOKUP(D445,Product_Dim!$A$2:$A$101,Product_Dim!$C$2:$C$101)</f>
        <v>Sports</v>
      </c>
      <c r="P445" s="1">
        <f>_xlfn.XLOOKUP(D445,Product_Dim!$A$2:$A$101,Product_Dim!$H$2:$H$101)</f>
        <v>484.62</v>
      </c>
      <c r="Q445" s="1" t="str">
        <f>_xlfn.XLOOKUP(C445,'Customer_Dim'!$A$2:$A$501,'Customer_Dim'!$I$2:$I$501)</f>
        <v>Silver</v>
      </c>
      <c r="R445" s="1" t="str">
        <f>_xlfn.XLOOKUP(C445,'Customer_Dim'!$A$2:$A$501,'Customer_Dim'!$D$2:$D$501)</f>
        <v>Male</v>
      </c>
      <c r="S445" s="1" t="str">
        <f>_xlfn.XLOOKUP(C445,'Customer_Dim'!$A$2:$A$501,'Customer_Dim'!$L$2:$L$501)</f>
        <v>Middle Age</v>
      </c>
      <c r="T445" s="1" t="str">
        <f>_xlfn.XLOOKUP(E445,Store_Dim!$A$2:$A$21,Store_Dim!$C$2:$C$21)</f>
        <v>East</v>
      </c>
      <c r="U445" s="1" t="str">
        <f>_xlfn.XLOOKUP(E445,Store_Dim!$A$2:$A$21,Store_Dim!$E$2:$E$21)</f>
        <v>Flagship</v>
      </c>
      <c r="V445" s="1">
        <f>Table8[[#This Row],[Cost]]*Table8[[#This Row],[Quantity]]</f>
        <v>1938.48</v>
      </c>
      <c r="W445" s="1">
        <f>Table8[[#This Row],[Total_Amount]]-Table8[[#This Row],[Total Cost]]</f>
        <v>291.85039999999981</v>
      </c>
    </row>
    <row r="446" spans="1:23" hidden="1" x14ac:dyDescent="0.25">
      <c r="A446" t="s">
        <v>3773</v>
      </c>
      <c r="B446" s="3">
        <v>45644</v>
      </c>
      <c r="C446" t="s">
        <v>357</v>
      </c>
      <c r="D446" t="s">
        <v>1704</v>
      </c>
      <c r="E446" t="s">
        <v>1913</v>
      </c>
      <c r="F446" s="4">
        <f>IF(ISBLANK(Sales_Fact[[#This Row],[Quantity]]),MEDIAN(Sales_Fact[Quantity]),Sales_Fact[[#This Row],[Quantity]])</f>
        <v>2</v>
      </c>
      <c r="G446" s="1">
        <f>IF(ISBLANK(Sales_Fact[[#This Row],[Unit_Price]]),MEDIAN(Sales_Fact[Unit_Price]),Sales_Fact[[#This Row],[Unit_Price]])</f>
        <v>130.38999999999999</v>
      </c>
      <c r="H446" s="2">
        <f>IF(ISBLANK(Sales_Fact[[#This Row],[Discount]]),MEDIAN(Sales_Fact[Discount]),Sales_Fact[[#This Row],[Discount]])</f>
        <v>0.17</v>
      </c>
      <c r="I446" t="s">
        <v>1864</v>
      </c>
      <c r="J446" s="1">
        <f>Sales_Fact[[#This Row],[Quantity2]]*Sales_Fact[[#This Row],[Unit_Price3]]*(1-Sales_Fact[[#This Row],[Discount4]])</f>
        <v>216.44739999999996</v>
      </c>
      <c r="K446" s="1">
        <f>Sales_Fact[[#This Row],[Quantity2]]*Sales_Fact[[#This Row],[Unit_Price3]]</f>
        <v>260.77999999999997</v>
      </c>
      <c r="L446" s="1">
        <f>Sales_Fact[[#This Row],[Gross Amount]]*Sales_Fact[[#This Row],[Discount4]]</f>
        <v>44.332599999999999</v>
      </c>
      <c r="M446" s="1" t="str">
        <f>IF(Sales_Fact[[#This Row],[Total_Amount5]]&gt;1000,"High Value","Standard")</f>
        <v>Standard</v>
      </c>
      <c r="N446" s="1" t="str">
        <f>_xlfn.XLOOKUP(D446,Product_Dim!$A$2:$A$101,Product_Dim!$B$2:$B$101,"Not Found")</f>
        <v>HDMI Cable – 2m</v>
      </c>
      <c r="O446" s="1" t="str">
        <f>_xlfn.XLOOKUP(D446,Product_Dim!$A$2:$A$101,Product_Dim!$C$2:$C$101)</f>
        <v>Electronics</v>
      </c>
      <c r="P446" s="1">
        <f>_xlfn.XLOOKUP(D446,Product_Dim!$A$2:$A$101,Product_Dim!$H$2:$H$101)</f>
        <v>88.49</v>
      </c>
      <c r="Q446" s="1" t="str">
        <f>_xlfn.XLOOKUP(C446,'Customer_Dim'!$A$2:$A$501,'Customer_Dim'!$I$2:$I$501)</f>
        <v>Silver</v>
      </c>
      <c r="R446" s="1" t="str">
        <f>_xlfn.XLOOKUP(C446,'Customer_Dim'!$A$2:$A$501,'Customer_Dim'!$D$2:$D$501)</f>
        <v>Male</v>
      </c>
      <c r="S446" s="1" t="str">
        <f>_xlfn.XLOOKUP(C446,'Customer_Dim'!$A$2:$A$501,'Customer_Dim'!$L$2:$L$501)</f>
        <v>Middle Age</v>
      </c>
      <c r="T446" s="1" t="str">
        <f>_xlfn.XLOOKUP(E446,Store_Dim!$A$2:$A$21,Store_Dim!$C$2:$C$21)</f>
        <v>North</v>
      </c>
      <c r="U446" s="1" t="str">
        <f>_xlfn.XLOOKUP(E446,Store_Dim!$A$2:$A$21,Store_Dim!$E$2:$E$21)</f>
        <v>Online</v>
      </c>
      <c r="V446" s="1">
        <f>Table8[[#This Row],[Cost]]*Table8[[#This Row],[Quantity]]</f>
        <v>176.98</v>
      </c>
      <c r="W446" s="1">
        <f>Table8[[#This Row],[Total_Amount]]-Table8[[#This Row],[Total Cost]]</f>
        <v>39.467399999999969</v>
      </c>
    </row>
    <row r="447" spans="1:23" hidden="1" x14ac:dyDescent="0.25">
      <c r="A447" t="s">
        <v>3716</v>
      </c>
      <c r="B447" s="3">
        <v>45395</v>
      </c>
      <c r="C447" t="s">
        <v>357</v>
      </c>
      <c r="D447" t="s">
        <v>1585</v>
      </c>
      <c r="E447" t="s">
        <v>1870</v>
      </c>
      <c r="F447" s="4">
        <f>IF(ISBLANK(Sales_Fact[[#This Row],[Quantity]]),MEDIAN(Sales_Fact[Quantity]),Sales_Fact[[#This Row],[Quantity]])</f>
        <v>4</v>
      </c>
      <c r="G447" s="1">
        <f>IF(ISBLANK(Sales_Fact[[#This Row],[Unit_Price]]),MEDIAN(Sales_Fact[Unit_Price]),Sales_Fact[[#This Row],[Unit_Price]])</f>
        <v>164.02</v>
      </c>
      <c r="H447" s="2">
        <f>IF(ISBLANK(Sales_Fact[[#This Row],[Discount]]),MEDIAN(Sales_Fact[Discount]),Sales_Fact[[#This Row],[Discount]])</f>
        <v>0.01</v>
      </c>
      <c r="I447" t="s">
        <v>1868</v>
      </c>
      <c r="J447" s="1">
        <f>Sales_Fact[[#This Row],[Quantity2]]*Sales_Fact[[#This Row],[Unit_Price3]]*(1-Sales_Fact[[#This Row],[Discount4]])</f>
        <v>649.51920000000007</v>
      </c>
      <c r="K447" s="1">
        <f>Sales_Fact[[#This Row],[Quantity2]]*Sales_Fact[[#This Row],[Unit_Price3]]</f>
        <v>656.08</v>
      </c>
      <c r="L447" s="1">
        <f>Sales_Fact[[#This Row],[Gross Amount]]*Sales_Fact[[#This Row],[Discount4]]</f>
        <v>6.5608000000000004</v>
      </c>
      <c r="M447" s="1" t="str">
        <f>IF(Sales_Fact[[#This Row],[Total_Amount5]]&gt;1000,"High Value","Standard")</f>
        <v>Standard</v>
      </c>
      <c r="N447" s="1" t="str">
        <f>_xlfn.XLOOKUP(D447,Product_Dim!$A$2:$A$101,Product_Dim!$B$2:$B$101,"Not Found")</f>
        <v>HD Smart TV Stick</v>
      </c>
      <c r="O447" s="1" t="str">
        <f>_xlfn.XLOOKUP(D447,Product_Dim!$A$2:$A$101,Product_Dim!$C$2:$C$101)</f>
        <v>Electronics</v>
      </c>
      <c r="P447" s="1">
        <f>_xlfn.XLOOKUP(D447,Product_Dim!$A$2:$A$101,Product_Dim!$H$2:$H$101)</f>
        <v>449.4</v>
      </c>
      <c r="Q447" s="1" t="str">
        <f>_xlfn.XLOOKUP(C447,'Customer_Dim'!$A$2:$A$501,'Customer_Dim'!$I$2:$I$501)</f>
        <v>Silver</v>
      </c>
      <c r="R447" s="1" t="str">
        <f>_xlfn.XLOOKUP(C447,'Customer_Dim'!$A$2:$A$501,'Customer_Dim'!$D$2:$D$501)</f>
        <v>Male</v>
      </c>
      <c r="S447" s="1" t="str">
        <f>_xlfn.XLOOKUP(C447,'Customer_Dim'!$A$2:$A$501,'Customer_Dim'!$L$2:$L$501)</f>
        <v>Middle Age</v>
      </c>
      <c r="T447" s="1" t="str">
        <f>_xlfn.XLOOKUP(E447,Store_Dim!$A$2:$A$21,Store_Dim!$C$2:$C$21)</f>
        <v>North</v>
      </c>
      <c r="U447" s="1" t="str">
        <f>_xlfn.XLOOKUP(E447,Store_Dim!$A$2:$A$21,Store_Dim!$E$2:$E$21)</f>
        <v>Outlet</v>
      </c>
      <c r="V447" s="1">
        <f>Table8[[#This Row],[Cost]]*Table8[[#This Row],[Quantity]]</f>
        <v>1797.6</v>
      </c>
      <c r="W447" s="1">
        <f>Table8[[#This Row],[Total_Amount]]-Table8[[#This Row],[Total Cost]]</f>
        <v>-1148.0807999999997</v>
      </c>
    </row>
    <row r="448" spans="1:23" hidden="1" x14ac:dyDescent="0.25">
      <c r="A448" t="s">
        <v>3807</v>
      </c>
      <c r="B448" s="3">
        <v>45651</v>
      </c>
      <c r="C448" t="s">
        <v>357</v>
      </c>
      <c r="D448" t="s">
        <v>1653</v>
      </c>
      <c r="E448" t="s">
        <v>1866</v>
      </c>
      <c r="F448" s="4">
        <f>IF(ISBLANK(Sales_Fact[[#This Row],[Quantity]]),MEDIAN(Sales_Fact[Quantity]),Sales_Fact[[#This Row],[Quantity]])</f>
        <v>2</v>
      </c>
      <c r="G448" s="1">
        <f>IF(ISBLANK(Sales_Fact[[#This Row],[Unit_Price]]),MEDIAN(Sales_Fact[Unit_Price]),Sales_Fact[[#This Row],[Unit_Price]])</f>
        <v>527.51</v>
      </c>
      <c r="H448" s="2">
        <f>IF(ISBLANK(Sales_Fact[[#This Row],[Discount]]),MEDIAN(Sales_Fact[Discount]),Sales_Fact[[#This Row],[Discount]])</f>
        <v>0.18</v>
      </c>
      <c r="I448" t="s">
        <v>1864</v>
      </c>
      <c r="J448" s="1">
        <f>Sales_Fact[[#This Row],[Quantity2]]*Sales_Fact[[#This Row],[Unit_Price3]]*(1-Sales_Fact[[#This Row],[Discount4]])</f>
        <v>865.1164</v>
      </c>
      <c r="K448" s="1">
        <f>Sales_Fact[[#This Row],[Quantity2]]*Sales_Fact[[#This Row],[Unit_Price3]]</f>
        <v>1055.02</v>
      </c>
      <c r="L448" s="1">
        <f>Sales_Fact[[#This Row],[Gross Amount]]*Sales_Fact[[#This Row],[Discount4]]</f>
        <v>189.90359999999998</v>
      </c>
      <c r="M448" s="1" t="str">
        <f>IF(Sales_Fact[[#This Row],[Total_Amount5]]&gt;1000,"High Value","Standard")</f>
        <v>Standard</v>
      </c>
      <c r="N448" s="1" t="str">
        <f>_xlfn.XLOOKUP(D448,Product_Dim!$A$2:$A$101,Product_Dim!$B$2:$B$101,"Not Found")</f>
        <v>Gaming Mechanical Keyboard</v>
      </c>
      <c r="O448" s="1" t="str">
        <f>_xlfn.XLOOKUP(D448,Product_Dim!$A$2:$A$101,Product_Dim!$C$2:$C$101)</f>
        <v>Electronics</v>
      </c>
      <c r="P448" s="1">
        <f>_xlfn.XLOOKUP(D448,Product_Dim!$A$2:$A$101,Product_Dim!$H$2:$H$101)</f>
        <v>419.28</v>
      </c>
      <c r="Q448" s="1" t="str">
        <f>_xlfn.XLOOKUP(C448,'Customer_Dim'!$A$2:$A$501,'Customer_Dim'!$I$2:$I$501)</f>
        <v>Silver</v>
      </c>
      <c r="R448" s="1" t="str">
        <f>_xlfn.XLOOKUP(C448,'Customer_Dim'!$A$2:$A$501,'Customer_Dim'!$D$2:$D$501)</f>
        <v>Male</v>
      </c>
      <c r="S448" s="1" t="str">
        <f>_xlfn.XLOOKUP(C448,'Customer_Dim'!$A$2:$A$501,'Customer_Dim'!$L$2:$L$501)</f>
        <v>Middle Age</v>
      </c>
      <c r="T448" s="1" t="str">
        <f>_xlfn.XLOOKUP(E448,Store_Dim!$A$2:$A$21,Store_Dim!$C$2:$C$21)</f>
        <v>West</v>
      </c>
      <c r="U448" s="1" t="str">
        <f>_xlfn.XLOOKUP(E448,Store_Dim!$A$2:$A$21,Store_Dim!$E$2:$E$21)</f>
        <v>Online</v>
      </c>
      <c r="V448" s="1">
        <f>Table8[[#This Row],[Cost]]*Table8[[#This Row],[Quantity]]</f>
        <v>838.56</v>
      </c>
      <c r="W448" s="1">
        <f>Table8[[#This Row],[Total_Amount]]-Table8[[#This Row],[Total Cost]]</f>
        <v>26.556400000000053</v>
      </c>
    </row>
    <row r="449" spans="1:23" hidden="1" x14ac:dyDescent="0.25">
      <c r="A449" t="s">
        <v>2865</v>
      </c>
      <c r="B449" s="3">
        <v>45857</v>
      </c>
      <c r="C449" t="s">
        <v>357</v>
      </c>
      <c r="D449" t="s">
        <v>1644</v>
      </c>
      <c r="E449" t="s">
        <v>1870</v>
      </c>
      <c r="F449" s="4">
        <f>IF(ISBLANK(Sales_Fact[[#This Row],[Quantity]]),MEDIAN(Sales_Fact[Quantity]),Sales_Fact[[#This Row],[Quantity]])</f>
        <v>3</v>
      </c>
      <c r="G449" s="1">
        <f>IF(ISBLANK(Sales_Fact[[#This Row],[Unit_Price]]),MEDIAN(Sales_Fact[Unit_Price]),Sales_Fact[[#This Row],[Unit_Price]])</f>
        <v>628.17999999999995</v>
      </c>
      <c r="H449" s="2">
        <f>IF(ISBLANK(Sales_Fact[[#This Row],[Discount]]),MEDIAN(Sales_Fact[Discount]),Sales_Fact[[#This Row],[Discount]])</f>
        <v>0.26</v>
      </c>
      <c r="I449" t="s">
        <v>1868</v>
      </c>
      <c r="J449" s="1">
        <f>Sales_Fact[[#This Row],[Quantity2]]*Sales_Fact[[#This Row],[Unit_Price3]]*(1-Sales_Fact[[#This Row],[Discount4]])</f>
        <v>1394.5596</v>
      </c>
      <c r="K449" s="1">
        <f>Sales_Fact[[#This Row],[Quantity2]]*Sales_Fact[[#This Row],[Unit_Price3]]</f>
        <v>1884.54</v>
      </c>
      <c r="L449" s="1">
        <f>Sales_Fact[[#This Row],[Gross Amount]]*Sales_Fact[[#This Row],[Discount4]]</f>
        <v>489.98040000000003</v>
      </c>
      <c r="M449" s="1" t="str">
        <f>IF(Sales_Fact[[#This Row],[Total_Amount5]]&gt;1000,"High Value","Standard")</f>
        <v>High Value</v>
      </c>
      <c r="N449" s="1" t="str">
        <f>_xlfn.XLOOKUP(D449,Product_Dim!$A$2:$A$101,Product_Dim!$B$2:$B$101,"Not Found")</f>
        <v>Basketball</v>
      </c>
      <c r="O449" s="1" t="str">
        <f>_xlfn.XLOOKUP(D449,Product_Dim!$A$2:$A$101,Product_Dim!$C$2:$C$101)</f>
        <v>Sports</v>
      </c>
      <c r="P449" s="1">
        <f>_xlfn.XLOOKUP(D449,Product_Dim!$A$2:$A$101,Product_Dim!$H$2:$H$101)</f>
        <v>204.39</v>
      </c>
      <c r="Q449" s="1" t="str">
        <f>_xlfn.XLOOKUP(C449,'Customer_Dim'!$A$2:$A$501,'Customer_Dim'!$I$2:$I$501)</f>
        <v>Silver</v>
      </c>
      <c r="R449" s="1" t="str">
        <f>_xlfn.XLOOKUP(C449,'Customer_Dim'!$A$2:$A$501,'Customer_Dim'!$D$2:$D$501)</f>
        <v>Male</v>
      </c>
      <c r="S449" s="1" t="str">
        <f>_xlfn.XLOOKUP(C449,'Customer_Dim'!$A$2:$A$501,'Customer_Dim'!$L$2:$L$501)</f>
        <v>Middle Age</v>
      </c>
      <c r="T449" s="1" t="str">
        <f>_xlfn.XLOOKUP(E449,Store_Dim!$A$2:$A$21,Store_Dim!$C$2:$C$21)</f>
        <v>North</v>
      </c>
      <c r="U449" s="1" t="str">
        <f>_xlfn.XLOOKUP(E449,Store_Dim!$A$2:$A$21,Store_Dim!$E$2:$E$21)</f>
        <v>Outlet</v>
      </c>
      <c r="V449" s="1">
        <f>Table8[[#This Row],[Cost]]*Table8[[#This Row],[Quantity]]</f>
        <v>613.16999999999996</v>
      </c>
      <c r="W449" s="1">
        <f>Table8[[#This Row],[Total_Amount]]-Table8[[#This Row],[Total Cost]]</f>
        <v>781.38960000000009</v>
      </c>
    </row>
    <row r="450" spans="1:23" hidden="1" x14ac:dyDescent="0.25">
      <c r="A450" t="s">
        <v>2107</v>
      </c>
      <c r="B450" s="3">
        <v>45729</v>
      </c>
      <c r="C450" t="s">
        <v>357</v>
      </c>
      <c r="D450" t="s">
        <v>1629</v>
      </c>
      <c r="E450" t="s">
        <v>1881</v>
      </c>
      <c r="F450" s="4">
        <f>IF(ISBLANK(Sales_Fact[[#This Row],[Quantity]]),MEDIAN(Sales_Fact[Quantity]),Sales_Fact[[#This Row],[Quantity]])</f>
        <v>1</v>
      </c>
      <c r="G450" s="1">
        <f>IF(ISBLANK(Sales_Fact[[#This Row],[Unit_Price]]),MEDIAN(Sales_Fact[Unit_Price]),Sales_Fact[[#This Row],[Unit_Price]])</f>
        <v>862.31</v>
      </c>
      <c r="H450" s="2">
        <f>IF(ISBLANK(Sales_Fact[[#This Row],[Discount]]),MEDIAN(Sales_Fact[Discount]),Sales_Fact[[#This Row],[Discount]])</f>
        <v>0.06</v>
      </c>
      <c r="I450" t="s">
        <v>1861</v>
      </c>
      <c r="J450" s="1">
        <f>Sales_Fact[[#This Row],[Quantity2]]*Sales_Fact[[#This Row],[Unit_Price3]]*(1-Sales_Fact[[#This Row],[Discount4]])</f>
        <v>810.57139999999993</v>
      </c>
      <c r="K450" s="1">
        <f>Sales_Fact[[#This Row],[Quantity2]]*Sales_Fact[[#This Row],[Unit_Price3]]</f>
        <v>862.31</v>
      </c>
      <c r="L450" s="1">
        <f>Sales_Fact[[#This Row],[Gross Amount]]*Sales_Fact[[#This Row],[Discount4]]</f>
        <v>51.738599999999998</v>
      </c>
      <c r="M450" s="1" t="str">
        <f>IF(Sales_Fact[[#This Row],[Total_Amount5]]&gt;1000,"High Value","Standard")</f>
        <v>Standard</v>
      </c>
      <c r="N450" s="1" t="str">
        <f>_xlfn.XLOOKUP(D450,Product_Dim!$A$2:$A$101,Product_Dim!$B$2:$B$101,"Not Found")</f>
        <v>Wireless Bluetooth Speaker</v>
      </c>
      <c r="O450" s="1" t="str">
        <f>_xlfn.XLOOKUP(D450,Product_Dim!$A$2:$A$101,Product_Dim!$C$2:$C$101)</f>
        <v>Electronics</v>
      </c>
      <c r="P450" s="1">
        <f>_xlfn.XLOOKUP(D450,Product_Dim!$A$2:$A$101,Product_Dim!$H$2:$H$101)</f>
        <v>322.41000000000003</v>
      </c>
      <c r="Q450" s="1" t="str">
        <f>_xlfn.XLOOKUP(C450,'Customer_Dim'!$A$2:$A$501,'Customer_Dim'!$I$2:$I$501)</f>
        <v>Silver</v>
      </c>
      <c r="R450" s="1" t="str">
        <f>_xlfn.XLOOKUP(C450,'Customer_Dim'!$A$2:$A$501,'Customer_Dim'!$D$2:$D$501)</f>
        <v>Male</v>
      </c>
      <c r="S450" s="1" t="str">
        <f>_xlfn.XLOOKUP(C450,'Customer_Dim'!$A$2:$A$501,'Customer_Dim'!$L$2:$L$501)</f>
        <v>Middle Age</v>
      </c>
      <c r="T450" s="1" t="str">
        <f>_xlfn.XLOOKUP(E450,Store_Dim!$A$2:$A$21,Store_Dim!$C$2:$C$21)</f>
        <v>South</v>
      </c>
      <c r="U450" s="1" t="str">
        <f>_xlfn.XLOOKUP(E450,Store_Dim!$A$2:$A$21,Store_Dim!$E$2:$E$21)</f>
        <v>Outlet</v>
      </c>
      <c r="V450" s="1">
        <f>Table8[[#This Row],[Cost]]*Table8[[#This Row],[Quantity]]</f>
        <v>322.41000000000003</v>
      </c>
      <c r="W450" s="1">
        <f>Table8[[#This Row],[Total_Amount]]-Table8[[#This Row],[Total Cost]]</f>
        <v>488.1613999999999</v>
      </c>
    </row>
    <row r="451" spans="1:23" hidden="1" x14ac:dyDescent="0.25">
      <c r="A451" t="s">
        <v>2897</v>
      </c>
      <c r="B451" s="3">
        <v>45740</v>
      </c>
      <c r="C451" t="s">
        <v>360</v>
      </c>
      <c r="D451" t="s">
        <v>1575</v>
      </c>
      <c r="E451" t="s">
        <v>1866</v>
      </c>
      <c r="F451" s="4">
        <f>IF(ISBLANK(Sales_Fact[[#This Row],[Quantity]]),MEDIAN(Sales_Fact[Quantity]),Sales_Fact[[#This Row],[Quantity]])</f>
        <v>2</v>
      </c>
      <c r="G451" s="1">
        <f>IF(ISBLANK(Sales_Fact[[#This Row],[Unit_Price]]),MEDIAN(Sales_Fact[Unit_Price]),Sales_Fact[[#This Row],[Unit_Price]])</f>
        <v>541.39</v>
      </c>
      <c r="H451" s="2">
        <f>IF(ISBLANK(Sales_Fact[[#This Row],[Discount]]),MEDIAN(Sales_Fact[Discount]),Sales_Fact[[#This Row],[Discount]])</f>
        <v>0.03</v>
      </c>
      <c r="I451" t="s">
        <v>1861</v>
      </c>
      <c r="J451" s="1">
        <f>Sales_Fact[[#This Row],[Quantity2]]*Sales_Fact[[#This Row],[Unit_Price3]]*(1-Sales_Fact[[#This Row],[Discount4]])</f>
        <v>1050.2965999999999</v>
      </c>
      <c r="K451" s="1">
        <f>Sales_Fact[[#This Row],[Quantity2]]*Sales_Fact[[#This Row],[Unit_Price3]]</f>
        <v>1082.78</v>
      </c>
      <c r="L451" s="1">
        <f>Sales_Fact[[#This Row],[Gross Amount]]*Sales_Fact[[#This Row],[Discount4]]</f>
        <v>32.483399999999996</v>
      </c>
      <c r="M451" s="1" t="str">
        <f>IF(Sales_Fact[[#This Row],[Total_Amount5]]&gt;1000,"High Value","Standard")</f>
        <v>High Value</v>
      </c>
      <c r="N451" s="1" t="str">
        <f>_xlfn.XLOOKUP(D451,Product_Dim!$A$2:$A$101,Product_Dim!$B$2:$B$101,"Not Found")</f>
        <v>Wireless Bluetooth Earbuds</v>
      </c>
      <c r="O451" s="1" t="str">
        <f>_xlfn.XLOOKUP(D451,Product_Dim!$A$2:$A$101,Product_Dim!$C$2:$C$101)</f>
        <v>Electronics</v>
      </c>
      <c r="P451" s="1">
        <f>_xlfn.XLOOKUP(D451,Product_Dim!$A$2:$A$101,Product_Dim!$H$2:$H$101)</f>
        <v>439.07</v>
      </c>
      <c r="Q451" s="1" t="str">
        <f>_xlfn.XLOOKUP(C451,'Customer_Dim'!$A$2:$A$501,'Customer_Dim'!$I$2:$I$501)</f>
        <v>Platinum</v>
      </c>
      <c r="R451" s="1" t="str">
        <f>_xlfn.XLOOKUP(C451,'Customer_Dim'!$A$2:$A$501,'Customer_Dim'!$D$2:$D$501)</f>
        <v>Female</v>
      </c>
      <c r="S451" s="1" t="str">
        <f>_xlfn.XLOOKUP(C451,'Customer_Dim'!$A$2:$A$501,'Customer_Dim'!$L$2:$L$501)</f>
        <v>Senior</v>
      </c>
      <c r="T451" s="1" t="str">
        <f>_xlfn.XLOOKUP(E451,Store_Dim!$A$2:$A$21,Store_Dim!$C$2:$C$21)</f>
        <v>West</v>
      </c>
      <c r="U451" s="1" t="str">
        <f>_xlfn.XLOOKUP(E451,Store_Dim!$A$2:$A$21,Store_Dim!$E$2:$E$21)</f>
        <v>Online</v>
      </c>
      <c r="V451" s="1">
        <f>Table8[[#This Row],[Cost]]*Table8[[#This Row],[Quantity]]</f>
        <v>878.14</v>
      </c>
      <c r="W451" s="1">
        <f>Table8[[#This Row],[Total_Amount]]-Table8[[#This Row],[Total Cost]]</f>
        <v>172.15659999999991</v>
      </c>
    </row>
    <row r="452" spans="1:23" hidden="1" x14ac:dyDescent="0.25">
      <c r="A452" t="s">
        <v>2410</v>
      </c>
      <c r="B452" s="3">
        <v>45774</v>
      </c>
      <c r="C452" t="s">
        <v>360</v>
      </c>
      <c r="D452" t="s">
        <v>1623</v>
      </c>
      <c r="E452" t="s">
        <v>1886</v>
      </c>
      <c r="F452" s="4">
        <f>IF(ISBLANK(Sales_Fact[[#This Row],[Quantity]]),MEDIAN(Sales_Fact[Quantity]),Sales_Fact[[#This Row],[Quantity]])</f>
        <v>3</v>
      </c>
      <c r="G452" s="1">
        <f>IF(ISBLANK(Sales_Fact[[#This Row],[Unit_Price]]),MEDIAN(Sales_Fact[Unit_Price]),Sales_Fact[[#This Row],[Unit_Price]])</f>
        <v>761.8</v>
      </c>
      <c r="H452" s="2">
        <f>IF(ISBLANK(Sales_Fact[[#This Row],[Discount]]),MEDIAN(Sales_Fact[Discount]),Sales_Fact[[#This Row],[Discount]])</f>
        <v>0.06</v>
      </c>
      <c r="I452" t="s">
        <v>1868</v>
      </c>
      <c r="J452" s="1">
        <f>Sales_Fact[[#This Row],[Quantity2]]*Sales_Fact[[#This Row],[Unit_Price3]]*(1-Sales_Fact[[#This Row],[Discount4]])</f>
        <v>2148.2759999999994</v>
      </c>
      <c r="K452" s="1">
        <f>Sales_Fact[[#This Row],[Quantity2]]*Sales_Fact[[#This Row],[Unit_Price3]]</f>
        <v>2285.3999999999996</v>
      </c>
      <c r="L452" s="1">
        <f>Sales_Fact[[#This Row],[Gross Amount]]*Sales_Fact[[#This Row],[Discount4]]</f>
        <v>137.12399999999997</v>
      </c>
      <c r="M452" s="1" t="str">
        <f>IF(Sales_Fact[[#This Row],[Total_Amount5]]&gt;1000,"High Value","Standard")</f>
        <v>High Value</v>
      </c>
      <c r="N452" s="1" t="str">
        <f>_xlfn.XLOOKUP(D452,Product_Dim!$A$2:$A$101,Product_Dim!$B$2:$B$101,"Not Found")</f>
        <v>Foldable Camping Chair</v>
      </c>
      <c r="O452" s="1" t="str">
        <f>_xlfn.XLOOKUP(D452,Product_Dim!$A$2:$A$101,Product_Dim!$C$2:$C$101)</f>
        <v>Sports</v>
      </c>
      <c r="P452" s="1">
        <f>_xlfn.XLOOKUP(D452,Product_Dim!$A$2:$A$101,Product_Dim!$H$2:$H$101)</f>
        <v>166.06</v>
      </c>
      <c r="Q452" s="1" t="str">
        <f>_xlfn.XLOOKUP(C452,'Customer_Dim'!$A$2:$A$501,'Customer_Dim'!$I$2:$I$501)</f>
        <v>Platinum</v>
      </c>
      <c r="R452" s="1" t="str">
        <f>_xlfn.XLOOKUP(C452,'Customer_Dim'!$A$2:$A$501,'Customer_Dim'!$D$2:$D$501)</f>
        <v>Female</v>
      </c>
      <c r="S452" s="1" t="str">
        <f>_xlfn.XLOOKUP(C452,'Customer_Dim'!$A$2:$A$501,'Customer_Dim'!$L$2:$L$501)</f>
        <v>Senior</v>
      </c>
      <c r="T452" s="1" t="str">
        <f>_xlfn.XLOOKUP(E452,Store_Dim!$A$2:$A$21,Store_Dim!$C$2:$C$21)</f>
        <v>West</v>
      </c>
      <c r="U452" s="1" t="str">
        <f>_xlfn.XLOOKUP(E452,Store_Dim!$A$2:$A$21,Store_Dim!$E$2:$E$21)</f>
        <v>Flagship</v>
      </c>
      <c r="V452" s="1">
        <f>Table8[[#This Row],[Cost]]*Table8[[#This Row],[Quantity]]</f>
        <v>498.18</v>
      </c>
      <c r="W452" s="1">
        <f>Table8[[#This Row],[Total_Amount]]-Table8[[#This Row],[Total Cost]]</f>
        <v>1650.0959999999993</v>
      </c>
    </row>
    <row r="453" spans="1:23" x14ac:dyDescent="0.25">
      <c r="A453" t="s">
        <v>2706</v>
      </c>
      <c r="B453" s="3">
        <v>45844</v>
      </c>
      <c r="C453" t="s">
        <v>360</v>
      </c>
      <c r="D453" t="s">
        <v>1833</v>
      </c>
      <c r="E453" t="s">
        <v>1879</v>
      </c>
      <c r="F453" s="4">
        <f>IF(ISBLANK(Sales_Fact[[#This Row],[Quantity]]),MEDIAN(Sales_Fact[Quantity]),Sales_Fact[[#This Row],[Quantity]])</f>
        <v>4</v>
      </c>
      <c r="G453" s="21">
        <f>IF(ISBLANK(Sales_Fact[[#This Row],[Unit_Price]]),MEDIAN(Sales_Fact[Unit_Price]),Sales_Fact[[#This Row],[Unit_Price]])</f>
        <v>829.36</v>
      </c>
      <c r="H453" s="2">
        <f>IF(ISBLANK(Sales_Fact[[#This Row],[Discount]]),MEDIAN(Sales_Fact[Discount]),Sales_Fact[[#This Row],[Discount]])</f>
        <v>0.11</v>
      </c>
      <c r="I453" t="s">
        <v>1861</v>
      </c>
      <c r="J453" s="21">
        <f>Sales_Fact[[#This Row],[Quantity2]]*Sales_Fact[[#This Row],[Unit_Price3]]*(1-Sales_Fact[[#This Row],[Discount4]])</f>
        <v>2952.5216</v>
      </c>
      <c r="K453" s="21">
        <f>Sales_Fact[[#This Row],[Quantity2]]*Sales_Fact[[#This Row],[Unit_Price3]]</f>
        <v>3317.44</v>
      </c>
      <c r="L453" s="21">
        <f>Sales_Fact[[#This Row],[Gross Amount]]*Sales_Fact[[#This Row],[Discount4]]</f>
        <v>364.91840000000002</v>
      </c>
      <c r="M453" s="1" t="str">
        <f>IF(Sales_Fact[[#This Row],[Total_Amount5]]&gt;1000,"High Value","Standard")</f>
        <v>High Value</v>
      </c>
      <c r="N453" s="1" t="str">
        <f>_xlfn.XLOOKUP(D453,Product_Dim!$A$2:$A$101,Product_Dim!$B$2:$B$101,"Not Found")</f>
        <v>Vitamin E Body Lotion</v>
      </c>
      <c r="O453" s="1" t="str">
        <f>_xlfn.XLOOKUP(D453,Product_Dim!$A$2:$A$101,Product_Dim!$C$2:$C$101)</f>
        <v>Beauty</v>
      </c>
      <c r="P453" s="1">
        <f>_xlfn.XLOOKUP(D453,Product_Dim!$A$2:$A$101,Product_Dim!$H$2:$H$101)</f>
        <v>358.47</v>
      </c>
      <c r="Q453" s="1" t="str">
        <f>_xlfn.XLOOKUP(C453,'Customer_Dim'!$A$2:$A$501,'Customer_Dim'!$I$2:$I$501)</f>
        <v>Platinum</v>
      </c>
      <c r="R453" s="1" t="str">
        <f>_xlfn.XLOOKUP(C453,'Customer_Dim'!$A$2:$A$501,'Customer_Dim'!$D$2:$D$501)</f>
        <v>Female</v>
      </c>
      <c r="S453" s="1" t="str">
        <f>_xlfn.XLOOKUP(C453,'Customer_Dim'!$A$2:$A$501,'Customer_Dim'!$L$2:$L$501)</f>
        <v>Senior</v>
      </c>
      <c r="T453" s="1" t="str">
        <f>_xlfn.XLOOKUP(E453,Store_Dim!$A$2:$A$21,Store_Dim!$C$2:$C$21)</f>
        <v>East</v>
      </c>
      <c r="U453" s="1" t="str">
        <f>_xlfn.XLOOKUP(E453,Store_Dim!$A$2:$A$21,Store_Dim!$E$2:$E$21)</f>
        <v>Flagship</v>
      </c>
      <c r="V453" s="21">
        <f>Table8[[#This Row],[Cost]]*Table8[[#This Row],[Quantity]]</f>
        <v>1433.88</v>
      </c>
      <c r="W453" s="21">
        <f>Table8[[#This Row],[Total_Amount]]-Table8[[#This Row],[Total Cost]]</f>
        <v>1518.6415999999999</v>
      </c>
    </row>
    <row r="454" spans="1:23" hidden="1" x14ac:dyDescent="0.25">
      <c r="A454" t="s">
        <v>3104</v>
      </c>
      <c r="B454" s="3">
        <v>45281</v>
      </c>
      <c r="C454" t="s">
        <v>360</v>
      </c>
      <c r="D454" t="s">
        <v>1591</v>
      </c>
      <c r="E454" t="s">
        <v>1892</v>
      </c>
      <c r="F454" s="4">
        <f>IF(ISBLANK(Sales_Fact[[#This Row],[Quantity]]),MEDIAN(Sales_Fact[Quantity]),Sales_Fact[[#This Row],[Quantity]])</f>
        <v>2</v>
      </c>
      <c r="G454" s="1">
        <f>IF(ISBLANK(Sales_Fact[[#This Row],[Unit_Price]]),MEDIAN(Sales_Fact[Unit_Price]),Sales_Fact[[#This Row],[Unit_Price]])</f>
        <v>425.06</v>
      </c>
      <c r="H454" s="2">
        <f>IF(ISBLANK(Sales_Fact[[#This Row],[Discount]]),MEDIAN(Sales_Fact[Discount]),Sales_Fact[[#This Row],[Discount]])</f>
        <v>0.09</v>
      </c>
      <c r="I454" t="s">
        <v>1861</v>
      </c>
      <c r="J454" s="1">
        <f>Sales_Fact[[#This Row],[Quantity2]]*Sales_Fact[[#This Row],[Unit_Price3]]*(1-Sales_Fact[[#This Row],[Discount4]])</f>
        <v>773.60919999999999</v>
      </c>
      <c r="K454" s="1">
        <f>Sales_Fact[[#This Row],[Quantity2]]*Sales_Fact[[#This Row],[Unit_Price3]]</f>
        <v>850.12</v>
      </c>
      <c r="L454" s="1">
        <f>Sales_Fact[[#This Row],[Gross Amount]]*Sales_Fact[[#This Row],[Discount4]]</f>
        <v>76.510800000000003</v>
      </c>
      <c r="M454" s="1" t="str">
        <f>IF(Sales_Fact[[#This Row],[Total_Amount5]]&gt;1000,"High Value","Standard")</f>
        <v>Standard</v>
      </c>
      <c r="N454" s="1" t="str">
        <f>_xlfn.XLOOKUP(D454,Product_Dim!$A$2:$A$101,Product_Dim!$B$2:$B$101,"Not Found")</f>
        <v>USB-C Fast Charger</v>
      </c>
      <c r="O454" s="1" t="str">
        <f>_xlfn.XLOOKUP(D454,Product_Dim!$A$2:$A$101,Product_Dim!$C$2:$C$101)</f>
        <v>Electronics</v>
      </c>
      <c r="P454" s="1">
        <f>_xlfn.XLOOKUP(D454,Product_Dim!$A$2:$A$101,Product_Dim!$H$2:$H$101)</f>
        <v>242.23</v>
      </c>
      <c r="Q454" s="1" t="str">
        <f>_xlfn.XLOOKUP(C454,'Customer_Dim'!$A$2:$A$501,'Customer_Dim'!$I$2:$I$501)</f>
        <v>Platinum</v>
      </c>
      <c r="R454" s="1" t="str">
        <f>_xlfn.XLOOKUP(C454,'Customer_Dim'!$A$2:$A$501,'Customer_Dim'!$D$2:$D$501)</f>
        <v>Female</v>
      </c>
      <c r="S454" s="1" t="str">
        <f>_xlfn.XLOOKUP(C454,'Customer_Dim'!$A$2:$A$501,'Customer_Dim'!$L$2:$L$501)</f>
        <v>Senior</v>
      </c>
      <c r="T454" s="1" t="str">
        <f>_xlfn.XLOOKUP(E454,Store_Dim!$A$2:$A$21,Store_Dim!$C$2:$C$21)</f>
        <v>East</v>
      </c>
      <c r="U454" s="1" t="str">
        <f>_xlfn.XLOOKUP(E454,Store_Dim!$A$2:$A$21,Store_Dim!$E$2:$E$21)</f>
        <v>Online</v>
      </c>
      <c r="V454" s="1">
        <f>Table8[[#This Row],[Cost]]*Table8[[#This Row],[Quantity]]</f>
        <v>484.46</v>
      </c>
      <c r="W454" s="1">
        <f>Table8[[#This Row],[Total_Amount]]-Table8[[#This Row],[Total Cost]]</f>
        <v>289.14920000000001</v>
      </c>
    </row>
    <row r="455" spans="1:23" hidden="1" x14ac:dyDescent="0.25">
      <c r="A455" t="s">
        <v>3670</v>
      </c>
      <c r="B455" s="3">
        <v>45656</v>
      </c>
      <c r="C455" t="s">
        <v>364</v>
      </c>
      <c r="D455" t="s">
        <v>1556</v>
      </c>
      <c r="E455" t="s">
        <v>1866</v>
      </c>
      <c r="F455" s="4">
        <f>IF(ISBLANK(Sales_Fact[[#This Row],[Quantity]]),MEDIAN(Sales_Fact[Quantity]),Sales_Fact[[#This Row],[Quantity]])</f>
        <v>2</v>
      </c>
      <c r="G455" s="1">
        <f>IF(ISBLANK(Sales_Fact[[#This Row],[Unit_Price]]),MEDIAN(Sales_Fact[Unit_Price]),Sales_Fact[[#This Row],[Unit_Price]])</f>
        <v>911.14</v>
      </c>
      <c r="H455" s="2">
        <f>IF(ISBLANK(Sales_Fact[[#This Row],[Discount]]),MEDIAN(Sales_Fact[Discount]),Sales_Fact[[#This Row],[Discount]])</f>
        <v>0.1</v>
      </c>
      <c r="I455" t="s">
        <v>1868</v>
      </c>
      <c r="J455" s="1">
        <f>Sales_Fact[[#This Row],[Quantity2]]*Sales_Fact[[#This Row],[Unit_Price3]]*(1-Sales_Fact[[#This Row],[Discount4]])</f>
        <v>1640.0519999999999</v>
      </c>
      <c r="K455" s="1">
        <f>Sales_Fact[[#This Row],[Quantity2]]*Sales_Fact[[#This Row],[Unit_Price3]]</f>
        <v>1822.28</v>
      </c>
      <c r="L455" s="1">
        <f>Sales_Fact[[#This Row],[Gross Amount]]*Sales_Fact[[#This Row],[Discount4]]</f>
        <v>182.22800000000001</v>
      </c>
      <c r="M455" s="1" t="str">
        <f>IF(Sales_Fact[[#This Row],[Total_Amount5]]&gt;1000,"High Value","Standard")</f>
        <v>High Value</v>
      </c>
      <c r="N455" s="1" t="str">
        <f>_xlfn.XLOOKUP(D455,Product_Dim!$A$2:$A$101,Product_Dim!$B$2:$B$101,"Not Found")</f>
        <v>Women's Casual Hoodie</v>
      </c>
      <c r="O455" s="1" t="str">
        <f>_xlfn.XLOOKUP(D455,Product_Dim!$A$2:$A$101,Product_Dim!$C$2:$C$101)</f>
        <v>Clothing</v>
      </c>
      <c r="P455" s="1">
        <f>_xlfn.XLOOKUP(D455,Product_Dim!$A$2:$A$101,Product_Dim!$H$2:$H$101)</f>
        <v>242.96499999999997</v>
      </c>
      <c r="Q455" s="1" t="str">
        <f>_xlfn.XLOOKUP(C455,'Customer_Dim'!$A$2:$A$501,'Customer_Dim'!$I$2:$I$501)</f>
        <v>Gold</v>
      </c>
      <c r="R455" s="1" t="str">
        <f>_xlfn.XLOOKUP(C455,'Customer_Dim'!$A$2:$A$501,'Customer_Dim'!$D$2:$D$501)</f>
        <v>Male</v>
      </c>
      <c r="S455" s="1" t="str">
        <f>_xlfn.XLOOKUP(C455,'Customer_Dim'!$A$2:$A$501,'Customer_Dim'!$L$2:$L$501)</f>
        <v>Young</v>
      </c>
      <c r="T455" s="1" t="str">
        <f>_xlfn.XLOOKUP(E455,Store_Dim!$A$2:$A$21,Store_Dim!$C$2:$C$21)</f>
        <v>West</v>
      </c>
      <c r="U455" s="1" t="str">
        <f>_xlfn.XLOOKUP(E455,Store_Dim!$A$2:$A$21,Store_Dim!$E$2:$E$21)</f>
        <v>Online</v>
      </c>
      <c r="V455" s="1">
        <f>Table8[[#This Row],[Cost]]*Table8[[#This Row],[Quantity]]</f>
        <v>485.92999999999995</v>
      </c>
      <c r="W455" s="1">
        <f>Table8[[#This Row],[Total_Amount]]-Table8[[#This Row],[Total Cost]]</f>
        <v>1154.1219999999998</v>
      </c>
    </row>
    <row r="456" spans="1:23" hidden="1" x14ac:dyDescent="0.25">
      <c r="A456" t="s">
        <v>2651</v>
      </c>
      <c r="B456" s="3">
        <v>45499</v>
      </c>
      <c r="C456" t="s">
        <v>364</v>
      </c>
      <c r="D456" t="s">
        <v>1561</v>
      </c>
      <c r="E456" t="s">
        <v>1899</v>
      </c>
      <c r="F456" s="4">
        <f>IF(ISBLANK(Sales_Fact[[#This Row],[Quantity]]),MEDIAN(Sales_Fact[Quantity]),Sales_Fact[[#This Row],[Quantity]])</f>
        <v>3</v>
      </c>
      <c r="G456" s="1">
        <f>IF(ISBLANK(Sales_Fact[[#This Row],[Unit_Price]]),MEDIAN(Sales_Fact[Unit_Price]),Sales_Fact[[#This Row],[Unit_Price]])</f>
        <v>811.96</v>
      </c>
      <c r="H456" s="2">
        <f>IF(ISBLANK(Sales_Fact[[#This Row],[Discount]]),MEDIAN(Sales_Fact[Discount]),Sales_Fact[[#This Row],[Discount]])</f>
        <v>0.28999999999999998</v>
      </c>
      <c r="I456" t="s">
        <v>1864</v>
      </c>
      <c r="J456" s="1">
        <f>Sales_Fact[[#This Row],[Quantity2]]*Sales_Fact[[#This Row],[Unit_Price3]]*(1-Sales_Fact[[#This Row],[Discount4]])</f>
        <v>1729.4748</v>
      </c>
      <c r="K456" s="1">
        <f>Sales_Fact[[#This Row],[Quantity2]]*Sales_Fact[[#This Row],[Unit_Price3]]</f>
        <v>2435.88</v>
      </c>
      <c r="L456" s="1">
        <f>Sales_Fact[[#This Row],[Gross Amount]]*Sales_Fact[[#This Row],[Discount4]]</f>
        <v>706.40520000000004</v>
      </c>
      <c r="M456" s="1" t="str">
        <f>IF(Sales_Fact[[#This Row],[Total_Amount5]]&gt;1000,"High Value","Standard")</f>
        <v>High Value</v>
      </c>
      <c r="N456" s="1" t="str">
        <f>_xlfn.XLOOKUP(D456,Product_Dim!$A$2:$A$101,Product_Dim!$B$2:$B$101,"Not Found")</f>
        <v>Women's Yoga Pants</v>
      </c>
      <c r="O456" s="1" t="str">
        <f>_xlfn.XLOOKUP(D456,Product_Dim!$A$2:$A$101,Product_Dim!$C$2:$C$101)</f>
        <v>Clothing</v>
      </c>
      <c r="P456" s="1">
        <f>_xlfn.XLOOKUP(D456,Product_Dim!$A$2:$A$101,Product_Dim!$H$2:$H$101)</f>
        <v>306.45999999999998</v>
      </c>
      <c r="Q456" s="1" t="str">
        <f>_xlfn.XLOOKUP(C456,'Customer_Dim'!$A$2:$A$501,'Customer_Dim'!$I$2:$I$501)</f>
        <v>Gold</v>
      </c>
      <c r="R456" s="1" t="str">
        <f>_xlfn.XLOOKUP(C456,'Customer_Dim'!$A$2:$A$501,'Customer_Dim'!$D$2:$D$501)</f>
        <v>Male</v>
      </c>
      <c r="S456" s="1" t="str">
        <f>_xlfn.XLOOKUP(C456,'Customer_Dim'!$A$2:$A$501,'Customer_Dim'!$L$2:$L$501)</f>
        <v>Young</v>
      </c>
      <c r="T456" s="1" t="str">
        <f>_xlfn.XLOOKUP(E456,Store_Dim!$A$2:$A$21,Store_Dim!$C$2:$C$21)</f>
        <v>East</v>
      </c>
      <c r="U456" s="1" t="str">
        <f>_xlfn.XLOOKUP(E456,Store_Dim!$A$2:$A$21,Store_Dim!$E$2:$E$21)</f>
        <v>Flagship</v>
      </c>
      <c r="V456" s="1">
        <f>Table8[[#This Row],[Cost]]*Table8[[#This Row],[Quantity]]</f>
        <v>919.37999999999988</v>
      </c>
      <c r="W456" s="1">
        <f>Table8[[#This Row],[Total_Amount]]-Table8[[#This Row],[Total Cost]]</f>
        <v>810.09480000000008</v>
      </c>
    </row>
    <row r="457" spans="1:23" x14ac:dyDescent="0.25">
      <c r="A457" t="s">
        <v>2156</v>
      </c>
      <c r="B457" s="3">
        <v>45735</v>
      </c>
      <c r="C457" t="s">
        <v>364</v>
      </c>
      <c r="D457" t="s">
        <v>1818</v>
      </c>
      <c r="E457" t="s">
        <v>1913</v>
      </c>
      <c r="F457" s="4">
        <f>IF(ISBLANK(Sales_Fact[[#This Row],[Quantity]]),MEDIAN(Sales_Fact[Quantity]),Sales_Fact[[#This Row],[Quantity]])</f>
        <v>2</v>
      </c>
      <c r="G457" s="21">
        <f>IF(ISBLANK(Sales_Fact[[#This Row],[Unit_Price]]),MEDIAN(Sales_Fact[Unit_Price]),Sales_Fact[[#This Row],[Unit_Price]])</f>
        <v>780.05</v>
      </c>
      <c r="H457" s="2">
        <f>IF(ISBLANK(Sales_Fact[[#This Row],[Discount]]),MEDIAN(Sales_Fact[Discount]),Sales_Fact[[#This Row],[Discount]])</f>
        <v>0.12</v>
      </c>
      <c r="I457" t="s">
        <v>1864</v>
      </c>
      <c r="J457" s="21">
        <f>Sales_Fact[[#This Row],[Quantity2]]*Sales_Fact[[#This Row],[Unit_Price3]]*(1-Sales_Fact[[#This Row],[Discount4]])</f>
        <v>1372.8879999999999</v>
      </c>
      <c r="K457" s="21">
        <f>Sales_Fact[[#This Row],[Quantity2]]*Sales_Fact[[#This Row],[Unit_Price3]]</f>
        <v>1560.1</v>
      </c>
      <c r="L457" s="21">
        <f>Sales_Fact[[#This Row],[Gross Amount]]*Sales_Fact[[#This Row],[Discount4]]</f>
        <v>187.21199999999999</v>
      </c>
      <c r="M457" s="1" t="str">
        <f>IF(Sales_Fact[[#This Row],[Total_Amount5]]&gt;1000,"High Value","Standard")</f>
        <v>High Value</v>
      </c>
      <c r="N457" s="1" t="str">
        <f>_xlfn.XLOOKUP(D457,Product_Dim!$A$2:$A$101,Product_Dim!$B$2:$B$101,"Not Found")</f>
        <v>Face Foundation Kit</v>
      </c>
      <c r="O457" s="1" t="str">
        <f>_xlfn.XLOOKUP(D457,Product_Dim!$A$2:$A$101,Product_Dim!$C$2:$C$101)</f>
        <v>Beauty</v>
      </c>
      <c r="P457" s="1">
        <f>_xlfn.XLOOKUP(D457,Product_Dim!$A$2:$A$101,Product_Dim!$H$2:$H$101)</f>
        <v>183.04</v>
      </c>
      <c r="Q457" s="1" t="str">
        <f>_xlfn.XLOOKUP(C457,'Customer_Dim'!$A$2:$A$501,'Customer_Dim'!$I$2:$I$501)</f>
        <v>Gold</v>
      </c>
      <c r="R457" s="1" t="str">
        <f>_xlfn.XLOOKUP(C457,'Customer_Dim'!$A$2:$A$501,'Customer_Dim'!$D$2:$D$501)</f>
        <v>Male</v>
      </c>
      <c r="S457" s="1" t="str">
        <f>_xlfn.XLOOKUP(C457,'Customer_Dim'!$A$2:$A$501,'Customer_Dim'!$L$2:$L$501)</f>
        <v>Young</v>
      </c>
      <c r="T457" s="1" t="str">
        <f>_xlfn.XLOOKUP(E457,Store_Dim!$A$2:$A$21,Store_Dim!$C$2:$C$21)</f>
        <v>North</v>
      </c>
      <c r="U457" s="1" t="str">
        <f>_xlfn.XLOOKUP(E457,Store_Dim!$A$2:$A$21,Store_Dim!$E$2:$E$21)</f>
        <v>Online</v>
      </c>
      <c r="V457" s="21">
        <f>Table8[[#This Row],[Cost]]*Table8[[#This Row],[Quantity]]</f>
        <v>366.08</v>
      </c>
      <c r="W457" s="21">
        <f>Table8[[#This Row],[Total_Amount]]-Table8[[#This Row],[Total Cost]]</f>
        <v>1006.808</v>
      </c>
    </row>
    <row r="458" spans="1:23" hidden="1" x14ac:dyDescent="0.25">
      <c r="A458" t="s">
        <v>3089</v>
      </c>
      <c r="B458" s="3">
        <v>45377</v>
      </c>
      <c r="C458" t="s">
        <v>364</v>
      </c>
      <c r="D458" t="s">
        <v>1683</v>
      </c>
      <c r="E458" t="s">
        <v>1860</v>
      </c>
      <c r="F458" s="4">
        <f>IF(ISBLANK(Sales_Fact[[#This Row],[Quantity]]),MEDIAN(Sales_Fact[Quantity]),Sales_Fact[[#This Row],[Quantity]])</f>
        <v>4</v>
      </c>
      <c r="G458" s="1">
        <f>IF(ISBLANK(Sales_Fact[[#This Row],[Unit_Price]]),MEDIAN(Sales_Fact[Unit_Price]),Sales_Fact[[#This Row],[Unit_Price]])</f>
        <v>315.95</v>
      </c>
      <c r="H458" s="2">
        <f>IF(ISBLANK(Sales_Fact[[#This Row],[Discount]]),MEDIAN(Sales_Fact[Discount]),Sales_Fact[[#This Row],[Discount]])</f>
        <v>0.19</v>
      </c>
      <c r="I458" t="s">
        <v>1861</v>
      </c>
      <c r="J458" s="1">
        <f>Sales_Fact[[#This Row],[Quantity2]]*Sales_Fact[[#This Row],[Unit_Price3]]*(1-Sales_Fact[[#This Row],[Discount4]])</f>
        <v>1023.678</v>
      </c>
      <c r="K458" s="1">
        <f>Sales_Fact[[#This Row],[Quantity2]]*Sales_Fact[[#This Row],[Unit_Price3]]</f>
        <v>1263.8</v>
      </c>
      <c r="L458" s="1">
        <f>Sales_Fact[[#This Row],[Gross Amount]]*Sales_Fact[[#This Row],[Discount4]]</f>
        <v>240.12199999999999</v>
      </c>
      <c r="M458" s="1" t="str">
        <f>IF(Sales_Fact[[#This Row],[Total_Amount5]]&gt;1000,"High Value","Standard")</f>
        <v>High Value</v>
      </c>
      <c r="N458" s="1" t="str">
        <f>_xlfn.XLOOKUP(D458,Product_Dim!$A$2:$A$101,Product_Dim!$B$2:$B$101,"Not Found")</f>
        <v>Adjustable Jump Rope</v>
      </c>
      <c r="O458" s="1" t="str">
        <f>_xlfn.XLOOKUP(D458,Product_Dim!$A$2:$A$101,Product_Dim!$C$2:$C$101)</f>
        <v>Sports</v>
      </c>
      <c r="P458" s="1">
        <f>_xlfn.XLOOKUP(D458,Product_Dim!$A$2:$A$101,Product_Dim!$H$2:$H$101)</f>
        <v>167.12</v>
      </c>
      <c r="Q458" s="1" t="str">
        <f>_xlfn.XLOOKUP(C458,'Customer_Dim'!$A$2:$A$501,'Customer_Dim'!$I$2:$I$501)</f>
        <v>Gold</v>
      </c>
      <c r="R458" s="1" t="str">
        <f>_xlfn.XLOOKUP(C458,'Customer_Dim'!$A$2:$A$501,'Customer_Dim'!$D$2:$D$501)</f>
        <v>Male</v>
      </c>
      <c r="S458" s="1" t="str">
        <f>_xlfn.XLOOKUP(C458,'Customer_Dim'!$A$2:$A$501,'Customer_Dim'!$L$2:$L$501)</f>
        <v>Young</v>
      </c>
      <c r="T458" s="1" t="str">
        <f>_xlfn.XLOOKUP(E458,Store_Dim!$A$2:$A$21,Store_Dim!$C$2:$C$21)</f>
        <v>North</v>
      </c>
      <c r="U458" s="1" t="str">
        <f>_xlfn.XLOOKUP(E458,Store_Dim!$A$2:$A$21,Store_Dim!$E$2:$E$21)</f>
        <v>Outlet</v>
      </c>
      <c r="V458" s="1">
        <f>Table8[[#This Row],[Cost]]*Table8[[#This Row],[Quantity]]</f>
        <v>668.48</v>
      </c>
      <c r="W458" s="1">
        <f>Table8[[#This Row],[Total_Amount]]-Table8[[#This Row],[Total Cost]]</f>
        <v>355.19799999999998</v>
      </c>
    </row>
    <row r="459" spans="1:23" hidden="1" x14ac:dyDescent="0.25">
      <c r="A459" t="s">
        <v>3465</v>
      </c>
      <c r="B459" s="3">
        <v>45851</v>
      </c>
      <c r="C459" t="s">
        <v>364</v>
      </c>
      <c r="D459" t="s">
        <v>1611</v>
      </c>
      <c r="E459" t="s">
        <v>1913</v>
      </c>
      <c r="F459" s="4">
        <f>IF(ISBLANK(Sales_Fact[[#This Row],[Quantity]]),MEDIAN(Sales_Fact[Quantity]),Sales_Fact[[#This Row],[Quantity]])</f>
        <v>2</v>
      </c>
      <c r="G459" s="1">
        <f>IF(ISBLANK(Sales_Fact[[#This Row],[Unit_Price]]),MEDIAN(Sales_Fact[Unit_Price]),Sales_Fact[[#This Row],[Unit_Price]])</f>
        <v>810.17</v>
      </c>
      <c r="H459" s="2">
        <f>IF(ISBLANK(Sales_Fact[[#This Row],[Discount]]),MEDIAN(Sales_Fact[Discount]),Sales_Fact[[#This Row],[Discount]])</f>
        <v>0.27</v>
      </c>
      <c r="I459" t="s">
        <v>1861</v>
      </c>
      <c r="J459" s="1">
        <f>Sales_Fact[[#This Row],[Quantity2]]*Sales_Fact[[#This Row],[Unit_Price3]]*(1-Sales_Fact[[#This Row],[Discount4]])</f>
        <v>1182.8481999999999</v>
      </c>
      <c r="K459" s="1">
        <f>Sales_Fact[[#This Row],[Quantity2]]*Sales_Fact[[#This Row],[Unit_Price3]]</f>
        <v>1620.34</v>
      </c>
      <c r="L459" s="1">
        <f>Sales_Fact[[#This Row],[Gross Amount]]*Sales_Fact[[#This Row],[Discount4]]</f>
        <v>437.49180000000001</v>
      </c>
      <c r="M459" s="1" t="str">
        <f>IF(Sales_Fact[[#This Row],[Total_Amount5]]&gt;1000,"High Value","Standard")</f>
        <v>High Value</v>
      </c>
      <c r="N459" s="1" t="str">
        <f>_xlfn.XLOOKUP(D459,Product_Dim!$A$2:$A$101,Product_Dim!$B$2:$B$101,"Not Found")</f>
        <v>Outdoor Sports Water Bottle</v>
      </c>
      <c r="O459" s="1" t="str">
        <f>_xlfn.XLOOKUP(D459,Product_Dim!$A$2:$A$101,Product_Dim!$C$2:$C$101)</f>
        <v>Sports</v>
      </c>
      <c r="P459" s="1">
        <f>_xlfn.XLOOKUP(D459,Product_Dim!$A$2:$A$101,Product_Dim!$H$2:$H$101)</f>
        <v>131.51</v>
      </c>
      <c r="Q459" s="1" t="str">
        <f>_xlfn.XLOOKUP(C459,'Customer_Dim'!$A$2:$A$501,'Customer_Dim'!$I$2:$I$501)</f>
        <v>Gold</v>
      </c>
      <c r="R459" s="1" t="str">
        <f>_xlfn.XLOOKUP(C459,'Customer_Dim'!$A$2:$A$501,'Customer_Dim'!$D$2:$D$501)</f>
        <v>Male</v>
      </c>
      <c r="S459" s="1" t="str">
        <f>_xlfn.XLOOKUP(C459,'Customer_Dim'!$A$2:$A$501,'Customer_Dim'!$L$2:$L$501)</f>
        <v>Young</v>
      </c>
      <c r="T459" s="1" t="str">
        <f>_xlfn.XLOOKUP(E459,Store_Dim!$A$2:$A$21,Store_Dim!$C$2:$C$21)</f>
        <v>North</v>
      </c>
      <c r="U459" s="1" t="str">
        <f>_xlfn.XLOOKUP(E459,Store_Dim!$A$2:$A$21,Store_Dim!$E$2:$E$21)</f>
        <v>Online</v>
      </c>
      <c r="V459" s="1">
        <f>Table8[[#This Row],[Cost]]*Table8[[#This Row],[Quantity]]</f>
        <v>263.02</v>
      </c>
      <c r="W459" s="1">
        <f>Table8[[#This Row],[Total_Amount]]-Table8[[#This Row],[Total Cost]]</f>
        <v>919.82819999999992</v>
      </c>
    </row>
    <row r="460" spans="1:23" hidden="1" x14ac:dyDescent="0.25">
      <c r="A460" t="s">
        <v>3634</v>
      </c>
      <c r="B460" s="3">
        <v>45573</v>
      </c>
      <c r="C460" t="s">
        <v>364</v>
      </c>
      <c r="D460" t="s">
        <v>1761</v>
      </c>
      <c r="E460" t="s">
        <v>1874</v>
      </c>
      <c r="F460" s="4">
        <f>IF(ISBLANK(Sales_Fact[[#This Row],[Quantity]]),MEDIAN(Sales_Fact[Quantity]),Sales_Fact[[#This Row],[Quantity]])</f>
        <v>3</v>
      </c>
      <c r="G460" s="1">
        <f>IF(ISBLANK(Sales_Fact[[#This Row],[Unit_Price]]),MEDIAN(Sales_Fact[Unit_Price]),Sales_Fact[[#This Row],[Unit_Price]])</f>
        <v>505.01</v>
      </c>
      <c r="H460" s="2">
        <f>IF(ISBLANK(Sales_Fact[[#This Row],[Discount]]),MEDIAN(Sales_Fact[Discount]),Sales_Fact[[#This Row],[Discount]])</f>
        <v>0.02</v>
      </c>
      <c r="I460" t="s">
        <v>1861</v>
      </c>
      <c r="J460" s="1">
        <f>Sales_Fact[[#This Row],[Quantity2]]*Sales_Fact[[#This Row],[Unit_Price3]]*(1-Sales_Fact[[#This Row],[Discount4]])</f>
        <v>1484.7293999999999</v>
      </c>
      <c r="K460" s="1">
        <f>Sales_Fact[[#This Row],[Quantity2]]*Sales_Fact[[#This Row],[Unit_Price3]]</f>
        <v>1515.03</v>
      </c>
      <c r="L460" s="1">
        <f>Sales_Fact[[#This Row],[Gross Amount]]*Sales_Fact[[#This Row],[Discount4]]</f>
        <v>30.300599999999999</v>
      </c>
      <c r="M460" s="1" t="str">
        <f>IF(Sales_Fact[[#This Row],[Total_Amount5]]&gt;1000,"High Value","Standard")</f>
        <v>High Value</v>
      </c>
      <c r="N460" s="1" t="str">
        <f>_xlfn.XLOOKUP(D460,Product_Dim!$A$2:$A$101,Product_Dim!$B$2:$B$101,"Not Found")</f>
        <v>Kitchen Storage Rack</v>
      </c>
      <c r="O460" s="1" t="str">
        <f>_xlfn.XLOOKUP(D460,Product_Dim!$A$2:$A$101,Product_Dim!$C$2:$C$101)</f>
        <v>Home</v>
      </c>
      <c r="P460" s="1">
        <f>_xlfn.XLOOKUP(D460,Product_Dim!$A$2:$A$101,Product_Dim!$H$2:$H$101)</f>
        <v>138.05000000000001</v>
      </c>
      <c r="Q460" s="1" t="str">
        <f>_xlfn.XLOOKUP(C460,'Customer_Dim'!$A$2:$A$501,'Customer_Dim'!$I$2:$I$501)</f>
        <v>Gold</v>
      </c>
      <c r="R460" s="1" t="str">
        <f>_xlfn.XLOOKUP(C460,'Customer_Dim'!$A$2:$A$501,'Customer_Dim'!$D$2:$D$501)</f>
        <v>Male</v>
      </c>
      <c r="S460" s="1" t="str">
        <f>_xlfn.XLOOKUP(C460,'Customer_Dim'!$A$2:$A$501,'Customer_Dim'!$L$2:$L$501)</f>
        <v>Young</v>
      </c>
      <c r="T460" s="1" t="str">
        <f>_xlfn.XLOOKUP(E460,Store_Dim!$A$2:$A$21,Store_Dim!$C$2:$C$21)</f>
        <v>South</v>
      </c>
      <c r="U460" s="1" t="str">
        <f>_xlfn.XLOOKUP(E460,Store_Dim!$A$2:$A$21,Store_Dim!$E$2:$E$21)</f>
        <v>Online</v>
      </c>
      <c r="V460" s="1">
        <f>Table8[[#This Row],[Cost]]*Table8[[#This Row],[Quantity]]</f>
        <v>414.15000000000003</v>
      </c>
      <c r="W460" s="1">
        <f>Table8[[#This Row],[Total_Amount]]-Table8[[#This Row],[Total Cost]]</f>
        <v>1070.5793999999999</v>
      </c>
    </row>
    <row r="461" spans="1:23" hidden="1" x14ac:dyDescent="0.25">
      <c r="A461" t="s">
        <v>3571</v>
      </c>
      <c r="B461" s="3">
        <v>45475</v>
      </c>
      <c r="C461" t="s">
        <v>367</v>
      </c>
      <c r="D461" t="s">
        <v>1662</v>
      </c>
      <c r="E461" t="s">
        <v>1872</v>
      </c>
      <c r="F461" s="4">
        <f>IF(ISBLANK(Sales_Fact[[#This Row],[Quantity]]),MEDIAN(Sales_Fact[Quantity]),Sales_Fact[[#This Row],[Quantity]])</f>
        <v>2</v>
      </c>
      <c r="G461" s="1">
        <f>IF(ISBLANK(Sales_Fact[[#This Row],[Unit_Price]]),MEDIAN(Sales_Fact[Unit_Price]),Sales_Fact[[#This Row],[Unit_Price]])</f>
        <v>736.75</v>
      </c>
      <c r="H461" s="2">
        <f>IF(ISBLANK(Sales_Fact[[#This Row],[Discount]]),MEDIAN(Sales_Fact[Discount]),Sales_Fact[[#This Row],[Discount]])</f>
        <v>0.18</v>
      </c>
      <c r="I461" t="s">
        <v>1868</v>
      </c>
      <c r="J461" s="1">
        <f>Sales_Fact[[#This Row],[Quantity2]]*Sales_Fact[[#This Row],[Unit_Price3]]*(1-Sales_Fact[[#This Row],[Discount4]])</f>
        <v>1208.27</v>
      </c>
      <c r="K461" s="1">
        <f>Sales_Fact[[#This Row],[Quantity2]]*Sales_Fact[[#This Row],[Unit_Price3]]</f>
        <v>1473.5</v>
      </c>
      <c r="L461" s="1">
        <f>Sales_Fact[[#This Row],[Gross Amount]]*Sales_Fact[[#This Row],[Discount4]]</f>
        <v>265.23</v>
      </c>
      <c r="M461" s="1" t="str">
        <f>IF(Sales_Fact[[#This Row],[Total_Amount5]]&gt;1000,"High Value","Standard")</f>
        <v>High Value</v>
      </c>
      <c r="N461" s="1" t="str">
        <f>_xlfn.XLOOKUP(D461,Product_Dim!$A$2:$A$101,Product_Dim!$B$2:$B$101,"Not Found")</f>
        <v>Men's Casual Sneakers</v>
      </c>
      <c r="O461" s="1" t="str">
        <f>_xlfn.XLOOKUP(D461,Product_Dim!$A$2:$A$101,Product_Dim!$C$2:$C$101)</f>
        <v>Clothing</v>
      </c>
      <c r="P461" s="1">
        <f>_xlfn.XLOOKUP(D461,Product_Dim!$A$2:$A$101,Product_Dim!$H$2:$H$101)</f>
        <v>353.47</v>
      </c>
      <c r="Q461" s="1" t="str">
        <f>_xlfn.XLOOKUP(C461,'Customer_Dim'!$A$2:$A$501,'Customer_Dim'!$I$2:$I$501)</f>
        <v>Bronze</v>
      </c>
      <c r="R461" s="1" t="str">
        <f>_xlfn.XLOOKUP(C461,'Customer_Dim'!$A$2:$A$501,'Customer_Dim'!$D$2:$D$501)</f>
        <v>Female</v>
      </c>
      <c r="S461" s="1" t="str">
        <f>_xlfn.XLOOKUP(C461,'Customer_Dim'!$A$2:$A$501,'Customer_Dim'!$L$2:$L$501)</f>
        <v>Middle Age</v>
      </c>
      <c r="T461" s="1" t="str">
        <f>_xlfn.XLOOKUP(E461,Store_Dim!$A$2:$A$21,Store_Dim!$C$2:$C$21)</f>
        <v>South</v>
      </c>
      <c r="U461" s="1" t="str">
        <f>_xlfn.XLOOKUP(E461,Store_Dim!$A$2:$A$21,Store_Dim!$E$2:$E$21)</f>
        <v>Online</v>
      </c>
      <c r="V461" s="1">
        <f>Table8[[#This Row],[Cost]]*Table8[[#This Row],[Quantity]]</f>
        <v>706.94</v>
      </c>
      <c r="W461" s="1">
        <f>Table8[[#This Row],[Total_Amount]]-Table8[[#This Row],[Total Cost]]</f>
        <v>501.32999999999993</v>
      </c>
    </row>
    <row r="462" spans="1:23" hidden="1" x14ac:dyDescent="0.25">
      <c r="A462" t="s">
        <v>2247</v>
      </c>
      <c r="B462" s="3">
        <v>45763</v>
      </c>
      <c r="C462" t="s">
        <v>367</v>
      </c>
      <c r="D462" t="s">
        <v>1845</v>
      </c>
      <c r="E462" t="s">
        <v>1931</v>
      </c>
      <c r="F462" s="4">
        <f>IF(ISBLANK(Sales_Fact[[#This Row],[Quantity]]),MEDIAN(Sales_Fact[Quantity]),Sales_Fact[[#This Row],[Quantity]])</f>
        <v>4</v>
      </c>
      <c r="G462" s="1">
        <f>IF(ISBLANK(Sales_Fact[[#This Row],[Unit_Price]]),MEDIAN(Sales_Fact[Unit_Price]),Sales_Fact[[#This Row],[Unit_Price]])</f>
        <v>700.31</v>
      </c>
      <c r="H462" s="2">
        <f>IF(ISBLANK(Sales_Fact[[#This Row],[Discount]]),MEDIAN(Sales_Fact[Discount]),Sales_Fact[[#This Row],[Discount]])</f>
        <v>0.2</v>
      </c>
      <c r="I462" t="s">
        <v>1868</v>
      </c>
      <c r="J462" s="1">
        <f>Sales_Fact[[#This Row],[Quantity2]]*Sales_Fact[[#This Row],[Unit_Price3]]*(1-Sales_Fact[[#This Row],[Discount4]])</f>
        <v>2240.9919999999997</v>
      </c>
      <c r="K462" s="1">
        <f>Sales_Fact[[#This Row],[Quantity2]]*Sales_Fact[[#This Row],[Unit_Price3]]</f>
        <v>2801.24</v>
      </c>
      <c r="L462" s="1">
        <f>Sales_Fact[[#This Row],[Gross Amount]]*Sales_Fact[[#This Row],[Discount4]]</f>
        <v>560.24799999999993</v>
      </c>
      <c r="M462" s="1" t="str">
        <f>IF(Sales_Fact[[#This Row],[Total_Amount5]]&gt;1000,"High Value","Standard")</f>
        <v>High Value</v>
      </c>
      <c r="N462" s="1" t="str">
        <f>_xlfn.XLOOKUP(D462,Product_Dim!$A$2:$A$101,Product_Dim!$B$2:$B$101,"Not Found")</f>
        <v>Portable Bluetooth Speaker</v>
      </c>
      <c r="O462" s="1" t="str">
        <f>_xlfn.XLOOKUP(D462,Product_Dim!$A$2:$A$101,Product_Dim!$C$2:$C$101)</f>
        <v>Electronics</v>
      </c>
      <c r="P462" s="1">
        <f>_xlfn.XLOOKUP(D462,Product_Dim!$A$2:$A$101,Product_Dim!$H$2:$H$101)</f>
        <v>431.67</v>
      </c>
      <c r="Q462" s="1" t="str">
        <f>_xlfn.XLOOKUP(C462,'Customer_Dim'!$A$2:$A$501,'Customer_Dim'!$I$2:$I$501)</f>
        <v>Bronze</v>
      </c>
      <c r="R462" s="1" t="str">
        <f>_xlfn.XLOOKUP(C462,'Customer_Dim'!$A$2:$A$501,'Customer_Dim'!$D$2:$D$501)</f>
        <v>Female</v>
      </c>
      <c r="S462" s="1" t="str">
        <f>_xlfn.XLOOKUP(C462,'Customer_Dim'!$A$2:$A$501,'Customer_Dim'!$L$2:$L$501)</f>
        <v>Middle Age</v>
      </c>
      <c r="T462" s="1" t="str">
        <f>_xlfn.XLOOKUP(E462,Store_Dim!$A$2:$A$21,Store_Dim!$C$2:$C$21)</f>
        <v>South</v>
      </c>
      <c r="U462" s="1" t="str">
        <f>_xlfn.XLOOKUP(E462,Store_Dim!$A$2:$A$21,Store_Dim!$E$2:$E$21)</f>
        <v>Online</v>
      </c>
      <c r="V462" s="1">
        <f>Table8[[#This Row],[Cost]]*Table8[[#This Row],[Quantity]]</f>
        <v>1726.68</v>
      </c>
      <c r="W462" s="1">
        <f>Table8[[#This Row],[Total_Amount]]-Table8[[#This Row],[Total Cost]]</f>
        <v>514.31199999999967</v>
      </c>
    </row>
    <row r="463" spans="1:23" hidden="1" x14ac:dyDescent="0.25">
      <c r="A463" t="s">
        <v>2431</v>
      </c>
      <c r="B463" s="3">
        <v>45255</v>
      </c>
      <c r="C463" t="s">
        <v>370</v>
      </c>
      <c r="D463" t="s">
        <v>1629</v>
      </c>
      <c r="E463" t="s">
        <v>1883</v>
      </c>
      <c r="F463" s="4">
        <f>IF(ISBLANK(Sales_Fact[[#This Row],[Quantity]]),MEDIAN(Sales_Fact[Quantity]),Sales_Fact[[#This Row],[Quantity]])</f>
        <v>4</v>
      </c>
      <c r="G463" s="1">
        <f>IF(ISBLANK(Sales_Fact[[#This Row],[Unit_Price]]),MEDIAN(Sales_Fact[Unit_Price]),Sales_Fact[[#This Row],[Unit_Price]])</f>
        <v>202.46</v>
      </c>
      <c r="H463" s="2">
        <f>IF(ISBLANK(Sales_Fact[[#This Row],[Discount]]),MEDIAN(Sales_Fact[Discount]),Sales_Fact[[#This Row],[Discount]])</f>
        <v>0.24</v>
      </c>
      <c r="I463" t="s">
        <v>1864</v>
      </c>
      <c r="J463" s="1">
        <f>Sales_Fact[[#This Row],[Quantity2]]*Sales_Fact[[#This Row],[Unit_Price3]]*(1-Sales_Fact[[#This Row],[Discount4]])</f>
        <v>615.47840000000008</v>
      </c>
      <c r="K463" s="1">
        <f>Sales_Fact[[#This Row],[Quantity2]]*Sales_Fact[[#This Row],[Unit_Price3]]</f>
        <v>809.84</v>
      </c>
      <c r="L463" s="1">
        <f>Sales_Fact[[#This Row],[Gross Amount]]*Sales_Fact[[#This Row],[Discount4]]</f>
        <v>194.36160000000001</v>
      </c>
      <c r="M463" s="1" t="str">
        <f>IF(Sales_Fact[[#This Row],[Total_Amount5]]&gt;1000,"High Value","Standard")</f>
        <v>Standard</v>
      </c>
      <c r="N463" s="1" t="str">
        <f>_xlfn.XLOOKUP(D463,Product_Dim!$A$2:$A$101,Product_Dim!$B$2:$B$101,"Not Found")</f>
        <v>Wireless Bluetooth Speaker</v>
      </c>
      <c r="O463" s="1" t="str">
        <f>_xlfn.XLOOKUP(D463,Product_Dim!$A$2:$A$101,Product_Dim!$C$2:$C$101)</f>
        <v>Electronics</v>
      </c>
      <c r="P463" s="1">
        <f>_xlfn.XLOOKUP(D463,Product_Dim!$A$2:$A$101,Product_Dim!$H$2:$H$101)</f>
        <v>322.41000000000003</v>
      </c>
      <c r="Q463" s="1" t="str">
        <f>_xlfn.XLOOKUP(C463,'Customer_Dim'!$A$2:$A$501,'Customer_Dim'!$I$2:$I$501)</f>
        <v>Bronze</v>
      </c>
      <c r="R463" s="1" t="str">
        <f>_xlfn.XLOOKUP(C463,'Customer_Dim'!$A$2:$A$501,'Customer_Dim'!$D$2:$D$501)</f>
        <v>Male</v>
      </c>
      <c r="S463" s="1" t="str">
        <f>_xlfn.XLOOKUP(C463,'Customer_Dim'!$A$2:$A$501,'Customer_Dim'!$L$2:$L$501)</f>
        <v>Young</v>
      </c>
      <c r="T463" s="1" t="str">
        <f>_xlfn.XLOOKUP(E463,Store_Dim!$A$2:$A$21,Store_Dim!$C$2:$C$21)</f>
        <v>North</v>
      </c>
      <c r="U463" s="1" t="str">
        <f>_xlfn.XLOOKUP(E463,Store_Dim!$A$2:$A$21,Store_Dim!$E$2:$E$21)</f>
        <v>Flagship</v>
      </c>
      <c r="V463" s="1">
        <f>Table8[[#This Row],[Cost]]*Table8[[#This Row],[Quantity]]</f>
        <v>1289.6400000000001</v>
      </c>
      <c r="W463" s="1">
        <f>Table8[[#This Row],[Total_Amount]]-Table8[[#This Row],[Total Cost]]</f>
        <v>-674.16160000000002</v>
      </c>
    </row>
    <row r="464" spans="1:23" hidden="1" x14ac:dyDescent="0.25">
      <c r="A464" t="s">
        <v>3189</v>
      </c>
      <c r="B464" s="3">
        <v>45528</v>
      </c>
      <c r="C464" t="s">
        <v>370</v>
      </c>
      <c r="D464" t="s">
        <v>1653</v>
      </c>
      <c r="E464" t="s">
        <v>1866</v>
      </c>
      <c r="F464" s="4">
        <f>IF(ISBLANK(Sales_Fact[[#This Row],[Quantity]]),MEDIAN(Sales_Fact[Quantity]),Sales_Fact[[#This Row],[Quantity]])</f>
        <v>2</v>
      </c>
      <c r="G464" s="1">
        <f>IF(ISBLANK(Sales_Fact[[#This Row],[Unit_Price]]),MEDIAN(Sales_Fact[Unit_Price]),Sales_Fact[[#This Row],[Unit_Price]])</f>
        <v>291.83999999999997</v>
      </c>
      <c r="H464" s="2">
        <f>IF(ISBLANK(Sales_Fact[[#This Row],[Discount]]),MEDIAN(Sales_Fact[Discount]),Sales_Fact[[#This Row],[Discount]])</f>
        <v>0.25</v>
      </c>
      <c r="I464" t="s">
        <v>1861</v>
      </c>
      <c r="J464" s="1">
        <f>Sales_Fact[[#This Row],[Quantity2]]*Sales_Fact[[#This Row],[Unit_Price3]]*(1-Sales_Fact[[#This Row],[Discount4]])</f>
        <v>437.76</v>
      </c>
      <c r="K464" s="1">
        <f>Sales_Fact[[#This Row],[Quantity2]]*Sales_Fact[[#This Row],[Unit_Price3]]</f>
        <v>583.67999999999995</v>
      </c>
      <c r="L464" s="1">
        <f>Sales_Fact[[#This Row],[Gross Amount]]*Sales_Fact[[#This Row],[Discount4]]</f>
        <v>145.91999999999999</v>
      </c>
      <c r="M464" s="1" t="str">
        <f>IF(Sales_Fact[[#This Row],[Total_Amount5]]&gt;1000,"High Value","Standard")</f>
        <v>Standard</v>
      </c>
      <c r="N464" s="1" t="str">
        <f>_xlfn.XLOOKUP(D464,Product_Dim!$A$2:$A$101,Product_Dim!$B$2:$B$101,"Not Found")</f>
        <v>Gaming Mechanical Keyboard</v>
      </c>
      <c r="O464" s="1" t="str">
        <f>_xlfn.XLOOKUP(D464,Product_Dim!$A$2:$A$101,Product_Dim!$C$2:$C$101)</f>
        <v>Electronics</v>
      </c>
      <c r="P464" s="1">
        <f>_xlfn.XLOOKUP(D464,Product_Dim!$A$2:$A$101,Product_Dim!$H$2:$H$101)</f>
        <v>419.28</v>
      </c>
      <c r="Q464" s="1" t="str">
        <f>_xlfn.XLOOKUP(C464,'Customer_Dim'!$A$2:$A$501,'Customer_Dim'!$I$2:$I$501)</f>
        <v>Bronze</v>
      </c>
      <c r="R464" s="1" t="str">
        <f>_xlfn.XLOOKUP(C464,'Customer_Dim'!$A$2:$A$501,'Customer_Dim'!$D$2:$D$501)</f>
        <v>Male</v>
      </c>
      <c r="S464" s="1" t="str">
        <f>_xlfn.XLOOKUP(C464,'Customer_Dim'!$A$2:$A$501,'Customer_Dim'!$L$2:$L$501)</f>
        <v>Young</v>
      </c>
      <c r="T464" s="1" t="str">
        <f>_xlfn.XLOOKUP(E464,Store_Dim!$A$2:$A$21,Store_Dim!$C$2:$C$21)</f>
        <v>West</v>
      </c>
      <c r="U464" s="1" t="str">
        <f>_xlfn.XLOOKUP(E464,Store_Dim!$A$2:$A$21,Store_Dim!$E$2:$E$21)</f>
        <v>Online</v>
      </c>
      <c r="V464" s="1">
        <f>Table8[[#This Row],[Cost]]*Table8[[#This Row],[Quantity]]</f>
        <v>838.56</v>
      </c>
      <c r="W464" s="1">
        <f>Table8[[#This Row],[Total_Amount]]-Table8[[#This Row],[Total Cost]]</f>
        <v>-400.79999999999995</v>
      </c>
    </row>
    <row r="465" spans="1:23" hidden="1" x14ac:dyDescent="0.25">
      <c r="A465" t="s">
        <v>3225</v>
      </c>
      <c r="B465" s="3">
        <v>45854</v>
      </c>
      <c r="C465" t="s">
        <v>370</v>
      </c>
      <c r="D465" t="s">
        <v>1561</v>
      </c>
      <c r="E465" t="s">
        <v>1863</v>
      </c>
      <c r="F465" s="4">
        <f>IF(ISBLANK(Sales_Fact[[#This Row],[Quantity]]),MEDIAN(Sales_Fact[Quantity]),Sales_Fact[[#This Row],[Quantity]])</f>
        <v>2</v>
      </c>
      <c r="G465" s="1">
        <f>IF(ISBLANK(Sales_Fact[[#This Row],[Unit_Price]]),MEDIAN(Sales_Fact[Unit_Price]),Sales_Fact[[#This Row],[Unit_Price]])</f>
        <v>261.48</v>
      </c>
      <c r="H465" s="2">
        <f>IF(ISBLANK(Sales_Fact[[#This Row],[Discount]]),MEDIAN(Sales_Fact[Discount]),Sales_Fact[[#This Row],[Discount]])</f>
        <v>0.17</v>
      </c>
      <c r="I465" t="s">
        <v>1864</v>
      </c>
      <c r="J465" s="1">
        <f>Sales_Fact[[#This Row],[Quantity2]]*Sales_Fact[[#This Row],[Unit_Price3]]*(1-Sales_Fact[[#This Row],[Discount4]])</f>
        <v>434.05680000000001</v>
      </c>
      <c r="K465" s="1">
        <f>Sales_Fact[[#This Row],[Quantity2]]*Sales_Fact[[#This Row],[Unit_Price3]]</f>
        <v>522.96</v>
      </c>
      <c r="L465" s="1">
        <f>Sales_Fact[[#This Row],[Gross Amount]]*Sales_Fact[[#This Row],[Discount4]]</f>
        <v>88.903200000000012</v>
      </c>
      <c r="M465" s="1" t="str">
        <f>IF(Sales_Fact[[#This Row],[Total_Amount5]]&gt;1000,"High Value","Standard")</f>
        <v>Standard</v>
      </c>
      <c r="N465" s="1" t="str">
        <f>_xlfn.XLOOKUP(D465,Product_Dim!$A$2:$A$101,Product_Dim!$B$2:$B$101,"Not Found")</f>
        <v>Women's Yoga Pants</v>
      </c>
      <c r="O465" s="1" t="str">
        <f>_xlfn.XLOOKUP(D465,Product_Dim!$A$2:$A$101,Product_Dim!$C$2:$C$101)</f>
        <v>Clothing</v>
      </c>
      <c r="P465" s="1">
        <f>_xlfn.XLOOKUP(D465,Product_Dim!$A$2:$A$101,Product_Dim!$H$2:$H$101)</f>
        <v>306.45999999999998</v>
      </c>
      <c r="Q465" s="1" t="str">
        <f>_xlfn.XLOOKUP(C465,'Customer_Dim'!$A$2:$A$501,'Customer_Dim'!$I$2:$I$501)</f>
        <v>Bronze</v>
      </c>
      <c r="R465" s="1" t="str">
        <f>_xlfn.XLOOKUP(C465,'Customer_Dim'!$A$2:$A$501,'Customer_Dim'!$D$2:$D$501)</f>
        <v>Male</v>
      </c>
      <c r="S465" s="1" t="str">
        <f>_xlfn.XLOOKUP(C465,'Customer_Dim'!$A$2:$A$501,'Customer_Dim'!$L$2:$L$501)</f>
        <v>Young</v>
      </c>
      <c r="T465" s="1" t="str">
        <f>_xlfn.XLOOKUP(E465,Store_Dim!$A$2:$A$21,Store_Dim!$C$2:$C$21)</f>
        <v>North</v>
      </c>
      <c r="U465" s="1" t="str">
        <f>_xlfn.XLOOKUP(E465,Store_Dim!$A$2:$A$21,Store_Dim!$E$2:$E$21)</f>
        <v>Flagship</v>
      </c>
      <c r="V465" s="1">
        <f>Table8[[#This Row],[Cost]]*Table8[[#This Row],[Quantity]]</f>
        <v>612.91999999999996</v>
      </c>
      <c r="W465" s="1">
        <f>Table8[[#This Row],[Total_Amount]]-Table8[[#This Row],[Total Cost]]</f>
        <v>-178.86319999999995</v>
      </c>
    </row>
    <row r="466" spans="1:23" x14ac:dyDescent="0.25">
      <c r="A466" t="s">
        <v>2146</v>
      </c>
      <c r="B466" s="3">
        <v>45497</v>
      </c>
      <c r="C466" t="s">
        <v>370</v>
      </c>
      <c r="D466" t="s">
        <v>1818</v>
      </c>
      <c r="E466" t="s">
        <v>1892</v>
      </c>
      <c r="F466" s="4">
        <f>IF(ISBLANK(Sales_Fact[[#This Row],[Quantity]]),MEDIAN(Sales_Fact[Quantity]),Sales_Fact[[#This Row],[Quantity]])</f>
        <v>1</v>
      </c>
      <c r="G466" s="21">
        <f>IF(ISBLANK(Sales_Fact[[#This Row],[Unit_Price]]),MEDIAN(Sales_Fact[Unit_Price]),Sales_Fact[[#This Row],[Unit_Price]])</f>
        <v>850.83</v>
      </c>
      <c r="H466" s="2">
        <f>IF(ISBLANK(Sales_Fact[[#This Row],[Discount]]),MEDIAN(Sales_Fact[Discount]),Sales_Fact[[#This Row],[Discount]])</f>
        <v>0.28000000000000003</v>
      </c>
      <c r="I466" t="s">
        <v>1864</v>
      </c>
      <c r="J466" s="21">
        <f>Sales_Fact[[#This Row],[Quantity2]]*Sales_Fact[[#This Row],[Unit_Price3]]*(1-Sales_Fact[[#This Row],[Discount4]])</f>
        <v>612.59760000000006</v>
      </c>
      <c r="K466" s="21">
        <f>Sales_Fact[[#This Row],[Quantity2]]*Sales_Fact[[#This Row],[Unit_Price3]]</f>
        <v>850.83</v>
      </c>
      <c r="L466" s="21">
        <f>Sales_Fact[[#This Row],[Gross Amount]]*Sales_Fact[[#This Row],[Discount4]]</f>
        <v>238.23240000000004</v>
      </c>
      <c r="M466" s="1" t="str">
        <f>IF(Sales_Fact[[#This Row],[Total_Amount5]]&gt;1000,"High Value","Standard")</f>
        <v>Standard</v>
      </c>
      <c r="N466" s="1" t="str">
        <f>_xlfn.XLOOKUP(D466,Product_Dim!$A$2:$A$101,Product_Dim!$B$2:$B$101,"Not Found")</f>
        <v>Face Foundation Kit</v>
      </c>
      <c r="O466" s="1" t="str">
        <f>_xlfn.XLOOKUP(D466,Product_Dim!$A$2:$A$101,Product_Dim!$C$2:$C$101)</f>
        <v>Beauty</v>
      </c>
      <c r="P466" s="1">
        <f>_xlfn.XLOOKUP(D466,Product_Dim!$A$2:$A$101,Product_Dim!$H$2:$H$101)</f>
        <v>183.04</v>
      </c>
      <c r="Q466" s="1" t="str">
        <f>_xlfn.XLOOKUP(C466,'Customer_Dim'!$A$2:$A$501,'Customer_Dim'!$I$2:$I$501)</f>
        <v>Bronze</v>
      </c>
      <c r="R466" s="1" t="str">
        <f>_xlfn.XLOOKUP(C466,'Customer_Dim'!$A$2:$A$501,'Customer_Dim'!$D$2:$D$501)</f>
        <v>Male</v>
      </c>
      <c r="S466" s="1" t="str">
        <f>_xlfn.XLOOKUP(C466,'Customer_Dim'!$A$2:$A$501,'Customer_Dim'!$L$2:$L$501)</f>
        <v>Young</v>
      </c>
      <c r="T466" s="1" t="str">
        <f>_xlfn.XLOOKUP(E466,Store_Dim!$A$2:$A$21,Store_Dim!$C$2:$C$21)</f>
        <v>East</v>
      </c>
      <c r="U466" s="1" t="str">
        <f>_xlfn.XLOOKUP(E466,Store_Dim!$A$2:$A$21,Store_Dim!$E$2:$E$21)</f>
        <v>Online</v>
      </c>
      <c r="V466" s="21">
        <f>Table8[[#This Row],[Cost]]*Table8[[#This Row],[Quantity]]</f>
        <v>183.04</v>
      </c>
      <c r="W466" s="21">
        <f>Table8[[#This Row],[Total_Amount]]-Table8[[#This Row],[Total Cost]]</f>
        <v>429.55760000000009</v>
      </c>
    </row>
    <row r="467" spans="1:23" hidden="1" x14ac:dyDescent="0.25">
      <c r="A467" t="s">
        <v>2715</v>
      </c>
      <c r="B467" s="3">
        <v>45734</v>
      </c>
      <c r="C467" t="s">
        <v>373</v>
      </c>
      <c r="D467" t="s">
        <v>1644</v>
      </c>
      <c r="E467" t="s">
        <v>1860</v>
      </c>
      <c r="F467" s="4">
        <f>IF(ISBLANK(Sales_Fact[[#This Row],[Quantity]]),MEDIAN(Sales_Fact[Quantity]),Sales_Fact[[#This Row],[Quantity]])</f>
        <v>1</v>
      </c>
      <c r="G467" s="1">
        <f>IF(ISBLANK(Sales_Fact[[#This Row],[Unit_Price]]),MEDIAN(Sales_Fact[Unit_Price]),Sales_Fact[[#This Row],[Unit_Price]])</f>
        <v>83.83</v>
      </c>
      <c r="H467" s="2">
        <f>IF(ISBLANK(Sales_Fact[[#This Row],[Discount]]),MEDIAN(Sales_Fact[Discount]),Sales_Fact[[#This Row],[Discount]])</f>
        <v>0.05</v>
      </c>
      <c r="I467" t="s">
        <v>1861</v>
      </c>
      <c r="J467" s="1">
        <f>Sales_Fact[[#This Row],[Quantity2]]*Sales_Fact[[#This Row],[Unit_Price3]]*(1-Sales_Fact[[#This Row],[Discount4]])</f>
        <v>79.638499999999993</v>
      </c>
      <c r="K467" s="1">
        <f>Sales_Fact[[#This Row],[Quantity2]]*Sales_Fact[[#This Row],[Unit_Price3]]</f>
        <v>83.83</v>
      </c>
      <c r="L467" s="1">
        <f>Sales_Fact[[#This Row],[Gross Amount]]*Sales_Fact[[#This Row],[Discount4]]</f>
        <v>4.1915000000000004</v>
      </c>
      <c r="M467" s="1" t="str">
        <f>IF(Sales_Fact[[#This Row],[Total_Amount5]]&gt;1000,"High Value","Standard")</f>
        <v>Standard</v>
      </c>
      <c r="N467" s="1" t="str">
        <f>_xlfn.XLOOKUP(D467,Product_Dim!$A$2:$A$101,Product_Dim!$B$2:$B$101,"Not Found")</f>
        <v>Basketball</v>
      </c>
      <c r="O467" s="1" t="str">
        <f>_xlfn.XLOOKUP(D467,Product_Dim!$A$2:$A$101,Product_Dim!$C$2:$C$101)</f>
        <v>Sports</v>
      </c>
      <c r="P467" s="1">
        <f>_xlfn.XLOOKUP(D467,Product_Dim!$A$2:$A$101,Product_Dim!$H$2:$H$101)</f>
        <v>204.39</v>
      </c>
      <c r="Q467" s="1" t="str">
        <f>_xlfn.XLOOKUP(C467,'Customer_Dim'!$A$2:$A$501,'Customer_Dim'!$I$2:$I$501)</f>
        <v>Silver</v>
      </c>
      <c r="R467" s="1" t="str">
        <f>_xlfn.XLOOKUP(C467,'Customer_Dim'!$A$2:$A$501,'Customer_Dim'!$D$2:$D$501)</f>
        <v>Male</v>
      </c>
      <c r="S467" s="1" t="str">
        <f>_xlfn.XLOOKUP(C467,'Customer_Dim'!$A$2:$A$501,'Customer_Dim'!$L$2:$L$501)</f>
        <v>Senior</v>
      </c>
      <c r="T467" s="1" t="str">
        <f>_xlfn.XLOOKUP(E467,Store_Dim!$A$2:$A$21,Store_Dim!$C$2:$C$21)</f>
        <v>North</v>
      </c>
      <c r="U467" s="1" t="str">
        <f>_xlfn.XLOOKUP(E467,Store_Dim!$A$2:$A$21,Store_Dim!$E$2:$E$21)</f>
        <v>Outlet</v>
      </c>
      <c r="V467" s="1">
        <f>Table8[[#This Row],[Cost]]*Table8[[#This Row],[Quantity]]</f>
        <v>204.39</v>
      </c>
      <c r="W467" s="1">
        <f>Table8[[#This Row],[Total_Amount]]-Table8[[#This Row],[Total Cost]]</f>
        <v>-124.75149999999999</v>
      </c>
    </row>
    <row r="468" spans="1:23" hidden="1" x14ac:dyDescent="0.25">
      <c r="A468" t="s">
        <v>3466</v>
      </c>
      <c r="B468" s="3">
        <v>45572</v>
      </c>
      <c r="C468" t="s">
        <v>373</v>
      </c>
      <c r="D468" t="s">
        <v>1689</v>
      </c>
      <c r="E468" t="s">
        <v>1883</v>
      </c>
      <c r="F468" s="4">
        <f>IF(ISBLANK(Sales_Fact[[#This Row],[Quantity]]),MEDIAN(Sales_Fact[Quantity]),Sales_Fact[[#This Row],[Quantity]])</f>
        <v>3</v>
      </c>
      <c r="G468" s="1">
        <f>IF(ISBLANK(Sales_Fact[[#This Row],[Unit_Price]]),MEDIAN(Sales_Fact[Unit_Price]),Sales_Fact[[#This Row],[Unit_Price]])</f>
        <v>649.95000000000005</v>
      </c>
      <c r="H468" s="2">
        <f>IF(ISBLANK(Sales_Fact[[#This Row],[Discount]]),MEDIAN(Sales_Fact[Discount]),Sales_Fact[[#This Row],[Discount]])</f>
        <v>0.28000000000000003</v>
      </c>
      <c r="I468" t="s">
        <v>1861</v>
      </c>
      <c r="J468" s="1">
        <f>Sales_Fact[[#This Row],[Quantity2]]*Sales_Fact[[#This Row],[Unit_Price3]]*(1-Sales_Fact[[#This Row],[Discount4]])</f>
        <v>1403.8920000000001</v>
      </c>
      <c r="K468" s="1">
        <f>Sales_Fact[[#This Row],[Quantity2]]*Sales_Fact[[#This Row],[Unit_Price3]]</f>
        <v>1949.8500000000001</v>
      </c>
      <c r="L468" s="1">
        <f>Sales_Fact[[#This Row],[Gross Amount]]*Sales_Fact[[#This Row],[Discount4]]</f>
        <v>545.95800000000008</v>
      </c>
      <c r="M468" s="1" t="str">
        <f>IF(Sales_Fact[[#This Row],[Total_Amount5]]&gt;1000,"High Value","Standard")</f>
        <v>High Value</v>
      </c>
      <c r="N468" s="1" t="str">
        <f>_xlfn.XLOOKUP(D468,Product_Dim!$A$2:$A$101,Product_Dim!$B$2:$B$101,"Not Found")</f>
        <v>Men's Winter Jacket</v>
      </c>
      <c r="O468" s="1" t="str">
        <f>_xlfn.XLOOKUP(D468,Product_Dim!$A$2:$A$101,Product_Dim!$C$2:$C$101)</f>
        <v>Clothing</v>
      </c>
      <c r="P468" s="1">
        <f>_xlfn.XLOOKUP(D468,Product_Dim!$A$2:$A$101,Product_Dim!$H$2:$H$101)</f>
        <v>167.34</v>
      </c>
      <c r="Q468" s="1" t="str">
        <f>_xlfn.XLOOKUP(C468,'Customer_Dim'!$A$2:$A$501,'Customer_Dim'!$I$2:$I$501)</f>
        <v>Silver</v>
      </c>
      <c r="R468" s="1" t="str">
        <f>_xlfn.XLOOKUP(C468,'Customer_Dim'!$A$2:$A$501,'Customer_Dim'!$D$2:$D$501)</f>
        <v>Male</v>
      </c>
      <c r="S468" s="1" t="str">
        <f>_xlfn.XLOOKUP(C468,'Customer_Dim'!$A$2:$A$501,'Customer_Dim'!$L$2:$L$501)</f>
        <v>Senior</v>
      </c>
      <c r="T468" s="1" t="str">
        <f>_xlfn.XLOOKUP(E468,Store_Dim!$A$2:$A$21,Store_Dim!$C$2:$C$21)</f>
        <v>North</v>
      </c>
      <c r="U468" s="1" t="str">
        <f>_xlfn.XLOOKUP(E468,Store_Dim!$A$2:$A$21,Store_Dim!$E$2:$E$21)</f>
        <v>Flagship</v>
      </c>
      <c r="V468" s="1">
        <f>Table8[[#This Row],[Cost]]*Table8[[#This Row],[Quantity]]</f>
        <v>502.02</v>
      </c>
      <c r="W468" s="1">
        <f>Table8[[#This Row],[Total_Amount]]-Table8[[#This Row],[Total Cost]]</f>
        <v>901.87200000000007</v>
      </c>
    </row>
    <row r="469" spans="1:23" hidden="1" x14ac:dyDescent="0.25">
      <c r="A469" t="s">
        <v>2487</v>
      </c>
      <c r="B469" s="3">
        <v>45716</v>
      </c>
      <c r="C469" t="s">
        <v>373</v>
      </c>
      <c r="D469" t="s">
        <v>1719</v>
      </c>
      <c r="E469" t="s">
        <v>1883</v>
      </c>
      <c r="F469" s="4">
        <f>IF(ISBLANK(Sales_Fact[[#This Row],[Quantity]]),MEDIAN(Sales_Fact[Quantity]),Sales_Fact[[#This Row],[Quantity]])</f>
        <v>4</v>
      </c>
      <c r="G469" s="1">
        <f>IF(ISBLANK(Sales_Fact[[#This Row],[Unit_Price]]),MEDIAN(Sales_Fact[Unit_Price]),Sales_Fact[[#This Row],[Unit_Price]])</f>
        <v>934.96</v>
      </c>
      <c r="H469" s="2">
        <f>IF(ISBLANK(Sales_Fact[[#This Row],[Discount]]),MEDIAN(Sales_Fact[Discount]),Sales_Fact[[#This Row],[Discount]])</f>
        <v>0.18</v>
      </c>
      <c r="I469" t="s">
        <v>1861</v>
      </c>
      <c r="J469" s="1">
        <f>Sales_Fact[[#This Row],[Quantity2]]*Sales_Fact[[#This Row],[Unit_Price3]]*(1-Sales_Fact[[#This Row],[Discount4]])</f>
        <v>3066.6688000000004</v>
      </c>
      <c r="K469" s="1">
        <f>Sales_Fact[[#This Row],[Quantity2]]*Sales_Fact[[#This Row],[Unit_Price3]]</f>
        <v>3739.84</v>
      </c>
      <c r="L469" s="1">
        <f>Sales_Fact[[#This Row],[Gross Amount]]*Sales_Fact[[#This Row],[Discount4]]</f>
        <v>673.1712</v>
      </c>
      <c r="M469" s="1" t="str">
        <f>IF(Sales_Fact[[#This Row],[Total_Amount5]]&gt;1000,"High Value","Standard")</f>
        <v>High Value</v>
      </c>
      <c r="N469" s="1" t="str">
        <f>_xlfn.XLOOKUP(D469,Product_Dim!$A$2:$A$101,Product_Dim!$B$2:$B$101,"Not Found")</f>
        <v>Premium Blanket Throw</v>
      </c>
      <c r="O469" s="1" t="str">
        <f>_xlfn.XLOOKUP(D469,Product_Dim!$A$2:$A$101,Product_Dim!$C$2:$C$101)</f>
        <v>Home</v>
      </c>
      <c r="P469" s="1">
        <f>_xlfn.XLOOKUP(D469,Product_Dim!$A$2:$A$101,Product_Dim!$H$2:$H$101)</f>
        <v>461.47</v>
      </c>
      <c r="Q469" s="1" t="str">
        <f>_xlfn.XLOOKUP(C469,'Customer_Dim'!$A$2:$A$501,'Customer_Dim'!$I$2:$I$501)</f>
        <v>Silver</v>
      </c>
      <c r="R469" s="1" t="str">
        <f>_xlfn.XLOOKUP(C469,'Customer_Dim'!$A$2:$A$501,'Customer_Dim'!$D$2:$D$501)</f>
        <v>Male</v>
      </c>
      <c r="S469" s="1" t="str">
        <f>_xlfn.XLOOKUP(C469,'Customer_Dim'!$A$2:$A$501,'Customer_Dim'!$L$2:$L$501)</f>
        <v>Senior</v>
      </c>
      <c r="T469" s="1" t="str">
        <f>_xlfn.XLOOKUP(E469,Store_Dim!$A$2:$A$21,Store_Dim!$C$2:$C$21)</f>
        <v>North</v>
      </c>
      <c r="U469" s="1" t="str">
        <f>_xlfn.XLOOKUP(E469,Store_Dim!$A$2:$A$21,Store_Dim!$E$2:$E$21)</f>
        <v>Flagship</v>
      </c>
      <c r="V469" s="1">
        <f>Table8[[#This Row],[Cost]]*Table8[[#This Row],[Quantity]]</f>
        <v>1845.88</v>
      </c>
      <c r="W469" s="1">
        <f>Table8[[#This Row],[Total_Amount]]-Table8[[#This Row],[Total Cost]]</f>
        <v>1220.7888000000003</v>
      </c>
    </row>
    <row r="470" spans="1:23" hidden="1" x14ac:dyDescent="0.25">
      <c r="A470" t="s">
        <v>3522</v>
      </c>
      <c r="B470" s="3">
        <v>45341</v>
      </c>
      <c r="C470" t="s">
        <v>373</v>
      </c>
      <c r="D470" t="s">
        <v>1704</v>
      </c>
      <c r="E470" t="s">
        <v>1904</v>
      </c>
      <c r="F470" s="4">
        <f>IF(ISBLANK(Sales_Fact[[#This Row],[Quantity]]),MEDIAN(Sales_Fact[Quantity]),Sales_Fact[[#This Row],[Quantity]])</f>
        <v>1</v>
      </c>
      <c r="G470" s="1">
        <f>IF(ISBLANK(Sales_Fact[[#This Row],[Unit_Price]]),MEDIAN(Sales_Fact[Unit_Price]),Sales_Fact[[#This Row],[Unit_Price]])</f>
        <v>880.89</v>
      </c>
      <c r="H470" s="2">
        <f>IF(ISBLANK(Sales_Fact[[#This Row],[Discount]]),MEDIAN(Sales_Fact[Discount]),Sales_Fact[[#This Row],[Discount]])</f>
        <v>0.13</v>
      </c>
      <c r="I470" t="s">
        <v>1861</v>
      </c>
      <c r="J470" s="1">
        <f>Sales_Fact[[#This Row],[Quantity2]]*Sales_Fact[[#This Row],[Unit_Price3]]*(1-Sales_Fact[[#This Row],[Discount4]])</f>
        <v>766.37429999999995</v>
      </c>
      <c r="K470" s="1">
        <f>Sales_Fact[[#This Row],[Quantity2]]*Sales_Fact[[#This Row],[Unit_Price3]]</f>
        <v>880.89</v>
      </c>
      <c r="L470" s="1">
        <f>Sales_Fact[[#This Row],[Gross Amount]]*Sales_Fact[[#This Row],[Discount4]]</f>
        <v>114.5157</v>
      </c>
      <c r="M470" s="1" t="str">
        <f>IF(Sales_Fact[[#This Row],[Total_Amount5]]&gt;1000,"High Value","Standard")</f>
        <v>Standard</v>
      </c>
      <c r="N470" s="1" t="str">
        <f>_xlfn.XLOOKUP(D470,Product_Dim!$A$2:$A$101,Product_Dim!$B$2:$B$101,"Not Found")</f>
        <v>HDMI Cable – 2m</v>
      </c>
      <c r="O470" s="1" t="str">
        <f>_xlfn.XLOOKUP(D470,Product_Dim!$A$2:$A$101,Product_Dim!$C$2:$C$101)</f>
        <v>Electronics</v>
      </c>
      <c r="P470" s="1">
        <f>_xlfn.XLOOKUP(D470,Product_Dim!$A$2:$A$101,Product_Dim!$H$2:$H$101)</f>
        <v>88.49</v>
      </c>
      <c r="Q470" s="1" t="str">
        <f>_xlfn.XLOOKUP(C470,'Customer_Dim'!$A$2:$A$501,'Customer_Dim'!$I$2:$I$501)</f>
        <v>Silver</v>
      </c>
      <c r="R470" s="1" t="str">
        <f>_xlfn.XLOOKUP(C470,'Customer_Dim'!$A$2:$A$501,'Customer_Dim'!$D$2:$D$501)</f>
        <v>Male</v>
      </c>
      <c r="S470" s="1" t="str">
        <f>_xlfn.XLOOKUP(C470,'Customer_Dim'!$A$2:$A$501,'Customer_Dim'!$L$2:$L$501)</f>
        <v>Senior</v>
      </c>
      <c r="T470" s="1" t="str">
        <f>_xlfn.XLOOKUP(E470,Store_Dim!$A$2:$A$21,Store_Dim!$C$2:$C$21)</f>
        <v>East</v>
      </c>
      <c r="U470" s="1" t="str">
        <f>_xlfn.XLOOKUP(E470,Store_Dim!$A$2:$A$21,Store_Dim!$E$2:$E$21)</f>
        <v>Online</v>
      </c>
      <c r="V470" s="1">
        <f>Table8[[#This Row],[Cost]]*Table8[[#This Row],[Quantity]]</f>
        <v>88.49</v>
      </c>
      <c r="W470" s="1">
        <f>Table8[[#This Row],[Total_Amount]]-Table8[[#This Row],[Total Cost]]</f>
        <v>677.88429999999994</v>
      </c>
    </row>
    <row r="471" spans="1:23" hidden="1" x14ac:dyDescent="0.25">
      <c r="A471" t="s">
        <v>2239</v>
      </c>
      <c r="B471" s="3">
        <v>45501</v>
      </c>
      <c r="C471" t="s">
        <v>373</v>
      </c>
      <c r="D471" t="s">
        <v>1626</v>
      </c>
      <c r="E471" t="s">
        <v>1913</v>
      </c>
      <c r="F471" s="4">
        <f>IF(ISBLANK(Sales_Fact[[#This Row],[Quantity]]),MEDIAN(Sales_Fact[Quantity]),Sales_Fact[[#This Row],[Quantity]])</f>
        <v>4</v>
      </c>
      <c r="G471" s="1">
        <f>IF(ISBLANK(Sales_Fact[[#This Row],[Unit_Price]]),MEDIAN(Sales_Fact[Unit_Price]),Sales_Fact[[#This Row],[Unit_Price]])</f>
        <v>610.6</v>
      </c>
      <c r="H471" s="2">
        <f>IF(ISBLANK(Sales_Fact[[#This Row],[Discount]]),MEDIAN(Sales_Fact[Discount]),Sales_Fact[[#This Row],[Discount]])</f>
        <v>0.1</v>
      </c>
      <c r="I471" t="s">
        <v>1864</v>
      </c>
      <c r="J471" s="1">
        <f>Sales_Fact[[#This Row],[Quantity2]]*Sales_Fact[[#This Row],[Unit_Price3]]*(1-Sales_Fact[[#This Row],[Discount4]])</f>
        <v>2198.1600000000003</v>
      </c>
      <c r="K471" s="1">
        <f>Sales_Fact[[#This Row],[Quantity2]]*Sales_Fact[[#This Row],[Unit_Price3]]</f>
        <v>2442.4</v>
      </c>
      <c r="L471" s="1">
        <f>Sales_Fact[[#This Row],[Gross Amount]]*Sales_Fact[[#This Row],[Discount4]]</f>
        <v>244.24</v>
      </c>
      <c r="M471" s="1" t="str">
        <f>IF(Sales_Fact[[#This Row],[Total_Amount5]]&gt;1000,"High Value","Standard")</f>
        <v>High Value</v>
      </c>
      <c r="N471" s="1" t="str">
        <f>_xlfn.XLOOKUP(D471,Product_Dim!$A$2:$A$101,Product_Dim!$B$2:$B$101,"Not Found")</f>
        <v>Women's Scarf Set</v>
      </c>
      <c r="O471" s="1" t="str">
        <f>_xlfn.XLOOKUP(D471,Product_Dim!$A$2:$A$101,Product_Dim!$C$2:$C$101)</f>
        <v>Clothing</v>
      </c>
      <c r="P471" s="1">
        <f>_xlfn.XLOOKUP(D471,Product_Dim!$A$2:$A$101,Product_Dim!$H$2:$H$101)</f>
        <v>174.02</v>
      </c>
      <c r="Q471" s="1" t="str">
        <f>_xlfn.XLOOKUP(C471,'Customer_Dim'!$A$2:$A$501,'Customer_Dim'!$I$2:$I$501)</f>
        <v>Silver</v>
      </c>
      <c r="R471" s="1" t="str">
        <f>_xlfn.XLOOKUP(C471,'Customer_Dim'!$A$2:$A$501,'Customer_Dim'!$D$2:$D$501)</f>
        <v>Male</v>
      </c>
      <c r="S471" s="1" t="str">
        <f>_xlfn.XLOOKUP(C471,'Customer_Dim'!$A$2:$A$501,'Customer_Dim'!$L$2:$L$501)</f>
        <v>Senior</v>
      </c>
      <c r="T471" s="1" t="str">
        <f>_xlfn.XLOOKUP(E471,Store_Dim!$A$2:$A$21,Store_Dim!$C$2:$C$21)</f>
        <v>North</v>
      </c>
      <c r="U471" s="1" t="str">
        <f>_xlfn.XLOOKUP(E471,Store_Dim!$A$2:$A$21,Store_Dim!$E$2:$E$21)</f>
        <v>Online</v>
      </c>
      <c r="V471" s="1">
        <f>Table8[[#This Row],[Cost]]*Table8[[#This Row],[Quantity]]</f>
        <v>696.08</v>
      </c>
      <c r="W471" s="1">
        <f>Table8[[#This Row],[Total_Amount]]-Table8[[#This Row],[Total Cost]]</f>
        <v>1502.0800000000004</v>
      </c>
    </row>
    <row r="472" spans="1:23" hidden="1" x14ac:dyDescent="0.25">
      <c r="A472" t="s">
        <v>2657</v>
      </c>
      <c r="B472" s="3">
        <v>45902</v>
      </c>
      <c r="C472" t="s">
        <v>373</v>
      </c>
      <c r="D472" t="s">
        <v>1662</v>
      </c>
      <c r="E472" t="s">
        <v>1904</v>
      </c>
      <c r="F472" s="4">
        <f>IF(ISBLANK(Sales_Fact[[#This Row],[Quantity]]),MEDIAN(Sales_Fact[Quantity]),Sales_Fact[[#This Row],[Quantity]])</f>
        <v>1</v>
      </c>
      <c r="G472" s="1">
        <f>IF(ISBLANK(Sales_Fact[[#This Row],[Unit_Price]]),MEDIAN(Sales_Fact[Unit_Price]),Sales_Fact[[#This Row],[Unit_Price]])</f>
        <v>514.19000000000005</v>
      </c>
      <c r="H472" s="2">
        <f>IF(ISBLANK(Sales_Fact[[#This Row],[Discount]]),MEDIAN(Sales_Fact[Discount]),Sales_Fact[[#This Row],[Discount]])</f>
        <v>0.2</v>
      </c>
      <c r="I472" t="s">
        <v>1868</v>
      </c>
      <c r="J472" s="1">
        <f>Sales_Fact[[#This Row],[Quantity2]]*Sales_Fact[[#This Row],[Unit_Price3]]*(1-Sales_Fact[[#This Row],[Discount4]])</f>
        <v>411.35200000000009</v>
      </c>
      <c r="K472" s="1">
        <f>Sales_Fact[[#This Row],[Quantity2]]*Sales_Fact[[#This Row],[Unit_Price3]]</f>
        <v>514.19000000000005</v>
      </c>
      <c r="L472" s="1">
        <f>Sales_Fact[[#This Row],[Gross Amount]]*Sales_Fact[[#This Row],[Discount4]]</f>
        <v>102.83800000000002</v>
      </c>
      <c r="M472" s="1" t="str">
        <f>IF(Sales_Fact[[#This Row],[Total_Amount5]]&gt;1000,"High Value","Standard")</f>
        <v>Standard</v>
      </c>
      <c r="N472" s="1" t="str">
        <f>_xlfn.XLOOKUP(D472,Product_Dim!$A$2:$A$101,Product_Dim!$B$2:$B$101,"Not Found")</f>
        <v>Men's Casual Sneakers</v>
      </c>
      <c r="O472" s="1" t="str">
        <f>_xlfn.XLOOKUP(D472,Product_Dim!$A$2:$A$101,Product_Dim!$C$2:$C$101)</f>
        <v>Clothing</v>
      </c>
      <c r="P472" s="1">
        <f>_xlfn.XLOOKUP(D472,Product_Dim!$A$2:$A$101,Product_Dim!$H$2:$H$101)</f>
        <v>353.47</v>
      </c>
      <c r="Q472" s="1" t="str">
        <f>_xlfn.XLOOKUP(C472,'Customer_Dim'!$A$2:$A$501,'Customer_Dim'!$I$2:$I$501)</f>
        <v>Silver</v>
      </c>
      <c r="R472" s="1" t="str">
        <f>_xlfn.XLOOKUP(C472,'Customer_Dim'!$A$2:$A$501,'Customer_Dim'!$D$2:$D$501)</f>
        <v>Male</v>
      </c>
      <c r="S472" s="1" t="str">
        <f>_xlfn.XLOOKUP(C472,'Customer_Dim'!$A$2:$A$501,'Customer_Dim'!$L$2:$L$501)</f>
        <v>Senior</v>
      </c>
      <c r="T472" s="1" t="str">
        <f>_xlfn.XLOOKUP(E472,Store_Dim!$A$2:$A$21,Store_Dim!$C$2:$C$21)</f>
        <v>East</v>
      </c>
      <c r="U472" s="1" t="str">
        <f>_xlfn.XLOOKUP(E472,Store_Dim!$A$2:$A$21,Store_Dim!$E$2:$E$21)</f>
        <v>Online</v>
      </c>
      <c r="V472" s="1">
        <f>Table8[[#This Row],[Cost]]*Table8[[#This Row],[Quantity]]</f>
        <v>353.47</v>
      </c>
      <c r="W472" s="1">
        <f>Table8[[#This Row],[Total_Amount]]-Table8[[#This Row],[Total Cost]]</f>
        <v>57.882000000000062</v>
      </c>
    </row>
    <row r="473" spans="1:23" hidden="1" x14ac:dyDescent="0.25">
      <c r="A473" t="s">
        <v>3381</v>
      </c>
      <c r="B473" s="3">
        <v>45292</v>
      </c>
      <c r="C473" t="s">
        <v>373</v>
      </c>
      <c r="D473" t="s">
        <v>1602</v>
      </c>
      <c r="E473" t="s">
        <v>1913</v>
      </c>
      <c r="F473" s="4">
        <f>IF(ISBLANK(Sales_Fact[[#This Row],[Quantity]]),MEDIAN(Sales_Fact[Quantity]),Sales_Fact[[#This Row],[Quantity]])</f>
        <v>1</v>
      </c>
      <c r="G473" s="1">
        <f>IF(ISBLANK(Sales_Fact[[#This Row],[Unit_Price]]),MEDIAN(Sales_Fact[Unit_Price]),Sales_Fact[[#This Row],[Unit_Price]])</f>
        <v>546.20000000000005</v>
      </c>
      <c r="H473" s="2">
        <f>IF(ISBLANK(Sales_Fact[[#This Row],[Discount]]),MEDIAN(Sales_Fact[Discount]),Sales_Fact[[#This Row],[Discount]])</f>
        <v>0.22</v>
      </c>
      <c r="I473" t="s">
        <v>1864</v>
      </c>
      <c r="J473" s="1">
        <f>Sales_Fact[[#This Row],[Quantity2]]*Sales_Fact[[#This Row],[Unit_Price3]]*(1-Sales_Fact[[#This Row],[Discount4]])</f>
        <v>426.03600000000006</v>
      </c>
      <c r="K473" s="1">
        <f>Sales_Fact[[#This Row],[Quantity2]]*Sales_Fact[[#This Row],[Unit_Price3]]</f>
        <v>546.20000000000005</v>
      </c>
      <c r="L473" s="1">
        <f>Sales_Fact[[#This Row],[Gross Amount]]*Sales_Fact[[#This Row],[Discount4]]</f>
        <v>120.16400000000002</v>
      </c>
      <c r="M473" s="1" t="str">
        <f>IF(Sales_Fact[[#This Row],[Total_Amount5]]&gt;1000,"High Value","Standard")</f>
        <v>Standard</v>
      </c>
      <c r="N473" s="1" t="str">
        <f>_xlfn.XLOOKUP(D473,Product_Dim!$A$2:$A$101,Product_Dim!$B$2:$B$101,"Not Found")</f>
        <v>Soccer Training Cone Set</v>
      </c>
      <c r="O473" s="1" t="str">
        <f>_xlfn.XLOOKUP(D473,Product_Dim!$A$2:$A$101,Product_Dim!$C$2:$C$101)</f>
        <v>Sports</v>
      </c>
      <c r="P473" s="1">
        <f>_xlfn.XLOOKUP(D473,Product_Dim!$A$2:$A$101,Product_Dim!$H$2:$H$101)</f>
        <v>144.53</v>
      </c>
      <c r="Q473" s="1" t="str">
        <f>_xlfn.XLOOKUP(C473,'Customer_Dim'!$A$2:$A$501,'Customer_Dim'!$I$2:$I$501)</f>
        <v>Silver</v>
      </c>
      <c r="R473" s="1" t="str">
        <f>_xlfn.XLOOKUP(C473,'Customer_Dim'!$A$2:$A$501,'Customer_Dim'!$D$2:$D$501)</f>
        <v>Male</v>
      </c>
      <c r="S473" s="1" t="str">
        <f>_xlfn.XLOOKUP(C473,'Customer_Dim'!$A$2:$A$501,'Customer_Dim'!$L$2:$L$501)</f>
        <v>Senior</v>
      </c>
      <c r="T473" s="1" t="str">
        <f>_xlfn.XLOOKUP(E473,Store_Dim!$A$2:$A$21,Store_Dim!$C$2:$C$21)</f>
        <v>North</v>
      </c>
      <c r="U473" s="1" t="str">
        <f>_xlfn.XLOOKUP(E473,Store_Dim!$A$2:$A$21,Store_Dim!$E$2:$E$21)</f>
        <v>Online</v>
      </c>
      <c r="V473" s="1">
        <f>Table8[[#This Row],[Cost]]*Table8[[#This Row],[Quantity]]</f>
        <v>144.53</v>
      </c>
      <c r="W473" s="1">
        <f>Table8[[#This Row],[Total_Amount]]-Table8[[#This Row],[Total Cost]]</f>
        <v>281.50600000000009</v>
      </c>
    </row>
    <row r="474" spans="1:23" hidden="1" x14ac:dyDescent="0.25">
      <c r="A474" t="s">
        <v>2783</v>
      </c>
      <c r="B474" s="3">
        <v>45696</v>
      </c>
      <c r="C474" t="s">
        <v>376</v>
      </c>
      <c r="D474" t="s">
        <v>1722</v>
      </c>
      <c r="E474" t="s">
        <v>1860</v>
      </c>
      <c r="F474" s="4">
        <f>IF(ISBLANK(Sales_Fact[[#This Row],[Quantity]]),MEDIAN(Sales_Fact[Quantity]),Sales_Fact[[#This Row],[Quantity]])</f>
        <v>3</v>
      </c>
      <c r="G474" s="1">
        <f>IF(ISBLANK(Sales_Fact[[#This Row],[Unit_Price]]),MEDIAN(Sales_Fact[Unit_Price]),Sales_Fact[[#This Row],[Unit_Price]])</f>
        <v>416.01</v>
      </c>
      <c r="H474" s="2">
        <f>IF(ISBLANK(Sales_Fact[[#This Row],[Discount]]),MEDIAN(Sales_Fact[Discount]),Sales_Fact[[#This Row],[Discount]])</f>
        <v>0.02</v>
      </c>
      <c r="I474" t="s">
        <v>1861</v>
      </c>
      <c r="J474" s="1">
        <f>Sales_Fact[[#This Row],[Quantity2]]*Sales_Fact[[#This Row],[Unit_Price3]]*(1-Sales_Fact[[#This Row],[Discount4]])</f>
        <v>1223.0693999999999</v>
      </c>
      <c r="K474" s="1">
        <f>Sales_Fact[[#This Row],[Quantity2]]*Sales_Fact[[#This Row],[Unit_Price3]]</f>
        <v>1248.03</v>
      </c>
      <c r="L474" s="1">
        <f>Sales_Fact[[#This Row],[Gross Amount]]*Sales_Fact[[#This Row],[Discount4]]</f>
        <v>24.960599999999999</v>
      </c>
      <c r="M474" s="1" t="str">
        <f>IF(Sales_Fact[[#This Row],[Total_Amount5]]&gt;1000,"High Value","Standard")</f>
        <v>High Value</v>
      </c>
      <c r="N474" s="1" t="str">
        <f>_xlfn.XLOOKUP(D474,Product_Dim!$A$2:$A$101,Product_Dim!$B$2:$B$101,"Not Found")</f>
        <v>Foam Roller</v>
      </c>
      <c r="O474" s="1" t="str">
        <f>_xlfn.XLOOKUP(D474,Product_Dim!$A$2:$A$101,Product_Dim!$C$2:$C$101)</f>
        <v>Sports</v>
      </c>
      <c r="P474" s="1">
        <f>_xlfn.XLOOKUP(D474,Product_Dim!$A$2:$A$101,Product_Dim!$H$2:$H$101)</f>
        <v>30.62</v>
      </c>
      <c r="Q474" s="1" t="str">
        <f>_xlfn.XLOOKUP(C474,'Customer_Dim'!$A$2:$A$501,'Customer_Dim'!$I$2:$I$501)</f>
        <v>Gold</v>
      </c>
      <c r="R474" s="1" t="str">
        <f>_xlfn.XLOOKUP(C474,'Customer_Dim'!$A$2:$A$501,'Customer_Dim'!$D$2:$D$501)</f>
        <v>Female</v>
      </c>
      <c r="S474" s="1" t="str">
        <f>_xlfn.XLOOKUP(C474,'Customer_Dim'!$A$2:$A$501,'Customer_Dim'!$L$2:$L$501)</f>
        <v>Senior</v>
      </c>
      <c r="T474" s="1" t="str">
        <f>_xlfn.XLOOKUP(E474,Store_Dim!$A$2:$A$21,Store_Dim!$C$2:$C$21)</f>
        <v>North</v>
      </c>
      <c r="U474" s="1" t="str">
        <f>_xlfn.XLOOKUP(E474,Store_Dim!$A$2:$A$21,Store_Dim!$E$2:$E$21)</f>
        <v>Outlet</v>
      </c>
      <c r="V474" s="1">
        <f>Table8[[#This Row],[Cost]]*Table8[[#This Row],[Quantity]]</f>
        <v>91.86</v>
      </c>
      <c r="W474" s="1">
        <f>Table8[[#This Row],[Total_Amount]]-Table8[[#This Row],[Total Cost]]</f>
        <v>1131.2094</v>
      </c>
    </row>
    <row r="475" spans="1:23" hidden="1" x14ac:dyDescent="0.25">
      <c r="A475" t="s">
        <v>2003</v>
      </c>
      <c r="B475" s="3">
        <v>45405</v>
      </c>
      <c r="C475" t="s">
        <v>376</v>
      </c>
      <c r="D475" t="s">
        <v>1668</v>
      </c>
      <c r="E475" t="s">
        <v>1931</v>
      </c>
      <c r="F475" s="4">
        <f>IF(ISBLANK(Sales_Fact[[#This Row],[Quantity]]),MEDIAN(Sales_Fact[Quantity]),Sales_Fact[[#This Row],[Quantity]])</f>
        <v>1</v>
      </c>
      <c r="G475" s="1">
        <f>IF(ISBLANK(Sales_Fact[[#This Row],[Unit_Price]]),MEDIAN(Sales_Fact[Unit_Price]),Sales_Fact[[#This Row],[Unit_Price]])</f>
        <v>30.94</v>
      </c>
      <c r="H475" s="2">
        <f>IF(ISBLANK(Sales_Fact[[#This Row],[Discount]]),MEDIAN(Sales_Fact[Discount]),Sales_Fact[[#This Row],[Discount]])</f>
        <v>0.21</v>
      </c>
      <c r="I475" t="s">
        <v>1868</v>
      </c>
      <c r="J475" s="1">
        <f>Sales_Fact[[#This Row],[Quantity2]]*Sales_Fact[[#This Row],[Unit_Price3]]*(1-Sales_Fact[[#This Row],[Discount4]])</f>
        <v>24.442600000000002</v>
      </c>
      <c r="K475" s="1">
        <f>Sales_Fact[[#This Row],[Quantity2]]*Sales_Fact[[#This Row],[Unit_Price3]]</f>
        <v>30.94</v>
      </c>
      <c r="L475" s="1">
        <f>Sales_Fact[[#This Row],[Gross Amount]]*Sales_Fact[[#This Row],[Discount4]]</f>
        <v>6.4973999999999998</v>
      </c>
      <c r="M475" s="1" t="str">
        <f>IF(Sales_Fact[[#This Row],[Total_Amount5]]&gt;1000,"High Value","Standard")</f>
        <v>Standard</v>
      </c>
      <c r="N475" s="1" t="str">
        <f>_xlfn.XLOOKUP(D475,Product_Dim!$A$2:$A$101,Product_Dim!$B$2:$B$101,"Not Found")</f>
        <v>Portable Power Bank</v>
      </c>
      <c r="O475" s="1" t="str">
        <f>_xlfn.XLOOKUP(D475,Product_Dim!$A$2:$A$101,Product_Dim!$C$2:$C$101)</f>
        <v>Electronics</v>
      </c>
      <c r="P475" s="1">
        <f>_xlfn.XLOOKUP(D475,Product_Dim!$A$2:$A$101,Product_Dim!$H$2:$H$101)</f>
        <v>326.06</v>
      </c>
      <c r="Q475" s="1" t="str">
        <f>_xlfn.XLOOKUP(C475,'Customer_Dim'!$A$2:$A$501,'Customer_Dim'!$I$2:$I$501)</f>
        <v>Gold</v>
      </c>
      <c r="R475" s="1" t="str">
        <f>_xlfn.XLOOKUP(C475,'Customer_Dim'!$A$2:$A$501,'Customer_Dim'!$D$2:$D$501)</f>
        <v>Female</v>
      </c>
      <c r="S475" s="1" t="str">
        <f>_xlfn.XLOOKUP(C475,'Customer_Dim'!$A$2:$A$501,'Customer_Dim'!$L$2:$L$501)</f>
        <v>Senior</v>
      </c>
      <c r="T475" s="1" t="str">
        <f>_xlfn.XLOOKUP(E475,Store_Dim!$A$2:$A$21,Store_Dim!$C$2:$C$21)</f>
        <v>South</v>
      </c>
      <c r="U475" s="1" t="str">
        <f>_xlfn.XLOOKUP(E475,Store_Dim!$A$2:$A$21,Store_Dim!$E$2:$E$21)</f>
        <v>Online</v>
      </c>
      <c r="V475" s="1">
        <f>Table8[[#This Row],[Cost]]*Table8[[#This Row],[Quantity]]</f>
        <v>326.06</v>
      </c>
      <c r="W475" s="1">
        <f>Table8[[#This Row],[Total_Amount]]-Table8[[#This Row],[Total Cost]]</f>
        <v>-301.61739999999998</v>
      </c>
    </row>
    <row r="476" spans="1:23" hidden="1" x14ac:dyDescent="0.25">
      <c r="A476" t="s">
        <v>2738</v>
      </c>
      <c r="B476" s="3">
        <v>45678</v>
      </c>
      <c r="C476" t="s">
        <v>376</v>
      </c>
      <c r="D476" t="s">
        <v>1755</v>
      </c>
      <c r="E476" t="s">
        <v>1931</v>
      </c>
      <c r="F476" s="4">
        <f>IF(ISBLANK(Sales_Fact[[#This Row],[Quantity]]),MEDIAN(Sales_Fact[Quantity]),Sales_Fact[[#This Row],[Quantity]])</f>
        <v>3</v>
      </c>
      <c r="G476" s="1">
        <f>IF(ISBLANK(Sales_Fact[[#This Row],[Unit_Price]]),MEDIAN(Sales_Fact[Unit_Price]),Sales_Fact[[#This Row],[Unit_Price]])</f>
        <v>666.39</v>
      </c>
      <c r="H476" s="2">
        <f>IF(ISBLANK(Sales_Fact[[#This Row],[Discount]]),MEDIAN(Sales_Fact[Discount]),Sales_Fact[[#This Row],[Discount]])</f>
        <v>0.21</v>
      </c>
      <c r="I476" t="s">
        <v>1864</v>
      </c>
      <c r="J476" s="1">
        <f>Sales_Fact[[#This Row],[Quantity2]]*Sales_Fact[[#This Row],[Unit_Price3]]*(1-Sales_Fact[[#This Row],[Discount4]])</f>
        <v>1579.3443000000002</v>
      </c>
      <c r="K476" s="1">
        <f>Sales_Fact[[#This Row],[Quantity2]]*Sales_Fact[[#This Row],[Unit_Price3]]</f>
        <v>1999.17</v>
      </c>
      <c r="L476" s="1">
        <f>Sales_Fact[[#This Row],[Gross Amount]]*Sales_Fact[[#This Row],[Discount4]]</f>
        <v>419.82569999999998</v>
      </c>
      <c r="M476" s="1" t="str">
        <f>IF(Sales_Fact[[#This Row],[Total_Amount5]]&gt;1000,"High Value","Standard")</f>
        <v>High Value</v>
      </c>
      <c r="N476" s="1" t="str">
        <f>_xlfn.XLOOKUP(D476,Product_Dim!$A$2:$A$101,Product_Dim!$B$2:$B$101,"Not Found")</f>
        <v>Wooden Nightstand</v>
      </c>
      <c r="O476" s="1" t="str">
        <f>_xlfn.XLOOKUP(D476,Product_Dim!$A$2:$A$101,Product_Dim!$C$2:$C$101)</f>
        <v>Home</v>
      </c>
      <c r="P476" s="1">
        <f>_xlfn.XLOOKUP(D476,Product_Dim!$A$2:$A$101,Product_Dim!$H$2:$H$101)</f>
        <v>243.7</v>
      </c>
      <c r="Q476" s="1" t="str">
        <f>_xlfn.XLOOKUP(C476,'Customer_Dim'!$A$2:$A$501,'Customer_Dim'!$I$2:$I$501)</f>
        <v>Gold</v>
      </c>
      <c r="R476" s="1" t="str">
        <f>_xlfn.XLOOKUP(C476,'Customer_Dim'!$A$2:$A$501,'Customer_Dim'!$D$2:$D$501)</f>
        <v>Female</v>
      </c>
      <c r="S476" s="1" t="str">
        <f>_xlfn.XLOOKUP(C476,'Customer_Dim'!$A$2:$A$501,'Customer_Dim'!$L$2:$L$501)</f>
        <v>Senior</v>
      </c>
      <c r="T476" s="1" t="str">
        <f>_xlfn.XLOOKUP(E476,Store_Dim!$A$2:$A$21,Store_Dim!$C$2:$C$21)</f>
        <v>South</v>
      </c>
      <c r="U476" s="1" t="str">
        <f>_xlfn.XLOOKUP(E476,Store_Dim!$A$2:$A$21,Store_Dim!$E$2:$E$21)</f>
        <v>Online</v>
      </c>
      <c r="V476" s="1">
        <f>Table8[[#This Row],[Cost]]*Table8[[#This Row],[Quantity]]</f>
        <v>731.09999999999991</v>
      </c>
      <c r="W476" s="1">
        <f>Table8[[#This Row],[Total_Amount]]-Table8[[#This Row],[Total Cost]]</f>
        <v>848.24430000000029</v>
      </c>
    </row>
    <row r="477" spans="1:23" hidden="1" x14ac:dyDescent="0.25">
      <c r="A477" t="s">
        <v>2455</v>
      </c>
      <c r="B477" s="3">
        <v>45384</v>
      </c>
      <c r="C477" t="s">
        <v>376</v>
      </c>
      <c r="D477" t="s">
        <v>1719</v>
      </c>
      <c r="E477" t="s">
        <v>1890</v>
      </c>
      <c r="F477" s="4">
        <f>IF(ISBLANK(Sales_Fact[[#This Row],[Quantity]]),MEDIAN(Sales_Fact[Quantity]),Sales_Fact[[#This Row],[Quantity]])</f>
        <v>2</v>
      </c>
      <c r="G477" s="1">
        <f>IF(ISBLANK(Sales_Fact[[#This Row],[Unit_Price]]),MEDIAN(Sales_Fact[Unit_Price]),Sales_Fact[[#This Row],[Unit_Price]])</f>
        <v>145.26</v>
      </c>
      <c r="H477" s="2">
        <f>IF(ISBLANK(Sales_Fact[[#This Row],[Discount]]),MEDIAN(Sales_Fact[Discount]),Sales_Fact[[#This Row],[Discount]])</f>
        <v>0.19</v>
      </c>
      <c r="I477" t="s">
        <v>1868</v>
      </c>
      <c r="J477" s="1">
        <f>Sales_Fact[[#This Row],[Quantity2]]*Sales_Fact[[#This Row],[Unit_Price3]]*(1-Sales_Fact[[#This Row],[Discount4]])</f>
        <v>235.3212</v>
      </c>
      <c r="K477" s="1">
        <f>Sales_Fact[[#This Row],[Quantity2]]*Sales_Fact[[#This Row],[Unit_Price3]]</f>
        <v>290.52</v>
      </c>
      <c r="L477" s="1">
        <f>Sales_Fact[[#This Row],[Gross Amount]]*Sales_Fact[[#This Row],[Discount4]]</f>
        <v>55.198799999999999</v>
      </c>
      <c r="M477" s="1" t="str">
        <f>IF(Sales_Fact[[#This Row],[Total_Amount5]]&gt;1000,"High Value","Standard")</f>
        <v>Standard</v>
      </c>
      <c r="N477" s="1" t="str">
        <f>_xlfn.XLOOKUP(D477,Product_Dim!$A$2:$A$101,Product_Dim!$B$2:$B$101,"Not Found")</f>
        <v>Premium Blanket Throw</v>
      </c>
      <c r="O477" s="1" t="str">
        <f>_xlfn.XLOOKUP(D477,Product_Dim!$A$2:$A$101,Product_Dim!$C$2:$C$101)</f>
        <v>Home</v>
      </c>
      <c r="P477" s="1">
        <f>_xlfn.XLOOKUP(D477,Product_Dim!$A$2:$A$101,Product_Dim!$H$2:$H$101)</f>
        <v>461.47</v>
      </c>
      <c r="Q477" s="1" t="str">
        <f>_xlfn.XLOOKUP(C477,'Customer_Dim'!$A$2:$A$501,'Customer_Dim'!$I$2:$I$501)</f>
        <v>Gold</v>
      </c>
      <c r="R477" s="1" t="str">
        <f>_xlfn.XLOOKUP(C477,'Customer_Dim'!$A$2:$A$501,'Customer_Dim'!$D$2:$D$501)</f>
        <v>Female</v>
      </c>
      <c r="S477" s="1" t="str">
        <f>_xlfn.XLOOKUP(C477,'Customer_Dim'!$A$2:$A$501,'Customer_Dim'!$L$2:$L$501)</f>
        <v>Senior</v>
      </c>
      <c r="T477" s="1" t="str">
        <f>_xlfn.XLOOKUP(E477,Store_Dim!$A$2:$A$21,Store_Dim!$C$2:$C$21)</f>
        <v>South</v>
      </c>
      <c r="U477" s="1" t="str">
        <f>_xlfn.XLOOKUP(E477,Store_Dim!$A$2:$A$21,Store_Dim!$E$2:$E$21)</f>
        <v>Flagship</v>
      </c>
      <c r="V477" s="1">
        <f>Table8[[#This Row],[Cost]]*Table8[[#This Row],[Quantity]]</f>
        <v>922.94</v>
      </c>
      <c r="W477" s="1">
        <f>Table8[[#This Row],[Total_Amount]]-Table8[[#This Row],[Total Cost]]</f>
        <v>-687.61880000000008</v>
      </c>
    </row>
    <row r="478" spans="1:23" hidden="1" x14ac:dyDescent="0.25">
      <c r="A478" t="s">
        <v>2444</v>
      </c>
      <c r="B478" s="3">
        <v>45840</v>
      </c>
      <c r="C478" t="s">
        <v>376</v>
      </c>
      <c r="D478" t="s">
        <v>1591</v>
      </c>
      <c r="E478" t="s">
        <v>1896</v>
      </c>
      <c r="F478" s="4">
        <f>IF(ISBLANK(Sales_Fact[[#This Row],[Quantity]]),MEDIAN(Sales_Fact[Quantity]),Sales_Fact[[#This Row],[Quantity]])</f>
        <v>4</v>
      </c>
      <c r="G478" s="1">
        <f>IF(ISBLANK(Sales_Fact[[#This Row],[Unit_Price]]),MEDIAN(Sales_Fact[Unit_Price]),Sales_Fact[[#This Row],[Unit_Price]])</f>
        <v>940.77</v>
      </c>
      <c r="H478" s="2">
        <f>IF(ISBLANK(Sales_Fact[[#This Row],[Discount]]),MEDIAN(Sales_Fact[Discount]),Sales_Fact[[#This Row],[Discount]])</f>
        <v>0.24</v>
      </c>
      <c r="I478" t="s">
        <v>1868</v>
      </c>
      <c r="J478" s="1">
        <f>Sales_Fact[[#This Row],[Quantity2]]*Sales_Fact[[#This Row],[Unit_Price3]]*(1-Sales_Fact[[#This Row],[Discount4]])</f>
        <v>2859.9407999999999</v>
      </c>
      <c r="K478" s="1">
        <f>Sales_Fact[[#This Row],[Quantity2]]*Sales_Fact[[#This Row],[Unit_Price3]]</f>
        <v>3763.08</v>
      </c>
      <c r="L478" s="1">
        <f>Sales_Fact[[#This Row],[Gross Amount]]*Sales_Fact[[#This Row],[Discount4]]</f>
        <v>903.13919999999996</v>
      </c>
      <c r="M478" s="1" t="str">
        <f>IF(Sales_Fact[[#This Row],[Total_Amount5]]&gt;1000,"High Value","Standard")</f>
        <v>High Value</v>
      </c>
      <c r="N478" s="1" t="str">
        <f>_xlfn.XLOOKUP(D478,Product_Dim!$A$2:$A$101,Product_Dim!$B$2:$B$101,"Not Found")</f>
        <v>USB-C Fast Charger</v>
      </c>
      <c r="O478" s="1" t="str">
        <f>_xlfn.XLOOKUP(D478,Product_Dim!$A$2:$A$101,Product_Dim!$C$2:$C$101)</f>
        <v>Electronics</v>
      </c>
      <c r="P478" s="1">
        <f>_xlfn.XLOOKUP(D478,Product_Dim!$A$2:$A$101,Product_Dim!$H$2:$H$101)</f>
        <v>242.23</v>
      </c>
      <c r="Q478" s="1" t="str">
        <f>_xlfn.XLOOKUP(C478,'Customer_Dim'!$A$2:$A$501,'Customer_Dim'!$I$2:$I$501)</f>
        <v>Gold</v>
      </c>
      <c r="R478" s="1" t="str">
        <f>_xlfn.XLOOKUP(C478,'Customer_Dim'!$A$2:$A$501,'Customer_Dim'!$D$2:$D$501)</f>
        <v>Female</v>
      </c>
      <c r="S478" s="1" t="str">
        <f>_xlfn.XLOOKUP(C478,'Customer_Dim'!$A$2:$A$501,'Customer_Dim'!$L$2:$L$501)</f>
        <v>Senior</v>
      </c>
      <c r="T478" s="1" t="str">
        <f>_xlfn.XLOOKUP(E478,Store_Dim!$A$2:$A$21,Store_Dim!$C$2:$C$21)</f>
        <v>East</v>
      </c>
      <c r="U478" s="1" t="str">
        <f>_xlfn.XLOOKUP(E478,Store_Dim!$A$2:$A$21,Store_Dim!$E$2:$E$21)</f>
        <v>Flagship</v>
      </c>
      <c r="V478" s="1">
        <f>Table8[[#This Row],[Cost]]*Table8[[#This Row],[Quantity]]</f>
        <v>968.92</v>
      </c>
      <c r="W478" s="1">
        <f>Table8[[#This Row],[Total_Amount]]-Table8[[#This Row],[Total Cost]]</f>
        <v>1891.0207999999998</v>
      </c>
    </row>
    <row r="479" spans="1:23" hidden="1" x14ac:dyDescent="0.25">
      <c r="A479" t="s">
        <v>2950</v>
      </c>
      <c r="B479" s="3">
        <v>45385</v>
      </c>
      <c r="C479" t="s">
        <v>376</v>
      </c>
      <c r="D479" t="s">
        <v>1770</v>
      </c>
      <c r="E479" t="s">
        <v>1896</v>
      </c>
      <c r="F479" s="4">
        <f>IF(ISBLANK(Sales_Fact[[#This Row],[Quantity]]),MEDIAN(Sales_Fact[Quantity]),Sales_Fact[[#This Row],[Quantity]])</f>
        <v>1</v>
      </c>
      <c r="G479" s="1">
        <f>IF(ISBLANK(Sales_Fact[[#This Row],[Unit_Price]]),MEDIAN(Sales_Fact[Unit_Price]),Sales_Fact[[#This Row],[Unit_Price]])</f>
        <v>708.88</v>
      </c>
      <c r="H479" s="2">
        <f>IF(ISBLANK(Sales_Fact[[#This Row],[Discount]]),MEDIAN(Sales_Fact[Discount]),Sales_Fact[[#This Row],[Discount]])</f>
        <v>0.09</v>
      </c>
      <c r="I479" t="s">
        <v>1864</v>
      </c>
      <c r="J479" s="1">
        <f>Sales_Fact[[#This Row],[Quantity2]]*Sales_Fact[[#This Row],[Unit_Price3]]*(1-Sales_Fact[[#This Row],[Discount4]])</f>
        <v>645.08080000000007</v>
      </c>
      <c r="K479" s="1">
        <f>Sales_Fact[[#This Row],[Quantity2]]*Sales_Fact[[#This Row],[Unit_Price3]]</f>
        <v>708.88</v>
      </c>
      <c r="L479" s="1">
        <f>Sales_Fact[[#This Row],[Gross Amount]]*Sales_Fact[[#This Row],[Discount4]]</f>
        <v>63.799199999999999</v>
      </c>
      <c r="M479" s="1" t="str">
        <f>IF(Sales_Fact[[#This Row],[Total_Amount5]]&gt;1000,"High Value","Standard")</f>
        <v>Standard</v>
      </c>
      <c r="N479" s="1" t="str">
        <f>_xlfn.XLOOKUP(D479,Product_Dim!$A$2:$A$101,Product_Dim!$B$2:$B$101,"Not Found")</f>
        <v>Shin Guards – Adult</v>
      </c>
      <c r="O479" s="1" t="str">
        <f>_xlfn.XLOOKUP(D479,Product_Dim!$A$2:$A$101,Product_Dim!$C$2:$C$101)</f>
        <v>Sports</v>
      </c>
      <c r="P479" s="1">
        <f>_xlfn.XLOOKUP(D479,Product_Dim!$A$2:$A$101,Product_Dim!$H$2:$H$101)</f>
        <v>107.06</v>
      </c>
      <c r="Q479" s="1" t="str">
        <f>_xlfn.XLOOKUP(C479,'Customer_Dim'!$A$2:$A$501,'Customer_Dim'!$I$2:$I$501)</f>
        <v>Gold</v>
      </c>
      <c r="R479" s="1" t="str">
        <f>_xlfn.XLOOKUP(C479,'Customer_Dim'!$A$2:$A$501,'Customer_Dim'!$D$2:$D$501)</f>
        <v>Female</v>
      </c>
      <c r="S479" s="1" t="str">
        <f>_xlfn.XLOOKUP(C479,'Customer_Dim'!$A$2:$A$501,'Customer_Dim'!$L$2:$L$501)</f>
        <v>Senior</v>
      </c>
      <c r="T479" s="1" t="str">
        <f>_xlfn.XLOOKUP(E479,Store_Dim!$A$2:$A$21,Store_Dim!$C$2:$C$21)</f>
        <v>East</v>
      </c>
      <c r="U479" s="1" t="str">
        <f>_xlfn.XLOOKUP(E479,Store_Dim!$A$2:$A$21,Store_Dim!$E$2:$E$21)</f>
        <v>Flagship</v>
      </c>
      <c r="V479" s="1">
        <f>Table8[[#This Row],[Cost]]*Table8[[#This Row],[Quantity]]</f>
        <v>107.06</v>
      </c>
      <c r="W479" s="1">
        <f>Table8[[#This Row],[Total_Amount]]-Table8[[#This Row],[Total Cost]]</f>
        <v>538.02080000000001</v>
      </c>
    </row>
    <row r="480" spans="1:23" hidden="1" x14ac:dyDescent="0.25">
      <c r="A480" t="s">
        <v>2920</v>
      </c>
      <c r="B480" s="3">
        <v>45250</v>
      </c>
      <c r="C480" t="s">
        <v>376</v>
      </c>
      <c r="D480" t="s">
        <v>1608</v>
      </c>
      <c r="E480" t="s">
        <v>1931</v>
      </c>
      <c r="F480" s="4">
        <f>IF(ISBLANK(Sales_Fact[[#This Row],[Quantity]]),MEDIAN(Sales_Fact[Quantity]),Sales_Fact[[#This Row],[Quantity]])</f>
        <v>1</v>
      </c>
      <c r="G480" s="1">
        <f>IF(ISBLANK(Sales_Fact[[#This Row],[Unit_Price]]),MEDIAN(Sales_Fact[Unit_Price]),Sales_Fact[[#This Row],[Unit_Price]])</f>
        <v>790.73</v>
      </c>
      <c r="H480" s="2">
        <f>IF(ISBLANK(Sales_Fact[[#This Row],[Discount]]),MEDIAN(Sales_Fact[Discount]),Sales_Fact[[#This Row],[Discount]])</f>
        <v>0.24</v>
      </c>
      <c r="I480" t="s">
        <v>1868</v>
      </c>
      <c r="J480" s="1">
        <f>Sales_Fact[[#This Row],[Quantity2]]*Sales_Fact[[#This Row],[Unit_Price3]]*(1-Sales_Fact[[#This Row],[Discount4]])</f>
        <v>600.95479999999998</v>
      </c>
      <c r="K480" s="1">
        <f>Sales_Fact[[#This Row],[Quantity2]]*Sales_Fact[[#This Row],[Unit_Price3]]</f>
        <v>790.73</v>
      </c>
      <c r="L480" s="1">
        <f>Sales_Fact[[#This Row],[Gross Amount]]*Sales_Fact[[#This Row],[Discount4]]</f>
        <v>189.77519999999998</v>
      </c>
      <c r="M480" s="1" t="str">
        <f>IF(Sales_Fact[[#This Row],[Total_Amount5]]&gt;1000,"High Value","Standard")</f>
        <v>Standard</v>
      </c>
      <c r="N480" s="1" t="str">
        <f>_xlfn.XLOOKUP(D480,Product_Dim!$A$2:$A$101,Product_Dim!$B$2:$B$101,"Not Found")</f>
        <v>Knee Support Brace</v>
      </c>
      <c r="O480" s="1" t="str">
        <f>_xlfn.XLOOKUP(D480,Product_Dim!$A$2:$A$101,Product_Dim!$C$2:$C$101)</f>
        <v>Sports</v>
      </c>
      <c r="P480" s="1">
        <f>_xlfn.XLOOKUP(D480,Product_Dim!$A$2:$A$101,Product_Dim!$H$2:$H$101)</f>
        <v>21.34</v>
      </c>
      <c r="Q480" s="1" t="str">
        <f>_xlfn.XLOOKUP(C480,'Customer_Dim'!$A$2:$A$501,'Customer_Dim'!$I$2:$I$501)</f>
        <v>Gold</v>
      </c>
      <c r="R480" s="1" t="str">
        <f>_xlfn.XLOOKUP(C480,'Customer_Dim'!$A$2:$A$501,'Customer_Dim'!$D$2:$D$501)</f>
        <v>Female</v>
      </c>
      <c r="S480" s="1" t="str">
        <f>_xlfn.XLOOKUP(C480,'Customer_Dim'!$A$2:$A$501,'Customer_Dim'!$L$2:$L$501)</f>
        <v>Senior</v>
      </c>
      <c r="T480" s="1" t="str">
        <f>_xlfn.XLOOKUP(E480,Store_Dim!$A$2:$A$21,Store_Dim!$C$2:$C$21)</f>
        <v>South</v>
      </c>
      <c r="U480" s="1" t="str">
        <f>_xlfn.XLOOKUP(E480,Store_Dim!$A$2:$A$21,Store_Dim!$E$2:$E$21)</f>
        <v>Online</v>
      </c>
      <c r="V480" s="1">
        <f>Table8[[#This Row],[Cost]]*Table8[[#This Row],[Quantity]]</f>
        <v>21.34</v>
      </c>
      <c r="W480" s="1">
        <f>Table8[[#This Row],[Total_Amount]]-Table8[[#This Row],[Total Cost]]</f>
        <v>579.61479999999995</v>
      </c>
    </row>
    <row r="481" spans="1:23" hidden="1" x14ac:dyDescent="0.25">
      <c r="A481" t="s">
        <v>3849</v>
      </c>
      <c r="B481" s="3">
        <v>45934</v>
      </c>
      <c r="C481" t="s">
        <v>379</v>
      </c>
      <c r="D481" t="s">
        <v>1623</v>
      </c>
      <c r="E481" t="s">
        <v>1874</v>
      </c>
      <c r="F481" s="4">
        <f>IF(ISBLANK(Sales_Fact[[#This Row],[Quantity]]),MEDIAN(Sales_Fact[Quantity]),Sales_Fact[[#This Row],[Quantity]])</f>
        <v>3</v>
      </c>
      <c r="G481" s="1">
        <f>IF(ISBLANK(Sales_Fact[[#This Row],[Unit_Price]]),MEDIAN(Sales_Fact[Unit_Price]),Sales_Fact[[#This Row],[Unit_Price]])</f>
        <v>635.13</v>
      </c>
      <c r="H481" s="2">
        <f>IF(ISBLANK(Sales_Fact[[#This Row],[Discount]]),MEDIAN(Sales_Fact[Discount]),Sales_Fact[[#This Row],[Discount]])</f>
        <v>0.09</v>
      </c>
      <c r="I481" t="s">
        <v>1861</v>
      </c>
      <c r="J481" s="1">
        <f>Sales_Fact[[#This Row],[Quantity2]]*Sales_Fact[[#This Row],[Unit_Price3]]*(1-Sales_Fact[[#This Row],[Discount4]])</f>
        <v>1733.9049</v>
      </c>
      <c r="K481" s="1">
        <f>Sales_Fact[[#This Row],[Quantity2]]*Sales_Fact[[#This Row],[Unit_Price3]]</f>
        <v>1905.3899999999999</v>
      </c>
      <c r="L481" s="1">
        <f>Sales_Fact[[#This Row],[Gross Amount]]*Sales_Fact[[#This Row],[Discount4]]</f>
        <v>171.48509999999999</v>
      </c>
      <c r="M481" s="1" t="str">
        <f>IF(Sales_Fact[[#This Row],[Total_Amount5]]&gt;1000,"High Value","Standard")</f>
        <v>High Value</v>
      </c>
      <c r="N481" s="1" t="str">
        <f>_xlfn.XLOOKUP(D481,Product_Dim!$A$2:$A$101,Product_Dim!$B$2:$B$101,"Not Found")</f>
        <v>Foldable Camping Chair</v>
      </c>
      <c r="O481" s="1" t="str">
        <f>_xlfn.XLOOKUP(D481,Product_Dim!$A$2:$A$101,Product_Dim!$C$2:$C$101)</f>
        <v>Sports</v>
      </c>
      <c r="P481" s="1">
        <f>_xlfn.XLOOKUP(D481,Product_Dim!$A$2:$A$101,Product_Dim!$H$2:$H$101)</f>
        <v>166.06</v>
      </c>
      <c r="Q481" s="1" t="str">
        <f>_xlfn.XLOOKUP(C481,'Customer_Dim'!$A$2:$A$501,'Customer_Dim'!$I$2:$I$501)</f>
        <v>Bronze</v>
      </c>
      <c r="R481" s="1" t="str">
        <f>_xlfn.XLOOKUP(C481,'Customer_Dim'!$A$2:$A$501,'Customer_Dim'!$D$2:$D$501)</f>
        <v>Female</v>
      </c>
      <c r="S481" s="1" t="str">
        <f>_xlfn.XLOOKUP(C481,'Customer_Dim'!$A$2:$A$501,'Customer_Dim'!$L$2:$L$501)</f>
        <v>Senior</v>
      </c>
      <c r="T481" s="1" t="str">
        <f>_xlfn.XLOOKUP(E481,Store_Dim!$A$2:$A$21,Store_Dim!$C$2:$C$21)</f>
        <v>South</v>
      </c>
      <c r="U481" s="1" t="str">
        <f>_xlfn.XLOOKUP(E481,Store_Dim!$A$2:$A$21,Store_Dim!$E$2:$E$21)</f>
        <v>Online</v>
      </c>
      <c r="V481" s="1">
        <f>Table8[[#This Row],[Cost]]*Table8[[#This Row],[Quantity]]</f>
        <v>498.18</v>
      </c>
      <c r="W481" s="1">
        <f>Table8[[#This Row],[Total_Amount]]-Table8[[#This Row],[Total Cost]]</f>
        <v>1235.7248999999999</v>
      </c>
    </row>
    <row r="482" spans="1:23" hidden="1" x14ac:dyDescent="0.25">
      <c r="A482" t="s">
        <v>3566</v>
      </c>
      <c r="B482" s="3">
        <v>45679</v>
      </c>
      <c r="C482" t="s">
        <v>379</v>
      </c>
      <c r="D482" t="s">
        <v>1845</v>
      </c>
      <c r="E482" t="s">
        <v>1866</v>
      </c>
      <c r="F482" s="4">
        <f>IF(ISBLANK(Sales_Fact[[#This Row],[Quantity]]),MEDIAN(Sales_Fact[Quantity]),Sales_Fact[[#This Row],[Quantity]])</f>
        <v>1</v>
      </c>
      <c r="G482" s="1">
        <f>IF(ISBLANK(Sales_Fact[[#This Row],[Unit_Price]]),MEDIAN(Sales_Fact[Unit_Price]),Sales_Fact[[#This Row],[Unit_Price]])</f>
        <v>744.88</v>
      </c>
      <c r="H482" s="2">
        <f>IF(ISBLANK(Sales_Fact[[#This Row],[Discount]]),MEDIAN(Sales_Fact[Discount]),Sales_Fact[[#This Row],[Discount]])</f>
        <v>0.15</v>
      </c>
      <c r="I482" t="s">
        <v>1861</v>
      </c>
      <c r="J482" s="1">
        <f>Sales_Fact[[#This Row],[Quantity2]]*Sales_Fact[[#This Row],[Unit_Price3]]*(1-Sales_Fact[[#This Row],[Discount4]])</f>
        <v>633.14800000000002</v>
      </c>
      <c r="K482" s="1">
        <f>Sales_Fact[[#This Row],[Quantity2]]*Sales_Fact[[#This Row],[Unit_Price3]]</f>
        <v>744.88</v>
      </c>
      <c r="L482" s="1">
        <f>Sales_Fact[[#This Row],[Gross Amount]]*Sales_Fact[[#This Row],[Discount4]]</f>
        <v>111.732</v>
      </c>
      <c r="M482" s="1" t="str">
        <f>IF(Sales_Fact[[#This Row],[Total_Amount5]]&gt;1000,"High Value","Standard")</f>
        <v>Standard</v>
      </c>
      <c r="N482" s="1" t="str">
        <f>_xlfn.XLOOKUP(D482,Product_Dim!$A$2:$A$101,Product_Dim!$B$2:$B$101,"Not Found")</f>
        <v>Portable Bluetooth Speaker</v>
      </c>
      <c r="O482" s="1" t="str">
        <f>_xlfn.XLOOKUP(D482,Product_Dim!$A$2:$A$101,Product_Dim!$C$2:$C$101)</f>
        <v>Electronics</v>
      </c>
      <c r="P482" s="1">
        <f>_xlfn.XLOOKUP(D482,Product_Dim!$A$2:$A$101,Product_Dim!$H$2:$H$101)</f>
        <v>431.67</v>
      </c>
      <c r="Q482" s="1" t="str">
        <f>_xlfn.XLOOKUP(C482,'Customer_Dim'!$A$2:$A$501,'Customer_Dim'!$I$2:$I$501)</f>
        <v>Bronze</v>
      </c>
      <c r="R482" s="1" t="str">
        <f>_xlfn.XLOOKUP(C482,'Customer_Dim'!$A$2:$A$501,'Customer_Dim'!$D$2:$D$501)</f>
        <v>Female</v>
      </c>
      <c r="S482" s="1" t="str">
        <f>_xlfn.XLOOKUP(C482,'Customer_Dim'!$A$2:$A$501,'Customer_Dim'!$L$2:$L$501)</f>
        <v>Senior</v>
      </c>
      <c r="T482" s="1" t="str">
        <f>_xlfn.XLOOKUP(E482,Store_Dim!$A$2:$A$21,Store_Dim!$C$2:$C$21)</f>
        <v>West</v>
      </c>
      <c r="U482" s="1" t="str">
        <f>_xlfn.XLOOKUP(E482,Store_Dim!$A$2:$A$21,Store_Dim!$E$2:$E$21)</f>
        <v>Online</v>
      </c>
      <c r="V482" s="1">
        <f>Table8[[#This Row],[Cost]]*Table8[[#This Row],[Quantity]]</f>
        <v>431.67</v>
      </c>
      <c r="W482" s="1">
        <f>Table8[[#This Row],[Total_Amount]]-Table8[[#This Row],[Total Cost]]</f>
        <v>201.47800000000001</v>
      </c>
    </row>
    <row r="483" spans="1:23" hidden="1" x14ac:dyDescent="0.25">
      <c r="A483" t="s">
        <v>3408</v>
      </c>
      <c r="B483" s="3">
        <v>45936</v>
      </c>
      <c r="C483" t="s">
        <v>379</v>
      </c>
      <c r="D483" t="s">
        <v>1746</v>
      </c>
      <c r="E483" t="s">
        <v>1886</v>
      </c>
      <c r="F483" s="4">
        <f>IF(ISBLANK(Sales_Fact[[#This Row],[Quantity]]),MEDIAN(Sales_Fact[Quantity]),Sales_Fact[[#This Row],[Quantity]])</f>
        <v>3</v>
      </c>
      <c r="G483" s="1">
        <f>IF(ISBLANK(Sales_Fact[[#This Row],[Unit_Price]]),MEDIAN(Sales_Fact[Unit_Price]),Sales_Fact[[#This Row],[Unit_Price]])</f>
        <v>205.34</v>
      </c>
      <c r="H483" s="2">
        <f>IF(ISBLANK(Sales_Fact[[#This Row],[Discount]]),MEDIAN(Sales_Fact[Discount]),Sales_Fact[[#This Row],[Discount]])</f>
        <v>0.25</v>
      </c>
      <c r="I483" t="s">
        <v>1868</v>
      </c>
      <c r="J483" s="1">
        <f>Sales_Fact[[#This Row],[Quantity2]]*Sales_Fact[[#This Row],[Unit_Price3]]*(1-Sales_Fact[[#This Row],[Discount4]])</f>
        <v>462.01499999999999</v>
      </c>
      <c r="K483" s="1">
        <f>Sales_Fact[[#This Row],[Quantity2]]*Sales_Fact[[#This Row],[Unit_Price3]]</f>
        <v>616.02</v>
      </c>
      <c r="L483" s="1">
        <f>Sales_Fact[[#This Row],[Gross Amount]]*Sales_Fact[[#This Row],[Discount4]]</f>
        <v>154.005</v>
      </c>
      <c r="M483" s="1" t="str">
        <f>IF(Sales_Fact[[#This Row],[Total_Amount5]]&gt;1000,"High Value","Standard")</f>
        <v>Standard</v>
      </c>
      <c r="N483" s="1" t="str">
        <f>_xlfn.XLOOKUP(D483,Product_Dim!$A$2:$A$101,Product_Dim!$B$2:$B$101,"Not Found")</f>
        <v>Adjustable Dumbbells 20kg</v>
      </c>
      <c r="O483" s="1" t="str">
        <f>_xlfn.XLOOKUP(D483,Product_Dim!$A$2:$A$101,Product_Dim!$C$2:$C$101)</f>
        <v>Sports</v>
      </c>
      <c r="P483" s="1">
        <f>_xlfn.XLOOKUP(D483,Product_Dim!$A$2:$A$101,Product_Dim!$H$2:$H$101)</f>
        <v>240.63</v>
      </c>
      <c r="Q483" s="1" t="str">
        <f>_xlfn.XLOOKUP(C483,'Customer_Dim'!$A$2:$A$501,'Customer_Dim'!$I$2:$I$501)</f>
        <v>Bronze</v>
      </c>
      <c r="R483" s="1" t="str">
        <f>_xlfn.XLOOKUP(C483,'Customer_Dim'!$A$2:$A$501,'Customer_Dim'!$D$2:$D$501)</f>
        <v>Female</v>
      </c>
      <c r="S483" s="1" t="str">
        <f>_xlfn.XLOOKUP(C483,'Customer_Dim'!$A$2:$A$501,'Customer_Dim'!$L$2:$L$501)</f>
        <v>Senior</v>
      </c>
      <c r="T483" s="1" t="str">
        <f>_xlfn.XLOOKUP(E483,Store_Dim!$A$2:$A$21,Store_Dim!$C$2:$C$21)</f>
        <v>West</v>
      </c>
      <c r="U483" s="1" t="str">
        <f>_xlfn.XLOOKUP(E483,Store_Dim!$A$2:$A$21,Store_Dim!$E$2:$E$21)</f>
        <v>Flagship</v>
      </c>
      <c r="V483" s="1">
        <f>Table8[[#This Row],[Cost]]*Table8[[#This Row],[Quantity]]</f>
        <v>721.89</v>
      </c>
      <c r="W483" s="1">
        <f>Table8[[#This Row],[Total_Amount]]-Table8[[#This Row],[Total Cost]]</f>
        <v>-259.875</v>
      </c>
    </row>
    <row r="484" spans="1:23" hidden="1" x14ac:dyDescent="0.25">
      <c r="A484" t="s">
        <v>2931</v>
      </c>
      <c r="B484" s="3">
        <v>45251</v>
      </c>
      <c r="C484" t="s">
        <v>382</v>
      </c>
      <c r="D484" t="s">
        <v>1725</v>
      </c>
      <c r="E484" t="s">
        <v>1863</v>
      </c>
      <c r="F484" s="4">
        <f>IF(ISBLANK(Sales_Fact[[#This Row],[Quantity]]),MEDIAN(Sales_Fact[Quantity]),Sales_Fact[[#This Row],[Quantity]])</f>
        <v>2</v>
      </c>
      <c r="G484" s="1">
        <f>IF(ISBLANK(Sales_Fact[[#This Row],[Unit_Price]]),MEDIAN(Sales_Fact[Unit_Price]),Sales_Fact[[#This Row],[Unit_Price]])</f>
        <v>756.8</v>
      </c>
      <c r="H484" s="2">
        <f>IF(ISBLANK(Sales_Fact[[#This Row],[Discount]]),MEDIAN(Sales_Fact[Discount]),Sales_Fact[[#This Row],[Discount]])</f>
        <v>0.15</v>
      </c>
      <c r="I484" t="s">
        <v>1868</v>
      </c>
      <c r="J484" s="1">
        <f>Sales_Fact[[#This Row],[Quantity2]]*Sales_Fact[[#This Row],[Unit_Price3]]*(1-Sales_Fact[[#This Row],[Discount4]])</f>
        <v>1286.56</v>
      </c>
      <c r="K484" s="1">
        <f>Sales_Fact[[#This Row],[Quantity2]]*Sales_Fact[[#This Row],[Unit_Price3]]</f>
        <v>1513.6</v>
      </c>
      <c r="L484" s="1">
        <f>Sales_Fact[[#This Row],[Gross Amount]]*Sales_Fact[[#This Row],[Discount4]]</f>
        <v>227.04</v>
      </c>
      <c r="M484" s="1" t="str">
        <f>IF(Sales_Fact[[#This Row],[Total_Amount5]]&gt;1000,"High Value","Standard")</f>
        <v>High Value</v>
      </c>
      <c r="N484" s="1" t="str">
        <f>_xlfn.XLOOKUP(D484,Product_Dim!$A$2:$A$101,Product_Dim!$B$2:$B$101,"Not Found")</f>
        <v>Womens Cotton Scarf</v>
      </c>
      <c r="O484" s="1" t="str">
        <f>_xlfn.XLOOKUP(D484,Product_Dim!$A$2:$A$101,Product_Dim!$C$2:$C$101)</f>
        <v>Clothing</v>
      </c>
      <c r="P484" s="1">
        <f>_xlfn.XLOOKUP(D484,Product_Dim!$A$2:$A$101,Product_Dim!$H$2:$H$101)</f>
        <v>113.83</v>
      </c>
      <c r="Q484" s="1" t="str">
        <f>_xlfn.XLOOKUP(C484,'Customer_Dim'!$A$2:$A$501,'Customer_Dim'!$I$2:$I$501)</f>
        <v>Platinum</v>
      </c>
      <c r="R484" s="1" t="str">
        <f>_xlfn.XLOOKUP(C484,'Customer_Dim'!$A$2:$A$501,'Customer_Dim'!$D$2:$D$501)</f>
        <v>Female</v>
      </c>
      <c r="S484" s="1" t="str">
        <f>_xlfn.XLOOKUP(C484,'Customer_Dim'!$A$2:$A$501,'Customer_Dim'!$L$2:$L$501)</f>
        <v>Senior</v>
      </c>
      <c r="T484" s="1" t="str">
        <f>_xlfn.XLOOKUP(E484,Store_Dim!$A$2:$A$21,Store_Dim!$C$2:$C$21)</f>
        <v>North</v>
      </c>
      <c r="U484" s="1" t="str">
        <f>_xlfn.XLOOKUP(E484,Store_Dim!$A$2:$A$21,Store_Dim!$E$2:$E$21)</f>
        <v>Flagship</v>
      </c>
      <c r="V484" s="1">
        <f>Table8[[#This Row],[Cost]]*Table8[[#This Row],[Quantity]]</f>
        <v>227.66</v>
      </c>
      <c r="W484" s="1">
        <f>Table8[[#This Row],[Total_Amount]]-Table8[[#This Row],[Total Cost]]</f>
        <v>1058.8999999999999</v>
      </c>
    </row>
    <row r="485" spans="1:23" hidden="1" x14ac:dyDescent="0.25">
      <c r="A485" t="s">
        <v>3525</v>
      </c>
      <c r="B485" s="3">
        <v>45709</v>
      </c>
      <c r="C485" t="s">
        <v>382</v>
      </c>
      <c r="D485" t="s">
        <v>1564</v>
      </c>
      <c r="E485" t="s">
        <v>1901</v>
      </c>
      <c r="F485" s="4">
        <f>IF(ISBLANK(Sales_Fact[[#This Row],[Quantity]]),MEDIAN(Sales_Fact[Quantity]),Sales_Fact[[#This Row],[Quantity]])</f>
        <v>1</v>
      </c>
      <c r="G485" s="1">
        <f>IF(ISBLANK(Sales_Fact[[#This Row],[Unit_Price]]),MEDIAN(Sales_Fact[Unit_Price]),Sales_Fact[[#This Row],[Unit_Price]])</f>
        <v>771.73</v>
      </c>
      <c r="H485" s="2">
        <f>IF(ISBLANK(Sales_Fact[[#This Row],[Discount]]),MEDIAN(Sales_Fact[Discount]),Sales_Fact[[#This Row],[Discount]])</f>
        <v>0.2</v>
      </c>
      <c r="I485" t="s">
        <v>1861</v>
      </c>
      <c r="J485" s="1">
        <f>Sales_Fact[[#This Row],[Quantity2]]*Sales_Fact[[#This Row],[Unit_Price3]]*(1-Sales_Fact[[#This Row],[Discount4]])</f>
        <v>617.38400000000001</v>
      </c>
      <c r="K485" s="1">
        <f>Sales_Fact[[#This Row],[Quantity2]]*Sales_Fact[[#This Row],[Unit_Price3]]</f>
        <v>771.73</v>
      </c>
      <c r="L485" s="1">
        <f>Sales_Fact[[#This Row],[Gross Amount]]*Sales_Fact[[#This Row],[Discount4]]</f>
        <v>154.346</v>
      </c>
      <c r="M485" s="1" t="str">
        <f>IF(Sales_Fact[[#This Row],[Total_Amount5]]&gt;1000,"High Value","Standard")</f>
        <v>Standard</v>
      </c>
      <c r="N485" s="1" t="str">
        <f>_xlfn.XLOOKUP(D485,Product_Dim!$A$2:$A$101,Product_Dim!$B$2:$B$101,"Not Found")</f>
        <v>Men's Leather Belt</v>
      </c>
      <c r="O485" s="1" t="str">
        <f>_xlfn.XLOOKUP(D485,Product_Dim!$A$2:$A$101,Product_Dim!$C$2:$C$101)</f>
        <v>Clothing</v>
      </c>
      <c r="P485" s="1">
        <f>_xlfn.XLOOKUP(D485,Product_Dim!$A$2:$A$101,Product_Dim!$H$2:$H$101)</f>
        <v>261</v>
      </c>
      <c r="Q485" s="1" t="str">
        <f>_xlfn.XLOOKUP(C485,'Customer_Dim'!$A$2:$A$501,'Customer_Dim'!$I$2:$I$501)</f>
        <v>Platinum</v>
      </c>
      <c r="R485" s="1" t="str">
        <f>_xlfn.XLOOKUP(C485,'Customer_Dim'!$A$2:$A$501,'Customer_Dim'!$D$2:$D$501)</f>
        <v>Female</v>
      </c>
      <c r="S485" s="1" t="str">
        <f>_xlfn.XLOOKUP(C485,'Customer_Dim'!$A$2:$A$501,'Customer_Dim'!$L$2:$L$501)</f>
        <v>Senior</v>
      </c>
      <c r="T485" s="1" t="str">
        <f>_xlfn.XLOOKUP(E485,Store_Dim!$A$2:$A$21,Store_Dim!$C$2:$C$21)</f>
        <v>East</v>
      </c>
      <c r="U485" s="1" t="str">
        <f>_xlfn.XLOOKUP(E485,Store_Dim!$A$2:$A$21,Store_Dim!$E$2:$E$21)</f>
        <v>Online</v>
      </c>
      <c r="V485" s="1">
        <f>Table8[[#This Row],[Cost]]*Table8[[#This Row],[Quantity]]</f>
        <v>261</v>
      </c>
      <c r="W485" s="1">
        <f>Table8[[#This Row],[Total_Amount]]-Table8[[#This Row],[Total Cost]]</f>
        <v>356.38400000000001</v>
      </c>
    </row>
    <row r="486" spans="1:23" hidden="1" x14ac:dyDescent="0.25">
      <c r="A486" t="s">
        <v>2114</v>
      </c>
      <c r="B486" s="3">
        <v>45284</v>
      </c>
      <c r="C486" t="s">
        <v>382</v>
      </c>
      <c r="D486" t="s">
        <v>1776</v>
      </c>
      <c r="E486" t="s">
        <v>1860</v>
      </c>
      <c r="F486" s="4">
        <f>IF(ISBLANK(Sales_Fact[[#This Row],[Quantity]]),MEDIAN(Sales_Fact[Quantity]),Sales_Fact[[#This Row],[Quantity]])</f>
        <v>1</v>
      </c>
      <c r="G486" s="1">
        <f>IF(ISBLANK(Sales_Fact[[#This Row],[Unit_Price]]),MEDIAN(Sales_Fact[Unit_Price]),Sales_Fact[[#This Row],[Unit_Price]])</f>
        <v>440.19</v>
      </c>
      <c r="H486" s="2">
        <f>IF(ISBLANK(Sales_Fact[[#This Row],[Discount]]),MEDIAN(Sales_Fact[Discount]),Sales_Fact[[#This Row],[Discount]])</f>
        <v>0.03</v>
      </c>
      <c r="I486" t="s">
        <v>1864</v>
      </c>
      <c r="J486" s="1">
        <f>Sales_Fact[[#This Row],[Quantity2]]*Sales_Fact[[#This Row],[Unit_Price3]]*(1-Sales_Fact[[#This Row],[Discount4]])</f>
        <v>426.98429999999996</v>
      </c>
      <c r="K486" s="1">
        <f>Sales_Fact[[#This Row],[Quantity2]]*Sales_Fact[[#This Row],[Unit_Price3]]</f>
        <v>440.19</v>
      </c>
      <c r="L486" s="1">
        <f>Sales_Fact[[#This Row],[Gross Amount]]*Sales_Fact[[#This Row],[Discount4]]</f>
        <v>13.2057</v>
      </c>
      <c r="M486" s="1" t="str">
        <f>IF(Sales_Fact[[#This Row],[Total_Amount5]]&gt;1000,"High Value","Standard")</f>
        <v>Standard</v>
      </c>
      <c r="N486" s="1" t="str">
        <f>_xlfn.XLOOKUP(D486,Product_Dim!$A$2:$A$101,Product_Dim!$B$2:$B$101,"Not Found")</f>
        <v>Women's Ankle Boots</v>
      </c>
      <c r="O486" s="1" t="str">
        <f>_xlfn.XLOOKUP(D486,Product_Dim!$A$2:$A$101,Product_Dim!$C$2:$C$101)</f>
        <v>Clothing</v>
      </c>
      <c r="P486" s="1">
        <f>_xlfn.XLOOKUP(D486,Product_Dim!$A$2:$A$101,Product_Dim!$H$2:$H$101)</f>
        <v>158.13999999999999</v>
      </c>
      <c r="Q486" s="1" t="str">
        <f>_xlfn.XLOOKUP(C486,'Customer_Dim'!$A$2:$A$501,'Customer_Dim'!$I$2:$I$501)</f>
        <v>Platinum</v>
      </c>
      <c r="R486" s="1" t="str">
        <f>_xlfn.XLOOKUP(C486,'Customer_Dim'!$A$2:$A$501,'Customer_Dim'!$D$2:$D$501)</f>
        <v>Female</v>
      </c>
      <c r="S486" s="1" t="str">
        <f>_xlfn.XLOOKUP(C486,'Customer_Dim'!$A$2:$A$501,'Customer_Dim'!$L$2:$L$501)</f>
        <v>Senior</v>
      </c>
      <c r="T486" s="1" t="str">
        <f>_xlfn.XLOOKUP(E486,Store_Dim!$A$2:$A$21,Store_Dim!$C$2:$C$21)</f>
        <v>North</v>
      </c>
      <c r="U486" s="1" t="str">
        <f>_xlfn.XLOOKUP(E486,Store_Dim!$A$2:$A$21,Store_Dim!$E$2:$E$21)</f>
        <v>Outlet</v>
      </c>
      <c r="V486" s="1">
        <f>Table8[[#This Row],[Cost]]*Table8[[#This Row],[Quantity]]</f>
        <v>158.13999999999999</v>
      </c>
      <c r="W486" s="1">
        <f>Table8[[#This Row],[Total_Amount]]-Table8[[#This Row],[Total Cost]]</f>
        <v>268.84429999999998</v>
      </c>
    </row>
    <row r="487" spans="1:23" hidden="1" x14ac:dyDescent="0.25">
      <c r="A487" t="s">
        <v>3739</v>
      </c>
      <c r="B487" s="3">
        <v>45552</v>
      </c>
      <c r="C487" t="s">
        <v>382</v>
      </c>
      <c r="D487" t="s">
        <v>1761</v>
      </c>
      <c r="E487" t="s">
        <v>1886</v>
      </c>
      <c r="F487" s="4">
        <f>IF(ISBLANK(Sales_Fact[[#This Row],[Quantity]]),MEDIAN(Sales_Fact[Quantity]),Sales_Fact[[#This Row],[Quantity]])</f>
        <v>2</v>
      </c>
      <c r="G487" s="1">
        <f>IF(ISBLANK(Sales_Fact[[#This Row],[Unit_Price]]),MEDIAN(Sales_Fact[Unit_Price]),Sales_Fact[[#This Row],[Unit_Price]])</f>
        <v>409</v>
      </c>
      <c r="H487" s="2">
        <f>IF(ISBLANK(Sales_Fact[[#This Row],[Discount]]),MEDIAN(Sales_Fact[Discount]),Sales_Fact[[#This Row],[Discount]])</f>
        <v>0.17</v>
      </c>
      <c r="I487" t="s">
        <v>1868</v>
      </c>
      <c r="J487" s="1">
        <f>Sales_Fact[[#This Row],[Quantity2]]*Sales_Fact[[#This Row],[Unit_Price3]]*(1-Sales_Fact[[#This Row],[Discount4]])</f>
        <v>678.93999999999994</v>
      </c>
      <c r="K487" s="1">
        <f>Sales_Fact[[#This Row],[Quantity2]]*Sales_Fact[[#This Row],[Unit_Price3]]</f>
        <v>818</v>
      </c>
      <c r="L487" s="1">
        <f>Sales_Fact[[#This Row],[Gross Amount]]*Sales_Fact[[#This Row],[Discount4]]</f>
        <v>139.06</v>
      </c>
      <c r="M487" s="1" t="str">
        <f>IF(Sales_Fact[[#This Row],[Total_Amount5]]&gt;1000,"High Value","Standard")</f>
        <v>Standard</v>
      </c>
      <c r="N487" s="1" t="str">
        <f>_xlfn.XLOOKUP(D487,Product_Dim!$A$2:$A$101,Product_Dim!$B$2:$B$101,"Not Found")</f>
        <v>Kitchen Storage Rack</v>
      </c>
      <c r="O487" s="1" t="str">
        <f>_xlfn.XLOOKUP(D487,Product_Dim!$A$2:$A$101,Product_Dim!$C$2:$C$101)</f>
        <v>Home</v>
      </c>
      <c r="P487" s="1">
        <f>_xlfn.XLOOKUP(D487,Product_Dim!$A$2:$A$101,Product_Dim!$H$2:$H$101)</f>
        <v>138.05000000000001</v>
      </c>
      <c r="Q487" s="1" t="str">
        <f>_xlfn.XLOOKUP(C487,'Customer_Dim'!$A$2:$A$501,'Customer_Dim'!$I$2:$I$501)</f>
        <v>Platinum</v>
      </c>
      <c r="R487" s="1" t="str">
        <f>_xlfn.XLOOKUP(C487,'Customer_Dim'!$A$2:$A$501,'Customer_Dim'!$D$2:$D$501)</f>
        <v>Female</v>
      </c>
      <c r="S487" s="1" t="str">
        <f>_xlfn.XLOOKUP(C487,'Customer_Dim'!$A$2:$A$501,'Customer_Dim'!$L$2:$L$501)</f>
        <v>Senior</v>
      </c>
      <c r="T487" s="1" t="str">
        <f>_xlfn.XLOOKUP(E487,Store_Dim!$A$2:$A$21,Store_Dim!$C$2:$C$21)</f>
        <v>West</v>
      </c>
      <c r="U487" s="1" t="str">
        <f>_xlfn.XLOOKUP(E487,Store_Dim!$A$2:$A$21,Store_Dim!$E$2:$E$21)</f>
        <v>Flagship</v>
      </c>
      <c r="V487" s="1">
        <f>Table8[[#This Row],[Cost]]*Table8[[#This Row],[Quantity]]</f>
        <v>276.10000000000002</v>
      </c>
      <c r="W487" s="1">
        <f>Table8[[#This Row],[Total_Amount]]-Table8[[#This Row],[Total Cost]]</f>
        <v>402.83999999999992</v>
      </c>
    </row>
    <row r="488" spans="1:23" hidden="1" x14ac:dyDescent="0.25">
      <c r="A488" t="s">
        <v>2788</v>
      </c>
      <c r="B488" s="3">
        <v>45713</v>
      </c>
      <c r="C488" t="s">
        <v>385</v>
      </c>
      <c r="D488" t="s">
        <v>1737</v>
      </c>
      <c r="E488" t="s">
        <v>1872</v>
      </c>
      <c r="F488" s="4">
        <f>IF(ISBLANK(Sales_Fact[[#This Row],[Quantity]]),MEDIAN(Sales_Fact[Quantity]),Sales_Fact[[#This Row],[Quantity]])</f>
        <v>3</v>
      </c>
      <c r="G488" s="1">
        <f>IF(ISBLANK(Sales_Fact[[#This Row],[Unit_Price]]),MEDIAN(Sales_Fact[Unit_Price]),Sales_Fact[[#This Row],[Unit_Price]])</f>
        <v>134.58000000000001</v>
      </c>
      <c r="H488" s="2">
        <f>IF(ISBLANK(Sales_Fact[[#This Row],[Discount]]),MEDIAN(Sales_Fact[Discount]),Sales_Fact[[#This Row],[Discount]])</f>
        <v>0.04</v>
      </c>
      <c r="I488" t="s">
        <v>1864</v>
      </c>
      <c r="J488" s="1">
        <f>Sales_Fact[[#This Row],[Quantity2]]*Sales_Fact[[#This Row],[Unit_Price3]]*(1-Sales_Fact[[#This Row],[Discount4]])</f>
        <v>387.59039999999999</v>
      </c>
      <c r="K488" s="1">
        <f>Sales_Fact[[#This Row],[Quantity2]]*Sales_Fact[[#This Row],[Unit_Price3]]</f>
        <v>403.74</v>
      </c>
      <c r="L488" s="1">
        <f>Sales_Fact[[#This Row],[Gross Amount]]*Sales_Fact[[#This Row],[Discount4]]</f>
        <v>16.1496</v>
      </c>
      <c r="M488" s="1" t="str">
        <f>IF(Sales_Fact[[#This Row],[Total_Amount5]]&gt;1000,"High Value","Standard")</f>
        <v>Standard</v>
      </c>
      <c r="N488" s="1" t="str">
        <f>_xlfn.XLOOKUP(D488,Product_Dim!$A$2:$A$101,Product_Dim!$B$2:$B$101,"Not Found")</f>
        <v>Laptop Cooling Pad</v>
      </c>
      <c r="O488" s="1" t="str">
        <f>_xlfn.XLOOKUP(D488,Product_Dim!$A$2:$A$101,Product_Dim!$C$2:$C$101)</f>
        <v>Electronics</v>
      </c>
      <c r="P488" s="1">
        <f>_xlfn.XLOOKUP(D488,Product_Dim!$A$2:$A$101,Product_Dim!$H$2:$H$101)</f>
        <v>86.42</v>
      </c>
      <c r="Q488" s="1" t="str">
        <f>_xlfn.XLOOKUP(C488,'Customer_Dim'!$A$2:$A$501,'Customer_Dim'!$I$2:$I$501)</f>
        <v>Bronze</v>
      </c>
      <c r="R488" s="1" t="str">
        <f>_xlfn.XLOOKUP(C488,'Customer_Dim'!$A$2:$A$501,'Customer_Dim'!$D$2:$D$501)</f>
        <v>Male</v>
      </c>
      <c r="S488" s="1" t="str">
        <f>_xlfn.XLOOKUP(C488,'Customer_Dim'!$A$2:$A$501,'Customer_Dim'!$L$2:$L$501)</f>
        <v>Middle Age</v>
      </c>
      <c r="T488" s="1" t="str">
        <f>_xlfn.XLOOKUP(E488,Store_Dim!$A$2:$A$21,Store_Dim!$C$2:$C$21)</f>
        <v>South</v>
      </c>
      <c r="U488" s="1" t="str">
        <f>_xlfn.XLOOKUP(E488,Store_Dim!$A$2:$A$21,Store_Dim!$E$2:$E$21)</f>
        <v>Online</v>
      </c>
      <c r="V488" s="1">
        <f>Table8[[#This Row],[Cost]]*Table8[[#This Row],[Quantity]]</f>
        <v>259.26</v>
      </c>
      <c r="W488" s="1">
        <f>Table8[[#This Row],[Total_Amount]]-Table8[[#This Row],[Total Cost]]</f>
        <v>128.3304</v>
      </c>
    </row>
    <row r="489" spans="1:23" x14ac:dyDescent="0.25">
      <c r="A489" t="s">
        <v>3436</v>
      </c>
      <c r="B489" s="3">
        <v>45819</v>
      </c>
      <c r="C489" t="s">
        <v>385</v>
      </c>
      <c r="D489" t="s">
        <v>1833</v>
      </c>
      <c r="E489" t="s">
        <v>1872</v>
      </c>
      <c r="F489" s="4">
        <f>IF(ISBLANK(Sales_Fact[[#This Row],[Quantity]]),MEDIAN(Sales_Fact[Quantity]),Sales_Fact[[#This Row],[Quantity]])</f>
        <v>4</v>
      </c>
      <c r="G489" s="21">
        <f>IF(ISBLANK(Sales_Fact[[#This Row],[Unit_Price]]),MEDIAN(Sales_Fact[Unit_Price]),Sales_Fact[[#This Row],[Unit_Price]])</f>
        <v>284.44</v>
      </c>
      <c r="H489" s="2">
        <f>IF(ISBLANK(Sales_Fact[[#This Row],[Discount]]),MEDIAN(Sales_Fact[Discount]),Sales_Fact[[#This Row],[Discount]])</f>
        <v>0.02</v>
      </c>
      <c r="I489" t="s">
        <v>1861</v>
      </c>
      <c r="J489" s="21">
        <f>Sales_Fact[[#This Row],[Quantity2]]*Sales_Fact[[#This Row],[Unit_Price3]]*(1-Sales_Fact[[#This Row],[Discount4]])</f>
        <v>1115.0047999999999</v>
      </c>
      <c r="K489" s="21">
        <f>Sales_Fact[[#This Row],[Quantity2]]*Sales_Fact[[#This Row],[Unit_Price3]]</f>
        <v>1137.76</v>
      </c>
      <c r="L489" s="21">
        <f>Sales_Fact[[#This Row],[Gross Amount]]*Sales_Fact[[#This Row],[Discount4]]</f>
        <v>22.755199999999999</v>
      </c>
      <c r="M489" s="1" t="str">
        <f>IF(Sales_Fact[[#This Row],[Total_Amount5]]&gt;1000,"High Value","Standard")</f>
        <v>High Value</v>
      </c>
      <c r="N489" s="1" t="str">
        <f>_xlfn.XLOOKUP(D489,Product_Dim!$A$2:$A$101,Product_Dim!$B$2:$B$101,"Not Found")</f>
        <v>Vitamin E Body Lotion</v>
      </c>
      <c r="O489" s="1" t="str">
        <f>_xlfn.XLOOKUP(D489,Product_Dim!$A$2:$A$101,Product_Dim!$C$2:$C$101)</f>
        <v>Beauty</v>
      </c>
      <c r="P489" s="1">
        <f>_xlfn.XLOOKUP(D489,Product_Dim!$A$2:$A$101,Product_Dim!$H$2:$H$101)</f>
        <v>358.47</v>
      </c>
      <c r="Q489" s="1" t="str">
        <f>_xlfn.XLOOKUP(C489,'Customer_Dim'!$A$2:$A$501,'Customer_Dim'!$I$2:$I$501)</f>
        <v>Bronze</v>
      </c>
      <c r="R489" s="1" t="str">
        <f>_xlfn.XLOOKUP(C489,'Customer_Dim'!$A$2:$A$501,'Customer_Dim'!$D$2:$D$501)</f>
        <v>Male</v>
      </c>
      <c r="S489" s="1" t="str">
        <f>_xlfn.XLOOKUP(C489,'Customer_Dim'!$A$2:$A$501,'Customer_Dim'!$L$2:$L$501)</f>
        <v>Middle Age</v>
      </c>
      <c r="T489" s="1" t="str">
        <f>_xlfn.XLOOKUP(E489,Store_Dim!$A$2:$A$21,Store_Dim!$C$2:$C$21)</f>
        <v>South</v>
      </c>
      <c r="U489" s="1" t="str">
        <f>_xlfn.XLOOKUP(E489,Store_Dim!$A$2:$A$21,Store_Dim!$E$2:$E$21)</f>
        <v>Online</v>
      </c>
      <c r="V489" s="21">
        <f>Table8[[#This Row],[Cost]]*Table8[[#This Row],[Quantity]]</f>
        <v>1433.88</v>
      </c>
      <c r="W489" s="21">
        <f>Table8[[#This Row],[Total_Amount]]-Table8[[#This Row],[Total Cost]]</f>
        <v>-318.87520000000018</v>
      </c>
    </row>
    <row r="490" spans="1:23" hidden="1" x14ac:dyDescent="0.25">
      <c r="A490" t="s">
        <v>2053</v>
      </c>
      <c r="B490" s="3">
        <v>45462</v>
      </c>
      <c r="C490" t="s">
        <v>385</v>
      </c>
      <c r="D490" t="s">
        <v>1641</v>
      </c>
      <c r="E490" t="s">
        <v>1890</v>
      </c>
      <c r="F490" s="4">
        <f>IF(ISBLANK(Sales_Fact[[#This Row],[Quantity]]),MEDIAN(Sales_Fact[Quantity]),Sales_Fact[[#This Row],[Quantity]])</f>
        <v>4</v>
      </c>
      <c r="G490" s="1">
        <f>IF(ISBLANK(Sales_Fact[[#This Row],[Unit_Price]]),MEDIAN(Sales_Fact[Unit_Price]),Sales_Fact[[#This Row],[Unit_Price]])</f>
        <v>922.69</v>
      </c>
      <c r="H490" s="2">
        <f>IF(ISBLANK(Sales_Fact[[#This Row],[Discount]]),MEDIAN(Sales_Fact[Discount]),Sales_Fact[[#This Row],[Discount]])</f>
        <v>0.16</v>
      </c>
      <c r="I490" t="s">
        <v>1861</v>
      </c>
      <c r="J490" s="1">
        <f>Sales_Fact[[#This Row],[Quantity2]]*Sales_Fact[[#This Row],[Unit_Price3]]*(1-Sales_Fact[[#This Row],[Discount4]])</f>
        <v>3100.2384000000002</v>
      </c>
      <c r="K490" s="1">
        <f>Sales_Fact[[#This Row],[Quantity2]]*Sales_Fact[[#This Row],[Unit_Price3]]</f>
        <v>3690.76</v>
      </c>
      <c r="L490" s="1">
        <f>Sales_Fact[[#This Row],[Gross Amount]]*Sales_Fact[[#This Row],[Discount4]]</f>
        <v>590.52160000000003</v>
      </c>
      <c r="M490" s="1" t="str">
        <f>IF(Sales_Fact[[#This Row],[Total_Amount5]]&gt;1000,"High Value","Standard")</f>
        <v>High Value</v>
      </c>
      <c r="N490" s="1" t="str">
        <f>_xlfn.XLOOKUP(D490,Product_Dim!$A$2:$A$101,Product_Dim!$B$2:$B$101,"Not Found")</f>
        <v>Stainless Steel Cutlery Set</v>
      </c>
      <c r="O490" s="1" t="str">
        <f>_xlfn.XLOOKUP(D490,Product_Dim!$A$2:$A$101,Product_Dim!$C$2:$C$101)</f>
        <v>Home</v>
      </c>
      <c r="P490" s="1">
        <f>_xlfn.XLOOKUP(D490,Product_Dim!$A$2:$A$101,Product_Dim!$H$2:$H$101)</f>
        <v>19.52</v>
      </c>
      <c r="Q490" s="1" t="str">
        <f>_xlfn.XLOOKUP(C490,'Customer_Dim'!$A$2:$A$501,'Customer_Dim'!$I$2:$I$501)</f>
        <v>Bronze</v>
      </c>
      <c r="R490" s="1" t="str">
        <f>_xlfn.XLOOKUP(C490,'Customer_Dim'!$A$2:$A$501,'Customer_Dim'!$D$2:$D$501)</f>
        <v>Male</v>
      </c>
      <c r="S490" s="1" t="str">
        <f>_xlfn.XLOOKUP(C490,'Customer_Dim'!$A$2:$A$501,'Customer_Dim'!$L$2:$L$501)</f>
        <v>Middle Age</v>
      </c>
      <c r="T490" s="1" t="str">
        <f>_xlfn.XLOOKUP(E490,Store_Dim!$A$2:$A$21,Store_Dim!$C$2:$C$21)</f>
        <v>South</v>
      </c>
      <c r="U490" s="1" t="str">
        <f>_xlfn.XLOOKUP(E490,Store_Dim!$A$2:$A$21,Store_Dim!$E$2:$E$21)</f>
        <v>Flagship</v>
      </c>
      <c r="V490" s="1">
        <f>Table8[[#This Row],[Cost]]*Table8[[#This Row],[Quantity]]</f>
        <v>78.08</v>
      </c>
      <c r="W490" s="1">
        <f>Table8[[#This Row],[Total_Amount]]-Table8[[#This Row],[Total Cost]]</f>
        <v>3022.1584000000003</v>
      </c>
    </row>
    <row r="491" spans="1:23" hidden="1" x14ac:dyDescent="0.25">
      <c r="A491" t="s">
        <v>3179</v>
      </c>
      <c r="B491" s="3">
        <v>45709</v>
      </c>
      <c r="C491" t="s">
        <v>385</v>
      </c>
      <c r="D491" t="s">
        <v>1635</v>
      </c>
      <c r="E491" t="s">
        <v>1863</v>
      </c>
      <c r="F491" s="4">
        <f>IF(ISBLANK(Sales_Fact[[#This Row],[Quantity]]),MEDIAN(Sales_Fact[Quantity]),Sales_Fact[[#This Row],[Quantity]])</f>
        <v>2</v>
      </c>
      <c r="G491" s="1">
        <f>IF(ISBLANK(Sales_Fact[[#This Row],[Unit_Price]]),MEDIAN(Sales_Fact[Unit_Price]),Sales_Fact[[#This Row],[Unit_Price]])</f>
        <v>992.55</v>
      </c>
      <c r="H491" s="2">
        <f>IF(ISBLANK(Sales_Fact[[#This Row],[Discount]]),MEDIAN(Sales_Fact[Discount]),Sales_Fact[[#This Row],[Discount]])</f>
        <v>0.28000000000000003</v>
      </c>
      <c r="I491" t="s">
        <v>1864</v>
      </c>
      <c r="J491" s="1">
        <f>Sales_Fact[[#This Row],[Quantity2]]*Sales_Fact[[#This Row],[Unit_Price3]]*(1-Sales_Fact[[#This Row],[Discount4]])</f>
        <v>1429.2719999999999</v>
      </c>
      <c r="K491" s="1">
        <f>Sales_Fact[[#This Row],[Quantity2]]*Sales_Fact[[#This Row],[Unit_Price3]]</f>
        <v>1985.1</v>
      </c>
      <c r="L491" s="1">
        <f>Sales_Fact[[#This Row],[Gross Amount]]*Sales_Fact[[#This Row],[Discount4]]</f>
        <v>555.82799999999997</v>
      </c>
      <c r="M491" s="1" t="str">
        <f>IF(Sales_Fact[[#This Row],[Total_Amount5]]&gt;1000,"High Value","Standard")</f>
        <v>High Value</v>
      </c>
      <c r="N491" s="1" t="str">
        <f>_xlfn.XLOOKUP(D491,Product_Dim!$A$2:$A$101,Product_Dim!$B$2:$B$101,"Not Found")</f>
        <v>Sports Stopwatch Timer</v>
      </c>
      <c r="O491" s="1" t="str">
        <f>_xlfn.XLOOKUP(D491,Product_Dim!$A$2:$A$101,Product_Dim!$C$2:$C$101)</f>
        <v>Sports</v>
      </c>
      <c r="P491" s="1">
        <f>_xlfn.XLOOKUP(D491,Product_Dim!$A$2:$A$101,Product_Dim!$H$2:$H$101)</f>
        <v>38.76</v>
      </c>
      <c r="Q491" s="1" t="str">
        <f>_xlfn.XLOOKUP(C491,'Customer_Dim'!$A$2:$A$501,'Customer_Dim'!$I$2:$I$501)</f>
        <v>Bronze</v>
      </c>
      <c r="R491" s="1" t="str">
        <f>_xlfn.XLOOKUP(C491,'Customer_Dim'!$A$2:$A$501,'Customer_Dim'!$D$2:$D$501)</f>
        <v>Male</v>
      </c>
      <c r="S491" s="1" t="str">
        <f>_xlfn.XLOOKUP(C491,'Customer_Dim'!$A$2:$A$501,'Customer_Dim'!$L$2:$L$501)</f>
        <v>Middle Age</v>
      </c>
      <c r="T491" s="1" t="str">
        <f>_xlfn.XLOOKUP(E491,Store_Dim!$A$2:$A$21,Store_Dim!$C$2:$C$21)</f>
        <v>North</v>
      </c>
      <c r="U491" s="1" t="str">
        <f>_xlfn.XLOOKUP(E491,Store_Dim!$A$2:$A$21,Store_Dim!$E$2:$E$21)</f>
        <v>Flagship</v>
      </c>
      <c r="V491" s="1">
        <f>Table8[[#This Row],[Cost]]*Table8[[#This Row],[Quantity]]</f>
        <v>77.52</v>
      </c>
      <c r="W491" s="1">
        <f>Table8[[#This Row],[Total_Amount]]-Table8[[#This Row],[Total Cost]]</f>
        <v>1351.752</v>
      </c>
    </row>
    <row r="492" spans="1:23" hidden="1" x14ac:dyDescent="0.25">
      <c r="A492" t="s">
        <v>2088</v>
      </c>
      <c r="B492" s="3">
        <v>45750</v>
      </c>
      <c r="C492" t="s">
        <v>385</v>
      </c>
      <c r="D492" t="s">
        <v>1737</v>
      </c>
      <c r="E492" t="s">
        <v>1883</v>
      </c>
      <c r="F492" s="4">
        <f>IF(ISBLANK(Sales_Fact[[#This Row],[Quantity]]),MEDIAN(Sales_Fact[Quantity]),Sales_Fact[[#This Row],[Quantity]])</f>
        <v>1</v>
      </c>
      <c r="G492" s="1">
        <f>IF(ISBLANK(Sales_Fact[[#This Row],[Unit_Price]]),MEDIAN(Sales_Fact[Unit_Price]),Sales_Fact[[#This Row],[Unit_Price]])</f>
        <v>170.43</v>
      </c>
      <c r="H492" s="2">
        <f>IF(ISBLANK(Sales_Fact[[#This Row],[Discount]]),MEDIAN(Sales_Fact[Discount]),Sales_Fact[[#This Row],[Discount]])</f>
        <v>0.03</v>
      </c>
      <c r="I492" t="s">
        <v>1868</v>
      </c>
      <c r="J492" s="1">
        <f>Sales_Fact[[#This Row],[Quantity2]]*Sales_Fact[[#This Row],[Unit_Price3]]*(1-Sales_Fact[[#This Row],[Discount4]])</f>
        <v>165.31710000000001</v>
      </c>
      <c r="K492" s="1">
        <f>Sales_Fact[[#This Row],[Quantity2]]*Sales_Fact[[#This Row],[Unit_Price3]]</f>
        <v>170.43</v>
      </c>
      <c r="L492" s="1">
        <f>Sales_Fact[[#This Row],[Gross Amount]]*Sales_Fact[[#This Row],[Discount4]]</f>
        <v>5.1128999999999998</v>
      </c>
      <c r="M492" s="1" t="str">
        <f>IF(Sales_Fact[[#This Row],[Total_Amount5]]&gt;1000,"High Value","Standard")</f>
        <v>Standard</v>
      </c>
      <c r="N492" s="1" t="str">
        <f>_xlfn.XLOOKUP(D492,Product_Dim!$A$2:$A$101,Product_Dim!$B$2:$B$101,"Not Found")</f>
        <v>Laptop Cooling Pad</v>
      </c>
      <c r="O492" s="1" t="str">
        <f>_xlfn.XLOOKUP(D492,Product_Dim!$A$2:$A$101,Product_Dim!$C$2:$C$101)</f>
        <v>Electronics</v>
      </c>
      <c r="P492" s="1">
        <f>_xlfn.XLOOKUP(D492,Product_Dim!$A$2:$A$101,Product_Dim!$H$2:$H$101)</f>
        <v>86.42</v>
      </c>
      <c r="Q492" s="1" t="str">
        <f>_xlfn.XLOOKUP(C492,'Customer_Dim'!$A$2:$A$501,'Customer_Dim'!$I$2:$I$501)</f>
        <v>Bronze</v>
      </c>
      <c r="R492" s="1" t="str">
        <f>_xlfn.XLOOKUP(C492,'Customer_Dim'!$A$2:$A$501,'Customer_Dim'!$D$2:$D$501)</f>
        <v>Male</v>
      </c>
      <c r="S492" s="1" t="str">
        <f>_xlfn.XLOOKUP(C492,'Customer_Dim'!$A$2:$A$501,'Customer_Dim'!$L$2:$L$501)</f>
        <v>Middle Age</v>
      </c>
      <c r="T492" s="1" t="str">
        <f>_xlfn.XLOOKUP(E492,Store_Dim!$A$2:$A$21,Store_Dim!$C$2:$C$21)</f>
        <v>North</v>
      </c>
      <c r="U492" s="1" t="str">
        <f>_xlfn.XLOOKUP(E492,Store_Dim!$A$2:$A$21,Store_Dim!$E$2:$E$21)</f>
        <v>Flagship</v>
      </c>
      <c r="V492" s="1">
        <f>Table8[[#This Row],[Cost]]*Table8[[#This Row],[Quantity]]</f>
        <v>86.42</v>
      </c>
      <c r="W492" s="1">
        <f>Table8[[#This Row],[Total_Amount]]-Table8[[#This Row],[Total Cost]]</f>
        <v>78.897100000000009</v>
      </c>
    </row>
    <row r="493" spans="1:23" hidden="1" x14ac:dyDescent="0.25">
      <c r="A493" t="s">
        <v>3766</v>
      </c>
      <c r="B493" s="3">
        <v>45584</v>
      </c>
      <c r="C493" t="s">
        <v>385</v>
      </c>
      <c r="D493" t="s">
        <v>1982</v>
      </c>
      <c r="E493" t="s">
        <v>1872</v>
      </c>
      <c r="F493" s="4">
        <f>IF(ISBLANK(Sales_Fact[[#This Row],[Quantity]]),MEDIAN(Sales_Fact[Quantity]),Sales_Fact[[#This Row],[Quantity]])</f>
        <v>3</v>
      </c>
      <c r="G493" s="1">
        <f>IF(ISBLANK(Sales_Fact[[#This Row],[Unit_Price]]),MEDIAN(Sales_Fact[Unit_Price]),Sales_Fact[[#This Row],[Unit_Price]])</f>
        <v>480.51</v>
      </c>
      <c r="H493" s="2">
        <f>IF(ISBLANK(Sales_Fact[[#This Row],[Discount]]),MEDIAN(Sales_Fact[Discount]),Sales_Fact[[#This Row],[Discount]])</f>
        <v>0.03</v>
      </c>
      <c r="I493" t="s">
        <v>1868</v>
      </c>
      <c r="J493" s="1">
        <f>Sales_Fact[[#This Row],[Quantity2]]*Sales_Fact[[#This Row],[Unit_Price3]]*(1-Sales_Fact[[#This Row],[Discount4]])</f>
        <v>1398.2840999999999</v>
      </c>
      <c r="K493" s="1">
        <f>Sales_Fact[[#This Row],[Quantity2]]*Sales_Fact[[#This Row],[Unit_Price3]]</f>
        <v>1441.53</v>
      </c>
      <c r="L493" s="1">
        <f>Sales_Fact[[#This Row],[Gross Amount]]*Sales_Fact[[#This Row],[Discount4]]</f>
        <v>43.245899999999999</v>
      </c>
      <c r="M493" s="1" t="str">
        <f>IF(Sales_Fact[[#This Row],[Total_Amount5]]&gt;1000,"High Value","Standard")</f>
        <v>High Value</v>
      </c>
      <c r="N493" s="1" t="str">
        <f>_xlfn.XLOOKUP(D493,Product_Dim!$A$2:$A$101,Product_Dim!$B$2:$B$101,"Not Found")</f>
        <v>Men's Running Jacket</v>
      </c>
      <c r="O493" s="1" t="str">
        <f>_xlfn.XLOOKUP(D493,Product_Dim!$A$2:$A$101,Product_Dim!$C$2:$C$101)</f>
        <v>Clothing</v>
      </c>
      <c r="P493" s="1">
        <f>_xlfn.XLOOKUP(D493,Product_Dim!$A$2:$A$101,Product_Dim!$H$2:$H$101)</f>
        <v>364.67</v>
      </c>
      <c r="Q493" s="1" t="str">
        <f>_xlfn.XLOOKUP(C493,'Customer_Dim'!$A$2:$A$501,'Customer_Dim'!$I$2:$I$501)</f>
        <v>Bronze</v>
      </c>
      <c r="R493" s="1" t="str">
        <f>_xlfn.XLOOKUP(C493,'Customer_Dim'!$A$2:$A$501,'Customer_Dim'!$D$2:$D$501)</f>
        <v>Male</v>
      </c>
      <c r="S493" s="1" t="str">
        <f>_xlfn.XLOOKUP(C493,'Customer_Dim'!$A$2:$A$501,'Customer_Dim'!$L$2:$L$501)</f>
        <v>Middle Age</v>
      </c>
      <c r="T493" s="1" t="str">
        <f>_xlfn.XLOOKUP(E493,Store_Dim!$A$2:$A$21,Store_Dim!$C$2:$C$21)</f>
        <v>South</v>
      </c>
      <c r="U493" s="1" t="str">
        <f>_xlfn.XLOOKUP(E493,Store_Dim!$A$2:$A$21,Store_Dim!$E$2:$E$21)</f>
        <v>Online</v>
      </c>
      <c r="V493" s="1">
        <f>Table8[[#This Row],[Cost]]*Table8[[#This Row],[Quantity]]</f>
        <v>1094.01</v>
      </c>
      <c r="W493" s="1">
        <f>Table8[[#This Row],[Total_Amount]]-Table8[[#This Row],[Total Cost]]</f>
        <v>304.27409999999986</v>
      </c>
    </row>
    <row r="494" spans="1:23" hidden="1" x14ac:dyDescent="0.25">
      <c r="A494" t="s">
        <v>2728</v>
      </c>
      <c r="B494" s="3">
        <v>45695</v>
      </c>
      <c r="C494" t="s">
        <v>385</v>
      </c>
      <c r="D494" t="s">
        <v>1695</v>
      </c>
      <c r="E494" t="s">
        <v>1901</v>
      </c>
      <c r="F494" s="4">
        <f>IF(ISBLANK(Sales_Fact[[#This Row],[Quantity]]),MEDIAN(Sales_Fact[Quantity]),Sales_Fact[[#This Row],[Quantity]])</f>
        <v>2</v>
      </c>
      <c r="G494" s="1">
        <f>IF(ISBLANK(Sales_Fact[[#This Row],[Unit_Price]]),MEDIAN(Sales_Fact[Unit_Price]),Sales_Fact[[#This Row],[Unit_Price]])</f>
        <v>955.66</v>
      </c>
      <c r="H494" s="2">
        <f>IF(ISBLANK(Sales_Fact[[#This Row],[Discount]]),MEDIAN(Sales_Fact[Discount]),Sales_Fact[[#This Row],[Discount]])</f>
        <v>0.28999999999999998</v>
      </c>
      <c r="I494" t="s">
        <v>1868</v>
      </c>
      <c r="J494" s="1">
        <f>Sales_Fact[[#This Row],[Quantity2]]*Sales_Fact[[#This Row],[Unit_Price3]]*(1-Sales_Fact[[#This Row],[Discount4]])</f>
        <v>1357.0372</v>
      </c>
      <c r="K494" s="1">
        <f>Sales_Fact[[#This Row],[Quantity2]]*Sales_Fact[[#This Row],[Unit_Price3]]</f>
        <v>1911.32</v>
      </c>
      <c r="L494" s="1">
        <f>Sales_Fact[[#This Row],[Gross Amount]]*Sales_Fact[[#This Row],[Discount4]]</f>
        <v>554.28279999999995</v>
      </c>
      <c r="M494" s="1" t="str">
        <f>IF(Sales_Fact[[#This Row],[Total_Amount5]]&gt;1000,"High Value","Standard")</f>
        <v>High Value</v>
      </c>
      <c r="N494" s="1" t="str">
        <f>_xlfn.XLOOKUP(D494,Product_Dim!$A$2:$A$101,Product_Dim!$B$2:$B$101,"Not Found")</f>
        <v>Car Dashboard Phone Holder</v>
      </c>
      <c r="O494" s="1" t="str">
        <f>_xlfn.XLOOKUP(D494,Product_Dim!$A$2:$A$101,Product_Dim!$C$2:$C$101)</f>
        <v>Electronics</v>
      </c>
      <c r="P494" s="1">
        <f>_xlfn.XLOOKUP(D494,Product_Dim!$A$2:$A$101,Product_Dim!$H$2:$H$101)</f>
        <v>177.98</v>
      </c>
      <c r="Q494" s="1" t="str">
        <f>_xlfn.XLOOKUP(C494,'Customer_Dim'!$A$2:$A$501,'Customer_Dim'!$I$2:$I$501)</f>
        <v>Bronze</v>
      </c>
      <c r="R494" s="1" t="str">
        <f>_xlfn.XLOOKUP(C494,'Customer_Dim'!$A$2:$A$501,'Customer_Dim'!$D$2:$D$501)</f>
        <v>Male</v>
      </c>
      <c r="S494" s="1" t="str">
        <f>_xlfn.XLOOKUP(C494,'Customer_Dim'!$A$2:$A$501,'Customer_Dim'!$L$2:$L$501)</f>
        <v>Middle Age</v>
      </c>
      <c r="T494" s="1" t="str">
        <f>_xlfn.XLOOKUP(E494,Store_Dim!$A$2:$A$21,Store_Dim!$C$2:$C$21)</f>
        <v>East</v>
      </c>
      <c r="U494" s="1" t="str">
        <f>_xlfn.XLOOKUP(E494,Store_Dim!$A$2:$A$21,Store_Dim!$E$2:$E$21)</f>
        <v>Online</v>
      </c>
      <c r="V494" s="1">
        <f>Table8[[#This Row],[Cost]]*Table8[[#This Row],[Quantity]]</f>
        <v>355.96</v>
      </c>
      <c r="W494" s="1">
        <f>Table8[[#This Row],[Total_Amount]]-Table8[[#This Row],[Total Cost]]</f>
        <v>1001.0771999999999</v>
      </c>
    </row>
    <row r="495" spans="1:23" hidden="1" x14ac:dyDescent="0.25">
      <c r="A495" t="s">
        <v>2246</v>
      </c>
      <c r="B495" s="3">
        <v>45610</v>
      </c>
      <c r="C495" t="s">
        <v>385</v>
      </c>
      <c r="D495" t="s">
        <v>1815</v>
      </c>
      <c r="E495" t="s">
        <v>1883</v>
      </c>
      <c r="F495" s="4">
        <f>IF(ISBLANK(Sales_Fact[[#This Row],[Quantity]]),MEDIAN(Sales_Fact[Quantity]),Sales_Fact[[#This Row],[Quantity]])</f>
        <v>2</v>
      </c>
      <c r="G495" s="1">
        <f>IF(ISBLANK(Sales_Fact[[#This Row],[Unit_Price]]),MEDIAN(Sales_Fact[Unit_Price]),Sales_Fact[[#This Row],[Unit_Price]])</f>
        <v>488.02</v>
      </c>
      <c r="H495" s="2">
        <f>IF(ISBLANK(Sales_Fact[[#This Row],[Discount]]),MEDIAN(Sales_Fact[Discount]),Sales_Fact[[#This Row],[Discount]])</f>
        <v>0.27</v>
      </c>
      <c r="I495" t="s">
        <v>1864</v>
      </c>
      <c r="J495" s="1">
        <f>Sales_Fact[[#This Row],[Quantity2]]*Sales_Fact[[#This Row],[Unit_Price3]]*(1-Sales_Fact[[#This Row],[Discount4]])</f>
        <v>712.50919999999996</v>
      </c>
      <c r="K495" s="1">
        <f>Sales_Fact[[#This Row],[Quantity2]]*Sales_Fact[[#This Row],[Unit_Price3]]</f>
        <v>976.04</v>
      </c>
      <c r="L495" s="1">
        <f>Sales_Fact[[#This Row],[Gross Amount]]*Sales_Fact[[#This Row],[Discount4]]</f>
        <v>263.5308</v>
      </c>
      <c r="M495" s="1" t="str">
        <f>IF(Sales_Fact[[#This Row],[Total_Amount5]]&gt;1000,"High Value","Standard")</f>
        <v>Standard</v>
      </c>
      <c r="N495" s="1" t="str">
        <f>_xlfn.XLOOKUP(D495,Product_Dim!$A$2:$A$101,Product_Dim!$B$2:$B$101,"Not Found")</f>
        <v>Sports Wrist Sweatbands</v>
      </c>
      <c r="O495" s="1" t="str">
        <f>_xlfn.XLOOKUP(D495,Product_Dim!$A$2:$A$101,Product_Dim!$C$2:$C$101)</f>
        <v>Sports</v>
      </c>
      <c r="P495" s="1">
        <f>_xlfn.XLOOKUP(D495,Product_Dim!$A$2:$A$101,Product_Dim!$H$2:$H$101)</f>
        <v>131.24</v>
      </c>
      <c r="Q495" s="1" t="str">
        <f>_xlfn.XLOOKUP(C495,'Customer_Dim'!$A$2:$A$501,'Customer_Dim'!$I$2:$I$501)</f>
        <v>Bronze</v>
      </c>
      <c r="R495" s="1" t="str">
        <f>_xlfn.XLOOKUP(C495,'Customer_Dim'!$A$2:$A$501,'Customer_Dim'!$D$2:$D$501)</f>
        <v>Male</v>
      </c>
      <c r="S495" s="1" t="str">
        <f>_xlfn.XLOOKUP(C495,'Customer_Dim'!$A$2:$A$501,'Customer_Dim'!$L$2:$L$501)</f>
        <v>Middle Age</v>
      </c>
      <c r="T495" s="1" t="str">
        <f>_xlfn.XLOOKUP(E495,Store_Dim!$A$2:$A$21,Store_Dim!$C$2:$C$21)</f>
        <v>North</v>
      </c>
      <c r="U495" s="1" t="str">
        <f>_xlfn.XLOOKUP(E495,Store_Dim!$A$2:$A$21,Store_Dim!$E$2:$E$21)</f>
        <v>Flagship</v>
      </c>
      <c r="V495" s="1">
        <f>Table8[[#This Row],[Cost]]*Table8[[#This Row],[Quantity]]</f>
        <v>262.48</v>
      </c>
      <c r="W495" s="1">
        <f>Table8[[#This Row],[Total_Amount]]-Table8[[#This Row],[Total Cost]]</f>
        <v>450.02919999999995</v>
      </c>
    </row>
    <row r="496" spans="1:23" hidden="1" x14ac:dyDescent="0.25">
      <c r="A496" t="s">
        <v>2801</v>
      </c>
      <c r="B496" s="3">
        <v>45773</v>
      </c>
      <c r="C496" t="s">
        <v>388</v>
      </c>
      <c r="D496" t="s">
        <v>1677</v>
      </c>
      <c r="E496" t="s">
        <v>1872</v>
      </c>
      <c r="F496" s="4">
        <f>IF(ISBLANK(Sales_Fact[[#This Row],[Quantity]]),MEDIAN(Sales_Fact[Quantity]),Sales_Fact[[#This Row],[Quantity]])</f>
        <v>1</v>
      </c>
      <c r="G496" s="1">
        <f>IF(ISBLANK(Sales_Fact[[#This Row],[Unit_Price]]),MEDIAN(Sales_Fact[Unit_Price]),Sales_Fact[[#This Row],[Unit_Price]])</f>
        <v>917.17</v>
      </c>
      <c r="H496" s="2">
        <f>IF(ISBLANK(Sales_Fact[[#This Row],[Discount]]),MEDIAN(Sales_Fact[Discount]),Sales_Fact[[#This Row],[Discount]])</f>
        <v>0.13</v>
      </c>
      <c r="I496" t="s">
        <v>1868</v>
      </c>
      <c r="J496" s="1">
        <f>Sales_Fact[[#This Row],[Quantity2]]*Sales_Fact[[#This Row],[Unit_Price3]]*(1-Sales_Fact[[#This Row],[Discount4]])</f>
        <v>797.93790000000001</v>
      </c>
      <c r="K496" s="1">
        <f>Sales_Fact[[#This Row],[Quantity2]]*Sales_Fact[[#This Row],[Unit_Price3]]</f>
        <v>917.17</v>
      </c>
      <c r="L496" s="1">
        <f>Sales_Fact[[#This Row],[Gross Amount]]*Sales_Fact[[#This Row],[Discount4]]</f>
        <v>119.2321</v>
      </c>
      <c r="M496" s="1" t="str">
        <f>IF(Sales_Fact[[#This Row],[Total_Amount5]]&gt;1000,"High Value","Standard")</f>
        <v>Standard</v>
      </c>
      <c r="N496" s="1" t="str">
        <f>_xlfn.XLOOKUP(D496,Product_Dim!$A$2:$A$101,Product_Dim!$B$2:$B$101,"Not Found")</f>
        <v>Smart Home WiFi Camera</v>
      </c>
      <c r="O496" s="1" t="str">
        <f>_xlfn.XLOOKUP(D496,Product_Dim!$A$2:$A$101,Product_Dim!$C$2:$C$101)</f>
        <v>Electronics</v>
      </c>
      <c r="P496" s="1">
        <f>_xlfn.XLOOKUP(D496,Product_Dim!$A$2:$A$101,Product_Dim!$H$2:$H$101)</f>
        <v>450.71</v>
      </c>
      <c r="Q496" s="1" t="str">
        <f>_xlfn.XLOOKUP(C496,'Customer_Dim'!$A$2:$A$501,'Customer_Dim'!$I$2:$I$501)</f>
        <v>Silver</v>
      </c>
      <c r="R496" s="1" t="str">
        <f>_xlfn.XLOOKUP(C496,'Customer_Dim'!$A$2:$A$501,'Customer_Dim'!$D$2:$D$501)</f>
        <v>Male</v>
      </c>
      <c r="S496" s="1" t="str">
        <f>_xlfn.XLOOKUP(C496,'Customer_Dim'!$A$2:$A$501,'Customer_Dim'!$L$2:$L$501)</f>
        <v>Young</v>
      </c>
      <c r="T496" s="1" t="str">
        <f>_xlfn.XLOOKUP(E496,Store_Dim!$A$2:$A$21,Store_Dim!$C$2:$C$21)</f>
        <v>South</v>
      </c>
      <c r="U496" s="1" t="str">
        <f>_xlfn.XLOOKUP(E496,Store_Dim!$A$2:$A$21,Store_Dim!$E$2:$E$21)</f>
        <v>Online</v>
      </c>
      <c r="V496" s="1">
        <f>Table8[[#This Row],[Cost]]*Table8[[#This Row],[Quantity]]</f>
        <v>450.71</v>
      </c>
      <c r="W496" s="1">
        <f>Table8[[#This Row],[Total_Amount]]-Table8[[#This Row],[Total Cost]]</f>
        <v>347.22790000000003</v>
      </c>
    </row>
    <row r="497" spans="1:23" hidden="1" x14ac:dyDescent="0.25">
      <c r="A497" t="s">
        <v>2794</v>
      </c>
      <c r="B497" s="3">
        <v>45848</v>
      </c>
      <c r="C497" t="s">
        <v>388</v>
      </c>
      <c r="D497" t="s">
        <v>1653</v>
      </c>
      <c r="E497" t="s">
        <v>1931</v>
      </c>
      <c r="F497" s="4">
        <f>IF(ISBLANK(Sales_Fact[[#This Row],[Quantity]]),MEDIAN(Sales_Fact[Quantity]),Sales_Fact[[#This Row],[Quantity]])</f>
        <v>2</v>
      </c>
      <c r="G497" s="1">
        <f>IF(ISBLANK(Sales_Fact[[#This Row],[Unit_Price]]),MEDIAN(Sales_Fact[Unit_Price]),Sales_Fact[[#This Row],[Unit_Price]])</f>
        <v>406.46</v>
      </c>
      <c r="H497" s="2">
        <f>IF(ISBLANK(Sales_Fact[[#This Row],[Discount]]),MEDIAN(Sales_Fact[Discount]),Sales_Fact[[#This Row],[Discount]])</f>
        <v>0.3</v>
      </c>
      <c r="I497" t="s">
        <v>1864</v>
      </c>
      <c r="J497" s="1">
        <f>Sales_Fact[[#This Row],[Quantity2]]*Sales_Fact[[#This Row],[Unit_Price3]]*(1-Sales_Fact[[#This Row],[Discount4]])</f>
        <v>569.04399999999998</v>
      </c>
      <c r="K497" s="1">
        <f>Sales_Fact[[#This Row],[Quantity2]]*Sales_Fact[[#This Row],[Unit_Price3]]</f>
        <v>812.92</v>
      </c>
      <c r="L497" s="1">
        <f>Sales_Fact[[#This Row],[Gross Amount]]*Sales_Fact[[#This Row],[Discount4]]</f>
        <v>243.87599999999998</v>
      </c>
      <c r="M497" s="1" t="str">
        <f>IF(Sales_Fact[[#This Row],[Total_Amount5]]&gt;1000,"High Value","Standard")</f>
        <v>Standard</v>
      </c>
      <c r="N497" s="1" t="str">
        <f>_xlfn.XLOOKUP(D497,Product_Dim!$A$2:$A$101,Product_Dim!$B$2:$B$101,"Not Found")</f>
        <v>Gaming Mechanical Keyboard</v>
      </c>
      <c r="O497" s="1" t="str">
        <f>_xlfn.XLOOKUP(D497,Product_Dim!$A$2:$A$101,Product_Dim!$C$2:$C$101)</f>
        <v>Electronics</v>
      </c>
      <c r="P497" s="1">
        <f>_xlfn.XLOOKUP(D497,Product_Dim!$A$2:$A$101,Product_Dim!$H$2:$H$101)</f>
        <v>419.28</v>
      </c>
      <c r="Q497" s="1" t="str">
        <f>_xlfn.XLOOKUP(C497,'Customer_Dim'!$A$2:$A$501,'Customer_Dim'!$I$2:$I$501)</f>
        <v>Silver</v>
      </c>
      <c r="R497" s="1" t="str">
        <f>_xlfn.XLOOKUP(C497,'Customer_Dim'!$A$2:$A$501,'Customer_Dim'!$D$2:$D$501)</f>
        <v>Male</v>
      </c>
      <c r="S497" s="1" t="str">
        <f>_xlfn.XLOOKUP(C497,'Customer_Dim'!$A$2:$A$501,'Customer_Dim'!$L$2:$L$501)</f>
        <v>Young</v>
      </c>
      <c r="T497" s="1" t="str">
        <f>_xlfn.XLOOKUP(E497,Store_Dim!$A$2:$A$21,Store_Dim!$C$2:$C$21)</f>
        <v>South</v>
      </c>
      <c r="U497" s="1" t="str">
        <f>_xlfn.XLOOKUP(E497,Store_Dim!$A$2:$A$21,Store_Dim!$E$2:$E$21)</f>
        <v>Online</v>
      </c>
      <c r="V497" s="1">
        <f>Table8[[#This Row],[Cost]]*Table8[[#This Row],[Quantity]]</f>
        <v>838.56</v>
      </c>
      <c r="W497" s="1">
        <f>Table8[[#This Row],[Total_Amount]]-Table8[[#This Row],[Total Cost]]</f>
        <v>-269.51599999999996</v>
      </c>
    </row>
    <row r="498" spans="1:23" hidden="1" x14ac:dyDescent="0.25">
      <c r="A498" t="s">
        <v>3340</v>
      </c>
      <c r="B498" s="3">
        <v>45788</v>
      </c>
      <c r="C498" t="s">
        <v>388</v>
      </c>
      <c r="D498" t="s">
        <v>1845</v>
      </c>
      <c r="E498" t="s">
        <v>1896</v>
      </c>
      <c r="F498" s="4">
        <f>IF(ISBLANK(Sales_Fact[[#This Row],[Quantity]]),MEDIAN(Sales_Fact[Quantity]),Sales_Fact[[#This Row],[Quantity]])</f>
        <v>2</v>
      </c>
      <c r="G498" s="1">
        <f>IF(ISBLANK(Sales_Fact[[#This Row],[Unit_Price]]),MEDIAN(Sales_Fact[Unit_Price]),Sales_Fact[[#This Row],[Unit_Price]])</f>
        <v>264.39</v>
      </c>
      <c r="H498" s="2">
        <f>IF(ISBLANK(Sales_Fact[[#This Row],[Discount]]),MEDIAN(Sales_Fact[Discount]),Sales_Fact[[#This Row],[Discount]])</f>
        <v>0.11</v>
      </c>
      <c r="I498" t="s">
        <v>1864</v>
      </c>
      <c r="J498" s="1">
        <f>Sales_Fact[[#This Row],[Quantity2]]*Sales_Fact[[#This Row],[Unit_Price3]]*(1-Sales_Fact[[#This Row],[Discount4]])</f>
        <v>470.61419999999998</v>
      </c>
      <c r="K498" s="1">
        <f>Sales_Fact[[#This Row],[Quantity2]]*Sales_Fact[[#This Row],[Unit_Price3]]</f>
        <v>528.78</v>
      </c>
      <c r="L498" s="1">
        <f>Sales_Fact[[#This Row],[Gross Amount]]*Sales_Fact[[#This Row],[Discount4]]</f>
        <v>58.165799999999997</v>
      </c>
      <c r="M498" s="1" t="str">
        <f>IF(Sales_Fact[[#This Row],[Total_Amount5]]&gt;1000,"High Value","Standard")</f>
        <v>Standard</v>
      </c>
      <c r="N498" s="1" t="str">
        <f>_xlfn.XLOOKUP(D498,Product_Dim!$A$2:$A$101,Product_Dim!$B$2:$B$101,"Not Found")</f>
        <v>Portable Bluetooth Speaker</v>
      </c>
      <c r="O498" s="1" t="str">
        <f>_xlfn.XLOOKUP(D498,Product_Dim!$A$2:$A$101,Product_Dim!$C$2:$C$101)</f>
        <v>Electronics</v>
      </c>
      <c r="P498" s="1">
        <f>_xlfn.XLOOKUP(D498,Product_Dim!$A$2:$A$101,Product_Dim!$H$2:$H$101)</f>
        <v>431.67</v>
      </c>
      <c r="Q498" s="1" t="str">
        <f>_xlfn.XLOOKUP(C498,'Customer_Dim'!$A$2:$A$501,'Customer_Dim'!$I$2:$I$501)</f>
        <v>Silver</v>
      </c>
      <c r="R498" s="1" t="str">
        <f>_xlfn.XLOOKUP(C498,'Customer_Dim'!$A$2:$A$501,'Customer_Dim'!$D$2:$D$501)</f>
        <v>Male</v>
      </c>
      <c r="S498" s="1" t="str">
        <f>_xlfn.XLOOKUP(C498,'Customer_Dim'!$A$2:$A$501,'Customer_Dim'!$L$2:$L$501)</f>
        <v>Young</v>
      </c>
      <c r="T498" s="1" t="str">
        <f>_xlfn.XLOOKUP(E498,Store_Dim!$A$2:$A$21,Store_Dim!$C$2:$C$21)</f>
        <v>East</v>
      </c>
      <c r="U498" s="1" t="str">
        <f>_xlfn.XLOOKUP(E498,Store_Dim!$A$2:$A$21,Store_Dim!$E$2:$E$21)</f>
        <v>Flagship</v>
      </c>
      <c r="V498" s="1">
        <f>Table8[[#This Row],[Cost]]*Table8[[#This Row],[Quantity]]</f>
        <v>863.34</v>
      </c>
      <c r="W498" s="1">
        <f>Table8[[#This Row],[Total_Amount]]-Table8[[#This Row],[Total Cost]]</f>
        <v>-392.72580000000005</v>
      </c>
    </row>
    <row r="499" spans="1:23" hidden="1" x14ac:dyDescent="0.25">
      <c r="A499" t="s">
        <v>2852</v>
      </c>
      <c r="B499" s="3">
        <v>45682</v>
      </c>
      <c r="C499" t="s">
        <v>388</v>
      </c>
      <c r="D499" t="s">
        <v>1689</v>
      </c>
      <c r="E499" t="s">
        <v>1888</v>
      </c>
      <c r="F499" s="4">
        <f>IF(ISBLANK(Sales_Fact[[#This Row],[Quantity]]),MEDIAN(Sales_Fact[Quantity]),Sales_Fact[[#This Row],[Quantity]])</f>
        <v>1</v>
      </c>
      <c r="G499" s="1">
        <f>IF(ISBLANK(Sales_Fact[[#This Row],[Unit_Price]]),MEDIAN(Sales_Fact[Unit_Price]),Sales_Fact[[#This Row],[Unit_Price]])</f>
        <v>414.97</v>
      </c>
      <c r="H499" s="2">
        <f>IF(ISBLANK(Sales_Fact[[#This Row],[Discount]]),MEDIAN(Sales_Fact[Discount]),Sales_Fact[[#This Row],[Discount]])</f>
        <v>0.22</v>
      </c>
      <c r="I499" t="s">
        <v>1864</v>
      </c>
      <c r="J499" s="1">
        <f>Sales_Fact[[#This Row],[Quantity2]]*Sales_Fact[[#This Row],[Unit_Price3]]*(1-Sales_Fact[[#This Row],[Discount4]])</f>
        <v>323.67660000000001</v>
      </c>
      <c r="K499" s="1">
        <f>Sales_Fact[[#This Row],[Quantity2]]*Sales_Fact[[#This Row],[Unit_Price3]]</f>
        <v>414.97</v>
      </c>
      <c r="L499" s="1">
        <f>Sales_Fact[[#This Row],[Gross Amount]]*Sales_Fact[[#This Row],[Discount4]]</f>
        <v>91.293400000000005</v>
      </c>
      <c r="M499" s="1" t="str">
        <f>IF(Sales_Fact[[#This Row],[Total_Amount5]]&gt;1000,"High Value","Standard")</f>
        <v>Standard</v>
      </c>
      <c r="N499" s="1" t="str">
        <f>_xlfn.XLOOKUP(D499,Product_Dim!$A$2:$A$101,Product_Dim!$B$2:$B$101,"Not Found")</f>
        <v>Men's Winter Jacket</v>
      </c>
      <c r="O499" s="1" t="str">
        <f>_xlfn.XLOOKUP(D499,Product_Dim!$A$2:$A$101,Product_Dim!$C$2:$C$101)</f>
        <v>Clothing</v>
      </c>
      <c r="P499" s="1">
        <f>_xlfn.XLOOKUP(D499,Product_Dim!$A$2:$A$101,Product_Dim!$H$2:$H$101)</f>
        <v>167.34</v>
      </c>
      <c r="Q499" s="1" t="str">
        <f>_xlfn.XLOOKUP(C499,'Customer_Dim'!$A$2:$A$501,'Customer_Dim'!$I$2:$I$501)</f>
        <v>Silver</v>
      </c>
      <c r="R499" s="1" t="str">
        <f>_xlfn.XLOOKUP(C499,'Customer_Dim'!$A$2:$A$501,'Customer_Dim'!$D$2:$D$501)</f>
        <v>Male</v>
      </c>
      <c r="S499" s="1" t="str">
        <f>_xlfn.XLOOKUP(C499,'Customer_Dim'!$A$2:$A$501,'Customer_Dim'!$L$2:$L$501)</f>
        <v>Young</v>
      </c>
      <c r="T499" s="1" t="str">
        <f>_xlfn.XLOOKUP(E499,Store_Dim!$A$2:$A$21,Store_Dim!$C$2:$C$21)</f>
        <v>North</v>
      </c>
      <c r="U499" s="1" t="str">
        <f>_xlfn.XLOOKUP(E499,Store_Dim!$A$2:$A$21,Store_Dim!$E$2:$E$21)</f>
        <v>Flagship</v>
      </c>
      <c r="V499" s="1">
        <f>Table8[[#This Row],[Cost]]*Table8[[#This Row],[Quantity]]</f>
        <v>167.34</v>
      </c>
      <c r="W499" s="1">
        <f>Table8[[#This Row],[Total_Amount]]-Table8[[#This Row],[Total Cost]]</f>
        <v>156.3366</v>
      </c>
    </row>
    <row r="500" spans="1:23" hidden="1" x14ac:dyDescent="0.25">
      <c r="A500" t="s">
        <v>2890</v>
      </c>
      <c r="B500" s="3">
        <v>45566</v>
      </c>
      <c r="C500" t="s">
        <v>388</v>
      </c>
      <c r="D500" t="s">
        <v>1770</v>
      </c>
      <c r="E500" t="s">
        <v>1901</v>
      </c>
      <c r="F500" s="4">
        <f>IF(ISBLANK(Sales_Fact[[#This Row],[Quantity]]),MEDIAN(Sales_Fact[Quantity]),Sales_Fact[[#This Row],[Quantity]])</f>
        <v>2</v>
      </c>
      <c r="G500" s="1">
        <f>IF(ISBLANK(Sales_Fact[[#This Row],[Unit_Price]]),MEDIAN(Sales_Fact[Unit_Price]),Sales_Fact[[#This Row],[Unit_Price]])</f>
        <v>583.51</v>
      </c>
      <c r="H500" s="2">
        <f>IF(ISBLANK(Sales_Fact[[#This Row],[Discount]]),MEDIAN(Sales_Fact[Discount]),Sales_Fact[[#This Row],[Discount]])</f>
        <v>0.2</v>
      </c>
      <c r="I500" t="s">
        <v>1868</v>
      </c>
      <c r="J500" s="1">
        <f>Sales_Fact[[#This Row],[Quantity2]]*Sales_Fact[[#This Row],[Unit_Price3]]*(1-Sales_Fact[[#This Row],[Discount4]])</f>
        <v>933.61599999999999</v>
      </c>
      <c r="K500" s="1">
        <f>Sales_Fact[[#This Row],[Quantity2]]*Sales_Fact[[#This Row],[Unit_Price3]]</f>
        <v>1167.02</v>
      </c>
      <c r="L500" s="1">
        <f>Sales_Fact[[#This Row],[Gross Amount]]*Sales_Fact[[#This Row],[Discount4]]</f>
        <v>233.404</v>
      </c>
      <c r="M500" s="1" t="str">
        <f>IF(Sales_Fact[[#This Row],[Total_Amount5]]&gt;1000,"High Value","Standard")</f>
        <v>Standard</v>
      </c>
      <c r="N500" s="1" t="str">
        <f>_xlfn.XLOOKUP(D500,Product_Dim!$A$2:$A$101,Product_Dim!$B$2:$B$101,"Not Found")</f>
        <v>Shin Guards – Adult</v>
      </c>
      <c r="O500" s="1" t="str">
        <f>_xlfn.XLOOKUP(D500,Product_Dim!$A$2:$A$101,Product_Dim!$C$2:$C$101)</f>
        <v>Sports</v>
      </c>
      <c r="P500" s="1">
        <f>_xlfn.XLOOKUP(D500,Product_Dim!$A$2:$A$101,Product_Dim!$H$2:$H$101)</f>
        <v>107.06</v>
      </c>
      <c r="Q500" s="1" t="str">
        <f>_xlfn.XLOOKUP(C500,'Customer_Dim'!$A$2:$A$501,'Customer_Dim'!$I$2:$I$501)</f>
        <v>Silver</v>
      </c>
      <c r="R500" s="1" t="str">
        <f>_xlfn.XLOOKUP(C500,'Customer_Dim'!$A$2:$A$501,'Customer_Dim'!$D$2:$D$501)</f>
        <v>Male</v>
      </c>
      <c r="S500" s="1" t="str">
        <f>_xlfn.XLOOKUP(C500,'Customer_Dim'!$A$2:$A$501,'Customer_Dim'!$L$2:$L$501)</f>
        <v>Young</v>
      </c>
      <c r="T500" s="1" t="str">
        <f>_xlfn.XLOOKUP(E500,Store_Dim!$A$2:$A$21,Store_Dim!$C$2:$C$21)</f>
        <v>East</v>
      </c>
      <c r="U500" s="1" t="str">
        <f>_xlfn.XLOOKUP(E500,Store_Dim!$A$2:$A$21,Store_Dim!$E$2:$E$21)</f>
        <v>Online</v>
      </c>
      <c r="V500" s="1">
        <f>Table8[[#This Row],[Cost]]*Table8[[#This Row],[Quantity]]</f>
        <v>214.12</v>
      </c>
      <c r="W500" s="1">
        <f>Table8[[#This Row],[Total_Amount]]-Table8[[#This Row],[Total Cost]]</f>
        <v>719.49599999999998</v>
      </c>
    </row>
    <row r="501" spans="1:23" hidden="1" x14ac:dyDescent="0.25">
      <c r="A501" t="s">
        <v>3187</v>
      </c>
      <c r="B501" s="3">
        <v>45451</v>
      </c>
      <c r="C501" t="s">
        <v>391</v>
      </c>
      <c r="D501" t="s">
        <v>1797</v>
      </c>
      <c r="E501" t="s">
        <v>1872</v>
      </c>
      <c r="F501" s="4">
        <f>IF(ISBLANK(Sales_Fact[[#This Row],[Quantity]]),MEDIAN(Sales_Fact[Quantity]),Sales_Fact[[#This Row],[Quantity]])</f>
        <v>1</v>
      </c>
      <c r="G501" s="1">
        <f>IF(ISBLANK(Sales_Fact[[#This Row],[Unit_Price]]),MEDIAN(Sales_Fact[Unit_Price]),Sales_Fact[[#This Row],[Unit_Price]])</f>
        <v>659.27</v>
      </c>
      <c r="H501" s="2">
        <f>IF(ISBLANK(Sales_Fact[[#This Row],[Discount]]),MEDIAN(Sales_Fact[Discount]),Sales_Fact[[#This Row],[Discount]])</f>
        <v>0.15</v>
      </c>
      <c r="I501" t="s">
        <v>1864</v>
      </c>
      <c r="J501" s="1">
        <f>Sales_Fact[[#This Row],[Quantity2]]*Sales_Fact[[#This Row],[Unit_Price3]]*(1-Sales_Fact[[#This Row],[Discount4]])</f>
        <v>560.37950000000001</v>
      </c>
      <c r="K501" s="1">
        <f>Sales_Fact[[#This Row],[Quantity2]]*Sales_Fact[[#This Row],[Unit_Price3]]</f>
        <v>659.27</v>
      </c>
      <c r="L501" s="1">
        <f>Sales_Fact[[#This Row],[Gross Amount]]*Sales_Fact[[#This Row],[Discount4]]</f>
        <v>98.890499999999989</v>
      </c>
      <c r="M501" s="1" t="str">
        <f>IF(Sales_Fact[[#This Row],[Total_Amount5]]&gt;1000,"High Value","Standard")</f>
        <v>Standard</v>
      </c>
      <c r="N501" s="1" t="str">
        <f>_xlfn.XLOOKUP(D501,Product_Dim!$A$2:$A$101,Product_Dim!$B$2:$B$101,"Not Found")</f>
        <v>Fitness Resistance Bands</v>
      </c>
      <c r="O501" s="1" t="str">
        <f>_xlfn.XLOOKUP(D501,Product_Dim!$A$2:$A$101,Product_Dim!$C$2:$C$101)</f>
        <v>Sports</v>
      </c>
      <c r="P501" s="1">
        <f>_xlfn.XLOOKUP(D501,Product_Dim!$A$2:$A$101,Product_Dim!$H$2:$H$101)</f>
        <v>152.91999999999999</v>
      </c>
      <c r="Q501" s="1" t="str">
        <f>_xlfn.XLOOKUP(C501,'Customer_Dim'!$A$2:$A$501,'Customer_Dim'!$I$2:$I$501)</f>
        <v>Gold</v>
      </c>
      <c r="R501" s="1" t="str">
        <f>_xlfn.XLOOKUP(C501,'Customer_Dim'!$A$2:$A$501,'Customer_Dim'!$D$2:$D$501)</f>
        <v>Female</v>
      </c>
      <c r="S501" s="1" t="str">
        <f>_xlfn.XLOOKUP(C501,'Customer_Dim'!$A$2:$A$501,'Customer_Dim'!$L$2:$L$501)</f>
        <v>Middle Age</v>
      </c>
      <c r="T501" s="1" t="str">
        <f>_xlfn.XLOOKUP(E501,Store_Dim!$A$2:$A$21,Store_Dim!$C$2:$C$21)</f>
        <v>South</v>
      </c>
      <c r="U501" s="1" t="str">
        <f>_xlfn.XLOOKUP(E501,Store_Dim!$A$2:$A$21,Store_Dim!$E$2:$E$21)</f>
        <v>Online</v>
      </c>
      <c r="V501" s="1">
        <f>Table8[[#This Row],[Cost]]*Table8[[#This Row],[Quantity]]</f>
        <v>152.91999999999999</v>
      </c>
      <c r="W501" s="1">
        <f>Table8[[#This Row],[Total_Amount]]-Table8[[#This Row],[Total Cost]]</f>
        <v>407.45950000000005</v>
      </c>
    </row>
    <row r="502" spans="1:23" hidden="1" x14ac:dyDescent="0.25">
      <c r="A502" t="s">
        <v>2729</v>
      </c>
      <c r="B502" s="3">
        <v>45380</v>
      </c>
      <c r="C502" t="s">
        <v>391</v>
      </c>
      <c r="D502" t="s">
        <v>1644</v>
      </c>
      <c r="E502" t="s">
        <v>1888</v>
      </c>
      <c r="F502" s="4">
        <f>IF(ISBLANK(Sales_Fact[[#This Row],[Quantity]]),MEDIAN(Sales_Fact[Quantity]),Sales_Fact[[#This Row],[Quantity]])</f>
        <v>4</v>
      </c>
      <c r="G502" s="1">
        <f>IF(ISBLANK(Sales_Fact[[#This Row],[Unit_Price]]),MEDIAN(Sales_Fact[Unit_Price]),Sales_Fact[[#This Row],[Unit_Price]])</f>
        <v>106.66</v>
      </c>
      <c r="H502" s="2">
        <f>IF(ISBLANK(Sales_Fact[[#This Row],[Discount]]),MEDIAN(Sales_Fact[Discount]),Sales_Fact[[#This Row],[Discount]])</f>
        <v>0.2</v>
      </c>
      <c r="I502" t="s">
        <v>1868</v>
      </c>
      <c r="J502" s="1">
        <f>Sales_Fact[[#This Row],[Quantity2]]*Sales_Fact[[#This Row],[Unit_Price3]]*(1-Sales_Fact[[#This Row],[Discount4]])</f>
        <v>341.31200000000001</v>
      </c>
      <c r="K502" s="1">
        <f>Sales_Fact[[#This Row],[Quantity2]]*Sales_Fact[[#This Row],[Unit_Price3]]</f>
        <v>426.64</v>
      </c>
      <c r="L502" s="1">
        <f>Sales_Fact[[#This Row],[Gross Amount]]*Sales_Fact[[#This Row],[Discount4]]</f>
        <v>85.328000000000003</v>
      </c>
      <c r="M502" s="1" t="str">
        <f>IF(Sales_Fact[[#This Row],[Total_Amount5]]&gt;1000,"High Value","Standard")</f>
        <v>Standard</v>
      </c>
      <c r="N502" s="1" t="str">
        <f>_xlfn.XLOOKUP(D502,Product_Dim!$A$2:$A$101,Product_Dim!$B$2:$B$101,"Not Found")</f>
        <v>Basketball</v>
      </c>
      <c r="O502" s="1" t="str">
        <f>_xlfn.XLOOKUP(D502,Product_Dim!$A$2:$A$101,Product_Dim!$C$2:$C$101)</f>
        <v>Sports</v>
      </c>
      <c r="P502" s="1">
        <f>_xlfn.XLOOKUP(D502,Product_Dim!$A$2:$A$101,Product_Dim!$H$2:$H$101)</f>
        <v>204.39</v>
      </c>
      <c r="Q502" s="1" t="str">
        <f>_xlfn.XLOOKUP(C502,'Customer_Dim'!$A$2:$A$501,'Customer_Dim'!$I$2:$I$501)</f>
        <v>Gold</v>
      </c>
      <c r="R502" s="1" t="str">
        <f>_xlfn.XLOOKUP(C502,'Customer_Dim'!$A$2:$A$501,'Customer_Dim'!$D$2:$D$501)</f>
        <v>Female</v>
      </c>
      <c r="S502" s="1" t="str">
        <f>_xlfn.XLOOKUP(C502,'Customer_Dim'!$A$2:$A$501,'Customer_Dim'!$L$2:$L$501)</f>
        <v>Middle Age</v>
      </c>
      <c r="T502" s="1" t="str">
        <f>_xlfn.XLOOKUP(E502,Store_Dim!$A$2:$A$21,Store_Dim!$C$2:$C$21)</f>
        <v>North</v>
      </c>
      <c r="U502" s="1" t="str">
        <f>_xlfn.XLOOKUP(E502,Store_Dim!$A$2:$A$21,Store_Dim!$E$2:$E$21)</f>
        <v>Flagship</v>
      </c>
      <c r="V502" s="1">
        <f>Table8[[#This Row],[Cost]]*Table8[[#This Row],[Quantity]]</f>
        <v>817.56</v>
      </c>
      <c r="W502" s="1">
        <f>Table8[[#This Row],[Total_Amount]]-Table8[[#This Row],[Total Cost]]</f>
        <v>-476.24799999999993</v>
      </c>
    </row>
    <row r="503" spans="1:23" hidden="1" x14ac:dyDescent="0.25">
      <c r="A503" t="s">
        <v>3326</v>
      </c>
      <c r="B503" s="3">
        <v>45847</v>
      </c>
      <c r="C503" t="s">
        <v>391</v>
      </c>
      <c r="D503" t="s">
        <v>1848</v>
      </c>
      <c r="E503" t="s">
        <v>1901</v>
      </c>
      <c r="F503" s="4">
        <f>IF(ISBLANK(Sales_Fact[[#This Row],[Quantity]]),MEDIAN(Sales_Fact[Quantity]),Sales_Fact[[#This Row],[Quantity]])</f>
        <v>4</v>
      </c>
      <c r="G503" s="1">
        <f>IF(ISBLANK(Sales_Fact[[#This Row],[Unit_Price]]),MEDIAN(Sales_Fact[Unit_Price]),Sales_Fact[[#This Row],[Unit_Price]])</f>
        <v>168.55</v>
      </c>
      <c r="H503" s="2">
        <f>IF(ISBLANK(Sales_Fact[[#This Row],[Discount]]),MEDIAN(Sales_Fact[Discount]),Sales_Fact[[#This Row],[Discount]])</f>
        <v>0.15</v>
      </c>
      <c r="I503" t="s">
        <v>1864</v>
      </c>
      <c r="J503" s="1">
        <f>Sales_Fact[[#This Row],[Quantity2]]*Sales_Fact[[#This Row],[Unit_Price3]]*(1-Sales_Fact[[#This Row],[Discount4]])</f>
        <v>573.07000000000005</v>
      </c>
      <c r="K503" s="1">
        <f>Sales_Fact[[#This Row],[Quantity2]]*Sales_Fact[[#This Row],[Unit_Price3]]</f>
        <v>674.2</v>
      </c>
      <c r="L503" s="1">
        <f>Sales_Fact[[#This Row],[Gross Amount]]*Sales_Fact[[#This Row],[Discount4]]</f>
        <v>101.13000000000001</v>
      </c>
      <c r="M503" s="1" t="str">
        <f>IF(Sales_Fact[[#This Row],[Total_Amount5]]&gt;1000,"High Value","Standard")</f>
        <v>Standard</v>
      </c>
      <c r="N503" s="1" t="str">
        <f>_xlfn.XLOOKUP(D503,Product_Dim!$A$2:$A$101,Product_Dim!$B$2:$B$101,"Not Found")</f>
        <v>Stainless Steel Cookware Set</v>
      </c>
      <c r="O503" s="1" t="str">
        <f>_xlfn.XLOOKUP(D503,Product_Dim!$A$2:$A$101,Product_Dim!$C$2:$C$101)</f>
        <v>Home</v>
      </c>
      <c r="P503" s="1">
        <f>_xlfn.XLOOKUP(D503,Product_Dim!$A$2:$A$101,Product_Dim!$H$2:$H$101)</f>
        <v>201.41</v>
      </c>
      <c r="Q503" s="1" t="str">
        <f>_xlfn.XLOOKUP(C503,'Customer_Dim'!$A$2:$A$501,'Customer_Dim'!$I$2:$I$501)</f>
        <v>Gold</v>
      </c>
      <c r="R503" s="1" t="str">
        <f>_xlfn.XLOOKUP(C503,'Customer_Dim'!$A$2:$A$501,'Customer_Dim'!$D$2:$D$501)</f>
        <v>Female</v>
      </c>
      <c r="S503" s="1" t="str">
        <f>_xlfn.XLOOKUP(C503,'Customer_Dim'!$A$2:$A$501,'Customer_Dim'!$L$2:$L$501)</f>
        <v>Middle Age</v>
      </c>
      <c r="T503" s="1" t="str">
        <f>_xlfn.XLOOKUP(E503,Store_Dim!$A$2:$A$21,Store_Dim!$C$2:$C$21)</f>
        <v>East</v>
      </c>
      <c r="U503" s="1" t="str">
        <f>_xlfn.XLOOKUP(E503,Store_Dim!$A$2:$A$21,Store_Dim!$E$2:$E$21)</f>
        <v>Online</v>
      </c>
      <c r="V503" s="1">
        <f>Table8[[#This Row],[Cost]]*Table8[[#This Row],[Quantity]]</f>
        <v>805.64</v>
      </c>
      <c r="W503" s="1">
        <f>Table8[[#This Row],[Total_Amount]]-Table8[[#This Row],[Total Cost]]</f>
        <v>-232.56999999999994</v>
      </c>
    </row>
    <row r="504" spans="1:23" hidden="1" x14ac:dyDescent="0.25">
      <c r="A504" t="s">
        <v>2685</v>
      </c>
      <c r="B504" s="3">
        <v>45447</v>
      </c>
      <c r="C504" t="s">
        <v>391</v>
      </c>
      <c r="D504" t="s">
        <v>1575</v>
      </c>
      <c r="E504" t="s">
        <v>1863</v>
      </c>
      <c r="F504" s="4">
        <f>IF(ISBLANK(Sales_Fact[[#This Row],[Quantity]]),MEDIAN(Sales_Fact[Quantity]),Sales_Fact[[#This Row],[Quantity]])</f>
        <v>1</v>
      </c>
      <c r="G504" s="1">
        <f>IF(ISBLANK(Sales_Fact[[#This Row],[Unit_Price]]),MEDIAN(Sales_Fact[Unit_Price]),Sales_Fact[[#This Row],[Unit_Price]])</f>
        <v>230.53</v>
      </c>
      <c r="H504" s="2">
        <f>IF(ISBLANK(Sales_Fact[[#This Row],[Discount]]),MEDIAN(Sales_Fact[Discount]),Sales_Fact[[#This Row],[Discount]])</f>
        <v>0.06</v>
      </c>
      <c r="I504" t="s">
        <v>1868</v>
      </c>
      <c r="J504" s="1">
        <f>Sales_Fact[[#This Row],[Quantity2]]*Sales_Fact[[#This Row],[Unit_Price3]]*(1-Sales_Fact[[#This Row],[Discount4]])</f>
        <v>216.69819999999999</v>
      </c>
      <c r="K504" s="1">
        <f>Sales_Fact[[#This Row],[Quantity2]]*Sales_Fact[[#This Row],[Unit_Price3]]</f>
        <v>230.53</v>
      </c>
      <c r="L504" s="1">
        <f>Sales_Fact[[#This Row],[Gross Amount]]*Sales_Fact[[#This Row],[Discount4]]</f>
        <v>13.831799999999999</v>
      </c>
      <c r="M504" s="1" t="str">
        <f>IF(Sales_Fact[[#This Row],[Total_Amount5]]&gt;1000,"High Value","Standard")</f>
        <v>Standard</v>
      </c>
      <c r="N504" s="1" t="str">
        <f>_xlfn.XLOOKUP(D504,Product_Dim!$A$2:$A$101,Product_Dim!$B$2:$B$101,"Not Found")</f>
        <v>Wireless Bluetooth Earbuds</v>
      </c>
      <c r="O504" s="1" t="str">
        <f>_xlfn.XLOOKUP(D504,Product_Dim!$A$2:$A$101,Product_Dim!$C$2:$C$101)</f>
        <v>Electronics</v>
      </c>
      <c r="P504" s="1">
        <f>_xlfn.XLOOKUP(D504,Product_Dim!$A$2:$A$101,Product_Dim!$H$2:$H$101)</f>
        <v>439.07</v>
      </c>
      <c r="Q504" s="1" t="str">
        <f>_xlfn.XLOOKUP(C504,'Customer_Dim'!$A$2:$A$501,'Customer_Dim'!$I$2:$I$501)</f>
        <v>Gold</v>
      </c>
      <c r="R504" s="1" t="str">
        <f>_xlfn.XLOOKUP(C504,'Customer_Dim'!$A$2:$A$501,'Customer_Dim'!$D$2:$D$501)</f>
        <v>Female</v>
      </c>
      <c r="S504" s="1" t="str">
        <f>_xlfn.XLOOKUP(C504,'Customer_Dim'!$A$2:$A$501,'Customer_Dim'!$L$2:$L$501)</f>
        <v>Middle Age</v>
      </c>
      <c r="T504" s="1" t="str">
        <f>_xlfn.XLOOKUP(E504,Store_Dim!$A$2:$A$21,Store_Dim!$C$2:$C$21)</f>
        <v>North</v>
      </c>
      <c r="U504" s="1" t="str">
        <f>_xlfn.XLOOKUP(E504,Store_Dim!$A$2:$A$21,Store_Dim!$E$2:$E$21)</f>
        <v>Flagship</v>
      </c>
      <c r="V504" s="1">
        <f>Table8[[#This Row],[Cost]]*Table8[[#This Row],[Quantity]]</f>
        <v>439.07</v>
      </c>
      <c r="W504" s="1">
        <f>Table8[[#This Row],[Total_Amount]]-Table8[[#This Row],[Total Cost]]</f>
        <v>-222.37180000000001</v>
      </c>
    </row>
    <row r="505" spans="1:23" x14ac:dyDescent="0.25">
      <c r="A505" t="s">
        <v>2704</v>
      </c>
      <c r="B505" s="3">
        <v>45390</v>
      </c>
      <c r="C505" t="s">
        <v>391</v>
      </c>
      <c r="D505" t="s">
        <v>1833</v>
      </c>
      <c r="E505" t="s">
        <v>1863</v>
      </c>
      <c r="F505" s="4">
        <f>IF(ISBLANK(Sales_Fact[[#This Row],[Quantity]]),MEDIAN(Sales_Fact[Quantity]),Sales_Fact[[#This Row],[Quantity]])</f>
        <v>2</v>
      </c>
      <c r="G505" s="21">
        <f>IF(ISBLANK(Sales_Fact[[#This Row],[Unit_Price]]),MEDIAN(Sales_Fact[Unit_Price]),Sales_Fact[[#This Row],[Unit_Price]])</f>
        <v>355.41</v>
      </c>
      <c r="H505" s="2">
        <f>IF(ISBLANK(Sales_Fact[[#This Row],[Discount]]),MEDIAN(Sales_Fact[Discount]),Sales_Fact[[#This Row],[Discount]])</f>
        <v>0.13</v>
      </c>
      <c r="I505" t="s">
        <v>1861</v>
      </c>
      <c r="J505" s="21">
        <f>Sales_Fact[[#This Row],[Quantity2]]*Sales_Fact[[#This Row],[Unit_Price3]]*(1-Sales_Fact[[#This Row],[Discount4]])</f>
        <v>618.41340000000002</v>
      </c>
      <c r="K505" s="21">
        <f>Sales_Fact[[#This Row],[Quantity2]]*Sales_Fact[[#This Row],[Unit_Price3]]</f>
        <v>710.82</v>
      </c>
      <c r="L505" s="21">
        <f>Sales_Fact[[#This Row],[Gross Amount]]*Sales_Fact[[#This Row],[Discount4]]</f>
        <v>92.406600000000012</v>
      </c>
      <c r="M505" s="1" t="str">
        <f>IF(Sales_Fact[[#This Row],[Total_Amount5]]&gt;1000,"High Value","Standard")</f>
        <v>Standard</v>
      </c>
      <c r="N505" s="1" t="str">
        <f>_xlfn.XLOOKUP(D505,Product_Dim!$A$2:$A$101,Product_Dim!$B$2:$B$101,"Not Found")</f>
        <v>Vitamin E Body Lotion</v>
      </c>
      <c r="O505" s="1" t="str">
        <f>_xlfn.XLOOKUP(D505,Product_Dim!$A$2:$A$101,Product_Dim!$C$2:$C$101)</f>
        <v>Beauty</v>
      </c>
      <c r="P505" s="1">
        <f>_xlfn.XLOOKUP(D505,Product_Dim!$A$2:$A$101,Product_Dim!$H$2:$H$101)</f>
        <v>358.47</v>
      </c>
      <c r="Q505" s="1" t="str">
        <f>_xlfn.XLOOKUP(C505,'Customer_Dim'!$A$2:$A$501,'Customer_Dim'!$I$2:$I$501)</f>
        <v>Gold</v>
      </c>
      <c r="R505" s="1" t="str">
        <f>_xlfn.XLOOKUP(C505,'Customer_Dim'!$A$2:$A$501,'Customer_Dim'!$D$2:$D$501)</f>
        <v>Female</v>
      </c>
      <c r="S505" s="1" t="str">
        <f>_xlfn.XLOOKUP(C505,'Customer_Dim'!$A$2:$A$501,'Customer_Dim'!$L$2:$L$501)</f>
        <v>Middle Age</v>
      </c>
      <c r="T505" s="1" t="str">
        <f>_xlfn.XLOOKUP(E505,Store_Dim!$A$2:$A$21,Store_Dim!$C$2:$C$21)</f>
        <v>North</v>
      </c>
      <c r="U505" s="1" t="str">
        <f>_xlfn.XLOOKUP(E505,Store_Dim!$A$2:$A$21,Store_Dim!$E$2:$E$21)</f>
        <v>Flagship</v>
      </c>
      <c r="V505" s="21">
        <f>Table8[[#This Row],[Cost]]*Table8[[#This Row],[Quantity]]</f>
        <v>716.94</v>
      </c>
      <c r="W505" s="21">
        <f>Table8[[#This Row],[Total_Amount]]-Table8[[#This Row],[Total Cost]]</f>
        <v>-98.52660000000003</v>
      </c>
    </row>
    <row r="506" spans="1:23" hidden="1" x14ac:dyDescent="0.25">
      <c r="A506" t="s">
        <v>2989</v>
      </c>
      <c r="B506" s="3">
        <v>45641</v>
      </c>
      <c r="C506" t="s">
        <v>391</v>
      </c>
      <c r="D506" t="s">
        <v>1575</v>
      </c>
      <c r="E506" t="s">
        <v>1883</v>
      </c>
      <c r="F506" s="4">
        <f>IF(ISBLANK(Sales_Fact[[#This Row],[Quantity]]),MEDIAN(Sales_Fact[Quantity]),Sales_Fact[[#This Row],[Quantity]])</f>
        <v>3</v>
      </c>
      <c r="G506" s="1">
        <f>IF(ISBLANK(Sales_Fact[[#This Row],[Unit_Price]]),MEDIAN(Sales_Fact[Unit_Price]),Sales_Fact[[#This Row],[Unit_Price]])</f>
        <v>843.44</v>
      </c>
      <c r="H506" s="2">
        <f>IF(ISBLANK(Sales_Fact[[#This Row],[Discount]]),MEDIAN(Sales_Fact[Discount]),Sales_Fact[[#This Row],[Discount]])</f>
        <v>0.22</v>
      </c>
      <c r="I506" t="s">
        <v>1868</v>
      </c>
      <c r="J506" s="1">
        <f>Sales_Fact[[#This Row],[Quantity2]]*Sales_Fact[[#This Row],[Unit_Price3]]*(1-Sales_Fact[[#This Row],[Discount4]])</f>
        <v>1973.6496000000002</v>
      </c>
      <c r="K506" s="1">
        <f>Sales_Fact[[#This Row],[Quantity2]]*Sales_Fact[[#This Row],[Unit_Price3]]</f>
        <v>2530.3200000000002</v>
      </c>
      <c r="L506" s="1">
        <f>Sales_Fact[[#This Row],[Gross Amount]]*Sales_Fact[[#This Row],[Discount4]]</f>
        <v>556.67040000000009</v>
      </c>
      <c r="M506" s="1" t="str">
        <f>IF(Sales_Fact[[#This Row],[Total_Amount5]]&gt;1000,"High Value","Standard")</f>
        <v>High Value</v>
      </c>
      <c r="N506" s="1" t="str">
        <f>_xlfn.XLOOKUP(D506,Product_Dim!$A$2:$A$101,Product_Dim!$B$2:$B$101,"Not Found")</f>
        <v>Wireless Bluetooth Earbuds</v>
      </c>
      <c r="O506" s="1" t="str">
        <f>_xlfn.XLOOKUP(D506,Product_Dim!$A$2:$A$101,Product_Dim!$C$2:$C$101)</f>
        <v>Electronics</v>
      </c>
      <c r="P506" s="1">
        <f>_xlfn.XLOOKUP(D506,Product_Dim!$A$2:$A$101,Product_Dim!$H$2:$H$101)</f>
        <v>439.07</v>
      </c>
      <c r="Q506" s="1" t="str">
        <f>_xlfn.XLOOKUP(C506,'Customer_Dim'!$A$2:$A$501,'Customer_Dim'!$I$2:$I$501)</f>
        <v>Gold</v>
      </c>
      <c r="R506" s="1" t="str">
        <f>_xlfn.XLOOKUP(C506,'Customer_Dim'!$A$2:$A$501,'Customer_Dim'!$D$2:$D$501)</f>
        <v>Female</v>
      </c>
      <c r="S506" s="1" t="str">
        <f>_xlfn.XLOOKUP(C506,'Customer_Dim'!$A$2:$A$501,'Customer_Dim'!$L$2:$L$501)</f>
        <v>Middle Age</v>
      </c>
      <c r="T506" s="1" t="str">
        <f>_xlfn.XLOOKUP(E506,Store_Dim!$A$2:$A$21,Store_Dim!$C$2:$C$21)</f>
        <v>North</v>
      </c>
      <c r="U506" s="1" t="str">
        <f>_xlfn.XLOOKUP(E506,Store_Dim!$A$2:$A$21,Store_Dim!$E$2:$E$21)</f>
        <v>Flagship</v>
      </c>
      <c r="V506" s="1">
        <f>Table8[[#This Row],[Cost]]*Table8[[#This Row],[Quantity]]</f>
        <v>1317.21</v>
      </c>
      <c r="W506" s="1">
        <f>Table8[[#This Row],[Total_Amount]]-Table8[[#This Row],[Total Cost]]</f>
        <v>656.43960000000015</v>
      </c>
    </row>
    <row r="507" spans="1:23" hidden="1" x14ac:dyDescent="0.25">
      <c r="A507" t="s">
        <v>3733</v>
      </c>
      <c r="B507" s="3">
        <v>45364</v>
      </c>
      <c r="C507" t="s">
        <v>394</v>
      </c>
      <c r="D507" t="s">
        <v>1602</v>
      </c>
      <c r="E507" t="s">
        <v>1870</v>
      </c>
      <c r="F507" s="4">
        <f>IF(ISBLANK(Sales_Fact[[#This Row],[Quantity]]),MEDIAN(Sales_Fact[Quantity]),Sales_Fact[[#This Row],[Quantity]])</f>
        <v>1</v>
      </c>
      <c r="G507" s="1">
        <f>IF(ISBLANK(Sales_Fact[[#This Row],[Unit_Price]]),MEDIAN(Sales_Fact[Unit_Price]),Sales_Fact[[#This Row],[Unit_Price]])</f>
        <v>301.60000000000002</v>
      </c>
      <c r="H507" s="2">
        <f>IF(ISBLANK(Sales_Fact[[#This Row],[Discount]]),MEDIAN(Sales_Fact[Discount]),Sales_Fact[[#This Row],[Discount]])</f>
        <v>0.27</v>
      </c>
      <c r="I507" t="s">
        <v>1864</v>
      </c>
      <c r="J507" s="1">
        <f>Sales_Fact[[#This Row],[Quantity2]]*Sales_Fact[[#This Row],[Unit_Price3]]*(1-Sales_Fact[[#This Row],[Discount4]])</f>
        <v>220.16800000000001</v>
      </c>
      <c r="K507" s="1">
        <f>Sales_Fact[[#This Row],[Quantity2]]*Sales_Fact[[#This Row],[Unit_Price3]]</f>
        <v>301.60000000000002</v>
      </c>
      <c r="L507" s="1">
        <f>Sales_Fact[[#This Row],[Gross Amount]]*Sales_Fact[[#This Row],[Discount4]]</f>
        <v>81.432000000000016</v>
      </c>
      <c r="M507" s="1" t="str">
        <f>IF(Sales_Fact[[#This Row],[Total_Amount5]]&gt;1000,"High Value","Standard")</f>
        <v>Standard</v>
      </c>
      <c r="N507" s="1" t="str">
        <f>_xlfn.XLOOKUP(D507,Product_Dim!$A$2:$A$101,Product_Dim!$B$2:$B$101,"Not Found")</f>
        <v>Soccer Training Cone Set</v>
      </c>
      <c r="O507" s="1" t="str">
        <f>_xlfn.XLOOKUP(D507,Product_Dim!$A$2:$A$101,Product_Dim!$C$2:$C$101)</f>
        <v>Sports</v>
      </c>
      <c r="P507" s="1">
        <f>_xlfn.XLOOKUP(D507,Product_Dim!$A$2:$A$101,Product_Dim!$H$2:$H$101)</f>
        <v>144.53</v>
      </c>
      <c r="Q507" s="1" t="str">
        <f>_xlfn.XLOOKUP(C507,'Customer_Dim'!$A$2:$A$501,'Customer_Dim'!$I$2:$I$501)</f>
        <v>Platinum</v>
      </c>
      <c r="R507" s="1" t="str">
        <f>_xlfn.XLOOKUP(C507,'Customer_Dim'!$A$2:$A$501,'Customer_Dim'!$D$2:$D$501)</f>
        <v>Female</v>
      </c>
      <c r="S507" s="1" t="str">
        <f>_xlfn.XLOOKUP(C507,'Customer_Dim'!$A$2:$A$501,'Customer_Dim'!$L$2:$L$501)</f>
        <v>Young</v>
      </c>
      <c r="T507" s="1" t="str">
        <f>_xlfn.XLOOKUP(E507,Store_Dim!$A$2:$A$21,Store_Dim!$C$2:$C$21)</f>
        <v>North</v>
      </c>
      <c r="U507" s="1" t="str">
        <f>_xlfn.XLOOKUP(E507,Store_Dim!$A$2:$A$21,Store_Dim!$E$2:$E$21)</f>
        <v>Outlet</v>
      </c>
      <c r="V507" s="1">
        <f>Table8[[#This Row],[Cost]]*Table8[[#This Row],[Quantity]]</f>
        <v>144.53</v>
      </c>
      <c r="W507" s="1">
        <f>Table8[[#This Row],[Total_Amount]]-Table8[[#This Row],[Total Cost]]</f>
        <v>75.638000000000005</v>
      </c>
    </row>
    <row r="508" spans="1:23" hidden="1" x14ac:dyDescent="0.25">
      <c r="A508" t="s">
        <v>3180</v>
      </c>
      <c r="B508" s="3">
        <v>45446</v>
      </c>
      <c r="C508" t="s">
        <v>397</v>
      </c>
      <c r="D508" t="s">
        <v>1671</v>
      </c>
      <c r="E508" t="s">
        <v>1879</v>
      </c>
      <c r="F508" s="4">
        <f>IF(ISBLANK(Sales_Fact[[#This Row],[Quantity]]),MEDIAN(Sales_Fact[Quantity]),Sales_Fact[[#This Row],[Quantity]])</f>
        <v>3</v>
      </c>
      <c r="G508" s="1">
        <f>IF(ISBLANK(Sales_Fact[[#This Row],[Unit_Price]]),MEDIAN(Sales_Fact[Unit_Price]),Sales_Fact[[#This Row],[Unit_Price]])</f>
        <v>21.59</v>
      </c>
      <c r="H508" s="2">
        <f>IF(ISBLANK(Sales_Fact[[#This Row],[Discount]]),MEDIAN(Sales_Fact[Discount]),Sales_Fact[[#This Row],[Discount]])</f>
        <v>0.16</v>
      </c>
      <c r="I508" t="s">
        <v>1868</v>
      </c>
      <c r="J508" s="1">
        <f>Sales_Fact[[#This Row],[Quantity2]]*Sales_Fact[[#This Row],[Unit_Price3]]*(1-Sales_Fact[[#This Row],[Discount4]])</f>
        <v>54.406799999999997</v>
      </c>
      <c r="K508" s="1">
        <f>Sales_Fact[[#This Row],[Quantity2]]*Sales_Fact[[#This Row],[Unit_Price3]]</f>
        <v>64.77</v>
      </c>
      <c r="L508" s="1">
        <f>Sales_Fact[[#This Row],[Gross Amount]]*Sales_Fact[[#This Row],[Discount4]]</f>
        <v>10.363199999999999</v>
      </c>
      <c r="M508" s="1" t="str">
        <f>IF(Sales_Fact[[#This Row],[Total_Amount5]]&gt;1000,"High Value","Standard")</f>
        <v>Standard</v>
      </c>
      <c r="N508" s="1" t="str">
        <f>_xlfn.XLOOKUP(D508,Product_Dim!$A$2:$A$101,Product_Dim!$B$2:$B$101,"Not Found")</f>
        <v>Noise-Canceling Headphones</v>
      </c>
      <c r="O508" s="1" t="str">
        <f>_xlfn.XLOOKUP(D508,Product_Dim!$A$2:$A$101,Product_Dim!$C$2:$C$101)</f>
        <v>Electronics</v>
      </c>
      <c r="P508" s="1">
        <f>_xlfn.XLOOKUP(D508,Product_Dim!$A$2:$A$101,Product_Dim!$H$2:$H$101)</f>
        <v>38.520000000000003</v>
      </c>
      <c r="Q508" s="1" t="str">
        <f>_xlfn.XLOOKUP(C508,'Customer_Dim'!$A$2:$A$501,'Customer_Dim'!$I$2:$I$501)</f>
        <v>Silver</v>
      </c>
      <c r="R508" s="1" t="str">
        <f>_xlfn.XLOOKUP(C508,'Customer_Dim'!$A$2:$A$501,'Customer_Dim'!$D$2:$D$501)</f>
        <v>Female</v>
      </c>
      <c r="S508" s="1" t="str">
        <f>_xlfn.XLOOKUP(C508,'Customer_Dim'!$A$2:$A$501,'Customer_Dim'!$L$2:$L$501)</f>
        <v>Young</v>
      </c>
      <c r="T508" s="1" t="str">
        <f>_xlfn.XLOOKUP(E508,Store_Dim!$A$2:$A$21,Store_Dim!$C$2:$C$21)</f>
        <v>East</v>
      </c>
      <c r="U508" s="1" t="str">
        <f>_xlfn.XLOOKUP(E508,Store_Dim!$A$2:$A$21,Store_Dim!$E$2:$E$21)</f>
        <v>Flagship</v>
      </c>
      <c r="V508" s="1">
        <f>Table8[[#This Row],[Cost]]*Table8[[#This Row],[Quantity]]</f>
        <v>115.56</v>
      </c>
      <c r="W508" s="1">
        <f>Table8[[#This Row],[Total_Amount]]-Table8[[#This Row],[Total Cost]]</f>
        <v>-61.153200000000005</v>
      </c>
    </row>
    <row r="509" spans="1:23" hidden="1" x14ac:dyDescent="0.25">
      <c r="A509" t="s">
        <v>3388</v>
      </c>
      <c r="B509" s="3">
        <v>45618</v>
      </c>
      <c r="C509" t="s">
        <v>397</v>
      </c>
      <c r="D509" t="s">
        <v>1848</v>
      </c>
      <c r="E509" t="s">
        <v>1931</v>
      </c>
      <c r="F509" s="4">
        <f>IF(ISBLANK(Sales_Fact[[#This Row],[Quantity]]),MEDIAN(Sales_Fact[Quantity]),Sales_Fact[[#This Row],[Quantity]])</f>
        <v>4</v>
      </c>
      <c r="G509" s="1">
        <f>IF(ISBLANK(Sales_Fact[[#This Row],[Unit_Price]]),MEDIAN(Sales_Fact[Unit_Price]),Sales_Fact[[#This Row],[Unit_Price]])</f>
        <v>284.24</v>
      </c>
      <c r="H509" s="2">
        <f>IF(ISBLANK(Sales_Fact[[#This Row],[Discount]]),MEDIAN(Sales_Fact[Discount]),Sales_Fact[[#This Row],[Discount]])</f>
        <v>0.09</v>
      </c>
      <c r="I509" t="s">
        <v>1864</v>
      </c>
      <c r="J509" s="1">
        <f>Sales_Fact[[#This Row],[Quantity2]]*Sales_Fact[[#This Row],[Unit_Price3]]*(1-Sales_Fact[[#This Row],[Discount4]])</f>
        <v>1034.6336000000001</v>
      </c>
      <c r="K509" s="1">
        <f>Sales_Fact[[#This Row],[Quantity2]]*Sales_Fact[[#This Row],[Unit_Price3]]</f>
        <v>1136.96</v>
      </c>
      <c r="L509" s="1">
        <f>Sales_Fact[[#This Row],[Gross Amount]]*Sales_Fact[[#This Row],[Discount4]]</f>
        <v>102.32639999999999</v>
      </c>
      <c r="M509" s="1" t="str">
        <f>IF(Sales_Fact[[#This Row],[Total_Amount5]]&gt;1000,"High Value","Standard")</f>
        <v>High Value</v>
      </c>
      <c r="N509" s="1" t="str">
        <f>_xlfn.XLOOKUP(D509,Product_Dim!$A$2:$A$101,Product_Dim!$B$2:$B$101,"Not Found")</f>
        <v>Stainless Steel Cookware Set</v>
      </c>
      <c r="O509" s="1" t="str">
        <f>_xlfn.XLOOKUP(D509,Product_Dim!$A$2:$A$101,Product_Dim!$C$2:$C$101)</f>
        <v>Home</v>
      </c>
      <c r="P509" s="1">
        <f>_xlfn.XLOOKUP(D509,Product_Dim!$A$2:$A$101,Product_Dim!$H$2:$H$101)</f>
        <v>201.41</v>
      </c>
      <c r="Q509" s="1" t="str">
        <f>_xlfn.XLOOKUP(C509,'Customer_Dim'!$A$2:$A$501,'Customer_Dim'!$I$2:$I$501)</f>
        <v>Silver</v>
      </c>
      <c r="R509" s="1" t="str">
        <f>_xlfn.XLOOKUP(C509,'Customer_Dim'!$A$2:$A$501,'Customer_Dim'!$D$2:$D$501)</f>
        <v>Female</v>
      </c>
      <c r="S509" s="1" t="str">
        <f>_xlfn.XLOOKUP(C509,'Customer_Dim'!$A$2:$A$501,'Customer_Dim'!$L$2:$L$501)</f>
        <v>Young</v>
      </c>
      <c r="T509" s="1" t="str">
        <f>_xlfn.XLOOKUP(E509,Store_Dim!$A$2:$A$21,Store_Dim!$C$2:$C$21)</f>
        <v>South</v>
      </c>
      <c r="U509" s="1" t="str">
        <f>_xlfn.XLOOKUP(E509,Store_Dim!$A$2:$A$21,Store_Dim!$E$2:$E$21)</f>
        <v>Online</v>
      </c>
      <c r="V509" s="1">
        <f>Table8[[#This Row],[Cost]]*Table8[[#This Row],[Quantity]]</f>
        <v>805.64</v>
      </c>
      <c r="W509" s="1">
        <f>Table8[[#This Row],[Total_Amount]]-Table8[[#This Row],[Total Cost]]</f>
        <v>228.99360000000013</v>
      </c>
    </row>
    <row r="510" spans="1:23" hidden="1" x14ac:dyDescent="0.25">
      <c r="A510" t="s">
        <v>3738</v>
      </c>
      <c r="B510" s="3">
        <v>45465</v>
      </c>
      <c r="C510" t="s">
        <v>397</v>
      </c>
      <c r="D510" t="s">
        <v>1689</v>
      </c>
      <c r="E510" t="s">
        <v>1909</v>
      </c>
      <c r="F510" s="4">
        <f>IF(ISBLANK(Sales_Fact[[#This Row],[Quantity]]),MEDIAN(Sales_Fact[Quantity]),Sales_Fact[[#This Row],[Quantity]])</f>
        <v>1</v>
      </c>
      <c r="G510" s="1">
        <f>IF(ISBLANK(Sales_Fact[[#This Row],[Unit_Price]]),MEDIAN(Sales_Fact[Unit_Price]),Sales_Fact[[#This Row],[Unit_Price]])</f>
        <v>191.6</v>
      </c>
      <c r="H510" s="2">
        <f>IF(ISBLANK(Sales_Fact[[#This Row],[Discount]]),MEDIAN(Sales_Fact[Discount]),Sales_Fact[[#This Row],[Discount]])</f>
        <v>0.27</v>
      </c>
      <c r="I510" t="s">
        <v>1868</v>
      </c>
      <c r="J510" s="1">
        <f>Sales_Fact[[#This Row],[Quantity2]]*Sales_Fact[[#This Row],[Unit_Price3]]*(1-Sales_Fact[[#This Row],[Discount4]])</f>
        <v>139.86799999999999</v>
      </c>
      <c r="K510" s="1">
        <f>Sales_Fact[[#This Row],[Quantity2]]*Sales_Fact[[#This Row],[Unit_Price3]]</f>
        <v>191.6</v>
      </c>
      <c r="L510" s="1">
        <f>Sales_Fact[[#This Row],[Gross Amount]]*Sales_Fact[[#This Row],[Discount4]]</f>
        <v>51.731999999999999</v>
      </c>
      <c r="M510" s="1" t="str">
        <f>IF(Sales_Fact[[#This Row],[Total_Amount5]]&gt;1000,"High Value","Standard")</f>
        <v>Standard</v>
      </c>
      <c r="N510" s="1" t="str">
        <f>_xlfn.XLOOKUP(D510,Product_Dim!$A$2:$A$101,Product_Dim!$B$2:$B$101,"Not Found")</f>
        <v>Men's Winter Jacket</v>
      </c>
      <c r="O510" s="1" t="str">
        <f>_xlfn.XLOOKUP(D510,Product_Dim!$A$2:$A$101,Product_Dim!$C$2:$C$101)</f>
        <v>Clothing</v>
      </c>
      <c r="P510" s="1">
        <f>_xlfn.XLOOKUP(D510,Product_Dim!$A$2:$A$101,Product_Dim!$H$2:$H$101)</f>
        <v>167.34</v>
      </c>
      <c r="Q510" s="1" t="str">
        <f>_xlfn.XLOOKUP(C510,'Customer_Dim'!$A$2:$A$501,'Customer_Dim'!$I$2:$I$501)</f>
        <v>Silver</v>
      </c>
      <c r="R510" s="1" t="str">
        <f>_xlfn.XLOOKUP(C510,'Customer_Dim'!$A$2:$A$501,'Customer_Dim'!$D$2:$D$501)</f>
        <v>Female</v>
      </c>
      <c r="S510" s="1" t="str">
        <f>_xlfn.XLOOKUP(C510,'Customer_Dim'!$A$2:$A$501,'Customer_Dim'!$L$2:$L$501)</f>
        <v>Young</v>
      </c>
      <c r="T510" s="1" t="str">
        <f>_xlfn.XLOOKUP(E510,Store_Dim!$A$2:$A$21,Store_Dim!$C$2:$C$21)</f>
        <v>South</v>
      </c>
      <c r="U510" s="1" t="str">
        <f>_xlfn.XLOOKUP(E510,Store_Dim!$A$2:$A$21,Store_Dim!$E$2:$E$21)</f>
        <v>Outlet</v>
      </c>
      <c r="V510" s="1">
        <f>Table8[[#This Row],[Cost]]*Table8[[#This Row],[Quantity]]</f>
        <v>167.34</v>
      </c>
      <c r="W510" s="1">
        <f>Table8[[#This Row],[Total_Amount]]-Table8[[#This Row],[Total Cost]]</f>
        <v>-27.472000000000008</v>
      </c>
    </row>
    <row r="511" spans="1:23" x14ac:dyDescent="0.25">
      <c r="A511" t="s">
        <v>2843</v>
      </c>
      <c r="B511" s="3">
        <v>45349</v>
      </c>
      <c r="C511" t="s">
        <v>400</v>
      </c>
      <c r="D511" t="s">
        <v>1728</v>
      </c>
      <c r="E511" t="s">
        <v>1866</v>
      </c>
      <c r="F511" s="4">
        <f>IF(ISBLANK(Sales_Fact[[#This Row],[Quantity]]),MEDIAN(Sales_Fact[Quantity]),Sales_Fact[[#This Row],[Quantity]])</f>
        <v>2</v>
      </c>
      <c r="G511" s="21">
        <f>IF(ISBLANK(Sales_Fact[[#This Row],[Unit_Price]]),MEDIAN(Sales_Fact[Unit_Price]),Sales_Fact[[#This Row],[Unit_Price]])</f>
        <v>616.97</v>
      </c>
      <c r="H511" s="2">
        <f>IF(ISBLANK(Sales_Fact[[#This Row],[Discount]]),MEDIAN(Sales_Fact[Discount]),Sales_Fact[[#This Row],[Discount]])</f>
        <v>0.22</v>
      </c>
      <c r="I511" t="s">
        <v>1861</v>
      </c>
      <c r="J511" s="21">
        <f>Sales_Fact[[#This Row],[Quantity2]]*Sales_Fact[[#This Row],[Unit_Price3]]*(1-Sales_Fact[[#This Row],[Discount4]])</f>
        <v>962.47320000000002</v>
      </c>
      <c r="K511" s="21">
        <f>Sales_Fact[[#This Row],[Quantity2]]*Sales_Fact[[#This Row],[Unit_Price3]]</f>
        <v>1233.94</v>
      </c>
      <c r="L511" s="21">
        <f>Sales_Fact[[#This Row],[Gross Amount]]*Sales_Fact[[#This Row],[Discount4]]</f>
        <v>271.46680000000003</v>
      </c>
      <c r="M511" s="1" t="str">
        <f>IF(Sales_Fact[[#This Row],[Total_Amount5]]&gt;1000,"High Value","Standard")</f>
        <v>Standard</v>
      </c>
      <c r="N511" s="1" t="str">
        <f>_xlfn.XLOOKUP(D511,Product_Dim!$A$2:$A$101,Product_Dim!$B$2:$B$101,"Not Found")</f>
        <v>Men's Hair Styling Gel</v>
      </c>
      <c r="O511" s="1" t="str">
        <f>_xlfn.XLOOKUP(D511,Product_Dim!$A$2:$A$101,Product_Dim!$C$2:$C$101)</f>
        <v>Beauty</v>
      </c>
      <c r="P511" s="1">
        <f>_xlfn.XLOOKUP(D511,Product_Dim!$A$2:$A$101,Product_Dim!$H$2:$H$101)</f>
        <v>17.309999999999999</v>
      </c>
      <c r="Q511" s="1" t="str">
        <f>_xlfn.XLOOKUP(C511,'Customer_Dim'!$A$2:$A$501,'Customer_Dim'!$I$2:$I$501)</f>
        <v>Gold</v>
      </c>
      <c r="R511" s="1" t="str">
        <f>_xlfn.XLOOKUP(C511,'Customer_Dim'!$A$2:$A$501,'Customer_Dim'!$D$2:$D$501)</f>
        <v>Male</v>
      </c>
      <c r="S511" s="1" t="str">
        <f>_xlfn.XLOOKUP(C511,'Customer_Dim'!$A$2:$A$501,'Customer_Dim'!$L$2:$L$501)</f>
        <v>Senior</v>
      </c>
      <c r="T511" s="1" t="str">
        <f>_xlfn.XLOOKUP(E511,Store_Dim!$A$2:$A$21,Store_Dim!$C$2:$C$21)</f>
        <v>West</v>
      </c>
      <c r="U511" s="1" t="str">
        <f>_xlfn.XLOOKUP(E511,Store_Dim!$A$2:$A$21,Store_Dim!$E$2:$E$21)</f>
        <v>Online</v>
      </c>
      <c r="V511" s="21">
        <f>Table8[[#This Row],[Cost]]*Table8[[#This Row],[Quantity]]</f>
        <v>34.619999999999997</v>
      </c>
      <c r="W511" s="21">
        <f>Table8[[#This Row],[Total_Amount]]-Table8[[#This Row],[Total Cost]]</f>
        <v>927.85320000000002</v>
      </c>
    </row>
    <row r="512" spans="1:23" x14ac:dyDescent="0.25">
      <c r="A512" t="s">
        <v>2026</v>
      </c>
      <c r="B512" s="3">
        <v>45718</v>
      </c>
      <c r="C512" t="s">
        <v>400</v>
      </c>
      <c r="D512" t="s">
        <v>1692</v>
      </c>
      <c r="E512" t="s">
        <v>1879</v>
      </c>
      <c r="F512" s="4">
        <f>IF(ISBLANK(Sales_Fact[[#This Row],[Quantity]]),MEDIAN(Sales_Fact[Quantity]),Sales_Fact[[#This Row],[Quantity]])</f>
        <v>3</v>
      </c>
      <c r="G512" s="21">
        <f>IF(ISBLANK(Sales_Fact[[#This Row],[Unit_Price]]),MEDIAN(Sales_Fact[Unit_Price]),Sales_Fact[[#This Row],[Unit_Price]])</f>
        <v>125.68</v>
      </c>
      <c r="H512" s="2">
        <f>IF(ISBLANK(Sales_Fact[[#This Row],[Discount]]),MEDIAN(Sales_Fact[Discount]),Sales_Fact[[#This Row],[Discount]])</f>
        <v>0.26</v>
      </c>
      <c r="I512" t="s">
        <v>1868</v>
      </c>
      <c r="J512" s="21">
        <f>Sales_Fact[[#This Row],[Quantity2]]*Sales_Fact[[#This Row],[Unit_Price3]]*(1-Sales_Fact[[#This Row],[Discount4]])</f>
        <v>279.00960000000003</v>
      </c>
      <c r="K512" s="21">
        <f>Sales_Fact[[#This Row],[Quantity2]]*Sales_Fact[[#This Row],[Unit_Price3]]</f>
        <v>377.04</v>
      </c>
      <c r="L512" s="21">
        <f>Sales_Fact[[#This Row],[Gross Amount]]*Sales_Fact[[#This Row],[Discount4]]</f>
        <v>98.030400000000014</v>
      </c>
      <c r="M512" s="1" t="str">
        <f>IF(Sales_Fact[[#This Row],[Total_Amount5]]&gt;1000,"High Value","Standard")</f>
        <v>Standard</v>
      </c>
      <c r="N512" s="1" t="str">
        <f>_xlfn.XLOOKUP(D512,Product_Dim!$A$2:$A$101,Product_Dim!$B$2:$B$101,"Not Found")</f>
        <v>Makeup Brush Set</v>
      </c>
      <c r="O512" s="1" t="str">
        <f>_xlfn.XLOOKUP(D512,Product_Dim!$A$2:$A$101,Product_Dim!$C$2:$C$101)</f>
        <v>Beauty</v>
      </c>
      <c r="P512" s="1">
        <f>_xlfn.XLOOKUP(D512,Product_Dim!$A$2:$A$101,Product_Dim!$H$2:$H$101)</f>
        <v>242.96499999999997</v>
      </c>
      <c r="Q512" s="1" t="str">
        <f>_xlfn.XLOOKUP(C512,'Customer_Dim'!$A$2:$A$501,'Customer_Dim'!$I$2:$I$501)</f>
        <v>Gold</v>
      </c>
      <c r="R512" s="1" t="str">
        <f>_xlfn.XLOOKUP(C512,'Customer_Dim'!$A$2:$A$501,'Customer_Dim'!$D$2:$D$501)</f>
        <v>Male</v>
      </c>
      <c r="S512" s="1" t="str">
        <f>_xlfn.XLOOKUP(C512,'Customer_Dim'!$A$2:$A$501,'Customer_Dim'!$L$2:$L$501)</f>
        <v>Senior</v>
      </c>
      <c r="T512" s="1" t="str">
        <f>_xlfn.XLOOKUP(E512,Store_Dim!$A$2:$A$21,Store_Dim!$C$2:$C$21)</f>
        <v>East</v>
      </c>
      <c r="U512" s="1" t="str">
        <f>_xlfn.XLOOKUP(E512,Store_Dim!$A$2:$A$21,Store_Dim!$E$2:$E$21)</f>
        <v>Flagship</v>
      </c>
      <c r="V512" s="21">
        <f>Table8[[#This Row],[Cost]]*Table8[[#This Row],[Quantity]]</f>
        <v>728.89499999999998</v>
      </c>
      <c r="W512" s="21">
        <f>Table8[[#This Row],[Total_Amount]]-Table8[[#This Row],[Total Cost]]</f>
        <v>-449.88539999999995</v>
      </c>
    </row>
    <row r="513" spans="1:23" x14ac:dyDescent="0.25">
      <c r="A513" t="s">
        <v>2778</v>
      </c>
      <c r="B513" s="3">
        <v>45325</v>
      </c>
      <c r="C513" t="s">
        <v>400</v>
      </c>
      <c r="D513" t="s">
        <v>1800</v>
      </c>
      <c r="E513" t="s">
        <v>1890</v>
      </c>
      <c r="F513" s="4">
        <f>IF(ISBLANK(Sales_Fact[[#This Row],[Quantity]]),MEDIAN(Sales_Fact[Quantity]),Sales_Fact[[#This Row],[Quantity]])</f>
        <v>3</v>
      </c>
      <c r="G513" s="21">
        <f>IF(ISBLANK(Sales_Fact[[#This Row],[Unit_Price]]),MEDIAN(Sales_Fact[Unit_Price]),Sales_Fact[[#This Row],[Unit_Price]])</f>
        <v>307.48</v>
      </c>
      <c r="H513" s="2">
        <f>IF(ISBLANK(Sales_Fact[[#This Row],[Discount]]),MEDIAN(Sales_Fact[Discount]),Sales_Fact[[#This Row],[Discount]])</f>
        <v>0.24</v>
      </c>
      <c r="I513" t="s">
        <v>1861</v>
      </c>
      <c r="J513" s="21">
        <f>Sales_Fact[[#This Row],[Quantity2]]*Sales_Fact[[#This Row],[Unit_Price3]]*(1-Sales_Fact[[#This Row],[Discount4]])</f>
        <v>701.0544000000001</v>
      </c>
      <c r="K513" s="21">
        <f>Sales_Fact[[#This Row],[Quantity2]]*Sales_Fact[[#This Row],[Unit_Price3]]</f>
        <v>922.44</v>
      </c>
      <c r="L513" s="21">
        <f>Sales_Fact[[#This Row],[Gross Amount]]*Sales_Fact[[#This Row],[Discount4]]</f>
        <v>221.38560000000001</v>
      </c>
      <c r="M513" s="1" t="str">
        <f>IF(Sales_Fact[[#This Row],[Total_Amount5]]&gt;1000,"High Value","Standard")</f>
        <v>Standard</v>
      </c>
      <c r="N513" s="1" t="str">
        <f>_xlfn.XLOOKUP(D513,Product_Dim!$A$2:$A$101,Product_Dim!$B$2:$B$101,"Not Found")</f>
        <v>Hydrating Face Cleanser</v>
      </c>
      <c r="O513" s="1" t="str">
        <f>_xlfn.XLOOKUP(D513,Product_Dim!$A$2:$A$101,Product_Dim!$C$2:$C$101)</f>
        <v>Beauty</v>
      </c>
      <c r="P513" s="1">
        <f>_xlfn.XLOOKUP(D513,Product_Dim!$A$2:$A$101,Product_Dim!$H$2:$H$101)</f>
        <v>242.96499999999997</v>
      </c>
      <c r="Q513" s="1" t="str">
        <f>_xlfn.XLOOKUP(C513,'Customer_Dim'!$A$2:$A$501,'Customer_Dim'!$I$2:$I$501)</f>
        <v>Gold</v>
      </c>
      <c r="R513" s="1" t="str">
        <f>_xlfn.XLOOKUP(C513,'Customer_Dim'!$A$2:$A$501,'Customer_Dim'!$D$2:$D$501)</f>
        <v>Male</v>
      </c>
      <c r="S513" s="1" t="str">
        <f>_xlfn.XLOOKUP(C513,'Customer_Dim'!$A$2:$A$501,'Customer_Dim'!$L$2:$L$501)</f>
        <v>Senior</v>
      </c>
      <c r="T513" s="1" t="str">
        <f>_xlfn.XLOOKUP(E513,Store_Dim!$A$2:$A$21,Store_Dim!$C$2:$C$21)</f>
        <v>South</v>
      </c>
      <c r="U513" s="1" t="str">
        <f>_xlfn.XLOOKUP(E513,Store_Dim!$A$2:$A$21,Store_Dim!$E$2:$E$21)</f>
        <v>Flagship</v>
      </c>
      <c r="V513" s="21">
        <f>Table8[[#This Row],[Cost]]*Table8[[#This Row],[Quantity]]</f>
        <v>728.89499999999998</v>
      </c>
      <c r="W513" s="21">
        <f>Table8[[#This Row],[Total_Amount]]-Table8[[#This Row],[Total Cost]]</f>
        <v>-27.840599999999881</v>
      </c>
    </row>
    <row r="514" spans="1:23" hidden="1" x14ac:dyDescent="0.25">
      <c r="A514" t="s">
        <v>3457</v>
      </c>
      <c r="B514" s="3">
        <v>45452</v>
      </c>
      <c r="C514" t="s">
        <v>400</v>
      </c>
      <c r="D514" t="s">
        <v>1746</v>
      </c>
      <c r="E514" t="s">
        <v>1901</v>
      </c>
      <c r="F514" s="4">
        <f>IF(ISBLANK(Sales_Fact[[#This Row],[Quantity]]),MEDIAN(Sales_Fact[Quantity]),Sales_Fact[[#This Row],[Quantity]])</f>
        <v>1</v>
      </c>
      <c r="G514" s="1">
        <f>IF(ISBLANK(Sales_Fact[[#This Row],[Unit_Price]]),MEDIAN(Sales_Fact[Unit_Price]),Sales_Fact[[#This Row],[Unit_Price]])</f>
        <v>505.23</v>
      </c>
      <c r="H514" s="2">
        <f>IF(ISBLANK(Sales_Fact[[#This Row],[Discount]]),MEDIAN(Sales_Fact[Discount]),Sales_Fact[[#This Row],[Discount]])</f>
        <v>0.11</v>
      </c>
      <c r="I514" t="s">
        <v>1868</v>
      </c>
      <c r="J514" s="1">
        <f>Sales_Fact[[#This Row],[Quantity2]]*Sales_Fact[[#This Row],[Unit_Price3]]*(1-Sales_Fact[[#This Row],[Discount4]])</f>
        <v>449.65470000000005</v>
      </c>
      <c r="K514" s="1">
        <f>Sales_Fact[[#This Row],[Quantity2]]*Sales_Fact[[#This Row],[Unit_Price3]]</f>
        <v>505.23</v>
      </c>
      <c r="L514" s="1">
        <f>Sales_Fact[[#This Row],[Gross Amount]]*Sales_Fact[[#This Row],[Discount4]]</f>
        <v>55.575300000000006</v>
      </c>
      <c r="M514" s="1" t="str">
        <f>IF(Sales_Fact[[#This Row],[Total_Amount5]]&gt;1000,"High Value","Standard")</f>
        <v>Standard</v>
      </c>
      <c r="N514" s="1" t="str">
        <f>_xlfn.XLOOKUP(D514,Product_Dim!$A$2:$A$101,Product_Dim!$B$2:$B$101,"Not Found")</f>
        <v>Adjustable Dumbbells 20kg</v>
      </c>
      <c r="O514" s="1" t="str">
        <f>_xlfn.XLOOKUP(D514,Product_Dim!$A$2:$A$101,Product_Dim!$C$2:$C$101)</f>
        <v>Sports</v>
      </c>
      <c r="P514" s="1">
        <f>_xlfn.XLOOKUP(D514,Product_Dim!$A$2:$A$101,Product_Dim!$H$2:$H$101)</f>
        <v>240.63</v>
      </c>
      <c r="Q514" s="1" t="str">
        <f>_xlfn.XLOOKUP(C514,'Customer_Dim'!$A$2:$A$501,'Customer_Dim'!$I$2:$I$501)</f>
        <v>Gold</v>
      </c>
      <c r="R514" s="1" t="str">
        <f>_xlfn.XLOOKUP(C514,'Customer_Dim'!$A$2:$A$501,'Customer_Dim'!$D$2:$D$501)</f>
        <v>Male</v>
      </c>
      <c r="S514" s="1" t="str">
        <f>_xlfn.XLOOKUP(C514,'Customer_Dim'!$A$2:$A$501,'Customer_Dim'!$L$2:$L$501)</f>
        <v>Senior</v>
      </c>
      <c r="T514" s="1" t="str">
        <f>_xlfn.XLOOKUP(E514,Store_Dim!$A$2:$A$21,Store_Dim!$C$2:$C$21)</f>
        <v>East</v>
      </c>
      <c r="U514" s="1" t="str">
        <f>_xlfn.XLOOKUP(E514,Store_Dim!$A$2:$A$21,Store_Dim!$E$2:$E$21)</f>
        <v>Online</v>
      </c>
      <c r="V514" s="1">
        <f>Table8[[#This Row],[Cost]]*Table8[[#This Row],[Quantity]]</f>
        <v>240.63</v>
      </c>
      <c r="W514" s="1">
        <f>Table8[[#This Row],[Total_Amount]]-Table8[[#This Row],[Total Cost]]</f>
        <v>209.02470000000005</v>
      </c>
    </row>
    <row r="515" spans="1:23" hidden="1" x14ac:dyDescent="0.25">
      <c r="A515" t="s">
        <v>3367</v>
      </c>
      <c r="B515" s="3">
        <v>45240</v>
      </c>
      <c r="C515" t="s">
        <v>400</v>
      </c>
      <c r="D515" t="s">
        <v>1650</v>
      </c>
      <c r="E515" t="s">
        <v>1860</v>
      </c>
      <c r="F515" s="4">
        <f>IF(ISBLANK(Sales_Fact[[#This Row],[Quantity]]),MEDIAN(Sales_Fact[Quantity]),Sales_Fact[[#This Row],[Quantity]])</f>
        <v>1</v>
      </c>
      <c r="G515" s="1">
        <f>IF(ISBLANK(Sales_Fact[[#This Row],[Unit_Price]]),MEDIAN(Sales_Fact[Unit_Price]),Sales_Fact[[#This Row],[Unit_Price]])</f>
        <v>853.12</v>
      </c>
      <c r="H515" s="2">
        <f>IF(ISBLANK(Sales_Fact[[#This Row],[Discount]]),MEDIAN(Sales_Fact[Discount]),Sales_Fact[[#This Row],[Discount]])</f>
        <v>0.19</v>
      </c>
      <c r="I515" t="s">
        <v>1861</v>
      </c>
      <c r="J515" s="1">
        <f>Sales_Fact[[#This Row],[Quantity2]]*Sales_Fact[[#This Row],[Unit_Price3]]*(1-Sales_Fact[[#This Row],[Discount4]])</f>
        <v>691.02719999999999</v>
      </c>
      <c r="K515" s="1">
        <f>Sales_Fact[[#This Row],[Quantity2]]*Sales_Fact[[#This Row],[Unit_Price3]]</f>
        <v>853.12</v>
      </c>
      <c r="L515" s="1">
        <f>Sales_Fact[[#This Row],[Gross Amount]]*Sales_Fact[[#This Row],[Discount4]]</f>
        <v>162.09280000000001</v>
      </c>
      <c r="M515" s="1" t="str">
        <f>IF(Sales_Fact[[#This Row],[Total_Amount5]]&gt;1000,"High Value","Standard")</f>
        <v>Standard</v>
      </c>
      <c r="N515" s="1" t="str">
        <f>_xlfn.XLOOKUP(D515,Product_Dim!$A$2:$A$101,Product_Dim!$B$2:$B$101,"Not Found")</f>
        <v>Modern Wall Clock</v>
      </c>
      <c r="O515" s="1" t="str">
        <f>_xlfn.XLOOKUP(D515,Product_Dim!$A$2:$A$101,Product_Dim!$C$2:$C$101)</f>
        <v>Home</v>
      </c>
      <c r="P515" s="1">
        <f>_xlfn.XLOOKUP(D515,Product_Dim!$A$2:$A$101,Product_Dim!$H$2:$H$101)</f>
        <v>179.77</v>
      </c>
      <c r="Q515" s="1" t="str">
        <f>_xlfn.XLOOKUP(C515,'Customer_Dim'!$A$2:$A$501,'Customer_Dim'!$I$2:$I$501)</f>
        <v>Gold</v>
      </c>
      <c r="R515" s="1" t="str">
        <f>_xlfn.XLOOKUP(C515,'Customer_Dim'!$A$2:$A$501,'Customer_Dim'!$D$2:$D$501)</f>
        <v>Male</v>
      </c>
      <c r="S515" s="1" t="str">
        <f>_xlfn.XLOOKUP(C515,'Customer_Dim'!$A$2:$A$501,'Customer_Dim'!$L$2:$L$501)</f>
        <v>Senior</v>
      </c>
      <c r="T515" s="1" t="str">
        <f>_xlfn.XLOOKUP(E515,Store_Dim!$A$2:$A$21,Store_Dim!$C$2:$C$21)</f>
        <v>North</v>
      </c>
      <c r="U515" s="1" t="str">
        <f>_xlfn.XLOOKUP(E515,Store_Dim!$A$2:$A$21,Store_Dim!$E$2:$E$21)</f>
        <v>Outlet</v>
      </c>
      <c r="V515" s="1">
        <f>Table8[[#This Row],[Cost]]*Table8[[#This Row],[Quantity]]</f>
        <v>179.77</v>
      </c>
      <c r="W515" s="1">
        <f>Table8[[#This Row],[Total_Amount]]-Table8[[#This Row],[Total Cost]]</f>
        <v>511.25720000000001</v>
      </c>
    </row>
    <row r="516" spans="1:23" x14ac:dyDescent="0.25">
      <c r="A516" t="s">
        <v>2319</v>
      </c>
      <c r="B516" s="3">
        <v>45699</v>
      </c>
      <c r="C516" t="s">
        <v>403</v>
      </c>
      <c r="D516" t="s">
        <v>1728</v>
      </c>
      <c r="E516" t="s">
        <v>1909</v>
      </c>
      <c r="F516" s="4">
        <f>IF(ISBLANK(Sales_Fact[[#This Row],[Quantity]]),MEDIAN(Sales_Fact[Quantity]),Sales_Fact[[#This Row],[Quantity]])</f>
        <v>4</v>
      </c>
      <c r="G516" s="21">
        <f>IF(ISBLANK(Sales_Fact[[#This Row],[Unit_Price]]),MEDIAN(Sales_Fact[Unit_Price]),Sales_Fact[[#This Row],[Unit_Price]])</f>
        <v>191.65</v>
      </c>
      <c r="H516" s="2">
        <f>IF(ISBLANK(Sales_Fact[[#This Row],[Discount]]),MEDIAN(Sales_Fact[Discount]),Sales_Fact[[#This Row],[Discount]])</f>
        <v>0.19</v>
      </c>
      <c r="I516" t="s">
        <v>1861</v>
      </c>
      <c r="J516" s="21">
        <f>Sales_Fact[[#This Row],[Quantity2]]*Sales_Fact[[#This Row],[Unit_Price3]]*(1-Sales_Fact[[#This Row],[Discount4]])</f>
        <v>620.94600000000003</v>
      </c>
      <c r="K516" s="21">
        <f>Sales_Fact[[#This Row],[Quantity2]]*Sales_Fact[[#This Row],[Unit_Price3]]</f>
        <v>766.6</v>
      </c>
      <c r="L516" s="21">
        <f>Sales_Fact[[#This Row],[Gross Amount]]*Sales_Fact[[#This Row],[Discount4]]</f>
        <v>145.654</v>
      </c>
      <c r="M516" s="1" t="str">
        <f>IF(Sales_Fact[[#This Row],[Total_Amount5]]&gt;1000,"High Value","Standard")</f>
        <v>Standard</v>
      </c>
      <c r="N516" s="1" t="str">
        <f>_xlfn.XLOOKUP(D516,Product_Dim!$A$2:$A$101,Product_Dim!$B$2:$B$101,"Not Found")</f>
        <v>Men's Hair Styling Gel</v>
      </c>
      <c r="O516" s="1" t="str">
        <f>_xlfn.XLOOKUP(D516,Product_Dim!$A$2:$A$101,Product_Dim!$C$2:$C$101)</f>
        <v>Beauty</v>
      </c>
      <c r="P516" s="1">
        <f>_xlfn.XLOOKUP(D516,Product_Dim!$A$2:$A$101,Product_Dim!$H$2:$H$101)</f>
        <v>17.309999999999999</v>
      </c>
      <c r="Q516" s="1" t="str">
        <f>_xlfn.XLOOKUP(C516,'Customer_Dim'!$A$2:$A$501,'Customer_Dim'!$I$2:$I$501)</f>
        <v>Bronze</v>
      </c>
      <c r="R516" s="1" t="str">
        <f>_xlfn.XLOOKUP(C516,'Customer_Dim'!$A$2:$A$501,'Customer_Dim'!$D$2:$D$501)</f>
        <v>Male</v>
      </c>
      <c r="S516" s="1" t="str">
        <f>_xlfn.XLOOKUP(C516,'Customer_Dim'!$A$2:$A$501,'Customer_Dim'!$L$2:$L$501)</f>
        <v>Middle Age</v>
      </c>
      <c r="T516" s="1" t="str">
        <f>_xlfn.XLOOKUP(E516,Store_Dim!$A$2:$A$21,Store_Dim!$C$2:$C$21)</f>
        <v>South</v>
      </c>
      <c r="U516" s="1" t="str">
        <f>_xlfn.XLOOKUP(E516,Store_Dim!$A$2:$A$21,Store_Dim!$E$2:$E$21)</f>
        <v>Outlet</v>
      </c>
      <c r="V516" s="21">
        <f>Table8[[#This Row],[Cost]]*Table8[[#This Row],[Quantity]]</f>
        <v>69.239999999999995</v>
      </c>
      <c r="W516" s="21">
        <f>Table8[[#This Row],[Total_Amount]]-Table8[[#This Row],[Total Cost]]</f>
        <v>551.70600000000002</v>
      </c>
    </row>
    <row r="517" spans="1:23" hidden="1" x14ac:dyDescent="0.25">
      <c r="A517" t="s">
        <v>3021</v>
      </c>
      <c r="B517" s="3">
        <v>45647</v>
      </c>
      <c r="C517" t="s">
        <v>403</v>
      </c>
      <c r="D517" t="s">
        <v>1662</v>
      </c>
      <c r="E517" t="s">
        <v>1883</v>
      </c>
      <c r="F517" s="4">
        <f>IF(ISBLANK(Sales_Fact[[#This Row],[Quantity]]),MEDIAN(Sales_Fact[Quantity]),Sales_Fact[[#This Row],[Quantity]])</f>
        <v>1</v>
      </c>
      <c r="G517" s="1">
        <f>IF(ISBLANK(Sales_Fact[[#This Row],[Unit_Price]]),MEDIAN(Sales_Fact[Unit_Price]),Sales_Fact[[#This Row],[Unit_Price]])</f>
        <v>169.69</v>
      </c>
      <c r="H517" s="2">
        <f>IF(ISBLANK(Sales_Fact[[#This Row],[Discount]]),MEDIAN(Sales_Fact[Discount]),Sales_Fact[[#This Row],[Discount]])</f>
        <v>0.22</v>
      </c>
      <c r="I517" t="s">
        <v>1861</v>
      </c>
      <c r="J517" s="1">
        <f>Sales_Fact[[#This Row],[Quantity2]]*Sales_Fact[[#This Row],[Unit_Price3]]*(1-Sales_Fact[[#This Row],[Discount4]])</f>
        <v>132.35820000000001</v>
      </c>
      <c r="K517" s="1">
        <f>Sales_Fact[[#This Row],[Quantity2]]*Sales_Fact[[#This Row],[Unit_Price3]]</f>
        <v>169.69</v>
      </c>
      <c r="L517" s="1">
        <f>Sales_Fact[[#This Row],[Gross Amount]]*Sales_Fact[[#This Row],[Discount4]]</f>
        <v>37.331800000000001</v>
      </c>
      <c r="M517" s="1" t="str">
        <f>IF(Sales_Fact[[#This Row],[Total_Amount5]]&gt;1000,"High Value","Standard")</f>
        <v>Standard</v>
      </c>
      <c r="N517" s="1" t="str">
        <f>_xlfn.XLOOKUP(D517,Product_Dim!$A$2:$A$101,Product_Dim!$B$2:$B$101,"Not Found")</f>
        <v>Men's Casual Sneakers</v>
      </c>
      <c r="O517" s="1" t="str">
        <f>_xlfn.XLOOKUP(D517,Product_Dim!$A$2:$A$101,Product_Dim!$C$2:$C$101)</f>
        <v>Clothing</v>
      </c>
      <c r="P517" s="1">
        <f>_xlfn.XLOOKUP(D517,Product_Dim!$A$2:$A$101,Product_Dim!$H$2:$H$101)</f>
        <v>353.47</v>
      </c>
      <c r="Q517" s="1" t="str">
        <f>_xlfn.XLOOKUP(C517,'Customer_Dim'!$A$2:$A$501,'Customer_Dim'!$I$2:$I$501)</f>
        <v>Bronze</v>
      </c>
      <c r="R517" s="1" t="str">
        <f>_xlfn.XLOOKUP(C517,'Customer_Dim'!$A$2:$A$501,'Customer_Dim'!$D$2:$D$501)</f>
        <v>Male</v>
      </c>
      <c r="S517" s="1" t="str">
        <f>_xlfn.XLOOKUP(C517,'Customer_Dim'!$A$2:$A$501,'Customer_Dim'!$L$2:$L$501)</f>
        <v>Middle Age</v>
      </c>
      <c r="T517" s="1" t="str">
        <f>_xlfn.XLOOKUP(E517,Store_Dim!$A$2:$A$21,Store_Dim!$C$2:$C$21)</f>
        <v>North</v>
      </c>
      <c r="U517" s="1" t="str">
        <f>_xlfn.XLOOKUP(E517,Store_Dim!$A$2:$A$21,Store_Dim!$E$2:$E$21)</f>
        <v>Flagship</v>
      </c>
      <c r="V517" s="1">
        <f>Table8[[#This Row],[Cost]]*Table8[[#This Row],[Quantity]]</f>
        <v>353.47</v>
      </c>
      <c r="W517" s="1">
        <f>Table8[[#This Row],[Total_Amount]]-Table8[[#This Row],[Total Cost]]</f>
        <v>-221.11180000000002</v>
      </c>
    </row>
    <row r="518" spans="1:23" hidden="1" x14ac:dyDescent="0.25">
      <c r="A518" t="s">
        <v>3287</v>
      </c>
      <c r="B518" s="3">
        <v>45458</v>
      </c>
      <c r="C518" t="s">
        <v>403</v>
      </c>
      <c r="D518" t="s">
        <v>1638</v>
      </c>
      <c r="E518" t="s">
        <v>1899</v>
      </c>
      <c r="F518" s="4">
        <f>IF(ISBLANK(Sales_Fact[[#This Row],[Quantity]]),MEDIAN(Sales_Fact[Quantity]),Sales_Fact[[#This Row],[Quantity]])</f>
        <v>1</v>
      </c>
      <c r="G518" s="1">
        <f>IF(ISBLANK(Sales_Fact[[#This Row],[Unit_Price]]),MEDIAN(Sales_Fact[Unit_Price]),Sales_Fact[[#This Row],[Unit_Price]])</f>
        <v>145.43</v>
      </c>
      <c r="H518" s="2">
        <f>IF(ISBLANK(Sales_Fact[[#This Row],[Discount]]),MEDIAN(Sales_Fact[Discount]),Sales_Fact[[#This Row],[Discount]])</f>
        <v>0.08</v>
      </c>
      <c r="I518" t="s">
        <v>1864</v>
      </c>
      <c r="J518" s="1">
        <f>Sales_Fact[[#This Row],[Quantity2]]*Sales_Fact[[#This Row],[Unit_Price3]]*(1-Sales_Fact[[#This Row],[Discount4]])</f>
        <v>133.79560000000001</v>
      </c>
      <c r="K518" s="1">
        <f>Sales_Fact[[#This Row],[Quantity2]]*Sales_Fact[[#This Row],[Unit_Price3]]</f>
        <v>145.43</v>
      </c>
      <c r="L518" s="1">
        <f>Sales_Fact[[#This Row],[Gross Amount]]*Sales_Fact[[#This Row],[Discount4]]</f>
        <v>11.634400000000001</v>
      </c>
      <c r="M518" s="1" t="str">
        <f>IF(Sales_Fact[[#This Row],[Total_Amount5]]&gt;1000,"High Value","Standard")</f>
        <v>Standard</v>
      </c>
      <c r="N518" s="1" t="str">
        <f>_xlfn.XLOOKUP(D518,Product_Dim!$A$2:$A$101,Product_Dim!$B$2:$B$101,"Not Found")</f>
        <v>Fabric Sofa Throw Blanket</v>
      </c>
      <c r="O518" s="1" t="str">
        <f>_xlfn.XLOOKUP(D518,Product_Dim!$A$2:$A$101,Product_Dim!$C$2:$C$101)</f>
        <v>Home</v>
      </c>
      <c r="P518" s="1">
        <f>_xlfn.XLOOKUP(D518,Product_Dim!$A$2:$A$101,Product_Dim!$H$2:$H$101)</f>
        <v>218.48</v>
      </c>
      <c r="Q518" s="1" t="str">
        <f>_xlfn.XLOOKUP(C518,'Customer_Dim'!$A$2:$A$501,'Customer_Dim'!$I$2:$I$501)</f>
        <v>Bronze</v>
      </c>
      <c r="R518" s="1" t="str">
        <f>_xlfn.XLOOKUP(C518,'Customer_Dim'!$A$2:$A$501,'Customer_Dim'!$D$2:$D$501)</f>
        <v>Male</v>
      </c>
      <c r="S518" s="1" t="str">
        <f>_xlfn.XLOOKUP(C518,'Customer_Dim'!$A$2:$A$501,'Customer_Dim'!$L$2:$L$501)</f>
        <v>Middle Age</v>
      </c>
      <c r="T518" s="1" t="str">
        <f>_xlfn.XLOOKUP(E518,Store_Dim!$A$2:$A$21,Store_Dim!$C$2:$C$21)</f>
        <v>East</v>
      </c>
      <c r="U518" s="1" t="str">
        <f>_xlfn.XLOOKUP(E518,Store_Dim!$A$2:$A$21,Store_Dim!$E$2:$E$21)</f>
        <v>Flagship</v>
      </c>
      <c r="V518" s="1">
        <f>Table8[[#This Row],[Cost]]*Table8[[#This Row],[Quantity]]</f>
        <v>218.48</v>
      </c>
      <c r="W518" s="1">
        <f>Table8[[#This Row],[Total_Amount]]-Table8[[#This Row],[Total Cost]]</f>
        <v>-84.684399999999982</v>
      </c>
    </row>
    <row r="519" spans="1:23" hidden="1" x14ac:dyDescent="0.25">
      <c r="A519" t="s">
        <v>3370</v>
      </c>
      <c r="B519" s="3">
        <v>45733</v>
      </c>
      <c r="C519" t="s">
        <v>403</v>
      </c>
      <c r="D519" t="s">
        <v>1716</v>
      </c>
      <c r="E519" t="s">
        <v>1899</v>
      </c>
      <c r="F519" s="4">
        <f>IF(ISBLANK(Sales_Fact[[#This Row],[Quantity]]),MEDIAN(Sales_Fact[Quantity]),Sales_Fact[[#This Row],[Quantity]])</f>
        <v>4</v>
      </c>
      <c r="G519" s="1">
        <f>IF(ISBLANK(Sales_Fact[[#This Row],[Unit_Price]]),MEDIAN(Sales_Fact[Unit_Price]),Sales_Fact[[#This Row],[Unit_Price]])</f>
        <v>828.35</v>
      </c>
      <c r="H519" s="2">
        <f>IF(ISBLANK(Sales_Fact[[#This Row],[Discount]]),MEDIAN(Sales_Fact[Discount]),Sales_Fact[[#This Row],[Discount]])</f>
        <v>0.17</v>
      </c>
      <c r="I519" t="s">
        <v>1868</v>
      </c>
      <c r="J519" s="1">
        <f>Sales_Fact[[#This Row],[Quantity2]]*Sales_Fact[[#This Row],[Unit_Price3]]*(1-Sales_Fact[[#This Row],[Discount4]])</f>
        <v>2750.1219999999998</v>
      </c>
      <c r="K519" s="1">
        <f>Sales_Fact[[#This Row],[Quantity2]]*Sales_Fact[[#This Row],[Unit_Price3]]</f>
        <v>3313.4</v>
      </c>
      <c r="L519" s="1">
        <f>Sales_Fact[[#This Row],[Gross Amount]]*Sales_Fact[[#This Row],[Discount4]]</f>
        <v>563.27800000000002</v>
      </c>
      <c r="M519" s="1" t="str">
        <f>IF(Sales_Fact[[#This Row],[Total_Amount5]]&gt;1000,"High Value","Standard")</f>
        <v>High Value</v>
      </c>
      <c r="N519" s="1" t="str">
        <f>_xlfn.XLOOKUP(D519,Product_Dim!$A$2:$A$101,Product_Dim!$B$2:$B$101,"Not Found")</f>
        <v>Ceramic Plant Pot</v>
      </c>
      <c r="O519" s="1" t="str">
        <f>_xlfn.XLOOKUP(D519,Product_Dim!$A$2:$A$101,Product_Dim!$C$2:$C$101)</f>
        <v>Home</v>
      </c>
      <c r="P519" s="1">
        <f>_xlfn.XLOOKUP(D519,Product_Dim!$A$2:$A$101,Product_Dim!$H$2:$H$101)</f>
        <v>81.75</v>
      </c>
      <c r="Q519" s="1" t="str">
        <f>_xlfn.XLOOKUP(C519,'Customer_Dim'!$A$2:$A$501,'Customer_Dim'!$I$2:$I$501)</f>
        <v>Bronze</v>
      </c>
      <c r="R519" s="1" t="str">
        <f>_xlfn.XLOOKUP(C519,'Customer_Dim'!$A$2:$A$501,'Customer_Dim'!$D$2:$D$501)</f>
        <v>Male</v>
      </c>
      <c r="S519" s="1" t="str">
        <f>_xlfn.XLOOKUP(C519,'Customer_Dim'!$A$2:$A$501,'Customer_Dim'!$L$2:$L$501)</f>
        <v>Middle Age</v>
      </c>
      <c r="T519" s="1" t="str">
        <f>_xlfn.XLOOKUP(E519,Store_Dim!$A$2:$A$21,Store_Dim!$C$2:$C$21)</f>
        <v>East</v>
      </c>
      <c r="U519" s="1" t="str">
        <f>_xlfn.XLOOKUP(E519,Store_Dim!$A$2:$A$21,Store_Dim!$E$2:$E$21)</f>
        <v>Flagship</v>
      </c>
      <c r="V519" s="1">
        <f>Table8[[#This Row],[Cost]]*Table8[[#This Row],[Quantity]]</f>
        <v>327</v>
      </c>
      <c r="W519" s="1">
        <f>Table8[[#This Row],[Total_Amount]]-Table8[[#This Row],[Total Cost]]</f>
        <v>2423.1219999999998</v>
      </c>
    </row>
    <row r="520" spans="1:23" x14ac:dyDescent="0.25">
      <c r="A520" t="s">
        <v>3702</v>
      </c>
      <c r="B520" s="3">
        <v>45832</v>
      </c>
      <c r="C520" t="s">
        <v>406</v>
      </c>
      <c r="D520" t="s">
        <v>1588</v>
      </c>
      <c r="E520" t="s">
        <v>1879</v>
      </c>
      <c r="F520" s="4">
        <f>IF(ISBLANK(Sales_Fact[[#This Row],[Quantity]]),MEDIAN(Sales_Fact[Quantity]),Sales_Fact[[#This Row],[Quantity]])</f>
        <v>3</v>
      </c>
      <c r="G520" s="21">
        <f>IF(ISBLANK(Sales_Fact[[#This Row],[Unit_Price]]),MEDIAN(Sales_Fact[Unit_Price]),Sales_Fact[[#This Row],[Unit_Price]])</f>
        <v>268.76</v>
      </c>
      <c r="H520" s="2">
        <f>IF(ISBLANK(Sales_Fact[[#This Row],[Discount]]),MEDIAN(Sales_Fact[Discount]),Sales_Fact[[#This Row],[Discount]])</f>
        <v>0.01</v>
      </c>
      <c r="I520" t="s">
        <v>1868</v>
      </c>
      <c r="J520" s="21">
        <f>Sales_Fact[[#This Row],[Quantity2]]*Sales_Fact[[#This Row],[Unit_Price3]]*(1-Sales_Fact[[#This Row],[Discount4]])</f>
        <v>798.21719999999993</v>
      </c>
      <c r="K520" s="21">
        <f>Sales_Fact[[#This Row],[Quantity2]]*Sales_Fact[[#This Row],[Unit_Price3]]</f>
        <v>806.28</v>
      </c>
      <c r="L520" s="21">
        <f>Sales_Fact[[#This Row],[Gross Amount]]*Sales_Fact[[#This Row],[Discount4]]</f>
        <v>8.0627999999999993</v>
      </c>
      <c r="M520" s="1" t="str">
        <f>IF(Sales_Fact[[#This Row],[Total_Amount5]]&gt;1000,"High Value","Standard")</f>
        <v>Standard</v>
      </c>
      <c r="N520" s="1" t="str">
        <f>_xlfn.XLOOKUP(D520,Product_Dim!$A$2:$A$101,Product_Dim!$B$2:$B$101,"Not Found")</f>
        <v>Hair Strengthening Shampoo</v>
      </c>
      <c r="O520" s="1" t="str">
        <f>_xlfn.XLOOKUP(D520,Product_Dim!$A$2:$A$101,Product_Dim!$C$2:$C$101)</f>
        <v>Beauty</v>
      </c>
      <c r="P520" s="1">
        <f>_xlfn.XLOOKUP(D520,Product_Dim!$A$2:$A$101,Product_Dim!$H$2:$H$101)</f>
        <v>115.82</v>
      </c>
      <c r="Q520" s="1" t="str">
        <f>_xlfn.XLOOKUP(C520,'Customer_Dim'!$A$2:$A$501,'Customer_Dim'!$I$2:$I$501)</f>
        <v>Platinum</v>
      </c>
      <c r="R520" s="1" t="str">
        <f>_xlfn.XLOOKUP(C520,'Customer_Dim'!$A$2:$A$501,'Customer_Dim'!$D$2:$D$501)</f>
        <v>Female</v>
      </c>
      <c r="S520" s="1" t="str">
        <f>_xlfn.XLOOKUP(C520,'Customer_Dim'!$A$2:$A$501,'Customer_Dim'!$L$2:$L$501)</f>
        <v>Senior</v>
      </c>
      <c r="T520" s="1" t="str">
        <f>_xlfn.XLOOKUP(E520,Store_Dim!$A$2:$A$21,Store_Dim!$C$2:$C$21)</f>
        <v>East</v>
      </c>
      <c r="U520" s="1" t="str">
        <f>_xlfn.XLOOKUP(E520,Store_Dim!$A$2:$A$21,Store_Dim!$E$2:$E$21)</f>
        <v>Flagship</v>
      </c>
      <c r="V520" s="21">
        <f>Table8[[#This Row],[Cost]]*Table8[[#This Row],[Quantity]]</f>
        <v>347.46</v>
      </c>
      <c r="W520" s="21">
        <f>Table8[[#This Row],[Total_Amount]]-Table8[[#This Row],[Total Cost]]</f>
        <v>450.75719999999995</v>
      </c>
    </row>
    <row r="521" spans="1:23" hidden="1" x14ac:dyDescent="0.25">
      <c r="A521" t="s">
        <v>1963</v>
      </c>
      <c r="B521" s="3">
        <v>45268</v>
      </c>
      <c r="C521" t="s">
        <v>406</v>
      </c>
      <c r="D521" t="s">
        <v>1614</v>
      </c>
      <c r="E521" t="s">
        <v>1909</v>
      </c>
      <c r="F521" s="4">
        <f>IF(ISBLANK(Sales_Fact[[#This Row],[Quantity]]),MEDIAN(Sales_Fact[Quantity]),Sales_Fact[[#This Row],[Quantity]])</f>
        <v>4</v>
      </c>
      <c r="G521" s="1">
        <f>IF(ISBLANK(Sales_Fact[[#This Row],[Unit_Price]]),MEDIAN(Sales_Fact[Unit_Price]),Sales_Fact[[#This Row],[Unit_Price]])</f>
        <v>370.09</v>
      </c>
      <c r="H521" s="2">
        <f>IF(ISBLANK(Sales_Fact[[#This Row],[Discount]]),MEDIAN(Sales_Fact[Discount]),Sales_Fact[[#This Row],[Discount]])</f>
        <v>0.22</v>
      </c>
      <c r="I521" t="s">
        <v>1861</v>
      </c>
      <c r="J521" s="1">
        <f>Sales_Fact[[#This Row],[Quantity2]]*Sales_Fact[[#This Row],[Unit_Price3]]*(1-Sales_Fact[[#This Row],[Discount4]])</f>
        <v>1154.6807999999999</v>
      </c>
      <c r="K521" s="1">
        <f>Sales_Fact[[#This Row],[Quantity2]]*Sales_Fact[[#This Row],[Unit_Price3]]</f>
        <v>1480.36</v>
      </c>
      <c r="L521" s="1">
        <f>Sales_Fact[[#This Row],[Gross Amount]]*Sales_Fact[[#This Row],[Discount4]]</f>
        <v>325.67919999999998</v>
      </c>
      <c r="M521" s="1" t="str">
        <f>IF(Sales_Fact[[#This Row],[Total_Amount5]]&gt;1000,"High Value","Standard")</f>
        <v>High Value</v>
      </c>
      <c r="N521" s="1" t="str">
        <f>_xlfn.XLOOKUP(D521,Product_Dim!$A$2:$A$101,Product_Dim!$B$2:$B$101,"Not Found")</f>
        <v>Multi-Purpose Storage Box</v>
      </c>
      <c r="O521" s="1" t="str">
        <f>_xlfn.XLOOKUP(D521,Product_Dim!$A$2:$A$101,Product_Dim!$C$2:$C$101)</f>
        <v>Home</v>
      </c>
      <c r="P521" s="1">
        <f>_xlfn.XLOOKUP(D521,Product_Dim!$A$2:$A$101,Product_Dim!$H$2:$H$101)</f>
        <v>123.46</v>
      </c>
      <c r="Q521" s="1" t="str">
        <f>_xlfn.XLOOKUP(C521,'Customer_Dim'!$A$2:$A$501,'Customer_Dim'!$I$2:$I$501)</f>
        <v>Platinum</v>
      </c>
      <c r="R521" s="1" t="str">
        <f>_xlfn.XLOOKUP(C521,'Customer_Dim'!$A$2:$A$501,'Customer_Dim'!$D$2:$D$501)</f>
        <v>Female</v>
      </c>
      <c r="S521" s="1" t="str">
        <f>_xlfn.XLOOKUP(C521,'Customer_Dim'!$A$2:$A$501,'Customer_Dim'!$L$2:$L$501)</f>
        <v>Senior</v>
      </c>
      <c r="T521" s="1" t="str">
        <f>_xlfn.XLOOKUP(E521,Store_Dim!$A$2:$A$21,Store_Dim!$C$2:$C$21)</f>
        <v>South</v>
      </c>
      <c r="U521" s="1" t="str">
        <f>_xlfn.XLOOKUP(E521,Store_Dim!$A$2:$A$21,Store_Dim!$E$2:$E$21)</f>
        <v>Outlet</v>
      </c>
      <c r="V521" s="1">
        <f>Table8[[#This Row],[Cost]]*Table8[[#This Row],[Quantity]]</f>
        <v>493.84</v>
      </c>
      <c r="W521" s="1">
        <f>Table8[[#This Row],[Total_Amount]]-Table8[[#This Row],[Total Cost]]</f>
        <v>660.84079999999994</v>
      </c>
    </row>
    <row r="522" spans="1:23" hidden="1" x14ac:dyDescent="0.25">
      <c r="A522" t="s">
        <v>3652</v>
      </c>
      <c r="B522" s="3">
        <v>45705</v>
      </c>
      <c r="C522" t="s">
        <v>406</v>
      </c>
      <c r="D522" t="s">
        <v>1635</v>
      </c>
      <c r="E522" t="s">
        <v>1863</v>
      </c>
      <c r="F522" s="4">
        <f>IF(ISBLANK(Sales_Fact[[#This Row],[Quantity]]),MEDIAN(Sales_Fact[Quantity]),Sales_Fact[[#This Row],[Quantity]])</f>
        <v>3</v>
      </c>
      <c r="G522" s="1">
        <f>IF(ISBLANK(Sales_Fact[[#This Row],[Unit_Price]]),MEDIAN(Sales_Fact[Unit_Price]),Sales_Fact[[#This Row],[Unit_Price]])</f>
        <v>679.22</v>
      </c>
      <c r="H522" s="2">
        <f>IF(ISBLANK(Sales_Fact[[#This Row],[Discount]]),MEDIAN(Sales_Fact[Discount]),Sales_Fact[[#This Row],[Discount]])</f>
        <v>0.11</v>
      </c>
      <c r="I522" t="s">
        <v>1868</v>
      </c>
      <c r="J522" s="1">
        <f>Sales_Fact[[#This Row],[Quantity2]]*Sales_Fact[[#This Row],[Unit_Price3]]*(1-Sales_Fact[[#This Row],[Discount4]])</f>
        <v>1813.5174000000002</v>
      </c>
      <c r="K522" s="1">
        <f>Sales_Fact[[#This Row],[Quantity2]]*Sales_Fact[[#This Row],[Unit_Price3]]</f>
        <v>2037.66</v>
      </c>
      <c r="L522" s="1">
        <f>Sales_Fact[[#This Row],[Gross Amount]]*Sales_Fact[[#This Row],[Discount4]]</f>
        <v>224.14260000000002</v>
      </c>
      <c r="M522" s="1" t="str">
        <f>IF(Sales_Fact[[#This Row],[Total_Amount5]]&gt;1000,"High Value","Standard")</f>
        <v>High Value</v>
      </c>
      <c r="N522" s="1" t="str">
        <f>_xlfn.XLOOKUP(D522,Product_Dim!$A$2:$A$101,Product_Dim!$B$2:$B$101,"Not Found")</f>
        <v>Sports Stopwatch Timer</v>
      </c>
      <c r="O522" s="1" t="str">
        <f>_xlfn.XLOOKUP(D522,Product_Dim!$A$2:$A$101,Product_Dim!$C$2:$C$101)</f>
        <v>Sports</v>
      </c>
      <c r="P522" s="1">
        <f>_xlfn.XLOOKUP(D522,Product_Dim!$A$2:$A$101,Product_Dim!$H$2:$H$101)</f>
        <v>38.76</v>
      </c>
      <c r="Q522" s="1" t="str">
        <f>_xlfn.XLOOKUP(C522,'Customer_Dim'!$A$2:$A$501,'Customer_Dim'!$I$2:$I$501)</f>
        <v>Platinum</v>
      </c>
      <c r="R522" s="1" t="str">
        <f>_xlfn.XLOOKUP(C522,'Customer_Dim'!$A$2:$A$501,'Customer_Dim'!$D$2:$D$501)</f>
        <v>Female</v>
      </c>
      <c r="S522" s="1" t="str">
        <f>_xlfn.XLOOKUP(C522,'Customer_Dim'!$A$2:$A$501,'Customer_Dim'!$L$2:$L$501)</f>
        <v>Senior</v>
      </c>
      <c r="T522" s="1" t="str">
        <f>_xlfn.XLOOKUP(E522,Store_Dim!$A$2:$A$21,Store_Dim!$C$2:$C$21)</f>
        <v>North</v>
      </c>
      <c r="U522" s="1" t="str">
        <f>_xlfn.XLOOKUP(E522,Store_Dim!$A$2:$A$21,Store_Dim!$E$2:$E$21)</f>
        <v>Flagship</v>
      </c>
      <c r="V522" s="1">
        <f>Table8[[#This Row],[Cost]]*Table8[[#This Row],[Quantity]]</f>
        <v>116.28</v>
      </c>
      <c r="W522" s="1">
        <f>Table8[[#This Row],[Total_Amount]]-Table8[[#This Row],[Total Cost]]</f>
        <v>1697.2374000000002</v>
      </c>
    </row>
    <row r="523" spans="1:23" x14ac:dyDescent="0.25">
      <c r="A523" t="s">
        <v>3066</v>
      </c>
      <c r="B523" s="3">
        <v>45397</v>
      </c>
      <c r="C523" t="s">
        <v>406</v>
      </c>
      <c r="D523" t="s">
        <v>1918</v>
      </c>
      <c r="E523" t="s">
        <v>1931</v>
      </c>
      <c r="F523" s="4">
        <f>IF(ISBLANK(Sales_Fact[[#This Row],[Quantity]]),MEDIAN(Sales_Fact[Quantity]),Sales_Fact[[#This Row],[Quantity]])</f>
        <v>3</v>
      </c>
      <c r="G523" s="21">
        <f>IF(ISBLANK(Sales_Fact[[#This Row],[Unit_Price]]),MEDIAN(Sales_Fact[Unit_Price]),Sales_Fact[[#This Row],[Unit_Price]])</f>
        <v>780.69</v>
      </c>
      <c r="H523" s="2">
        <f>IF(ISBLANK(Sales_Fact[[#This Row],[Discount]]),MEDIAN(Sales_Fact[Discount]),Sales_Fact[[#This Row],[Discount]])</f>
        <v>0.1</v>
      </c>
      <c r="I523" t="s">
        <v>1864</v>
      </c>
      <c r="J523" s="21">
        <f>Sales_Fact[[#This Row],[Quantity2]]*Sales_Fact[[#This Row],[Unit_Price3]]*(1-Sales_Fact[[#This Row],[Discount4]])</f>
        <v>2107.8630000000003</v>
      </c>
      <c r="K523" s="21">
        <f>Sales_Fact[[#This Row],[Quantity2]]*Sales_Fact[[#This Row],[Unit_Price3]]</f>
        <v>2342.0700000000002</v>
      </c>
      <c r="L523" s="21">
        <f>Sales_Fact[[#This Row],[Gross Amount]]*Sales_Fact[[#This Row],[Discount4]]</f>
        <v>234.20700000000002</v>
      </c>
      <c r="M523" s="1" t="str">
        <f>IF(Sales_Fact[[#This Row],[Total_Amount5]]&gt;1000,"High Value","Standard")</f>
        <v>High Value</v>
      </c>
      <c r="N523" s="1" t="str">
        <f>_xlfn.XLOOKUP(D523,Product_Dim!$A$2:$A$101,Product_Dim!$B$2:$B$101,"Not Found")</f>
        <v>Beard Grooming Kit</v>
      </c>
      <c r="O523" s="1" t="str">
        <f>_xlfn.XLOOKUP(D523,Product_Dim!$A$2:$A$101,Product_Dim!$C$2:$C$101)</f>
        <v>Beauty</v>
      </c>
      <c r="P523" s="1">
        <f>_xlfn.XLOOKUP(D523,Product_Dim!$A$2:$A$101,Product_Dim!$H$2:$H$101)</f>
        <v>337.42</v>
      </c>
      <c r="Q523" s="1" t="str">
        <f>_xlfn.XLOOKUP(C523,'Customer_Dim'!$A$2:$A$501,'Customer_Dim'!$I$2:$I$501)</f>
        <v>Platinum</v>
      </c>
      <c r="R523" s="1" t="str">
        <f>_xlfn.XLOOKUP(C523,'Customer_Dim'!$A$2:$A$501,'Customer_Dim'!$D$2:$D$501)</f>
        <v>Female</v>
      </c>
      <c r="S523" s="1" t="str">
        <f>_xlfn.XLOOKUP(C523,'Customer_Dim'!$A$2:$A$501,'Customer_Dim'!$L$2:$L$501)</f>
        <v>Senior</v>
      </c>
      <c r="T523" s="1" t="str">
        <f>_xlfn.XLOOKUP(E523,Store_Dim!$A$2:$A$21,Store_Dim!$C$2:$C$21)</f>
        <v>South</v>
      </c>
      <c r="U523" s="1" t="str">
        <f>_xlfn.XLOOKUP(E523,Store_Dim!$A$2:$A$21,Store_Dim!$E$2:$E$21)</f>
        <v>Online</v>
      </c>
      <c r="V523" s="21">
        <f>Table8[[#This Row],[Cost]]*Table8[[#This Row],[Quantity]]</f>
        <v>1012.26</v>
      </c>
      <c r="W523" s="21">
        <f>Table8[[#This Row],[Total_Amount]]-Table8[[#This Row],[Total Cost]]</f>
        <v>1095.6030000000003</v>
      </c>
    </row>
    <row r="524" spans="1:23" hidden="1" x14ac:dyDescent="0.25">
      <c r="A524" t="s">
        <v>3334</v>
      </c>
      <c r="B524" s="3">
        <v>45758</v>
      </c>
      <c r="C524" t="s">
        <v>406</v>
      </c>
      <c r="D524" t="s">
        <v>1556</v>
      </c>
      <c r="E524" t="s">
        <v>1888</v>
      </c>
      <c r="F524" s="4">
        <f>IF(ISBLANK(Sales_Fact[[#This Row],[Quantity]]),MEDIAN(Sales_Fact[Quantity]),Sales_Fact[[#This Row],[Quantity]])</f>
        <v>2</v>
      </c>
      <c r="G524" s="1">
        <f>IF(ISBLANK(Sales_Fact[[#This Row],[Unit_Price]]),MEDIAN(Sales_Fact[Unit_Price]),Sales_Fact[[#This Row],[Unit_Price]])</f>
        <v>42.97</v>
      </c>
      <c r="H524" s="2">
        <f>IF(ISBLANK(Sales_Fact[[#This Row],[Discount]]),MEDIAN(Sales_Fact[Discount]),Sales_Fact[[#This Row],[Discount]])</f>
        <v>0.18</v>
      </c>
      <c r="I524" t="s">
        <v>1861</v>
      </c>
      <c r="J524" s="1">
        <f>Sales_Fact[[#This Row],[Quantity2]]*Sales_Fact[[#This Row],[Unit_Price3]]*(1-Sales_Fact[[#This Row],[Discount4]])</f>
        <v>70.470799999999997</v>
      </c>
      <c r="K524" s="1">
        <f>Sales_Fact[[#This Row],[Quantity2]]*Sales_Fact[[#This Row],[Unit_Price3]]</f>
        <v>85.94</v>
      </c>
      <c r="L524" s="1">
        <f>Sales_Fact[[#This Row],[Gross Amount]]*Sales_Fact[[#This Row],[Discount4]]</f>
        <v>15.469199999999999</v>
      </c>
      <c r="M524" s="1" t="str">
        <f>IF(Sales_Fact[[#This Row],[Total_Amount5]]&gt;1000,"High Value","Standard")</f>
        <v>Standard</v>
      </c>
      <c r="N524" s="1" t="str">
        <f>_xlfn.XLOOKUP(D524,Product_Dim!$A$2:$A$101,Product_Dim!$B$2:$B$101,"Not Found")</f>
        <v>Women's Casual Hoodie</v>
      </c>
      <c r="O524" s="1" t="str">
        <f>_xlfn.XLOOKUP(D524,Product_Dim!$A$2:$A$101,Product_Dim!$C$2:$C$101)</f>
        <v>Clothing</v>
      </c>
      <c r="P524" s="1">
        <f>_xlfn.XLOOKUP(D524,Product_Dim!$A$2:$A$101,Product_Dim!$H$2:$H$101)</f>
        <v>242.96499999999997</v>
      </c>
      <c r="Q524" s="1" t="str">
        <f>_xlfn.XLOOKUP(C524,'Customer_Dim'!$A$2:$A$501,'Customer_Dim'!$I$2:$I$501)</f>
        <v>Platinum</v>
      </c>
      <c r="R524" s="1" t="str">
        <f>_xlfn.XLOOKUP(C524,'Customer_Dim'!$A$2:$A$501,'Customer_Dim'!$D$2:$D$501)</f>
        <v>Female</v>
      </c>
      <c r="S524" s="1" t="str">
        <f>_xlfn.XLOOKUP(C524,'Customer_Dim'!$A$2:$A$501,'Customer_Dim'!$L$2:$L$501)</f>
        <v>Senior</v>
      </c>
      <c r="T524" s="1" t="str">
        <f>_xlfn.XLOOKUP(E524,Store_Dim!$A$2:$A$21,Store_Dim!$C$2:$C$21)</f>
        <v>North</v>
      </c>
      <c r="U524" s="1" t="str">
        <f>_xlfn.XLOOKUP(E524,Store_Dim!$A$2:$A$21,Store_Dim!$E$2:$E$21)</f>
        <v>Flagship</v>
      </c>
      <c r="V524" s="1">
        <f>Table8[[#This Row],[Cost]]*Table8[[#This Row],[Quantity]]</f>
        <v>485.92999999999995</v>
      </c>
      <c r="W524" s="1">
        <f>Table8[[#This Row],[Total_Amount]]-Table8[[#This Row],[Total Cost]]</f>
        <v>-415.45919999999995</v>
      </c>
    </row>
    <row r="525" spans="1:23" x14ac:dyDescent="0.25">
      <c r="A525" t="s">
        <v>3280</v>
      </c>
      <c r="B525" s="3">
        <v>45368</v>
      </c>
      <c r="C525" t="s">
        <v>406</v>
      </c>
      <c r="D525" t="s">
        <v>1698</v>
      </c>
      <c r="E525" t="s">
        <v>1872</v>
      </c>
      <c r="F525" s="4">
        <f>IF(ISBLANK(Sales_Fact[[#This Row],[Quantity]]),MEDIAN(Sales_Fact[Quantity]),Sales_Fact[[#This Row],[Quantity]])</f>
        <v>4</v>
      </c>
      <c r="G525" s="21">
        <f>IF(ISBLANK(Sales_Fact[[#This Row],[Unit_Price]]),MEDIAN(Sales_Fact[Unit_Price]),Sales_Fact[[#This Row],[Unit_Price]])</f>
        <v>854.37</v>
      </c>
      <c r="H525" s="2">
        <f>IF(ISBLANK(Sales_Fact[[#This Row],[Discount]]),MEDIAN(Sales_Fact[Discount]),Sales_Fact[[#This Row],[Discount]])</f>
        <v>7.0000000000000007E-2</v>
      </c>
      <c r="I525" t="s">
        <v>1861</v>
      </c>
      <c r="J525" s="21">
        <f>Sales_Fact[[#This Row],[Quantity2]]*Sales_Fact[[#This Row],[Unit_Price3]]*(1-Sales_Fact[[#This Row],[Discount4]])</f>
        <v>3178.2563999999998</v>
      </c>
      <c r="K525" s="21">
        <f>Sales_Fact[[#This Row],[Quantity2]]*Sales_Fact[[#This Row],[Unit_Price3]]</f>
        <v>3417.48</v>
      </c>
      <c r="L525" s="21">
        <f>Sales_Fact[[#This Row],[Gross Amount]]*Sales_Fact[[#This Row],[Discount4]]</f>
        <v>239.22360000000003</v>
      </c>
      <c r="M525" s="1" t="str">
        <f>IF(Sales_Fact[[#This Row],[Total_Amount5]]&gt;1000,"High Value","Standard")</f>
        <v>High Value</v>
      </c>
      <c r="N525" s="1" t="str">
        <f>_xlfn.XLOOKUP(D525,Product_Dim!$A$2:$A$101,Product_Dim!$B$2:$B$101,"Not Found")</f>
        <v>Men's Roll-On Perfume</v>
      </c>
      <c r="O525" s="1" t="str">
        <f>_xlfn.XLOOKUP(D525,Product_Dim!$A$2:$A$101,Product_Dim!$C$2:$C$101)</f>
        <v>Beauty</v>
      </c>
      <c r="P525" s="1">
        <f>_xlfn.XLOOKUP(D525,Product_Dim!$A$2:$A$101,Product_Dim!$H$2:$H$101)</f>
        <v>43.29</v>
      </c>
      <c r="Q525" s="1" t="str">
        <f>_xlfn.XLOOKUP(C525,'Customer_Dim'!$A$2:$A$501,'Customer_Dim'!$I$2:$I$501)</f>
        <v>Platinum</v>
      </c>
      <c r="R525" s="1" t="str">
        <f>_xlfn.XLOOKUP(C525,'Customer_Dim'!$A$2:$A$501,'Customer_Dim'!$D$2:$D$501)</f>
        <v>Female</v>
      </c>
      <c r="S525" s="1" t="str">
        <f>_xlfn.XLOOKUP(C525,'Customer_Dim'!$A$2:$A$501,'Customer_Dim'!$L$2:$L$501)</f>
        <v>Senior</v>
      </c>
      <c r="T525" s="1" t="str">
        <f>_xlfn.XLOOKUP(E525,Store_Dim!$A$2:$A$21,Store_Dim!$C$2:$C$21)</f>
        <v>South</v>
      </c>
      <c r="U525" s="1" t="str">
        <f>_xlfn.XLOOKUP(E525,Store_Dim!$A$2:$A$21,Store_Dim!$E$2:$E$21)</f>
        <v>Online</v>
      </c>
      <c r="V525" s="21">
        <f>Table8[[#This Row],[Cost]]*Table8[[#This Row],[Quantity]]</f>
        <v>173.16</v>
      </c>
      <c r="W525" s="21">
        <f>Table8[[#This Row],[Total_Amount]]-Table8[[#This Row],[Total Cost]]</f>
        <v>3005.0963999999999</v>
      </c>
    </row>
    <row r="526" spans="1:23" hidden="1" x14ac:dyDescent="0.25">
      <c r="A526" t="s">
        <v>1871</v>
      </c>
      <c r="B526" s="3">
        <v>45499</v>
      </c>
      <c r="C526" t="s">
        <v>409</v>
      </c>
      <c r="D526" t="s">
        <v>1597</v>
      </c>
      <c r="E526" t="s">
        <v>1872</v>
      </c>
      <c r="F526" s="4">
        <f>IF(ISBLANK(Sales_Fact[[#This Row],[Quantity]]),MEDIAN(Sales_Fact[Quantity]),Sales_Fact[[#This Row],[Quantity]])</f>
        <v>2</v>
      </c>
      <c r="G526" s="1">
        <f>IF(ISBLANK(Sales_Fact[[#This Row],[Unit_Price]]),MEDIAN(Sales_Fact[Unit_Price]),Sales_Fact[[#This Row],[Unit_Price]])</f>
        <v>409.52</v>
      </c>
      <c r="H526" s="2">
        <f>IF(ISBLANK(Sales_Fact[[#This Row],[Discount]]),MEDIAN(Sales_Fact[Discount]),Sales_Fact[[#This Row],[Discount]])</f>
        <v>0.06</v>
      </c>
      <c r="I526" t="s">
        <v>1868</v>
      </c>
      <c r="J526" s="1">
        <f>Sales_Fact[[#This Row],[Quantity2]]*Sales_Fact[[#This Row],[Unit_Price3]]*(1-Sales_Fact[[#This Row],[Discount4]])</f>
        <v>769.8975999999999</v>
      </c>
      <c r="K526" s="1">
        <f>Sales_Fact[[#This Row],[Quantity2]]*Sales_Fact[[#This Row],[Unit_Price3]]</f>
        <v>819.04</v>
      </c>
      <c r="L526" s="1">
        <f>Sales_Fact[[#This Row],[Gross Amount]]*Sales_Fact[[#This Row],[Discount4]]</f>
        <v>49.142399999999995</v>
      </c>
      <c r="M526" s="1" t="str">
        <f>IF(Sales_Fact[[#This Row],[Total_Amount5]]&gt;1000,"High Value","Standard")</f>
        <v>Standard</v>
      </c>
      <c r="N526" s="1" t="str">
        <f>_xlfn.XLOOKUP(D526,Product_Dim!$A$2:$A$101,Product_Dim!$B$2:$B$101,"Not Found")</f>
        <v>4K Home Projector</v>
      </c>
      <c r="O526" s="1" t="str">
        <f>_xlfn.XLOOKUP(D526,Product_Dim!$A$2:$A$101,Product_Dim!$C$2:$C$101)</f>
        <v>Electronics</v>
      </c>
      <c r="P526" s="1">
        <f>_xlfn.XLOOKUP(D526,Product_Dim!$A$2:$A$101,Product_Dim!$H$2:$H$101)</f>
        <v>465.34</v>
      </c>
      <c r="Q526" s="1" t="str">
        <f>_xlfn.XLOOKUP(C526,'Customer_Dim'!$A$2:$A$501,'Customer_Dim'!$I$2:$I$501)</f>
        <v>Platinum</v>
      </c>
      <c r="R526" s="1" t="str">
        <f>_xlfn.XLOOKUP(C526,'Customer_Dim'!$A$2:$A$501,'Customer_Dim'!$D$2:$D$501)</f>
        <v>Female</v>
      </c>
      <c r="S526" s="1" t="str">
        <f>_xlfn.XLOOKUP(C526,'Customer_Dim'!$A$2:$A$501,'Customer_Dim'!$L$2:$L$501)</f>
        <v>Young</v>
      </c>
      <c r="T526" s="1" t="str">
        <f>_xlfn.XLOOKUP(E526,Store_Dim!$A$2:$A$21,Store_Dim!$C$2:$C$21)</f>
        <v>South</v>
      </c>
      <c r="U526" s="1" t="str">
        <f>_xlfn.XLOOKUP(E526,Store_Dim!$A$2:$A$21,Store_Dim!$E$2:$E$21)</f>
        <v>Online</v>
      </c>
      <c r="V526" s="1">
        <f>Table8[[#This Row],[Cost]]*Table8[[#This Row],[Quantity]]</f>
        <v>930.68</v>
      </c>
      <c r="W526" s="1">
        <f>Table8[[#This Row],[Total_Amount]]-Table8[[#This Row],[Total Cost]]</f>
        <v>-160.78240000000005</v>
      </c>
    </row>
    <row r="527" spans="1:23" hidden="1" x14ac:dyDescent="0.25">
      <c r="A527" t="s">
        <v>3492</v>
      </c>
      <c r="B527" s="3">
        <v>45491</v>
      </c>
      <c r="C527" t="s">
        <v>409</v>
      </c>
      <c r="D527" t="s">
        <v>1827</v>
      </c>
      <c r="E527" t="s">
        <v>1892</v>
      </c>
      <c r="F527" s="4">
        <f>IF(ISBLANK(Sales_Fact[[#This Row],[Quantity]]),MEDIAN(Sales_Fact[Quantity]),Sales_Fact[[#This Row],[Quantity]])</f>
        <v>2</v>
      </c>
      <c r="G527" s="1">
        <f>IF(ISBLANK(Sales_Fact[[#This Row],[Unit_Price]]),MEDIAN(Sales_Fact[Unit_Price]),Sales_Fact[[#This Row],[Unit_Price]])</f>
        <v>407.46</v>
      </c>
      <c r="H527" s="2">
        <f>IF(ISBLANK(Sales_Fact[[#This Row],[Discount]]),MEDIAN(Sales_Fact[Discount]),Sales_Fact[[#This Row],[Discount]])</f>
        <v>0.21</v>
      </c>
      <c r="I527" t="s">
        <v>1868</v>
      </c>
      <c r="J527" s="1">
        <f>Sales_Fact[[#This Row],[Quantity2]]*Sales_Fact[[#This Row],[Unit_Price3]]*(1-Sales_Fact[[#This Row],[Discount4]])</f>
        <v>643.78679999999997</v>
      </c>
      <c r="K527" s="1">
        <f>Sales_Fact[[#This Row],[Quantity2]]*Sales_Fact[[#This Row],[Unit_Price3]]</f>
        <v>814.92</v>
      </c>
      <c r="L527" s="1">
        <f>Sales_Fact[[#This Row],[Gross Amount]]*Sales_Fact[[#This Row],[Discount4]]</f>
        <v>171.13319999999999</v>
      </c>
      <c r="M527" s="1" t="str">
        <f>IF(Sales_Fact[[#This Row],[Total_Amount5]]&gt;1000,"High Value","Standard")</f>
        <v>Standard</v>
      </c>
      <c r="N527" s="1" t="str">
        <f>_xlfn.XLOOKUP(D527,Product_Dim!$A$2:$A$101,Product_Dim!$B$2:$B$101,"Not Found")</f>
        <v>Microwave Oven</v>
      </c>
      <c r="O527" s="1" t="str">
        <f>_xlfn.XLOOKUP(D527,Product_Dim!$A$2:$A$101,Product_Dim!$C$2:$C$101)</f>
        <v>Home</v>
      </c>
      <c r="P527" s="1">
        <f>_xlfn.XLOOKUP(D527,Product_Dim!$A$2:$A$101,Product_Dim!$H$2:$H$101)</f>
        <v>447.43</v>
      </c>
      <c r="Q527" s="1" t="str">
        <f>_xlfn.XLOOKUP(C527,'Customer_Dim'!$A$2:$A$501,'Customer_Dim'!$I$2:$I$501)</f>
        <v>Platinum</v>
      </c>
      <c r="R527" s="1" t="str">
        <f>_xlfn.XLOOKUP(C527,'Customer_Dim'!$A$2:$A$501,'Customer_Dim'!$D$2:$D$501)</f>
        <v>Female</v>
      </c>
      <c r="S527" s="1" t="str">
        <f>_xlfn.XLOOKUP(C527,'Customer_Dim'!$A$2:$A$501,'Customer_Dim'!$L$2:$L$501)</f>
        <v>Young</v>
      </c>
      <c r="T527" s="1" t="str">
        <f>_xlfn.XLOOKUP(E527,Store_Dim!$A$2:$A$21,Store_Dim!$C$2:$C$21)</f>
        <v>East</v>
      </c>
      <c r="U527" s="1" t="str">
        <f>_xlfn.XLOOKUP(E527,Store_Dim!$A$2:$A$21,Store_Dim!$E$2:$E$21)</f>
        <v>Online</v>
      </c>
      <c r="V527" s="1">
        <f>Table8[[#This Row],[Cost]]*Table8[[#This Row],[Quantity]]</f>
        <v>894.86</v>
      </c>
      <c r="W527" s="1">
        <f>Table8[[#This Row],[Total_Amount]]-Table8[[#This Row],[Total Cost]]</f>
        <v>-251.07320000000004</v>
      </c>
    </row>
    <row r="528" spans="1:23" hidden="1" x14ac:dyDescent="0.25">
      <c r="A528" t="s">
        <v>2201</v>
      </c>
      <c r="B528" s="3">
        <v>45433</v>
      </c>
      <c r="C528" t="s">
        <v>409</v>
      </c>
      <c r="D528" t="s">
        <v>1782</v>
      </c>
      <c r="E528" t="s">
        <v>1860</v>
      </c>
      <c r="F528" s="4">
        <f>IF(ISBLANK(Sales_Fact[[#This Row],[Quantity]]),MEDIAN(Sales_Fact[Quantity]),Sales_Fact[[#This Row],[Quantity]])</f>
        <v>1</v>
      </c>
      <c r="G528" s="1">
        <f>IF(ISBLANK(Sales_Fact[[#This Row],[Unit_Price]]),MEDIAN(Sales_Fact[Unit_Price]),Sales_Fact[[#This Row],[Unit_Price]])</f>
        <v>728.84</v>
      </c>
      <c r="H528" s="2">
        <f>IF(ISBLANK(Sales_Fact[[#This Row],[Discount]]),MEDIAN(Sales_Fact[Discount]),Sales_Fact[[#This Row],[Discount]])</f>
        <v>0.28000000000000003</v>
      </c>
      <c r="I528" t="s">
        <v>1861</v>
      </c>
      <c r="J528" s="1">
        <f>Sales_Fact[[#This Row],[Quantity2]]*Sales_Fact[[#This Row],[Unit_Price3]]*(1-Sales_Fact[[#This Row],[Discount4]])</f>
        <v>524.76480000000004</v>
      </c>
      <c r="K528" s="1">
        <f>Sales_Fact[[#This Row],[Quantity2]]*Sales_Fact[[#This Row],[Unit_Price3]]</f>
        <v>728.84</v>
      </c>
      <c r="L528" s="1">
        <f>Sales_Fact[[#This Row],[Gross Amount]]*Sales_Fact[[#This Row],[Discount4]]</f>
        <v>204.07520000000002</v>
      </c>
      <c r="M528" s="1" t="str">
        <f>IF(Sales_Fact[[#This Row],[Total_Amount5]]&gt;1000,"High Value","Standard")</f>
        <v>Standard</v>
      </c>
      <c r="N528" s="1" t="str">
        <f>_xlfn.XLOOKUP(D528,Product_Dim!$A$2:$A$101,Product_Dim!$B$2:$B$101,"Not Found")</f>
        <v>WiFi Mesh Router</v>
      </c>
      <c r="O528" s="1" t="str">
        <f>_xlfn.XLOOKUP(D528,Product_Dim!$A$2:$A$101,Product_Dim!$C$2:$C$101)</f>
        <v>Electronics</v>
      </c>
      <c r="P528" s="1">
        <f>_xlfn.XLOOKUP(D528,Product_Dim!$A$2:$A$101,Product_Dim!$H$2:$H$101)</f>
        <v>480.9</v>
      </c>
      <c r="Q528" s="1" t="str">
        <f>_xlfn.XLOOKUP(C528,'Customer_Dim'!$A$2:$A$501,'Customer_Dim'!$I$2:$I$501)</f>
        <v>Platinum</v>
      </c>
      <c r="R528" s="1" t="str">
        <f>_xlfn.XLOOKUP(C528,'Customer_Dim'!$A$2:$A$501,'Customer_Dim'!$D$2:$D$501)</f>
        <v>Female</v>
      </c>
      <c r="S528" s="1" t="str">
        <f>_xlfn.XLOOKUP(C528,'Customer_Dim'!$A$2:$A$501,'Customer_Dim'!$L$2:$L$501)</f>
        <v>Young</v>
      </c>
      <c r="T528" s="1" t="str">
        <f>_xlfn.XLOOKUP(E528,Store_Dim!$A$2:$A$21,Store_Dim!$C$2:$C$21)</f>
        <v>North</v>
      </c>
      <c r="U528" s="1" t="str">
        <f>_xlfn.XLOOKUP(E528,Store_Dim!$A$2:$A$21,Store_Dim!$E$2:$E$21)</f>
        <v>Outlet</v>
      </c>
      <c r="V528" s="1">
        <f>Table8[[#This Row],[Cost]]*Table8[[#This Row],[Quantity]]</f>
        <v>480.9</v>
      </c>
      <c r="W528" s="1">
        <f>Table8[[#This Row],[Total_Amount]]-Table8[[#This Row],[Total Cost]]</f>
        <v>43.864800000000059</v>
      </c>
    </row>
    <row r="529" spans="1:23" hidden="1" x14ac:dyDescent="0.25">
      <c r="A529" t="s">
        <v>3624</v>
      </c>
      <c r="B529" s="3">
        <v>45313</v>
      </c>
      <c r="C529" t="s">
        <v>409</v>
      </c>
      <c r="D529" t="s">
        <v>1626</v>
      </c>
      <c r="E529" t="s">
        <v>1863</v>
      </c>
      <c r="F529" s="4">
        <f>IF(ISBLANK(Sales_Fact[[#This Row],[Quantity]]),MEDIAN(Sales_Fact[Quantity]),Sales_Fact[[#This Row],[Quantity]])</f>
        <v>4</v>
      </c>
      <c r="G529" s="1">
        <f>IF(ISBLANK(Sales_Fact[[#This Row],[Unit_Price]]),MEDIAN(Sales_Fact[Unit_Price]),Sales_Fact[[#This Row],[Unit_Price]])</f>
        <v>467.24</v>
      </c>
      <c r="H529" s="2">
        <f>IF(ISBLANK(Sales_Fact[[#This Row],[Discount]]),MEDIAN(Sales_Fact[Discount]),Sales_Fact[[#This Row],[Discount]])</f>
        <v>0.08</v>
      </c>
      <c r="I529" t="s">
        <v>1864</v>
      </c>
      <c r="J529" s="1">
        <f>Sales_Fact[[#This Row],[Quantity2]]*Sales_Fact[[#This Row],[Unit_Price3]]*(1-Sales_Fact[[#This Row],[Discount4]])</f>
        <v>1719.4432000000002</v>
      </c>
      <c r="K529" s="1">
        <f>Sales_Fact[[#This Row],[Quantity2]]*Sales_Fact[[#This Row],[Unit_Price3]]</f>
        <v>1868.96</v>
      </c>
      <c r="L529" s="1">
        <f>Sales_Fact[[#This Row],[Gross Amount]]*Sales_Fact[[#This Row],[Discount4]]</f>
        <v>149.51680000000002</v>
      </c>
      <c r="M529" s="1" t="str">
        <f>IF(Sales_Fact[[#This Row],[Total_Amount5]]&gt;1000,"High Value","Standard")</f>
        <v>High Value</v>
      </c>
      <c r="N529" s="1" t="str">
        <f>_xlfn.XLOOKUP(D529,Product_Dim!$A$2:$A$101,Product_Dim!$B$2:$B$101,"Not Found")</f>
        <v>Women's Scarf Set</v>
      </c>
      <c r="O529" s="1" t="str">
        <f>_xlfn.XLOOKUP(D529,Product_Dim!$A$2:$A$101,Product_Dim!$C$2:$C$101)</f>
        <v>Clothing</v>
      </c>
      <c r="P529" s="1">
        <f>_xlfn.XLOOKUP(D529,Product_Dim!$A$2:$A$101,Product_Dim!$H$2:$H$101)</f>
        <v>174.02</v>
      </c>
      <c r="Q529" s="1" t="str">
        <f>_xlfn.XLOOKUP(C529,'Customer_Dim'!$A$2:$A$501,'Customer_Dim'!$I$2:$I$501)</f>
        <v>Platinum</v>
      </c>
      <c r="R529" s="1" t="str">
        <f>_xlfn.XLOOKUP(C529,'Customer_Dim'!$A$2:$A$501,'Customer_Dim'!$D$2:$D$501)</f>
        <v>Female</v>
      </c>
      <c r="S529" s="1" t="str">
        <f>_xlfn.XLOOKUP(C529,'Customer_Dim'!$A$2:$A$501,'Customer_Dim'!$L$2:$L$501)</f>
        <v>Young</v>
      </c>
      <c r="T529" s="1" t="str">
        <f>_xlfn.XLOOKUP(E529,Store_Dim!$A$2:$A$21,Store_Dim!$C$2:$C$21)</f>
        <v>North</v>
      </c>
      <c r="U529" s="1" t="str">
        <f>_xlfn.XLOOKUP(E529,Store_Dim!$A$2:$A$21,Store_Dim!$E$2:$E$21)</f>
        <v>Flagship</v>
      </c>
      <c r="V529" s="1">
        <f>Table8[[#This Row],[Cost]]*Table8[[#This Row],[Quantity]]</f>
        <v>696.08</v>
      </c>
      <c r="W529" s="1">
        <f>Table8[[#This Row],[Total_Amount]]-Table8[[#This Row],[Total Cost]]</f>
        <v>1023.3632000000001</v>
      </c>
    </row>
    <row r="530" spans="1:23" hidden="1" x14ac:dyDescent="0.25">
      <c r="A530" t="s">
        <v>2507</v>
      </c>
      <c r="B530" s="3">
        <v>45882</v>
      </c>
      <c r="C530" t="s">
        <v>412</v>
      </c>
      <c r="D530" t="s">
        <v>1842</v>
      </c>
      <c r="E530" t="s">
        <v>1872</v>
      </c>
      <c r="F530" s="4">
        <f>IF(ISBLANK(Sales_Fact[[#This Row],[Quantity]]),MEDIAN(Sales_Fact[Quantity]),Sales_Fact[[#This Row],[Quantity]])</f>
        <v>1</v>
      </c>
      <c r="G530" s="1">
        <f>IF(ISBLANK(Sales_Fact[[#This Row],[Unit_Price]]),MEDIAN(Sales_Fact[Unit_Price]),Sales_Fact[[#This Row],[Unit_Price]])</f>
        <v>57.94</v>
      </c>
      <c r="H530" s="2">
        <f>IF(ISBLANK(Sales_Fact[[#This Row],[Discount]]),MEDIAN(Sales_Fact[Discount]),Sales_Fact[[#This Row],[Discount]])</f>
        <v>0.13</v>
      </c>
      <c r="I530" t="s">
        <v>1861</v>
      </c>
      <c r="J530" s="1">
        <f>Sales_Fact[[#This Row],[Quantity2]]*Sales_Fact[[#This Row],[Unit_Price3]]*(1-Sales_Fact[[#This Row],[Discount4]])</f>
        <v>50.407799999999995</v>
      </c>
      <c r="K530" s="1">
        <f>Sales_Fact[[#This Row],[Quantity2]]*Sales_Fact[[#This Row],[Unit_Price3]]</f>
        <v>57.94</v>
      </c>
      <c r="L530" s="1">
        <f>Sales_Fact[[#This Row],[Gross Amount]]*Sales_Fact[[#This Row],[Discount4]]</f>
        <v>7.5321999999999996</v>
      </c>
      <c r="M530" s="1" t="str">
        <f>IF(Sales_Fact[[#This Row],[Total_Amount5]]&gt;1000,"High Value","Standard")</f>
        <v>Standard</v>
      </c>
      <c r="N530" s="1" t="str">
        <f>_xlfn.XLOOKUP(D530,Product_Dim!$A$2:$A$101,Product_Dim!$B$2:$B$101,"Not Found")</f>
        <v>Cricket Bat</v>
      </c>
      <c r="O530" s="1" t="str">
        <f>_xlfn.XLOOKUP(D530,Product_Dim!$A$2:$A$101,Product_Dim!$C$2:$C$101)</f>
        <v>Sports</v>
      </c>
      <c r="P530" s="1">
        <f>_xlfn.XLOOKUP(D530,Product_Dim!$A$2:$A$101,Product_Dim!$H$2:$H$101)</f>
        <v>245.98</v>
      </c>
      <c r="Q530" s="1" t="str">
        <f>_xlfn.XLOOKUP(C530,'Customer_Dim'!$A$2:$A$501,'Customer_Dim'!$I$2:$I$501)</f>
        <v>Platinum</v>
      </c>
      <c r="R530" s="1" t="str">
        <f>_xlfn.XLOOKUP(C530,'Customer_Dim'!$A$2:$A$501,'Customer_Dim'!$D$2:$D$501)</f>
        <v>Female</v>
      </c>
      <c r="S530" s="1" t="str">
        <f>_xlfn.XLOOKUP(C530,'Customer_Dim'!$A$2:$A$501,'Customer_Dim'!$L$2:$L$501)</f>
        <v>Young</v>
      </c>
      <c r="T530" s="1" t="str">
        <f>_xlfn.XLOOKUP(E530,Store_Dim!$A$2:$A$21,Store_Dim!$C$2:$C$21)</f>
        <v>South</v>
      </c>
      <c r="U530" s="1" t="str">
        <f>_xlfn.XLOOKUP(E530,Store_Dim!$A$2:$A$21,Store_Dim!$E$2:$E$21)</f>
        <v>Online</v>
      </c>
      <c r="V530" s="1">
        <f>Table8[[#This Row],[Cost]]*Table8[[#This Row],[Quantity]]</f>
        <v>245.98</v>
      </c>
      <c r="W530" s="1">
        <f>Table8[[#This Row],[Total_Amount]]-Table8[[#This Row],[Total Cost]]</f>
        <v>-195.57220000000001</v>
      </c>
    </row>
    <row r="531" spans="1:23" x14ac:dyDescent="0.25">
      <c r="A531" t="s">
        <v>3205</v>
      </c>
      <c r="B531" s="3">
        <v>45223</v>
      </c>
      <c r="C531" t="s">
        <v>412</v>
      </c>
      <c r="D531" t="s">
        <v>1743</v>
      </c>
      <c r="E531" t="s">
        <v>1909</v>
      </c>
      <c r="F531" s="4">
        <f>IF(ISBLANK(Sales_Fact[[#This Row],[Quantity]]),MEDIAN(Sales_Fact[Quantity]),Sales_Fact[[#This Row],[Quantity]])</f>
        <v>1</v>
      </c>
      <c r="G531" s="21">
        <f>IF(ISBLANK(Sales_Fact[[#This Row],[Unit_Price]]),MEDIAN(Sales_Fact[Unit_Price]),Sales_Fact[[#This Row],[Unit_Price]])</f>
        <v>540.1</v>
      </c>
      <c r="H531" s="2">
        <f>IF(ISBLANK(Sales_Fact[[#This Row],[Discount]]),MEDIAN(Sales_Fact[Discount]),Sales_Fact[[#This Row],[Discount]])</f>
        <v>0.22</v>
      </c>
      <c r="I531" t="s">
        <v>1868</v>
      </c>
      <c r="J531" s="21">
        <f>Sales_Fact[[#This Row],[Quantity2]]*Sales_Fact[[#This Row],[Unit_Price3]]*(1-Sales_Fact[[#This Row],[Discount4]])</f>
        <v>421.27800000000002</v>
      </c>
      <c r="K531" s="21">
        <f>Sales_Fact[[#This Row],[Quantity2]]*Sales_Fact[[#This Row],[Unit_Price3]]</f>
        <v>540.1</v>
      </c>
      <c r="L531" s="21">
        <f>Sales_Fact[[#This Row],[Gross Amount]]*Sales_Fact[[#This Row],[Discount4]]</f>
        <v>118.822</v>
      </c>
      <c r="M531" s="1" t="str">
        <f>IF(Sales_Fact[[#This Row],[Total_Amount5]]&gt;1000,"High Value","Standard")</f>
        <v>Standard</v>
      </c>
      <c r="N531" s="1" t="str">
        <f>_xlfn.XLOOKUP(D531,Product_Dim!$A$2:$A$101,Product_Dim!$B$2:$B$101,"Not Found")</f>
        <v>Matte Lipstick Set</v>
      </c>
      <c r="O531" s="1" t="str">
        <f>_xlfn.XLOOKUP(D531,Product_Dim!$A$2:$A$101,Product_Dim!$C$2:$C$101)</f>
        <v>Beauty</v>
      </c>
      <c r="P531" s="1">
        <f>_xlfn.XLOOKUP(D531,Product_Dim!$A$2:$A$101,Product_Dim!$H$2:$H$101)</f>
        <v>299.11</v>
      </c>
      <c r="Q531" s="1" t="str">
        <f>_xlfn.XLOOKUP(C531,'Customer_Dim'!$A$2:$A$501,'Customer_Dim'!$I$2:$I$501)</f>
        <v>Platinum</v>
      </c>
      <c r="R531" s="1" t="str">
        <f>_xlfn.XLOOKUP(C531,'Customer_Dim'!$A$2:$A$501,'Customer_Dim'!$D$2:$D$501)</f>
        <v>Female</v>
      </c>
      <c r="S531" s="1" t="str">
        <f>_xlfn.XLOOKUP(C531,'Customer_Dim'!$A$2:$A$501,'Customer_Dim'!$L$2:$L$501)</f>
        <v>Young</v>
      </c>
      <c r="T531" s="1" t="str">
        <f>_xlfn.XLOOKUP(E531,Store_Dim!$A$2:$A$21,Store_Dim!$C$2:$C$21)</f>
        <v>South</v>
      </c>
      <c r="U531" s="1" t="str">
        <f>_xlfn.XLOOKUP(E531,Store_Dim!$A$2:$A$21,Store_Dim!$E$2:$E$21)</f>
        <v>Outlet</v>
      </c>
      <c r="V531" s="21">
        <f>Table8[[#This Row],[Cost]]*Table8[[#This Row],[Quantity]]</f>
        <v>299.11</v>
      </c>
      <c r="W531" s="21">
        <f>Table8[[#This Row],[Total_Amount]]-Table8[[#This Row],[Total Cost]]</f>
        <v>122.16800000000001</v>
      </c>
    </row>
    <row r="532" spans="1:23" hidden="1" x14ac:dyDescent="0.25">
      <c r="A532" t="s">
        <v>2200</v>
      </c>
      <c r="B532" s="3">
        <v>45339</v>
      </c>
      <c r="C532" t="s">
        <v>415</v>
      </c>
      <c r="D532" t="s">
        <v>1734</v>
      </c>
      <c r="E532" t="s">
        <v>1886</v>
      </c>
      <c r="F532" s="4">
        <f>IF(ISBLANK(Sales_Fact[[#This Row],[Quantity]]),MEDIAN(Sales_Fact[Quantity]),Sales_Fact[[#This Row],[Quantity]])</f>
        <v>4</v>
      </c>
      <c r="G532" s="1">
        <f>IF(ISBLANK(Sales_Fact[[#This Row],[Unit_Price]]),MEDIAN(Sales_Fact[Unit_Price]),Sales_Fact[[#This Row],[Unit_Price]])</f>
        <v>816.28</v>
      </c>
      <c r="H532" s="2">
        <f>IF(ISBLANK(Sales_Fact[[#This Row],[Discount]]),MEDIAN(Sales_Fact[Discount]),Sales_Fact[[#This Row],[Discount]])</f>
        <v>0.15</v>
      </c>
      <c r="I532" t="s">
        <v>1868</v>
      </c>
      <c r="J532" s="1">
        <f>Sales_Fact[[#This Row],[Quantity2]]*Sales_Fact[[#This Row],[Unit_Price3]]*(1-Sales_Fact[[#This Row],[Discount4]])</f>
        <v>2775.3519999999999</v>
      </c>
      <c r="K532" s="1">
        <f>Sales_Fact[[#This Row],[Quantity2]]*Sales_Fact[[#This Row],[Unit_Price3]]</f>
        <v>3265.12</v>
      </c>
      <c r="L532" s="1">
        <f>Sales_Fact[[#This Row],[Gross Amount]]*Sales_Fact[[#This Row],[Discount4]]</f>
        <v>489.76799999999997</v>
      </c>
      <c r="M532" s="1" t="str">
        <f>IF(Sales_Fact[[#This Row],[Total_Amount5]]&gt;1000,"High Value","Standard")</f>
        <v>High Value</v>
      </c>
      <c r="N532" s="1" t="str">
        <f>_xlfn.XLOOKUP(D532,Product_Dim!$A$2:$A$101,Product_Dim!$B$2:$B$101,"Not Found")</f>
        <v>Tennis Ball 3-Pack</v>
      </c>
      <c r="O532" s="1" t="str">
        <f>_xlfn.XLOOKUP(D532,Product_Dim!$A$2:$A$101,Product_Dim!$C$2:$C$101)</f>
        <v>Sports</v>
      </c>
      <c r="P532" s="1">
        <f>_xlfn.XLOOKUP(D532,Product_Dim!$A$2:$A$101,Product_Dim!$H$2:$H$101)</f>
        <v>103.45</v>
      </c>
      <c r="Q532" s="1" t="str">
        <f>_xlfn.XLOOKUP(C532,'Customer_Dim'!$A$2:$A$501,'Customer_Dim'!$I$2:$I$501)</f>
        <v>Platinum</v>
      </c>
      <c r="R532" s="1" t="str">
        <f>_xlfn.XLOOKUP(C532,'Customer_Dim'!$A$2:$A$501,'Customer_Dim'!$D$2:$D$501)</f>
        <v>Male</v>
      </c>
      <c r="S532" s="1" t="str">
        <f>_xlfn.XLOOKUP(C532,'Customer_Dim'!$A$2:$A$501,'Customer_Dim'!$L$2:$L$501)</f>
        <v>Middle Age</v>
      </c>
      <c r="T532" s="1" t="str">
        <f>_xlfn.XLOOKUP(E532,Store_Dim!$A$2:$A$21,Store_Dim!$C$2:$C$21)</f>
        <v>West</v>
      </c>
      <c r="U532" s="1" t="str">
        <f>_xlfn.XLOOKUP(E532,Store_Dim!$A$2:$A$21,Store_Dim!$E$2:$E$21)</f>
        <v>Flagship</v>
      </c>
      <c r="V532" s="1">
        <f>Table8[[#This Row],[Cost]]*Table8[[#This Row],[Quantity]]</f>
        <v>413.8</v>
      </c>
      <c r="W532" s="1">
        <f>Table8[[#This Row],[Total_Amount]]-Table8[[#This Row],[Total Cost]]</f>
        <v>2361.5519999999997</v>
      </c>
    </row>
    <row r="533" spans="1:23" x14ac:dyDescent="0.25">
      <c r="A533" t="s">
        <v>2153</v>
      </c>
      <c r="B533" s="3">
        <v>45807</v>
      </c>
      <c r="C533" t="s">
        <v>415</v>
      </c>
      <c r="D533" t="s">
        <v>1800</v>
      </c>
      <c r="E533" t="s">
        <v>1872</v>
      </c>
      <c r="F533" s="4">
        <f>IF(ISBLANK(Sales_Fact[[#This Row],[Quantity]]),MEDIAN(Sales_Fact[Quantity]),Sales_Fact[[#This Row],[Quantity]])</f>
        <v>4</v>
      </c>
      <c r="G533" s="21">
        <f>IF(ISBLANK(Sales_Fact[[#This Row],[Unit_Price]]),MEDIAN(Sales_Fact[Unit_Price]),Sales_Fact[[#This Row],[Unit_Price]])</f>
        <v>727.49</v>
      </c>
      <c r="H533" s="2">
        <f>IF(ISBLANK(Sales_Fact[[#This Row],[Discount]]),MEDIAN(Sales_Fact[Discount]),Sales_Fact[[#This Row],[Discount]])</f>
        <v>0.11</v>
      </c>
      <c r="I533" t="s">
        <v>1861</v>
      </c>
      <c r="J533" s="21">
        <f>Sales_Fact[[#This Row],[Quantity2]]*Sales_Fact[[#This Row],[Unit_Price3]]*(1-Sales_Fact[[#This Row],[Discount4]])</f>
        <v>2589.8643999999999</v>
      </c>
      <c r="K533" s="21">
        <f>Sales_Fact[[#This Row],[Quantity2]]*Sales_Fact[[#This Row],[Unit_Price3]]</f>
        <v>2909.96</v>
      </c>
      <c r="L533" s="21">
        <f>Sales_Fact[[#This Row],[Gross Amount]]*Sales_Fact[[#This Row],[Discount4]]</f>
        <v>320.09559999999999</v>
      </c>
      <c r="M533" s="1" t="str">
        <f>IF(Sales_Fact[[#This Row],[Total_Amount5]]&gt;1000,"High Value","Standard")</f>
        <v>High Value</v>
      </c>
      <c r="N533" s="1" t="str">
        <f>_xlfn.XLOOKUP(D533,Product_Dim!$A$2:$A$101,Product_Dim!$B$2:$B$101,"Not Found")</f>
        <v>Hydrating Face Cleanser</v>
      </c>
      <c r="O533" s="1" t="str">
        <f>_xlfn.XLOOKUP(D533,Product_Dim!$A$2:$A$101,Product_Dim!$C$2:$C$101)</f>
        <v>Beauty</v>
      </c>
      <c r="P533" s="1">
        <f>_xlfn.XLOOKUP(D533,Product_Dim!$A$2:$A$101,Product_Dim!$H$2:$H$101)</f>
        <v>242.96499999999997</v>
      </c>
      <c r="Q533" s="1" t="str">
        <f>_xlfn.XLOOKUP(C533,'Customer_Dim'!$A$2:$A$501,'Customer_Dim'!$I$2:$I$501)</f>
        <v>Platinum</v>
      </c>
      <c r="R533" s="1" t="str">
        <f>_xlfn.XLOOKUP(C533,'Customer_Dim'!$A$2:$A$501,'Customer_Dim'!$D$2:$D$501)</f>
        <v>Male</v>
      </c>
      <c r="S533" s="1" t="str">
        <f>_xlfn.XLOOKUP(C533,'Customer_Dim'!$A$2:$A$501,'Customer_Dim'!$L$2:$L$501)</f>
        <v>Middle Age</v>
      </c>
      <c r="T533" s="1" t="str">
        <f>_xlfn.XLOOKUP(E533,Store_Dim!$A$2:$A$21,Store_Dim!$C$2:$C$21)</f>
        <v>South</v>
      </c>
      <c r="U533" s="1" t="str">
        <f>_xlfn.XLOOKUP(E533,Store_Dim!$A$2:$A$21,Store_Dim!$E$2:$E$21)</f>
        <v>Online</v>
      </c>
      <c r="V533" s="21">
        <f>Table8[[#This Row],[Cost]]*Table8[[#This Row],[Quantity]]</f>
        <v>971.8599999999999</v>
      </c>
      <c r="W533" s="21">
        <f>Table8[[#This Row],[Total_Amount]]-Table8[[#This Row],[Total Cost]]</f>
        <v>1618.0044</v>
      </c>
    </row>
    <row r="534" spans="1:23" hidden="1" x14ac:dyDescent="0.25">
      <c r="A534" t="s">
        <v>3714</v>
      </c>
      <c r="B534" s="3">
        <v>45903</v>
      </c>
      <c r="C534" t="s">
        <v>415</v>
      </c>
      <c r="D534" t="s">
        <v>1719</v>
      </c>
      <c r="E534" t="s">
        <v>1886</v>
      </c>
      <c r="F534" s="4">
        <f>IF(ISBLANK(Sales_Fact[[#This Row],[Quantity]]),MEDIAN(Sales_Fact[Quantity]),Sales_Fact[[#This Row],[Quantity]])</f>
        <v>4</v>
      </c>
      <c r="G534" s="1">
        <f>IF(ISBLANK(Sales_Fact[[#This Row],[Unit_Price]]),MEDIAN(Sales_Fact[Unit_Price]),Sales_Fact[[#This Row],[Unit_Price]])</f>
        <v>817.92</v>
      </c>
      <c r="H534" s="2">
        <f>IF(ISBLANK(Sales_Fact[[#This Row],[Discount]]),MEDIAN(Sales_Fact[Discount]),Sales_Fact[[#This Row],[Discount]])</f>
        <v>0.21</v>
      </c>
      <c r="I534" t="s">
        <v>1864</v>
      </c>
      <c r="J534" s="1">
        <f>Sales_Fact[[#This Row],[Quantity2]]*Sales_Fact[[#This Row],[Unit_Price3]]*(1-Sales_Fact[[#This Row],[Discount4]])</f>
        <v>2584.6271999999999</v>
      </c>
      <c r="K534" s="1">
        <f>Sales_Fact[[#This Row],[Quantity2]]*Sales_Fact[[#This Row],[Unit_Price3]]</f>
        <v>3271.68</v>
      </c>
      <c r="L534" s="1">
        <f>Sales_Fact[[#This Row],[Gross Amount]]*Sales_Fact[[#This Row],[Discount4]]</f>
        <v>687.05279999999993</v>
      </c>
      <c r="M534" s="1" t="str">
        <f>IF(Sales_Fact[[#This Row],[Total_Amount5]]&gt;1000,"High Value","Standard")</f>
        <v>High Value</v>
      </c>
      <c r="N534" s="1" t="str">
        <f>_xlfn.XLOOKUP(D534,Product_Dim!$A$2:$A$101,Product_Dim!$B$2:$B$101,"Not Found")</f>
        <v>Premium Blanket Throw</v>
      </c>
      <c r="O534" s="1" t="str">
        <f>_xlfn.XLOOKUP(D534,Product_Dim!$A$2:$A$101,Product_Dim!$C$2:$C$101)</f>
        <v>Home</v>
      </c>
      <c r="P534" s="1">
        <f>_xlfn.XLOOKUP(D534,Product_Dim!$A$2:$A$101,Product_Dim!$H$2:$H$101)</f>
        <v>461.47</v>
      </c>
      <c r="Q534" s="1" t="str">
        <f>_xlfn.XLOOKUP(C534,'Customer_Dim'!$A$2:$A$501,'Customer_Dim'!$I$2:$I$501)</f>
        <v>Platinum</v>
      </c>
      <c r="R534" s="1" t="str">
        <f>_xlfn.XLOOKUP(C534,'Customer_Dim'!$A$2:$A$501,'Customer_Dim'!$D$2:$D$501)</f>
        <v>Male</v>
      </c>
      <c r="S534" s="1" t="str">
        <f>_xlfn.XLOOKUP(C534,'Customer_Dim'!$A$2:$A$501,'Customer_Dim'!$L$2:$L$501)</f>
        <v>Middle Age</v>
      </c>
      <c r="T534" s="1" t="str">
        <f>_xlfn.XLOOKUP(E534,Store_Dim!$A$2:$A$21,Store_Dim!$C$2:$C$21)</f>
        <v>West</v>
      </c>
      <c r="U534" s="1" t="str">
        <f>_xlfn.XLOOKUP(E534,Store_Dim!$A$2:$A$21,Store_Dim!$E$2:$E$21)</f>
        <v>Flagship</v>
      </c>
      <c r="V534" s="1">
        <f>Table8[[#This Row],[Cost]]*Table8[[#This Row],[Quantity]]</f>
        <v>1845.88</v>
      </c>
      <c r="W534" s="1">
        <f>Table8[[#This Row],[Total_Amount]]-Table8[[#This Row],[Total Cost]]</f>
        <v>738.74719999999979</v>
      </c>
    </row>
    <row r="535" spans="1:23" hidden="1" x14ac:dyDescent="0.25">
      <c r="A535" t="s">
        <v>2362</v>
      </c>
      <c r="B535" s="3">
        <v>45364</v>
      </c>
      <c r="C535" t="s">
        <v>415</v>
      </c>
      <c r="D535" t="s">
        <v>1824</v>
      </c>
      <c r="E535" t="s">
        <v>1870</v>
      </c>
      <c r="F535" s="4">
        <f>IF(ISBLANK(Sales_Fact[[#This Row],[Quantity]]),MEDIAN(Sales_Fact[Quantity]),Sales_Fact[[#This Row],[Quantity]])</f>
        <v>2</v>
      </c>
      <c r="G535" s="1">
        <f>IF(ISBLANK(Sales_Fact[[#This Row],[Unit_Price]]),MEDIAN(Sales_Fact[Unit_Price]),Sales_Fact[[#This Row],[Unit_Price]])</f>
        <v>358.45</v>
      </c>
      <c r="H535" s="2">
        <f>IF(ISBLANK(Sales_Fact[[#This Row],[Discount]]),MEDIAN(Sales_Fact[Discount]),Sales_Fact[[#This Row],[Discount]])</f>
        <v>7.0000000000000007E-2</v>
      </c>
      <c r="I535" t="s">
        <v>1868</v>
      </c>
      <c r="J535" s="1">
        <f>Sales_Fact[[#This Row],[Quantity2]]*Sales_Fact[[#This Row],[Unit_Price3]]*(1-Sales_Fact[[#This Row],[Discount4]])</f>
        <v>666.71699999999998</v>
      </c>
      <c r="K535" s="1">
        <f>Sales_Fact[[#This Row],[Quantity2]]*Sales_Fact[[#This Row],[Unit_Price3]]</f>
        <v>716.9</v>
      </c>
      <c r="L535" s="1">
        <f>Sales_Fact[[#This Row],[Gross Amount]]*Sales_Fact[[#This Row],[Discount4]]</f>
        <v>50.183</v>
      </c>
      <c r="M535" s="1" t="str">
        <f>IF(Sales_Fact[[#This Row],[Total_Amount5]]&gt;1000,"High Value","Standard")</f>
        <v>Standard</v>
      </c>
      <c r="N535" s="1" t="str">
        <f>_xlfn.XLOOKUP(D535,Product_Dim!$A$2:$A$101,Product_Dim!$B$2:$B$101,"Not Found")</f>
        <v>Women's High Heels</v>
      </c>
      <c r="O535" s="1" t="str">
        <f>_xlfn.XLOOKUP(D535,Product_Dim!$A$2:$A$101,Product_Dim!$C$2:$C$101)</f>
        <v>Clothing</v>
      </c>
      <c r="P535" s="1">
        <f>_xlfn.XLOOKUP(D535,Product_Dim!$A$2:$A$101,Product_Dim!$H$2:$H$101)</f>
        <v>438.25</v>
      </c>
      <c r="Q535" s="1" t="str">
        <f>_xlfn.XLOOKUP(C535,'Customer_Dim'!$A$2:$A$501,'Customer_Dim'!$I$2:$I$501)</f>
        <v>Platinum</v>
      </c>
      <c r="R535" s="1" t="str">
        <f>_xlfn.XLOOKUP(C535,'Customer_Dim'!$A$2:$A$501,'Customer_Dim'!$D$2:$D$501)</f>
        <v>Male</v>
      </c>
      <c r="S535" s="1" t="str">
        <f>_xlfn.XLOOKUP(C535,'Customer_Dim'!$A$2:$A$501,'Customer_Dim'!$L$2:$L$501)</f>
        <v>Middle Age</v>
      </c>
      <c r="T535" s="1" t="str">
        <f>_xlfn.XLOOKUP(E535,Store_Dim!$A$2:$A$21,Store_Dim!$C$2:$C$21)</f>
        <v>North</v>
      </c>
      <c r="U535" s="1" t="str">
        <f>_xlfn.XLOOKUP(E535,Store_Dim!$A$2:$A$21,Store_Dim!$E$2:$E$21)</f>
        <v>Outlet</v>
      </c>
      <c r="V535" s="1">
        <f>Table8[[#This Row],[Cost]]*Table8[[#This Row],[Quantity]]</f>
        <v>876.5</v>
      </c>
      <c r="W535" s="1">
        <f>Table8[[#This Row],[Total_Amount]]-Table8[[#This Row],[Total Cost]]</f>
        <v>-209.78300000000002</v>
      </c>
    </row>
    <row r="536" spans="1:23" x14ac:dyDescent="0.25">
      <c r="A536" t="s">
        <v>3750</v>
      </c>
      <c r="B536" s="3">
        <v>45904</v>
      </c>
      <c r="C536" t="s">
        <v>418</v>
      </c>
      <c r="D536" t="s">
        <v>1749</v>
      </c>
      <c r="E536" t="s">
        <v>1904</v>
      </c>
      <c r="F536" s="4">
        <f>IF(ISBLANK(Sales_Fact[[#This Row],[Quantity]]),MEDIAN(Sales_Fact[Quantity]),Sales_Fact[[#This Row],[Quantity]])</f>
        <v>1</v>
      </c>
      <c r="G536" s="21">
        <f>IF(ISBLANK(Sales_Fact[[#This Row],[Unit_Price]]),MEDIAN(Sales_Fact[Unit_Price]),Sales_Fact[[#This Row],[Unit_Price]])</f>
        <v>972.06</v>
      </c>
      <c r="H536" s="2">
        <f>IF(ISBLANK(Sales_Fact[[#This Row],[Discount]]),MEDIAN(Sales_Fact[Discount]),Sales_Fact[[#This Row],[Discount]])</f>
        <v>0.3</v>
      </c>
      <c r="I536" t="s">
        <v>1868</v>
      </c>
      <c r="J536" s="21">
        <f>Sales_Fact[[#This Row],[Quantity2]]*Sales_Fact[[#This Row],[Unit_Price3]]*(1-Sales_Fact[[#This Row],[Discount4]])</f>
        <v>680.44199999999989</v>
      </c>
      <c r="K536" s="21">
        <f>Sales_Fact[[#This Row],[Quantity2]]*Sales_Fact[[#This Row],[Unit_Price3]]</f>
        <v>972.06</v>
      </c>
      <c r="L536" s="21">
        <f>Sales_Fact[[#This Row],[Gross Amount]]*Sales_Fact[[#This Row],[Discount4]]</f>
        <v>291.61799999999999</v>
      </c>
      <c r="M536" s="1" t="str">
        <f>IF(Sales_Fact[[#This Row],[Total_Amount5]]&gt;1000,"High Value","Standard")</f>
        <v>Standard</v>
      </c>
      <c r="N536" s="1" t="str">
        <f>_xlfn.XLOOKUP(D536,Product_Dim!$A$2:$A$101,Product_Dim!$B$2:$B$101,"Not Found")</f>
        <v>Women's Hair Dryer Brush</v>
      </c>
      <c r="O536" s="1" t="str">
        <f>_xlfn.XLOOKUP(D536,Product_Dim!$A$2:$A$101,Product_Dim!$C$2:$C$101)</f>
        <v>Beauty</v>
      </c>
      <c r="P536" s="1">
        <f>_xlfn.XLOOKUP(D536,Product_Dim!$A$2:$A$101,Product_Dim!$H$2:$H$101)</f>
        <v>340.39</v>
      </c>
      <c r="Q536" s="1" t="str">
        <f>_xlfn.XLOOKUP(C536,'Customer_Dim'!$A$2:$A$501,'Customer_Dim'!$I$2:$I$501)</f>
        <v>Bronze</v>
      </c>
      <c r="R536" s="1" t="str">
        <f>_xlfn.XLOOKUP(C536,'Customer_Dim'!$A$2:$A$501,'Customer_Dim'!$D$2:$D$501)</f>
        <v>Male</v>
      </c>
      <c r="S536" s="1" t="str">
        <f>_xlfn.XLOOKUP(C536,'Customer_Dim'!$A$2:$A$501,'Customer_Dim'!$L$2:$L$501)</f>
        <v>Middle Age</v>
      </c>
      <c r="T536" s="1" t="str">
        <f>_xlfn.XLOOKUP(E536,Store_Dim!$A$2:$A$21,Store_Dim!$C$2:$C$21)</f>
        <v>East</v>
      </c>
      <c r="U536" s="1" t="str">
        <f>_xlfn.XLOOKUP(E536,Store_Dim!$A$2:$A$21,Store_Dim!$E$2:$E$21)</f>
        <v>Online</v>
      </c>
      <c r="V536" s="21">
        <f>Table8[[#This Row],[Cost]]*Table8[[#This Row],[Quantity]]</f>
        <v>340.39</v>
      </c>
      <c r="W536" s="21">
        <f>Table8[[#This Row],[Total_Amount]]-Table8[[#This Row],[Total Cost]]</f>
        <v>340.05199999999991</v>
      </c>
    </row>
    <row r="537" spans="1:23" hidden="1" x14ac:dyDescent="0.25">
      <c r="A537" t="s">
        <v>2823</v>
      </c>
      <c r="B537" s="3">
        <v>45235</v>
      </c>
      <c r="C537" t="s">
        <v>418</v>
      </c>
      <c r="D537" t="s">
        <v>1591</v>
      </c>
      <c r="E537" t="s">
        <v>1888</v>
      </c>
      <c r="F537" s="4">
        <f>IF(ISBLANK(Sales_Fact[[#This Row],[Quantity]]),MEDIAN(Sales_Fact[Quantity]),Sales_Fact[[#This Row],[Quantity]])</f>
        <v>1</v>
      </c>
      <c r="G537" s="1">
        <f>IF(ISBLANK(Sales_Fact[[#This Row],[Unit_Price]]),MEDIAN(Sales_Fact[Unit_Price]),Sales_Fact[[#This Row],[Unit_Price]])</f>
        <v>791.36</v>
      </c>
      <c r="H537" s="2">
        <f>IF(ISBLANK(Sales_Fact[[#This Row],[Discount]]),MEDIAN(Sales_Fact[Discount]),Sales_Fact[[#This Row],[Discount]])</f>
        <v>0.06</v>
      </c>
      <c r="I537" t="s">
        <v>1864</v>
      </c>
      <c r="J537" s="1">
        <f>Sales_Fact[[#This Row],[Quantity2]]*Sales_Fact[[#This Row],[Unit_Price3]]*(1-Sales_Fact[[#This Row],[Discount4]])</f>
        <v>743.87839999999994</v>
      </c>
      <c r="K537" s="1">
        <f>Sales_Fact[[#This Row],[Quantity2]]*Sales_Fact[[#This Row],[Unit_Price3]]</f>
        <v>791.36</v>
      </c>
      <c r="L537" s="1">
        <f>Sales_Fact[[#This Row],[Gross Amount]]*Sales_Fact[[#This Row],[Discount4]]</f>
        <v>47.4816</v>
      </c>
      <c r="M537" s="1" t="str">
        <f>IF(Sales_Fact[[#This Row],[Total_Amount5]]&gt;1000,"High Value","Standard")</f>
        <v>Standard</v>
      </c>
      <c r="N537" s="1" t="str">
        <f>_xlfn.XLOOKUP(D537,Product_Dim!$A$2:$A$101,Product_Dim!$B$2:$B$101,"Not Found")</f>
        <v>USB-C Fast Charger</v>
      </c>
      <c r="O537" s="1" t="str">
        <f>_xlfn.XLOOKUP(D537,Product_Dim!$A$2:$A$101,Product_Dim!$C$2:$C$101)</f>
        <v>Electronics</v>
      </c>
      <c r="P537" s="1">
        <f>_xlfn.XLOOKUP(D537,Product_Dim!$A$2:$A$101,Product_Dim!$H$2:$H$101)</f>
        <v>242.23</v>
      </c>
      <c r="Q537" s="1" t="str">
        <f>_xlfn.XLOOKUP(C537,'Customer_Dim'!$A$2:$A$501,'Customer_Dim'!$I$2:$I$501)</f>
        <v>Bronze</v>
      </c>
      <c r="R537" s="1" t="str">
        <f>_xlfn.XLOOKUP(C537,'Customer_Dim'!$A$2:$A$501,'Customer_Dim'!$D$2:$D$501)</f>
        <v>Male</v>
      </c>
      <c r="S537" s="1" t="str">
        <f>_xlfn.XLOOKUP(C537,'Customer_Dim'!$A$2:$A$501,'Customer_Dim'!$L$2:$L$501)</f>
        <v>Middle Age</v>
      </c>
      <c r="T537" s="1" t="str">
        <f>_xlfn.XLOOKUP(E537,Store_Dim!$A$2:$A$21,Store_Dim!$C$2:$C$21)</f>
        <v>North</v>
      </c>
      <c r="U537" s="1" t="str">
        <f>_xlfn.XLOOKUP(E537,Store_Dim!$A$2:$A$21,Store_Dim!$E$2:$E$21)</f>
        <v>Flagship</v>
      </c>
      <c r="V537" s="1">
        <f>Table8[[#This Row],[Cost]]*Table8[[#This Row],[Quantity]]</f>
        <v>242.23</v>
      </c>
      <c r="W537" s="1">
        <f>Table8[[#This Row],[Total_Amount]]-Table8[[#This Row],[Total Cost]]</f>
        <v>501.64839999999992</v>
      </c>
    </row>
    <row r="538" spans="1:23" hidden="1" x14ac:dyDescent="0.25">
      <c r="A538" t="s">
        <v>2166</v>
      </c>
      <c r="B538" s="3">
        <v>45757</v>
      </c>
      <c r="C538" t="s">
        <v>418</v>
      </c>
      <c r="D538" t="s">
        <v>1737</v>
      </c>
      <c r="E538" t="s">
        <v>1866</v>
      </c>
      <c r="F538" s="4">
        <f>IF(ISBLANK(Sales_Fact[[#This Row],[Quantity]]),MEDIAN(Sales_Fact[Quantity]),Sales_Fact[[#This Row],[Quantity]])</f>
        <v>4</v>
      </c>
      <c r="G538" s="1">
        <f>IF(ISBLANK(Sales_Fact[[#This Row],[Unit_Price]]),MEDIAN(Sales_Fact[Unit_Price]),Sales_Fact[[#This Row],[Unit_Price]])</f>
        <v>839.65</v>
      </c>
      <c r="H538" s="2">
        <f>IF(ISBLANK(Sales_Fact[[#This Row],[Discount]]),MEDIAN(Sales_Fact[Discount]),Sales_Fact[[#This Row],[Discount]])</f>
        <v>0.26</v>
      </c>
      <c r="I538" t="s">
        <v>1861</v>
      </c>
      <c r="J538" s="1">
        <f>Sales_Fact[[#This Row],[Quantity2]]*Sales_Fact[[#This Row],[Unit_Price3]]*(1-Sales_Fact[[#This Row],[Discount4]])</f>
        <v>2485.364</v>
      </c>
      <c r="K538" s="1">
        <f>Sales_Fact[[#This Row],[Quantity2]]*Sales_Fact[[#This Row],[Unit_Price3]]</f>
        <v>3358.6</v>
      </c>
      <c r="L538" s="1">
        <f>Sales_Fact[[#This Row],[Gross Amount]]*Sales_Fact[[#This Row],[Discount4]]</f>
        <v>873.23599999999999</v>
      </c>
      <c r="M538" s="1" t="str">
        <f>IF(Sales_Fact[[#This Row],[Total_Amount5]]&gt;1000,"High Value","Standard")</f>
        <v>High Value</v>
      </c>
      <c r="N538" s="1" t="str">
        <f>_xlfn.XLOOKUP(D538,Product_Dim!$A$2:$A$101,Product_Dim!$B$2:$B$101,"Not Found")</f>
        <v>Laptop Cooling Pad</v>
      </c>
      <c r="O538" s="1" t="str">
        <f>_xlfn.XLOOKUP(D538,Product_Dim!$A$2:$A$101,Product_Dim!$C$2:$C$101)</f>
        <v>Electronics</v>
      </c>
      <c r="P538" s="1">
        <f>_xlfn.XLOOKUP(D538,Product_Dim!$A$2:$A$101,Product_Dim!$H$2:$H$101)</f>
        <v>86.42</v>
      </c>
      <c r="Q538" s="1" t="str">
        <f>_xlfn.XLOOKUP(C538,'Customer_Dim'!$A$2:$A$501,'Customer_Dim'!$I$2:$I$501)</f>
        <v>Bronze</v>
      </c>
      <c r="R538" s="1" t="str">
        <f>_xlfn.XLOOKUP(C538,'Customer_Dim'!$A$2:$A$501,'Customer_Dim'!$D$2:$D$501)</f>
        <v>Male</v>
      </c>
      <c r="S538" s="1" t="str">
        <f>_xlfn.XLOOKUP(C538,'Customer_Dim'!$A$2:$A$501,'Customer_Dim'!$L$2:$L$501)</f>
        <v>Middle Age</v>
      </c>
      <c r="T538" s="1" t="str">
        <f>_xlfn.XLOOKUP(E538,Store_Dim!$A$2:$A$21,Store_Dim!$C$2:$C$21)</f>
        <v>West</v>
      </c>
      <c r="U538" s="1" t="str">
        <f>_xlfn.XLOOKUP(E538,Store_Dim!$A$2:$A$21,Store_Dim!$E$2:$E$21)</f>
        <v>Online</v>
      </c>
      <c r="V538" s="1">
        <f>Table8[[#This Row],[Cost]]*Table8[[#This Row],[Quantity]]</f>
        <v>345.68</v>
      </c>
      <c r="W538" s="1">
        <f>Table8[[#This Row],[Total_Amount]]-Table8[[#This Row],[Total Cost]]</f>
        <v>2139.6840000000002</v>
      </c>
    </row>
    <row r="539" spans="1:23" hidden="1" x14ac:dyDescent="0.25">
      <c r="A539" t="s">
        <v>2178</v>
      </c>
      <c r="B539" s="3">
        <v>45545</v>
      </c>
      <c r="C539" t="s">
        <v>418</v>
      </c>
      <c r="D539" t="s">
        <v>1773</v>
      </c>
      <c r="E539" t="s">
        <v>1874</v>
      </c>
      <c r="F539" s="4">
        <f>IF(ISBLANK(Sales_Fact[[#This Row],[Quantity]]),MEDIAN(Sales_Fact[Quantity]),Sales_Fact[[#This Row],[Quantity]])</f>
        <v>2</v>
      </c>
      <c r="G539" s="1">
        <f>IF(ISBLANK(Sales_Fact[[#This Row],[Unit_Price]]),MEDIAN(Sales_Fact[Unit_Price]),Sales_Fact[[#This Row],[Unit_Price]])</f>
        <v>245.52</v>
      </c>
      <c r="H539" s="2">
        <f>IF(ISBLANK(Sales_Fact[[#This Row],[Discount]]),MEDIAN(Sales_Fact[Discount]),Sales_Fact[[#This Row],[Discount]])</f>
        <v>0.11</v>
      </c>
      <c r="I539" t="s">
        <v>1861</v>
      </c>
      <c r="J539" s="1">
        <f>Sales_Fact[[#This Row],[Quantity2]]*Sales_Fact[[#This Row],[Unit_Price3]]*(1-Sales_Fact[[#This Row],[Discount4]])</f>
        <v>437.0256</v>
      </c>
      <c r="K539" s="1">
        <f>Sales_Fact[[#This Row],[Quantity2]]*Sales_Fact[[#This Row],[Unit_Price3]]</f>
        <v>491.04</v>
      </c>
      <c r="L539" s="1">
        <f>Sales_Fact[[#This Row],[Gross Amount]]*Sales_Fact[[#This Row],[Discount4]]</f>
        <v>54.014400000000002</v>
      </c>
      <c r="M539" s="1" t="str">
        <f>IF(Sales_Fact[[#This Row],[Total_Amount5]]&gt;1000,"High Value","Standard")</f>
        <v>Standard</v>
      </c>
      <c r="N539" s="1" t="str">
        <f>_xlfn.XLOOKUP(D539,Product_Dim!$A$2:$A$101,Product_Dim!$B$2:$B$101,"Not Found")</f>
        <v>Bluetooth Car Audio System</v>
      </c>
      <c r="O539" s="1" t="str">
        <f>_xlfn.XLOOKUP(D539,Product_Dim!$A$2:$A$101,Product_Dim!$C$2:$C$101)</f>
        <v>Electronics</v>
      </c>
      <c r="P539" s="1">
        <f>_xlfn.XLOOKUP(D539,Product_Dim!$A$2:$A$101,Product_Dim!$H$2:$H$101)</f>
        <v>403.71</v>
      </c>
      <c r="Q539" s="1" t="str">
        <f>_xlfn.XLOOKUP(C539,'Customer_Dim'!$A$2:$A$501,'Customer_Dim'!$I$2:$I$501)</f>
        <v>Bronze</v>
      </c>
      <c r="R539" s="1" t="str">
        <f>_xlfn.XLOOKUP(C539,'Customer_Dim'!$A$2:$A$501,'Customer_Dim'!$D$2:$D$501)</f>
        <v>Male</v>
      </c>
      <c r="S539" s="1" t="str">
        <f>_xlfn.XLOOKUP(C539,'Customer_Dim'!$A$2:$A$501,'Customer_Dim'!$L$2:$L$501)</f>
        <v>Middle Age</v>
      </c>
      <c r="T539" s="1" t="str">
        <f>_xlfn.XLOOKUP(E539,Store_Dim!$A$2:$A$21,Store_Dim!$C$2:$C$21)</f>
        <v>South</v>
      </c>
      <c r="U539" s="1" t="str">
        <f>_xlfn.XLOOKUP(E539,Store_Dim!$A$2:$A$21,Store_Dim!$E$2:$E$21)</f>
        <v>Online</v>
      </c>
      <c r="V539" s="1">
        <f>Table8[[#This Row],[Cost]]*Table8[[#This Row],[Quantity]]</f>
        <v>807.42</v>
      </c>
      <c r="W539" s="1">
        <f>Table8[[#This Row],[Total_Amount]]-Table8[[#This Row],[Total Cost]]</f>
        <v>-370.39439999999996</v>
      </c>
    </row>
    <row r="540" spans="1:23" hidden="1" x14ac:dyDescent="0.25">
      <c r="A540" t="s">
        <v>3545</v>
      </c>
      <c r="B540" s="3">
        <v>45237</v>
      </c>
      <c r="C540" t="s">
        <v>418</v>
      </c>
      <c r="D540" t="s">
        <v>1575</v>
      </c>
      <c r="E540" t="s">
        <v>1860</v>
      </c>
      <c r="F540" s="4">
        <f>IF(ISBLANK(Sales_Fact[[#This Row],[Quantity]]),MEDIAN(Sales_Fact[Quantity]),Sales_Fact[[#This Row],[Quantity]])</f>
        <v>3</v>
      </c>
      <c r="G540" s="1">
        <f>IF(ISBLANK(Sales_Fact[[#This Row],[Unit_Price]]),MEDIAN(Sales_Fact[Unit_Price]),Sales_Fact[[#This Row],[Unit_Price]])</f>
        <v>787.91</v>
      </c>
      <c r="H540" s="2">
        <f>IF(ISBLANK(Sales_Fact[[#This Row],[Discount]]),MEDIAN(Sales_Fact[Discount]),Sales_Fact[[#This Row],[Discount]])</f>
        <v>0.06</v>
      </c>
      <c r="I540" t="s">
        <v>1868</v>
      </c>
      <c r="J540" s="1">
        <f>Sales_Fact[[#This Row],[Quantity2]]*Sales_Fact[[#This Row],[Unit_Price3]]*(1-Sales_Fact[[#This Row],[Discount4]])</f>
        <v>2221.9061999999999</v>
      </c>
      <c r="K540" s="1">
        <f>Sales_Fact[[#This Row],[Quantity2]]*Sales_Fact[[#This Row],[Unit_Price3]]</f>
        <v>2363.73</v>
      </c>
      <c r="L540" s="1">
        <f>Sales_Fact[[#This Row],[Gross Amount]]*Sales_Fact[[#This Row],[Discount4]]</f>
        <v>141.82380000000001</v>
      </c>
      <c r="M540" s="1" t="str">
        <f>IF(Sales_Fact[[#This Row],[Total_Amount5]]&gt;1000,"High Value","Standard")</f>
        <v>High Value</v>
      </c>
      <c r="N540" s="1" t="str">
        <f>_xlfn.XLOOKUP(D540,Product_Dim!$A$2:$A$101,Product_Dim!$B$2:$B$101,"Not Found")</f>
        <v>Wireless Bluetooth Earbuds</v>
      </c>
      <c r="O540" s="1" t="str">
        <f>_xlfn.XLOOKUP(D540,Product_Dim!$A$2:$A$101,Product_Dim!$C$2:$C$101)</f>
        <v>Electronics</v>
      </c>
      <c r="P540" s="1">
        <f>_xlfn.XLOOKUP(D540,Product_Dim!$A$2:$A$101,Product_Dim!$H$2:$H$101)</f>
        <v>439.07</v>
      </c>
      <c r="Q540" s="1" t="str">
        <f>_xlfn.XLOOKUP(C540,'Customer_Dim'!$A$2:$A$501,'Customer_Dim'!$I$2:$I$501)</f>
        <v>Bronze</v>
      </c>
      <c r="R540" s="1" t="str">
        <f>_xlfn.XLOOKUP(C540,'Customer_Dim'!$A$2:$A$501,'Customer_Dim'!$D$2:$D$501)</f>
        <v>Male</v>
      </c>
      <c r="S540" s="1" t="str">
        <f>_xlfn.XLOOKUP(C540,'Customer_Dim'!$A$2:$A$501,'Customer_Dim'!$L$2:$L$501)</f>
        <v>Middle Age</v>
      </c>
      <c r="T540" s="1" t="str">
        <f>_xlfn.XLOOKUP(E540,Store_Dim!$A$2:$A$21,Store_Dim!$C$2:$C$21)</f>
        <v>North</v>
      </c>
      <c r="U540" s="1" t="str">
        <f>_xlfn.XLOOKUP(E540,Store_Dim!$A$2:$A$21,Store_Dim!$E$2:$E$21)</f>
        <v>Outlet</v>
      </c>
      <c r="V540" s="1">
        <f>Table8[[#This Row],[Cost]]*Table8[[#This Row],[Quantity]]</f>
        <v>1317.21</v>
      </c>
      <c r="W540" s="1">
        <f>Table8[[#This Row],[Total_Amount]]-Table8[[#This Row],[Total Cost]]</f>
        <v>904.69619999999986</v>
      </c>
    </row>
    <row r="541" spans="1:23" hidden="1" x14ac:dyDescent="0.25">
      <c r="A541" t="s">
        <v>1996</v>
      </c>
      <c r="B541" s="3">
        <v>45798</v>
      </c>
      <c r="C541" t="s">
        <v>418</v>
      </c>
      <c r="D541" t="s">
        <v>1821</v>
      </c>
      <c r="E541" t="s">
        <v>1860</v>
      </c>
      <c r="F541" s="4">
        <f>IF(ISBLANK(Sales_Fact[[#This Row],[Quantity]]),MEDIAN(Sales_Fact[Quantity]),Sales_Fact[[#This Row],[Quantity]])</f>
        <v>2</v>
      </c>
      <c r="G541" s="1">
        <f>IF(ISBLANK(Sales_Fact[[#This Row],[Unit_Price]]),MEDIAN(Sales_Fact[Unit_Price]),Sales_Fact[[#This Row],[Unit_Price]])</f>
        <v>709.17</v>
      </c>
      <c r="H541" s="2">
        <f>IF(ISBLANK(Sales_Fact[[#This Row],[Discount]]),MEDIAN(Sales_Fact[Discount]),Sales_Fact[[#This Row],[Discount]])</f>
        <v>0.22</v>
      </c>
      <c r="I541" t="s">
        <v>1864</v>
      </c>
      <c r="J541" s="1">
        <f>Sales_Fact[[#This Row],[Quantity2]]*Sales_Fact[[#This Row],[Unit_Price3]]*(1-Sales_Fact[[#This Row],[Discount4]])</f>
        <v>1106.3052</v>
      </c>
      <c r="K541" s="1">
        <f>Sales_Fact[[#This Row],[Quantity2]]*Sales_Fact[[#This Row],[Unit_Price3]]</f>
        <v>1418.34</v>
      </c>
      <c r="L541" s="1">
        <f>Sales_Fact[[#This Row],[Gross Amount]]*Sales_Fact[[#This Row],[Discount4]]</f>
        <v>312.03479999999996</v>
      </c>
      <c r="M541" s="1" t="str">
        <f>IF(Sales_Fact[[#This Row],[Total_Amount5]]&gt;1000,"High Value","Standard")</f>
        <v>High Value</v>
      </c>
      <c r="N541" s="1" t="str">
        <f>_xlfn.XLOOKUP(D541,Product_Dim!$A$2:$A$101,Product_Dim!$B$2:$B$101,"Not Found")</f>
        <v>Gaming Mouse Pad XL</v>
      </c>
      <c r="O541" s="1" t="str">
        <f>_xlfn.XLOOKUP(D541,Product_Dim!$A$2:$A$101,Product_Dim!$C$2:$C$101)</f>
        <v>Electronics</v>
      </c>
      <c r="P541" s="1">
        <f>_xlfn.XLOOKUP(D541,Product_Dim!$A$2:$A$101,Product_Dim!$H$2:$H$101)</f>
        <v>340.14</v>
      </c>
      <c r="Q541" s="1" t="str">
        <f>_xlfn.XLOOKUP(C541,'Customer_Dim'!$A$2:$A$501,'Customer_Dim'!$I$2:$I$501)</f>
        <v>Bronze</v>
      </c>
      <c r="R541" s="1" t="str">
        <f>_xlfn.XLOOKUP(C541,'Customer_Dim'!$A$2:$A$501,'Customer_Dim'!$D$2:$D$501)</f>
        <v>Male</v>
      </c>
      <c r="S541" s="1" t="str">
        <f>_xlfn.XLOOKUP(C541,'Customer_Dim'!$A$2:$A$501,'Customer_Dim'!$L$2:$L$501)</f>
        <v>Middle Age</v>
      </c>
      <c r="T541" s="1" t="str">
        <f>_xlfn.XLOOKUP(E541,Store_Dim!$A$2:$A$21,Store_Dim!$C$2:$C$21)</f>
        <v>North</v>
      </c>
      <c r="U541" s="1" t="str">
        <f>_xlfn.XLOOKUP(E541,Store_Dim!$A$2:$A$21,Store_Dim!$E$2:$E$21)</f>
        <v>Outlet</v>
      </c>
      <c r="V541" s="1">
        <f>Table8[[#This Row],[Cost]]*Table8[[#This Row],[Quantity]]</f>
        <v>680.28</v>
      </c>
      <c r="W541" s="1">
        <f>Table8[[#This Row],[Total_Amount]]-Table8[[#This Row],[Total Cost]]</f>
        <v>426.02520000000004</v>
      </c>
    </row>
    <row r="542" spans="1:23" hidden="1" x14ac:dyDescent="0.25">
      <c r="A542" t="s">
        <v>2771</v>
      </c>
      <c r="B542" s="3">
        <v>45526</v>
      </c>
      <c r="C542" t="s">
        <v>418</v>
      </c>
      <c r="D542" t="s">
        <v>1806</v>
      </c>
      <c r="E542" t="s">
        <v>1879</v>
      </c>
      <c r="F542" s="4">
        <f>IF(ISBLANK(Sales_Fact[[#This Row],[Quantity]]),MEDIAN(Sales_Fact[Quantity]),Sales_Fact[[#This Row],[Quantity]])</f>
        <v>2</v>
      </c>
      <c r="G542" s="1">
        <f>IF(ISBLANK(Sales_Fact[[#This Row],[Unit_Price]]),MEDIAN(Sales_Fact[Unit_Price]),Sales_Fact[[#This Row],[Unit_Price]])</f>
        <v>533.91999999999996</v>
      </c>
      <c r="H542" s="2">
        <f>IF(ISBLANK(Sales_Fact[[#This Row],[Discount]]),MEDIAN(Sales_Fact[Discount]),Sales_Fact[[#This Row],[Discount]])</f>
        <v>0.13</v>
      </c>
      <c r="I542" t="s">
        <v>1864</v>
      </c>
      <c r="J542" s="1">
        <f>Sales_Fact[[#This Row],[Quantity2]]*Sales_Fact[[#This Row],[Unit_Price3]]*(1-Sales_Fact[[#This Row],[Discount4]])</f>
        <v>929.02079999999989</v>
      </c>
      <c r="K542" s="1">
        <f>Sales_Fact[[#This Row],[Quantity2]]*Sales_Fact[[#This Row],[Unit_Price3]]</f>
        <v>1067.8399999999999</v>
      </c>
      <c r="L542" s="1">
        <f>Sales_Fact[[#This Row],[Gross Amount]]*Sales_Fact[[#This Row],[Discount4]]</f>
        <v>138.8192</v>
      </c>
      <c r="M542" s="1" t="str">
        <f>IF(Sales_Fact[[#This Row],[Total_Amount5]]&gt;1000,"High Value","Standard")</f>
        <v>Standard</v>
      </c>
      <c r="N542" s="1" t="str">
        <f>_xlfn.XLOOKUP(D542,Product_Dim!$A$2:$A$101,Product_Dim!$B$2:$B$101,"Not Found")</f>
        <v>Women's Beanie Hat</v>
      </c>
      <c r="O542" s="1" t="str">
        <f>_xlfn.XLOOKUP(D542,Product_Dim!$A$2:$A$101,Product_Dim!$C$2:$C$101)</f>
        <v>Clothing</v>
      </c>
      <c r="P542" s="1">
        <f>_xlfn.XLOOKUP(D542,Product_Dim!$A$2:$A$101,Product_Dim!$H$2:$H$101)</f>
        <v>119.57</v>
      </c>
      <c r="Q542" s="1" t="str">
        <f>_xlfn.XLOOKUP(C542,'Customer_Dim'!$A$2:$A$501,'Customer_Dim'!$I$2:$I$501)</f>
        <v>Bronze</v>
      </c>
      <c r="R542" s="1" t="str">
        <f>_xlfn.XLOOKUP(C542,'Customer_Dim'!$A$2:$A$501,'Customer_Dim'!$D$2:$D$501)</f>
        <v>Male</v>
      </c>
      <c r="S542" s="1" t="str">
        <f>_xlfn.XLOOKUP(C542,'Customer_Dim'!$A$2:$A$501,'Customer_Dim'!$L$2:$L$501)</f>
        <v>Middle Age</v>
      </c>
      <c r="T542" s="1" t="str">
        <f>_xlfn.XLOOKUP(E542,Store_Dim!$A$2:$A$21,Store_Dim!$C$2:$C$21)</f>
        <v>East</v>
      </c>
      <c r="U542" s="1" t="str">
        <f>_xlfn.XLOOKUP(E542,Store_Dim!$A$2:$A$21,Store_Dim!$E$2:$E$21)</f>
        <v>Flagship</v>
      </c>
      <c r="V542" s="1">
        <f>Table8[[#This Row],[Cost]]*Table8[[#This Row],[Quantity]]</f>
        <v>239.14</v>
      </c>
      <c r="W542" s="1">
        <f>Table8[[#This Row],[Total_Amount]]-Table8[[#This Row],[Total Cost]]</f>
        <v>689.88079999999991</v>
      </c>
    </row>
    <row r="543" spans="1:23" hidden="1" x14ac:dyDescent="0.25">
      <c r="A543" t="s">
        <v>3336</v>
      </c>
      <c r="B543" s="3">
        <v>45587</v>
      </c>
      <c r="C543" t="s">
        <v>418</v>
      </c>
      <c r="D543" t="s">
        <v>1797</v>
      </c>
      <c r="E543" t="s">
        <v>1866</v>
      </c>
      <c r="F543" s="4">
        <f>IF(ISBLANK(Sales_Fact[[#This Row],[Quantity]]),MEDIAN(Sales_Fact[Quantity]),Sales_Fact[[#This Row],[Quantity]])</f>
        <v>1</v>
      </c>
      <c r="G543" s="1">
        <f>IF(ISBLANK(Sales_Fact[[#This Row],[Unit_Price]]),MEDIAN(Sales_Fact[Unit_Price]),Sales_Fact[[#This Row],[Unit_Price]])</f>
        <v>878.84</v>
      </c>
      <c r="H543" s="2">
        <f>IF(ISBLANK(Sales_Fact[[#This Row],[Discount]]),MEDIAN(Sales_Fact[Discount]),Sales_Fact[[#This Row],[Discount]])</f>
        <v>0.28000000000000003</v>
      </c>
      <c r="I543" t="s">
        <v>1861</v>
      </c>
      <c r="J543" s="1">
        <f>Sales_Fact[[#This Row],[Quantity2]]*Sales_Fact[[#This Row],[Unit_Price3]]*(1-Sales_Fact[[#This Row],[Discount4]])</f>
        <v>632.76480000000004</v>
      </c>
      <c r="K543" s="1">
        <f>Sales_Fact[[#This Row],[Quantity2]]*Sales_Fact[[#This Row],[Unit_Price3]]</f>
        <v>878.84</v>
      </c>
      <c r="L543" s="1">
        <f>Sales_Fact[[#This Row],[Gross Amount]]*Sales_Fact[[#This Row],[Discount4]]</f>
        <v>246.07520000000002</v>
      </c>
      <c r="M543" s="1" t="str">
        <f>IF(Sales_Fact[[#This Row],[Total_Amount5]]&gt;1000,"High Value","Standard")</f>
        <v>Standard</v>
      </c>
      <c r="N543" s="1" t="str">
        <f>_xlfn.XLOOKUP(D543,Product_Dim!$A$2:$A$101,Product_Dim!$B$2:$B$101,"Not Found")</f>
        <v>Fitness Resistance Bands</v>
      </c>
      <c r="O543" s="1" t="str">
        <f>_xlfn.XLOOKUP(D543,Product_Dim!$A$2:$A$101,Product_Dim!$C$2:$C$101)</f>
        <v>Sports</v>
      </c>
      <c r="P543" s="1">
        <f>_xlfn.XLOOKUP(D543,Product_Dim!$A$2:$A$101,Product_Dim!$H$2:$H$101)</f>
        <v>152.91999999999999</v>
      </c>
      <c r="Q543" s="1" t="str">
        <f>_xlfn.XLOOKUP(C543,'Customer_Dim'!$A$2:$A$501,'Customer_Dim'!$I$2:$I$501)</f>
        <v>Bronze</v>
      </c>
      <c r="R543" s="1" t="str">
        <f>_xlfn.XLOOKUP(C543,'Customer_Dim'!$A$2:$A$501,'Customer_Dim'!$D$2:$D$501)</f>
        <v>Male</v>
      </c>
      <c r="S543" s="1" t="str">
        <f>_xlfn.XLOOKUP(C543,'Customer_Dim'!$A$2:$A$501,'Customer_Dim'!$L$2:$L$501)</f>
        <v>Middle Age</v>
      </c>
      <c r="T543" s="1" t="str">
        <f>_xlfn.XLOOKUP(E543,Store_Dim!$A$2:$A$21,Store_Dim!$C$2:$C$21)</f>
        <v>West</v>
      </c>
      <c r="U543" s="1" t="str">
        <f>_xlfn.XLOOKUP(E543,Store_Dim!$A$2:$A$21,Store_Dim!$E$2:$E$21)</f>
        <v>Online</v>
      </c>
      <c r="V543" s="1">
        <f>Table8[[#This Row],[Cost]]*Table8[[#This Row],[Quantity]]</f>
        <v>152.91999999999999</v>
      </c>
      <c r="W543" s="1">
        <f>Table8[[#This Row],[Total_Amount]]-Table8[[#This Row],[Total Cost]]</f>
        <v>479.84480000000008</v>
      </c>
    </row>
    <row r="544" spans="1:23" hidden="1" x14ac:dyDescent="0.25">
      <c r="A544" t="s">
        <v>2938</v>
      </c>
      <c r="B544" s="3">
        <v>45878</v>
      </c>
      <c r="C544" t="s">
        <v>421</v>
      </c>
      <c r="D544" t="s">
        <v>1597</v>
      </c>
      <c r="E544" t="s">
        <v>1892</v>
      </c>
      <c r="F544" s="4">
        <f>IF(ISBLANK(Sales_Fact[[#This Row],[Quantity]]),MEDIAN(Sales_Fact[Quantity]),Sales_Fact[[#This Row],[Quantity]])</f>
        <v>1</v>
      </c>
      <c r="G544" s="1">
        <f>IF(ISBLANK(Sales_Fact[[#This Row],[Unit_Price]]),MEDIAN(Sales_Fact[Unit_Price]),Sales_Fact[[#This Row],[Unit_Price]])</f>
        <v>442.36</v>
      </c>
      <c r="H544" s="2">
        <f>IF(ISBLANK(Sales_Fact[[#This Row],[Discount]]),MEDIAN(Sales_Fact[Discount]),Sales_Fact[[#This Row],[Discount]])</f>
        <v>0.14000000000000001</v>
      </c>
      <c r="I544" t="s">
        <v>1868</v>
      </c>
      <c r="J544" s="1">
        <f>Sales_Fact[[#This Row],[Quantity2]]*Sales_Fact[[#This Row],[Unit_Price3]]*(1-Sales_Fact[[#This Row],[Discount4]])</f>
        <v>380.42959999999999</v>
      </c>
      <c r="K544" s="1">
        <f>Sales_Fact[[#This Row],[Quantity2]]*Sales_Fact[[#This Row],[Unit_Price3]]</f>
        <v>442.36</v>
      </c>
      <c r="L544" s="1">
        <f>Sales_Fact[[#This Row],[Gross Amount]]*Sales_Fact[[#This Row],[Discount4]]</f>
        <v>61.930400000000006</v>
      </c>
      <c r="M544" s="1" t="str">
        <f>IF(Sales_Fact[[#This Row],[Total_Amount5]]&gt;1000,"High Value","Standard")</f>
        <v>Standard</v>
      </c>
      <c r="N544" s="1" t="str">
        <f>_xlfn.XLOOKUP(D544,Product_Dim!$A$2:$A$101,Product_Dim!$B$2:$B$101,"Not Found")</f>
        <v>4K Home Projector</v>
      </c>
      <c r="O544" s="1" t="str">
        <f>_xlfn.XLOOKUP(D544,Product_Dim!$A$2:$A$101,Product_Dim!$C$2:$C$101)</f>
        <v>Electronics</v>
      </c>
      <c r="P544" s="1">
        <f>_xlfn.XLOOKUP(D544,Product_Dim!$A$2:$A$101,Product_Dim!$H$2:$H$101)</f>
        <v>465.34</v>
      </c>
      <c r="Q544" s="1" t="str">
        <f>_xlfn.XLOOKUP(C544,'Customer_Dim'!$A$2:$A$501,'Customer_Dim'!$I$2:$I$501)</f>
        <v>Platinum</v>
      </c>
      <c r="R544" s="1" t="str">
        <f>_xlfn.XLOOKUP(C544,'Customer_Dim'!$A$2:$A$501,'Customer_Dim'!$D$2:$D$501)</f>
        <v>Female</v>
      </c>
      <c r="S544" s="1" t="str">
        <f>_xlfn.XLOOKUP(C544,'Customer_Dim'!$A$2:$A$501,'Customer_Dim'!$L$2:$L$501)</f>
        <v>Middle Age</v>
      </c>
      <c r="T544" s="1" t="str">
        <f>_xlfn.XLOOKUP(E544,Store_Dim!$A$2:$A$21,Store_Dim!$C$2:$C$21)</f>
        <v>East</v>
      </c>
      <c r="U544" s="1" t="str">
        <f>_xlfn.XLOOKUP(E544,Store_Dim!$A$2:$A$21,Store_Dim!$E$2:$E$21)</f>
        <v>Online</v>
      </c>
      <c r="V544" s="1">
        <f>Table8[[#This Row],[Cost]]*Table8[[#This Row],[Quantity]]</f>
        <v>465.34</v>
      </c>
      <c r="W544" s="1">
        <f>Table8[[#This Row],[Total_Amount]]-Table8[[#This Row],[Total Cost]]</f>
        <v>-84.910399999999981</v>
      </c>
    </row>
    <row r="545" spans="1:23" hidden="1" x14ac:dyDescent="0.25">
      <c r="A545" t="s">
        <v>3521</v>
      </c>
      <c r="B545" s="3">
        <v>45553</v>
      </c>
      <c r="C545" t="s">
        <v>421</v>
      </c>
      <c r="D545" t="s">
        <v>1758</v>
      </c>
      <c r="E545" t="s">
        <v>1886</v>
      </c>
      <c r="F545" s="4">
        <f>IF(ISBLANK(Sales_Fact[[#This Row],[Quantity]]),MEDIAN(Sales_Fact[Quantity]),Sales_Fact[[#This Row],[Quantity]])</f>
        <v>1</v>
      </c>
      <c r="G545" s="1">
        <f>IF(ISBLANK(Sales_Fact[[#This Row],[Unit_Price]]),MEDIAN(Sales_Fact[Unit_Price]),Sales_Fact[[#This Row],[Unit_Price]])</f>
        <v>763.34</v>
      </c>
      <c r="H545" s="2">
        <f>IF(ISBLANK(Sales_Fact[[#This Row],[Discount]]),MEDIAN(Sales_Fact[Discount]),Sales_Fact[[#This Row],[Discount]])</f>
        <v>0.11</v>
      </c>
      <c r="I545" t="s">
        <v>1868</v>
      </c>
      <c r="J545" s="1">
        <f>Sales_Fact[[#This Row],[Quantity2]]*Sales_Fact[[#This Row],[Unit_Price3]]*(1-Sales_Fact[[#This Row],[Discount4]])</f>
        <v>679.37260000000003</v>
      </c>
      <c r="K545" s="1">
        <f>Sales_Fact[[#This Row],[Quantity2]]*Sales_Fact[[#This Row],[Unit_Price3]]</f>
        <v>763.34</v>
      </c>
      <c r="L545" s="1">
        <f>Sales_Fact[[#This Row],[Gross Amount]]*Sales_Fact[[#This Row],[Discount4]]</f>
        <v>83.967399999999998</v>
      </c>
      <c r="M545" s="1" t="str">
        <f>IF(Sales_Fact[[#This Row],[Total_Amount5]]&gt;1000,"High Value","Standard")</f>
        <v>Standard</v>
      </c>
      <c r="N545" s="1" t="str">
        <f>_xlfn.XLOOKUP(D545,Product_Dim!$A$2:$A$101,Product_Dim!$B$2:$B$101,"Not Found")</f>
        <v>Men's Sports Shorts</v>
      </c>
      <c r="O545" s="1" t="str">
        <f>_xlfn.XLOOKUP(D545,Product_Dim!$A$2:$A$101,Product_Dim!$C$2:$C$101)</f>
        <v>Clothing</v>
      </c>
      <c r="P545" s="1">
        <f>_xlfn.XLOOKUP(D545,Product_Dim!$A$2:$A$101,Product_Dim!$H$2:$H$101)</f>
        <v>218.22</v>
      </c>
      <c r="Q545" s="1" t="str">
        <f>_xlfn.XLOOKUP(C545,'Customer_Dim'!$A$2:$A$501,'Customer_Dim'!$I$2:$I$501)</f>
        <v>Platinum</v>
      </c>
      <c r="R545" s="1" t="str">
        <f>_xlfn.XLOOKUP(C545,'Customer_Dim'!$A$2:$A$501,'Customer_Dim'!$D$2:$D$501)</f>
        <v>Female</v>
      </c>
      <c r="S545" s="1" t="str">
        <f>_xlfn.XLOOKUP(C545,'Customer_Dim'!$A$2:$A$501,'Customer_Dim'!$L$2:$L$501)</f>
        <v>Middle Age</v>
      </c>
      <c r="T545" s="1" t="str">
        <f>_xlfn.XLOOKUP(E545,Store_Dim!$A$2:$A$21,Store_Dim!$C$2:$C$21)</f>
        <v>West</v>
      </c>
      <c r="U545" s="1" t="str">
        <f>_xlfn.XLOOKUP(E545,Store_Dim!$A$2:$A$21,Store_Dim!$E$2:$E$21)</f>
        <v>Flagship</v>
      </c>
      <c r="V545" s="1">
        <f>Table8[[#This Row],[Cost]]*Table8[[#This Row],[Quantity]]</f>
        <v>218.22</v>
      </c>
      <c r="W545" s="1">
        <f>Table8[[#This Row],[Total_Amount]]-Table8[[#This Row],[Total Cost]]</f>
        <v>461.15260000000001</v>
      </c>
    </row>
    <row r="546" spans="1:23" hidden="1" x14ac:dyDescent="0.25">
      <c r="A546" t="s">
        <v>3258</v>
      </c>
      <c r="B546" s="3">
        <v>45396</v>
      </c>
      <c r="C546" t="s">
        <v>421</v>
      </c>
      <c r="D546" t="s">
        <v>1605</v>
      </c>
      <c r="E546" t="s">
        <v>1896</v>
      </c>
      <c r="F546" s="4">
        <f>IF(ISBLANK(Sales_Fact[[#This Row],[Quantity]]),MEDIAN(Sales_Fact[Quantity]),Sales_Fact[[#This Row],[Quantity]])</f>
        <v>3</v>
      </c>
      <c r="G546" s="1">
        <f>IF(ISBLANK(Sales_Fact[[#This Row],[Unit_Price]]),MEDIAN(Sales_Fact[Unit_Price]),Sales_Fact[[#This Row],[Unit_Price]])</f>
        <v>178.22</v>
      </c>
      <c r="H546" s="2">
        <f>IF(ISBLANK(Sales_Fact[[#This Row],[Discount]]),MEDIAN(Sales_Fact[Discount]),Sales_Fact[[#This Row],[Discount]])</f>
        <v>0.15</v>
      </c>
      <c r="I546" t="s">
        <v>1864</v>
      </c>
      <c r="J546" s="1">
        <f>Sales_Fact[[#This Row],[Quantity2]]*Sales_Fact[[#This Row],[Unit_Price3]]*(1-Sales_Fact[[#This Row],[Discount4]])</f>
        <v>454.46099999999996</v>
      </c>
      <c r="K546" s="1">
        <f>Sales_Fact[[#This Row],[Quantity2]]*Sales_Fact[[#This Row],[Unit_Price3]]</f>
        <v>534.66</v>
      </c>
      <c r="L546" s="1">
        <f>Sales_Fact[[#This Row],[Gross Amount]]*Sales_Fact[[#This Row],[Discount4]]</f>
        <v>80.198999999999998</v>
      </c>
      <c r="M546" s="1" t="str">
        <f>IF(Sales_Fact[[#This Row],[Total_Amount5]]&gt;1000,"High Value","Standard")</f>
        <v>Standard</v>
      </c>
      <c r="N546" s="1" t="str">
        <f>_xlfn.XLOOKUP(D546,Product_Dim!$A$2:$A$101,Product_Dim!$B$2:$B$101,"Not Found")</f>
        <v>Women's Denim Jeans</v>
      </c>
      <c r="O546" s="1" t="str">
        <f>_xlfn.XLOOKUP(D546,Product_Dim!$A$2:$A$101,Product_Dim!$C$2:$C$101)</f>
        <v>Clothing</v>
      </c>
      <c r="P546" s="1">
        <f>_xlfn.XLOOKUP(D546,Product_Dim!$A$2:$A$101,Product_Dim!$H$2:$H$101)</f>
        <v>242.96499999999997</v>
      </c>
      <c r="Q546" s="1" t="str">
        <f>_xlfn.XLOOKUP(C546,'Customer_Dim'!$A$2:$A$501,'Customer_Dim'!$I$2:$I$501)</f>
        <v>Platinum</v>
      </c>
      <c r="R546" s="1" t="str">
        <f>_xlfn.XLOOKUP(C546,'Customer_Dim'!$A$2:$A$501,'Customer_Dim'!$D$2:$D$501)</f>
        <v>Female</v>
      </c>
      <c r="S546" s="1" t="str">
        <f>_xlfn.XLOOKUP(C546,'Customer_Dim'!$A$2:$A$501,'Customer_Dim'!$L$2:$L$501)</f>
        <v>Middle Age</v>
      </c>
      <c r="T546" s="1" t="str">
        <f>_xlfn.XLOOKUP(E546,Store_Dim!$A$2:$A$21,Store_Dim!$C$2:$C$21)</f>
        <v>East</v>
      </c>
      <c r="U546" s="1" t="str">
        <f>_xlfn.XLOOKUP(E546,Store_Dim!$A$2:$A$21,Store_Dim!$E$2:$E$21)</f>
        <v>Flagship</v>
      </c>
      <c r="V546" s="1">
        <f>Table8[[#This Row],[Cost]]*Table8[[#This Row],[Quantity]]</f>
        <v>728.89499999999998</v>
      </c>
      <c r="W546" s="1">
        <f>Table8[[#This Row],[Total_Amount]]-Table8[[#This Row],[Total Cost]]</f>
        <v>-274.43400000000003</v>
      </c>
    </row>
    <row r="547" spans="1:23" hidden="1" x14ac:dyDescent="0.25">
      <c r="A547" t="s">
        <v>2262</v>
      </c>
      <c r="B547" s="3">
        <v>45309</v>
      </c>
      <c r="C547" t="s">
        <v>421</v>
      </c>
      <c r="D547" t="s">
        <v>1770</v>
      </c>
      <c r="E547" t="s">
        <v>1874</v>
      </c>
      <c r="F547" s="4">
        <f>IF(ISBLANK(Sales_Fact[[#This Row],[Quantity]]),MEDIAN(Sales_Fact[Quantity]),Sales_Fact[[#This Row],[Quantity]])</f>
        <v>4</v>
      </c>
      <c r="G547" s="1">
        <f>IF(ISBLANK(Sales_Fact[[#This Row],[Unit_Price]]),MEDIAN(Sales_Fact[Unit_Price]),Sales_Fact[[#This Row],[Unit_Price]])</f>
        <v>90.32</v>
      </c>
      <c r="H547" s="2">
        <f>IF(ISBLANK(Sales_Fact[[#This Row],[Discount]]),MEDIAN(Sales_Fact[Discount]),Sales_Fact[[#This Row],[Discount]])</f>
        <v>0.08</v>
      </c>
      <c r="I547" t="s">
        <v>1864</v>
      </c>
      <c r="J547" s="1">
        <f>Sales_Fact[[#This Row],[Quantity2]]*Sales_Fact[[#This Row],[Unit_Price3]]*(1-Sales_Fact[[#This Row],[Discount4]])</f>
        <v>332.37759999999997</v>
      </c>
      <c r="K547" s="1">
        <f>Sales_Fact[[#This Row],[Quantity2]]*Sales_Fact[[#This Row],[Unit_Price3]]</f>
        <v>361.28</v>
      </c>
      <c r="L547" s="1">
        <f>Sales_Fact[[#This Row],[Gross Amount]]*Sales_Fact[[#This Row],[Discount4]]</f>
        <v>28.9024</v>
      </c>
      <c r="M547" s="1" t="str">
        <f>IF(Sales_Fact[[#This Row],[Total_Amount5]]&gt;1000,"High Value","Standard")</f>
        <v>Standard</v>
      </c>
      <c r="N547" s="1" t="str">
        <f>_xlfn.XLOOKUP(D547,Product_Dim!$A$2:$A$101,Product_Dim!$B$2:$B$101,"Not Found")</f>
        <v>Shin Guards – Adult</v>
      </c>
      <c r="O547" s="1" t="str">
        <f>_xlfn.XLOOKUP(D547,Product_Dim!$A$2:$A$101,Product_Dim!$C$2:$C$101)</f>
        <v>Sports</v>
      </c>
      <c r="P547" s="1">
        <f>_xlfn.XLOOKUP(D547,Product_Dim!$A$2:$A$101,Product_Dim!$H$2:$H$101)</f>
        <v>107.06</v>
      </c>
      <c r="Q547" s="1" t="str">
        <f>_xlfn.XLOOKUP(C547,'Customer_Dim'!$A$2:$A$501,'Customer_Dim'!$I$2:$I$501)</f>
        <v>Platinum</v>
      </c>
      <c r="R547" s="1" t="str">
        <f>_xlfn.XLOOKUP(C547,'Customer_Dim'!$A$2:$A$501,'Customer_Dim'!$D$2:$D$501)</f>
        <v>Female</v>
      </c>
      <c r="S547" s="1" t="str">
        <f>_xlfn.XLOOKUP(C547,'Customer_Dim'!$A$2:$A$501,'Customer_Dim'!$L$2:$L$501)</f>
        <v>Middle Age</v>
      </c>
      <c r="T547" s="1" t="str">
        <f>_xlfn.XLOOKUP(E547,Store_Dim!$A$2:$A$21,Store_Dim!$C$2:$C$21)</f>
        <v>South</v>
      </c>
      <c r="U547" s="1" t="str">
        <f>_xlfn.XLOOKUP(E547,Store_Dim!$A$2:$A$21,Store_Dim!$E$2:$E$21)</f>
        <v>Online</v>
      </c>
      <c r="V547" s="1">
        <f>Table8[[#This Row],[Cost]]*Table8[[#This Row],[Quantity]]</f>
        <v>428.24</v>
      </c>
      <c r="W547" s="1">
        <f>Table8[[#This Row],[Total_Amount]]-Table8[[#This Row],[Total Cost]]</f>
        <v>-95.862400000000036</v>
      </c>
    </row>
    <row r="548" spans="1:23" x14ac:dyDescent="0.25">
      <c r="A548" t="s">
        <v>3768</v>
      </c>
      <c r="B548" s="3">
        <v>45482</v>
      </c>
      <c r="C548" t="s">
        <v>424</v>
      </c>
      <c r="D548" t="s">
        <v>1740</v>
      </c>
      <c r="E548" t="s">
        <v>1931</v>
      </c>
      <c r="F548" s="4">
        <f>IF(ISBLANK(Sales_Fact[[#This Row],[Quantity]]),MEDIAN(Sales_Fact[Quantity]),Sales_Fact[[#This Row],[Quantity]])</f>
        <v>3</v>
      </c>
      <c r="G548" s="21">
        <f>IF(ISBLANK(Sales_Fact[[#This Row],[Unit_Price]]),MEDIAN(Sales_Fact[Unit_Price]),Sales_Fact[[#This Row],[Unit_Price]])</f>
        <v>370.93</v>
      </c>
      <c r="H548" s="2">
        <f>IF(ISBLANK(Sales_Fact[[#This Row],[Discount]]),MEDIAN(Sales_Fact[Discount]),Sales_Fact[[#This Row],[Discount]])</f>
        <v>0</v>
      </c>
      <c r="I548" t="s">
        <v>1864</v>
      </c>
      <c r="J548" s="21">
        <f>Sales_Fact[[#This Row],[Quantity2]]*Sales_Fact[[#This Row],[Unit_Price3]]*(1-Sales_Fact[[#This Row],[Discount4]])</f>
        <v>1112.79</v>
      </c>
      <c r="K548" s="21">
        <f>Sales_Fact[[#This Row],[Quantity2]]*Sales_Fact[[#This Row],[Unit_Price3]]</f>
        <v>1112.79</v>
      </c>
      <c r="L548" s="21">
        <f>Sales_Fact[[#This Row],[Gross Amount]]*Sales_Fact[[#This Row],[Discount4]]</f>
        <v>0</v>
      </c>
      <c r="M548" s="1" t="str">
        <f>IF(Sales_Fact[[#This Row],[Total_Amount5]]&gt;1000,"High Value","Standard")</f>
        <v>High Value</v>
      </c>
      <c r="N548" s="1" t="str">
        <f>_xlfn.XLOOKUP(D548,Product_Dim!$A$2:$A$101,Product_Dim!$B$2:$B$101,"Not Found")</f>
        <v>Organic Sunscreen Lotion</v>
      </c>
      <c r="O548" s="1" t="str">
        <f>_xlfn.XLOOKUP(D548,Product_Dim!$A$2:$A$101,Product_Dim!$C$2:$C$101)</f>
        <v>Beauty</v>
      </c>
      <c r="P548" s="1">
        <f>_xlfn.XLOOKUP(D548,Product_Dim!$A$2:$A$101,Product_Dim!$H$2:$H$101)</f>
        <v>266.86</v>
      </c>
      <c r="Q548" s="1" t="str">
        <f>_xlfn.XLOOKUP(C548,'Customer_Dim'!$A$2:$A$501,'Customer_Dim'!$I$2:$I$501)</f>
        <v>Platinum</v>
      </c>
      <c r="R548" s="1" t="str">
        <f>_xlfn.XLOOKUP(C548,'Customer_Dim'!$A$2:$A$501,'Customer_Dim'!$D$2:$D$501)</f>
        <v>Male</v>
      </c>
      <c r="S548" s="1" t="str">
        <f>_xlfn.XLOOKUP(C548,'Customer_Dim'!$A$2:$A$501,'Customer_Dim'!$L$2:$L$501)</f>
        <v>Senior</v>
      </c>
      <c r="T548" s="1" t="str">
        <f>_xlfn.XLOOKUP(E548,Store_Dim!$A$2:$A$21,Store_Dim!$C$2:$C$21)</f>
        <v>South</v>
      </c>
      <c r="U548" s="1" t="str">
        <f>_xlfn.XLOOKUP(E548,Store_Dim!$A$2:$A$21,Store_Dim!$E$2:$E$21)</f>
        <v>Online</v>
      </c>
      <c r="V548" s="21">
        <f>Table8[[#This Row],[Cost]]*Table8[[#This Row],[Quantity]]</f>
        <v>800.58</v>
      </c>
      <c r="W548" s="21">
        <f>Table8[[#This Row],[Total_Amount]]-Table8[[#This Row],[Total Cost]]</f>
        <v>312.20999999999992</v>
      </c>
    </row>
    <row r="549" spans="1:23" hidden="1" x14ac:dyDescent="0.25">
      <c r="A549" t="s">
        <v>3491</v>
      </c>
      <c r="B549" s="3">
        <v>45224</v>
      </c>
      <c r="C549" t="s">
        <v>424</v>
      </c>
      <c r="D549" t="s">
        <v>1582</v>
      </c>
      <c r="E549" t="s">
        <v>1899</v>
      </c>
      <c r="F549" s="4">
        <f>IF(ISBLANK(Sales_Fact[[#This Row],[Quantity]]),MEDIAN(Sales_Fact[Quantity]),Sales_Fact[[#This Row],[Quantity]])</f>
        <v>1</v>
      </c>
      <c r="G549" s="1">
        <f>IF(ISBLANK(Sales_Fact[[#This Row],[Unit_Price]]),MEDIAN(Sales_Fact[Unit_Price]),Sales_Fact[[#This Row],[Unit_Price]])</f>
        <v>352.43</v>
      </c>
      <c r="H549" s="2">
        <f>IF(ISBLANK(Sales_Fact[[#This Row],[Discount]]),MEDIAN(Sales_Fact[Discount]),Sales_Fact[[#This Row],[Discount]])</f>
        <v>0.14000000000000001</v>
      </c>
      <c r="I549" t="s">
        <v>1868</v>
      </c>
      <c r="J549" s="1">
        <f>Sales_Fact[[#This Row],[Quantity2]]*Sales_Fact[[#This Row],[Unit_Price3]]*(1-Sales_Fact[[#This Row],[Discount4]])</f>
        <v>303.08980000000003</v>
      </c>
      <c r="K549" s="1">
        <f>Sales_Fact[[#This Row],[Quantity2]]*Sales_Fact[[#This Row],[Unit_Price3]]</f>
        <v>352.43</v>
      </c>
      <c r="L549" s="1">
        <f>Sales_Fact[[#This Row],[Gross Amount]]*Sales_Fact[[#This Row],[Discount4]]</f>
        <v>49.340200000000003</v>
      </c>
      <c r="M549" s="1" t="str">
        <f>IF(Sales_Fact[[#This Row],[Total_Amount5]]&gt;1000,"High Value","Standard")</f>
        <v>Standard</v>
      </c>
      <c r="N549" s="1" t="str">
        <f>_xlfn.XLOOKUP(D549,Product_Dim!$A$2:$A$101,Product_Dim!$B$2:$B$101,"Not Found")</f>
        <v>Ceramic Kitchen Bowl Set</v>
      </c>
      <c r="O549" s="1" t="str">
        <f>_xlfn.XLOOKUP(D549,Product_Dim!$A$2:$A$101,Product_Dim!$C$2:$C$101)</f>
        <v>Home</v>
      </c>
      <c r="P549" s="1">
        <f>_xlfn.XLOOKUP(D549,Product_Dim!$A$2:$A$101,Product_Dim!$H$2:$H$101)</f>
        <v>298.86</v>
      </c>
      <c r="Q549" s="1" t="str">
        <f>_xlfn.XLOOKUP(C549,'Customer_Dim'!$A$2:$A$501,'Customer_Dim'!$I$2:$I$501)</f>
        <v>Platinum</v>
      </c>
      <c r="R549" s="1" t="str">
        <f>_xlfn.XLOOKUP(C549,'Customer_Dim'!$A$2:$A$501,'Customer_Dim'!$D$2:$D$501)</f>
        <v>Male</v>
      </c>
      <c r="S549" s="1" t="str">
        <f>_xlfn.XLOOKUP(C549,'Customer_Dim'!$A$2:$A$501,'Customer_Dim'!$L$2:$L$501)</f>
        <v>Senior</v>
      </c>
      <c r="T549" s="1" t="str">
        <f>_xlfn.XLOOKUP(E549,Store_Dim!$A$2:$A$21,Store_Dim!$C$2:$C$21)</f>
        <v>East</v>
      </c>
      <c r="U549" s="1" t="str">
        <f>_xlfn.XLOOKUP(E549,Store_Dim!$A$2:$A$21,Store_Dim!$E$2:$E$21)</f>
        <v>Flagship</v>
      </c>
      <c r="V549" s="1">
        <f>Table8[[#This Row],[Cost]]*Table8[[#This Row],[Quantity]]</f>
        <v>298.86</v>
      </c>
      <c r="W549" s="1">
        <f>Table8[[#This Row],[Total_Amount]]-Table8[[#This Row],[Total Cost]]</f>
        <v>4.2298000000000116</v>
      </c>
    </row>
    <row r="550" spans="1:23" hidden="1" x14ac:dyDescent="0.25">
      <c r="A550" t="s">
        <v>2755</v>
      </c>
      <c r="B550" s="3">
        <v>45700</v>
      </c>
      <c r="C550" t="s">
        <v>424</v>
      </c>
      <c r="D550" t="s">
        <v>1650</v>
      </c>
      <c r="E550" t="s">
        <v>1888</v>
      </c>
      <c r="F550" s="4">
        <f>IF(ISBLANK(Sales_Fact[[#This Row],[Quantity]]),MEDIAN(Sales_Fact[Quantity]),Sales_Fact[[#This Row],[Quantity]])</f>
        <v>2</v>
      </c>
      <c r="G550" s="1">
        <f>IF(ISBLANK(Sales_Fact[[#This Row],[Unit_Price]]),MEDIAN(Sales_Fact[Unit_Price]),Sales_Fact[[#This Row],[Unit_Price]])</f>
        <v>562.97</v>
      </c>
      <c r="H550" s="2">
        <f>IF(ISBLANK(Sales_Fact[[#This Row],[Discount]]),MEDIAN(Sales_Fact[Discount]),Sales_Fact[[#This Row],[Discount]])</f>
        <v>0.2</v>
      </c>
      <c r="I550" t="s">
        <v>1864</v>
      </c>
      <c r="J550" s="1">
        <f>Sales_Fact[[#This Row],[Quantity2]]*Sales_Fact[[#This Row],[Unit_Price3]]*(1-Sales_Fact[[#This Row],[Discount4]])</f>
        <v>900.75200000000007</v>
      </c>
      <c r="K550" s="1">
        <f>Sales_Fact[[#This Row],[Quantity2]]*Sales_Fact[[#This Row],[Unit_Price3]]</f>
        <v>1125.94</v>
      </c>
      <c r="L550" s="1">
        <f>Sales_Fact[[#This Row],[Gross Amount]]*Sales_Fact[[#This Row],[Discount4]]</f>
        <v>225.18800000000002</v>
      </c>
      <c r="M550" s="1" t="str">
        <f>IF(Sales_Fact[[#This Row],[Total_Amount5]]&gt;1000,"High Value","Standard")</f>
        <v>Standard</v>
      </c>
      <c r="N550" s="1" t="str">
        <f>_xlfn.XLOOKUP(D550,Product_Dim!$A$2:$A$101,Product_Dim!$B$2:$B$101,"Not Found")</f>
        <v>Modern Wall Clock</v>
      </c>
      <c r="O550" s="1" t="str">
        <f>_xlfn.XLOOKUP(D550,Product_Dim!$A$2:$A$101,Product_Dim!$C$2:$C$101)</f>
        <v>Home</v>
      </c>
      <c r="P550" s="1">
        <f>_xlfn.XLOOKUP(D550,Product_Dim!$A$2:$A$101,Product_Dim!$H$2:$H$101)</f>
        <v>179.77</v>
      </c>
      <c r="Q550" s="1" t="str">
        <f>_xlfn.XLOOKUP(C550,'Customer_Dim'!$A$2:$A$501,'Customer_Dim'!$I$2:$I$501)</f>
        <v>Platinum</v>
      </c>
      <c r="R550" s="1" t="str">
        <f>_xlfn.XLOOKUP(C550,'Customer_Dim'!$A$2:$A$501,'Customer_Dim'!$D$2:$D$501)</f>
        <v>Male</v>
      </c>
      <c r="S550" s="1" t="str">
        <f>_xlfn.XLOOKUP(C550,'Customer_Dim'!$A$2:$A$501,'Customer_Dim'!$L$2:$L$501)</f>
        <v>Senior</v>
      </c>
      <c r="T550" s="1" t="str">
        <f>_xlfn.XLOOKUP(E550,Store_Dim!$A$2:$A$21,Store_Dim!$C$2:$C$21)</f>
        <v>North</v>
      </c>
      <c r="U550" s="1" t="str">
        <f>_xlfn.XLOOKUP(E550,Store_Dim!$A$2:$A$21,Store_Dim!$E$2:$E$21)</f>
        <v>Flagship</v>
      </c>
      <c r="V550" s="1">
        <f>Table8[[#This Row],[Cost]]*Table8[[#This Row],[Quantity]]</f>
        <v>359.54</v>
      </c>
      <c r="W550" s="1">
        <f>Table8[[#This Row],[Total_Amount]]-Table8[[#This Row],[Total Cost]]</f>
        <v>541.21199999999999</v>
      </c>
    </row>
    <row r="551" spans="1:23" x14ac:dyDescent="0.25">
      <c r="A551" t="s">
        <v>2635</v>
      </c>
      <c r="B551" s="3">
        <v>45916</v>
      </c>
      <c r="C551" t="s">
        <v>427</v>
      </c>
      <c r="D551" t="s">
        <v>1833</v>
      </c>
      <c r="E551" t="s">
        <v>1883</v>
      </c>
      <c r="F551" s="4">
        <f>IF(ISBLANK(Sales_Fact[[#This Row],[Quantity]]),MEDIAN(Sales_Fact[Quantity]),Sales_Fact[[#This Row],[Quantity]])</f>
        <v>1</v>
      </c>
      <c r="G551" s="21">
        <f>IF(ISBLANK(Sales_Fact[[#This Row],[Unit_Price]]),MEDIAN(Sales_Fact[Unit_Price]),Sales_Fact[[#This Row],[Unit_Price]])</f>
        <v>522.85</v>
      </c>
      <c r="H551" s="2">
        <f>IF(ISBLANK(Sales_Fact[[#This Row],[Discount]]),MEDIAN(Sales_Fact[Discount]),Sales_Fact[[#This Row],[Discount]])</f>
        <v>0.12</v>
      </c>
      <c r="I551" t="s">
        <v>1868</v>
      </c>
      <c r="J551" s="21">
        <f>Sales_Fact[[#This Row],[Quantity2]]*Sales_Fact[[#This Row],[Unit_Price3]]*(1-Sales_Fact[[#This Row],[Discount4]])</f>
        <v>460.108</v>
      </c>
      <c r="K551" s="21">
        <f>Sales_Fact[[#This Row],[Quantity2]]*Sales_Fact[[#This Row],[Unit_Price3]]</f>
        <v>522.85</v>
      </c>
      <c r="L551" s="21">
        <f>Sales_Fact[[#This Row],[Gross Amount]]*Sales_Fact[[#This Row],[Discount4]]</f>
        <v>62.741999999999997</v>
      </c>
      <c r="M551" s="1" t="str">
        <f>IF(Sales_Fact[[#This Row],[Total_Amount5]]&gt;1000,"High Value","Standard")</f>
        <v>Standard</v>
      </c>
      <c r="N551" s="1" t="str">
        <f>_xlfn.XLOOKUP(D551,Product_Dim!$A$2:$A$101,Product_Dim!$B$2:$B$101,"Not Found")</f>
        <v>Vitamin E Body Lotion</v>
      </c>
      <c r="O551" s="1" t="str">
        <f>_xlfn.XLOOKUP(D551,Product_Dim!$A$2:$A$101,Product_Dim!$C$2:$C$101)</f>
        <v>Beauty</v>
      </c>
      <c r="P551" s="1">
        <f>_xlfn.XLOOKUP(D551,Product_Dim!$A$2:$A$101,Product_Dim!$H$2:$H$101)</f>
        <v>358.47</v>
      </c>
      <c r="Q551" s="1" t="str">
        <f>_xlfn.XLOOKUP(C551,'Customer_Dim'!$A$2:$A$501,'Customer_Dim'!$I$2:$I$501)</f>
        <v>Platinum</v>
      </c>
      <c r="R551" s="1" t="str">
        <f>_xlfn.XLOOKUP(C551,'Customer_Dim'!$A$2:$A$501,'Customer_Dim'!$D$2:$D$501)</f>
        <v>Male</v>
      </c>
      <c r="S551" s="1" t="str">
        <f>_xlfn.XLOOKUP(C551,'Customer_Dim'!$A$2:$A$501,'Customer_Dim'!$L$2:$L$501)</f>
        <v>Senior</v>
      </c>
      <c r="T551" s="1" t="str">
        <f>_xlfn.XLOOKUP(E551,Store_Dim!$A$2:$A$21,Store_Dim!$C$2:$C$21)</f>
        <v>North</v>
      </c>
      <c r="U551" s="1" t="str">
        <f>_xlfn.XLOOKUP(E551,Store_Dim!$A$2:$A$21,Store_Dim!$E$2:$E$21)</f>
        <v>Flagship</v>
      </c>
      <c r="V551" s="21">
        <f>Table8[[#This Row],[Cost]]*Table8[[#This Row],[Quantity]]</f>
        <v>358.47</v>
      </c>
      <c r="W551" s="21">
        <f>Table8[[#This Row],[Total_Amount]]-Table8[[#This Row],[Total Cost]]</f>
        <v>101.63799999999998</v>
      </c>
    </row>
    <row r="552" spans="1:23" hidden="1" x14ac:dyDescent="0.25">
      <c r="A552" t="s">
        <v>2768</v>
      </c>
      <c r="B552" s="3">
        <v>45575</v>
      </c>
      <c r="C552" t="s">
        <v>427</v>
      </c>
      <c r="D552" t="s">
        <v>1677</v>
      </c>
      <c r="E552" t="s">
        <v>1890</v>
      </c>
      <c r="F552" s="4">
        <f>IF(ISBLANK(Sales_Fact[[#This Row],[Quantity]]),MEDIAN(Sales_Fact[Quantity]),Sales_Fact[[#This Row],[Quantity]])</f>
        <v>4</v>
      </c>
      <c r="G552" s="1">
        <f>IF(ISBLANK(Sales_Fact[[#This Row],[Unit_Price]]),MEDIAN(Sales_Fact[Unit_Price]),Sales_Fact[[#This Row],[Unit_Price]])</f>
        <v>714.89</v>
      </c>
      <c r="H552" s="2">
        <f>IF(ISBLANK(Sales_Fact[[#This Row],[Discount]]),MEDIAN(Sales_Fact[Discount]),Sales_Fact[[#This Row],[Discount]])</f>
        <v>0.15</v>
      </c>
      <c r="I552" t="s">
        <v>1868</v>
      </c>
      <c r="J552" s="1">
        <f>Sales_Fact[[#This Row],[Quantity2]]*Sales_Fact[[#This Row],[Unit_Price3]]*(1-Sales_Fact[[#This Row],[Discount4]])</f>
        <v>2430.6259999999997</v>
      </c>
      <c r="K552" s="1">
        <f>Sales_Fact[[#This Row],[Quantity2]]*Sales_Fact[[#This Row],[Unit_Price3]]</f>
        <v>2859.56</v>
      </c>
      <c r="L552" s="1">
        <f>Sales_Fact[[#This Row],[Gross Amount]]*Sales_Fact[[#This Row],[Discount4]]</f>
        <v>428.93399999999997</v>
      </c>
      <c r="M552" s="1" t="str">
        <f>IF(Sales_Fact[[#This Row],[Total_Amount5]]&gt;1000,"High Value","Standard")</f>
        <v>High Value</v>
      </c>
      <c r="N552" s="1" t="str">
        <f>_xlfn.XLOOKUP(D552,Product_Dim!$A$2:$A$101,Product_Dim!$B$2:$B$101,"Not Found")</f>
        <v>Smart Home WiFi Camera</v>
      </c>
      <c r="O552" s="1" t="str">
        <f>_xlfn.XLOOKUP(D552,Product_Dim!$A$2:$A$101,Product_Dim!$C$2:$C$101)</f>
        <v>Electronics</v>
      </c>
      <c r="P552" s="1">
        <f>_xlfn.XLOOKUP(D552,Product_Dim!$A$2:$A$101,Product_Dim!$H$2:$H$101)</f>
        <v>450.71</v>
      </c>
      <c r="Q552" s="1" t="str">
        <f>_xlfn.XLOOKUP(C552,'Customer_Dim'!$A$2:$A$501,'Customer_Dim'!$I$2:$I$501)</f>
        <v>Platinum</v>
      </c>
      <c r="R552" s="1" t="str">
        <f>_xlfn.XLOOKUP(C552,'Customer_Dim'!$A$2:$A$501,'Customer_Dim'!$D$2:$D$501)</f>
        <v>Male</v>
      </c>
      <c r="S552" s="1" t="str">
        <f>_xlfn.XLOOKUP(C552,'Customer_Dim'!$A$2:$A$501,'Customer_Dim'!$L$2:$L$501)</f>
        <v>Senior</v>
      </c>
      <c r="T552" s="1" t="str">
        <f>_xlfn.XLOOKUP(E552,Store_Dim!$A$2:$A$21,Store_Dim!$C$2:$C$21)</f>
        <v>South</v>
      </c>
      <c r="U552" s="1" t="str">
        <f>_xlfn.XLOOKUP(E552,Store_Dim!$A$2:$A$21,Store_Dim!$E$2:$E$21)</f>
        <v>Flagship</v>
      </c>
      <c r="V552" s="1">
        <f>Table8[[#This Row],[Cost]]*Table8[[#This Row],[Quantity]]</f>
        <v>1802.84</v>
      </c>
      <c r="W552" s="1">
        <f>Table8[[#This Row],[Total_Amount]]-Table8[[#This Row],[Total Cost]]</f>
        <v>627.78599999999983</v>
      </c>
    </row>
    <row r="553" spans="1:23" hidden="1" x14ac:dyDescent="0.25">
      <c r="A553" t="s">
        <v>2906</v>
      </c>
      <c r="B553" s="3">
        <v>45823</v>
      </c>
      <c r="C553" t="s">
        <v>427</v>
      </c>
      <c r="D553" t="s">
        <v>1707</v>
      </c>
      <c r="E553" t="s">
        <v>1904</v>
      </c>
      <c r="F553" s="4">
        <f>IF(ISBLANK(Sales_Fact[[#This Row],[Quantity]]),MEDIAN(Sales_Fact[Quantity]),Sales_Fact[[#This Row],[Quantity]])</f>
        <v>3</v>
      </c>
      <c r="G553" s="1">
        <f>IF(ISBLANK(Sales_Fact[[#This Row],[Unit_Price]]),MEDIAN(Sales_Fact[Unit_Price]),Sales_Fact[[#This Row],[Unit_Price]])</f>
        <v>137.77000000000001</v>
      </c>
      <c r="H553" s="2">
        <f>IF(ISBLANK(Sales_Fact[[#This Row],[Discount]]),MEDIAN(Sales_Fact[Discount]),Sales_Fact[[#This Row],[Discount]])</f>
        <v>0.26</v>
      </c>
      <c r="I553" t="s">
        <v>1861</v>
      </c>
      <c r="J553" s="1">
        <f>Sales_Fact[[#This Row],[Quantity2]]*Sales_Fact[[#This Row],[Unit_Price3]]*(1-Sales_Fact[[#This Row],[Discount4]])</f>
        <v>305.84940000000006</v>
      </c>
      <c r="K553" s="1">
        <f>Sales_Fact[[#This Row],[Quantity2]]*Sales_Fact[[#This Row],[Unit_Price3]]</f>
        <v>413.31000000000006</v>
      </c>
      <c r="L553" s="1">
        <f>Sales_Fact[[#This Row],[Gross Amount]]*Sales_Fact[[#This Row],[Discount4]]</f>
        <v>107.46060000000001</v>
      </c>
      <c r="M553" s="1" t="str">
        <f>IF(Sales_Fact[[#This Row],[Total_Amount5]]&gt;1000,"High Value","Standard")</f>
        <v>Standard</v>
      </c>
      <c r="N553" s="1" t="str">
        <f>_xlfn.XLOOKUP(D553,Product_Dim!$A$2:$A$101,Product_Dim!$B$2:$B$101,"Not Found")</f>
        <v>Rugby Ball</v>
      </c>
      <c r="O553" s="1" t="str">
        <f>_xlfn.XLOOKUP(D553,Product_Dim!$A$2:$A$101,Product_Dim!$C$2:$C$101)</f>
        <v>Sports</v>
      </c>
      <c r="P553" s="1">
        <f>_xlfn.XLOOKUP(D553,Product_Dim!$A$2:$A$101,Product_Dim!$H$2:$H$101)</f>
        <v>212.26</v>
      </c>
      <c r="Q553" s="1" t="str">
        <f>_xlfn.XLOOKUP(C553,'Customer_Dim'!$A$2:$A$501,'Customer_Dim'!$I$2:$I$501)</f>
        <v>Platinum</v>
      </c>
      <c r="R553" s="1" t="str">
        <f>_xlfn.XLOOKUP(C553,'Customer_Dim'!$A$2:$A$501,'Customer_Dim'!$D$2:$D$501)</f>
        <v>Male</v>
      </c>
      <c r="S553" s="1" t="str">
        <f>_xlfn.XLOOKUP(C553,'Customer_Dim'!$A$2:$A$501,'Customer_Dim'!$L$2:$L$501)</f>
        <v>Senior</v>
      </c>
      <c r="T553" s="1" t="str">
        <f>_xlfn.XLOOKUP(E553,Store_Dim!$A$2:$A$21,Store_Dim!$C$2:$C$21)</f>
        <v>East</v>
      </c>
      <c r="U553" s="1" t="str">
        <f>_xlfn.XLOOKUP(E553,Store_Dim!$A$2:$A$21,Store_Dim!$E$2:$E$21)</f>
        <v>Online</v>
      </c>
      <c r="V553" s="1">
        <f>Table8[[#This Row],[Cost]]*Table8[[#This Row],[Quantity]]</f>
        <v>636.78</v>
      </c>
      <c r="W553" s="1">
        <f>Table8[[#This Row],[Total_Amount]]-Table8[[#This Row],[Total Cost]]</f>
        <v>-330.93059999999991</v>
      </c>
    </row>
    <row r="554" spans="1:23" x14ac:dyDescent="0.25">
      <c r="A554" t="s">
        <v>3164</v>
      </c>
      <c r="B554" s="3">
        <v>45272</v>
      </c>
      <c r="C554" t="s">
        <v>427</v>
      </c>
      <c r="D554" t="s">
        <v>1731</v>
      </c>
      <c r="E554" t="s">
        <v>1913</v>
      </c>
      <c r="F554" s="4">
        <f>IF(ISBLANK(Sales_Fact[[#This Row],[Quantity]]),MEDIAN(Sales_Fact[Quantity]),Sales_Fact[[#This Row],[Quantity]])</f>
        <v>3</v>
      </c>
      <c r="G554" s="21">
        <f>IF(ISBLANK(Sales_Fact[[#This Row],[Unit_Price]]),MEDIAN(Sales_Fact[Unit_Price]),Sales_Fact[[#This Row],[Unit_Price]])</f>
        <v>862.18</v>
      </c>
      <c r="H554" s="2">
        <f>IF(ISBLANK(Sales_Fact[[#This Row],[Discount]]),MEDIAN(Sales_Fact[Discount]),Sales_Fact[[#This Row],[Discount]])</f>
        <v>0.22</v>
      </c>
      <c r="I554" t="s">
        <v>1868</v>
      </c>
      <c r="J554" s="21">
        <f>Sales_Fact[[#This Row],[Quantity2]]*Sales_Fact[[#This Row],[Unit_Price3]]*(1-Sales_Fact[[#This Row],[Discount4]])</f>
        <v>2017.5012000000002</v>
      </c>
      <c r="K554" s="21">
        <f>Sales_Fact[[#This Row],[Quantity2]]*Sales_Fact[[#This Row],[Unit_Price3]]</f>
        <v>2586.54</v>
      </c>
      <c r="L554" s="21">
        <f>Sales_Fact[[#This Row],[Gross Amount]]*Sales_Fact[[#This Row],[Discount4]]</f>
        <v>569.03880000000004</v>
      </c>
      <c r="M554" s="1" t="str">
        <f>IF(Sales_Fact[[#This Row],[Total_Amount5]]&gt;1000,"High Value","Standard")</f>
        <v>High Value</v>
      </c>
      <c r="N554" s="1" t="str">
        <f>_xlfn.XLOOKUP(D554,Product_Dim!$A$2:$A$101,Product_Dim!$B$2:$B$101,"Not Found")</f>
        <v>Luxury Perfume Spray</v>
      </c>
      <c r="O554" s="1" t="str">
        <f>_xlfn.XLOOKUP(D554,Product_Dim!$A$2:$A$101,Product_Dim!$C$2:$C$101)</f>
        <v>Beauty</v>
      </c>
      <c r="P554" s="1">
        <f>_xlfn.XLOOKUP(D554,Product_Dim!$A$2:$A$101,Product_Dim!$H$2:$H$101)</f>
        <v>482.75</v>
      </c>
      <c r="Q554" s="1" t="str">
        <f>_xlfn.XLOOKUP(C554,'Customer_Dim'!$A$2:$A$501,'Customer_Dim'!$I$2:$I$501)</f>
        <v>Platinum</v>
      </c>
      <c r="R554" s="1" t="str">
        <f>_xlfn.XLOOKUP(C554,'Customer_Dim'!$A$2:$A$501,'Customer_Dim'!$D$2:$D$501)</f>
        <v>Male</v>
      </c>
      <c r="S554" s="1" t="str">
        <f>_xlfn.XLOOKUP(C554,'Customer_Dim'!$A$2:$A$501,'Customer_Dim'!$L$2:$L$501)</f>
        <v>Senior</v>
      </c>
      <c r="T554" s="1" t="str">
        <f>_xlfn.XLOOKUP(E554,Store_Dim!$A$2:$A$21,Store_Dim!$C$2:$C$21)</f>
        <v>North</v>
      </c>
      <c r="U554" s="1" t="str">
        <f>_xlfn.XLOOKUP(E554,Store_Dim!$A$2:$A$21,Store_Dim!$E$2:$E$21)</f>
        <v>Online</v>
      </c>
      <c r="V554" s="21">
        <f>Table8[[#This Row],[Cost]]*Table8[[#This Row],[Quantity]]</f>
        <v>1448.25</v>
      </c>
      <c r="W554" s="21">
        <f>Table8[[#This Row],[Total_Amount]]-Table8[[#This Row],[Total Cost]]</f>
        <v>569.25120000000015</v>
      </c>
    </row>
    <row r="555" spans="1:23" hidden="1" x14ac:dyDescent="0.25">
      <c r="A555" t="s">
        <v>2550</v>
      </c>
      <c r="B555" s="3">
        <v>45646</v>
      </c>
      <c r="C555" t="s">
        <v>430</v>
      </c>
      <c r="D555" t="s">
        <v>1617</v>
      </c>
      <c r="E555" t="s">
        <v>1904</v>
      </c>
      <c r="F555" s="4">
        <f>IF(ISBLANK(Sales_Fact[[#This Row],[Quantity]]),MEDIAN(Sales_Fact[Quantity]),Sales_Fact[[#This Row],[Quantity]])</f>
        <v>2</v>
      </c>
      <c r="G555" s="1">
        <f>IF(ISBLANK(Sales_Fact[[#This Row],[Unit_Price]]),MEDIAN(Sales_Fact[Unit_Price]),Sales_Fact[[#This Row],[Unit_Price]])</f>
        <v>833.64</v>
      </c>
      <c r="H555" s="2">
        <f>IF(ISBLANK(Sales_Fact[[#This Row],[Discount]]),MEDIAN(Sales_Fact[Discount]),Sales_Fact[[#This Row],[Discount]])</f>
        <v>0.24</v>
      </c>
      <c r="I555" t="s">
        <v>1861</v>
      </c>
      <c r="J555" s="1">
        <f>Sales_Fact[[#This Row],[Quantity2]]*Sales_Fact[[#This Row],[Unit_Price3]]*(1-Sales_Fact[[#This Row],[Discount4]])</f>
        <v>1267.1328000000001</v>
      </c>
      <c r="K555" s="1">
        <f>Sales_Fact[[#This Row],[Quantity2]]*Sales_Fact[[#This Row],[Unit_Price3]]</f>
        <v>1667.28</v>
      </c>
      <c r="L555" s="1">
        <f>Sales_Fact[[#This Row],[Gross Amount]]*Sales_Fact[[#This Row],[Discount4]]</f>
        <v>400.1472</v>
      </c>
      <c r="M555" s="1" t="str">
        <f>IF(Sales_Fact[[#This Row],[Total_Amount5]]&gt;1000,"High Value","Standard")</f>
        <v>High Value</v>
      </c>
      <c r="N555" s="1" t="str">
        <f>_xlfn.XLOOKUP(D555,Product_Dim!$A$2:$A$101,Product_Dim!$B$2:$B$101,"Not Found")</f>
        <v>Carbon Fiber Tennis Racket</v>
      </c>
      <c r="O555" s="1" t="str">
        <f>_xlfn.XLOOKUP(D555,Product_Dim!$A$2:$A$101,Product_Dim!$C$2:$C$101)</f>
        <v>Sports</v>
      </c>
      <c r="P555" s="1">
        <f>_xlfn.XLOOKUP(D555,Product_Dim!$A$2:$A$101,Product_Dim!$H$2:$H$101)</f>
        <v>484.62</v>
      </c>
      <c r="Q555" s="1" t="str">
        <f>_xlfn.XLOOKUP(C555,'Customer_Dim'!$A$2:$A$501,'Customer_Dim'!$I$2:$I$501)</f>
        <v>Silver</v>
      </c>
      <c r="R555" s="1" t="str">
        <f>_xlfn.XLOOKUP(C555,'Customer_Dim'!$A$2:$A$501,'Customer_Dim'!$D$2:$D$501)</f>
        <v>Male</v>
      </c>
      <c r="S555" s="1" t="str">
        <f>_xlfn.XLOOKUP(C555,'Customer_Dim'!$A$2:$A$501,'Customer_Dim'!$L$2:$L$501)</f>
        <v>Middle Age</v>
      </c>
      <c r="T555" s="1" t="str">
        <f>_xlfn.XLOOKUP(E555,Store_Dim!$A$2:$A$21,Store_Dim!$C$2:$C$21)</f>
        <v>East</v>
      </c>
      <c r="U555" s="1" t="str">
        <f>_xlfn.XLOOKUP(E555,Store_Dim!$A$2:$A$21,Store_Dim!$E$2:$E$21)</f>
        <v>Online</v>
      </c>
      <c r="V555" s="1">
        <f>Table8[[#This Row],[Cost]]*Table8[[#This Row],[Quantity]]</f>
        <v>969.24</v>
      </c>
      <c r="W555" s="1">
        <f>Table8[[#This Row],[Total_Amount]]-Table8[[#This Row],[Total Cost]]</f>
        <v>297.89280000000008</v>
      </c>
    </row>
    <row r="556" spans="1:23" x14ac:dyDescent="0.25">
      <c r="A556" t="s">
        <v>2434</v>
      </c>
      <c r="B556" s="3">
        <v>45295</v>
      </c>
      <c r="C556" t="s">
        <v>430</v>
      </c>
      <c r="D556" t="s">
        <v>1588</v>
      </c>
      <c r="E556" t="s">
        <v>1888</v>
      </c>
      <c r="F556" s="4">
        <f>IF(ISBLANK(Sales_Fact[[#This Row],[Quantity]]),MEDIAN(Sales_Fact[Quantity]),Sales_Fact[[#This Row],[Quantity]])</f>
        <v>3</v>
      </c>
      <c r="G556" s="21">
        <f>IF(ISBLANK(Sales_Fact[[#This Row],[Unit_Price]]),MEDIAN(Sales_Fact[Unit_Price]),Sales_Fact[[#This Row],[Unit_Price]])</f>
        <v>543.22</v>
      </c>
      <c r="H556" s="2">
        <f>IF(ISBLANK(Sales_Fact[[#This Row],[Discount]]),MEDIAN(Sales_Fact[Discount]),Sales_Fact[[#This Row],[Discount]])</f>
        <v>0.05</v>
      </c>
      <c r="I556" t="s">
        <v>1861</v>
      </c>
      <c r="J556" s="21">
        <f>Sales_Fact[[#This Row],[Quantity2]]*Sales_Fact[[#This Row],[Unit_Price3]]*(1-Sales_Fact[[#This Row],[Discount4]])</f>
        <v>1548.1769999999999</v>
      </c>
      <c r="K556" s="21">
        <f>Sales_Fact[[#This Row],[Quantity2]]*Sales_Fact[[#This Row],[Unit_Price3]]</f>
        <v>1629.66</v>
      </c>
      <c r="L556" s="21">
        <f>Sales_Fact[[#This Row],[Gross Amount]]*Sales_Fact[[#This Row],[Discount4]]</f>
        <v>81.483000000000004</v>
      </c>
      <c r="M556" s="1" t="str">
        <f>IF(Sales_Fact[[#This Row],[Total_Amount5]]&gt;1000,"High Value","Standard")</f>
        <v>High Value</v>
      </c>
      <c r="N556" s="1" t="str">
        <f>_xlfn.XLOOKUP(D556,Product_Dim!$A$2:$A$101,Product_Dim!$B$2:$B$101,"Not Found")</f>
        <v>Hair Strengthening Shampoo</v>
      </c>
      <c r="O556" s="1" t="str">
        <f>_xlfn.XLOOKUP(D556,Product_Dim!$A$2:$A$101,Product_Dim!$C$2:$C$101)</f>
        <v>Beauty</v>
      </c>
      <c r="P556" s="1">
        <f>_xlfn.XLOOKUP(D556,Product_Dim!$A$2:$A$101,Product_Dim!$H$2:$H$101)</f>
        <v>115.82</v>
      </c>
      <c r="Q556" s="1" t="str">
        <f>_xlfn.XLOOKUP(C556,'Customer_Dim'!$A$2:$A$501,'Customer_Dim'!$I$2:$I$501)</f>
        <v>Silver</v>
      </c>
      <c r="R556" s="1" t="str">
        <f>_xlfn.XLOOKUP(C556,'Customer_Dim'!$A$2:$A$501,'Customer_Dim'!$D$2:$D$501)</f>
        <v>Male</v>
      </c>
      <c r="S556" s="1" t="str">
        <f>_xlfn.XLOOKUP(C556,'Customer_Dim'!$A$2:$A$501,'Customer_Dim'!$L$2:$L$501)</f>
        <v>Middle Age</v>
      </c>
      <c r="T556" s="1" t="str">
        <f>_xlfn.XLOOKUP(E556,Store_Dim!$A$2:$A$21,Store_Dim!$C$2:$C$21)</f>
        <v>North</v>
      </c>
      <c r="U556" s="1" t="str">
        <f>_xlfn.XLOOKUP(E556,Store_Dim!$A$2:$A$21,Store_Dim!$E$2:$E$21)</f>
        <v>Flagship</v>
      </c>
      <c r="V556" s="21">
        <f>Table8[[#This Row],[Cost]]*Table8[[#This Row],[Quantity]]</f>
        <v>347.46</v>
      </c>
      <c r="W556" s="21">
        <f>Table8[[#This Row],[Total_Amount]]-Table8[[#This Row],[Total Cost]]</f>
        <v>1200.7169999999999</v>
      </c>
    </row>
    <row r="557" spans="1:23" hidden="1" x14ac:dyDescent="0.25">
      <c r="A557" t="s">
        <v>3246</v>
      </c>
      <c r="B557" s="3">
        <v>45258</v>
      </c>
      <c r="C557" t="s">
        <v>430</v>
      </c>
      <c r="D557" t="s">
        <v>1594</v>
      </c>
      <c r="E557" t="s">
        <v>1904</v>
      </c>
      <c r="F557" s="4">
        <f>IF(ISBLANK(Sales_Fact[[#This Row],[Quantity]]),MEDIAN(Sales_Fact[Quantity]),Sales_Fact[[#This Row],[Quantity]])</f>
        <v>3</v>
      </c>
      <c r="G557" s="1">
        <f>IF(ISBLANK(Sales_Fact[[#This Row],[Unit_Price]]),MEDIAN(Sales_Fact[Unit_Price]),Sales_Fact[[#This Row],[Unit_Price]])</f>
        <v>691.02</v>
      </c>
      <c r="H557" s="2">
        <f>IF(ISBLANK(Sales_Fact[[#This Row],[Discount]]),MEDIAN(Sales_Fact[Discount]),Sales_Fact[[#This Row],[Discount]])</f>
        <v>0.12</v>
      </c>
      <c r="I557" t="s">
        <v>1864</v>
      </c>
      <c r="J557" s="1">
        <f>Sales_Fact[[#This Row],[Quantity2]]*Sales_Fact[[#This Row],[Unit_Price3]]*(1-Sales_Fact[[#This Row],[Discount4]])</f>
        <v>1824.2927999999999</v>
      </c>
      <c r="K557" s="1">
        <f>Sales_Fact[[#This Row],[Quantity2]]*Sales_Fact[[#This Row],[Unit_Price3]]</f>
        <v>2073.06</v>
      </c>
      <c r="L557" s="1">
        <f>Sales_Fact[[#This Row],[Gross Amount]]*Sales_Fact[[#This Row],[Discount4]]</f>
        <v>248.76719999999997</v>
      </c>
      <c r="M557" s="1" t="str">
        <f>IF(Sales_Fact[[#This Row],[Total_Amount5]]&gt;1000,"High Value","Standard")</f>
        <v>High Value</v>
      </c>
      <c r="N557" s="1" t="str">
        <f>_xlfn.XLOOKUP(D557,Product_Dim!$A$2:$A$101,Product_Dim!$B$2:$B$101,"Not Found")</f>
        <v>Decorative Wall Mirror</v>
      </c>
      <c r="O557" s="1" t="str">
        <f>_xlfn.XLOOKUP(D557,Product_Dim!$A$2:$A$101,Product_Dim!$C$2:$C$101)</f>
        <v>Home</v>
      </c>
      <c r="P557" s="1">
        <f>_xlfn.XLOOKUP(D557,Product_Dim!$A$2:$A$101,Product_Dim!$H$2:$H$101)</f>
        <v>48.01</v>
      </c>
      <c r="Q557" s="1" t="str">
        <f>_xlfn.XLOOKUP(C557,'Customer_Dim'!$A$2:$A$501,'Customer_Dim'!$I$2:$I$501)</f>
        <v>Silver</v>
      </c>
      <c r="R557" s="1" t="str">
        <f>_xlfn.XLOOKUP(C557,'Customer_Dim'!$A$2:$A$501,'Customer_Dim'!$D$2:$D$501)</f>
        <v>Male</v>
      </c>
      <c r="S557" s="1" t="str">
        <f>_xlfn.XLOOKUP(C557,'Customer_Dim'!$A$2:$A$501,'Customer_Dim'!$L$2:$L$501)</f>
        <v>Middle Age</v>
      </c>
      <c r="T557" s="1" t="str">
        <f>_xlfn.XLOOKUP(E557,Store_Dim!$A$2:$A$21,Store_Dim!$C$2:$C$21)</f>
        <v>East</v>
      </c>
      <c r="U557" s="1" t="str">
        <f>_xlfn.XLOOKUP(E557,Store_Dim!$A$2:$A$21,Store_Dim!$E$2:$E$21)</f>
        <v>Online</v>
      </c>
      <c r="V557" s="1">
        <f>Table8[[#This Row],[Cost]]*Table8[[#This Row],[Quantity]]</f>
        <v>144.03</v>
      </c>
      <c r="W557" s="1">
        <f>Table8[[#This Row],[Total_Amount]]-Table8[[#This Row],[Total Cost]]</f>
        <v>1680.2628</v>
      </c>
    </row>
    <row r="558" spans="1:23" hidden="1" x14ac:dyDescent="0.25">
      <c r="A558" t="s">
        <v>3192</v>
      </c>
      <c r="B558" s="3">
        <v>45232</v>
      </c>
      <c r="C558" t="s">
        <v>430</v>
      </c>
      <c r="D558" t="s">
        <v>1782</v>
      </c>
      <c r="E558" t="s">
        <v>1874</v>
      </c>
      <c r="F558" s="4">
        <f>IF(ISBLANK(Sales_Fact[[#This Row],[Quantity]]),MEDIAN(Sales_Fact[Quantity]),Sales_Fact[[#This Row],[Quantity]])</f>
        <v>4</v>
      </c>
      <c r="G558" s="1">
        <f>IF(ISBLANK(Sales_Fact[[#This Row],[Unit_Price]]),MEDIAN(Sales_Fact[Unit_Price]),Sales_Fact[[#This Row],[Unit_Price]])</f>
        <v>338.73</v>
      </c>
      <c r="H558" s="2">
        <f>IF(ISBLANK(Sales_Fact[[#This Row],[Discount]]),MEDIAN(Sales_Fact[Discount]),Sales_Fact[[#This Row],[Discount]])</f>
        <v>0.18</v>
      </c>
      <c r="I558" t="s">
        <v>1861</v>
      </c>
      <c r="J558" s="1">
        <f>Sales_Fact[[#This Row],[Quantity2]]*Sales_Fact[[#This Row],[Unit_Price3]]*(1-Sales_Fact[[#This Row],[Discount4]])</f>
        <v>1111.0344000000002</v>
      </c>
      <c r="K558" s="1">
        <f>Sales_Fact[[#This Row],[Quantity2]]*Sales_Fact[[#This Row],[Unit_Price3]]</f>
        <v>1354.92</v>
      </c>
      <c r="L558" s="1">
        <f>Sales_Fact[[#This Row],[Gross Amount]]*Sales_Fact[[#This Row],[Discount4]]</f>
        <v>243.88560000000001</v>
      </c>
      <c r="M558" s="1" t="str">
        <f>IF(Sales_Fact[[#This Row],[Total_Amount5]]&gt;1000,"High Value","Standard")</f>
        <v>High Value</v>
      </c>
      <c r="N558" s="1" t="str">
        <f>_xlfn.XLOOKUP(D558,Product_Dim!$A$2:$A$101,Product_Dim!$B$2:$B$101,"Not Found")</f>
        <v>WiFi Mesh Router</v>
      </c>
      <c r="O558" s="1" t="str">
        <f>_xlfn.XLOOKUP(D558,Product_Dim!$A$2:$A$101,Product_Dim!$C$2:$C$101)</f>
        <v>Electronics</v>
      </c>
      <c r="P558" s="1">
        <f>_xlfn.XLOOKUP(D558,Product_Dim!$A$2:$A$101,Product_Dim!$H$2:$H$101)</f>
        <v>480.9</v>
      </c>
      <c r="Q558" s="1" t="str">
        <f>_xlfn.XLOOKUP(C558,'Customer_Dim'!$A$2:$A$501,'Customer_Dim'!$I$2:$I$501)</f>
        <v>Silver</v>
      </c>
      <c r="R558" s="1" t="str">
        <f>_xlfn.XLOOKUP(C558,'Customer_Dim'!$A$2:$A$501,'Customer_Dim'!$D$2:$D$501)</f>
        <v>Male</v>
      </c>
      <c r="S558" s="1" t="str">
        <f>_xlfn.XLOOKUP(C558,'Customer_Dim'!$A$2:$A$501,'Customer_Dim'!$L$2:$L$501)</f>
        <v>Middle Age</v>
      </c>
      <c r="T558" s="1" t="str">
        <f>_xlfn.XLOOKUP(E558,Store_Dim!$A$2:$A$21,Store_Dim!$C$2:$C$21)</f>
        <v>South</v>
      </c>
      <c r="U558" s="1" t="str">
        <f>_xlfn.XLOOKUP(E558,Store_Dim!$A$2:$A$21,Store_Dim!$E$2:$E$21)</f>
        <v>Online</v>
      </c>
      <c r="V558" s="1">
        <f>Table8[[#This Row],[Cost]]*Table8[[#This Row],[Quantity]]</f>
        <v>1923.6</v>
      </c>
      <c r="W558" s="1">
        <f>Table8[[#This Row],[Total_Amount]]-Table8[[#This Row],[Total Cost]]</f>
        <v>-812.56559999999968</v>
      </c>
    </row>
    <row r="559" spans="1:23" hidden="1" x14ac:dyDescent="0.25">
      <c r="A559" t="s">
        <v>2918</v>
      </c>
      <c r="B559" s="3">
        <v>45424</v>
      </c>
      <c r="C559" t="s">
        <v>433</v>
      </c>
      <c r="D559" t="s">
        <v>1770</v>
      </c>
      <c r="E559" t="s">
        <v>1879</v>
      </c>
      <c r="F559" s="4">
        <f>IF(ISBLANK(Sales_Fact[[#This Row],[Quantity]]),MEDIAN(Sales_Fact[Quantity]),Sales_Fact[[#This Row],[Quantity]])</f>
        <v>3</v>
      </c>
      <c r="G559" s="1">
        <f>IF(ISBLANK(Sales_Fact[[#This Row],[Unit_Price]]),MEDIAN(Sales_Fact[Unit_Price]),Sales_Fact[[#This Row],[Unit_Price]])</f>
        <v>366.08</v>
      </c>
      <c r="H559" s="2">
        <f>IF(ISBLANK(Sales_Fact[[#This Row],[Discount]]),MEDIAN(Sales_Fact[Discount]),Sales_Fact[[#This Row],[Discount]])</f>
        <v>0.05</v>
      </c>
      <c r="I559" t="s">
        <v>1868</v>
      </c>
      <c r="J559" s="1">
        <f>Sales_Fact[[#This Row],[Quantity2]]*Sales_Fact[[#This Row],[Unit_Price3]]*(1-Sales_Fact[[#This Row],[Discount4]])</f>
        <v>1043.328</v>
      </c>
      <c r="K559" s="1">
        <f>Sales_Fact[[#This Row],[Quantity2]]*Sales_Fact[[#This Row],[Unit_Price3]]</f>
        <v>1098.24</v>
      </c>
      <c r="L559" s="1">
        <f>Sales_Fact[[#This Row],[Gross Amount]]*Sales_Fact[[#This Row],[Discount4]]</f>
        <v>54.912000000000006</v>
      </c>
      <c r="M559" s="1" t="str">
        <f>IF(Sales_Fact[[#This Row],[Total_Amount5]]&gt;1000,"High Value","Standard")</f>
        <v>High Value</v>
      </c>
      <c r="N559" s="1" t="str">
        <f>_xlfn.XLOOKUP(D559,Product_Dim!$A$2:$A$101,Product_Dim!$B$2:$B$101,"Not Found")</f>
        <v>Shin Guards – Adult</v>
      </c>
      <c r="O559" s="1" t="str">
        <f>_xlfn.XLOOKUP(D559,Product_Dim!$A$2:$A$101,Product_Dim!$C$2:$C$101)</f>
        <v>Sports</v>
      </c>
      <c r="P559" s="1">
        <f>_xlfn.XLOOKUP(D559,Product_Dim!$A$2:$A$101,Product_Dim!$H$2:$H$101)</f>
        <v>107.06</v>
      </c>
      <c r="Q559" s="1" t="str">
        <f>_xlfn.XLOOKUP(C559,'Customer_Dim'!$A$2:$A$501,'Customer_Dim'!$I$2:$I$501)</f>
        <v>Bronze</v>
      </c>
      <c r="R559" s="1" t="str">
        <f>_xlfn.XLOOKUP(C559,'Customer_Dim'!$A$2:$A$501,'Customer_Dim'!$D$2:$D$501)</f>
        <v>Male</v>
      </c>
      <c r="S559" s="1" t="str">
        <f>_xlfn.XLOOKUP(C559,'Customer_Dim'!$A$2:$A$501,'Customer_Dim'!$L$2:$L$501)</f>
        <v>Young</v>
      </c>
      <c r="T559" s="1" t="str">
        <f>_xlfn.XLOOKUP(E559,Store_Dim!$A$2:$A$21,Store_Dim!$C$2:$C$21)</f>
        <v>East</v>
      </c>
      <c r="U559" s="1" t="str">
        <f>_xlfn.XLOOKUP(E559,Store_Dim!$A$2:$A$21,Store_Dim!$E$2:$E$21)</f>
        <v>Flagship</v>
      </c>
      <c r="V559" s="1">
        <f>Table8[[#This Row],[Cost]]*Table8[[#This Row],[Quantity]]</f>
        <v>321.18</v>
      </c>
      <c r="W559" s="1">
        <f>Table8[[#This Row],[Total_Amount]]-Table8[[#This Row],[Total Cost]]</f>
        <v>722.14799999999991</v>
      </c>
    </row>
    <row r="560" spans="1:23" hidden="1" x14ac:dyDescent="0.25">
      <c r="A560" t="s">
        <v>2579</v>
      </c>
      <c r="B560" s="3">
        <v>45857</v>
      </c>
      <c r="C560" t="s">
        <v>433</v>
      </c>
      <c r="D560" t="s">
        <v>1617</v>
      </c>
      <c r="E560" t="s">
        <v>1909</v>
      </c>
      <c r="F560" s="4">
        <f>IF(ISBLANK(Sales_Fact[[#This Row],[Quantity]]),MEDIAN(Sales_Fact[Quantity]),Sales_Fact[[#This Row],[Quantity]])</f>
        <v>4</v>
      </c>
      <c r="G560" s="1">
        <f>IF(ISBLANK(Sales_Fact[[#This Row],[Unit_Price]]),MEDIAN(Sales_Fact[Unit_Price]),Sales_Fact[[#This Row],[Unit_Price]])</f>
        <v>539.48</v>
      </c>
      <c r="H560" s="2">
        <f>IF(ISBLANK(Sales_Fact[[#This Row],[Discount]]),MEDIAN(Sales_Fact[Discount]),Sales_Fact[[#This Row],[Discount]])</f>
        <v>0.28000000000000003</v>
      </c>
      <c r="I560" t="s">
        <v>1864</v>
      </c>
      <c r="J560" s="1">
        <f>Sales_Fact[[#This Row],[Quantity2]]*Sales_Fact[[#This Row],[Unit_Price3]]*(1-Sales_Fact[[#This Row],[Discount4]])</f>
        <v>1553.7023999999999</v>
      </c>
      <c r="K560" s="1">
        <f>Sales_Fact[[#This Row],[Quantity2]]*Sales_Fact[[#This Row],[Unit_Price3]]</f>
        <v>2157.92</v>
      </c>
      <c r="L560" s="1">
        <f>Sales_Fact[[#This Row],[Gross Amount]]*Sales_Fact[[#This Row],[Discount4]]</f>
        <v>604.21760000000006</v>
      </c>
      <c r="M560" s="1" t="str">
        <f>IF(Sales_Fact[[#This Row],[Total_Amount5]]&gt;1000,"High Value","Standard")</f>
        <v>High Value</v>
      </c>
      <c r="N560" s="1" t="str">
        <f>_xlfn.XLOOKUP(D560,Product_Dim!$A$2:$A$101,Product_Dim!$B$2:$B$101,"Not Found")</f>
        <v>Carbon Fiber Tennis Racket</v>
      </c>
      <c r="O560" s="1" t="str">
        <f>_xlfn.XLOOKUP(D560,Product_Dim!$A$2:$A$101,Product_Dim!$C$2:$C$101)</f>
        <v>Sports</v>
      </c>
      <c r="P560" s="1">
        <f>_xlfn.XLOOKUP(D560,Product_Dim!$A$2:$A$101,Product_Dim!$H$2:$H$101)</f>
        <v>484.62</v>
      </c>
      <c r="Q560" s="1" t="str">
        <f>_xlfn.XLOOKUP(C560,'Customer_Dim'!$A$2:$A$501,'Customer_Dim'!$I$2:$I$501)</f>
        <v>Bronze</v>
      </c>
      <c r="R560" s="1" t="str">
        <f>_xlfn.XLOOKUP(C560,'Customer_Dim'!$A$2:$A$501,'Customer_Dim'!$D$2:$D$501)</f>
        <v>Male</v>
      </c>
      <c r="S560" s="1" t="str">
        <f>_xlfn.XLOOKUP(C560,'Customer_Dim'!$A$2:$A$501,'Customer_Dim'!$L$2:$L$501)</f>
        <v>Young</v>
      </c>
      <c r="T560" s="1" t="str">
        <f>_xlfn.XLOOKUP(E560,Store_Dim!$A$2:$A$21,Store_Dim!$C$2:$C$21)</f>
        <v>South</v>
      </c>
      <c r="U560" s="1" t="str">
        <f>_xlfn.XLOOKUP(E560,Store_Dim!$A$2:$A$21,Store_Dim!$E$2:$E$21)</f>
        <v>Outlet</v>
      </c>
      <c r="V560" s="1">
        <f>Table8[[#This Row],[Cost]]*Table8[[#This Row],[Quantity]]</f>
        <v>1938.48</v>
      </c>
      <c r="W560" s="1">
        <f>Table8[[#This Row],[Total_Amount]]-Table8[[#This Row],[Total Cost]]</f>
        <v>-384.77760000000012</v>
      </c>
    </row>
    <row r="561" spans="1:23" hidden="1" x14ac:dyDescent="0.25">
      <c r="A561" t="s">
        <v>3762</v>
      </c>
      <c r="B561" s="3">
        <v>45426</v>
      </c>
      <c r="C561" t="s">
        <v>433</v>
      </c>
      <c r="D561" t="s">
        <v>1556</v>
      </c>
      <c r="E561" t="s">
        <v>1860</v>
      </c>
      <c r="F561" s="4">
        <f>IF(ISBLANK(Sales_Fact[[#This Row],[Quantity]]),MEDIAN(Sales_Fact[Quantity]),Sales_Fact[[#This Row],[Quantity]])</f>
        <v>1</v>
      </c>
      <c r="G561" s="1">
        <f>IF(ISBLANK(Sales_Fact[[#This Row],[Unit_Price]]),MEDIAN(Sales_Fact[Unit_Price]),Sales_Fact[[#This Row],[Unit_Price]])</f>
        <v>499.59</v>
      </c>
      <c r="H561" s="2">
        <f>IF(ISBLANK(Sales_Fact[[#This Row],[Discount]]),MEDIAN(Sales_Fact[Discount]),Sales_Fact[[#This Row],[Discount]])</f>
        <v>0.03</v>
      </c>
      <c r="I561" t="s">
        <v>1864</v>
      </c>
      <c r="J561" s="1">
        <f>Sales_Fact[[#This Row],[Quantity2]]*Sales_Fact[[#This Row],[Unit_Price3]]*(1-Sales_Fact[[#This Row],[Discount4]])</f>
        <v>484.60229999999996</v>
      </c>
      <c r="K561" s="1">
        <f>Sales_Fact[[#This Row],[Quantity2]]*Sales_Fact[[#This Row],[Unit_Price3]]</f>
        <v>499.59</v>
      </c>
      <c r="L561" s="1">
        <f>Sales_Fact[[#This Row],[Gross Amount]]*Sales_Fact[[#This Row],[Discount4]]</f>
        <v>14.987699999999998</v>
      </c>
      <c r="M561" s="1" t="str">
        <f>IF(Sales_Fact[[#This Row],[Total_Amount5]]&gt;1000,"High Value","Standard")</f>
        <v>Standard</v>
      </c>
      <c r="N561" s="1" t="str">
        <f>_xlfn.XLOOKUP(D561,Product_Dim!$A$2:$A$101,Product_Dim!$B$2:$B$101,"Not Found")</f>
        <v>Women's Casual Hoodie</v>
      </c>
      <c r="O561" s="1" t="str">
        <f>_xlfn.XLOOKUP(D561,Product_Dim!$A$2:$A$101,Product_Dim!$C$2:$C$101)</f>
        <v>Clothing</v>
      </c>
      <c r="P561" s="1">
        <f>_xlfn.XLOOKUP(D561,Product_Dim!$A$2:$A$101,Product_Dim!$H$2:$H$101)</f>
        <v>242.96499999999997</v>
      </c>
      <c r="Q561" s="1" t="str">
        <f>_xlfn.XLOOKUP(C561,'Customer_Dim'!$A$2:$A$501,'Customer_Dim'!$I$2:$I$501)</f>
        <v>Bronze</v>
      </c>
      <c r="R561" s="1" t="str">
        <f>_xlfn.XLOOKUP(C561,'Customer_Dim'!$A$2:$A$501,'Customer_Dim'!$D$2:$D$501)</f>
        <v>Male</v>
      </c>
      <c r="S561" s="1" t="str">
        <f>_xlfn.XLOOKUP(C561,'Customer_Dim'!$A$2:$A$501,'Customer_Dim'!$L$2:$L$501)</f>
        <v>Young</v>
      </c>
      <c r="T561" s="1" t="str">
        <f>_xlfn.XLOOKUP(E561,Store_Dim!$A$2:$A$21,Store_Dim!$C$2:$C$21)</f>
        <v>North</v>
      </c>
      <c r="U561" s="1" t="str">
        <f>_xlfn.XLOOKUP(E561,Store_Dim!$A$2:$A$21,Store_Dim!$E$2:$E$21)</f>
        <v>Outlet</v>
      </c>
      <c r="V561" s="1">
        <f>Table8[[#This Row],[Cost]]*Table8[[#This Row],[Quantity]]</f>
        <v>242.96499999999997</v>
      </c>
      <c r="W561" s="1">
        <f>Table8[[#This Row],[Total_Amount]]-Table8[[#This Row],[Total Cost]]</f>
        <v>241.63729999999998</v>
      </c>
    </row>
    <row r="562" spans="1:23" x14ac:dyDescent="0.25">
      <c r="A562" t="s">
        <v>3614</v>
      </c>
      <c r="B562" s="3">
        <v>45745</v>
      </c>
      <c r="C562" t="s">
        <v>433</v>
      </c>
      <c r="D562" t="s">
        <v>1740</v>
      </c>
      <c r="E562" t="s">
        <v>1870</v>
      </c>
      <c r="F562" s="4">
        <f>IF(ISBLANK(Sales_Fact[[#This Row],[Quantity]]),MEDIAN(Sales_Fact[Quantity]),Sales_Fact[[#This Row],[Quantity]])</f>
        <v>3</v>
      </c>
      <c r="G562" s="21">
        <f>IF(ISBLANK(Sales_Fact[[#This Row],[Unit_Price]]),MEDIAN(Sales_Fact[Unit_Price]),Sales_Fact[[#This Row],[Unit_Price]])</f>
        <v>330.04</v>
      </c>
      <c r="H562" s="2">
        <f>IF(ISBLANK(Sales_Fact[[#This Row],[Discount]]),MEDIAN(Sales_Fact[Discount]),Sales_Fact[[#This Row],[Discount]])</f>
        <v>0.2</v>
      </c>
      <c r="I562" t="s">
        <v>1868</v>
      </c>
      <c r="J562" s="21">
        <f>Sales_Fact[[#This Row],[Quantity2]]*Sales_Fact[[#This Row],[Unit_Price3]]*(1-Sales_Fact[[#This Row],[Discount4]])</f>
        <v>792.09600000000012</v>
      </c>
      <c r="K562" s="21">
        <f>Sales_Fact[[#This Row],[Quantity2]]*Sales_Fact[[#This Row],[Unit_Price3]]</f>
        <v>990.12000000000012</v>
      </c>
      <c r="L562" s="21">
        <f>Sales_Fact[[#This Row],[Gross Amount]]*Sales_Fact[[#This Row],[Discount4]]</f>
        <v>198.02400000000003</v>
      </c>
      <c r="M562" s="1" t="str">
        <f>IF(Sales_Fact[[#This Row],[Total_Amount5]]&gt;1000,"High Value","Standard")</f>
        <v>Standard</v>
      </c>
      <c r="N562" s="1" t="str">
        <f>_xlfn.XLOOKUP(D562,Product_Dim!$A$2:$A$101,Product_Dim!$B$2:$B$101,"Not Found")</f>
        <v>Organic Sunscreen Lotion</v>
      </c>
      <c r="O562" s="1" t="str">
        <f>_xlfn.XLOOKUP(D562,Product_Dim!$A$2:$A$101,Product_Dim!$C$2:$C$101)</f>
        <v>Beauty</v>
      </c>
      <c r="P562" s="1">
        <f>_xlfn.XLOOKUP(D562,Product_Dim!$A$2:$A$101,Product_Dim!$H$2:$H$101)</f>
        <v>266.86</v>
      </c>
      <c r="Q562" s="1" t="str">
        <f>_xlfn.XLOOKUP(C562,'Customer_Dim'!$A$2:$A$501,'Customer_Dim'!$I$2:$I$501)</f>
        <v>Bronze</v>
      </c>
      <c r="R562" s="1" t="str">
        <f>_xlfn.XLOOKUP(C562,'Customer_Dim'!$A$2:$A$501,'Customer_Dim'!$D$2:$D$501)</f>
        <v>Male</v>
      </c>
      <c r="S562" s="1" t="str">
        <f>_xlfn.XLOOKUP(C562,'Customer_Dim'!$A$2:$A$501,'Customer_Dim'!$L$2:$L$501)</f>
        <v>Young</v>
      </c>
      <c r="T562" s="1" t="str">
        <f>_xlfn.XLOOKUP(E562,Store_Dim!$A$2:$A$21,Store_Dim!$C$2:$C$21)</f>
        <v>North</v>
      </c>
      <c r="U562" s="1" t="str">
        <f>_xlfn.XLOOKUP(E562,Store_Dim!$A$2:$A$21,Store_Dim!$E$2:$E$21)</f>
        <v>Outlet</v>
      </c>
      <c r="V562" s="21">
        <f>Table8[[#This Row],[Cost]]*Table8[[#This Row],[Quantity]]</f>
        <v>800.58</v>
      </c>
      <c r="W562" s="21">
        <f>Table8[[#This Row],[Total_Amount]]-Table8[[#This Row],[Total Cost]]</f>
        <v>-8.4839999999999236</v>
      </c>
    </row>
    <row r="563" spans="1:23" hidden="1" x14ac:dyDescent="0.25">
      <c r="A563" t="s">
        <v>2264</v>
      </c>
      <c r="B563" s="3">
        <v>45535</v>
      </c>
      <c r="C563" t="s">
        <v>436</v>
      </c>
      <c r="D563" t="s">
        <v>1571</v>
      </c>
      <c r="E563" t="s">
        <v>1899</v>
      </c>
      <c r="F563" s="4">
        <f>IF(ISBLANK(Sales_Fact[[#This Row],[Quantity]]),MEDIAN(Sales_Fact[Quantity]),Sales_Fact[[#This Row],[Quantity]])</f>
        <v>2</v>
      </c>
      <c r="G563" s="1">
        <f>IF(ISBLANK(Sales_Fact[[#This Row],[Unit_Price]]),MEDIAN(Sales_Fact[Unit_Price]),Sales_Fact[[#This Row],[Unit_Price]])</f>
        <v>813.01</v>
      </c>
      <c r="H563" s="2">
        <f>IF(ISBLANK(Sales_Fact[[#This Row],[Discount]]),MEDIAN(Sales_Fact[Discount]),Sales_Fact[[#This Row],[Discount]])</f>
        <v>0.06</v>
      </c>
      <c r="I563" t="s">
        <v>1868</v>
      </c>
      <c r="J563" s="1">
        <f>Sales_Fact[[#This Row],[Quantity2]]*Sales_Fact[[#This Row],[Unit_Price3]]*(1-Sales_Fact[[#This Row],[Discount4]])</f>
        <v>1528.4587999999999</v>
      </c>
      <c r="K563" s="1">
        <f>Sales_Fact[[#This Row],[Quantity2]]*Sales_Fact[[#This Row],[Unit_Price3]]</f>
        <v>1626.02</v>
      </c>
      <c r="L563" s="1">
        <f>Sales_Fact[[#This Row],[Gross Amount]]*Sales_Fact[[#This Row],[Discount4]]</f>
        <v>97.561199999999999</v>
      </c>
      <c r="M563" s="1" t="str">
        <f>IF(Sales_Fact[[#This Row],[Total_Amount5]]&gt;1000,"High Value","Standard")</f>
        <v>High Value</v>
      </c>
      <c r="N563" s="1" t="str">
        <f>_xlfn.XLOOKUP(D563,Product_Dim!$A$2:$A$101,Product_Dim!$B$2:$B$101,"Not Found")</f>
        <v>LED Table Lamp</v>
      </c>
      <c r="O563" s="1" t="str">
        <f>_xlfn.XLOOKUP(D563,Product_Dim!$A$2:$A$101,Product_Dim!$C$2:$C$101)</f>
        <v>Home</v>
      </c>
      <c r="P563" s="1">
        <f>_xlfn.XLOOKUP(D563,Product_Dim!$A$2:$A$101,Product_Dim!$H$2:$H$101)</f>
        <v>218.86</v>
      </c>
      <c r="Q563" s="1" t="str">
        <f>_xlfn.XLOOKUP(C563,'Customer_Dim'!$A$2:$A$501,'Customer_Dim'!$I$2:$I$501)</f>
        <v>Platinum</v>
      </c>
      <c r="R563" s="1" t="str">
        <f>_xlfn.XLOOKUP(C563,'Customer_Dim'!$A$2:$A$501,'Customer_Dim'!$D$2:$D$501)</f>
        <v>Female</v>
      </c>
      <c r="S563" s="1" t="str">
        <f>_xlfn.XLOOKUP(C563,'Customer_Dim'!$A$2:$A$501,'Customer_Dim'!$L$2:$L$501)</f>
        <v>Senior</v>
      </c>
      <c r="T563" s="1" t="str">
        <f>_xlfn.XLOOKUP(E563,Store_Dim!$A$2:$A$21,Store_Dim!$C$2:$C$21)</f>
        <v>East</v>
      </c>
      <c r="U563" s="1" t="str">
        <f>_xlfn.XLOOKUP(E563,Store_Dim!$A$2:$A$21,Store_Dim!$E$2:$E$21)</f>
        <v>Flagship</v>
      </c>
      <c r="V563" s="1">
        <f>Table8[[#This Row],[Cost]]*Table8[[#This Row],[Quantity]]</f>
        <v>437.72</v>
      </c>
      <c r="W563" s="1">
        <f>Table8[[#This Row],[Total_Amount]]-Table8[[#This Row],[Total Cost]]</f>
        <v>1090.7387999999999</v>
      </c>
    </row>
    <row r="564" spans="1:23" x14ac:dyDescent="0.25">
      <c r="A564" t="s">
        <v>1947</v>
      </c>
      <c r="B564" s="3">
        <v>45927</v>
      </c>
      <c r="C564" t="s">
        <v>440</v>
      </c>
      <c r="D564" t="s">
        <v>1818</v>
      </c>
      <c r="E564" t="s">
        <v>1913</v>
      </c>
      <c r="F564" s="4">
        <f>IF(ISBLANK(Sales_Fact[[#This Row],[Quantity]]),MEDIAN(Sales_Fact[Quantity]),Sales_Fact[[#This Row],[Quantity]])</f>
        <v>4</v>
      </c>
      <c r="G564" s="21">
        <f>IF(ISBLANK(Sales_Fact[[#This Row],[Unit_Price]]),MEDIAN(Sales_Fact[Unit_Price]),Sales_Fact[[#This Row],[Unit_Price]])</f>
        <v>204.8</v>
      </c>
      <c r="H564" s="2">
        <f>IF(ISBLANK(Sales_Fact[[#This Row],[Discount]]),MEDIAN(Sales_Fact[Discount]),Sales_Fact[[#This Row],[Discount]])</f>
        <v>0.03</v>
      </c>
      <c r="I564" t="s">
        <v>1861</v>
      </c>
      <c r="J564" s="21">
        <f>Sales_Fact[[#This Row],[Quantity2]]*Sales_Fact[[#This Row],[Unit_Price3]]*(1-Sales_Fact[[#This Row],[Discount4]])</f>
        <v>794.62400000000002</v>
      </c>
      <c r="K564" s="21">
        <f>Sales_Fact[[#This Row],[Quantity2]]*Sales_Fact[[#This Row],[Unit_Price3]]</f>
        <v>819.2</v>
      </c>
      <c r="L564" s="21">
        <f>Sales_Fact[[#This Row],[Gross Amount]]*Sales_Fact[[#This Row],[Discount4]]</f>
        <v>24.576000000000001</v>
      </c>
      <c r="M564" s="1" t="str">
        <f>IF(Sales_Fact[[#This Row],[Total_Amount5]]&gt;1000,"High Value","Standard")</f>
        <v>Standard</v>
      </c>
      <c r="N564" s="1" t="str">
        <f>_xlfn.XLOOKUP(D564,Product_Dim!$A$2:$A$101,Product_Dim!$B$2:$B$101,"Not Found")</f>
        <v>Face Foundation Kit</v>
      </c>
      <c r="O564" s="1" t="str">
        <f>_xlfn.XLOOKUP(D564,Product_Dim!$A$2:$A$101,Product_Dim!$C$2:$C$101)</f>
        <v>Beauty</v>
      </c>
      <c r="P564" s="1">
        <f>_xlfn.XLOOKUP(D564,Product_Dim!$A$2:$A$101,Product_Dim!$H$2:$H$101)</f>
        <v>183.04</v>
      </c>
      <c r="Q564" s="1" t="str">
        <f>_xlfn.XLOOKUP(C564,'Customer_Dim'!$A$2:$A$501,'Customer_Dim'!$I$2:$I$501)</f>
        <v>Gold</v>
      </c>
      <c r="R564" s="1" t="str">
        <f>_xlfn.XLOOKUP(C564,'Customer_Dim'!$A$2:$A$501,'Customer_Dim'!$D$2:$D$501)</f>
        <v>Female</v>
      </c>
      <c r="S564" s="1" t="str">
        <f>_xlfn.XLOOKUP(C564,'Customer_Dim'!$A$2:$A$501,'Customer_Dim'!$L$2:$L$501)</f>
        <v>Senior</v>
      </c>
      <c r="T564" s="1" t="str">
        <f>_xlfn.XLOOKUP(E564,Store_Dim!$A$2:$A$21,Store_Dim!$C$2:$C$21)</f>
        <v>North</v>
      </c>
      <c r="U564" s="1" t="str">
        <f>_xlfn.XLOOKUP(E564,Store_Dim!$A$2:$A$21,Store_Dim!$E$2:$E$21)</f>
        <v>Online</v>
      </c>
      <c r="V564" s="21">
        <f>Table8[[#This Row],[Cost]]*Table8[[#This Row],[Quantity]]</f>
        <v>732.16</v>
      </c>
      <c r="W564" s="21">
        <f>Table8[[#This Row],[Total_Amount]]-Table8[[#This Row],[Total Cost]]</f>
        <v>62.464000000000055</v>
      </c>
    </row>
    <row r="565" spans="1:23" hidden="1" x14ac:dyDescent="0.25">
      <c r="A565" t="s">
        <v>2598</v>
      </c>
      <c r="B565" s="3">
        <v>45939</v>
      </c>
      <c r="C565" t="s">
        <v>440</v>
      </c>
      <c r="D565" t="s">
        <v>1644</v>
      </c>
      <c r="E565" t="s">
        <v>1881</v>
      </c>
      <c r="F565" s="4">
        <f>IF(ISBLANK(Sales_Fact[[#This Row],[Quantity]]),MEDIAN(Sales_Fact[Quantity]),Sales_Fact[[#This Row],[Quantity]])</f>
        <v>3</v>
      </c>
      <c r="G565" s="1">
        <f>IF(ISBLANK(Sales_Fact[[#This Row],[Unit_Price]]),MEDIAN(Sales_Fact[Unit_Price]),Sales_Fact[[#This Row],[Unit_Price]])</f>
        <v>728.32</v>
      </c>
      <c r="H565" s="2">
        <f>IF(ISBLANK(Sales_Fact[[#This Row],[Discount]]),MEDIAN(Sales_Fact[Discount]),Sales_Fact[[#This Row],[Discount]])</f>
        <v>0.01</v>
      </c>
      <c r="I565" t="s">
        <v>1868</v>
      </c>
      <c r="J565" s="1">
        <f>Sales_Fact[[#This Row],[Quantity2]]*Sales_Fact[[#This Row],[Unit_Price3]]*(1-Sales_Fact[[#This Row],[Discount4]])</f>
        <v>2163.1104</v>
      </c>
      <c r="K565" s="1">
        <f>Sales_Fact[[#This Row],[Quantity2]]*Sales_Fact[[#This Row],[Unit_Price3]]</f>
        <v>2184.96</v>
      </c>
      <c r="L565" s="1">
        <f>Sales_Fact[[#This Row],[Gross Amount]]*Sales_Fact[[#This Row],[Discount4]]</f>
        <v>21.849600000000002</v>
      </c>
      <c r="M565" s="1" t="str">
        <f>IF(Sales_Fact[[#This Row],[Total_Amount5]]&gt;1000,"High Value","Standard")</f>
        <v>High Value</v>
      </c>
      <c r="N565" s="1" t="str">
        <f>_xlfn.XLOOKUP(D565,Product_Dim!$A$2:$A$101,Product_Dim!$B$2:$B$101,"Not Found")</f>
        <v>Basketball</v>
      </c>
      <c r="O565" s="1" t="str">
        <f>_xlfn.XLOOKUP(D565,Product_Dim!$A$2:$A$101,Product_Dim!$C$2:$C$101)</f>
        <v>Sports</v>
      </c>
      <c r="P565" s="1">
        <f>_xlfn.XLOOKUP(D565,Product_Dim!$A$2:$A$101,Product_Dim!$H$2:$H$101)</f>
        <v>204.39</v>
      </c>
      <c r="Q565" s="1" t="str">
        <f>_xlfn.XLOOKUP(C565,'Customer_Dim'!$A$2:$A$501,'Customer_Dim'!$I$2:$I$501)</f>
        <v>Gold</v>
      </c>
      <c r="R565" s="1" t="str">
        <f>_xlfn.XLOOKUP(C565,'Customer_Dim'!$A$2:$A$501,'Customer_Dim'!$D$2:$D$501)</f>
        <v>Female</v>
      </c>
      <c r="S565" s="1" t="str">
        <f>_xlfn.XLOOKUP(C565,'Customer_Dim'!$A$2:$A$501,'Customer_Dim'!$L$2:$L$501)</f>
        <v>Senior</v>
      </c>
      <c r="T565" s="1" t="str">
        <f>_xlfn.XLOOKUP(E565,Store_Dim!$A$2:$A$21,Store_Dim!$C$2:$C$21)</f>
        <v>South</v>
      </c>
      <c r="U565" s="1" t="str">
        <f>_xlfn.XLOOKUP(E565,Store_Dim!$A$2:$A$21,Store_Dim!$E$2:$E$21)</f>
        <v>Outlet</v>
      </c>
      <c r="V565" s="1">
        <f>Table8[[#This Row],[Cost]]*Table8[[#This Row],[Quantity]]</f>
        <v>613.16999999999996</v>
      </c>
      <c r="W565" s="1">
        <f>Table8[[#This Row],[Total_Amount]]-Table8[[#This Row],[Total Cost]]</f>
        <v>1549.9404</v>
      </c>
    </row>
    <row r="566" spans="1:23" hidden="1" x14ac:dyDescent="0.25">
      <c r="A566" t="s">
        <v>3729</v>
      </c>
      <c r="B566" s="3">
        <v>45489</v>
      </c>
      <c r="C566" t="s">
        <v>440</v>
      </c>
      <c r="D566" t="s">
        <v>1794</v>
      </c>
      <c r="E566" t="s">
        <v>1913</v>
      </c>
      <c r="F566" s="4">
        <f>IF(ISBLANK(Sales_Fact[[#This Row],[Quantity]]),MEDIAN(Sales_Fact[Quantity]),Sales_Fact[[#This Row],[Quantity]])</f>
        <v>3</v>
      </c>
      <c r="G566" s="1">
        <f>IF(ISBLANK(Sales_Fact[[#This Row],[Unit_Price]]),MEDIAN(Sales_Fact[Unit_Price]),Sales_Fact[[#This Row],[Unit_Price]])</f>
        <v>836.4</v>
      </c>
      <c r="H566" s="2">
        <f>IF(ISBLANK(Sales_Fact[[#This Row],[Discount]]),MEDIAN(Sales_Fact[Discount]),Sales_Fact[[#This Row],[Discount]])</f>
        <v>0</v>
      </c>
      <c r="I566" t="s">
        <v>1861</v>
      </c>
      <c r="J566" s="1">
        <f>Sales_Fact[[#This Row],[Quantity2]]*Sales_Fact[[#This Row],[Unit_Price3]]*(1-Sales_Fact[[#This Row],[Discount4]])</f>
        <v>2509.1999999999998</v>
      </c>
      <c r="K566" s="1">
        <f>Sales_Fact[[#This Row],[Quantity2]]*Sales_Fact[[#This Row],[Unit_Price3]]</f>
        <v>2509.1999999999998</v>
      </c>
      <c r="L566" s="1">
        <f>Sales_Fact[[#This Row],[Gross Amount]]*Sales_Fact[[#This Row],[Discount4]]</f>
        <v>0</v>
      </c>
      <c r="M566" s="1" t="str">
        <f>IF(Sales_Fact[[#This Row],[Total_Amount5]]&gt;1000,"High Value","Standard")</f>
        <v>High Value</v>
      </c>
      <c r="N566" s="1" t="str">
        <f>_xlfn.XLOOKUP(D566,Product_Dim!$A$2:$A$101,Product_Dim!$B$2:$B$101,"Not Found")</f>
        <v>Badminton Racket Set</v>
      </c>
      <c r="O566" s="1" t="str">
        <f>_xlfn.XLOOKUP(D566,Product_Dim!$A$2:$A$101,Product_Dim!$C$2:$C$101)</f>
        <v>Sports</v>
      </c>
      <c r="P566" s="1">
        <f>_xlfn.XLOOKUP(D566,Product_Dim!$A$2:$A$101,Product_Dim!$H$2:$H$101)</f>
        <v>285.54000000000002</v>
      </c>
      <c r="Q566" s="1" t="str">
        <f>_xlfn.XLOOKUP(C566,'Customer_Dim'!$A$2:$A$501,'Customer_Dim'!$I$2:$I$501)</f>
        <v>Gold</v>
      </c>
      <c r="R566" s="1" t="str">
        <f>_xlfn.XLOOKUP(C566,'Customer_Dim'!$A$2:$A$501,'Customer_Dim'!$D$2:$D$501)</f>
        <v>Female</v>
      </c>
      <c r="S566" s="1" t="str">
        <f>_xlfn.XLOOKUP(C566,'Customer_Dim'!$A$2:$A$501,'Customer_Dim'!$L$2:$L$501)</f>
        <v>Senior</v>
      </c>
      <c r="T566" s="1" t="str">
        <f>_xlfn.XLOOKUP(E566,Store_Dim!$A$2:$A$21,Store_Dim!$C$2:$C$21)</f>
        <v>North</v>
      </c>
      <c r="U566" s="1" t="str">
        <f>_xlfn.XLOOKUP(E566,Store_Dim!$A$2:$A$21,Store_Dim!$E$2:$E$21)</f>
        <v>Online</v>
      </c>
      <c r="V566" s="1">
        <f>Table8[[#This Row],[Cost]]*Table8[[#This Row],[Quantity]]</f>
        <v>856.62000000000012</v>
      </c>
      <c r="W566" s="1">
        <f>Table8[[#This Row],[Total_Amount]]-Table8[[#This Row],[Total Cost]]</f>
        <v>1652.5799999999997</v>
      </c>
    </row>
    <row r="567" spans="1:23" hidden="1" x14ac:dyDescent="0.25">
      <c r="A567" t="s">
        <v>2197</v>
      </c>
      <c r="B567" s="3">
        <v>45679</v>
      </c>
      <c r="C567" t="s">
        <v>440</v>
      </c>
      <c r="D567" t="s">
        <v>1791</v>
      </c>
      <c r="E567" t="s">
        <v>1909</v>
      </c>
      <c r="F567" s="4">
        <f>IF(ISBLANK(Sales_Fact[[#This Row],[Quantity]]),MEDIAN(Sales_Fact[Quantity]),Sales_Fact[[#This Row],[Quantity]])</f>
        <v>1</v>
      </c>
      <c r="G567" s="1">
        <f>IF(ISBLANK(Sales_Fact[[#This Row],[Unit_Price]]),MEDIAN(Sales_Fact[Unit_Price]),Sales_Fact[[#This Row],[Unit_Price]])</f>
        <v>780.16</v>
      </c>
      <c r="H567" s="2">
        <f>IF(ISBLANK(Sales_Fact[[#This Row],[Discount]]),MEDIAN(Sales_Fact[Discount]),Sales_Fact[[#This Row],[Discount]])</f>
        <v>0.02</v>
      </c>
      <c r="I567" t="s">
        <v>1868</v>
      </c>
      <c r="J567" s="1">
        <f>Sales_Fact[[#This Row],[Quantity2]]*Sales_Fact[[#This Row],[Unit_Price3]]*(1-Sales_Fact[[#This Row],[Discount4]])</f>
        <v>764.55679999999995</v>
      </c>
      <c r="K567" s="1">
        <f>Sales_Fact[[#This Row],[Quantity2]]*Sales_Fact[[#This Row],[Unit_Price3]]</f>
        <v>780.16</v>
      </c>
      <c r="L567" s="1">
        <f>Sales_Fact[[#This Row],[Gross Amount]]*Sales_Fact[[#This Row],[Discount4]]</f>
        <v>15.603199999999999</v>
      </c>
      <c r="M567" s="1" t="str">
        <f>IF(Sales_Fact[[#This Row],[Total_Amount5]]&gt;1000,"High Value","Standard")</f>
        <v>Standard</v>
      </c>
      <c r="N567" s="1" t="str">
        <f>_xlfn.XLOOKUP(D567,Product_Dim!$A$2:$A$101,Product_Dim!$B$2:$B$101,"Not Found")</f>
        <v>Wall-Mounted Spice Rack</v>
      </c>
      <c r="O567" s="1" t="str">
        <f>_xlfn.XLOOKUP(D567,Product_Dim!$A$2:$A$101,Product_Dim!$C$2:$C$101)</f>
        <v>Home</v>
      </c>
      <c r="P567" s="1">
        <f>_xlfn.XLOOKUP(D567,Product_Dim!$A$2:$A$101,Product_Dim!$H$2:$H$101)</f>
        <v>143.43</v>
      </c>
      <c r="Q567" s="1" t="str">
        <f>_xlfn.XLOOKUP(C567,'Customer_Dim'!$A$2:$A$501,'Customer_Dim'!$I$2:$I$501)</f>
        <v>Gold</v>
      </c>
      <c r="R567" s="1" t="str">
        <f>_xlfn.XLOOKUP(C567,'Customer_Dim'!$A$2:$A$501,'Customer_Dim'!$D$2:$D$501)</f>
        <v>Female</v>
      </c>
      <c r="S567" s="1" t="str">
        <f>_xlfn.XLOOKUP(C567,'Customer_Dim'!$A$2:$A$501,'Customer_Dim'!$L$2:$L$501)</f>
        <v>Senior</v>
      </c>
      <c r="T567" s="1" t="str">
        <f>_xlfn.XLOOKUP(E567,Store_Dim!$A$2:$A$21,Store_Dim!$C$2:$C$21)</f>
        <v>South</v>
      </c>
      <c r="U567" s="1" t="str">
        <f>_xlfn.XLOOKUP(E567,Store_Dim!$A$2:$A$21,Store_Dim!$E$2:$E$21)</f>
        <v>Outlet</v>
      </c>
      <c r="V567" s="1">
        <f>Table8[[#This Row],[Cost]]*Table8[[#This Row],[Quantity]]</f>
        <v>143.43</v>
      </c>
      <c r="W567" s="1">
        <f>Table8[[#This Row],[Total_Amount]]-Table8[[#This Row],[Total Cost]]</f>
        <v>621.1268</v>
      </c>
    </row>
    <row r="568" spans="1:23" hidden="1" x14ac:dyDescent="0.25">
      <c r="A568" t="s">
        <v>2339</v>
      </c>
      <c r="B568" s="3">
        <v>45311</v>
      </c>
      <c r="C568" t="s">
        <v>443</v>
      </c>
      <c r="D568" t="s">
        <v>1716</v>
      </c>
      <c r="E568" t="s">
        <v>1879</v>
      </c>
      <c r="F568" s="4">
        <f>IF(ISBLANK(Sales_Fact[[#This Row],[Quantity]]),MEDIAN(Sales_Fact[Quantity]),Sales_Fact[[#This Row],[Quantity]])</f>
        <v>4</v>
      </c>
      <c r="G568" s="1">
        <f>IF(ISBLANK(Sales_Fact[[#This Row],[Unit_Price]]),MEDIAN(Sales_Fact[Unit_Price]),Sales_Fact[[#This Row],[Unit_Price]])</f>
        <v>354.12</v>
      </c>
      <c r="H568" s="2">
        <f>IF(ISBLANK(Sales_Fact[[#This Row],[Discount]]),MEDIAN(Sales_Fact[Discount]),Sales_Fact[[#This Row],[Discount]])</f>
        <v>0.06</v>
      </c>
      <c r="I568" t="s">
        <v>1861</v>
      </c>
      <c r="J568" s="1">
        <f>Sales_Fact[[#This Row],[Quantity2]]*Sales_Fact[[#This Row],[Unit_Price3]]*(1-Sales_Fact[[#This Row],[Discount4]])</f>
        <v>1331.4911999999999</v>
      </c>
      <c r="K568" s="1">
        <f>Sales_Fact[[#This Row],[Quantity2]]*Sales_Fact[[#This Row],[Unit_Price3]]</f>
        <v>1416.48</v>
      </c>
      <c r="L568" s="1">
        <f>Sales_Fact[[#This Row],[Gross Amount]]*Sales_Fact[[#This Row],[Discount4]]</f>
        <v>84.988799999999998</v>
      </c>
      <c r="M568" s="1" t="str">
        <f>IF(Sales_Fact[[#This Row],[Total_Amount5]]&gt;1000,"High Value","Standard")</f>
        <v>High Value</v>
      </c>
      <c r="N568" s="1" t="str">
        <f>_xlfn.XLOOKUP(D568,Product_Dim!$A$2:$A$101,Product_Dim!$B$2:$B$101,"Not Found")</f>
        <v>Ceramic Plant Pot</v>
      </c>
      <c r="O568" s="1" t="str">
        <f>_xlfn.XLOOKUP(D568,Product_Dim!$A$2:$A$101,Product_Dim!$C$2:$C$101)</f>
        <v>Home</v>
      </c>
      <c r="P568" s="1">
        <f>_xlfn.XLOOKUP(D568,Product_Dim!$A$2:$A$101,Product_Dim!$H$2:$H$101)</f>
        <v>81.75</v>
      </c>
      <c r="Q568" s="1" t="str">
        <f>_xlfn.XLOOKUP(C568,'Customer_Dim'!$A$2:$A$501,'Customer_Dim'!$I$2:$I$501)</f>
        <v>Platinum</v>
      </c>
      <c r="R568" s="1" t="str">
        <f>_xlfn.XLOOKUP(C568,'Customer_Dim'!$A$2:$A$501,'Customer_Dim'!$D$2:$D$501)</f>
        <v>Male</v>
      </c>
      <c r="S568" s="1" t="str">
        <f>_xlfn.XLOOKUP(C568,'Customer_Dim'!$A$2:$A$501,'Customer_Dim'!$L$2:$L$501)</f>
        <v>Middle Age</v>
      </c>
      <c r="T568" s="1" t="str">
        <f>_xlfn.XLOOKUP(E568,Store_Dim!$A$2:$A$21,Store_Dim!$C$2:$C$21)</f>
        <v>East</v>
      </c>
      <c r="U568" s="1" t="str">
        <f>_xlfn.XLOOKUP(E568,Store_Dim!$A$2:$A$21,Store_Dim!$E$2:$E$21)</f>
        <v>Flagship</v>
      </c>
      <c r="V568" s="1">
        <f>Table8[[#This Row],[Cost]]*Table8[[#This Row],[Quantity]]</f>
        <v>327</v>
      </c>
      <c r="W568" s="1">
        <f>Table8[[#This Row],[Total_Amount]]-Table8[[#This Row],[Total Cost]]</f>
        <v>1004.4911999999999</v>
      </c>
    </row>
    <row r="569" spans="1:23" hidden="1" x14ac:dyDescent="0.25">
      <c r="A569" t="s">
        <v>2564</v>
      </c>
      <c r="B569" s="3">
        <v>45255</v>
      </c>
      <c r="C569" t="s">
        <v>446</v>
      </c>
      <c r="D569" t="s">
        <v>1791</v>
      </c>
      <c r="E569" t="s">
        <v>1909</v>
      </c>
      <c r="F569" s="4">
        <f>IF(ISBLANK(Sales_Fact[[#This Row],[Quantity]]),MEDIAN(Sales_Fact[Quantity]),Sales_Fact[[#This Row],[Quantity]])</f>
        <v>4</v>
      </c>
      <c r="G569" s="1">
        <f>IF(ISBLANK(Sales_Fact[[#This Row],[Unit_Price]]),MEDIAN(Sales_Fact[Unit_Price]),Sales_Fact[[#This Row],[Unit_Price]])</f>
        <v>282.48</v>
      </c>
      <c r="H569" s="2">
        <f>IF(ISBLANK(Sales_Fact[[#This Row],[Discount]]),MEDIAN(Sales_Fact[Discount]),Sales_Fact[[#This Row],[Discount]])</f>
        <v>0.11</v>
      </c>
      <c r="I569" t="s">
        <v>1861</v>
      </c>
      <c r="J569" s="1">
        <f>Sales_Fact[[#This Row],[Quantity2]]*Sales_Fact[[#This Row],[Unit_Price3]]*(1-Sales_Fact[[#This Row],[Discount4]])</f>
        <v>1005.6288000000001</v>
      </c>
      <c r="K569" s="1">
        <f>Sales_Fact[[#This Row],[Quantity2]]*Sales_Fact[[#This Row],[Unit_Price3]]</f>
        <v>1129.92</v>
      </c>
      <c r="L569" s="1">
        <f>Sales_Fact[[#This Row],[Gross Amount]]*Sales_Fact[[#This Row],[Discount4]]</f>
        <v>124.2912</v>
      </c>
      <c r="M569" s="1" t="str">
        <f>IF(Sales_Fact[[#This Row],[Total_Amount5]]&gt;1000,"High Value","Standard")</f>
        <v>High Value</v>
      </c>
      <c r="N569" s="1" t="str">
        <f>_xlfn.XLOOKUP(D569,Product_Dim!$A$2:$A$101,Product_Dim!$B$2:$B$101,"Not Found")</f>
        <v>Wall-Mounted Spice Rack</v>
      </c>
      <c r="O569" s="1" t="str">
        <f>_xlfn.XLOOKUP(D569,Product_Dim!$A$2:$A$101,Product_Dim!$C$2:$C$101)</f>
        <v>Home</v>
      </c>
      <c r="P569" s="1">
        <f>_xlfn.XLOOKUP(D569,Product_Dim!$A$2:$A$101,Product_Dim!$H$2:$H$101)</f>
        <v>143.43</v>
      </c>
      <c r="Q569" s="1" t="str">
        <f>_xlfn.XLOOKUP(C569,'Customer_Dim'!$A$2:$A$501,'Customer_Dim'!$I$2:$I$501)</f>
        <v>Silver</v>
      </c>
      <c r="R569" s="1" t="str">
        <f>_xlfn.XLOOKUP(C569,'Customer_Dim'!$A$2:$A$501,'Customer_Dim'!$D$2:$D$501)</f>
        <v>Male</v>
      </c>
      <c r="S569" s="1" t="str">
        <f>_xlfn.XLOOKUP(C569,'Customer_Dim'!$A$2:$A$501,'Customer_Dim'!$L$2:$L$501)</f>
        <v>Middle Age</v>
      </c>
      <c r="T569" s="1" t="str">
        <f>_xlfn.XLOOKUP(E569,Store_Dim!$A$2:$A$21,Store_Dim!$C$2:$C$21)</f>
        <v>South</v>
      </c>
      <c r="U569" s="1" t="str">
        <f>_xlfn.XLOOKUP(E569,Store_Dim!$A$2:$A$21,Store_Dim!$E$2:$E$21)</f>
        <v>Outlet</v>
      </c>
      <c r="V569" s="1">
        <f>Table8[[#This Row],[Cost]]*Table8[[#This Row],[Quantity]]</f>
        <v>573.72</v>
      </c>
      <c r="W569" s="1">
        <f>Table8[[#This Row],[Total_Amount]]-Table8[[#This Row],[Total Cost]]</f>
        <v>431.90880000000004</v>
      </c>
    </row>
    <row r="570" spans="1:23" hidden="1" x14ac:dyDescent="0.25">
      <c r="A570" t="s">
        <v>2224</v>
      </c>
      <c r="B570" s="3">
        <v>45465</v>
      </c>
      <c r="C570" t="s">
        <v>446</v>
      </c>
      <c r="D570" t="s">
        <v>1582</v>
      </c>
      <c r="E570" t="s">
        <v>1888</v>
      </c>
      <c r="F570" s="4">
        <f>IF(ISBLANK(Sales_Fact[[#This Row],[Quantity]]),MEDIAN(Sales_Fact[Quantity]),Sales_Fact[[#This Row],[Quantity]])</f>
        <v>2</v>
      </c>
      <c r="G570" s="1">
        <f>IF(ISBLANK(Sales_Fact[[#This Row],[Unit_Price]]),MEDIAN(Sales_Fact[Unit_Price]),Sales_Fact[[#This Row],[Unit_Price]])</f>
        <v>740.68</v>
      </c>
      <c r="H570" s="2">
        <f>IF(ISBLANK(Sales_Fact[[#This Row],[Discount]]),MEDIAN(Sales_Fact[Discount]),Sales_Fact[[#This Row],[Discount]])</f>
        <v>0.02</v>
      </c>
      <c r="I570" t="s">
        <v>1864</v>
      </c>
      <c r="J570" s="1">
        <f>Sales_Fact[[#This Row],[Quantity2]]*Sales_Fact[[#This Row],[Unit_Price3]]*(1-Sales_Fact[[#This Row],[Discount4]])</f>
        <v>1451.7327999999998</v>
      </c>
      <c r="K570" s="1">
        <f>Sales_Fact[[#This Row],[Quantity2]]*Sales_Fact[[#This Row],[Unit_Price3]]</f>
        <v>1481.36</v>
      </c>
      <c r="L570" s="1">
        <f>Sales_Fact[[#This Row],[Gross Amount]]*Sales_Fact[[#This Row],[Discount4]]</f>
        <v>29.627199999999998</v>
      </c>
      <c r="M570" s="1" t="str">
        <f>IF(Sales_Fact[[#This Row],[Total_Amount5]]&gt;1000,"High Value","Standard")</f>
        <v>High Value</v>
      </c>
      <c r="N570" s="1" t="str">
        <f>_xlfn.XLOOKUP(D570,Product_Dim!$A$2:$A$101,Product_Dim!$B$2:$B$101,"Not Found")</f>
        <v>Ceramic Kitchen Bowl Set</v>
      </c>
      <c r="O570" s="1" t="str">
        <f>_xlfn.XLOOKUP(D570,Product_Dim!$A$2:$A$101,Product_Dim!$C$2:$C$101)</f>
        <v>Home</v>
      </c>
      <c r="P570" s="1">
        <f>_xlfn.XLOOKUP(D570,Product_Dim!$A$2:$A$101,Product_Dim!$H$2:$H$101)</f>
        <v>298.86</v>
      </c>
      <c r="Q570" s="1" t="str">
        <f>_xlfn.XLOOKUP(C570,'Customer_Dim'!$A$2:$A$501,'Customer_Dim'!$I$2:$I$501)</f>
        <v>Silver</v>
      </c>
      <c r="R570" s="1" t="str">
        <f>_xlfn.XLOOKUP(C570,'Customer_Dim'!$A$2:$A$501,'Customer_Dim'!$D$2:$D$501)</f>
        <v>Male</v>
      </c>
      <c r="S570" s="1" t="str">
        <f>_xlfn.XLOOKUP(C570,'Customer_Dim'!$A$2:$A$501,'Customer_Dim'!$L$2:$L$501)</f>
        <v>Middle Age</v>
      </c>
      <c r="T570" s="1" t="str">
        <f>_xlfn.XLOOKUP(E570,Store_Dim!$A$2:$A$21,Store_Dim!$C$2:$C$21)</f>
        <v>North</v>
      </c>
      <c r="U570" s="1" t="str">
        <f>_xlfn.XLOOKUP(E570,Store_Dim!$A$2:$A$21,Store_Dim!$E$2:$E$21)</f>
        <v>Flagship</v>
      </c>
      <c r="V570" s="1">
        <f>Table8[[#This Row],[Cost]]*Table8[[#This Row],[Quantity]]</f>
        <v>597.72</v>
      </c>
      <c r="W570" s="1">
        <f>Table8[[#This Row],[Total_Amount]]-Table8[[#This Row],[Total Cost]]</f>
        <v>854.01279999999974</v>
      </c>
    </row>
    <row r="571" spans="1:23" hidden="1" x14ac:dyDescent="0.25">
      <c r="A571" t="s">
        <v>2061</v>
      </c>
      <c r="B571" s="3">
        <v>45371</v>
      </c>
      <c r="C571" t="s">
        <v>446</v>
      </c>
      <c r="D571" t="s">
        <v>1626</v>
      </c>
      <c r="E571" t="s">
        <v>1888</v>
      </c>
      <c r="F571" s="4">
        <f>IF(ISBLANK(Sales_Fact[[#This Row],[Quantity]]),MEDIAN(Sales_Fact[Quantity]),Sales_Fact[[#This Row],[Quantity]])</f>
        <v>3</v>
      </c>
      <c r="G571" s="1">
        <f>IF(ISBLANK(Sales_Fact[[#This Row],[Unit_Price]]),MEDIAN(Sales_Fact[Unit_Price]),Sales_Fact[[#This Row],[Unit_Price]])</f>
        <v>600.58000000000004</v>
      </c>
      <c r="H571" s="2">
        <f>IF(ISBLANK(Sales_Fact[[#This Row],[Discount]]),MEDIAN(Sales_Fact[Discount]),Sales_Fact[[#This Row],[Discount]])</f>
        <v>0.28999999999999998</v>
      </c>
      <c r="I571" t="s">
        <v>1864</v>
      </c>
      <c r="J571" s="1">
        <f>Sales_Fact[[#This Row],[Quantity2]]*Sales_Fact[[#This Row],[Unit_Price3]]*(1-Sales_Fact[[#This Row],[Discount4]])</f>
        <v>1279.2354</v>
      </c>
      <c r="K571" s="1">
        <f>Sales_Fact[[#This Row],[Quantity2]]*Sales_Fact[[#This Row],[Unit_Price3]]</f>
        <v>1801.7400000000002</v>
      </c>
      <c r="L571" s="1">
        <f>Sales_Fact[[#This Row],[Gross Amount]]*Sales_Fact[[#This Row],[Discount4]]</f>
        <v>522.50459999999998</v>
      </c>
      <c r="M571" s="1" t="str">
        <f>IF(Sales_Fact[[#This Row],[Total_Amount5]]&gt;1000,"High Value","Standard")</f>
        <v>High Value</v>
      </c>
      <c r="N571" s="1" t="str">
        <f>_xlfn.XLOOKUP(D571,Product_Dim!$A$2:$A$101,Product_Dim!$B$2:$B$101,"Not Found")</f>
        <v>Women's Scarf Set</v>
      </c>
      <c r="O571" s="1" t="str">
        <f>_xlfn.XLOOKUP(D571,Product_Dim!$A$2:$A$101,Product_Dim!$C$2:$C$101)</f>
        <v>Clothing</v>
      </c>
      <c r="P571" s="1">
        <f>_xlfn.XLOOKUP(D571,Product_Dim!$A$2:$A$101,Product_Dim!$H$2:$H$101)</f>
        <v>174.02</v>
      </c>
      <c r="Q571" s="1" t="str">
        <f>_xlfn.XLOOKUP(C571,'Customer_Dim'!$A$2:$A$501,'Customer_Dim'!$I$2:$I$501)</f>
        <v>Silver</v>
      </c>
      <c r="R571" s="1" t="str">
        <f>_xlfn.XLOOKUP(C571,'Customer_Dim'!$A$2:$A$501,'Customer_Dim'!$D$2:$D$501)</f>
        <v>Male</v>
      </c>
      <c r="S571" s="1" t="str">
        <f>_xlfn.XLOOKUP(C571,'Customer_Dim'!$A$2:$A$501,'Customer_Dim'!$L$2:$L$501)</f>
        <v>Middle Age</v>
      </c>
      <c r="T571" s="1" t="str">
        <f>_xlfn.XLOOKUP(E571,Store_Dim!$A$2:$A$21,Store_Dim!$C$2:$C$21)</f>
        <v>North</v>
      </c>
      <c r="U571" s="1" t="str">
        <f>_xlfn.XLOOKUP(E571,Store_Dim!$A$2:$A$21,Store_Dim!$E$2:$E$21)</f>
        <v>Flagship</v>
      </c>
      <c r="V571" s="1">
        <f>Table8[[#This Row],[Cost]]*Table8[[#This Row],[Quantity]]</f>
        <v>522.06000000000006</v>
      </c>
      <c r="W571" s="1">
        <f>Table8[[#This Row],[Total_Amount]]-Table8[[#This Row],[Total Cost]]</f>
        <v>757.17539999999997</v>
      </c>
    </row>
    <row r="572" spans="1:23" hidden="1" x14ac:dyDescent="0.25">
      <c r="A572" t="s">
        <v>2853</v>
      </c>
      <c r="B572" s="3">
        <v>45730</v>
      </c>
      <c r="C572" t="s">
        <v>446</v>
      </c>
      <c r="D572" t="s">
        <v>1737</v>
      </c>
      <c r="E572" t="s">
        <v>1879</v>
      </c>
      <c r="F572" s="4">
        <f>IF(ISBLANK(Sales_Fact[[#This Row],[Quantity]]),MEDIAN(Sales_Fact[Quantity]),Sales_Fact[[#This Row],[Quantity]])</f>
        <v>3</v>
      </c>
      <c r="G572" s="1">
        <f>IF(ISBLANK(Sales_Fact[[#This Row],[Unit_Price]]),MEDIAN(Sales_Fact[Unit_Price]),Sales_Fact[[#This Row],[Unit_Price]])</f>
        <v>345.58</v>
      </c>
      <c r="H572" s="2">
        <f>IF(ISBLANK(Sales_Fact[[#This Row],[Discount]]),MEDIAN(Sales_Fact[Discount]),Sales_Fact[[#This Row],[Discount]])</f>
        <v>0.22</v>
      </c>
      <c r="I572" t="s">
        <v>1868</v>
      </c>
      <c r="J572" s="1">
        <f>Sales_Fact[[#This Row],[Quantity2]]*Sales_Fact[[#This Row],[Unit_Price3]]*(1-Sales_Fact[[#This Row],[Discount4]])</f>
        <v>808.65719999999999</v>
      </c>
      <c r="K572" s="1">
        <f>Sales_Fact[[#This Row],[Quantity2]]*Sales_Fact[[#This Row],[Unit_Price3]]</f>
        <v>1036.74</v>
      </c>
      <c r="L572" s="1">
        <f>Sales_Fact[[#This Row],[Gross Amount]]*Sales_Fact[[#This Row],[Discount4]]</f>
        <v>228.08279999999999</v>
      </c>
      <c r="M572" s="1" t="str">
        <f>IF(Sales_Fact[[#This Row],[Total_Amount5]]&gt;1000,"High Value","Standard")</f>
        <v>Standard</v>
      </c>
      <c r="N572" s="1" t="str">
        <f>_xlfn.XLOOKUP(D572,Product_Dim!$A$2:$A$101,Product_Dim!$B$2:$B$101,"Not Found")</f>
        <v>Laptop Cooling Pad</v>
      </c>
      <c r="O572" s="1" t="str">
        <f>_xlfn.XLOOKUP(D572,Product_Dim!$A$2:$A$101,Product_Dim!$C$2:$C$101)</f>
        <v>Electronics</v>
      </c>
      <c r="P572" s="1">
        <f>_xlfn.XLOOKUP(D572,Product_Dim!$A$2:$A$101,Product_Dim!$H$2:$H$101)</f>
        <v>86.42</v>
      </c>
      <c r="Q572" s="1" t="str">
        <f>_xlfn.XLOOKUP(C572,'Customer_Dim'!$A$2:$A$501,'Customer_Dim'!$I$2:$I$501)</f>
        <v>Silver</v>
      </c>
      <c r="R572" s="1" t="str">
        <f>_xlfn.XLOOKUP(C572,'Customer_Dim'!$A$2:$A$501,'Customer_Dim'!$D$2:$D$501)</f>
        <v>Male</v>
      </c>
      <c r="S572" s="1" t="str">
        <f>_xlfn.XLOOKUP(C572,'Customer_Dim'!$A$2:$A$501,'Customer_Dim'!$L$2:$L$501)</f>
        <v>Middle Age</v>
      </c>
      <c r="T572" s="1" t="str">
        <f>_xlfn.XLOOKUP(E572,Store_Dim!$A$2:$A$21,Store_Dim!$C$2:$C$21)</f>
        <v>East</v>
      </c>
      <c r="U572" s="1" t="str">
        <f>_xlfn.XLOOKUP(E572,Store_Dim!$A$2:$A$21,Store_Dim!$E$2:$E$21)</f>
        <v>Flagship</v>
      </c>
      <c r="V572" s="1">
        <f>Table8[[#This Row],[Cost]]*Table8[[#This Row],[Quantity]]</f>
        <v>259.26</v>
      </c>
      <c r="W572" s="1">
        <f>Table8[[#This Row],[Total_Amount]]-Table8[[#This Row],[Total Cost]]</f>
        <v>549.3972</v>
      </c>
    </row>
    <row r="573" spans="1:23" x14ac:dyDescent="0.25">
      <c r="A573" t="s">
        <v>3885</v>
      </c>
      <c r="B573" s="3">
        <v>45460</v>
      </c>
      <c r="C573" t="s">
        <v>446</v>
      </c>
      <c r="D573" t="s">
        <v>1818</v>
      </c>
      <c r="E573" t="s">
        <v>1901</v>
      </c>
      <c r="F573" s="4">
        <f>IF(ISBLANK(Sales_Fact[[#This Row],[Quantity]]),MEDIAN(Sales_Fact[Quantity]),Sales_Fact[[#This Row],[Quantity]])</f>
        <v>1</v>
      </c>
      <c r="G573" s="21">
        <f>IF(ISBLANK(Sales_Fact[[#This Row],[Unit_Price]]),MEDIAN(Sales_Fact[Unit_Price]),Sales_Fact[[#This Row],[Unit_Price]])</f>
        <v>974.52</v>
      </c>
      <c r="H573" s="2">
        <f>IF(ISBLANK(Sales_Fact[[#This Row],[Discount]]),MEDIAN(Sales_Fact[Discount]),Sales_Fact[[#This Row],[Discount]])</f>
        <v>0.01</v>
      </c>
      <c r="I573" t="s">
        <v>1864</v>
      </c>
      <c r="J573" s="21">
        <f>Sales_Fact[[#This Row],[Quantity2]]*Sales_Fact[[#This Row],[Unit_Price3]]*(1-Sales_Fact[[#This Row],[Discount4]])</f>
        <v>964.77480000000003</v>
      </c>
      <c r="K573" s="21">
        <f>Sales_Fact[[#This Row],[Quantity2]]*Sales_Fact[[#This Row],[Unit_Price3]]</f>
        <v>974.52</v>
      </c>
      <c r="L573" s="21">
        <f>Sales_Fact[[#This Row],[Gross Amount]]*Sales_Fact[[#This Row],[Discount4]]</f>
        <v>9.7452000000000005</v>
      </c>
      <c r="M573" s="1" t="str">
        <f>IF(Sales_Fact[[#This Row],[Total_Amount5]]&gt;1000,"High Value","Standard")</f>
        <v>Standard</v>
      </c>
      <c r="N573" s="1" t="str">
        <f>_xlfn.XLOOKUP(D573,Product_Dim!$A$2:$A$101,Product_Dim!$B$2:$B$101,"Not Found")</f>
        <v>Face Foundation Kit</v>
      </c>
      <c r="O573" s="1" t="str">
        <f>_xlfn.XLOOKUP(D573,Product_Dim!$A$2:$A$101,Product_Dim!$C$2:$C$101)</f>
        <v>Beauty</v>
      </c>
      <c r="P573" s="1">
        <f>_xlfn.XLOOKUP(D573,Product_Dim!$A$2:$A$101,Product_Dim!$H$2:$H$101)</f>
        <v>183.04</v>
      </c>
      <c r="Q573" s="1" t="str">
        <f>_xlfn.XLOOKUP(C573,'Customer_Dim'!$A$2:$A$501,'Customer_Dim'!$I$2:$I$501)</f>
        <v>Silver</v>
      </c>
      <c r="R573" s="1" t="str">
        <f>_xlfn.XLOOKUP(C573,'Customer_Dim'!$A$2:$A$501,'Customer_Dim'!$D$2:$D$501)</f>
        <v>Male</v>
      </c>
      <c r="S573" s="1" t="str">
        <f>_xlfn.XLOOKUP(C573,'Customer_Dim'!$A$2:$A$501,'Customer_Dim'!$L$2:$L$501)</f>
        <v>Middle Age</v>
      </c>
      <c r="T573" s="1" t="str">
        <f>_xlfn.XLOOKUP(E573,Store_Dim!$A$2:$A$21,Store_Dim!$C$2:$C$21)</f>
        <v>East</v>
      </c>
      <c r="U573" s="1" t="str">
        <f>_xlfn.XLOOKUP(E573,Store_Dim!$A$2:$A$21,Store_Dim!$E$2:$E$21)</f>
        <v>Online</v>
      </c>
      <c r="V573" s="21">
        <f>Table8[[#This Row],[Cost]]*Table8[[#This Row],[Quantity]]</f>
        <v>183.04</v>
      </c>
      <c r="W573" s="21">
        <f>Table8[[#This Row],[Total_Amount]]-Table8[[#This Row],[Total Cost]]</f>
        <v>781.73480000000006</v>
      </c>
    </row>
    <row r="574" spans="1:23" hidden="1" x14ac:dyDescent="0.25">
      <c r="A574" t="s">
        <v>3146</v>
      </c>
      <c r="B574" s="3">
        <v>45488</v>
      </c>
      <c r="C574" t="s">
        <v>446</v>
      </c>
      <c r="D574" t="s">
        <v>1680</v>
      </c>
      <c r="E574" t="s">
        <v>1866</v>
      </c>
      <c r="F574" s="4">
        <f>IF(ISBLANK(Sales_Fact[[#This Row],[Quantity]]),MEDIAN(Sales_Fact[Quantity]),Sales_Fact[[#This Row],[Quantity]])</f>
        <v>3</v>
      </c>
      <c r="G574" s="1">
        <f>IF(ISBLANK(Sales_Fact[[#This Row],[Unit_Price]]),MEDIAN(Sales_Fact[Unit_Price]),Sales_Fact[[#This Row],[Unit_Price]])</f>
        <v>282.33</v>
      </c>
      <c r="H574" s="2">
        <f>IF(ISBLANK(Sales_Fact[[#This Row],[Discount]]),MEDIAN(Sales_Fact[Discount]),Sales_Fact[[#This Row],[Discount]])</f>
        <v>7.0000000000000007E-2</v>
      </c>
      <c r="I574" t="s">
        <v>1868</v>
      </c>
      <c r="J574" s="1">
        <f>Sales_Fact[[#This Row],[Quantity2]]*Sales_Fact[[#This Row],[Unit_Price3]]*(1-Sales_Fact[[#This Row],[Discount4]])</f>
        <v>787.70069999999998</v>
      </c>
      <c r="K574" s="1">
        <f>Sales_Fact[[#This Row],[Quantity2]]*Sales_Fact[[#This Row],[Unit_Price3]]</f>
        <v>846.99</v>
      </c>
      <c r="L574" s="1">
        <f>Sales_Fact[[#This Row],[Gross Amount]]*Sales_Fact[[#This Row],[Discount4]]</f>
        <v>59.289300000000004</v>
      </c>
      <c r="M574" s="1" t="str">
        <f>IF(Sales_Fact[[#This Row],[Total_Amount5]]&gt;1000,"High Value","Standard")</f>
        <v>Standard</v>
      </c>
      <c r="N574" s="1" t="str">
        <f>_xlfn.XLOOKUP(D574,Product_Dim!$A$2:$A$101,Product_Dim!$B$2:$B$101,"Not Found")</f>
        <v>USB External Hard Drive</v>
      </c>
      <c r="O574" s="1" t="str">
        <f>_xlfn.XLOOKUP(D574,Product_Dim!$A$2:$A$101,Product_Dim!$C$2:$C$101)</f>
        <v>Electronics</v>
      </c>
      <c r="P574" s="1">
        <f>_xlfn.XLOOKUP(D574,Product_Dim!$A$2:$A$101,Product_Dim!$H$2:$H$101)</f>
        <v>253.33</v>
      </c>
      <c r="Q574" s="1" t="str">
        <f>_xlfn.XLOOKUP(C574,'Customer_Dim'!$A$2:$A$501,'Customer_Dim'!$I$2:$I$501)</f>
        <v>Silver</v>
      </c>
      <c r="R574" s="1" t="str">
        <f>_xlfn.XLOOKUP(C574,'Customer_Dim'!$A$2:$A$501,'Customer_Dim'!$D$2:$D$501)</f>
        <v>Male</v>
      </c>
      <c r="S574" s="1" t="str">
        <f>_xlfn.XLOOKUP(C574,'Customer_Dim'!$A$2:$A$501,'Customer_Dim'!$L$2:$L$501)</f>
        <v>Middle Age</v>
      </c>
      <c r="T574" s="1" t="str">
        <f>_xlfn.XLOOKUP(E574,Store_Dim!$A$2:$A$21,Store_Dim!$C$2:$C$21)</f>
        <v>West</v>
      </c>
      <c r="U574" s="1" t="str">
        <f>_xlfn.XLOOKUP(E574,Store_Dim!$A$2:$A$21,Store_Dim!$E$2:$E$21)</f>
        <v>Online</v>
      </c>
      <c r="V574" s="1">
        <f>Table8[[#This Row],[Cost]]*Table8[[#This Row],[Quantity]]</f>
        <v>759.99</v>
      </c>
      <c r="W574" s="1">
        <f>Table8[[#This Row],[Total_Amount]]-Table8[[#This Row],[Total Cost]]</f>
        <v>27.710699999999974</v>
      </c>
    </row>
    <row r="575" spans="1:23" hidden="1" x14ac:dyDescent="0.25">
      <c r="A575" t="s">
        <v>3254</v>
      </c>
      <c r="B575" s="3">
        <v>45397</v>
      </c>
      <c r="C575" t="s">
        <v>449</v>
      </c>
      <c r="D575" t="s">
        <v>1632</v>
      </c>
      <c r="E575" t="s">
        <v>1886</v>
      </c>
      <c r="F575" s="4">
        <f>IF(ISBLANK(Sales_Fact[[#This Row],[Quantity]]),MEDIAN(Sales_Fact[Quantity]),Sales_Fact[[#This Row],[Quantity]])</f>
        <v>4</v>
      </c>
      <c r="G575" s="1">
        <f>IF(ISBLANK(Sales_Fact[[#This Row],[Unit_Price]]),MEDIAN(Sales_Fact[Unit_Price]),Sales_Fact[[#This Row],[Unit_Price]])</f>
        <v>158.46</v>
      </c>
      <c r="H575" s="2">
        <f>IF(ISBLANK(Sales_Fact[[#This Row],[Discount]]),MEDIAN(Sales_Fact[Discount]),Sales_Fact[[#This Row],[Discount]])</f>
        <v>0.09</v>
      </c>
      <c r="I575" t="s">
        <v>1868</v>
      </c>
      <c r="J575" s="1">
        <f>Sales_Fact[[#This Row],[Quantity2]]*Sales_Fact[[#This Row],[Unit_Price3]]*(1-Sales_Fact[[#This Row],[Discount4]])</f>
        <v>576.7944</v>
      </c>
      <c r="K575" s="1">
        <f>Sales_Fact[[#This Row],[Quantity2]]*Sales_Fact[[#This Row],[Unit_Price3]]</f>
        <v>633.84</v>
      </c>
      <c r="L575" s="1">
        <f>Sales_Fact[[#This Row],[Gross Amount]]*Sales_Fact[[#This Row],[Discount4]]</f>
        <v>57.0456</v>
      </c>
      <c r="M575" s="1" t="str">
        <f>IF(Sales_Fact[[#This Row],[Total_Amount5]]&gt;1000,"High Value","Standard")</f>
        <v>Standard</v>
      </c>
      <c r="N575" s="1" t="str">
        <f>_xlfn.XLOOKUP(D575,Product_Dim!$A$2:$A$101,Product_Dim!$B$2:$B$101,"Not Found")</f>
        <v>Decorative Floor Vase</v>
      </c>
      <c r="O575" s="1" t="str">
        <f>_xlfn.XLOOKUP(D575,Product_Dim!$A$2:$A$101,Product_Dim!$C$2:$C$101)</f>
        <v>Home</v>
      </c>
      <c r="P575" s="1">
        <f>_xlfn.XLOOKUP(D575,Product_Dim!$A$2:$A$101,Product_Dim!$H$2:$H$101)</f>
        <v>242.96499999999997</v>
      </c>
      <c r="Q575" s="1" t="str">
        <f>_xlfn.XLOOKUP(C575,'Customer_Dim'!$A$2:$A$501,'Customer_Dim'!$I$2:$I$501)</f>
        <v>Silver</v>
      </c>
      <c r="R575" s="1" t="str">
        <f>_xlfn.XLOOKUP(C575,'Customer_Dim'!$A$2:$A$501,'Customer_Dim'!$D$2:$D$501)</f>
        <v>Female</v>
      </c>
      <c r="S575" s="1" t="str">
        <f>_xlfn.XLOOKUP(C575,'Customer_Dim'!$A$2:$A$501,'Customer_Dim'!$L$2:$L$501)</f>
        <v>Middle Age</v>
      </c>
      <c r="T575" s="1" t="str">
        <f>_xlfn.XLOOKUP(E575,Store_Dim!$A$2:$A$21,Store_Dim!$C$2:$C$21)</f>
        <v>West</v>
      </c>
      <c r="U575" s="1" t="str">
        <f>_xlfn.XLOOKUP(E575,Store_Dim!$A$2:$A$21,Store_Dim!$E$2:$E$21)</f>
        <v>Flagship</v>
      </c>
      <c r="V575" s="1">
        <f>Table8[[#This Row],[Cost]]*Table8[[#This Row],[Quantity]]</f>
        <v>971.8599999999999</v>
      </c>
      <c r="W575" s="1">
        <f>Table8[[#This Row],[Total_Amount]]-Table8[[#This Row],[Total Cost]]</f>
        <v>-395.0655999999999</v>
      </c>
    </row>
    <row r="576" spans="1:23" hidden="1" x14ac:dyDescent="0.25">
      <c r="A576" t="s">
        <v>2347</v>
      </c>
      <c r="B576" s="3">
        <v>45270</v>
      </c>
      <c r="C576" t="s">
        <v>449</v>
      </c>
      <c r="D576" t="s">
        <v>1824</v>
      </c>
      <c r="E576" t="s">
        <v>1931</v>
      </c>
      <c r="F576" s="4">
        <f>IF(ISBLANK(Sales_Fact[[#This Row],[Quantity]]),MEDIAN(Sales_Fact[Quantity]),Sales_Fact[[#This Row],[Quantity]])</f>
        <v>2</v>
      </c>
      <c r="G576" s="1">
        <f>IF(ISBLANK(Sales_Fact[[#This Row],[Unit_Price]]),MEDIAN(Sales_Fact[Unit_Price]),Sales_Fact[[#This Row],[Unit_Price]])</f>
        <v>778.56</v>
      </c>
      <c r="H576" s="2">
        <f>IF(ISBLANK(Sales_Fact[[#This Row],[Discount]]),MEDIAN(Sales_Fact[Discount]),Sales_Fact[[#This Row],[Discount]])</f>
        <v>0.11</v>
      </c>
      <c r="I576" t="s">
        <v>1861</v>
      </c>
      <c r="J576" s="1">
        <f>Sales_Fact[[#This Row],[Quantity2]]*Sales_Fact[[#This Row],[Unit_Price3]]*(1-Sales_Fact[[#This Row],[Discount4]])</f>
        <v>1385.8367999999998</v>
      </c>
      <c r="K576" s="1">
        <f>Sales_Fact[[#This Row],[Quantity2]]*Sales_Fact[[#This Row],[Unit_Price3]]</f>
        <v>1557.12</v>
      </c>
      <c r="L576" s="1">
        <f>Sales_Fact[[#This Row],[Gross Amount]]*Sales_Fact[[#This Row],[Discount4]]</f>
        <v>171.28319999999999</v>
      </c>
      <c r="M576" s="1" t="str">
        <f>IF(Sales_Fact[[#This Row],[Total_Amount5]]&gt;1000,"High Value","Standard")</f>
        <v>High Value</v>
      </c>
      <c r="N576" s="1" t="str">
        <f>_xlfn.XLOOKUP(D576,Product_Dim!$A$2:$A$101,Product_Dim!$B$2:$B$101,"Not Found")</f>
        <v>Women's High Heels</v>
      </c>
      <c r="O576" s="1" t="str">
        <f>_xlfn.XLOOKUP(D576,Product_Dim!$A$2:$A$101,Product_Dim!$C$2:$C$101)</f>
        <v>Clothing</v>
      </c>
      <c r="P576" s="1">
        <f>_xlfn.XLOOKUP(D576,Product_Dim!$A$2:$A$101,Product_Dim!$H$2:$H$101)</f>
        <v>438.25</v>
      </c>
      <c r="Q576" s="1" t="str">
        <f>_xlfn.XLOOKUP(C576,'Customer_Dim'!$A$2:$A$501,'Customer_Dim'!$I$2:$I$501)</f>
        <v>Silver</v>
      </c>
      <c r="R576" s="1" t="str">
        <f>_xlfn.XLOOKUP(C576,'Customer_Dim'!$A$2:$A$501,'Customer_Dim'!$D$2:$D$501)</f>
        <v>Female</v>
      </c>
      <c r="S576" s="1" t="str">
        <f>_xlfn.XLOOKUP(C576,'Customer_Dim'!$A$2:$A$501,'Customer_Dim'!$L$2:$L$501)</f>
        <v>Middle Age</v>
      </c>
      <c r="T576" s="1" t="str">
        <f>_xlfn.XLOOKUP(E576,Store_Dim!$A$2:$A$21,Store_Dim!$C$2:$C$21)</f>
        <v>South</v>
      </c>
      <c r="U576" s="1" t="str">
        <f>_xlfn.XLOOKUP(E576,Store_Dim!$A$2:$A$21,Store_Dim!$E$2:$E$21)</f>
        <v>Online</v>
      </c>
      <c r="V576" s="1">
        <f>Table8[[#This Row],[Cost]]*Table8[[#This Row],[Quantity]]</f>
        <v>876.5</v>
      </c>
      <c r="W576" s="1">
        <f>Table8[[#This Row],[Total_Amount]]-Table8[[#This Row],[Total Cost]]</f>
        <v>509.33679999999981</v>
      </c>
    </row>
    <row r="577" spans="1:23" hidden="1" x14ac:dyDescent="0.25">
      <c r="A577" t="s">
        <v>2400</v>
      </c>
      <c r="B577" s="3">
        <v>45312</v>
      </c>
      <c r="C577" t="s">
        <v>449</v>
      </c>
      <c r="D577" t="s">
        <v>1548</v>
      </c>
      <c r="E577" t="s">
        <v>1872</v>
      </c>
      <c r="F577" s="4">
        <f>IF(ISBLANK(Sales_Fact[[#This Row],[Quantity]]),MEDIAN(Sales_Fact[Quantity]),Sales_Fact[[#This Row],[Quantity]])</f>
        <v>4</v>
      </c>
      <c r="G577" s="1">
        <f>IF(ISBLANK(Sales_Fact[[#This Row],[Unit_Price]]),MEDIAN(Sales_Fact[Unit_Price]),Sales_Fact[[#This Row],[Unit_Price]])</f>
        <v>280.16000000000003</v>
      </c>
      <c r="H577" s="2">
        <f>IF(ISBLANK(Sales_Fact[[#This Row],[Discount]]),MEDIAN(Sales_Fact[Discount]),Sales_Fact[[#This Row],[Discount]])</f>
        <v>0.18</v>
      </c>
      <c r="I577" t="s">
        <v>1864</v>
      </c>
      <c r="J577" s="1">
        <f>Sales_Fact[[#This Row],[Quantity2]]*Sales_Fact[[#This Row],[Unit_Price3]]*(1-Sales_Fact[[#This Row],[Discount4]])</f>
        <v>918.92480000000012</v>
      </c>
      <c r="K577" s="1">
        <f>Sales_Fact[[#This Row],[Quantity2]]*Sales_Fact[[#This Row],[Unit_Price3]]</f>
        <v>1120.6400000000001</v>
      </c>
      <c r="L577" s="1">
        <f>Sales_Fact[[#This Row],[Gross Amount]]*Sales_Fact[[#This Row],[Discount4]]</f>
        <v>201.71520000000001</v>
      </c>
      <c r="M577" s="1" t="str">
        <f>IF(Sales_Fact[[#This Row],[Total_Amount5]]&gt;1000,"High Value","Standard")</f>
        <v>Standard</v>
      </c>
      <c r="N577" s="1" t="str">
        <f>_xlfn.XLOOKUP(D577,Product_Dim!$A$2:$A$101,Product_Dim!$B$2:$B$101,"Not Found")</f>
        <v>Brother Laser Printer</v>
      </c>
      <c r="O577" s="1" t="str">
        <f>_xlfn.XLOOKUP(D577,Product_Dim!$A$2:$A$101,Product_Dim!$C$2:$C$101)</f>
        <v>Electronics</v>
      </c>
      <c r="P577" s="1">
        <f>_xlfn.XLOOKUP(D577,Product_Dim!$A$2:$A$101,Product_Dim!$H$2:$H$101)</f>
        <v>112.42</v>
      </c>
      <c r="Q577" s="1" t="str">
        <f>_xlfn.XLOOKUP(C577,'Customer_Dim'!$A$2:$A$501,'Customer_Dim'!$I$2:$I$501)</f>
        <v>Silver</v>
      </c>
      <c r="R577" s="1" t="str">
        <f>_xlfn.XLOOKUP(C577,'Customer_Dim'!$A$2:$A$501,'Customer_Dim'!$D$2:$D$501)</f>
        <v>Female</v>
      </c>
      <c r="S577" s="1" t="str">
        <f>_xlfn.XLOOKUP(C577,'Customer_Dim'!$A$2:$A$501,'Customer_Dim'!$L$2:$L$501)</f>
        <v>Middle Age</v>
      </c>
      <c r="T577" s="1" t="str">
        <f>_xlfn.XLOOKUP(E577,Store_Dim!$A$2:$A$21,Store_Dim!$C$2:$C$21)</f>
        <v>South</v>
      </c>
      <c r="U577" s="1" t="str">
        <f>_xlfn.XLOOKUP(E577,Store_Dim!$A$2:$A$21,Store_Dim!$E$2:$E$21)</f>
        <v>Online</v>
      </c>
      <c r="V577" s="1">
        <f>Table8[[#This Row],[Cost]]*Table8[[#This Row],[Quantity]]</f>
        <v>449.68</v>
      </c>
      <c r="W577" s="1">
        <f>Table8[[#This Row],[Total_Amount]]-Table8[[#This Row],[Total Cost]]</f>
        <v>469.24480000000011</v>
      </c>
    </row>
    <row r="578" spans="1:23" hidden="1" x14ac:dyDescent="0.25">
      <c r="A578" t="s">
        <v>2917</v>
      </c>
      <c r="B578" s="3">
        <v>45564</v>
      </c>
      <c r="C578" t="s">
        <v>449</v>
      </c>
      <c r="D578" t="s">
        <v>1794</v>
      </c>
      <c r="E578" t="s">
        <v>1904</v>
      </c>
      <c r="F578" s="4">
        <f>IF(ISBLANK(Sales_Fact[[#This Row],[Quantity]]),MEDIAN(Sales_Fact[Quantity]),Sales_Fact[[#This Row],[Quantity]])</f>
        <v>2</v>
      </c>
      <c r="G578" s="1">
        <f>IF(ISBLANK(Sales_Fact[[#This Row],[Unit_Price]]),MEDIAN(Sales_Fact[Unit_Price]),Sales_Fact[[#This Row],[Unit_Price]])</f>
        <v>649.54999999999995</v>
      </c>
      <c r="H578" s="2">
        <f>IF(ISBLANK(Sales_Fact[[#This Row],[Discount]]),MEDIAN(Sales_Fact[Discount]),Sales_Fact[[#This Row],[Discount]])</f>
        <v>0.28999999999999998</v>
      </c>
      <c r="I578" t="s">
        <v>1861</v>
      </c>
      <c r="J578" s="1">
        <f>Sales_Fact[[#This Row],[Quantity2]]*Sales_Fact[[#This Row],[Unit_Price3]]*(1-Sales_Fact[[#This Row],[Discount4]])</f>
        <v>922.36099999999988</v>
      </c>
      <c r="K578" s="1">
        <f>Sales_Fact[[#This Row],[Quantity2]]*Sales_Fact[[#This Row],[Unit_Price3]]</f>
        <v>1299.0999999999999</v>
      </c>
      <c r="L578" s="1">
        <f>Sales_Fact[[#This Row],[Gross Amount]]*Sales_Fact[[#This Row],[Discount4]]</f>
        <v>376.73899999999998</v>
      </c>
      <c r="M578" s="1" t="str">
        <f>IF(Sales_Fact[[#This Row],[Total_Amount5]]&gt;1000,"High Value","Standard")</f>
        <v>Standard</v>
      </c>
      <c r="N578" s="1" t="str">
        <f>_xlfn.XLOOKUP(D578,Product_Dim!$A$2:$A$101,Product_Dim!$B$2:$B$101,"Not Found")</f>
        <v>Badminton Racket Set</v>
      </c>
      <c r="O578" s="1" t="str">
        <f>_xlfn.XLOOKUP(D578,Product_Dim!$A$2:$A$101,Product_Dim!$C$2:$C$101)</f>
        <v>Sports</v>
      </c>
      <c r="P578" s="1">
        <f>_xlfn.XLOOKUP(D578,Product_Dim!$A$2:$A$101,Product_Dim!$H$2:$H$101)</f>
        <v>285.54000000000002</v>
      </c>
      <c r="Q578" s="1" t="str">
        <f>_xlfn.XLOOKUP(C578,'Customer_Dim'!$A$2:$A$501,'Customer_Dim'!$I$2:$I$501)</f>
        <v>Silver</v>
      </c>
      <c r="R578" s="1" t="str">
        <f>_xlfn.XLOOKUP(C578,'Customer_Dim'!$A$2:$A$501,'Customer_Dim'!$D$2:$D$501)</f>
        <v>Female</v>
      </c>
      <c r="S578" s="1" t="str">
        <f>_xlfn.XLOOKUP(C578,'Customer_Dim'!$A$2:$A$501,'Customer_Dim'!$L$2:$L$501)</f>
        <v>Middle Age</v>
      </c>
      <c r="T578" s="1" t="str">
        <f>_xlfn.XLOOKUP(E578,Store_Dim!$A$2:$A$21,Store_Dim!$C$2:$C$21)</f>
        <v>East</v>
      </c>
      <c r="U578" s="1" t="str">
        <f>_xlfn.XLOOKUP(E578,Store_Dim!$A$2:$A$21,Store_Dim!$E$2:$E$21)</f>
        <v>Online</v>
      </c>
      <c r="V578" s="1">
        <f>Table8[[#This Row],[Cost]]*Table8[[#This Row],[Quantity]]</f>
        <v>571.08000000000004</v>
      </c>
      <c r="W578" s="1">
        <f>Table8[[#This Row],[Total_Amount]]-Table8[[#This Row],[Total Cost]]</f>
        <v>351.28099999999984</v>
      </c>
    </row>
    <row r="579" spans="1:23" hidden="1" x14ac:dyDescent="0.25">
      <c r="A579" t="s">
        <v>2614</v>
      </c>
      <c r="B579" s="3">
        <v>45640</v>
      </c>
      <c r="C579" t="s">
        <v>452</v>
      </c>
      <c r="D579" t="s">
        <v>1674</v>
      </c>
      <c r="E579" t="s">
        <v>1931</v>
      </c>
      <c r="F579" s="4">
        <f>IF(ISBLANK(Sales_Fact[[#This Row],[Quantity]]),MEDIAN(Sales_Fact[Quantity]),Sales_Fact[[#This Row],[Quantity]])</f>
        <v>2</v>
      </c>
      <c r="G579" s="1">
        <f>IF(ISBLANK(Sales_Fact[[#This Row],[Unit_Price]]),MEDIAN(Sales_Fact[Unit_Price]),Sales_Fact[[#This Row],[Unit_Price]])</f>
        <v>994.32</v>
      </c>
      <c r="H579" s="2">
        <f>IF(ISBLANK(Sales_Fact[[#This Row],[Discount]]),MEDIAN(Sales_Fact[Discount]),Sales_Fact[[#This Row],[Discount]])</f>
        <v>0.27</v>
      </c>
      <c r="I579" t="s">
        <v>1861</v>
      </c>
      <c r="J579" s="1">
        <f>Sales_Fact[[#This Row],[Quantity2]]*Sales_Fact[[#This Row],[Unit_Price3]]*(1-Sales_Fact[[#This Row],[Discount4]])</f>
        <v>1451.7072000000001</v>
      </c>
      <c r="K579" s="1">
        <f>Sales_Fact[[#This Row],[Quantity2]]*Sales_Fact[[#This Row],[Unit_Price3]]</f>
        <v>1988.64</v>
      </c>
      <c r="L579" s="1">
        <f>Sales_Fact[[#This Row],[Gross Amount]]*Sales_Fact[[#This Row],[Discount4]]</f>
        <v>536.93280000000004</v>
      </c>
      <c r="M579" s="1" t="str">
        <f>IF(Sales_Fact[[#This Row],[Total_Amount5]]&gt;1000,"High Value","Standard")</f>
        <v>High Value</v>
      </c>
      <c r="N579" s="1" t="str">
        <f>_xlfn.XLOOKUP(D579,Product_Dim!$A$2:$A$101,Product_Dim!$B$2:$B$101,"Not Found")</f>
        <v>Yoga Exercise Mat</v>
      </c>
      <c r="O579" s="1" t="str">
        <f>_xlfn.XLOOKUP(D579,Product_Dim!$A$2:$A$101,Product_Dim!$C$2:$C$101)</f>
        <v>Sports</v>
      </c>
      <c r="P579" s="1">
        <f>_xlfn.XLOOKUP(D579,Product_Dim!$A$2:$A$101,Product_Dim!$H$2:$H$101)</f>
        <v>313.26</v>
      </c>
      <c r="Q579" s="1" t="str">
        <f>_xlfn.XLOOKUP(C579,'Customer_Dim'!$A$2:$A$501,'Customer_Dim'!$I$2:$I$501)</f>
        <v>Platinum</v>
      </c>
      <c r="R579" s="1" t="str">
        <f>_xlfn.XLOOKUP(C579,'Customer_Dim'!$A$2:$A$501,'Customer_Dim'!$D$2:$D$501)</f>
        <v>Male</v>
      </c>
      <c r="S579" s="1" t="str">
        <f>_xlfn.XLOOKUP(C579,'Customer_Dim'!$A$2:$A$501,'Customer_Dim'!$L$2:$L$501)</f>
        <v>Young</v>
      </c>
      <c r="T579" s="1" t="str">
        <f>_xlfn.XLOOKUP(E579,Store_Dim!$A$2:$A$21,Store_Dim!$C$2:$C$21)</f>
        <v>South</v>
      </c>
      <c r="U579" s="1" t="str">
        <f>_xlfn.XLOOKUP(E579,Store_Dim!$A$2:$A$21,Store_Dim!$E$2:$E$21)</f>
        <v>Online</v>
      </c>
      <c r="V579" s="1">
        <f>Table8[[#This Row],[Cost]]*Table8[[#This Row],[Quantity]]</f>
        <v>626.52</v>
      </c>
      <c r="W579" s="1">
        <f>Table8[[#This Row],[Total_Amount]]-Table8[[#This Row],[Total Cost]]</f>
        <v>825.18720000000008</v>
      </c>
    </row>
    <row r="580" spans="1:23" hidden="1" x14ac:dyDescent="0.25">
      <c r="A580" t="s">
        <v>2804</v>
      </c>
      <c r="B580" s="3">
        <v>45621</v>
      </c>
      <c r="C580" t="s">
        <v>452</v>
      </c>
      <c r="D580" t="s">
        <v>1710</v>
      </c>
      <c r="E580" t="s">
        <v>1870</v>
      </c>
      <c r="F580" s="4">
        <f>IF(ISBLANK(Sales_Fact[[#This Row],[Quantity]]),MEDIAN(Sales_Fact[Quantity]),Sales_Fact[[#This Row],[Quantity]])</f>
        <v>1</v>
      </c>
      <c r="G580" s="1">
        <f>IF(ISBLANK(Sales_Fact[[#This Row],[Unit_Price]]),MEDIAN(Sales_Fact[Unit_Price]),Sales_Fact[[#This Row],[Unit_Price]])</f>
        <v>64.94</v>
      </c>
      <c r="H580" s="2">
        <f>IF(ISBLANK(Sales_Fact[[#This Row],[Discount]]),MEDIAN(Sales_Fact[Discount]),Sales_Fact[[#This Row],[Discount]])</f>
        <v>0.21</v>
      </c>
      <c r="I580" t="s">
        <v>1868</v>
      </c>
      <c r="J580" s="1">
        <f>Sales_Fact[[#This Row],[Quantity2]]*Sales_Fact[[#This Row],[Unit_Price3]]*(1-Sales_Fact[[#This Row],[Discount4]])</f>
        <v>51.302599999999998</v>
      </c>
      <c r="K580" s="1">
        <f>Sales_Fact[[#This Row],[Quantity2]]*Sales_Fact[[#This Row],[Unit_Price3]]</f>
        <v>64.94</v>
      </c>
      <c r="L580" s="1">
        <f>Sales_Fact[[#This Row],[Gross Amount]]*Sales_Fact[[#This Row],[Discount4]]</f>
        <v>13.6374</v>
      </c>
      <c r="M580" s="1" t="str">
        <f>IF(Sales_Fact[[#This Row],[Total_Amount5]]&gt;1000,"High Value","Standard")</f>
        <v>Standard</v>
      </c>
      <c r="N580" s="1" t="str">
        <f>_xlfn.XLOOKUP(D580,Product_Dim!$A$2:$A$101,Product_Dim!$B$2:$B$101,"Not Found")</f>
        <v>Men's Track Pants</v>
      </c>
      <c r="O580" s="1" t="str">
        <f>_xlfn.XLOOKUP(D580,Product_Dim!$A$2:$A$101,Product_Dim!$C$2:$C$101)</f>
        <v>Clothing</v>
      </c>
      <c r="P580" s="1">
        <f>_xlfn.XLOOKUP(D580,Product_Dim!$A$2:$A$101,Product_Dim!$H$2:$H$101)</f>
        <v>386.56</v>
      </c>
      <c r="Q580" s="1" t="str">
        <f>_xlfn.XLOOKUP(C580,'Customer_Dim'!$A$2:$A$501,'Customer_Dim'!$I$2:$I$501)</f>
        <v>Platinum</v>
      </c>
      <c r="R580" s="1" t="str">
        <f>_xlfn.XLOOKUP(C580,'Customer_Dim'!$A$2:$A$501,'Customer_Dim'!$D$2:$D$501)</f>
        <v>Male</v>
      </c>
      <c r="S580" s="1" t="str">
        <f>_xlfn.XLOOKUP(C580,'Customer_Dim'!$A$2:$A$501,'Customer_Dim'!$L$2:$L$501)</f>
        <v>Young</v>
      </c>
      <c r="T580" s="1" t="str">
        <f>_xlfn.XLOOKUP(E580,Store_Dim!$A$2:$A$21,Store_Dim!$C$2:$C$21)</f>
        <v>North</v>
      </c>
      <c r="U580" s="1" t="str">
        <f>_xlfn.XLOOKUP(E580,Store_Dim!$A$2:$A$21,Store_Dim!$E$2:$E$21)</f>
        <v>Outlet</v>
      </c>
      <c r="V580" s="1">
        <f>Table8[[#This Row],[Cost]]*Table8[[#This Row],[Quantity]]</f>
        <v>386.56</v>
      </c>
      <c r="W580" s="1">
        <f>Table8[[#This Row],[Total_Amount]]-Table8[[#This Row],[Total Cost]]</f>
        <v>-335.25740000000002</v>
      </c>
    </row>
    <row r="581" spans="1:23" hidden="1" x14ac:dyDescent="0.25">
      <c r="A581" t="s">
        <v>2731</v>
      </c>
      <c r="B581" s="3">
        <v>45525</v>
      </c>
      <c r="C581" t="s">
        <v>455</v>
      </c>
      <c r="D581" t="s">
        <v>1608</v>
      </c>
      <c r="E581" t="s">
        <v>1879</v>
      </c>
      <c r="F581" s="4">
        <f>IF(ISBLANK(Sales_Fact[[#This Row],[Quantity]]),MEDIAN(Sales_Fact[Quantity]),Sales_Fact[[#This Row],[Quantity]])</f>
        <v>2</v>
      </c>
      <c r="G581" s="1">
        <f>IF(ISBLANK(Sales_Fact[[#This Row],[Unit_Price]]),MEDIAN(Sales_Fact[Unit_Price]),Sales_Fact[[#This Row],[Unit_Price]])</f>
        <v>507.66</v>
      </c>
      <c r="H581" s="2">
        <f>IF(ISBLANK(Sales_Fact[[#This Row],[Discount]]),MEDIAN(Sales_Fact[Discount]),Sales_Fact[[#This Row],[Discount]])</f>
        <v>0</v>
      </c>
      <c r="I581" t="s">
        <v>1861</v>
      </c>
      <c r="J581" s="1">
        <f>Sales_Fact[[#This Row],[Quantity2]]*Sales_Fact[[#This Row],[Unit_Price3]]*(1-Sales_Fact[[#This Row],[Discount4]])</f>
        <v>1015.32</v>
      </c>
      <c r="K581" s="1">
        <f>Sales_Fact[[#This Row],[Quantity2]]*Sales_Fact[[#This Row],[Unit_Price3]]</f>
        <v>1015.32</v>
      </c>
      <c r="L581" s="1">
        <f>Sales_Fact[[#This Row],[Gross Amount]]*Sales_Fact[[#This Row],[Discount4]]</f>
        <v>0</v>
      </c>
      <c r="M581" s="1" t="str">
        <f>IF(Sales_Fact[[#This Row],[Total_Amount5]]&gt;1000,"High Value","Standard")</f>
        <v>High Value</v>
      </c>
      <c r="N581" s="1" t="str">
        <f>_xlfn.XLOOKUP(D581,Product_Dim!$A$2:$A$101,Product_Dim!$B$2:$B$101,"Not Found")</f>
        <v>Knee Support Brace</v>
      </c>
      <c r="O581" s="1" t="str">
        <f>_xlfn.XLOOKUP(D581,Product_Dim!$A$2:$A$101,Product_Dim!$C$2:$C$101)</f>
        <v>Sports</v>
      </c>
      <c r="P581" s="1">
        <f>_xlfn.XLOOKUP(D581,Product_Dim!$A$2:$A$101,Product_Dim!$H$2:$H$101)</f>
        <v>21.34</v>
      </c>
      <c r="Q581" s="1" t="str">
        <f>_xlfn.XLOOKUP(C581,'Customer_Dim'!$A$2:$A$501,'Customer_Dim'!$I$2:$I$501)</f>
        <v>Bronze</v>
      </c>
      <c r="R581" s="1" t="str">
        <f>_xlfn.XLOOKUP(C581,'Customer_Dim'!$A$2:$A$501,'Customer_Dim'!$D$2:$D$501)</f>
        <v>Female</v>
      </c>
      <c r="S581" s="1" t="str">
        <f>_xlfn.XLOOKUP(C581,'Customer_Dim'!$A$2:$A$501,'Customer_Dim'!$L$2:$L$501)</f>
        <v>Middle Age</v>
      </c>
      <c r="T581" s="1" t="str">
        <f>_xlfn.XLOOKUP(E581,Store_Dim!$A$2:$A$21,Store_Dim!$C$2:$C$21)</f>
        <v>East</v>
      </c>
      <c r="U581" s="1" t="str">
        <f>_xlfn.XLOOKUP(E581,Store_Dim!$A$2:$A$21,Store_Dim!$E$2:$E$21)</f>
        <v>Flagship</v>
      </c>
      <c r="V581" s="1">
        <f>Table8[[#This Row],[Cost]]*Table8[[#This Row],[Quantity]]</f>
        <v>42.68</v>
      </c>
      <c r="W581" s="1">
        <f>Table8[[#This Row],[Total_Amount]]-Table8[[#This Row],[Total Cost]]</f>
        <v>972.6400000000001</v>
      </c>
    </row>
    <row r="582" spans="1:23" hidden="1" x14ac:dyDescent="0.25">
      <c r="A582" t="s">
        <v>2011</v>
      </c>
      <c r="B582" s="3">
        <v>45884</v>
      </c>
      <c r="C582" t="s">
        <v>455</v>
      </c>
      <c r="D582" t="s">
        <v>1656</v>
      </c>
      <c r="E582" t="s">
        <v>1913</v>
      </c>
      <c r="F582" s="4">
        <f>IF(ISBLANK(Sales_Fact[[#This Row],[Quantity]]),MEDIAN(Sales_Fact[Quantity]),Sales_Fact[[#This Row],[Quantity]])</f>
        <v>4</v>
      </c>
      <c r="G582" s="1">
        <f>IF(ISBLANK(Sales_Fact[[#This Row],[Unit_Price]]),MEDIAN(Sales_Fact[Unit_Price]),Sales_Fact[[#This Row],[Unit_Price]])</f>
        <v>968.27</v>
      </c>
      <c r="H582" s="2">
        <f>IF(ISBLANK(Sales_Fact[[#This Row],[Discount]]),MEDIAN(Sales_Fact[Discount]),Sales_Fact[[#This Row],[Discount]])</f>
        <v>0.03</v>
      </c>
      <c r="I582" t="s">
        <v>1868</v>
      </c>
      <c r="J582" s="1">
        <f>Sales_Fact[[#This Row],[Quantity2]]*Sales_Fact[[#This Row],[Unit_Price3]]*(1-Sales_Fact[[#This Row],[Discount4]])</f>
        <v>3756.8876</v>
      </c>
      <c r="K582" s="1">
        <f>Sales_Fact[[#This Row],[Quantity2]]*Sales_Fact[[#This Row],[Unit_Price3]]</f>
        <v>3873.08</v>
      </c>
      <c r="L582" s="1">
        <f>Sales_Fact[[#This Row],[Gross Amount]]*Sales_Fact[[#This Row],[Discount4]]</f>
        <v>116.19239999999999</v>
      </c>
      <c r="M582" s="1" t="str">
        <f>IF(Sales_Fact[[#This Row],[Total_Amount5]]&gt;1000,"High Value","Standard")</f>
        <v>High Value</v>
      </c>
      <c r="N582" s="1" t="str">
        <f>_xlfn.XLOOKUP(D582,Product_Dim!$A$2:$A$101,Product_Dim!$B$2:$B$101,"Not Found")</f>
        <v>Bedroom Table Lamp</v>
      </c>
      <c r="O582" s="1" t="str">
        <f>_xlfn.XLOOKUP(D582,Product_Dim!$A$2:$A$101,Product_Dim!$C$2:$C$101)</f>
        <v>Home</v>
      </c>
      <c r="P582" s="1">
        <f>_xlfn.XLOOKUP(D582,Product_Dim!$A$2:$A$101,Product_Dim!$H$2:$H$101)</f>
        <v>382.22</v>
      </c>
      <c r="Q582" s="1" t="str">
        <f>_xlfn.XLOOKUP(C582,'Customer_Dim'!$A$2:$A$501,'Customer_Dim'!$I$2:$I$501)</f>
        <v>Bronze</v>
      </c>
      <c r="R582" s="1" t="str">
        <f>_xlfn.XLOOKUP(C582,'Customer_Dim'!$A$2:$A$501,'Customer_Dim'!$D$2:$D$501)</f>
        <v>Female</v>
      </c>
      <c r="S582" s="1" t="str">
        <f>_xlfn.XLOOKUP(C582,'Customer_Dim'!$A$2:$A$501,'Customer_Dim'!$L$2:$L$501)</f>
        <v>Middle Age</v>
      </c>
      <c r="T582" s="1" t="str">
        <f>_xlfn.XLOOKUP(E582,Store_Dim!$A$2:$A$21,Store_Dim!$C$2:$C$21)</f>
        <v>North</v>
      </c>
      <c r="U582" s="1" t="str">
        <f>_xlfn.XLOOKUP(E582,Store_Dim!$A$2:$A$21,Store_Dim!$E$2:$E$21)</f>
        <v>Online</v>
      </c>
      <c r="V582" s="1">
        <f>Table8[[#This Row],[Cost]]*Table8[[#This Row],[Quantity]]</f>
        <v>1528.88</v>
      </c>
      <c r="W582" s="1">
        <f>Table8[[#This Row],[Total_Amount]]-Table8[[#This Row],[Total Cost]]</f>
        <v>2228.0075999999999</v>
      </c>
    </row>
    <row r="583" spans="1:23" hidden="1" x14ac:dyDescent="0.25">
      <c r="A583" t="s">
        <v>1983</v>
      </c>
      <c r="B583" s="3">
        <v>45580</v>
      </c>
      <c r="C583" t="s">
        <v>455</v>
      </c>
      <c r="D583" t="s">
        <v>1719</v>
      </c>
      <c r="E583" t="s">
        <v>1872</v>
      </c>
      <c r="F583" s="4">
        <f>IF(ISBLANK(Sales_Fact[[#This Row],[Quantity]]),MEDIAN(Sales_Fact[Quantity]),Sales_Fact[[#This Row],[Quantity]])</f>
        <v>4</v>
      </c>
      <c r="G583" s="1">
        <f>IF(ISBLANK(Sales_Fact[[#This Row],[Unit_Price]]),MEDIAN(Sales_Fact[Unit_Price]),Sales_Fact[[#This Row],[Unit_Price]])</f>
        <v>510.33</v>
      </c>
      <c r="H583" s="2">
        <f>IF(ISBLANK(Sales_Fact[[#This Row],[Discount]]),MEDIAN(Sales_Fact[Discount]),Sales_Fact[[#This Row],[Discount]])</f>
        <v>0.2</v>
      </c>
      <c r="I583" t="s">
        <v>1861</v>
      </c>
      <c r="J583" s="1">
        <f>Sales_Fact[[#This Row],[Quantity2]]*Sales_Fact[[#This Row],[Unit_Price3]]*(1-Sales_Fact[[#This Row],[Discount4]])</f>
        <v>1633.056</v>
      </c>
      <c r="K583" s="1">
        <f>Sales_Fact[[#This Row],[Quantity2]]*Sales_Fact[[#This Row],[Unit_Price3]]</f>
        <v>2041.32</v>
      </c>
      <c r="L583" s="1">
        <f>Sales_Fact[[#This Row],[Gross Amount]]*Sales_Fact[[#This Row],[Discount4]]</f>
        <v>408.26400000000001</v>
      </c>
      <c r="M583" s="1" t="str">
        <f>IF(Sales_Fact[[#This Row],[Total_Amount5]]&gt;1000,"High Value","Standard")</f>
        <v>High Value</v>
      </c>
      <c r="N583" s="1" t="str">
        <f>_xlfn.XLOOKUP(D583,Product_Dim!$A$2:$A$101,Product_Dim!$B$2:$B$101,"Not Found")</f>
        <v>Premium Blanket Throw</v>
      </c>
      <c r="O583" s="1" t="str">
        <f>_xlfn.XLOOKUP(D583,Product_Dim!$A$2:$A$101,Product_Dim!$C$2:$C$101)</f>
        <v>Home</v>
      </c>
      <c r="P583" s="1">
        <f>_xlfn.XLOOKUP(D583,Product_Dim!$A$2:$A$101,Product_Dim!$H$2:$H$101)</f>
        <v>461.47</v>
      </c>
      <c r="Q583" s="1" t="str">
        <f>_xlfn.XLOOKUP(C583,'Customer_Dim'!$A$2:$A$501,'Customer_Dim'!$I$2:$I$501)</f>
        <v>Bronze</v>
      </c>
      <c r="R583" s="1" t="str">
        <f>_xlfn.XLOOKUP(C583,'Customer_Dim'!$A$2:$A$501,'Customer_Dim'!$D$2:$D$501)</f>
        <v>Female</v>
      </c>
      <c r="S583" s="1" t="str">
        <f>_xlfn.XLOOKUP(C583,'Customer_Dim'!$A$2:$A$501,'Customer_Dim'!$L$2:$L$501)</f>
        <v>Middle Age</v>
      </c>
      <c r="T583" s="1" t="str">
        <f>_xlfn.XLOOKUP(E583,Store_Dim!$A$2:$A$21,Store_Dim!$C$2:$C$21)</f>
        <v>South</v>
      </c>
      <c r="U583" s="1" t="str">
        <f>_xlfn.XLOOKUP(E583,Store_Dim!$A$2:$A$21,Store_Dim!$E$2:$E$21)</f>
        <v>Online</v>
      </c>
      <c r="V583" s="1">
        <f>Table8[[#This Row],[Cost]]*Table8[[#This Row],[Quantity]]</f>
        <v>1845.88</v>
      </c>
      <c r="W583" s="1">
        <f>Table8[[#This Row],[Total_Amount]]-Table8[[#This Row],[Total Cost]]</f>
        <v>-212.82400000000007</v>
      </c>
    </row>
    <row r="584" spans="1:23" hidden="1" x14ac:dyDescent="0.25">
      <c r="A584" t="s">
        <v>3037</v>
      </c>
      <c r="B584" s="3">
        <v>45824</v>
      </c>
      <c r="C584" t="s">
        <v>455</v>
      </c>
      <c r="D584" t="s">
        <v>1629</v>
      </c>
      <c r="E584" t="s">
        <v>1866</v>
      </c>
      <c r="F584" s="4">
        <f>IF(ISBLANK(Sales_Fact[[#This Row],[Quantity]]),MEDIAN(Sales_Fact[Quantity]),Sales_Fact[[#This Row],[Quantity]])</f>
        <v>2</v>
      </c>
      <c r="G584" s="1">
        <f>IF(ISBLANK(Sales_Fact[[#This Row],[Unit_Price]]),MEDIAN(Sales_Fact[Unit_Price]),Sales_Fact[[#This Row],[Unit_Price]])</f>
        <v>156.72999999999999</v>
      </c>
      <c r="H584" s="2">
        <f>IF(ISBLANK(Sales_Fact[[#This Row],[Discount]]),MEDIAN(Sales_Fact[Discount]),Sales_Fact[[#This Row],[Discount]])</f>
        <v>0.18</v>
      </c>
      <c r="I584" t="s">
        <v>1864</v>
      </c>
      <c r="J584" s="1">
        <f>Sales_Fact[[#This Row],[Quantity2]]*Sales_Fact[[#This Row],[Unit_Price3]]*(1-Sales_Fact[[#This Row],[Discount4]])</f>
        <v>257.03719999999998</v>
      </c>
      <c r="K584" s="1">
        <f>Sales_Fact[[#This Row],[Quantity2]]*Sales_Fact[[#This Row],[Unit_Price3]]</f>
        <v>313.45999999999998</v>
      </c>
      <c r="L584" s="1">
        <f>Sales_Fact[[#This Row],[Gross Amount]]*Sales_Fact[[#This Row],[Discount4]]</f>
        <v>56.422799999999995</v>
      </c>
      <c r="M584" s="1" t="str">
        <f>IF(Sales_Fact[[#This Row],[Total_Amount5]]&gt;1000,"High Value","Standard")</f>
        <v>Standard</v>
      </c>
      <c r="N584" s="1" t="str">
        <f>_xlfn.XLOOKUP(D584,Product_Dim!$A$2:$A$101,Product_Dim!$B$2:$B$101,"Not Found")</f>
        <v>Wireless Bluetooth Speaker</v>
      </c>
      <c r="O584" s="1" t="str">
        <f>_xlfn.XLOOKUP(D584,Product_Dim!$A$2:$A$101,Product_Dim!$C$2:$C$101)</f>
        <v>Electronics</v>
      </c>
      <c r="P584" s="1">
        <f>_xlfn.XLOOKUP(D584,Product_Dim!$A$2:$A$101,Product_Dim!$H$2:$H$101)</f>
        <v>322.41000000000003</v>
      </c>
      <c r="Q584" s="1" t="str">
        <f>_xlfn.XLOOKUP(C584,'Customer_Dim'!$A$2:$A$501,'Customer_Dim'!$I$2:$I$501)</f>
        <v>Bronze</v>
      </c>
      <c r="R584" s="1" t="str">
        <f>_xlfn.XLOOKUP(C584,'Customer_Dim'!$A$2:$A$501,'Customer_Dim'!$D$2:$D$501)</f>
        <v>Female</v>
      </c>
      <c r="S584" s="1" t="str">
        <f>_xlfn.XLOOKUP(C584,'Customer_Dim'!$A$2:$A$501,'Customer_Dim'!$L$2:$L$501)</f>
        <v>Middle Age</v>
      </c>
      <c r="T584" s="1" t="str">
        <f>_xlfn.XLOOKUP(E584,Store_Dim!$A$2:$A$21,Store_Dim!$C$2:$C$21)</f>
        <v>West</v>
      </c>
      <c r="U584" s="1" t="str">
        <f>_xlfn.XLOOKUP(E584,Store_Dim!$A$2:$A$21,Store_Dim!$E$2:$E$21)</f>
        <v>Online</v>
      </c>
      <c r="V584" s="1">
        <f>Table8[[#This Row],[Cost]]*Table8[[#This Row],[Quantity]]</f>
        <v>644.82000000000005</v>
      </c>
      <c r="W584" s="1">
        <f>Table8[[#This Row],[Total_Amount]]-Table8[[#This Row],[Total Cost]]</f>
        <v>-387.78280000000007</v>
      </c>
    </row>
    <row r="585" spans="1:23" hidden="1" x14ac:dyDescent="0.25">
      <c r="A585" t="s">
        <v>2136</v>
      </c>
      <c r="B585" s="3">
        <v>45513</v>
      </c>
      <c r="C585" t="s">
        <v>455</v>
      </c>
      <c r="D585" t="s">
        <v>1776</v>
      </c>
      <c r="E585" t="s">
        <v>1890</v>
      </c>
      <c r="F585" s="4">
        <f>IF(ISBLANK(Sales_Fact[[#This Row],[Quantity]]),MEDIAN(Sales_Fact[Quantity]),Sales_Fact[[#This Row],[Quantity]])</f>
        <v>3</v>
      </c>
      <c r="G585" s="1">
        <f>IF(ISBLANK(Sales_Fact[[#This Row],[Unit_Price]]),MEDIAN(Sales_Fact[Unit_Price]),Sales_Fact[[#This Row],[Unit_Price]])</f>
        <v>53.83</v>
      </c>
      <c r="H585" s="2">
        <f>IF(ISBLANK(Sales_Fact[[#This Row],[Discount]]),MEDIAN(Sales_Fact[Discount]),Sales_Fact[[#This Row],[Discount]])</f>
        <v>0.24</v>
      </c>
      <c r="I585" t="s">
        <v>1861</v>
      </c>
      <c r="J585" s="1">
        <f>Sales_Fact[[#This Row],[Quantity2]]*Sales_Fact[[#This Row],[Unit_Price3]]*(1-Sales_Fact[[#This Row],[Discount4]])</f>
        <v>122.73240000000001</v>
      </c>
      <c r="K585" s="1">
        <f>Sales_Fact[[#This Row],[Quantity2]]*Sales_Fact[[#This Row],[Unit_Price3]]</f>
        <v>161.49</v>
      </c>
      <c r="L585" s="1">
        <f>Sales_Fact[[#This Row],[Gross Amount]]*Sales_Fact[[#This Row],[Discount4]]</f>
        <v>38.757600000000004</v>
      </c>
      <c r="M585" s="1" t="str">
        <f>IF(Sales_Fact[[#This Row],[Total_Amount5]]&gt;1000,"High Value","Standard")</f>
        <v>Standard</v>
      </c>
      <c r="N585" s="1" t="str">
        <f>_xlfn.XLOOKUP(D585,Product_Dim!$A$2:$A$101,Product_Dim!$B$2:$B$101,"Not Found")</f>
        <v>Women's Ankle Boots</v>
      </c>
      <c r="O585" s="1" t="str">
        <f>_xlfn.XLOOKUP(D585,Product_Dim!$A$2:$A$101,Product_Dim!$C$2:$C$101)</f>
        <v>Clothing</v>
      </c>
      <c r="P585" s="1">
        <f>_xlfn.XLOOKUP(D585,Product_Dim!$A$2:$A$101,Product_Dim!$H$2:$H$101)</f>
        <v>158.13999999999999</v>
      </c>
      <c r="Q585" s="1" t="str">
        <f>_xlfn.XLOOKUP(C585,'Customer_Dim'!$A$2:$A$501,'Customer_Dim'!$I$2:$I$501)</f>
        <v>Bronze</v>
      </c>
      <c r="R585" s="1" t="str">
        <f>_xlfn.XLOOKUP(C585,'Customer_Dim'!$A$2:$A$501,'Customer_Dim'!$D$2:$D$501)</f>
        <v>Female</v>
      </c>
      <c r="S585" s="1" t="str">
        <f>_xlfn.XLOOKUP(C585,'Customer_Dim'!$A$2:$A$501,'Customer_Dim'!$L$2:$L$501)</f>
        <v>Middle Age</v>
      </c>
      <c r="T585" s="1" t="str">
        <f>_xlfn.XLOOKUP(E585,Store_Dim!$A$2:$A$21,Store_Dim!$C$2:$C$21)</f>
        <v>South</v>
      </c>
      <c r="U585" s="1" t="str">
        <f>_xlfn.XLOOKUP(E585,Store_Dim!$A$2:$A$21,Store_Dim!$E$2:$E$21)</f>
        <v>Flagship</v>
      </c>
      <c r="V585" s="1">
        <f>Table8[[#This Row],[Cost]]*Table8[[#This Row],[Quantity]]</f>
        <v>474.41999999999996</v>
      </c>
      <c r="W585" s="1">
        <f>Table8[[#This Row],[Total_Amount]]-Table8[[#This Row],[Total Cost]]</f>
        <v>-351.68759999999997</v>
      </c>
    </row>
    <row r="586" spans="1:23" x14ac:dyDescent="0.25">
      <c r="A586" t="s">
        <v>3535</v>
      </c>
      <c r="B586" s="3">
        <v>45669</v>
      </c>
      <c r="C586" t="s">
        <v>458</v>
      </c>
      <c r="D586" t="s">
        <v>1692</v>
      </c>
      <c r="E586" t="s">
        <v>1879</v>
      </c>
      <c r="F586" s="4">
        <f>IF(ISBLANK(Sales_Fact[[#This Row],[Quantity]]),MEDIAN(Sales_Fact[Quantity]),Sales_Fact[[#This Row],[Quantity]])</f>
        <v>1</v>
      </c>
      <c r="G586" s="21">
        <f>IF(ISBLANK(Sales_Fact[[#This Row],[Unit_Price]]),MEDIAN(Sales_Fact[Unit_Price]),Sales_Fact[[#This Row],[Unit_Price]])</f>
        <v>34.71</v>
      </c>
      <c r="H586" s="2">
        <f>IF(ISBLANK(Sales_Fact[[#This Row],[Discount]]),MEDIAN(Sales_Fact[Discount]),Sales_Fact[[#This Row],[Discount]])</f>
        <v>0.1</v>
      </c>
      <c r="I586" t="s">
        <v>1861</v>
      </c>
      <c r="J586" s="21">
        <f>Sales_Fact[[#This Row],[Quantity2]]*Sales_Fact[[#This Row],[Unit_Price3]]*(1-Sales_Fact[[#This Row],[Discount4]])</f>
        <v>31.239000000000001</v>
      </c>
      <c r="K586" s="21">
        <f>Sales_Fact[[#This Row],[Quantity2]]*Sales_Fact[[#This Row],[Unit_Price3]]</f>
        <v>34.71</v>
      </c>
      <c r="L586" s="21">
        <f>Sales_Fact[[#This Row],[Gross Amount]]*Sales_Fact[[#This Row],[Discount4]]</f>
        <v>3.4710000000000001</v>
      </c>
      <c r="M586" s="1" t="str">
        <f>IF(Sales_Fact[[#This Row],[Total_Amount5]]&gt;1000,"High Value","Standard")</f>
        <v>Standard</v>
      </c>
      <c r="N586" s="1" t="str">
        <f>_xlfn.XLOOKUP(D586,Product_Dim!$A$2:$A$101,Product_Dim!$B$2:$B$101,"Not Found")</f>
        <v>Makeup Brush Set</v>
      </c>
      <c r="O586" s="1" t="str">
        <f>_xlfn.XLOOKUP(D586,Product_Dim!$A$2:$A$101,Product_Dim!$C$2:$C$101)</f>
        <v>Beauty</v>
      </c>
      <c r="P586" s="1">
        <f>_xlfn.XLOOKUP(D586,Product_Dim!$A$2:$A$101,Product_Dim!$H$2:$H$101)</f>
        <v>242.96499999999997</v>
      </c>
      <c r="Q586" s="1" t="str">
        <f>_xlfn.XLOOKUP(C586,'Customer_Dim'!$A$2:$A$501,'Customer_Dim'!$I$2:$I$501)</f>
        <v>Gold</v>
      </c>
      <c r="R586" s="1" t="str">
        <f>_xlfn.XLOOKUP(C586,'Customer_Dim'!$A$2:$A$501,'Customer_Dim'!$D$2:$D$501)</f>
        <v>Female</v>
      </c>
      <c r="S586" s="1" t="str">
        <f>_xlfn.XLOOKUP(C586,'Customer_Dim'!$A$2:$A$501,'Customer_Dim'!$L$2:$L$501)</f>
        <v>Senior</v>
      </c>
      <c r="T586" s="1" t="str">
        <f>_xlfn.XLOOKUP(E586,Store_Dim!$A$2:$A$21,Store_Dim!$C$2:$C$21)</f>
        <v>East</v>
      </c>
      <c r="U586" s="1" t="str">
        <f>_xlfn.XLOOKUP(E586,Store_Dim!$A$2:$A$21,Store_Dim!$E$2:$E$21)</f>
        <v>Flagship</v>
      </c>
      <c r="V586" s="21">
        <f>Table8[[#This Row],[Cost]]*Table8[[#This Row],[Quantity]]</f>
        <v>242.96499999999997</v>
      </c>
      <c r="W586" s="21">
        <f>Table8[[#This Row],[Total_Amount]]-Table8[[#This Row],[Total Cost]]</f>
        <v>-211.72599999999997</v>
      </c>
    </row>
    <row r="587" spans="1:23" x14ac:dyDescent="0.25">
      <c r="A587" t="s">
        <v>3833</v>
      </c>
      <c r="B587" s="3">
        <v>45797</v>
      </c>
      <c r="C587" t="s">
        <v>461</v>
      </c>
      <c r="D587" t="s">
        <v>1833</v>
      </c>
      <c r="E587" t="s">
        <v>1863</v>
      </c>
      <c r="F587" s="4">
        <f>IF(ISBLANK(Sales_Fact[[#This Row],[Quantity]]),MEDIAN(Sales_Fact[Quantity]),Sales_Fact[[#This Row],[Quantity]])</f>
        <v>2</v>
      </c>
      <c r="G587" s="21">
        <f>IF(ISBLANK(Sales_Fact[[#This Row],[Unit_Price]]),MEDIAN(Sales_Fact[Unit_Price]),Sales_Fact[[#This Row],[Unit_Price]])</f>
        <v>829.15</v>
      </c>
      <c r="H587" s="2">
        <f>IF(ISBLANK(Sales_Fact[[#This Row],[Discount]]),MEDIAN(Sales_Fact[Discount]),Sales_Fact[[#This Row],[Discount]])</f>
        <v>0.11</v>
      </c>
      <c r="I587" t="s">
        <v>1861</v>
      </c>
      <c r="J587" s="21">
        <f>Sales_Fact[[#This Row],[Quantity2]]*Sales_Fact[[#This Row],[Unit_Price3]]*(1-Sales_Fact[[#This Row],[Discount4]])</f>
        <v>1475.8869999999999</v>
      </c>
      <c r="K587" s="21">
        <f>Sales_Fact[[#This Row],[Quantity2]]*Sales_Fact[[#This Row],[Unit_Price3]]</f>
        <v>1658.3</v>
      </c>
      <c r="L587" s="21">
        <f>Sales_Fact[[#This Row],[Gross Amount]]*Sales_Fact[[#This Row],[Discount4]]</f>
        <v>182.41299999999998</v>
      </c>
      <c r="M587" s="1" t="str">
        <f>IF(Sales_Fact[[#This Row],[Total_Amount5]]&gt;1000,"High Value","Standard")</f>
        <v>High Value</v>
      </c>
      <c r="N587" s="1" t="str">
        <f>_xlfn.XLOOKUP(D587,Product_Dim!$A$2:$A$101,Product_Dim!$B$2:$B$101,"Not Found")</f>
        <v>Vitamin E Body Lotion</v>
      </c>
      <c r="O587" s="1" t="str">
        <f>_xlfn.XLOOKUP(D587,Product_Dim!$A$2:$A$101,Product_Dim!$C$2:$C$101)</f>
        <v>Beauty</v>
      </c>
      <c r="P587" s="1">
        <f>_xlfn.XLOOKUP(D587,Product_Dim!$A$2:$A$101,Product_Dim!$H$2:$H$101)</f>
        <v>358.47</v>
      </c>
      <c r="Q587" s="1" t="str">
        <f>_xlfn.XLOOKUP(C587,'Customer_Dim'!$A$2:$A$501,'Customer_Dim'!$I$2:$I$501)</f>
        <v>Bronze</v>
      </c>
      <c r="R587" s="1" t="str">
        <f>_xlfn.XLOOKUP(C587,'Customer_Dim'!$A$2:$A$501,'Customer_Dim'!$D$2:$D$501)</f>
        <v>Female</v>
      </c>
      <c r="S587" s="1" t="str">
        <f>_xlfn.XLOOKUP(C587,'Customer_Dim'!$A$2:$A$501,'Customer_Dim'!$L$2:$L$501)</f>
        <v>Senior</v>
      </c>
      <c r="T587" s="1" t="str">
        <f>_xlfn.XLOOKUP(E587,Store_Dim!$A$2:$A$21,Store_Dim!$C$2:$C$21)</f>
        <v>North</v>
      </c>
      <c r="U587" s="1" t="str">
        <f>_xlfn.XLOOKUP(E587,Store_Dim!$A$2:$A$21,Store_Dim!$E$2:$E$21)</f>
        <v>Flagship</v>
      </c>
      <c r="V587" s="21">
        <f>Table8[[#This Row],[Cost]]*Table8[[#This Row],[Quantity]]</f>
        <v>716.94</v>
      </c>
      <c r="W587" s="21">
        <f>Table8[[#This Row],[Total_Amount]]-Table8[[#This Row],[Total Cost]]</f>
        <v>758.94699999999989</v>
      </c>
    </row>
    <row r="588" spans="1:23" hidden="1" x14ac:dyDescent="0.25">
      <c r="A588" t="s">
        <v>3364</v>
      </c>
      <c r="B588" s="3">
        <v>45567</v>
      </c>
      <c r="C588" t="s">
        <v>461</v>
      </c>
      <c r="D588" t="s">
        <v>1582</v>
      </c>
      <c r="E588" t="s">
        <v>1913</v>
      </c>
      <c r="F588" s="4">
        <f>IF(ISBLANK(Sales_Fact[[#This Row],[Quantity]]),MEDIAN(Sales_Fact[Quantity]),Sales_Fact[[#This Row],[Quantity]])</f>
        <v>2</v>
      </c>
      <c r="G588" s="1">
        <f>IF(ISBLANK(Sales_Fact[[#This Row],[Unit_Price]]),MEDIAN(Sales_Fact[Unit_Price]),Sales_Fact[[#This Row],[Unit_Price]])</f>
        <v>481.86</v>
      </c>
      <c r="H588" s="2">
        <f>IF(ISBLANK(Sales_Fact[[#This Row],[Discount]]),MEDIAN(Sales_Fact[Discount]),Sales_Fact[[#This Row],[Discount]])</f>
        <v>0.1</v>
      </c>
      <c r="I588" t="s">
        <v>1864</v>
      </c>
      <c r="J588" s="1">
        <f>Sales_Fact[[#This Row],[Quantity2]]*Sales_Fact[[#This Row],[Unit_Price3]]*(1-Sales_Fact[[#This Row],[Discount4]])</f>
        <v>867.34800000000007</v>
      </c>
      <c r="K588" s="1">
        <f>Sales_Fact[[#This Row],[Quantity2]]*Sales_Fact[[#This Row],[Unit_Price3]]</f>
        <v>963.72</v>
      </c>
      <c r="L588" s="1">
        <f>Sales_Fact[[#This Row],[Gross Amount]]*Sales_Fact[[#This Row],[Discount4]]</f>
        <v>96.372000000000014</v>
      </c>
      <c r="M588" s="1" t="str">
        <f>IF(Sales_Fact[[#This Row],[Total_Amount5]]&gt;1000,"High Value","Standard")</f>
        <v>Standard</v>
      </c>
      <c r="N588" s="1" t="str">
        <f>_xlfn.XLOOKUP(D588,Product_Dim!$A$2:$A$101,Product_Dim!$B$2:$B$101,"Not Found")</f>
        <v>Ceramic Kitchen Bowl Set</v>
      </c>
      <c r="O588" s="1" t="str">
        <f>_xlfn.XLOOKUP(D588,Product_Dim!$A$2:$A$101,Product_Dim!$C$2:$C$101)</f>
        <v>Home</v>
      </c>
      <c r="P588" s="1">
        <f>_xlfn.XLOOKUP(D588,Product_Dim!$A$2:$A$101,Product_Dim!$H$2:$H$101)</f>
        <v>298.86</v>
      </c>
      <c r="Q588" s="1" t="str">
        <f>_xlfn.XLOOKUP(C588,'Customer_Dim'!$A$2:$A$501,'Customer_Dim'!$I$2:$I$501)</f>
        <v>Bronze</v>
      </c>
      <c r="R588" s="1" t="str">
        <f>_xlfn.XLOOKUP(C588,'Customer_Dim'!$A$2:$A$501,'Customer_Dim'!$D$2:$D$501)</f>
        <v>Female</v>
      </c>
      <c r="S588" s="1" t="str">
        <f>_xlfn.XLOOKUP(C588,'Customer_Dim'!$A$2:$A$501,'Customer_Dim'!$L$2:$L$501)</f>
        <v>Senior</v>
      </c>
      <c r="T588" s="1" t="str">
        <f>_xlfn.XLOOKUP(E588,Store_Dim!$A$2:$A$21,Store_Dim!$C$2:$C$21)</f>
        <v>North</v>
      </c>
      <c r="U588" s="1" t="str">
        <f>_xlfn.XLOOKUP(E588,Store_Dim!$A$2:$A$21,Store_Dim!$E$2:$E$21)</f>
        <v>Online</v>
      </c>
      <c r="V588" s="1">
        <f>Table8[[#This Row],[Cost]]*Table8[[#This Row],[Quantity]]</f>
        <v>597.72</v>
      </c>
      <c r="W588" s="1">
        <f>Table8[[#This Row],[Total_Amount]]-Table8[[#This Row],[Total Cost]]</f>
        <v>269.62800000000004</v>
      </c>
    </row>
    <row r="589" spans="1:23" hidden="1" x14ac:dyDescent="0.25">
      <c r="A589" t="s">
        <v>2218</v>
      </c>
      <c r="B589" s="3">
        <v>45815</v>
      </c>
      <c r="C589" t="s">
        <v>461</v>
      </c>
      <c r="D589" t="s">
        <v>1659</v>
      </c>
      <c r="E589" t="s">
        <v>1874</v>
      </c>
      <c r="F589" s="4">
        <f>IF(ISBLANK(Sales_Fact[[#This Row],[Quantity]]),MEDIAN(Sales_Fact[Quantity]),Sales_Fact[[#This Row],[Quantity]])</f>
        <v>4</v>
      </c>
      <c r="G589" s="1">
        <f>IF(ISBLANK(Sales_Fact[[#This Row],[Unit_Price]]),MEDIAN(Sales_Fact[Unit_Price]),Sales_Fact[[#This Row],[Unit_Price]])</f>
        <v>915.17</v>
      </c>
      <c r="H589" s="2">
        <f>IF(ISBLANK(Sales_Fact[[#This Row],[Discount]]),MEDIAN(Sales_Fact[Discount]),Sales_Fact[[#This Row],[Discount]])</f>
        <v>0.19</v>
      </c>
      <c r="I589" t="s">
        <v>1861</v>
      </c>
      <c r="J589" s="1">
        <f>Sales_Fact[[#This Row],[Quantity2]]*Sales_Fact[[#This Row],[Unit_Price3]]*(1-Sales_Fact[[#This Row],[Discount4]])</f>
        <v>2965.1507999999999</v>
      </c>
      <c r="K589" s="1">
        <f>Sales_Fact[[#This Row],[Quantity2]]*Sales_Fact[[#This Row],[Unit_Price3]]</f>
        <v>3660.68</v>
      </c>
      <c r="L589" s="1">
        <f>Sales_Fact[[#This Row],[Gross Amount]]*Sales_Fact[[#This Row],[Discount4]]</f>
        <v>695.52919999999995</v>
      </c>
      <c r="M589" s="1" t="str">
        <f>IF(Sales_Fact[[#This Row],[Total_Amount5]]&gt;1000,"High Value","Standard")</f>
        <v>High Value</v>
      </c>
      <c r="N589" s="1" t="str">
        <f>_xlfn.XLOOKUP(D589,Product_Dim!$A$2:$A$101,Product_Dim!$B$2:$B$101,"Not Found")</f>
        <v>Women's Summer Dress</v>
      </c>
      <c r="O589" s="1" t="str">
        <f>_xlfn.XLOOKUP(D589,Product_Dim!$A$2:$A$101,Product_Dim!$C$2:$C$101)</f>
        <v>Clothing</v>
      </c>
      <c r="P589" s="1">
        <f>_xlfn.XLOOKUP(D589,Product_Dim!$A$2:$A$101,Product_Dim!$H$2:$H$101)</f>
        <v>223.43</v>
      </c>
      <c r="Q589" s="1" t="str">
        <f>_xlfn.XLOOKUP(C589,'Customer_Dim'!$A$2:$A$501,'Customer_Dim'!$I$2:$I$501)</f>
        <v>Bronze</v>
      </c>
      <c r="R589" s="1" t="str">
        <f>_xlfn.XLOOKUP(C589,'Customer_Dim'!$A$2:$A$501,'Customer_Dim'!$D$2:$D$501)</f>
        <v>Female</v>
      </c>
      <c r="S589" s="1" t="str">
        <f>_xlfn.XLOOKUP(C589,'Customer_Dim'!$A$2:$A$501,'Customer_Dim'!$L$2:$L$501)</f>
        <v>Senior</v>
      </c>
      <c r="T589" s="1" t="str">
        <f>_xlfn.XLOOKUP(E589,Store_Dim!$A$2:$A$21,Store_Dim!$C$2:$C$21)</f>
        <v>South</v>
      </c>
      <c r="U589" s="1" t="str">
        <f>_xlfn.XLOOKUP(E589,Store_Dim!$A$2:$A$21,Store_Dim!$E$2:$E$21)</f>
        <v>Online</v>
      </c>
      <c r="V589" s="1">
        <f>Table8[[#This Row],[Cost]]*Table8[[#This Row],[Quantity]]</f>
        <v>893.72</v>
      </c>
      <c r="W589" s="1">
        <f>Table8[[#This Row],[Total_Amount]]-Table8[[#This Row],[Total Cost]]</f>
        <v>2071.4308000000001</v>
      </c>
    </row>
    <row r="590" spans="1:23" hidden="1" x14ac:dyDescent="0.25">
      <c r="A590" t="s">
        <v>3286</v>
      </c>
      <c r="B590" s="3">
        <v>45601</v>
      </c>
      <c r="C590" t="s">
        <v>461</v>
      </c>
      <c r="D590" t="s">
        <v>1722</v>
      </c>
      <c r="E590" t="s">
        <v>1901</v>
      </c>
      <c r="F590" s="4">
        <f>IF(ISBLANK(Sales_Fact[[#This Row],[Quantity]]),MEDIAN(Sales_Fact[Quantity]),Sales_Fact[[#This Row],[Quantity]])</f>
        <v>1</v>
      </c>
      <c r="G590" s="1">
        <f>IF(ISBLANK(Sales_Fact[[#This Row],[Unit_Price]]),MEDIAN(Sales_Fact[Unit_Price]),Sales_Fact[[#This Row],[Unit_Price]])</f>
        <v>250.95</v>
      </c>
      <c r="H590" s="2">
        <f>IF(ISBLANK(Sales_Fact[[#This Row],[Discount]]),MEDIAN(Sales_Fact[Discount]),Sales_Fact[[#This Row],[Discount]])</f>
        <v>0.03</v>
      </c>
      <c r="I590" t="s">
        <v>1868</v>
      </c>
      <c r="J590" s="1">
        <f>Sales_Fact[[#This Row],[Quantity2]]*Sales_Fact[[#This Row],[Unit_Price3]]*(1-Sales_Fact[[#This Row],[Discount4]])</f>
        <v>243.42149999999998</v>
      </c>
      <c r="K590" s="1">
        <f>Sales_Fact[[#This Row],[Quantity2]]*Sales_Fact[[#This Row],[Unit_Price3]]</f>
        <v>250.95</v>
      </c>
      <c r="L590" s="1">
        <f>Sales_Fact[[#This Row],[Gross Amount]]*Sales_Fact[[#This Row],[Discount4]]</f>
        <v>7.5284999999999993</v>
      </c>
      <c r="M590" s="1" t="str">
        <f>IF(Sales_Fact[[#This Row],[Total_Amount5]]&gt;1000,"High Value","Standard")</f>
        <v>Standard</v>
      </c>
      <c r="N590" s="1" t="str">
        <f>_xlfn.XLOOKUP(D590,Product_Dim!$A$2:$A$101,Product_Dim!$B$2:$B$101,"Not Found")</f>
        <v>Foam Roller</v>
      </c>
      <c r="O590" s="1" t="str">
        <f>_xlfn.XLOOKUP(D590,Product_Dim!$A$2:$A$101,Product_Dim!$C$2:$C$101)</f>
        <v>Sports</v>
      </c>
      <c r="P590" s="1">
        <f>_xlfn.XLOOKUP(D590,Product_Dim!$A$2:$A$101,Product_Dim!$H$2:$H$101)</f>
        <v>30.62</v>
      </c>
      <c r="Q590" s="1" t="str">
        <f>_xlfn.XLOOKUP(C590,'Customer_Dim'!$A$2:$A$501,'Customer_Dim'!$I$2:$I$501)</f>
        <v>Bronze</v>
      </c>
      <c r="R590" s="1" t="str">
        <f>_xlfn.XLOOKUP(C590,'Customer_Dim'!$A$2:$A$501,'Customer_Dim'!$D$2:$D$501)</f>
        <v>Female</v>
      </c>
      <c r="S590" s="1" t="str">
        <f>_xlfn.XLOOKUP(C590,'Customer_Dim'!$A$2:$A$501,'Customer_Dim'!$L$2:$L$501)</f>
        <v>Senior</v>
      </c>
      <c r="T590" s="1" t="str">
        <f>_xlfn.XLOOKUP(E590,Store_Dim!$A$2:$A$21,Store_Dim!$C$2:$C$21)</f>
        <v>East</v>
      </c>
      <c r="U590" s="1" t="str">
        <f>_xlfn.XLOOKUP(E590,Store_Dim!$A$2:$A$21,Store_Dim!$E$2:$E$21)</f>
        <v>Online</v>
      </c>
      <c r="V590" s="1">
        <f>Table8[[#This Row],[Cost]]*Table8[[#This Row],[Quantity]]</f>
        <v>30.62</v>
      </c>
      <c r="W590" s="1">
        <f>Table8[[#This Row],[Total_Amount]]-Table8[[#This Row],[Total Cost]]</f>
        <v>212.80149999999998</v>
      </c>
    </row>
    <row r="591" spans="1:23" x14ac:dyDescent="0.25">
      <c r="A591" t="s">
        <v>2785</v>
      </c>
      <c r="B591" s="3">
        <v>45389</v>
      </c>
      <c r="C591" t="s">
        <v>464</v>
      </c>
      <c r="D591" t="s">
        <v>1800</v>
      </c>
      <c r="E591" t="s">
        <v>1860</v>
      </c>
      <c r="F591" s="4">
        <f>IF(ISBLANK(Sales_Fact[[#This Row],[Quantity]]),MEDIAN(Sales_Fact[Quantity]),Sales_Fact[[#This Row],[Quantity]])</f>
        <v>3</v>
      </c>
      <c r="G591" s="21">
        <f>IF(ISBLANK(Sales_Fact[[#This Row],[Unit_Price]]),MEDIAN(Sales_Fact[Unit_Price]),Sales_Fact[[#This Row],[Unit_Price]])</f>
        <v>882.84</v>
      </c>
      <c r="H591" s="2">
        <f>IF(ISBLANK(Sales_Fact[[#This Row],[Discount]]),MEDIAN(Sales_Fact[Discount]),Sales_Fact[[#This Row],[Discount]])</f>
        <v>0.1</v>
      </c>
      <c r="I591" t="s">
        <v>1861</v>
      </c>
      <c r="J591" s="21">
        <f>Sales_Fact[[#This Row],[Quantity2]]*Sales_Fact[[#This Row],[Unit_Price3]]*(1-Sales_Fact[[#This Row],[Discount4]])</f>
        <v>2383.6680000000001</v>
      </c>
      <c r="K591" s="21">
        <f>Sales_Fact[[#This Row],[Quantity2]]*Sales_Fact[[#This Row],[Unit_Price3]]</f>
        <v>2648.52</v>
      </c>
      <c r="L591" s="21">
        <f>Sales_Fact[[#This Row],[Gross Amount]]*Sales_Fact[[#This Row],[Discount4]]</f>
        <v>264.85200000000003</v>
      </c>
      <c r="M591" s="1" t="str">
        <f>IF(Sales_Fact[[#This Row],[Total_Amount5]]&gt;1000,"High Value","Standard")</f>
        <v>High Value</v>
      </c>
      <c r="N591" s="1" t="str">
        <f>_xlfn.XLOOKUP(D591,Product_Dim!$A$2:$A$101,Product_Dim!$B$2:$B$101,"Not Found")</f>
        <v>Hydrating Face Cleanser</v>
      </c>
      <c r="O591" s="1" t="str">
        <f>_xlfn.XLOOKUP(D591,Product_Dim!$A$2:$A$101,Product_Dim!$C$2:$C$101)</f>
        <v>Beauty</v>
      </c>
      <c r="P591" s="1">
        <f>_xlfn.XLOOKUP(D591,Product_Dim!$A$2:$A$101,Product_Dim!$H$2:$H$101)</f>
        <v>242.96499999999997</v>
      </c>
      <c r="Q591" s="1" t="str">
        <f>_xlfn.XLOOKUP(C591,'Customer_Dim'!$A$2:$A$501,'Customer_Dim'!$I$2:$I$501)</f>
        <v>Gold</v>
      </c>
      <c r="R591" s="1" t="str">
        <f>_xlfn.XLOOKUP(C591,'Customer_Dim'!$A$2:$A$501,'Customer_Dim'!$D$2:$D$501)</f>
        <v>Male</v>
      </c>
      <c r="S591" s="1" t="str">
        <f>_xlfn.XLOOKUP(C591,'Customer_Dim'!$A$2:$A$501,'Customer_Dim'!$L$2:$L$501)</f>
        <v>Senior</v>
      </c>
      <c r="T591" s="1" t="str">
        <f>_xlfn.XLOOKUP(E591,Store_Dim!$A$2:$A$21,Store_Dim!$C$2:$C$21)</f>
        <v>North</v>
      </c>
      <c r="U591" s="1" t="str">
        <f>_xlfn.XLOOKUP(E591,Store_Dim!$A$2:$A$21,Store_Dim!$E$2:$E$21)</f>
        <v>Outlet</v>
      </c>
      <c r="V591" s="21">
        <f>Table8[[#This Row],[Cost]]*Table8[[#This Row],[Quantity]]</f>
        <v>728.89499999999998</v>
      </c>
      <c r="W591" s="21">
        <f>Table8[[#This Row],[Total_Amount]]-Table8[[#This Row],[Total Cost]]</f>
        <v>1654.7730000000001</v>
      </c>
    </row>
    <row r="592" spans="1:23" hidden="1" x14ac:dyDescent="0.25">
      <c r="A592" t="s">
        <v>2157</v>
      </c>
      <c r="B592" s="3">
        <v>45750</v>
      </c>
      <c r="C592" t="s">
        <v>464</v>
      </c>
      <c r="D592" t="s">
        <v>1761</v>
      </c>
      <c r="E592" t="s">
        <v>1866</v>
      </c>
      <c r="F592" s="4">
        <f>IF(ISBLANK(Sales_Fact[[#This Row],[Quantity]]),MEDIAN(Sales_Fact[Quantity]),Sales_Fact[[#This Row],[Quantity]])</f>
        <v>4</v>
      </c>
      <c r="G592" s="1">
        <f>IF(ISBLANK(Sales_Fact[[#This Row],[Unit_Price]]),MEDIAN(Sales_Fact[Unit_Price]),Sales_Fact[[#This Row],[Unit_Price]])</f>
        <v>573.37</v>
      </c>
      <c r="H592" s="2">
        <f>IF(ISBLANK(Sales_Fact[[#This Row],[Discount]]),MEDIAN(Sales_Fact[Discount]),Sales_Fact[[#This Row],[Discount]])</f>
        <v>0.04</v>
      </c>
      <c r="I592" t="s">
        <v>1861</v>
      </c>
      <c r="J592" s="1">
        <f>Sales_Fact[[#This Row],[Quantity2]]*Sales_Fact[[#This Row],[Unit_Price3]]*(1-Sales_Fact[[#This Row],[Discount4]])</f>
        <v>2201.7408</v>
      </c>
      <c r="K592" s="1">
        <f>Sales_Fact[[#This Row],[Quantity2]]*Sales_Fact[[#This Row],[Unit_Price3]]</f>
        <v>2293.48</v>
      </c>
      <c r="L592" s="1">
        <f>Sales_Fact[[#This Row],[Gross Amount]]*Sales_Fact[[#This Row],[Discount4]]</f>
        <v>91.739199999999997</v>
      </c>
      <c r="M592" s="1" t="str">
        <f>IF(Sales_Fact[[#This Row],[Total_Amount5]]&gt;1000,"High Value","Standard")</f>
        <v>High Value</v>
      </c>
      <c r="N592" s="1" t="str">
        <f>_xlfn.XLOOKUP(D592,Product_Dim!$A$2:$A$101,Product_Dim!$B$2:$B$101,"Not Found")</f>
        <v>Kitchen Storage Rack</v>
      </c>
      <c r="O592" s="1" t="str">
        <f>_xlfn.XLOOKUP(D592,Product_Dim!$A$2:$A$101,Product_Dim!$C$2:$C$101)</f>
        <v>Home</v>
      </c>
      <c r="P592" s="1">
        <f>_xlfn.XLOOKUP(D592,Product_Dim!$A$2:$A$101,Product_Dim!$H$2:$H$101)</f>
        <v>138.05000000000001</v>
      </c>
      <c r="Q592" s="1" t="str">
        <f>_xlfn.XLOOKUP(C592,'Customer_Dim'!$A$2:$A$501,'Customer_Dim'!$I$2:$I$501)</f>
        <v>Gold</v>
      </c>
      <c r="R592" s="1" t="str">
        <f>_xlfn.XLOOKUP(C592,'Customer_Dim'!$A$2:$A$501,'Customer_Dim'!$D$2:$D$501)</f>
        <v>Male</v>
      </c>
      <c r="S592" s="1" t="str">
        <f>_xlfn.XLOOKUP(C592,'Customer_Dim'!$A$2:$A$501,'Customer_Dim'!$L$2:$L$501)</f>
        <v>Senior</v>
      </c>
      <c r="T592" s="1" t="str">
        <f>_xlfn.XLOOKUP(E592,Store_Dim!$A$2:$A$21,Store_Dim!$C$2:$C$21)</f>
        <v>West</v>
      </c>
      <c r="U592" s="1" t="str">
        <f>_xlfn.XLOOKUP(E592,Store_Dim!$A$2:$A$21,Store_Dim!$E$2:$E$21)</f>
        <v>Online</v>
      </c>
      <c r="V592" s="1">
        <f>Table8[[#This Row],[Cost]]*Table8[[#This Row],[Quantity]]</f>
        <v>552.20000000000005</v>
      </c>
      <c r="W592" s="1">
        <f>Table8[[#This Row],[Total_Amount]]-Table8[[#This Row],[Total Cost]]</f>
        <v>1649.5408</v>
      </c>
    </row>
    <row r="593" spans="1:23" hidden="1" x14ac:dyDescent="0.25">
      <c r="A593" t="s">
        <v>3036</v>
      </c>
      <c r="B593" s="3">
        <v>45569</v>
      </c>
      <c r="C593" t="s">
        <v>464</v>
      </c>
      <c r="D593" t="s">
        <v>1597</v>
      </c>
      <c r="E593" t="s">
        <v>1904</v>
      </c>
      <c r="F593" s="4">
        <f>IF(ISBLANK(Sales_Fact[[#This Row],[Quantity]]),MEDIAN(Sales_Fact[Quantity]),Sales_Fact[[#This Row],[Quantity]])</f>
        <v>3</v>
      </c>
      <c r="G593" s="1">
        <f>IF(ISBLANK(Sales_Fact[[#This Row],[Unit_Price]]),MEDIAN(Sales_Fact[Unit_Price]),Sales_Fact[[#This Row],[Unit_Price]])</f>
        <v>622.72</v>
      </c>
      <c r="H593" s="2">
        <f>IF(ISBLANK(Sales_Fact[[#This Row],[Discount]]),MEDIAN(Sales_Fact[Discount]),Sales_Fact[[#This Row],[Discount]])</f>
        <v>0.04</v>
      </c>
      <c r="I593" t="s">
        <v>1861</v>
      </c>
      <c r="J593" s="1">
        <f>Sales_Fact[[#This Row],[Quantity2]]*Sales_Fact[[#This Row],[Unit_Price3]]*(1-Sales_Fact[[#This Row],[Discount4]])</f>
        <v>1793.4336000000001</v>
      </c>
      <c r="K593" s="1">
        <f>Sales_Fact[[#This Row],[Quantity2]]*Sales_Fact[[#This Row],[Unit_Price3]]</f>
        <v>1868.16</v>
      </c>
      <c r="L593" s="1">
        <f>Sales_Fact[[#This Row],[Gross Amount]]*Sales_Fact[[#This Row],[Discount4]]</f>
        <v>74.726399999999998</v>
      </c>
      <c r="M593" s="1" t="str">
        <f>IF(Sales_Fact[[#This Row],[Total_Amount5]]&gt;1000,"High Value","Standard")</f>
        <v>High Value</v>
      </c>
      <c r="N593" s="1" t="str">
        <f>_xlfn.XLOOKUP(D593,Product_Dim!$A$2:$A$101,Product_Dim!$B$2:$B$101,"Not Found")</f>
        <v>4K Home Projector</v>
      </c>
      <c r="O593" s="1" t="str">
        <f>_xlfn.XLOOKUP(D593,Product_Dim!$A$2:$A$101,Product_Dim!$C$2:$C$101)</f>
        <v>Electronics</v>
      </c>
      <c r="P593" s="1">
        <f>_xlfn.XLOOKUP(D593,Product_Dim!$A$2:$A$101,Product_Dim!$H$2:$H$101)</f>
        <v>465.34</v>
      </c>
      <c r="Q593" s="1" t="str">
        <f>_xlfn.XLOOKUP(C593,'Customer_Dim'!$A$2:$A$501,'Customer_Dim'!$I$2:$I$501)</f>
        <v>Gold</v>
      </c>
      <c r="R593" s="1" t="str">
        <f>_xlfn.XLOOKUP(C593,'Customer_Dim'!$A$2:$A$501,'Customer_Dim'!$D$2:$D$501)</f>
        <v>Male</v>
      </c>
      <c r="S593" s="1" t="str">
        <f>_xlfn.XLOOKUP(C593,'Customer_Dim'!$A$2:$A$501,'Customer_Dim'!$L$2:$L$501)</f>
        <v>Senior</v>
      </c>
      <c r="T593" s="1" t="str">
        <f>_xlfn.XLOOKUP(E593,Store_Dim!$A$2:$A$21,Store_Dim!$C$2:$C$21)</f>
        <v>East</v>
      </c>
      <c r="U593" s="1" t="str">
        <f>_xlfn.XLOOKUP(E593,Store_Dim!$A$2:$A$21,Store_Dim!$E$2:$E$21)</f>
        <v>Online</v>
      </c>
      <c r="V593" s="1">
        <f>Table8[[#This Row],[Cost]]*Table8[[#This Row],[Quantity]]</f>
        <v>1396.02</v>
      </c>
      <c r="W593" s="1">
        <f>Table8[[#This Row],[Total_Amount]]-Table8[[#This Row],[Total Cost]]</f>
        <v>397.41360000000009</v>
      </c>
    </row>
    <row r="594" spans="1:23" hidden="1" x14ac:dyDescent="0.25">
      <c r="A594" t="s">
        <v>3125</v>
      </c>
      <c r="B594" s="3">
        <v>45912</v>
      </c>
      <c r="C594" t="s">
        <v>464</v>
      </c>
      <c r="D594" t="s">
        <v>1821</v>
      </c>
      <c r="E594" t="s">
        <v>1896</v>
      </c>
      <c r="F594" s="4">
        <f>IF(ISBLANK(Sales_Fact[[#This Row],[Quantity]]),MEDIAN(Sales_Fact[Quantity]),Sales_Fact[[#This Row],[Quantity]])</f>
        <v>3</v>
      </c>
      <c r="G594" s="1">
        <f>IF(ISBLANK(Sales_Fact[[#This Row],[Unit_Price]]),MEDIAN(Sales_Fact[Unit_Price]),Sales_Fact[[#This Row],[Unit_Price]])</f>
        <v>259.74</v>
      </c>
      <c r="H594" s="2">
        <f>IF(ISBLANK(Sales_Fact[[#This Row],[Discount]]),MEDIAN(Sales_Fact[Discount]),Sales_Fact[[#This Row],[Discount]])</f>
        <v>0.24</v>
      </c>
      <c r="I594" t="s">
        <v>1864</v>
      </c>
      <c r="J594" s="1">
        <f>Sales_Fact[[#This Row],[Quantity2]]*Sales_Fact[[#This Row],[Unit_Price3]]*(1-Sales_Fact[[#This Row],[Discount4]])</f>
        <v>592.20720000000006</v>
      </c>
      <c r="K594" s="1">
        <f>Sales_Fact[[#This Row],[Quantity2]]*Sales_Fact[[#This Row],[Unit_Price3]]</f>
        <v>779.22</v>
      </c>
      <c r="L594" s="1">
        <f>Sales_Fact[[#This Row],[Gross Amount]]*Sales_Fact[[#This Row],[Discount4]]</f>
        <v>187.0128</v>
      </c>
      <c r="M594" s="1" t="str">
        <f>IF(Sales_Fact[[#This Row],[Total_Amount5]]&gt;1000,"High Value","Standard")</f>
        <v>Standard</v>
      </c>
      <c r="N594" s="1" t="str">
        <f>_xlfn.XLOOKUP(D594,Product_Dim!$A$2:$A$101,Product_Dim!$B$2:$B$101,"Not Found")</f>
        <v>Gaming Mouse Pad XL</v>
      </c>
      <c r="O594" s="1" t="str">
        <f>_xlfn.XLOOKUP(D594,Product_Dim!$A$2:$A$101,Product_Dim!$C$2:$C$101)</f>
        <v>Electronics</v>
      </c>
      <c r="P594" s="1">
        <f>_xlfn.XLOOKUP(D594,Product_Dim!$A$2:$A$101,Product_Dim!$H$2:$H$101)</f>
        <v>340.14</v>
      </c>
      <c r="Q594" s="1" t="str">
        <f>_xlfn.XLOOKUP(C594,'Customer_Dim'!$A$2:$A$501,'Customer_Dim'!$I$2:$I$501)</f>
        <v>Gold</v>
      </c>
      <c r="R594" s="1" t="str">
        <f>_xlfn.XLOOKUP(C594,'Customer_Dim'!$A$2:$A$501,'Customer_Dim'!$D$2:$D$501)</f>
        <v>Male</v>
      </c>
      <c r="S594" s="1" t="str">
        <f>_xlfn.XLOOKUP(C594,'Customer_Dim'!$A$2:$A$501,'Customer_Dim'!$L$2:$L$501)</f>
        <v>Senior</v>
      </c>
      <c r="T594" s="1" t="str">
        <f>_xlfn.XLOOKUP(E594,Store_Dim!$A$2:$A$21,Store_Dim!$C$2:$C$21)</f>
        <v>East</v>
      </c>
      <c r="U594" s="1" t="str">
        <f>_xlfn.XLOOKUP(E594,Store_Dim!$A$2:$A$21,Store_Dim!$E$2:$E$21)</f>
        <v>Flagship</v>
      </c>
      <c r="V594" s="1">
        <f>Table8[[#This Row],[Cost]]*Table8[[#This Row],[Quantity]]</f>
        <v>1020.42</v>
      </c>
      <c r="W594" s="1">
        <f>Table8[[#This Row],[Total_Amount]]-Table8[[#This Row],[Total Cost]]</f>
        <v>-428.2127999999999</v>
      </c>
    </row>
    <row r="595" spans="1:23" hidden="1" x14ac:dyDescent="0.25">
      <c r="A595" t="s">
        <v>2679</v>
      </c>
      <c r="B595" s="3">
        <v>45320</v>
      </c>
      <c r="C595" t="s">
        <v>464</v>
      </c>
      <c r="D595" t="s">
        <v>1575</v>
      </c>
      <c r="E595" t="s">
        <v>1883</v>
      </c>
      <c r="F595" s="4">
        <f>IF(ISBLANK(Sales_Fact[[#This Row],[Quantity]]),MEDIAN(Sales_Fact[Quantity]),Sales_Fact[[#This Row],[Quantity]])</f>
        <v>4</v>
      </c>
      <c r="G595" s="1">
        <f>IF(ISBLANK(Sales_Fact[[#This Row],[Unit_Price]]),MEDIAN(Sales_Fact[Unit_Price]),Sales_Fact[[#This Row],[Unit_Price]])</f>
        <v>951.09</v>
      </c>
      <c r="H595" s="2">
        <f>IF(ISBLANK(Sales_Fact[[#This Row],[Discount]]),MEDIAN(Sales_Fact[Discount]),Sales_Fact[[#This Row],[Discount]])</f>
        <v>0.14000000000000001</v>
      </c>
      <c r="I595" t="s">
        <v>1864</v>
      </c>
      <c r="J595" s="1">
        <f>Sales_Fact[[#This Row],[Quantity2]]*Sales_Fact[[#This Row],[Unit_Price3]]*(1-Sales_Fact[[#This Row],[Discount4]])</f>
        <v>3271.7496000000001</v>
      </c>
      <c r="K595" s="1">
        <f>Sales_Fact[[#This Row],[Quantity2]]*Sales_Fact[[#This Row],[Unit_Price3]]</f>
        <v>3804.36</v>
      </c>
      <c r="L595" s="1">
        <f>Sales_Fact[[#This Row],[Gross Amount]]*Sales_Fact[[#This Row],[Discount4]]</f>
        <v>532.61040000000003</v>
      </c>
      <c r="M595" s="1" t="str">
        <f>IF(Sales_Fact[[#This Row],[Total_Amount5]]&gt;1000,"High Value","Standard")</f>
        <v>High Value</v>
      </c>
      <c r="N595" s="1" t="str">
        <f>_xlfn.XLOOKUP(D595,Product_Dim!$A$2:$A$101,Product_Dim!$B$2:$B$101,"Not Found")</f>
        <v>Wireless Bluetooth Earbuds</v>
      </c>
      <c r="O595" s="1" t="str">
        <f>_xlfn.XLOOKUP(D595,Product_Dim!$A$2:$A$101,Product_Dim!$C$2:$C$101)</f>
        <v>Electronics</v>
      </c>
      <c r="P595" s="1">
        <f>_xlfn.XLOOKUP(D595,Product_Dim!$A$2:$A$101,Product_Dim!$H$2:$H$101)</f>
        <v>439.07</v>
      </c>
      <c r="Q595" s="1" t="str">
        <f>_xlfn.XLOOKUP(C595,'Customer_Dim'!$A$2:$A$501,'Customer_Dim'!$I$2:$I$501)</f>
        <v>Gold</v>
      </c>
      <c r="R595" s="1" t="str">
        <f>_xlfn.XLOOKUP(C595,'Customer_Dim'!$A$2:$A$501,'Customer_Dim'!$D$2:$D$501)</f>
        <v>Male</v>
      </c>
      <c r="S595" s="1" t="str">
        <f>_xlfn.XLOOKUP(C595,'Customer_Dim'!$A$2:$A$501,'Customer_Dim'!$L$2:$L$501)</f>
        <v>Senior</v>
      </c>
      <c r="T595" s="1" t="str">
        <f>_xlfn.XLOOKUP(E595,Store_Dim!$A$2:$A$21,Store_Dim!$C$2:$C$21)</f>
        <v>North</v>
      </c>
      <c r="U595" s="1" t="str">
        <f>_xlfn.XLOOKUP(E595,Store_Dim!$A$2:$A$21,Store_Dim!$E$2:$E$21)</f>
        <v>Flagship</v>
      </c>
      <c r="V595" s="1">
        <f>Table8[[#This Row],[Cost]]*Table8[[#This Row],[Quantity]]</f>
        <v>1756.28</v>
      </c>
      <c r="W595" s="1">
        <f>Table8[[#This Row],[Total_Amount]]-Table8[[#This Row],[Total Cost]]</f>
        <v>1515.4696000000001</v>
      </c>
    </row>
    <row r="596" spans="1:23" x14ac:dyDescent="0.25">
      <c r="A596" t="s">
        <v>3137</v>
      </c>
      <c r="B596" s="3">
        <v>45467</v>
      </c>
      <c r="C596" t="s">
        <v>464</v>
      </c>
      <c r="D596" t="s">
        <v>1833</v>
      </c>
      <c r="E596" t="s">
        <v>1886</v>
      </c>
      <c r="F596" s="4">
        <f>IF(ISBLANK(Sales_Fact[[#This Row],[Quantity]]),MEDIAN(Sales_Fact[Quantity]),Sales_Fact[[#This Row],[Quantity]])</f>
        <v>1</v>
      </c>
      <c r="G596" s="21">
        <f>IF(ISBLANK(Sales_Fact[[#This Row],[Unit_Price]]),MEDIAN(Sales_Fact[Unit_Price]),Sales_Fact[[#This Row],[Unit_Price]])</f>
        <v>71.709999999999994</v>
      </c>
      <c r="H596" s="2">
        <f>IF(ISBLANK(Sales_Fact[[#This Row],[Discount]]),MEDIAN(Sales_Fact[Discount]),Sales_Fact[[#This Row],[Discount]])</f>
        <v>0.23</v>
      </c>
      <c r="I596" t="s">
        <v>1864</v>
      </c>
      <c r="J596" s="21">
        <f>Sales_Fact[[#This Row],[Quantity2]]*Sales_Fact[[#This Row],[Unit_Price3]]*(1-Sales_Fact[[#This Row],[Discount4]])</f>
        <v>55.216699999999996</v>
      </c>
      <c r="K596" s="21">
        <f>Sales_Fact[[#This Row],[Quantity2]]*Sales_Fact[[#This Row],[Unit_Price3]]</f>
        <v>71.709999999999994</v>
      </c>
      <c r="L596" s="21">
        <f>Sales_Fact[[#This Row],[Gross Amount]]*Sales_Fact[[#This Row],[Discount4]]</f>
        <v>16.493299999999998</v>
      </c>
      <c r="M596" s="1" t="str">
        <f>IF(Sales_Fact[[#This Row],[Total_Amount5]]&gt;1000,"High Value","Standard")</f>
        <v>Standard</v>
      </c>
      <c r="N596" s="1" t="str">
        <f>_xlfn.XLOOKUP(D596,Product_Dim!$A$2:$A$101,Product_Dim!$B$2:$B$101,"Not Found")</f>
        <v>Vitamin E Body Lotion</v>
      </c>
      <c r="O596" s="1" t="str">
        <f>_xlfn.XLOOKUP(D596,Product_Dim!$A$2:$A$101,Product_Dim!$C$2:$C$101)</f>
        <v>Beauty</v>
      </c>
      <c r="P596" s="1">
        <f>_xlfn.XLOOKUP(D596,Product_Dim!$A$2:$A$101,Product_Dim!$H$2:$H$101)</f>
        <v>358.47</v>
      </c>
      <c r="Q596" s="1" t="str">
        <f>_xlfn.XLOOKUP(C596,'Customer_Dim'!$A$2:$A$501,'Customer_Dim'!$I$2:$I$501)</f>
        <v>Gold</v>
      </c>
      <c r="R596" s="1" t="str">
        <f>_xlfn.XLOOKUP(C596,'Customer_Dim'!$A$2:$A$501,'Customer_Dim'!$D$2:$D$501)</f>
        <v>Male</v>
      </c>
      <c r="S596" s="1" t="str">
        <f>_xlfn.XLOOKUP(C596,'Customer_Dim'!$A$2:$A$501,'Customer_Dim'!$L$2:$L$501)</f>
        <v>Senior</v>
      </c>
      <c r="T596" s="1" t="str">
        <f>_xlfn.XLOOKUP(E596,Store_Dim!$A$2:$A$21,Store_Dim!$C$2:$C$21)</f>
        <v>West</v>
      </c>
      <c r="U596" s="1" t="str">
        <f>_xlfn.XLOOKUP(E596,Store_Dim!$A$2:$A$21,Store_Dim!$E$2:$E$21)</f>
        <v>Flagship</v>
      </c>
      <c r="V596" s="21">
        <f>Table8[[#This Row],[Cost]]*Table8[[#This Row],[Quantity]]</f>
        <v>358.47</v>
      </c>
      <c r="W596" s="21">
        <f>Table8[[#This Row],[Total_Amount]]-Table8[[#This Row],[Total Cost]]</f>
        <v>-303.25330000000002</v>
      </c>
    </row>
    <row r="597" spans="1:23" x14ac:dyDescent="0.25">
      <c r="A597" t="s">
        <v>2512</v>
      </c>
      <c r="B597" s="3">
        <v>45517</v>
      </c>
      <c r="C597" t="s">
        <v>467</v>
      </c>
      <c r="D597" t="s">
        <v>1588</v>
      </c>
      <c r="E597" t="s">
        <v>1904</v>
      </c>
      <c r="F597" s="4">
        <f>IF(ISBLANK(Sales_Fact[[#This Row],[Quantity]]),MEDIAN(Sales_Fact[Quantity]),Sales_Fact[[#This Row],[Quantity]])</f>
        <v>4</v>
      </c>
      <c r="G597" s="21">
        <f>IF(ISBLANK(Sales_Fact[[#This Row],[Unit_Price]]),MEDIAN(Sales_Fact[Unit_Price]),Sales_Fact[[#This Row],[Unit_Price]])</f>
        <v>894.93</v>
      </c>
      <c r="H597" s="2">
        <f>IF(ISBLANK(Sales_Fact[[#This Row],[Discount]]),MEDIAN(Sales_Fact[Discount]),Sales_Fact[[#This Row],[Discount]])</f>
        <v>0.05</v>
      </c>
      <c r="I597" t="s">
        <v>1864</v>
      </c>
      <c r="J597" s="21">
        <f>Sales_Fact[[#This Row],[Quantity2]]*Sales_Fact[[#This Row],[Unit_Price3]]*(1-Sales_Fact[[#This Row],[Discount4]])</f>
        <v>3400.7339999999995</v>
      </c>
      <c r="K597" s="21">
        <f>Sales_Fact[[#This Row],[Quantity2]]*Sales_Fact[[#This Row],[Unit_Price3]]</f>
        <v>3579.72</v>
      </c>
      <c r="L597" s="21">
        <f>Sales_Fact[[#This Row],[Gross Amount]]*Sales_Fact[[#This Row],[Discount4]]</f>
        <v>178.98599999999999</v>
      </c>
      <c r="M597" s="1" t="str">
        <f>IF(Sales_Fact[[#This Row],[Total_Amount5]]&gt;1000,"High Value","Standard")</f>
        <v>High Value</v>
      </c>
      <c r="N597" s="1" t="str">
        <f>_xlfn.XLOOKUP(D597,Product_Dim!$A$2:$A$101,Product_Dim!$B$2:$B$101,"Not Found")</f>
        <v>Hair Strengthening Shampoo</v>
      </c>
      <c r="O597" s="1" t="str">
        <f>_xlfn.XLOOKUP(D597,Product_Dim!$A$2:$A$101,Product_Dim!$C$2:$C$101)</f>
        <v>Beauty</v>
      </c>
      <c r="P597" s="1">
        <f>_xlfn.XLOOKUP(D597,Product_Dim!$A$2:$A$101,Product_Dim!$H$2:$H$101)</f>
        <v>115.82</v>
      </c>
      <c r="Q597" s="1" t="str">
        <f>_xlfn.XLOOKUP(C597,'Customer_Dim'!$A$2:$A$501,'Customer_Dim'!$I$2:$I$501)</f>
        <v>Platinum</v>
      </c>
      <c r="R597" s="1" t="str">
        <f>_xlfn.XLOOKUP(C597,'Customer_Dim'!$A$2:$A$501,'Customer_Dim'!$D$2:$D$501)</f>
        <v>Female</v>
      </c>
      <c r="S597" s="1" t="str">
        <f>_xlfn.XLOOKUP(C597,'Customer_Dim'!$A$2:$A$501,'Customer_Dim'!$L$2:$L$501)</f>
        <v>Middle Age</v>
      </c>
      <c r="T597" s="1" t="str">
        <f>_xlfn.XLOOKUP(E597,Store_Dim!$A$2:$A$21,Store_Dim!$C$2:$C$21)</f>
        <v>East</v>
      </c>
      <c r="U597" s="1" t="str">
        <f>_xlfn.XLOOKUP(E597,Store_Dim!$A$2:$A$21,Store_Dim!$E$2:$E$21)</f>
        <v>Online</v>
      </c>
      <c r="V597" s="21">
        <f>Table8[[#This Row],[Cost]]*Table8[[#This Row],[Quantity]]</f>
        <v>463.28</v>
      </c>
      <c r="W597" s="21">
        <f>Table8[[#This Row],[Total_Amount]]-Table8[[#This Row],[Total Cost]]</f>
        <v>2937.4539999999997</v>
      </c>
    </row>
    <row r="598" spans="1:23" hidden="1" x14ac:dyDescent="0.25">
      <c r="A598" t="s">
        <v>2124</v>
      </c>
      <c r="B598" s="3">
        <v>45253</v>
      </c>
      <c r="C598" t="s">
        <v>467</v>
      </c>
      <c r="D598" t="s">
        <v>1597</v>
      </c>
      <c r="E598" t="s">
        <v>1870</v>
      </c>
      <c r="F598" s="4">
        <f>IF(ISBLANK(Sales_Fact[[#This Row],[Quantity]]),MEDIAN(Sales_Fact[Quantity]),Sales_Fact[[#This Row],[Quantity]])</f>
        <v>4</v>
      </c>
      <c r="G598" s="1">
        <f>IF(ISBLANK(Sales_Fact[[#This Row],[Unit_Price]]),MEDIAN(Sales_Fact[Unit_Price]),Sales_Fact[[#This Row],[Unit_Price]])</f>
        <v>870.18</v>
      </c>
      <c r="H598" s="2">
        <f>IF(ISBLANK(Sales_Fact[[#This Row],[Discount]]),MEDIAN(Sales_Fact[Discount]),Sales_Fact[[#This Row],[Discount]])</f>
        <v>0.13</v>
      </c>
      <c r="I598" t="s">
        <v>1861</v>
      </c>
      <c r="J598" s="1">
        <f>Sales_Fact[[#This Row],[Quantity2]]*Sales_Fact[[#This Row],[Unit_Price3]]*(1-Sales_Fact[[#This Row],[Discount4]])</f>
        <v>3028.2264</v>
      </c>
      <c r="K598" s="1">
        <f>Sales_Fact[[#This Row],[Quantity2]]*Sales_Fact[[#This Row],[Unit_Price3]]</f>
        <v>3480.72</v>
      </c>
      <c r="L598" s="1">
        <f>Sales_Fact[[#This Row],[Gross Amount]]*Sales_Fact[[#This Row],[Discount4]]</f>
        <v>452.49360000000001</v>
      </c>
      <c r="M598" s="1" t="str">
        <f>IF(Sales_Fact[[#This Row],[Total_Amount5]]&gt;1000,"High Value","Standard")</f>
        <v>High Value</v>
      </c>
      <c r="N598" s="1" t="str">
        <f>_xlfn.XLOOKUP(D598,Product_Dim!$A$2:$A$101,Product_Dim!$B$2:$B$101,"Not Found")</f>
        <v>4K Home Projector</v>
      </c>
      <c r="O598" s="1" t="str">
        <f>_xlfn.XLOOKUP(D598,Product_Dim!$A$2:$A$101,Product_Dim!$C$2:$C$101)</f>
        <v>Electronics</v>
      </c>
      <c r="P598" s="1">
        <f>_xlfn.XLOOKUP(D598,Product_Dim!$A$2:$A$101,Product_Dim!$H$2:$H$101)</f>
        <v>465.34</v>
      </c>
      <c r="Q598" s="1" t="str">
        <f>_xlfn.XLOOKUP(C598,'Customer_Dim'!$A$2:$A$501,'Customer_Dim'!$I$2:$I$501)</f>
        <v>Platinum</v>
      </c>
      <c r="R598" s="1" t="str">
        <f>_xlfn.XLOOKUP(C598,'Customer_Dim'!$A$2:$A$501,'Customer_Dim'!$D$2:$D$501)</f>
        <v>Female</v>
      </c>
      <c r="S598" s="1" t="str">
        <f>_xlfn.XLOOKUP(C598,'Customer_Dim'!$A$2:$A$501,'Customer_Dim'!$L$2:$L$501)</f>
        <v>Middle Age</v>
      </c>
      <c r="T598" s="1" t="str">
        <f>_xlfn.XLOOKUP(E598,Store_Dim!$A$2:$A$21,Store_Dim!$C$2:$C$21)</f>
        <v>North</v>
      </c>
      <c r="U598" s="1" t="str">
        <f>_xlfn.XLOOKUP(E598,Store_Dim!$A$2:$A$21,Store_Dim!$E$2:$E$21)</f>
        <v>Outlet</v>
      </c>
      <c r="V598" s="1">
        <f>Table8[[#This Row],[Cost]]*Table8[[#This Row],[Quantity]]</f>
        <v>1861.36</v>
      </c>
      <c r="W598" s="1">
        <f>Table8[[#This Row],[Total_Amount]]-Table8[[#This Row],[Total Cost]]</f>
        <v>1166.8664000000001</v>
      </c>
    </row>
    <row r="599" spans="1:23" hidden="1" x14ac:dyDescent="0.25">
      <c r="A599" t="s">
        <v>2083</v>
      </c>
      <c r="B599" s="3">
        <v>45227</v>
      </c>
      <c r="C599" t="s">
        <v>467</v>
      </c>
      <c r="D599" t="s">
        <v>1683</v>
      </c>
      <c r="E599" t="s">
        <v>1931</v>
      </c>
      <c r="F599" s="4">
        <f>IF(ISBLANK(Sales_Fact[[#This Row],[Quantity]]),MEDIAN(Sales_Fact[Quantity]),Sales_Fact[[#This Row],[Quantity]])</f>
        <v>2</v>
      </c>
      <c r="G599" s="1">
        <f>IF(ISBLANK(Sales_Fact[[#This Row],[Unit_Price]]),MEDIAN(Sales_Fact[Unit_Price]),Sales_Fact[[#This Row],[Unit_Price]])</f>
        <v>552.72</v>
      </c>
      <c r="H599" s="2">
        <f>IF(ISBLANK(Sales_Fact[[#This Row],[Discount]]),MEDIAN(Sales_Fact[Discount]),Sales_Fact[[#This Row],[Discount]])</f>
        <v>0.06</v>
      </c>
      <c r="I599" t="s">
        <v>1864</v>
      </c>
      <c r="J599" s="1">
        <f>Sales_Fact[[#This Row],[Quantity2]]*Sales_Fact[[#This Row],[Unit_Price3]]*(1-Sales_Fact[[#This Row],[Discount4]])</f>
        <v>1039.1135999999999</v>
      </c>
      <c r="K599" s="1">
        <f>Sales_Fact[[#This Row],[Quantity2]]*Sales_Fact[[#This Row],[Unit_Price3]]</f>
        <v>1105.44</v>
      </c>
      <c r="L599" s="1">
        <f>Sales_Fact[[#This Row],[Gross Amount]]*Sales_Fact[[#This Row],[Discount4]]</f>
        <v>66.326400000000007</v>
      </c>
      <c r="M599" s="1" t="str">
        <f>IF(Sales_Fact[[#This Row],[Total_Amount5]]&gt;1000,"High Value","Standard")</f>
        <v>High Value</v>
      </c>
      <c r="N599" s="1" t="str">
        <f>_xlfn.XLOOKUP(D599,Product_Dim!$A$2:$A$101,Product_Dim!$B$2:$B$101,"Not Found")</f>
        <v>Adjustable Jump Rope</v>
      </c>
      <c r="O599" s="1" t="str">
        <f>_xlfn.XLOOKUP(D599,Product_Dim!$A$2:$A$101,Product_Dim!$C$2:$C$101)</f>
        <v>Sports</v>
      </c>
      <c r="P599" s="1">
        <f>_xlfn.XLOOKUP(D599,Product_Dim!$A$2:$A$101,Product_Dim!$H$2:$H$101)</f>
        <v>167.12</v>
      </c>
      <c r="Q599" s="1" t="str">
        <f>_xlfn.XLOOKUP(C599,'Customer_Dim'!$A$2:$A$501,'Customer_Dim'!$I$2:$I$501)</f>
        <v>Platinum</v>
      </c>
      <c r="R599" s="1" t="str">
        <f>_xlfn.XLOOKUP(C599,'Customer_Dim'!$A$2:$A$501,'Customer_Dim'!$D$2:$D$501)</f>
        <v>Female</v>
      </c>
      <c r="S599" s="1" t="str">
        <f>_xlfn.XLOOKUP(C599,'Customer_Dim'!$A$2:$A$501,'Customer_Dim'!$L$2:$L$501)</f>
        <v>Middle Age</v>
      </c>
      <c r="T599" s="1" t="str">
        <f>_xlfn.XLOOKUP(E599,Store_Dim!$A$2:$A$21,Store_Dim!$C$2:$C$21)</f>
        <v>South</v>
      </c>
      <c r="U599" s="1" t="str">
        <f>_xlfn.XLOOKUP(E599,Store_Dim!$A$2:$A$21,Store_Dim!$E$2:$E$21)</f>
        <v>Online</v>
      </c>
      <c r="V599" s="1">
        <f>Table8[[#This Row],[Cost]]*Table8[[#This Row],[Quantity]]</f>
        <v>334.24</v>
      </c>
      <c r="W599" s="1">
        <f>Table8[[#This Row],[Total_Amount]]-Table8[[#This Row],[Total Cost]]</f>
        <v>704.8735999999999</v>
      </c>
    </row>
    <row r="600" spans="1:23" hidden="1" x14ac:dyDescent="0.25">
      <c r="A600" t="s">
        <v>3296</v>
      </c>
      <c r="B600" s="3">
        <v>45679</v>
      </c>
      <c r="C600" t="s">
        <v>467</v>
      </c>
      <c r="D600" t="s">
        <v>1591</v>
      </c>
      <c r="E600" t="s">
        <v>1909</v>
      </c>
      <c r="F600" s="4">
        <f>IF(ISBLANK(Sales_Fact[[#This Row],[Quantity]]),MEDIAN(Sales_Fact[Quantity]),Sales_Fact[[#This Row],[Quantity]])</f>
        <v>3</v>
      </c>
      <c r="G600" s="1">
        <f>IF(ISBLANK(Sales_Fact[[#This Row],[Unit_Price]]),MEDIAN(Sales_Fact[Unit_Price]),Sales_Fact[[#This Row],[Unit_Price]])</f>
        <v>700.43</v>
      </c>
      <c r="H600" s="2">
        <f>IF(ISBLANK(Sales_Fact[[#This Row],[Discount]]),MEDIAN(Sales_Fact[Discount]),Sales_Fact[[#This Row],[Discount]])</f>
        <v>0.01</v>
      </c>
      <c r="I600" t="s">
        <v>1868</v>
      </c>
      <c r="J600" s="1">
        <f>Sales_Fact[[#This Row],[Quantity2]]*Sales_Fact[[#This Row],[Unit_Price3]]*(1-Sales_Fact[[#This Row],[Discount4]])</f>
        <v>2080.2770999999998</v>
      </c>
      <c r="K600" s="1">
        <f>Sales_Fact[[#This Row],[Quantity2]]*Sales_Fact[[#This Row],[Unit_Price3]]</f>
        <v>2101.29</v>
      </c>
      <c r="L600" s="1">
        <f>Sales_Fact[[#This Row],[Gross Amount]]*Sales_Fact[[#This Row],[Discount4]]</f>
        <v>21.012899999999998</v>
      </c>
      <c r="M600" s="1" t="str">
        <f>IF(Sales_Fact[[#This Row],[Total_Amount5]]&gt;1000,"High Value","Standard")</f>
        <v>High Value</v>
      </c>
      <c r="N600" s="1" t="str">
        <f>_xlfn.XLOOKUP(D600,Product_Dim!$A$2:$A$101,Product_Dim!$B$2:$B$101,"Not Found")</f>
        <v>USB-C Fast Charger</v>
      </c>
      <c r="O600" s="1" t="str">
        <f>_xlfn.XLOOKUP(D600,Product_Dim!$A$2:$A$101,Product_Dim!$C$2:$C$101)</f>
        <v>Electronics</v>
      </c>
      <c r="P600" s="1">
        <f>_xlfn.XLOOKUP(D600,Product_Dim!$A$2:$A$101,Product_Dim!$H$2:$H$101)</f>
        <v>242.23</v>
      </c>
      <c r="Q600" s="1" t="str">
        <f>_xlfn.XLOOKUP(C600,'Customer_Dim'!$A$2:$A$501,'Customer_Dim'!$I$2:$I$501)</f>
        <v>Platinum</v>
      </c>
      <c r="R600" s="1" t="str">
        <f>_xlfn.XLOOKUP(C600,'Customer_Dim'!$A$2:$A$501,'Customer_Dim'!$D$2:$D$501)</f>
        <v>Female</v>
      </c>
      <c r="S600" s="1" t="str">
        <f>_xlfn.XLOOKUP(C600,'Customer_Dim'!$A$2:$A$501,'Customer_Dim'!$L$2:$L$501)</f>
        <v>Middle Age</v>
      </c>
      <c r="T600" s="1" t="str">
        <f>_xlfn.XLOOKUP(E600,Store_Dim!$A$2:$A$21,Store_Dim!$C$2:$C$21)</f>
        <v>South</v>
      </c>
      <c r="U600" s="1" t="str">
        <f>_xlfn.XLOOKUP(E600,Store_Dim!$A$2:$A$21,Store_Dim!$E$2:$E$21)</f>
        <v>Outlet</v>
      </c>
      <c r="V600" s="1">
        <f>Table8[[#This Row],[Cost]]*Table8[[#This Row],[Quantity]]</f>
        <v>726.68999999999994</v>
      </c>
      <c r="W600" s="1">
        <f>Table8[[#This Row],[Total_Amount]]-Table8[[#This Row],[Total Cost]]</f>
        <v>1353.5870999999997</v>
      </c>
    </row>
    <row r="601" spans="1:23" hidden="1" x14ac:dyDescent="0.25">
      <c r="A601" t="s">
        <v>3862</v>
      </c>
      <c r="B601" s="3">
        <v>45886</v>
      </c>
      <c r="C601" t="s">
        <v>467</v>
      </c>
      <c r="D601" t="s">
        <v>1710</v>
      </c>
      <c r="E601" t="s">
        <v>1872</v>
      </c>
      <c r="F601" s="4">
        <f>IF(ISBLANK(Sales_Fact[[#This Row],[Quantity]]),MEDIAN(Sales_Fact[Quantity]),Sales_Fact[[#This Row],[Quantity]])</f>
        <v>2</v>
      </c>
      <c r="G601" s="1">
        <f>IF(ISBLANK(Sales_Fact[[#This Row],[Unit_Price]]),MEDIAN(Sales_Fact[Unit_Price]),Sales_Fact[[#This Row],[Unit_Price]])</f>
        <v>823.03</v>
      </c>
      <c r="H601" s="2">
        <f>IF(ISBLANK(Sales_Fact[[#This Row],[Discount]]),MEDIAN(Sales_Fact[Discount]),Sales_Fact[[#This Row],[Discount]])</f>
        <v>0.18</v>
      </c>
      <c r="I601" t="s">
        <v>1868</v>
      </c>
      <c r="J601" s="1">
        <f>Sales_Fact[[#This Row],[Quantity2]]*Sales_Fact[[#This Row],[Unit_Price3]]*(1-Sales_Fact[[#This Row],[Discount4]])</f>
        <v>1349.7692</v>
      </c>
      <c r="K601" s="1">
        <f>Sales_Fact[[#This Row],[Quantity2]]*Sales_Fact[[#This Row],[Unit_Price3]]</f>
        <v>1646.06</v>
      </c>
      <c r="L601" s="1">
        <f>Sales_Fact[[#This Row],[Gross Amount]]*Sales_Fact[[#This Row],[Discount4]]</f>
        <v>296.29079999999999</v>
      </c>
      <c r="M601" s="1" t="str">
        <f>IF(Sales_Fact[[#This Row],[Total_Amount5]]&gt;1000,"High Value","Standard")</f>
        <v>High Value</v>
      </c>
      <c r="N601" s="1" t="str">
        <f>_xlfn.XLOOKUP(D601,Product_Dim!$A$2:$A$101,Product_Dim!$B$2:$B$101,"Not Found")</f>
        <v>Men's Track Pants</v>
      </c>
      <c r="O601" s="1" t="str">
        <f>_xlfn.XLOOKUP(D601,Product_Dim!$A$2:$A$101,Product_Dim!$C$2:$C$101)</f>
        <v>Clothing</v>
      </c>
      <c r="P601" s="1">
        <f>_xlfn.XLOOKUP(D601,Product_Dim!$A$2:$A$101,Product_Dim!$H$2:$H$101)</f>
        <v>386.56</v>
      </c>
      <c r="Q601" s="1" t="str">
        <f>_xlfn.XLOOKUP(C601,'Customer_Dim'!$A$2:$A$501,'Customer_Dim'!$I$2:$I$501)</f>
        <v>Platinum</v>
      </c>
      <c r="R601" s="1" t="str">
        <f>_xlfn.XLOOKUP(C601,'Customer_Dim'!$A$2:$A$501,'Customer_Dim'!$D$2:$D$501)</f>
        <v>Female</v>
      </c>
      <c r="S601" s="1" t="str">
        <f>_xlfn.XLOOKUP(C601,'Customer_Dim'!$A$2:$A$501,'Customer_Dim'!$L$2:$L$501)</f>
        <v>Middle Age</v>
      </c>
      <c r="T601" s="1" t="str">
        <f>_xlfn.XLOOKUP(E601,Store_Dim!$A$2:$A$21,Store_Dim!$C$2:$C$21)</f>
        <v>South</v>
      </c>
      <c r="U601" s="1" t="str">
        <f>_xlfn.XLOOKUP(E601,Store_Dim!$A$2:$A$21,Store_Dim!$E$2:$E$21)</f>
        <v>Online</v>
      </c>
      <c r="V601" s="1">
        <f>Table8[[#This Row],[Cost]]*Table8[[#This Row],[Quantity]]</f>
        <v>773.12</v>
      </c>
      <c r="W601" s="1">
        <f>Table8[[#This Row],[Total_Amount]]-Table8[[#This Row],[Total Cost]]</f>
        <v>576.64919999999995</v>
      </c>
    </row>
    <row r="602" spans="1:23" hidden="1" x14ac:dyDescent="0.25">
      <c r="A602" t="s">
        <v>2747</v>
      </c>
      <c r="B602" s="3">
        <v>45614</v>
      </c>
      <c r="C602" t="s">
        <v>467</v>
      </c>
      <c r="D602" t="s">
        <v>1788</v>
      </c>
      <c r="E602" t="s">
        <v>1909</v>
      </c>
      <c r="F602" s="4">
        <f>IF(ISBLANK(Sales_Fact[[#This Row],[Quantity]]),MEDIAN(Sales_Fact[Quantity]),Sales_Fact[[#This Row],[Quantity]])</f>
        <v>1</v>
      </c>
      <c r="G602" s="1">
        <f>IF(ISBLANK(Sales_Fact[[#This Row],[Unit_Price]]),MEDIAN(Sales_Fact[Unit_Price]),Sales_Fact[[#This Row],[Unit_Price]])</f>
        <v>117.37</v>
      </c>
      <c r="H602" s="2">
        <f>IF(ISBLANK(Sales_Fact[[#This Row],[Discount]]),MEDIAN(Sales_Fact[Discount]),Sales_Fact[[#This Row],[Discount]])</f>
        <v>0.21</v>
      </c>
      <c r="I602" t="s">
        <v>1861</v>
      </c>
      <c r="J602" s="1">
        <f>Sales_Fact[[#This Row],[Quantity2]]*Sales_Fact[[#This Row],[Unit_Price3]]*(1-Sales_Fact[[#This Row],[Discount4]])</f>
        <v>92.722300000000004</v>
      </c>
      <c r="K602" s="1">
        <f>Sales_Fact[[#This Row],[Quantity2]]*Sales_Fact[[#This Row],[Unit_Price3]]</f>
        <v>117.37</v>
      </c>
      <c r="L602" s="1">
        <f>Sales_Fact[[#This Row],[Gross Amount]]*Sales_Fact[[#This Row],[Discount4]]</f>
        <v>24.6477</v>
      </c>
      <c r="M602" s="1" t="str">
        <f>IF(Sales_Fact[[#This Row],[Total_Amount5]]&gt;1000,"High Value","Standard")</f>
        <v>Standard</v>
      </c>
      <c r="N602" s="1" t="str">
        <f>_xlfn.XLOOKUP(D602,Product_Dim!$A$2:$A$101,Product_Dim!$B$2:$B$101,"Not Found")</f>
        <v>Decorative Lamp Shade</v>
      </c>
      <c r="O602" s="1" t="str">
        <f>_xlfn.XLOOKUP(D602,Product_Dim!$A$2:$A$101,Product_Dim!$C$2:$C$101)</f>
        <v>Home</v>
      </c>
      <c r="P602" s="1">
        <f>_xlfn.XLOOKUP(D602,Product_Dim!$A$2:$A$101,Product_Dim!$H$2:$H$101)</f>
        <v>228.53</v>
      </c>
      <c r="Q602" s="1" t="str">
        <f>_xlfn.XLOOKUP(C602,'Customer_Dim'!$A$2:$A$501,'Customer_Dim'!$I$2:$I$501)</f>
        <v>Platinum</v>
      </c>
      <c r="R602" s="1" t="str">
        <f>_xlfn.XLOOKUP(C602,'Customer_Dim'!$A$2:$A$501,'Customer_Dim'!$D$2:$D$501)</f>
        <v>Female</v>
      </c>
      <c r="S602" s="1" t="str">
        <f>_xlfn.XLOOKUP(C602,'Customer_Dim'!$A$2:$A$501,'Customer_Dim'!$L$2:$L$501)</f>
        <v>Middle Age</v>
      </c>
      <c r="T602" s="1" t="str">
        <f>_xlfn.XLOOKUP(E602,Store_Dim!$A$2:$A$21,Store_Dim!$C$2:$C$21)</f>
        <v>South</v>
      </c>
      <c r="U602" s="1" t="str">
        <f>_xlfn.XLOOKUP(E602,Store_Dim!$A$2:$A$21,Store_Dim!$E$2:$E$21)</f>
        <v>Outlet</v>
      </c>
      <c r="V602" s="1">
        <f>Table8[[#This Row],[Cost]]*Table8[[#This Row],[Quantity]]</f>
        <v>228.53</v>
      </c>
      <c r="W602" s="1">
        <f>Table8[[#This Row],[Total_Amount]]-Table8[[#This Row],[Total Cost]]</f>
        <v>-135.80770000000001</v>
      </c>
    </row>
    <row r="603" spans="1:23" hidden="1" x14ac:dyDescent="0.25">
      <c r="A603" t="s">
        <v>3756</v>
      </c>
      <c r="B603" s="3">
        <v>45722</v>
      </c>
      <c r="C603" t="s">
        <v>467</v>
      </c>
      <c r="D603" t="s">
        <v>1585</v>
      </c>
      <c r="E603" t="s">
        <v>1863</v>
      </c>
      <c r="F603" s="4">
        <f>IF(ISBLANK(Sales_Fact[[#This Row],[Quantity]]),MEDIAN(Sales_Fact[Quantity]),Sales_Fact[[#This Row],[Quantity]])</f>
        <v>4</v>
      </c>
      <c r="G603" s="1">
        <f>IF(ISBLANK(Sales_Fact[[#This Row],[Unit_Price]]),MEDIAN(Sales_Fact[Unit_Price]),Sales_Fact[[#This Row],[Unit_Price]])</f>
        <v>165.37</v>
      </c>
      <c r="H603" s="2">
        <f>IF(ISBLANK(Sales_Fact[[#This Row],[Discount]]),MEDIAN(Sales_Fact[Discount]),Sales_Fact[[#This Row],[Discount]])</f>
        <v>0.28999999999999998</v>
      </c>
      <c r="I603" t="s">
        <v>1868</v>
      </c>
      <c r="J603" s="1">
        <f>Sales_Fact[[#This Row],[Quantity2]]*Sales_Fact[[#This Row],[Unit_Price3]]*(1-Sales_Fact[[#This Row],[Discount4]])</f>
        <v>469.6508</v>
      </c>
      <c r="K603" s="1">
        <f>Sales_Fact[[#This Row],[Quantity2]]*Sales_Fact[[#This Row],[Unit_Price3]]</f>
        <v>661.48</v>
      </c>
      <c r="L603" s="1">
        <f>Sales_Fact[[#This Row],[Gross Amount]]*Sales_Fact[[#This Row],[Discount4]]</f>
        <v>191.82919999999999</v>
      </c>
      <c r="M603" s="1" t="str">
        <f>IF(Sales_Fact[[#This Row],[Total_Amount5]]&gt;1000,"High Value","Standard")</f>
        <v>Standard</v>
      </c>
      <c r="N603" s="1" t="str">
        <f>_xlfn.XLOOKUP(D603,Product_Dim!$A$2:$A$101,Product_Dim!$B$2:$B$101,"Not Found")</f>
        <v>HD Smart TV Stick</v>
      </c>
      <c r="O603" s="1" t="str">
        <f>_xlfn.XLOOKUP(D603,Product_Dim!$A$2:$A$101,Product_Dim!$C$2:$C$101)</f>
        <v>Electronics</v>
      </c>
      <c r="P603" s="1">
        <f>_xlfn.XLOOKUP(D603,Product_Dim!$A$2:$A$101,Product_Dim!$H$2:$H$101)</f>
        <v>449.4</v>
      </c>
      <c r="Q603" s="1" t="str">
        <f>_xlfn.XLOOKUP(C603,'Customer_Dim'!$A$2:$A$501,'Customer_Dim'!$I$2:$I$501)</f>
        <v>Platinum</v>
      </c>
      <c r="R603" s="1" t="str">
        <f>_xlfn.XLOOKUP(C603,'Customer_Dim'!$A$2:$A$501,'Customer_Dim'!$D$2:$D$501)</f>
        <v>Female</v>
      </c>
      <c r="S603" s="1" t="str">
        <f>_xlfn.XLOOKUP(C603,'Customer_Dim'!$A$2:$A$501,'Customer_Dim'!$L$2:$L$501)</f>
        <v>Middle Age</v>
      </c>
      <c r="T603" s="1" t="str">
        <f>_xlfn.XLOOKUP(E603,Store_Dim!$A$2:$A$21,Store_Dim!$C$2:$C$21)</f>
        <v>North</v>
      </c>
      <c r="U603" s="1" t="str">
        <f>_xlfn.XLOOKUP(E603,Store_Dim!$A$2:$A$21,Store_Dim!$E$2:$E$21)</f>
        <v>Flagship</v>
      </c>
      <c r="V603" s="1">
        <f>Table8[[#This Row],[Cost]]*Table8[[#This Row],[Quantity]]</f>
        <v>1797.6</v>
      </c>
      <c r="W603" s="1">
        <f>Table8[[#This Row],[Total_Amount]]-Table8[[#This Row],[Total Cost]]</f>
        <v>-1327.9492</v>
      </c>
    </row>
    <row r="604" spans="1:23" hidden="1" x14ac:dyDescent="0.25">
      <c r="A604" t="s">
        <v>2144</v>
      </c>
      <c r="B604" s="3">
        <v>45300</v>
      </c>
      <c r="C604" t="s">
        <v>470</v>
      </c>
      <c r="D604" t="s">
        <v>1656</v>
      </c>
      <c r="E604" t="s">
        <v>1863</v>
      </c>
      <c r="F604" s="4">
        <f>IF(ISBLANK(Sales_Fact[[#This Row],[Quantity]]),MEDIAN(Sales_Fact[Quantity]),Sales_Fact[[#This Row],[Quantity]])</f>
        <v>3</v>
      </c>
      <c r="G604" s="1">
        <f>IF(ISBLANK(Sales_Fact[[#This Row],[Unit_Price]]),MEDIAN(Sales_Fact[Unit_Price]),Sales_Fact[[#This Row],[Unit_Price]])</f>
        <v>483.06</v>
      </c>
      <c r="H604" s="2">
        <f>IF(ISBLANK(Sales_Fact[[#This Row],[Discount]]),MEDIAN(Sales_Fact[Discount]),Sales_Fact[[#This Row],[Discount]])</f>
        <v>0.05</v>
      </c>
      <c r="I604" t="s">
        <v>1861</v>
      </c>
      <c r="J604" s="1">
        <f>Sales_Fact[[#This Row],[Quantity2]]*Sales_Fact[[#This Row],[Unit_Price3]]*(1-Sales_Fact[[#This Row],[Discount4]])</f>
        <v>1376.721</v>
      </c>
      <c r="K604" s="1">
        <f>Sales_Fact[[#This Row],[Quantity2]]*Sales_Fact[[#This Row],[Unit_Price3]]</f>
        <v>1449.18</v>
      </c>
      <c r="L604" s="1">
        <f>Sales_Fact[[#This Row],[Gross Amount]]*Sales_Fact[[#This Row],[Discount4]]</f>
        <v>72.459000000000003</v>
      </c>
      <c r="M604" s="1" t="str">
        <f>IF(Sales_Fact[[#This Row],[Total_Amount5]]&gt;1000,"High Value","Standard")</f>
        <v>High Value</v>
      </c>
      <c r="N604" s="1" t="str">
        <f>_xlfn.XLOOKUP(D604,Product_Dim!$A$2:$A$101,Product_Dim!$B$2:$B$101,"Not Found")</f>
        <v>Bedroom Table Lamp</v>
      </c>
      <c r="O604" s="1" t="str">
        <f>_xlfn.XLOOKUP(D604,Product_Dim!$A$2:$A$101,Product_Dim!$C$2:$C$101)</f>
        <v>Home</v>
      </c>
      <c r="P604" s="1">
        <f>_xlfn.XLOOKUP(D604,Product_Dim!$A$2:$A$101,Product_Dim!$H$2:$H$101)</f>
        <v>382.22</v>
      </c>
      <c r="Q604" s="1" t="str">
        <f>_xlfn.XLOOKUP(C604,'Customer_Dim'!$A$2:$A$501,'Customer_Dim'!$I$2:$I$501)</f>
        <v>Silver</v>
      </c>
      <c r="R604" s="1" t="str">
        <f>_xlfn.XLOOKUP(C604,'Customer_Dim'!$A$2:$A$501,'Customer_Dim'!$D$2:$D$501)</f>
        <v>Male</v>
      </c>
      <c r="S604" s="1" t="str">
        <f>_xlfn.XLOOKUP(C604,'Customer_Dim'!$A$2:$A$501,'Customer_Dim'!$L$2:$L$501)</f>
        <v>Young</v>
      </c>
      <c r="T604" s="1" t="str">
        <f>_xlfn.XLOOKUP(E604,Store_Dim!$A$2:$A$21,Store_Dim!$C$2:$C$21)</f>
        <v>North</v>
      </c>
      <c r="U604" s="1" t="str">
        <f>_xlfn.XLOOKUP(E604,Store_Dim!$A$2:$A$21,Store_Dim!$E$2:$E$21)</f>
        <v>Flagship</v>
      </c>
      <c r="V604" s="1">
        <f>Table8[[#This Row],[Cost]]*Table8[[#This Row],[Quantity]]</f>
        <v>1146.6600000000001</v>
      </c>
      <c r="W604" s="1">
        <f>Table8[[#This Row],[Total_Amount]]-Table8[[#This Row],[Total Cost]]</f>
        <v>230.06099999999992</v>
      </c>
    </row>
    <row r="605" spans="1:23" hidden="1" x14ac:dyDescent="0.25">
      <c r="A605" t="s">
        <v>3569</v>
      </c>
      <c r="B605" s="3">
        <v>45268</v>
      </c>
      <c r="C605" t="s">
        <v>470</v>
      </c>
      <c r="D605" t="s">
        <v>1662</v>
      </c>
      <c r="E605" t="s">
        <v>1888</v>
      </c>
      <c r="F605" s="4">
        <f>IF(ISBLANK(Sales_Fact[[#This Row],[Quantity]]),MEDIAN(Sales_Fact[Quantity]),Sales_Fact[[#This Row],[Quantity]])</f>
        <v>4</v>
      </c>
      <c r="G605" s="1">
        <f>IF(ISBLANK(Sales_Fact[[#This Row],[Unit_Price]]),MEDIAN(Sales_Fact[Unit_Price]),Sales_Fact[[#This Row],[Unit_Price]])</f>
        <v>262.05</v>
      </c>
      <c r="H605" s="2">
        <f>IF(ISBLANK(Sales_Fact[[#This Row],[Discount]]),MEDIAN(Sales_Fact[Discount]),Sales_Fact[[#This Row],[Discount]])</f>
        <v>0.24</v>
      </c>
      <c r="I605" t="s">
        <v>1868</v>
      </c>
      <c r="J605" s="1">
        <f>Sales_Fact[[#This Row],[Quantity2]]*Sales_Fact[[#This Row],[Unit_Price3]]*(1-Sales_Fact[[#This Row],[Discount4]])</f>
        <v>796.63200000000006</v>
      </c>
      <c r="K605" s="1">
        <f>Sales_Fact[[#This Row],[Quantity2]]*Sales_Fact[[#This Row],[Unit_Price3]]</f>
        <v>1048.2</v>
      </c>
      <c r="L605" s="1">
        <f>Sales_Fact[[#This Row],[Gross Amount]]*Sales_Fact[[#This Row],[Discount4]]</f>
        <v>251.56800000000001</v>
      </c>
      <c r="M605" s="1" t="str">
        <f>IF(Sales_Fact[[#This Row],[Total_Amount5]]&gt;1000,"High Value","Standard")</f>
        <v>Standard</v>
      </c>
      <c r="N605" s="1" t="str">
        <f>_xlfn.XLOOKUP(D605,Product_Dim!$A$2:$A$101,Product_Dim!$B$2:$B$101,"Not Found")</f>
        <v>Men's Casual Sneakers</v>
      </c>
      <c r="O605" s="1" t="str">
        <f>_xlfn.XLOOKUP(D605,Product_Dim!$A$2:$A$101,Product_Dim!$C$2:$C$101)</f>
        <v>Clothing</v>
      </c>
      <c r="P605" s="1">
        <f>_xlfn.XLOOKUP(D605,Product_Dim!$A$2:$A$101,Product_Dim!$H$2:$H$101)</f>
        <v>353.47</v>
      </c>
      <c r="Q605" s="1" t="str">
        <f>_xlfn.XLOOKUP(C605,'Customer_Dim'!$A$2:$A$501,'Customer_Dim'!$I$2:$I$501)</f>
        <v>Silver</v>
      </c>
      <c r="R605" s="1" t="str">
        <f>_xlfn.XLOOKUP(C605,'Customer_Dim'!$A$2:$A$501,'Customer_Dim'!$D$2:$D$501)</f>
        <v>Male</v>
      </c>
      <c r="S605" s="1" t="str">
        <f>_xlfn.XLOOKUP(C605,'Customer_Dim'!$A$2:$A$501,'Customer_Dim'!$L$2:$L$501)</f>
        <v>Young</v>
      </c>
      <c r="T605" s="1" t="str">
        <f>_xlfn.XLOOKUP(E605,Store_Dim!$A$2:$A$21,Store_Dim!$C$2:$C$21)</f>
        <v>North</v>
      </c>
      <c r="U605" s="1" t="str">
        <f>_xlfn.XLOOKUP(E605,Store_Dim!$A$2:$A$21,Store_Dim!$E$2:$E$21)</f>
        <v>Flagship</v>
      </c>
      <c r="V605" s="1">
        <f>Table8[[#This Row],[Cost]]*Table8[[#This Row],[Quantity]]</f>
        <v>1413.88</v>
      </c>
      <c r="W605" s="1">
        <f>Table8[[#This Row],[Total_Amount]]-Table8[[#This Row],[Total Cost]]</f>
        <v>-617.24800000000005</v>
      </c>
    </row>
    <row r="606" spans="1:23" hidden="1" x14ac:dyDescent="0.25">
      <c r="A606" t="s">
        <v>2465</v>
      </c>
      <c r="B606" s="3">
        <v>45709</v>
      </c>
      <c r="C606" t="s">
        <v>470</v>
      </c>
      <c r="D606" t="s">
        <v>1668</v>
      </c>
      <c r="E606" t="s">
        <v>1872</v>
      </c>
      <c r="F606" s="4">
        <f>IF(ISBLANK(Sales_Fact[[#This Row],[Quantity]]),MEDIAN(Sales_Fact[Quantity]),Sales_Fact[[#This Row],[Quantity]])</f>
        <v>3</v>
      </c>
      <c r="G606" s="1">
        <f>IF(ISBLANK(Sales_Fact[[#This Row],[Unit_Price]]),MEDIAN(Sales_Fact[Unit_Price]),Sales_Fact[[#This Row],[Unit_Price]])</f>
        <v>970.89</v>
      </c>
      <c r="H606" s="2">
        <f>IF(ISBLANK(Sales_Fact[[#This Row],[Discount]]),MEDIAN(Sales_Fact[Discount]),Sales_Fact[[#This Row],[Discount]])</f>
        <v>0.11</v>
      </c>
      <c r="I606" t="s">
        <v>1868</v>
      </c>
      <c r="J606" s="1">
        <f>Sales_Fact[[#This Row],[Quantity2]]*Sales_Fact[[#This Row],[Unit_Price3]]*(1-Sales_Fact[[#This Row],[Discount4]])</f>
        <v>2592.2763</v>
      </c>
      <c r="K606" s="1">
        <f>Sales_Fact[[#This Row],[Quantity2]]*Sales_Fact[[#This Row],[Unit_Price3]]</f>
        <v>2912.67</v>
      </c>
      <c r="L606" s="1">
        <f>Sales_Fact[[#This Row],[Gross Amount]]*Sales_Fact[[#This Row],[Discount4]]</f>
        <v>320.39370000000002</v>
      </c>
      <c r="M606" s="1" t="str">
        <f>IF(Sales_Fact[[#This Row],[Total_Amount5]]&gt;1000,"High Value","Standard")</f>
        <v>High Value</v>
      </c>
      <c r="N606" s="1" t="str">
        <f>_xlfn.XLOOKUP(D606,Product_Dim!$A$2:$A$101,Product_Dim!$B$2:$B$101,"Not Found")</f>
        <v>Portable Power Bank</v>
      </c>
      <c r="O606" s="1" t="str">
        <f>_xlfn.XLOOKUP(D606,Product_Dim!$A$2:$A$101,Product_Dim!$C$2:$C$101)</f>
        <v>Electronics</v>
      </c>
      <c r="P606" s="1">
        <f>_xlfn.XLOOKUP(D606,Product_Dim!$A$2:$A$101,Product_Dim!$H$2:$H$101)</f>
        <v>326.06</v>
      </c>
      <c r="Q606" s="1" t="str">
        <f>_xlfn.XLOOKUP(C606,'Customer_Dim'!$A$2:$A$501,'Customer_Dim'!$I$2:$I$501)</f>
        <v>Silver</v>
      </c>
      <c r="R606" s="1" t="str">
        <f>_xlfn.XLOOKUP(C606,'Customer_Dim'!$A$2:$A$501,'Customer_Dim'!$D$2:$D$501)</f>
        <v>Male</v>
      </c>
      <c r="S606" s="1" t="str">
        <f>_xlfn.XLOOKUP(C606,'Customer_Dim'!$A$2:$A$501,'Customer_Dim'!$L$2:$L$501)</f>
        <v>Young</v>
      </c>
      <c r="T606" s="1" t="str">
        <f>_xlfn.XLOOKUP(E606,Store_Dim!$A$2:$A$21,Store_Dim!$C$2:$C$21)</f>
        <v>South</v>
      </c>
      <c r="U606" s="1" t="str">
        <f>_xlfn.XLOOKUP(E606,Store_Dim!$A$2:$A$21,Store_Dim!$E$2:$E$21)</f>
        <v>Online</v>
      </c>
      <c r="V606" s="1">
        <f>Table8[[#This Row],[Cost]]*Table8[[#This Row],[Quantity]]</f>
        <v>978.18000000000006</v>
      </c>
      <c r="W606" s="1">
        <f>Table8[[#This Row],[Total_Amount]]-Table8[[#This Row],[Total Cost]]</f>
        <v>1614.0962999999999</v>
      </c>
    </row>
    <row r="607" spans="1:23" hidden="1" x14ac:dyDescent="0.25">
      <c r="A607" t="s">
        <v>3710</v>
      </c>
      <c r="B607" s="3">
        <v>45310</v>
      </c>
      <c r="C607" t="s">
        <v>473</v>
      </c>
      <c r="D607" t="s">
        <v>1575</v>
      </c>
      <c r="E607" t="s">
        <v>1888</v>
      </c>
      <c r="F607" s="4">
        <f>IF(ISBLANK(Sales_Fact[[#This Row],[Quantity]]),MEDIAN(Sales_Fact[Quantity]),Sales_Fact[[#This Row],[Quantity]])</f>
        <v>1</v>
      </c>
      <c r="G607" s="1">
        <f>IF(ISBLANK(Sales_Fact[[#This Row],[Unit_Price]]),MEDIAN(Sales_Fact[Unit_Price]),Sales_Fact[[#This Row],[Unit_Price]])</f>
        <v>61.11</v>
      </c>
      <c r="H607" s="2">
        <f>IF(ISBLANK(Sales_Fact[[#This Row],[Discount]]),MEDIAN(Sales_Fact[Discount]),Sales_Fact[[#This Row],[Discount]])</f>
        <v>0.1</v>
      </c>
      <c r="I607" t="s">
        <v>1868</v>
      </c>
      <c r="J607" s="1">
        <f>Sales_Fact[[#This Row],[Quantity2]]*Sales_Fact[[#This Row],[Unit_Price3]]*(1-Sales_Fact[[#This Row],[Discount4]])</f>
        <v>54.999000000000002</v>
      </c>
      <c r="K607" s="1">
        <f>Sales_Fact[[#This Row],[Quantity2]]*Sales_Fact[[#This Row],[Unit_Price3]]</f>
        <v>61.11</v>
      </c>
      <c r="L607" s="1">
        <f>Sales_Fact[[#This Row],[Gross Amount]]*Sales_Fact[[#This Row],[Discount4]]</f>
        <v>6.1110000000000007</v>
      </c>
      <c r="M607" s="1" t="str">
        <f>IF(Sales_Fact[[#This Row],[Total_Amount5]]&gt;1000,"High Value","Standard")</f>
        <v>Standard</v>
      </c>
      <c r="N607" s="1" t="str">
        <f>_xlfn.XLOOKUP(D607,Product_Dim!$A$2:$A$101,Product_Dim!$B$2:$B$101,"Not Found")</f>
        <v>Wireless Bluetooth Earbuds</v>
      </c>
      <c r="O607" s="1" t="str">
        <f>_xlfn.XLOOKUP(D607,Product_Dim!$A$2:$A$101,Product_Dim!$C$2:$C$101)</f>
        <v>Electronics</v>
      </c>
      <c r="P607" s="1">
        <f>_xlfn.XLOOKUP(D607,Product_Dim!$A$2:$A$101,Product_Dim!$H$2:$H$101)</f>
        <v>439.07</v>
      </c>
      <c r="Q607" s="1" t="str">
        <f>_xlfn.XLOOKUP(C607,'Customer_Dim'!$A$2:$A$501,'Customer_Dim'!$I$2:$I$501)</f>
        <v>Platinum</v>
      </c>
      <c r="R607" s="1" t="str">
        <f>_xlfn.XLOOKUP(C607,'Customer_Dim'!$A$2:$A$501,'Customer_Dim'!$D$2:$D$501)</f>
        <v>Female</v>
      </c>
      <c r="S607" s="1" t="str">
        <f>_xlfn.XLOOKUP(C607,'Customer_Dim'!$A$2:$A$501,'Customer_Dim'!$L$2:$L$501)</f>
        <v>Senior</v>
      </c>
      <c r="T607" s="1" t="str">
        <f>_xlfn.XLOOKUP(E607,Store_Dim!$A$2:$A$21,Store_Dim!$C$2:$C$21)</f>
        <v>North</v>
      </c>
      <c r="U607" s="1" t="str">
        <f>_xlfn.XLOOKUP(E607,Store_Dim!$A$2:$A$21,Store_Dim!$E$2:$E$21)</f>
        <v>Flagship</v>
      </c>
      <c r="V607" s="1">
        <f>Table8[[#This Row],[Cost]]*Table8[[#This Row],[Quantity]]</f>
        <v>439.07</v>
      </c>
      <c r="W607" s="1">
        <f>Table8[[#This Row],[Total_Amount]]-Table8[[#This Row],[Total Cost]]</f>
        <v>-384.07099999999997</v>
      </c>
    </row>
    <row r="608" spans="1:23" hidden="1" x14ac:dyDescent="0.25">
      <c r="A608" t="s">
        <v>3848</v>
      </c>
      <c r="B608" s="3">
        <v>45454</v>
      </c>
      <c r="C608" t="s">
        <v>473</v>
      </c>
      <c r="D608" t="s">
        <v>1722</v>
      </c>
      <c r="E608" t="s">
        <v>1892</v>
      </c>
      <c r="F608" s="4">
        <f>IF(ISBLANK(Sales_Fact[[#This Row],[Quantity]]),MEDIAN(Sales_Fact[Quantity]),Sales_Fact[[#This Row],[Quantity]])</f>
        <v>3</v>
      </c>
      <c r="G608" s="1">
        <f>IF(ISBLANK(Sales_Fact[[#This Row],[Unit_Price]]),MEDIAN(Sales_Fact[Unit_Price]),Sales_Fact[[#This Row],[Unit_Price]])</f>
        <v>827.88</v>
      </c>
      <c r="H608" s="2">
        <f>IF(ISBLANK(Sales_Fact[[#This Row],[Discount]]),MEDIAN(Sales_Fact[Discount]),Sales_Fact[[#This Row],[Discount]])</f>
        <v>0.19</v>
      </c>
      <c r="I608" t="s">
        <v>1861</v>
      </c>
      <c r="J608" s="1">
        <f>Sales_Fact[[#This Row],[Quantity2]]*Sales_Fact[[#This Row],[Unit_Price3]]*(1-Sales_Fact[[#This Row],[Discount4]])</f>
        <v>2011.7483999999999</v>
      </c>
      <c r="K608" s="1">
        <f>Sales_Fact[[#This Row],[Quantity2]]*Sales_Fact[[#This Row],[Unit_Price3]]</f>
        <v>2483.64</v>
      </c>
      <c r="L608" s="1">
        <f>Sales_Fact[[#This Row],[Gross Amount]]*Sales_Fact[[#This Row],[Discount4]]</f>
        <v>471.89159999999998</v>
      </c>
      <c r="M608" s="1" t="str">
        <f>IF(Sales_Fact[[#This Row],[Total_Amount5]]&gt;1000,"High Value","Standard")</f>
        <v>High Value</v>
      </c>
      <c r="N608" s="1" t="str">
        <f>_xlfn.XLOOKUP(D608,Product_Dim!$A$2:$A$101,Product_Dim!$B$2:$B$101,"Not Found")</f>
        <v>Foam Roller</v>
      </c>
      <c r="O608" s="1" t="str">
        <f>_xlfn.XLOOKUP(D608,Product_Dim!$A$2:$A$101,Product_Dim!$C$2:$C$101)</f>
        <v>Sports</v>
      </c>
      <c r="P608" s="1">
        <f>_xlfn.XLOOKUP(D608,Product_Dim!$A$2:$A$101,Product_Dim!$H$2:$H$101)</f>
        <v>30.62</v>
      </c>
      <c r="Q608" s="1" t="str">
        <f>_xlfn.XLOOKUP(C608,'Customer_Dim'!$A$2:$A$501,'Customer_Dim'!$I$2:$I$501)</f>
        <v>Platinum</v>
      </c>
      <c r="R608" s="1" t="str">
        <f>_xlfn.XLOOKUP(C608,'Customer_Dim'!$A$2:$A$501,'Customer_Dim'!$D$2:$D$501)</f>
        <v>Female</v>
      </c>
      <c r="S608" s="1" t="str">
        <f>_xlfn.XLOOKUP(C608,'Customer_Dim'!$A$2:$A$501,'Customer_Dim'!$L$2:$L$501)</f>
        <v>Senior</v>
      </c>
      <c r="T608" s="1" t="str">
        <f>_xlfn.XLOOKUP(E608,Store_Dim!$A$2:$A$21,Store_Dim!$C$2:$C$21)</f>
        <v>East</v>
      </c>
      <c r="U608" s="1" t="str">
        <f>_xlfn.XLOOKUP(E608,Store_Dim!$A$2:$A$21,Store_Dim!$E$2:$E$21)</f>
        <v>Online</v>
      </c>
      <c r="V608" s="1">
        <f>Table8[[#This Row],[Cost]]*Table8[[#This Row],[Quantity]]</f>
        <v>91.86</v>
      </c>
      <c r="W608" s="1">
        <f>Table8[[#This Row],[Total_Amount]]-Table8[[#This Row],[Total Cost]]</f>
        <v>1919.8884</v>
      </c>
    </row>
    <row r="609" spans="1:23" hidden="1" x14ac:dyDescent="0.25">
      <c r="A609" t="s">
        <v>3706</v>
      </c>
      <c r="B609" s="3">
        <v>45814</v>
      </c>
      <c r="C609" t="s">
        <v>473</v>
      </c>
      <c r="D609" t="s">
        <v>1629</v>
      </c>
      <c r="E609" t="s">
        <v>1870</v>
      </c>
      <c r="F609" s="4">
        <f>IF(ISBLANK(Sales_Fact[[#This Row],[Quantity]]),MEDIAN(Sales_Fact[Quantity]),Sales_Fact[[#This Row],[Quantity]])</f>
        <v>3</v>
      </c>
      <c r="G609" s="1">
        <f>IF(ISBLANK(Sales_Fact[[#This Row],[Unit_Price]]),MEDIAN(Sales_Fact[Unit_Price]),Sales_Fact[[#This Row],[Unit_Price]])</f>
        <v>926.85</v>
      </c>
      <c r="H609" s="2">
        <f>IF(ISBLANK(Sales_Fact[[#This Row],[Discount]]),MEDIAN(Sales_Fact[Discount]),Sales_Fact[[#This Row],[Discount]])</f>
        <v>0.18</v>
      </c>
      <c r="I609" t="s">
        <v>1868</v>
      </c>
      <c r="J609" s="1">
        <f>Sales_Fact[[#This Row],[Quantity2]]*Sales_Fact[[#This Row],[Unit_Price3]]*(1-Sales_Fact[[#This Row],[Discount4]])</f>
        <v>2280.0510000000004</v>
      </c>
      <c r="K609" s="1">
        <f>Sales_Fact[[#This Row],[Quantity2]]*Sales_Fact[[#This Row],[Unit_Price3]]</f>
        <v>2780.55</v>
      </c>
      <c r="L609" s="1">
        <f>Sales_Fact[[#This Row],[Gross Amount]]*Sales_Fact[[#This Row],[Discount4]]</f>
        <v>500.49900000000002</v>
      </c>
      <c r="M609" s="1" t="str">
        <f>IF(Sales_Fact[[#This Row],[Total_Amount5]]&gt;1000,"High Value","Standard")</f>
        <v>High Value</v>
      </c>
      <c r="N609" s="1" t="str">
        <f>_xlfn.XLOOKUP(D609,Product_Dim!$A$2:$A$101,Product_Dim!$B$2:$B$101,"Not Found")</f>
        <v>Wireless Bluetooth Speaker</v>
      </c>
      <c r="O609" s="1" t="str">
        <f>_xlfn.XLOOKUP(D609,Product_Dim!$A$2:$A$101,Product_Dim!$C$2:$C$101)</f>
        <v>Electronics</v>
      </c>
      <c r="P609" s="1">
        <f>_xlfn.XLOOKUP(D609,Product_Dim!$A$2:$A$101,Product_Dim!$H$2:$H$101)</f>
        <v>322.41000000000003</v>
      </c>
      <c r="Q609" s="1" t="str">
        <f>_xlfn.XLOOKUP(C609,'Customer_Dim'!$A$2:$A$501,'Customer_Dim'!$I$2:$I$501)</f>
        <v>Platinum</v>
      </c>
      <c r="R609" s="1" t="str">
        <f>_xlfn.XLOOKUP(C609,'Customer_Dim'!$A$2:$A$501,'Customer_Dim'!$D$2:$D$501)</f>
        <v>Female</v>
      </c>
      <c r="S609" s="1" t="str">
        <f>_xlfn.XLOOKUP(C609,'Customer_Dim'!$A$2:$A$501,'Customer_Dim'!$L$2:$L$501)</f>
        <v>Senior</v>
      </c>
      <c r="T609" s="1" t="str">
        <f>_xlfn.XLOOKUP(E609,Store_Dim!$A$2:$A$21,Store_Dim!$C$2:$C$21)</f>
        <v>North</v>
      </c>
      <c r="U609" s="1" t="str">
        <f>_xlfn.XLOOKUP(E609,Store_Dim!$A$2:$A$21,Store_Dim!$E$2:$E$21)</f>
        <v>Outlet</v>
      </c>
      <c r="V609" s="1">
        <f>Table8[[#This Row],[Cost]]*Table8[[#This Row],[Quantity]]</f>
        <v>967.23</v>
      </c>
      <c r="W609" s="1">
        <f>Table8[[#This Row],[Total_Amount]]-Table8[[#This Row],[Total Cost]]</f>
        <v>1312.8210000000004</v>
      </c>
    </row>
    <row r="610" spans="1:23" hidden="1" x14ac:dyDescent="0.25">
      <c r="A610" t="s">
        <v>2077</v>
      </c>
      <c r="B610" s="3">
        <v>45459</v>
      </c>
      <c r="C610" t="s">
        <v>476</v>
      </c>
      <c r="D610" t="s">
        <v>1689</v>
      </c>
      <c r="E610" t="s">
        <v>1899</v>
      </c>
      <c r="F610" s="4">
        <f>IF(ISBLANK(Sales_Fact[[#This Row],[Quantity]]),MEDIAN(Sales_Fact[Quantity]),Sales_Fact[[#This Row],[Quantity]])</f>
        <v>1</v>
      </c>
      <c r="G610" s="1">
        <f>IF(ISBLANK(Sales_Fact[[#This Row],[Unit_Price]]),MEDIAN(Sales_Fact[Unit_Price]),Sales_Fact[[#This Row],[Unit_Price]])</f>
        <v>874.59</v>
      </c>
      <c r="H610" s="2">
        <f>IF(ISBLANK(Sales_Fact[[#This Row],[Discount]]),MEDIAN(Sales_Fact[Discount]),Sales_Fact[[#This Row],[Discount]])</f>
        <v>0.28999999999999998</v>
      </c>
      <c r="I610" t="s">
        <v>1864</v>
      </c>
      <c r="J610" s="1">
        <f>Sales_Fact[[#This Row],[Quantity2]]*Sales_Fact[[#This Row],[Unit_Price3]]*(1-Sales_Fact[[#This Row],[Discount4]])</f>
        <v>620.95889999999997</v>
      </c>
      <c r="K610" s="1">
        <f>Sales_Fact[[#This Row],[Quantity2]]*Sales_Fact[[#This Row],[Unit_Price3]]</f>
        <v>874.59</v>
      </c>
      <c r="L610" s="1">
        <f>Sales_Fact[[#This Row],[Gross Amount]]*Sales_Fact[[#This Row],[Discount4]]</f>
        <v>253.6311</v>
      </c>
      <c r="M610" s="1" t="str">
        <f>IF(Sales_Fact[[#This Row],[Total_Amount5]]&gt;1000,"High Value","Standard")</f>
        <v>Standard</v>
      </c>
      <c r="N610" s="1" t="str">
        <f>_xlfn.XLOOKUP(D610,Product_Dim!$A$2:$A$101,Product_Dim!$B$2:$B$101,"Not Found")</f>
        <v>Men's Winter Jacket</v>
      </c>
      <c r="O610" s="1" t="str">
        <f>_xlfn.XLOOKUP(D610,Product_Dim!$A$2:$A$101,Product_Dim!$C$2:$C$101)</f>
        <v>Clothing</v>
      </c>
      <c r="P610" s="1">
        <f>_xlfn.XLOOKUP(D610,Product_Dim!$A$2:$A$101,Product_Dim!$H$2:$H$101)</f>
        <v>167.34</v>
      </c>
      <c r="Q610" s="1" t="str">
        <f>_xlfn.XLOOKUP(C610,'Customer_Dim'!$A$2:$A$501,'Customer_Dim'!$I$2:$I$501)</f>
        <v>Gold</v>
      </c>
      <c r="R610" s="1" t="str">
        <f>_xlfn.XLOOKUP(C610,'Customer_Dim'!$A$2:$A$501,'Customer_Dim'!$D$2:$D$501)</f>
        <v>Male</v>
      </c>
      <c r="S610" s="1" t="str">
        <f>_xlfn.XLOOKUP(C610,'Customer_Dim'!$A$2:$A$501,'Customer_Dim'!$L$2:$L$501)</f>
        <v>Middle Age</v>
      </c>
      <c r="T610" s="1" t="str">
        <f>_xlfn.XLOOKUP(E610,Store_Dim!$A$2:$A$21,Store_Dim!$C$2:$C$21)</f>
        <v>East</v>
      </c>
      <c r="U610" s="1" t="str">
        <f>_xlfn.XLOOKUP(E610,Store_Dim!$A$2:$A$21,Store_Dim!$E$2:$E$21)</f>
        <v>Flagship</v>
      </c>
      <c r="V610" s="1">
        <f>Table8[[#This Row],[Cost]]*Table8[[#This Row],[Quantity]]</f>
        <v>167.34</v>
      </c>
      <c r="W610" s="1">
        <f>Table8[[#This Row],[Total_Amount]]-Table8[[#This Row],[Total Cost]]</f>
        <v>453.61889999999994</v>
      </c>
    </row>
    <row r="611" spans="1:23" x14ac:dyDescent="0.25">
      <c r="A611" t="s">
        <v>2965</v>
      </c>
      <c r="B611" s="3">
        <v>45882</v>
      </c>
      <c r="C611" t="s">
        <v>476</v>
      </c>
      <c r="D611" t="s">
        <v>1764</v>
      </c>
      <c r="E611" t="s">
        <v>1886</v>
      </c>
      <c r="F611" s="4">
        <f>IF(ISBLANK(Sales_Fact[[#This Row],[Quantity]]),MEDIAN(Sales_Fact[Quantity]),Sales_Fact[[#This Row],[Quantity]])</f>
        <v>4</v>
      </c>
      <c r="G611" s="21">
        <f>IF(ISBLANK(Sales_Fact[[#This Row],[Unit_Price]]),MEDIAN(Sales_Fact[Unit_Price]),Sales_Fact[[#This Row],[Unit_Price]])</f>
        <v>479.11</v>
      </c>
      <c r="H611" s="2">
        <f>IF(ISBLANK(Sales_Fact[[#This Row],[Discount]]),MEDIAN(Sales_Fact[Discount]),Sales_Fact[[#This Row],[Discount]])</f>
        <v>0.24</v>
      </c>
      <c r="I611" t="s">
        <v>1868</v>
      </c>
      <c r="J611" s="21">
        <f>Sales_Fact[[#This Row],[Quantity2]]*Sales_Fact[[#This Row],[Unit_Price3]]*(1-Sales_Fact[[#This Row],[Discount4]])</f>
        <v>1456.4944</v>
      </c>
      <c r="K611" s="21">
        <f>Sales_Fact[[#This Row],[Quantity2]]*Sales_Fact[[#This Row],[Unit_Price3]]</f>
        <v>1916.44</v>
      </c>
      <c r="L611" s="21">
        <f>Sales_Fact[[#This Row],[Gross Amount]]*Sales_Fact[[#This Row],[Discount4]]</f>
        <v>459.94560000000001</v>
      </c>
      <c r="M611" s="1" t="str">
        <f>IF(Sales_Fact[[#This Row],[Total_Amount5]]&gt;1000,"High Value","Standard")</f>
        <v>High Value</v>
      </c>
      <c r="N611" s="1" t="str">
        <f>_xlfn.XLOOKUP(D611,Product_Dim!$A$2:$A$101,Product_Dim!$B$2:$B$101,"Not Found")</f>
        <v>Hair Repair Oil Treatment</v>
      </c>
      <c r="O611" s="1" t="str">
        <f>_xlfn.XLOOKUP(D611,Product_Dim!$A$2:$A$101,Product_Dim!$C$2:$C$101)</f>
        <v>Beauty</v>
      </c>
      <c r="P611" s="1">
        <f>_xlfn.XLOOKUP(D611,Product_Dim!$A$2:$A$101,Product_Dim!$H$2:$H$101)</f>
        <v>214.32</v>
      </c>
      <c r="Q611" s="1" t="str">
        <f>_xlfn.XLOOKUP(C611,'Customer_Dim'!$A$2:$A$501,'Customer_Dim'!$I$2:$I$501)</f>
        <v>Gold</v>
      </c>
      <c r="R611" s="1" t="str">
        <f>_xlfn.XLOOKUP(C611,'Customer_Dim'!$A$2:$A$501,'Customer_Dim'!$D$2:$D$501)</f>
        <v>Male</v>
      </c>
      <c r="S611" s="1" t="str">
        <f>_xlfn.XLOOKUP(C611,'Customer_Dim'!$A$2:$A$501,'Customer_Dim'!$L$2:$L$501)</f>
        <v>Middle Age</v>
      </c>
      <c r="T611" s="1" t="str">
        <f>_xlfn.XLOOKUP(E611,Store_Dim!$A$2:$A$21,Store_Dim!$C$2:$C$21)</f>
        <v>West</v>
      </c>
      <c r="U611" s="1" t="str">
        <f>_xlfn.XLOOKUP(E611,Store_Dim!$A$2:$A$21,Store_Dim!$E$2:$E$21)</f>
        <v>Flagship</v>
      </c>
      <c r="V611" s="21">
        <f>Table8[[#This Row],[Cost]]*Table8[[#This Row],[Quantity]]</f>
        <v>857.28</v>
      </c>
      <c r="W611" s="21">
        <f>Table8[[#This Row],[Total_Amount]]-Table8[[#This Row],[Total Cost]]</f>
        <v>599.21440000000007</v>
      </c>
    </row>
    <row r="612" spans="1:23" hidden="1" x14ac:dyDescent="0.25">
      <c r="A612" t="s">
        <v>2809</v>
      </c>
      <c r="B612" s="3">
        <v>45460</v>
      </c>
      <c r="C612" t="s">
        <v>476</v>
      </c>
      <c r="D612" t="s">
        <v>1650</v>
      </c>
      <c r="E612" t="s">
        <v>1892</v>
      </c>
      <c r="F612" s="4">
        <f>IF(ISBLANK(Sales_Fact[[#This Row],[Quantity]]),MEDIAN(Sales_Fact[Quantity]),Sales_Fact[[#This Row],[Quantity]])</f>
        <v>3</v>
      </c>
      <c r="G612" s="1">
        <f>IF(ISBLANK(Sales_Fact[[#This Row],[Unit_Price]]),MEDIAN(Sales_Fact[Unit_Price]),Sales_Fact[[#This Row],[Unit_Price]])</f>
        <v>182.91</v>
      </c>
      <c r="H612" s="2">
        <f>IF(ISBLANK(Sales_Fact[[#This Row],[Discount]]),MEDIAN(Sales_Fact[Discount]),Sales_Fact[[#This Row],[Discount]])</f>
        <v>0.28999999999999998</v>
      </c>
      <c r="I612" t="s">
        <v>1861</v>
      </c>
      <c r="J612" s="1">
        <f>Sales_Fact[[#This Row],[Quantity2]]*Sales_Fact[[#This Row],[Unit_Price3]]*(1-Sales_Fact[[#This Row],[Discount4]])</f>
        <v>389.59829999999999</v>
      </c>
      <c r="K612" s="1">
        <f>Sales_Fact[[#This Row],[Quantity2]]*Sales_Fact[[#This Row],[Unit_Price3]]</f>
        <v>548.73</v>
      </c>
      <c r="L612" s="1">
        <f>Sales_Fact[[#This Row],[Gross Amount]]*Sales_Fact[[#This Row],[Discount4]]</f>
        <v>159.1317</v>
      </c>
      <c r="M612" s="1" t="str">
        <f>IF(Sales_Fact[[#This Row],[Total_Amount5]]&gt;1000,"High Value","Standard")</f>
        <v>Standard</v>
      </c>
      <c r="N612" s="1" t="str">
        <f>_xlfn.XLOOKUP(D612,Product_Dim!$A$2:$A$101,Product_Dim!$B$2:$B$101,"Not Found")</f>
        <v>Modern Wall Clock</v>
      </c>
      <c r="O612" s="1" t="str">
        <f>_xlfn.XLOOKUP(D612,Product_Dim!$A$2:$A$101,Product_Dim!$C$2:$C$101)</f>
        <v>Home</v>
      </c>
      <c r="P612" s="1">
        <f>_xlfn.XLOOKUP(D612,Product_Dim!$A$2:$A$101,Product_Dim!$H$2:$H$101)</f>
        <v>179.77</v>
      </c>
      <c r="Q612" s="1" t="str">
        <f>_xlfn.XLOOKUP(C612,'Customer_Dim'!$A$2:$A$501,'Customer_Dim'!$I$2:$I$501)</f>
        <v>Gold</v>
      </c>
      <c r="R612" s="1" t="str">
        <f>_xlfn.XLOOKUP(C612,'Customer_Dim'!$A$2:$A$501,'Customer_Dim'!$D$2:$D$501)</f>
        <v>Male</v>
      </c>
      <c r="S612" s="1" t="str">
        <f>_xlfn.XLOOKUP(C612,'Customer_Dim'!$A$2:$A$501,'Customer_Dim'!$L$2:$L$501)</f>
        <v>Middle Age</v>
      </c>
      <c r="T612" s="1" t="str">
        <f>_xlfn.XLOOKUP(E612,Store_Dim!$A$2:$A$21,Store_Dim!$C$2:$C$21)</f>
        <v>East</v>
      </c>
      <c r="U612" s="1" t="str">
        <f>_xlfn.XLOOKUP(E612,Store_Dim!$A$2:$A$21,Store_Dim!$E$2:$E$21)</f>
        <v>Online</v>
      </c>
      <c r="V612" s="1">
        <f>Table8[[#This Row],[Cost]]*Table8[[#This Row],[Quantity]]</f>
        <v>539.31000000000006</v>
      </c>
      <c r="W612" s="1">
        <f>Table8[[#This Row],[Total_Amount]]-Table8[[#This Row],[Total Cost]]</f>
        <v>-149.71170000000006</v>
      </c>
    </row>
    <row r="613" spans="1:23" hidden="1" x14ac:dyDescent="0.25">
      <c r="A613" t="s">
        <v>2476</v>
      </c>
      <c r="B613" s="3">
        <v>45702</v>
      </c>
      <c r="C613" t="s">
        <v>476</v>
      </c>
      <c r="D613" t="s">
        <v>1608</v>
      </c>
      <c r="E613" t="s">
        <v>1899</v>
      </c>
      <c r="F613" s="4">
        <f>IF(ISBLANK(Sales_Fact[[#This Row],[Quantity]]),MEDIAN(Sales_Fact[Quantity]),Sales_Fact[[#This Row],[Quantity]])</f>
        <v>4</v>
      </c>
      <c r="G613" s="1">
        <f>IF(ISBLANK(Sales_Fact[[#This Row],[Unit_Price]]),MEDIAN(Sales_Fact[Unit_Price]),Sales_Fact[[#This Row],[Unit_Price]])</f>
        <v>745.51</v>
      </c>
      <c r="H613" s="2">
        <f>IF(ISBLANK(Sales_Fact[[#This Row],[Discount]]),MEDIAN(Sales_Fact[Discount]),Sales_Fact[[#This Row],[Discount]])</f>
        <v>0.05</v>
      </c>
      <c r="I613" t="s">
        <v>1868</v>
      </c>
      <c r="J613" s="1">
        <f>Sales_Fact[[#This Row],[Quantity2]]*Sales_Fact[[#This Row],[Unit_Price3]]*(1-Sales_Fact[[#This Row],[Discount4]])</f>
        <v>2832.9379999999996</v>
      </c>
      <c r="K613" s="1">
        <f>Sales_Fact[[#This Row],[Quantity2]]*Sales_Fact[[#This Row],[Unit_Price3]]</f>
        <v>2982.04</v>
      </c>
      <c r="L613" s="1">
        <f>Sales_Fact[[#This Row],[Gross Amount]]*Sales_Fact[[#This Row],[Discount4]]</f>
        <v>149.102</v>
      </c>
      <c r="M613" s="1" t="str">
        <f>IF(Sales_Fact[[#This Row],[Total_Amount5]]&gt;1000,"High Value","Standard")</f>
        <v>High Value</v>
      </c>
      <c r="N613" s="1" t="str">
        <f>_xlfn.XLOOKUP(D613,Product_Dim!$A$2:$A$101,Product_Dim!$B$2:$B$101,"Not Found")</f>
        <v>Knee Support Brace</v>
      </c>
      <c r="O613" s="1" t="str">
        <f>_xlfn.XLOOKUP(D613,Product_Dim!$A$2:$A$101,Product_Dim!$C$2:$C$101)</f>
        <v>Sports</v>
      </c>
      <c r="P613" s="1">
        <f>_xlfn.XLOOKUP(D613,Product_Dim!$A$2:$A$101,Product_Dim!$H$2:$H$101)</f>
        <v>21.34</v>
      </c>
      <c r="Q613" s="1" t="str">
        <f>_xlfn.XLOOKUP(C613,'Customer_Dim'!$A$2:$A$501,'Customer_Dim'!$I$2:$I$501)</f>
        <v>Gold</v>
      </c>
      <c r="R613" s="1" t="str">
        <f>_xlfn.XLOOKUP(C613,'Customer_Dim'!$A$2:$A$501,'Customer_Dim'!$D$2:$D$501)</f>
        <v>Male</v>
      </c>
      <c r="S613" s="1" t="str">
        <f>_xlfn.XLOOKUP(C613,'Customer_Dim'!$A$2:$A$501,'Customer_Dim'!$L$2:$L$501)</f>
        <v>Middle Age</v>
      </c>
      <c r="T613" s="1" t="str">
        <f>_xlfn.XLOOKUP(E613,Store_Dim!$A$2:$A$21,Store_Dim!$C$2:$C$21)</f>
        <v>East</v>
      </c>
      <c r="U613" s="1" t="str">
        <f>_xlfn.XLOOKUP(E613,Store_Dim!$A$2:$A$21,Store_Dim!$E$2:$E$21)</f>
        <v>Flagship</v>
      </c>
      <c r="V613" s="1">
        <f>Table8[[#This Row],[Cost]]*Table8[[#This Row],[Quantity]]</f>
        <v>85.36</v>
      </c>
      <c r="W613" s="1">
        <f>Table8[[#This Row],[Total_Amount]]-Table8[[#This Row],[Total Cost]]</f>
        <v>2747.5779999999995</v>
      </c>
    </row>
    <row r="614" spans="1:23" hidden="1" x14ac:dyDescent="0.25">
      <c r="A614" t="s">
        <v>3194</v>
      </c>
      <c r="B614" s="3">
        <v>45774</v>
      </c>
      <c r="C614" t="s">
        <v>478</v>
      </c>
      <c r="D614" t="s">
        <v>1665</v>
      </c>
      <c r="E614" t="s">
        <v>1888</v>
      </c>
      <c r="F614" s="4">
        <f>IF(ISBLANK(Sales_Fact[[#This Row],[Quantity]]),MEDIAN(Sales_Fact[Quantity]),Sales_Fact[[#This Row],[Quantity]])</f>
        <v>3</v>
      </c>
      <c r="G614" s="1">
        <f>IF(ISBLANK(Sales_Fact[[#This Row],[Unit_Price]]),MEDIAN(Sales_Fact[Unit_Price]),Sales_Fact[[#This Row],[Unit_Price]])</f>
        <v>920.61</v>
      </c>
      <c r="H614" s="2">
        <f>IF(ISBLANK(Sales_Fact[[#This Row],[Discount]]),MEDIAN(Sales_Fact[Discount]),Sales_Fact[[#This Row],[Discount]])</f>
        <v>0.04</v>
      </c>
      <c r="I614" t="s">
        <v>1868</v>
      </c>
      <c r="J614" s="1">
        <f>Sales_Fact[[#This Row],[Quantity2]]*Sales_Fact[[#This Row],[Unit_Price3]]*(1-Sales_Fact[[#This Row],[Discount4]])</f>
        <v>2651.3568</v>
      </c>
      <c r="K614" s="1">
        <f>Sales_Fact[[#This Row],[Quantity2]]*Sales_Fact[[#This Row],[Unit_Price3]]</f>
        <v>2761.83</v>
      </c>
      <c r="L614" s="1">
        <f>Sales_Fact[[#This Row],[Gross Amount]]*Sales_Fact[[#This Row],[Discount4]]</f>
        <v>110.47320000000001</v>
      </c>
      <c r="M614" s="1" t="str">
        <f>IF(Sales_Fact[[#This Row],[Total_Amount5]]&gt;1000,"High Value","Standard")</f>
        <v>High Value</v>
      </c>
      <c r="N614" s="1" t="str">
        <f>_xlfn.XLOOKUP(D614,Product_Dim!$A$2:$A$101,Product_Dim!$B$2:$B$101,"Not Found")</f>
        <v>Sports Water Hydration Pack</v>
      </c>
      <c r="O614" s="1" t="str">
        <f>_xlfn.XLOOKUP(D614,Product_Dim!$A$2:$A$101,Product_Dim!$C$2:$C$101)</f>
        <v>Sports</v>
      </c>
      <c r="P614" s="1">
        <f>_xlfn.XLOOKUP(D614,Product_Dim!$A$2:$A$101,Product_Dim!$H$2:$H$101)</f>
        <v>135.61000000000001</v>
      </c>
      <c r="Q614" s="1" t="str">
        <f>_xlfn.XLOOKUP(C614,'Customer_Dim'!$A$2:$A$501,'Customer_Dim'!$I$2:$I$501)</f>
        <v>Bronze</v>
      </c>
      <c r="R614" s="1" t="str">
        <f>_xlfn.XLOOKUP(C614,'Customer_Dim'!$A$2:$A$501,'Customer_Dim'!$D$2:$D$501)</f>
        <v>Male</v>
      </c>
      <c r="S614" s="1" t="str">
        <f>_xlfn.XLOOKUP(C614,'Customer_Dim'!$A$2:$A$501,'Customer_Dim'!$L$2:$L$501)</f>
        <v>Middle Age</v>
      </c>
      <c r="T614" s="1" t="str">
        <f>_xlfn.XLOOKUP(E614,Store_Dim!$A$2:$A$21,Store_Dim!$C$2:$C$21)</f>
        <v>North</v>
      </c>
      <c r="U614" s="1" t="str">
        <f>_xlfn.XLOOKUP(E614,Store_Dim!$A$2:$A$21,Store_Dim!$E$2:$E$21)</f>
        <v>Flagship</v>
      </c>
      <c r="V614" s="1">
        <f>Table8[[#This Row],[Cost]]*Table8[[#This Row],[Quantity]]</f>
        <v>406.83000000000004</v>
      </c>
      <c r="W614" s="1">
        <f>Table8[[#This Row],[Total_Amount]]-Table8[[#This Row],[Total Cost]]</f>
        <v>2244.5268000000001</v>
      </c>
    </row>
    <row r="615" spans="1:23" hidden="1" x14ac:dyDescent="0.25">
      <c r="A615" t="s">
        <v>2585</v>
      </c>
      <c r="B615" s="3">
        <v>45832</v>
      </c>
      <c r="C615" t="s">
        <v>478</v>
      </c>
      <c r="D615" t="s">
        <v>1597</v>
      </c>
      <c r="E615" t="s">
        <v>1899</v>
      </c>
      <c r="F615" s="4">
        <f>IF(ISBLANK(Sales_Fact[[#This Row],[Quantity]]),MEDIAN(Sales_Fact[Quantity]),Sales_Fact[[#This Row],[Quantity]])</f>
        <v>4</v>
      </c>
      <c r="G615" s="1">
        <f>IF(ISBLANK(Sales_Fact[[#This Row],[Unit_Price]]),MEDIAN(Sales_Fact[Unit_Price]),Sales_Fact[[#This Row],[Unit_Price]])</f>
        <v>659.03</v>
      </c>
      <c r="H615" s="2">
        <f>IF(ISBLANK(Sales_Fact[[#This Row],[Discount]]),MEDIAN(Sales_Fact[Discount]),Sales_Fact[[#This Row],[Discount]])</f>
        <v>0.15</v>
      </c>
      <c r="I615" t="s">
        <v>1861</v>
      </c>
      <c r="J615" s="1">
        <f>Sales_Fact[[#This Row],[Quantity2]]*Sales_Fact[[#This Row],[Unit_Price3]]*(1-Sales_Fact[[#This Row],[Discount4]])</f>
        <v>2240.7019999999998</v>
      </c>
      <c r="K615" s="1">
        <f>Sales_Fact[[#This Row],[Quantity2]]*Sales_Fact[[#This Row],[Unit_Price3]]</f>
        <v>2636.12</v>
      </c>
      <c r="L615" s="1">
        <f>Sales_Fact[[#This Row],[Gross Amount]]*Sales_Fact[[#This Row],[Discount4]]</f>
        <v>395.41799999999995</v>
      </c>
      <c r="M615" s="1" t="str">
        <f>IF(Sales_Fact[[#This Row],[Total_Amount5]]&gt;1000,"High Value","Standard")</f>
        <v>High Value</v>
      </c>
      <c r="N615" s="1" t="str">
        <f>_xlfn.XLOOKUP(D615,Product_Dim!$A$2:$A$101,Product_Dim!$B$2:$B$101,"Not Found")</f>
        <v>4K Home Projector</v>
      </c>
      <c r="O615" s="1" t="str">
        <f>_xlfn.XLOOKUP(D615,Product_Dim!$A$2:$A$101,Product_Dim!$C$2:$C$101)</f>
        <v>Electronics</v>
      </c>
      <c r="P615" s="1">
        <f>_xlfn.XLOOKUP(D615,Product_Dim!$A$2:$A$101,Product_Dim!$H$2:$H$101)</f>
        <v>465.34</v>
      </c>
      <c r="Q615" s="1" t="str">
        <f>_xlfn.XLOOKUP(C615,'Customer_Dim'!$A$2:$A$501,'Customer_Dim'!$I$2:$I$501)</f>
        <v>Bronze</v>
      </c>
      <c r="R615" s="1" t="str">
        <f>_xlfn.XLOOKUP(C615,'Customer_Dim'!$A$2:$A$501,'Customer_Dim'!$D$2:$D$501)</f>
        <v>Male</v>
      </c>
      <c r="S615" s="1" t="str">
        <f>_xlfn.XLOOKUP(C615,'Customer_Dim'!$A$2:$A$501,'Customer_Dim'!$L$2:$L$501)</f>
        <v>Middle Age</v>
      </c>
      <c r="T615" s="1" t="str">
        <f>_xlfn.XLOOKUP(E615,Store_Dim!$A$2:$A$21,Store_Dim!$C$2:$C$21)</f>
        <v>East</v>
      </c>
      <c r="U615" s="1" t="str">
        <f>_xlfn.XLOOKUP(E615,Store_Dim!$A$2:$A$21,Store_Dim!$E$2:$E$21)</f>
        <v>Flagship</v>
      </c>
      <c r="V615" s="1">
        <f>Table8[[#This Row],[Cost]]*Table8[[#This Row],[Quantity]]</f>
        <v>1861.36</v>
      </c>
      <c r="W615" s="1">
        <f>Table8[[#This Row],[Total_Amount]]-Table8[[#This Row],[Total Cost]]</f>
        <v>379.34199999999987</v>
      </c>
    </row>
    <row r="616" spans="1:23" hidden="1" x14ac:dyDescent="0.25">
      <c r="A616" t="s">
        <v>2834</v>
      </c>
      <c r="B616" s="3">
        <v>45600</v>
      </c>
      <c r="C616" t="s">
        <v>481</v>
      </c>
      <c r="D616" t="s">
        <v>1656</v>
      </c>
      <c r="E616" t="s">
        <v>1883</v>
      </c>
      <c r="F616" s="4">
        <f>IF(ISBLANK(Sales_Fact[[#This Row],[Quantity]]),MEDIAN(Sales_Fact[Quantity]),Sales_Fact[[#This Row],[Quantity]])</f>
        <v>1</v>
      </c>
      <c r="G616" s="1">
        <f>IF(ISBLANK(Sales_Fact[[#This Row],[Unit_Price]]),MEDIAN(Sales_Fact[Unit_Price]),Sales_Fact[[#This Row],[Unit_Price]])</f>
        <v>312.91000000000003</v>
      </c>
      <c r="H616" s="2">
        <f>IF(ISBLANK(Sales_Fact[[#This Row],[Discount]]),MEDIAN(Sales_Fact[Discount]),Sales_Fact[[#This Row],[Discount]])</f>
        <v>0.12</v>
      </c>
      <c r="I616" t="s">
        <v>1861</v>
      </c>
      <c r="J616" s="1">
        <f>Sales_Fact[[#This Row],[Quantity2]]*Sales_Fact[[#This Row],[Unit_Price3]]*(1-Sales_Fact[[#This Row],[Discount4]])</f>
        <v>275.36080000000004</v>
      </c>
      <c r="K616" s="1">
        <f>Sales_Fact[[#This Row],[Quantity2]]*Sales_Fact[[#This Row],[Unit_Price3]]</f>
        <v>312.91000000000003</v>
      </c>
      <c r="L616" s="1">
        <f>Sales_Fact[[#This Row],[Gross Amount]]*Sales_Fact[[#This Row],[Discount4]]</f>
        <v>37.549199999999999</v>
      </c>
      <c r="M616" s="1" t="str">
        <f>IF(Sales_Fact[[#This Row],[Total_Amount5]]&gt;1000,"High Value","Standard")</f>
        <v>Standard</v>
      </c>
      <c r="N616" s="1" t="str">
        <f>_xlfn.XLOOKUP(D616,Product_Dim!$A$2:$A$101,Product_Dim!$B$2:$B$101,"Not Found")</f>
        <v>Bedroom Table Lamp</v>
      </c>
      <c r="O616" s="1" t="str">
        <f>_xlfn.XLOOKUP(D616,Product_Dim!$A$2:$A$101,Product_Dim!$C$2:$C$101)</f>
        <v>Home</v>
      </c>
      <c r="P616" s="1">
        <f>_xlfn.XLOOKUP(D616,Product_Dim!$A$2:$A$101,Product_Dim!$H$2:$H$101)</f>
        <v>382.22</v>
      </c>
      <c r="Q616" s="1" t="str">
        <f>_xlfn.XLOOKUP(C616,'Customer_Dim'!$A$2:$A$501,'Customer_Dim'!$I$2:$I$501)</f>
        <v>Gold</v>
      </c>
      <c r="R616" s="1" t="str">
        <f>_xlfn.XLOOKUP(C616,'Customer_Dim'!$A$2:$A$501,'Customer_Dim'!$D$2:$D$501)</f>
        <v>Female</v>
      </c>
      <c r="S616" s="1" t="str">
        <f>_xlfn.XLOOKUP(C616,'Customer_Dim'!$A$2:$A$501,'Customer_Dim'!$L$2:$L$501)</f>
        <v>Senior</v>
      </c>
      <c r="T616" s="1" t="str">
        <f>_xlfn.XLOOKUP(E616,Store_Dim!$A$2:$A$21,Store_Dim!$C$2:$C$21)</f>
        <v>North</v>
      </c>
      <c r="U616" s="1" t="str">
        <f>_xlfn.XLOOKUP(E616,Store_Dim!$A$2:$A$21,Store_Dim!$E$2:$E$21)</f>
        <v>Flagship</v>
      </c>
      <c r="V616" s="1">
        <f>Table8[[#This Row],[Cost]]*Table8[[#This Row],[Quantity]]</f>
        <v>382.22</v>
      </c>
      <c r="W616" s="1">
        <f>Table8[[#This Row],[Total_Amount]]-Table8[[#This Row],[Total Cost]]</f>
        <v>-106.85919999999999</v>
      </c>
    </row>
    <row r="617" spans="1:23" hidden="1" x14ac:dyDescent="0.25">
      <c r="A617" t="s">
        <v>2904</v>
      </c>
      <c r="B617" s="3">
        <v>45461</v>
      </c>
      <c r="C617" t="s">
        <v>481</v>
      </c>
      <c r="D617" t="s">
        <v>1710</v>
      </c>
      <c r="E617" t="s">
        <v>1874</v>
      </c>
      <c r="F617" s="4">
        <f>IF(ISBLANK(Sales_Fact[[#This Row],[Quantity]]),MEDIAN(Sales_Fact[Quantity]),Sales_Fact[[#This Row],[Quantity]])</f>
        <v>4</v>
      </c>
      <c r="G617" s="1">
        <f>IF(ISBLANK(Sales_Fact[[#This Row],[Unit_Price]]),MEDIAN(Sales_Fact[Unit_Price]),Sales_Fact[[#This Row],[Unit_Price]])</f>
        <v>705.64</v>
      </c>
      <c r="H617" s="2">
        <f>IF(ISBLANK(Sales_Fact[[#This Row],[Discount]]),MEDIAN(Sales_Fact[Discount]),Sales_Fact[[#This Row],[Discount]])</f>
        <v>0.11</v>
      </c>
      <c r="I617" t="s">
        <v>1868</v>
      </c>
      <c r="J617" s="1">
        <f>Sales_Fact[[#This Row],[Quantity2]]*Sales_Fact[[#This Row],[Unit_Price3]]*(1-Sales_Fact[[#This Row],[Discount4]])</f>
        <v>2512.0783999999999</v>
      </c>
      <c r="K617" s="1">
        <f>Sales_Fact[[#This Row],[Quantity2]]*Sales_Fact[[#This Row],[Unit_Price3]]</f>
        <v>2822.56</v>
      </c>
      <c r="L617" s="1">
        <f>Sales_Fact[[#This Row],[Gross Amount]]*Sales_Fact[[#This Row],[Discount4]]</f>
        <v>310.48160000000001</v>
      </c>
      <c r="M617" s="1" t="str">
        <f>IF(Sales_Fact[[#This Row],[Total_Amount5]]&gt;1000,"High Value","Standard")</f>
        <v>High Value</v>
      </c>
      <c r="N617" s="1" t="str">
        <f>_xlfn.XLOOKUP(D617,Product_Dim!$A$2:$A$101,Product_Dim!$B$2:$B$101,"Not Found")</f>
        <v>Men's Track Pants</v>
      </c>
      <c r="O617" s="1" t="str">
        <f>_xlfn.XLOOKUP(D617,Product_Dim!$A$2:$A$101,Product_Dim!$C$2:$C$101)</f>
        <v>Clothing</v>
      </c>
      <c r="P617" s="1">
        <f>_xlfn.XLOOKUP(D617,Product_Dim!$A$2:$A$101,Product_Dim!$H$2:$H$101)</f>
        <v>386.56</v>
      </c>
      <c r="Q617" s="1" t="str">
        <f>_xlfn.XLOOKUP(C617,'Customer_Dim'!$A$2:$A$501,'Customer_Dim'!$I$2:$I$501)</f>
        <v>Gold</v>
      </c>
      <c r="R617" s="1" t="str">
        <f>_xlfn.XLOOKUP(C617,'Customer_Dim'!$A$2:$A$501,'Customer_Dim'!$D$2:$D$501)</f>
        <v>Female</v>
      </c>
      <c r="S617" s="1" t="str">
        <f>_xlfn.XLOOKUP(C617,'Customer_Dim'!$A$2:$A$501,'Customer_Dim'!$L$2:$L$501)</f>
        <v>Senior</v>
      </c>
      <c r="T617" s="1" t="str">
        <f>_xlfn.XLOOKUP(E617,Store_Dim!$A$2:$A$21,Store_Dim!$C$2:$C$21)</f>
        <v>South</v>
      </c>
      <c r="U617" s="1" t="str">
        <f>_xlfn.XLOOKUP(E617,Store_Dim!$A$2:$A$21,Store_Dim!$E$2:$E$21)</f>
        <v>Online</v>
      </c>
      <c r="V617" s="1">
        <f>Table8[[#This Row],[Cost]]*Table8[[#This Row],[Quantity]]</f>
        <v>1546.24</v>
      </c>
      <c r="W617" s="1">
        <f>Table8[[#This Row],[Total_Amount]]-Table8[[#This Row],[Total Cost]]</f>
        <v>965.83839999999987</v>
      </c>
    </row>
    <row r="618" spans="1:23" hidden="1" x14ac:dyDescent="0.25">
      <c r="A618" t="s">
        <v>3004</v>
      </c>
      <c r="B618" s="3">
        <v>45219</v>
      </c>
      <c r="C618" t="s">
        <v>481</v>
      </c>
      <c r="D618" t="s">
        <v>1591</v>
      </c>
      <c r="E618" t="s">
        <v>1866</v>
      </c>
      <c r="F618" s="4">
        <f>IF(ISBLANK(Sales_Fact[[#This Row],[Quantity]]),MEDIAN(Sales_Fact[Quantity]),Sales_Fact[[#This Row],[Quantity]])</f>
        <v>4</v>
      </c>
      <c r="G618" s="1">
        <f>IF(ISBLANK(Sales_Fact[[#This Row],[Unit_Price]]),MEDIAN(Sales_Fact[Unit_Price]),Sales_Fact[[#This Row],[Unit_Price]])</f>
        <v>386.41</v>
      </c>
      <c r="H618" s="2">
        <f>IF(ISBLANK(Sales_Fact[[#This Row],[Discount]]),MEDIAN(Sales_Fact[Discount]),Sales_Fact[[#This Row],[Discount]])</f>
        <v>0.13</v>
      </c>
      <c r="I618" t="s">
        <v>1861</v>
      </c>
      <c r="J618" s="1">
        <f>Sales_Fact[[#This Row],[Quantity2]]*Sales_Fact[[#This Row],[Unit_Price3]]*(1-Sales_Fact[[#This Row],[Discount4]])</f>
        <v>1344.7068000000002</v>
      </c>
      <c r="K618" s="1">
        <f>Sales_Fact[[#This Row],[Quantity2]]*Sales_Fact[[#This Row],[Unit_Price3]]</f>
        <v>1545.64</v>
      </c>
      <c r="L618" s="1">
        <f>Sales_Fact[[#This Row],[Gross Amount]]*Sales_Fact[[#This Row],[Discount4]]</f>
        <v>200.93320000000003</v>
      </c>
      <c r="M618" s="1" t="str">
        <f>IF(Sales_Fact[[#This Row],[Total_Amount5]]&gt;1000,"High Value","Standard")</f>
        <v>High Value</v>
      </c>
      <c r="N618" s="1" t="str">
        <f>_xlfn.XLOOKUP(D618,Product_Dim!$A$2:$A$101,Product_Dim!$B$2:$B$101,"Not Found")</f>
        <v>USB-C Fast Charger</v>
      </c>
      <c r="O618" s="1" t="str">
        <f>_xlfn.XLOOKUP(D618,Product_Dim!$A$2:$A$101,Product_Dim!$C$2:$C$101)</f>
        <v>Electronics</v>
      </c>
      <c r="P618" s="1">
        <f>_xlfn.XLOOKUP(D618,Product_Dim!$A$2:$A$101,Product_Dim!$H$2:$H$101)</f>
        <v>242.23</v>
      </c>
      <c r="Q618" s="1" t="str">
        <f>_xlfn.XLOOKUP(C618,'Customer_Dim'!$A$2:$A$501,'Customer_Dim'!$I$2:$I$501)</f>
        <v>Gold</v>
      </c>
      <c r="R618" s="1" t="str">
        <f>_xlfn.XLOOKUP(C618,'Customer_Dim'!$A$2:$A$501,'Customer_Dim'!$D$2:$D$501)</f>
        <v>Female</v>
      </c>
      <c r="S618" s="1" t="str">
        <f>_xlfn.XLOOKUP(C618,'Customer_Dim'!$A$2:$A$501,'Customer_Dim'!$L$2:$L$501)</f>
        <v>Senior</v>
      </c>
      <c r="T618" s="1" t="str">
        <f>_xlfn.XLOOKUP(E618,Store_Dim!$A$2:$A$21,Store_Dim!$C$2:$C$21)</f>
        <v>West</v>
      </c>
      <c r="U618" s="1" t="str">
        <f>_xlfn.XLOOKUP(E618,Store_Dim!$A$2:$A$21,Store_Dim!$E$2:$E$21)</f>
        <v>Online</v>
      </c>
      <c r="V618" s="1">
        <f>Table8[[#This Row],[Cost]]*Table8[[#This Row],[Quantity]]</f>
        <v>968.92</v>
      </c>
      <c r="W618" s="1">
        <f>Table8[[#This Row],[Total_Amount]]-Table8[[#This Row],[Total Cost]]</f>
        <v>375.7868000000002</v>
      </c>
    </row>
    <row r="619" spans="1:23" hidden="1" x14ac:dyDescent="0.25">
      <c r="A619" t="s">
        <v>3866</v>
      </c>
      <c r="B619" s="3">
        <v>45615</v>
      </c>
      <c r="C619" t="s">
        <v>481</v>
      </c>
      <c r="D619" t="s">
        <v>1656</v>
      </c>
      <c r="E619" t="s">
        <v>1870</v>
      </c>
      <c r="F619" s="4">
        <f>IF(ISBLANK(Sales_Fact[[#This Row],[Quantity]]),MEDIAN(Sales_Fact[Quantity]),Sales_Fact[[#This Row],[Quantity]])</f>
        <v>3</v>
      </c>
      <c r="G619" s="1">
        <f>IF(ISBLANK(Sales_Fact[[#This Row],[Unit_Price]]),MEDIAN(Sales_Fact[Unit_Price]),Sales_Fact[[#This Row],[Unit_Price]])</f>
        <v>265.89</v>
      </c>
      <c r="H619" s="2">
        <f>IF(ISBLANK(Sales_Fact[[#This Row],[Discount]]),MEDIAN(Sales_Fact[Discount]),Sales_Fact[[#This Row],[Discount]])</f>
        <v>0.08</v>
      </c>
      <c r="I619" t="s">
        <v>1868</v>
      </c>
      <c r="J619" s="1">
        <f>Sales_Fact[[#This Row],[Quantity2]]*Sales_Fact[[#This Row],[Unit_Price3]]*(1-Sales_Fact[[#This Row],[Discount4]])</f>
        <v>733.85640000000001</v>
      </c>
      <c r="K619" s="1">
        <f>Sales_Fact[[#This Row],[Quantity2]]*Sales_Fact[[#This Row],[Unit_Price3]]</f>
        <v>797.67</v>
      </c>
      <c r="L619" s="1">
        <f>Sales_Fact[[#This Row],[Gross Amount]]*Sales_Fact[[#This Row],[Discount4]]</f>
        <v>63.813600000000001</v>
      </c>
      <c r="M619" s="1" t="str">
        <f>IF(Sales_Fact[[#This Row],[Total_Amount5]]&gt;1000,"High Value","Standard")</f>
        <v>Standard</v>
      </c>
      <c r="N619" s="1" t="str">
        <f>_xlfn.XLOOKUP(D619,Product_Dim!$A$2:$A$101,Product_Dim!$B$2:$B$101,"Not Found")</f>
        <v>Bedroom Table Lamp</v>
      </c>
      <c r="O619" s="1" t="str">
        <f>_xlfn.XLOOKUP(D619,Product_Dim!$A$2:$A$101,Product_Dim!$C$2:$C$101)</f>
        <v>Home</v>
      </c>
      <c r="P619" s="1">
        <f>_xlfn.XLOOKUP(D619,Product_Dim!$A$2:$A$101,Product_Dim!$H$2:$H$101)</f>
        <v>382.22</v>
      </c>
      <c r="Q619" s="1" t="str">
        <f>_xlfn.XLOOKUP(C619,'Customer_Dim'!$A$2:$A$501,'Customer_Dim'!$I$2:$I$501)</f>
        <v>Gold</v>
      </c>
      <c r="R619" s="1" t="str">
        <f>_xlfn.XLOOKUP(C619,'Customer_Dim'!$A$2:$A$501,'Customer_Dim'!$D$2:$D$501)</f>
        <v>Female</v>
      </c>
      <c r="S619" s="1" t="str">
        <f>_xlfn.XLOOKUP(C619,'Customer_Dim'!$A$2:$A$501,'Customer_Dim'!$L$2:$L$501)</f>
        <v>Senior</v>
      </c>
      <c r="T619" s="1" t="str">
        <f>_xlfn.XLOOKUP(E619,Store_Dim!$A$2:$A$21,Store_Dim!$C$2:$C$21)</f>
        <v>North</v>
      </c>
      <c r="U619" s="1" t="str">
        <f>_xlfn.XLOOKUP(E619,Store_Dim!$A$2:$A$21,Store_Dim!$E$2:$E$21)</f>
        <v>Outlet</v>
      </c>
      <c r="V619" s="1">
        <f>Table8[[#This Row],[Cost]]*Table8[[#This Row],[Quantity]]</f>
        <v>1146.6600000000001</v>
      </c>
      <c r="W619" s="1">
        <f>Table8[[#This Row],[Total_Amount]]-Table8[[#This Row],[Total Cost]]</f>
        <v>-412.80360000000007</v>
      </c>
    </row>
    <row r="620" spans="1:23" hidden="1" x14ac:dyDescent="0.25">
      <c r="A620" t="s">
        <v>2277</v>
      </c>
      <c r="B620" s="3">
        <v>45478</v>
      </c>
      <c r="C620" t="s">
        <v>484</v>
      </c>
      <c r="D620" t="s">
        <v>1830</v>
      </c>
      <c r="E620" t="s">
        <v>1896</v>
      </c>
      <c r="F620" s="4">
        <f>IF(ISBLANK(Sales_Fact[[#This Row],[Quantity]]),MEDIAN(Sales_Fact[Quantity]),Sales_Fact[[#This Row],[Quantity]])</f>
        <v>1</v>
      </c>
      <c r="G620" s="1">
        <f>IF(ISBLANK(Sales_Fact[[#This Row],[Unit_Price]]),MEDIAN(Sales_Fact[Unit_Price]),Sales_Fact[[#This Row],[Unit_Price]])</f>
        <v>703.16</v>
      </c>
      <c r="H620" s="2">
        <f>IF(ISBLANK(Sales_Fact[[#This Row],[Discount]]),MEDIAN(Sales_Fact[Discount]),Sales_Fact[[#This Row],[Discount]])</f>
        <v>0.28999999999999998</v>
      </c>
      <c r="I620" t="s">
        <v>1864</v>
      </c>
      <c r="J620" s="1">
        <f>Sales_Fact[[#This Row],[Quantity2]]*Sales_Fact[[#This Row],[Unit_Price3]]*(1-Sales_Fact[[#This Row],[Discount4]])</f>
        <v>499.24359999999996</v>
      </c>
      <c r="K620" s="1">
        <f>Sales_Fact[[#This Row],[Quantity2]]*Sales_Fact[[#This Row],[Unit_Price3]]</f>
        <v>703.16</v>
      </c>
      <c r="L620" s="1">
        <f>Sales_Fact[[#This Row],[Gross Amount]]*Sales_Fact[[#This Row],[Discount4]]</f>
        <v>203.91639999999998</v>
      </c>
      <c r="M620" s="1" t="str">
        <f>IF(Sales_Fact[[#This Row],[Total_Amount5]]&gt;1000,"High Value","Standard")</f>
        <v>Standard</v>
      </c>
      <c r="N620" s="1" t="str">
        <f>_xlfn.XLOOKUP(D620,Product_Dim!$A$2:$A$101,Product_Dim!$B$2:$B$101,"Not Found")</f>
        <v>USB-C Laptop Charger</v>
      </c>
      <c r="O620" s="1" t="str">
        <f>_xlfn.XLOOKUP(D620,Product_Dim!$A$2:$A$101,Product_Dim!$C$2:$C$101)</f>
        <v>Electronics</v>
      </c>
      <c r="P620" s="1">
        <f>_xlfn.XLOOKUP(D620,Product_Dim!$A$2:$A$101,Product_Dim!$H$2:$H$101)</f>
        <v>377.52</v>
      </c>
      <c r="Q620" s="1" t="str">
        <f>_xlfn.XLOOKUP(C620,'Customer_Dim'!$A$2:$A$501,'Customer_Dim'!$I$2:$I$501)</f>
        <v>Bronze</v>
      </c>
      <c r="R620" s="1" t="str">
        <f>_xlfn.XLOOKUP(C620,'Customer_Dim'!$A$2:$A$501,'Customer_Dim'!$D$2:$D$501)</f>
        <v>Male</v>
      </c>
      <c r="S620" s="1" t="str">
        <f>_xlfn.XLOOKUP(C620,'Customer_Dim'!$A$2:$A$501,'Customer_Dim'!$L$2:$L$501)</f>
        <v>Middle Age</v>
      </c>
      <c r="T620" s="1" t="str">
        <f>_xlfn.XLOOKUP(E620,Store_Dim!$A$2:$A$21,Store_Dim!$C$2:$C$21)</f>
        <v>East</v>
      </c>
      <c r="U620" s="1" t="str">
        <f>_xlfn.XLOOKUP(E620,Store_Dim!$A$2:$A$21,Store_Dim!$E$2:$E$21)</f>
        <v>Flagship</v>
      </c>
      <c r="V620" s="1">
        <f>Table8[[#This Row],[Cost]]*Table8[[#This Row],[Quantity]]</f>
        <v>377.52</v>
      </c>
      <c r="W620" s="1">
        <f>Table8[[#This Row],[Total_Amount]]-Table8[[#This Row],[Total Cost]]</f>
        <v>121.72359999999998</v>
      </c>
    </row>
    <row r="621" spans="1:23" hidden="1" x14ac:dyDescent="0.25">
      <c r="A621" t="s">
        <v>2151</v>
      </c>
      <c r="B621" s="3">
        <v>45836</v>
      </c>
      <c r="C621" t="s">
        <v>484</v>
      </c>
      <c r="D621" t="s">
        <v>1614</v>
      </c>
      <c r="E621" t="s">
        <v>1904</v>
      </c>
      <c r="F621" s="4">
        <f>IF(ISBLANK(Sales_Fact[[#This Row],[Quantity]]),MEDIAN(Sales_Fact[Quantity]),Sales_Fact[[#This Row],[Quantity]])</f>
        <v>2</v>
      </c>
      <c r="G621" s="1">
        <f>IF(ISBLANK(Sales_Fact[[#This Row],[Unit_Price]]),MEDIAN(Sales_Fact[Unit_Price]),Sales_Fact[[#This Row],[Unit_Price]])</f>
        <v>394.5</v>
      </c>
      <c r="H621" s="2">
        <f>IF(ISBLANK(Sales_Fact[[#This Row],[Discount]]),MEDIAN(Sales_Fact[Discount]),Sales_Fact[[#This Row],[Discount]])</f>
        <v>0.28999999999999998</v>
      </c>
      <c r="I621" t="s">
        <v>1861</v>
      </c>
      <c r="J621" s="1">
        <f>Sales_Fact[[#This Row],[Quantity2]]*Sales_Fact[[#This Row],[Unit_Price3]]*(1-Sales_Fact[[#This Row],[Discount4]])</f>
        <v>560.18999999999994</v>
      </c>
      <c r="K621" s="1">
        <f>Sales_Fact[[#This Row],[Quantity2]]*Sales_Fact[[#This Row],[Unit_Price3]]</f>
        <v>789</v>
      </c>
      <c r="L621" s="1">
        <f>Sales_Fact[[#This Row],[Gross Amount]]*Sales_Fact[[#This Row],[Discount4]]</f>
        <v>228.80999999999997</v>
      </c>
      <c r="M621" s="1" t="str">
        <f>IF(Sales_Fact[[#This Row],[Total_Amount5]]&gt;1000,"High Value","Standard")</f>
        <v>Standard</v>
      </c>
      <c r="N621" s="1" t="str">
        <f>_xlfn.XLOOKUP(D621,Product_Dim!$A$2:$A$101,Product_Dim!$B$2:$B$101,"Not Found")</f>
        <v>Multi-Purpose Storage Box</v>
      </c>
      <c r="O621" s="1" t="str">
        <f>_xlfn.XLOOKUP(D621,Product_Dim!$A$2:$A$101,Product_Dim!$C$2:$C$101)</f>
        <v>Home</v>
      </c>
      <c r="P621" s="1">
        <f>_xlfn.XLOOKUP(D621,Product_Dim!$A$2:$A$101,Product_Dim!$H$2:$H$101)</f>
        <v>123.46</v>
      </c>
      <c r="Q621" s="1" t="str">
        <f>_xlfn.XLOOKUP(C621,'Customer_Dim'!$A$2:$A$501,'Customer_Dim'!$I$2:$I$501)</f>
        <v>Bronze</v>
      </c>
      <c r="R621" s="1" t="str">
        <f>_xlfn.XLOOKUP(C621,'Customer_Dim'!$A$2:$A$501,'Customer_Dim'!$D$2:$D$501)</f>
        <v>Male</v>
      </c>
      <c r="S621" s="1" t="str">
        <f>_xlfn.XLOOKUP(C621,'Customer_Dim'!$A$2:$A$501,'Customer_Dim'!$L$2:$L$501)</f>
        <v>Middle Age</v>
      </c>
      <c r="T621" s="1" t="str">
        <f>_xlfn.XLOOKUP(E621,Store_Dim!$A$2:$A$21,Store_Dim!$C$2:$C$21)</f>
        <v>East</v>
      </c>
      <c r="U621" s="1" t="str">
        <f>_xlfn.XLOOKUP(E621,Store_Dim!$A$2:$A$21,Store_Dim!$E$2:$E$21)</f>
        <v>Online</v>
      </c>
      <c r="V621" s="1">
        <f>Table8[[#This Row],[Cost]]*Table8[[#This Row],[Quantity]]</f>
        <v>246.92</v>
      </c>
      <c r="W621" s="1">
        <f>Table8[[#This Row],[Total_Amount]]-Table8[[#This Row],[Total Cost]]</f>
        <v>313.27</v>
      </c>
    </row>
    <row r="622" spans="1:23" hidden="1" x14ac:dyDescent="0.25">
      <c r="A622" t="s">
        <v>3011</v>
      </c>
      <c r="B622" s="3">
        <v>45910</v>
      </c>
      <c r="C622" t="s">
        <v>484</v>
      </c>
      <c r="D622" t="s">
        <v>1602</v>
      </c>
      <c r="E622" t="s">
        <v>1881</v>
      </c>
      <c r="F622" s="4">
        <f>IF(ISBLANK(Sales_Fact[[#This Row],[Quantity]]),MEDIAN(Sales_Fact[Quantity]),Sales_Fact[[#This Row],[Quantity]])</f>
        <v>3</v>
      </c>
      <c r="G622" s="1">
        <f>IF(ISBLANK(Sales_Fact[[#This Row],[Unit_Price]]),MEDIAN(Sales_Fact[Unit_Price]),Sales_Fact[[#This Row],[Unit_Price]])</f>
        <v>411.25</v>
      </c>
      <c r="H622" s="2">
        <f>IF(ISBLANK(Sales_Fact[[#This Row],[Discount]]),MEDIAN(Sales_Fact[Discount]),Sales_Fact[[#This Row],[Discount]])</f>
        <v>0.05</v>
      </c>
      <c r="I622" t="s">
        <v>1861</v>
      </c>
      <c r="J622" s="1">
        <f>Sales_Fact[[#This Row],[Quantity2]]*Sales_Fact[[#This Row],[Unit_Price3]]*(1-Sales_Fact[[#This Row],[Discount4]])</f>
        <v>1172.0625</v>
      </c>
      <c r="K622" s="1">
        <f>Sales_Fact[[#This Row],[Quantity2]]*Sales_Fact[[#This Row],[Unit_Price3]]</f>
        <v>1233.75</v>
      </c>
      <c r="L622" s="1">
        <f>Sales_Fact[[#This Row],[Gross Amount]]*Sales_Fact[[#This Row],[Discount4]]</f>
        <v>61.6875</v>
      </c>
      <c r="M622" s="1" t="str">
        <f>IF(Sales_Fact[[#This Row],[Total_Amount5]]&gt;1000,"High Value","Standard")</f>
        <v>High Value</v>
      </c>
      <c r="N622" s="1" t="str">
        <f>_xlfn.XLOOKUP(D622,Product_Dim!$A$2:$A$101,Product_Dim!$B$2:$B$101,"Not Found")</f>
        <v>Soccer Training Cone Set</v>
      </c>
      <c r="O622" s="1" t="str">
        <f>_xlfn.XLOOKUP(D622,Product_Dim!$A$2:$A$101,Product_Dim!$C$2:$C$101)</f>
        <v>Sports</v>
      </c>
      <c r="P622" s="1">
        <f>_xlfn.XLOOKUP(D622,Product_Dim!$A$2:$A$101,Product_Dim!$H$2:$H$101)</f>
        <v>144.53</v>
      </c>
      <c r="Q622" s="1" t="str">
        <f>_xlfn.XLOOKUP(C622,'Customer_Dim'!$A$2:$A$501,'Customer_Dim'!$I$2:$I$501)</f>
        <v>Bronze</v>
      </c>
      <c r="R622" s="1" t="str">
        <f>_xlfn.XLOOKUP(C622,'Customer_Dim'!$A$2:$A$501,'Customer_Dim'!$D$2:$D$501)</f>
        <v>Male</v>
      </c>
      <c r="S622" s="1" t="str">
        <f>_xlfn.XLOOKUP(C622,'Customer_Dim'!$A$2:$A$501,'Customer_Dim'!$L$2:$L$501)</f>
        <v>Middle Age</v>
      </c>
      <c r="T622" s="1" t="str">
        <f>_xlfn.XLOOKUP(E622,Store_Dim!$A$2:$A$21,Store_Dim!$C$2:$C$21)</f>
        <v>South</v>
      </c>
      <c r="U622" s="1" t="str">
        <f>_xlfn.XLOOKUP(E622,Store_Dim!$A$2:$A$21,Store_Dim!$E$2:$E$21)</f>
        <v>Outlet</v>
      </c>
      <c r="V622" s="1">
        <f>Table8[[#This Row],[Cost]]*Table8[[#This Row],[Quantity]]</f>
        <v>433.59000000000003</v>
      </c>
      <c r="W622" s="1">
        <f>Table8[[#This Row],[Total_Amount]]-Table8[[#This Row],[Total Cost]]</f>
        <v>738.47249999999997</v>
      </c>
    </row>
    <row r="623" spans="1:23" hidden="1" x14ac:dyDescent="0.25">
      <c r="A623" t="s">
        <v>2990</v>
      </c>
      <c r="B623" s="3">
        <v>45842</v>
      </c>
      <c r="C623" t="s">
        <v>484</v>
      </c>
      <c r="D623" t="s">
        <v>1597</v>
      </c>
      <c r="E623" t="s">
        <v>1860</v>
      </c>
      <c r="F623" s="4">
        <f>IF(ISBLANK(Sales_Fact[[#This Row],[Quantity]]),MEDIAN(Sales_Fact[Quantity]),Sales_Fact[[#This Row],[Quantity]])</f>
        <v>4</v>
      </c>
      <c r="G623" s="1">
        <f>IF(ISBLANK(Sales_Fact[[#This Row],[Unit_Price]]),MEDIAN(Sales_Fact[Unit_Price]),Sales_Fact[[#This Row],[Unit_Price]])</f>
        <v>395.45</v>
      </c>
      <c r="H623" s="2">
        <f>IF(ISBLANK(Sales_Fact[[#This Row],[Discount]]),MEDIAN(Sales_Fact[Discount]),Sales_Fact[[#This Row],[Discount]])</f>
        <v>0.01</v>
      </c>
      <c r="I623" t="s">
        <v>1864</v>
      </c>
      <c r="J623" s="1">
        <f>Sales_Fact[[#This Row],[Quantity2]]*Sales_Fact[[#This Row],[Unit_Price3]]*(1-Sales_Fact[[#This Row],[Discount4]])</f>
        <v>1565.982</v>
      </c>
      <c r="K623" s="1">
        <f>Sales_Fact[[#This Row],[Quantity2]]*Sales_Fact[[#This Row],[Unit_Price3]]</f>
        <v>1581.8</v>
      </c>
      <c r="L623" s="1">
        <f>Sales_Fact[[#This Row],[Gross Amount]]*Sales_Fact[[#This Row],[Discount4]]</f>
        <v>15.818</v>
      </c>
      <c r="M623" s="1" t="str">
        <f>IF(Sales_Fact[[#This Row],[Total_Amount5]]&gt;1000,"High Value","Standard")</f>
        <v>High Value</v>
      </c>
      <c r="N623" s="1" t="str">
        <f>_xlfn.XLOOKUP(D623,Product_Dim!$A$2:$A$101,Product_Dim!$B$2:$B$101,"Not Found")</f>
        <v>4K Home Projector</v>
      </c>
      <c r="O623" s="1" t="str">
        <f>_xlfn.XLOOKUP(D623,Product_Dim!$A$2:$A$101,Product_Dim!$C$2:$C$101)</f>
        <v>Electronics</v>
      </c>
      <c r="P623" s="1">
        <f>_xlfn.XLOOKUP(D623,Product_Dim!$A$2:$A$101,Product_Dim!$H$2:$H$101)</f>
        <v>465.34</v>
      </c>
      <c r="Q623" s="1" t="str">
        <f>_xlfn.XLOOKUP(C623,'Customer_Dim'!$A$2:$A$501,'Customer_Dim'!$I$2:$I$501)</f>
        <v>Bronze</v>
      </c>
      <c r="R623" s="1" t="str">
        <f>_xlfn.XLOOKUP(C623,'Customer_Dim'!$A$2:$A$501,'Customer_Dim'!$D$2:$D$501)</f>
        <v>Male</v>
      </c>
      <c r="S623" s="1" t="str">
        <f>_xlfn.XLOOKUP(C623,'Customer_Dim'!$A$2:$A$501,'Customer_Dim'!$L$2:$L$501)</f>
        <v>Middle Age</v>
      </c>
      <c r="T623" s="1" t="str">
        <f>_xlfn.XLOOKUP(E623,Store_Dim!$A$2:$A$21,Store_Dim!$C$2:$C$21)</f>
        <v>North</v>
      </c>
      <c r="U623" s="1" t="str">
        <f>_xlfn.XLOOKUP(E623,Store_Dim!$A$2:$A$21,Store_Dim!$E$2:$E$21)</f>
        <v>Outlet</v>
      </c>
      <c r="V623" s="1">
        <f>Table8[[#This Row],[Cost]]*Table8[[#This Row],[Quantity]]</f>
        <v>1861.36</v>
      </c>
      <c r="W623" s="1">
        <f>Table8[[#This Row],[Total_Amount]]-Table8[[#This Row],[Total Cost]]</f>
        <v>-295.37799999999993</v>
      </c>
    </row>
    <row r="624" spans="1:23" hidden="1" x14ac:dyDescent="0.25">
      <c r="A624" t="s">
        <v>3857</v>
      </c>
      <c r="B624" s="3">
        <v>45793</v>
      </c>
      <c r="C624" t="s">
        <v>487</v>
      </c>
      <c r="D624" t="s">
        <v>1665</v>
      </c>
      <c r="E624" t="s">
        <v>1866</v>
      </c>
      <c r="F624" s="4">
        <f>IF(ISBLANK(Sales_Fact[[#This Row],[Quantity]]),MEDIAN(Sales_Fact[Quantity]),Sales_Fact[[#This Row],[Quantity]])</f>
        <v>2</v>
      </c>
      <c r="G624" s="1">
        <f>IF(ISBLANK(Sales_Fact[[#This Row],[Unit_Price]]),MEDIAN(Sales_Fact[Unit_Price]),Sales_Fact[[#This Row],[Unit_Price]])</f>
        <v>678.98</v>
      </c>
      <c r="H624" s="2">
        <f>IF(ISBLANK(Sales_Fact[[#This Row],[Discount]]),MEDIAN(Sales_Fact[Discount]),Sales_Fact[[#This Row],[Discount]])</f>
        <v>0.23</v>
      </c>
      <c r="I624" t="s">
        <v>1861</v>
      </c>
      <c r="J624" s="1">
        <f>Sales_Fact[[#This Row],[Quantity2]]*Sales_Fact[[#This Row],[Unit_Price3]]*(1-Sales_Fact[[#This Row],[Discount4]])</f>
        <v>1045.6292000000001</v>
      </c>
      <c r="K624" s="1">
        <f>Sales_Fact[[#This Row],[Quantity2]]*Sales_Fact[[#This Row],[Unit_Price3]]</f>
        <v>1357.96</v>
      </c>
      <c r="L624" s="1">
        <f>Sales_Fact[[#This Row],[Gross Amount]]*Sales_Fact[[#This Row],[Discount4]]</f>
        <v>312.33080000000001</v>
      </c>
      <c r="M624" s="1" t="str">
        <f>IF(Sales_Fact[[#This Row],[Total_Amount5]]&gt;1000,"High Value","Standard")</f>
        <v>High Value</v>
      </c>
      <c r="N624" s="1" t="str">
        <f>_xlfn.XLOOKUP(D624,Product_Dim!$A$2:$A$101,Product_Dim!$B$2:$B$101,"Not Found")</f>
        <v>Sports Water Hydration Pack</v>
      </c>
      <c r="O624" s="1" t="str">
        <f>_xlfn.XLOOKUP(D624,Product_Dim!$A$2:$A$101,Product_Dim!$C$2:$C$101)</f>
        <v>Sports</v>
      </c>
      <c r="P624" s="1">
        <f>_xlfn.XLOOKUP(D624,Product_Dim!$A$2:$A$101,Product_Dim!$H$2:$H$101)</f>
        <v>135.61000000000001</v>
      </c>
      <c r="Q624" s="1" t="str">
        <f>_xlfn.XLOOKUP(C624,'Customer_Dim'!$A$2:$A$501,'Customer_Dim'!$I$2:$I$501)</f>
        <v>Bronze</v>
      </c>
      <c r="R624" s="1" t="str">
        <f>_xlfn.XLOOKUP(C624,'Customer_Dim'!$A$2:$A$501,'Customer_Dim'!$D$2:$D$501)</f>
        <v>Male</v>
      </c>
      <c r="S624" s="1" t="str">
        <f>_xlfn.XLOOKUP(C624,'Customer_Dim'!$A$2:$A$501,'Customer_Dim'!$L$2:$L$501)</f>
        <v>Middle Age</v>
      </c>
      <c r="T624" s="1" t="str">
        <f>_xlfn.XLOOKUP(E624,Store_Dim!$A$2:$A$21,Store_Dim!$C$2:$C$21)</f>
        <v>West</v>
      </c>
      <c r="U624" s="1" t="str">
        <f>_xlfn.XLOOKUP(E624,Store_Dim!$A$2:$A$21,Store_Dim!$E$2:$E$21)</f>
        <v>Online</v>
      </c>
      <c r="V624" s="1">
        <f>Table8[[#This Row],[Cost]]*Table8[[#This Row],[Quantity]]</f>
        <v>271.22000000000003</v>
      </c>
      <c r="W624" s="1">
        <f>Table8[[#This Row],[Total_Amount]]-Table8[[#This Row],[Total Cost]]</f>
        <v>774.40920000000006</v>
      </c>
    </row>
    <row r="625" spans="1:23" hidden="1" x14ac:dyDescent="0.25">
      <c r="A625" t="s">
        <v>2469</v>
      </c>
      <c r="B625" s="3">
        <v>45810</v>
      </c>
      <c r="C625" t="s">
        <v>487</v>
      </c>
      <c r="D625" t="s">
        <v>1848</v>
      </c>
      <c r="E625" t="s">
        <v>1901</v>
      </c>
      <c r="F625" s="4">
        <f>IF(ISBLANK(Sales_Fact[[#This Row],[Quantity]]),MEDIAN(Sales_Fact[Quantity]),Sales_Fact[[#This Row],[Quantity]])</f>
        <v>4</v>
      </c>
      <c r="G625" s="1">
        <f>IF(ISBLANK(Sales_Fact[[#This Row],[Unit_Price]]),MEDIAN(Sales_Fact[Unit_Price]),Sales_Fact[[#This Row],[Unit_Price]])</f>
        <v>757.71</v>
      </c>
      <c r="H625" s="2">
        <f>IF(ISBLANK(Sales_Fact[[#This Row],[Discount]]),MEDIAN(Sales_Fact[Discount]),Sales_Fact[[#This Row],[Discount]])</f>
        <v>0.26</v>
      </c>
      <c r="I625" t="s">
        <v>1861</v>
      </c>
      <c r="J625" s="1">
        <f>Sales_Fact[[#This Row],[Quantity2]]*Sales_Fact[[#This Row],[Unit_Price3]]*(1-Sales_Fact[[#This Row],[Discount4]])</f>
        <v>2242.8216000000002</v>
      </c>
      <c r="K625" s="1">
        <f>Sales_Fact[[#This Row],[Quantity2]]*Sales_Fact[[#This Row],[Unit_Price3]]</f>
        <v>3030.84</v>
      </c>
      <c r="L625" s="1">
        <f>Sales_Fact[[#This Row],[Gross Amount]]*Sales_Fact[[#This Row],[Discount4]]</f>
        <v>788.01840000000004</v>
      </c>
      <c r="M625" s="1" t="str">
        <f>IF(Sales_Fact[[#This Row],[Total_Amount5]]&gt;1000,"High Value","Standard")</f>
        <v>High Value</v>
      </c>
      <c r="N625" s="1" t="str">
        <f>_xlfn.XLOOKUP(D625,Product_Dim!$A$2:$A$101,Product_Dim!$B$2:$B$101,"Not Found")</f>
        <v>Stainless Steel Cookware Set</v>
      </c>
      <c r="O625" s="1" t="str">
        <f>_xlfn.XLOOKUP(D625,Product_Dim!$A$2:$A$101,Product_Dim!$C$2:$C$101)</f>
        <v>Home</v>
      </c>
      <c r="P625" s="1">
        <f>_xlfn.XLOOKUP(D625,Product_Dim!$A$2:$A$101,Product_Dim!$H$2:$H$101)</f>
        <v>201.41</v>
      </c>
      <c r="Q625" s="1" t="str">
        <f>_xlfn.XLOOKUP(C625,'Customer_Dim'!$A$2:$A$501,'Customer_Dim'!$I$2:$I$501)</f>
        <v>Bronze</v>
      </c>
      <c r="R625" s="1" t="str">
        <f>_xlfn.XLOOKUP(C625,'Customer_Dim'!$A$2:$A$501,'Customer_Dim'!$D$2:$D$501)</f>
        <v>Male</v>
      </c>
      <c r="S625" s="1" t="str">
        <f>_xlfn.XLOOKUP(C625,'Customer_Dim'!$A$2:$A$501,'Customer_Dim'!$L$2:$L$501)</f>
        <v>Middle Age</v>
      </c>
      <c r="T625" s="1" t="str">
        <f>_xlfn.XLOOKUP(E625,Store_Dim!$A$2:$A$21,Store_Dim!$C$2:$C$21)</f>
        <v>East</v>
      </c>
      <c r="U625" s="1" t="str">
        <f>_xlfn.XLOOKUP(E625,Store_Dim!$A$2:$A$21,Store_Dim!$E$2:$E$21)</f>
        <v>Online</v>
      </c>
      <c r="V625" s="1">
        <f>Table8[[#This Row],[Cost]]*Table8[[#This Row],[Quantity]]</f>
        <v>805.64</v>
      </c>
      <c r="W625" s="1">
        <f>Table8[[#This Row],[Total_Amount]]-Table8[[#This Row],[Total Cost]]</f>
        <v>1437.1816000000003</v>
      </c>
    </row>
    <row r="626" spans="1:23" hidden="1" x14ac:dyDescent="0.25">
      <c r="A626" t="s">
        <v>1935</v>
      </c>
      <c r="B626" s="3">
        <v>45689</v>
      </c>
      <c r="C626" t="s">
        <v>487</v>
      </c>
      <c r="D626" t="s">
        <v>1758</v>
      </c>
      <c r="E626" t="s">
        <v>1872</v>
      </c>
      <c r="F626" s="4">
        <f>IF(ISBLANK(Sales_Fact[[#This Row],[Quantity]]),MEDIAN(Sales_Fact[Quantity]),Sales_Fact[[#This Row],[Quantity]])</f>
        <v>1</v>
      </c>
      <c r="G626" s="1">
        <f>IF(ISBLANK(Sales_Fact[[#This Row],[Unit_Price]]),MEDIAN(Sales_Fact[Unit_Price]),Sales_Fact[[#This Row],[Unit_Price]])</f>
        <v>647.86</v>
      </c>
      <c r="H626" s="2">
        <f>IF(ISBLANK(Sales_Fact[[#This Row],[Discount]]),MEDIAN(Sales_Fact[Discount]),Sales_Fact[[#This Row],[Discount]])</f>
        <v>0.05</v>
      </c>
      <c r="I626" t="s">
        <v>1861</v>
      </c>
      <c r="J626" s="1">
        <f>Sales_Fact[[#This Row],[Quantity2]]*Sales_Fact[[#This Row],[Unit_Price3]]*(1-Sales_Fact[[#This Row],[Discount4]])</f>
        <v>615.46699999999998</v>
      </c>
      <c r="K626" s="1">
        <f>Sales_Fact[[#This Row],[Quantity2]]*Sales_Fact[[#This Row],[Unit_Price3]]</f>
        <v>647.86</v>
      </c>
      <c r="L626" s="1">
        <f>Sales_Fact[[#This Row],[Gross Amount]]*Sales_Fact[[#This Row],[Discount4]]</f>
        <v>32.393000000000001</v>
      </c>
      <c r="M626" s="1" t="str">
        <f>IF(Sales_Fact[[#This Row],[Total_Amount5]]&gt;1000,"High Value","Standard")</f>
        <v>Standard</v>
      </c>
      <c r="N626" s="1" t="str">
        <f>_xlfn.XLOOKUP(D626,Product_Dim!$A$2:$A$101,Product_Dim!$B$2:$B$101,"Not Found")</f>
        <v>Men's Sports Shorts</v>
      </c>
      <c r="O626" s="1" t="str">
        <f>_xlfn.XLOOKUP(D626,Product_Dim!$A$2:$A$101,Product_Dim!$C$2:$C$101)</f>
        <v>Clothing</v>
      </c>
      <c r="P626" s="1">
        <f>_xlfn.XLOOKUP(D626,Product_Dim!$A$2:$A$101,Product_Dim!$H$2:$H$101)</f>
        <v>218.22</v>
      </c>
      <c r="Q626" s="1" t="str">
        <f>_xlfn.XLOOKUP(C626,'Customer_Dim'!$A$2:$A$501,'Customer_Dim'!$I$2:$I$501)</f>
        <v>Bronze</v>
      </c>
      <c r="R626" s="1" t="str">
        <f>_xlfn.XLOOKUP(C626,'Customer_Dim'!$A$2:$A$501,'Customer_Dim'!$D$2:$D$501)</f>
        <v>Male</v>
      </c>
      <c r="S626" s="1" t="str">
        <f>_xlfn.XLOOKUP(C626,'Customer_Dim'!$A$2:$A$501,'Customer_Dim'!$L$2:$L$501)</f>
        <v>Middle Age</v>
      </c>
      <c r="T626" s="1" t="str">
        <f>_xlfn.XLOOKUP(E626,Store_Dim!$A$2:$A$21,Store_Dim!$C$2:$C$21)</f>
        <v>South</v>
      </c>
      <c r="U626" s="1" t="str">
        <f>_xlfn.XLOOKUP(E626,Store_Dim!$A$2:$A$21,Store_Dim!$E$2:$E$21)</f>
        <v>Online</v>
      </c>
      <c r="V626" s="1">
        <f>Table8[[#This Row],[Cost]]*Table8[[#This Row],[Quantity]]</f>
        <v>218.22</v>
      </c>
      <c r="W626" s="1">
        <f>Table8[[#This Row],[Total_Amount]]-Table8[[#This Row],[Total Cost]]</f>
        <v>397.24699999999996</v>
      </c>
    </row>
    <row r="627" spans="1:23" hidden="1" x14ac:dyDescent="0.25">
      <c r="A627" t="s">
        <v>3275</v>
      </c>
      <c r="B627" s="3">
        <v>45373</v>
      </c>
      <c r="C627" t="s">
        <v>487</v>
      </c>
      <c r="D627" t="s">
        <v>1585</v>
      </c>
      <c r="E627" t="s">
        <v>1860</v>
      </c>
      <c r="F627" s="4">
        <f>IF(ISBLANK(Sales_Fact[[#This Row],[Quantity]]),MEDIAN(Sales_Fact[Quantity]),Sales_Fact[[#This Row],[Quantity]])</f>
        <v>2</v>
      </c>
      <c r="G627" s="1">
        <f>IF(ISBLANK(Sales_Fact[[#This Row],[Unit_Price]]),MEDIAN(Sales_Fact[Unit_Price]),Sales_Fact[[#This Row],[Unit_Price]])</f>
        <v>179.64</v>
      </c>
      <c r="H627" s="2">
        <f>IF(ISBLANK(Sales_Fact[[#This Row],[Discount]]),MEDIAN(Sales_Fact[Discount]),Sales_Fact[[#This Row],[Discount]])</f>
        <v>0.1</v>
      </c>
      <c r="I627" t="s">
        <v>1864</v>
      </c>
      <c r="J627" s="1">
        <f>Sales_Fact[[#This Row],[Quantity2]]*Sales_Fact[[#This Row],[Unit_Price3]]*(1-Sales_Fact[[#This Row],[Discount4]])</f>
        <v>323.35199999999998</v>
      </c>
      <c r="K627" s="1">
        <f>Sales_Fact[[#This Row],[Quantity2]]*Sales_Fact[[#This Row],[Unit_Price3]]</f>
        <v>359.28</v>
      </c>
      <c r="L627" s="1">
        <f>Sales_Fact[[#This Row],[Gross Amount]]*Sales_Fact[[#This Row],[Discount4]]</f>
        <v>35.927999999999997</v>
      </c>
      <c r="M627" s="1" t="str">
        <f>IF(Sales_Fact[[#This Row],[Total_Amount5]]&gt;1000,"High Value","Standard")</f>
        <v>Standard</v>
      </c>
      <c r="N627" s="1" t="str">
        <f>_xlfn.XLOOKUP(D627,Product_Dim!$A$2:$A$101,Product_Dim!$B$2:$B$101,"Not Found")</f>
        <v>HD Smart TV Stick</v>
      </c>
      <c r="O627" s="1" t="str">
        <f>_xlfn.XLOOKUP(D627,Product_Dim!$A$2:$A$101,Product_Dim!$C$2:$C$101)</f>
        <v>Electronics</v>
      </c>
      <c r="P627" s="1">
        <f>_xlfn.XLOOKUP(D627,Product_Dim!$A$2:$A$101,Product_Dim!$H$2:$H$101)</f>
        <v>449.4</v>
      </c>
      <c r="Q627" s="1" t="str">
        <f>_xlfn.XLOOKUP(C627,'Customer_Dim'!$A$2:$A$501,'Customer_Dim'!$I$2:$I$501)</f>
        <v>Bronze</v>
      </c>
      <c r="R627" s="1" t="str">
        <f>_xlfn.XLOOKUP(C627,'Customer_Dim'!$A$2:$A$501,'Customer_Dim'!$D$2:$D$501)</f>
        <v>Male</v>
      </c>
      <c r="S627" s="1" t="str">
        <f>_xlfn.XLOOKUP(C627,'Customer_Dim'!$A$2:$A$501,'Customer_Dim'!$L$2:$L$501)</f>
        <v>Middle Age</v>
      </c>
      <c r="T627" s="1" t="str">
        <f>_xlfn.XLOOKUP(E627,Store_Dim!$A$2:$A$21,Store_Dim!$C$2:$C$21)</f>
        <v>North</v>
      </c>
      <c r="U627" s="1" t="str">
        <f>_xlfn.XLOOKUP(E627,Store_Dim!$A$2:$A$21,Store_Dim!$E$2:$E$21)</f>
        <v>Outlet</v>
      </c>
      <c r="V627" s="1">
        <f>Table8[[#This Row],[Cost]]*Table8[[#This Row],[Quantity]]</f>
        <v>898.8</v>
      </c>
      <c r="W627" s="1">
        <f>Table8[[#This Row],[Total_Amount]]-Table8[[#This Row],[Total Cost]]</f>
        <v>-575.44799999999998</v>
      </c>
    </row>
    <row r="628" spans="1:23" x14ac:dyDescent="0.25">
      <c r="A628" t="s">
        <v>2115</v>
      </c>
      <c r="B628" s="3">
        <v>45348</v>
      </c>
      <c r="C628" t="s">
        <v>487</v>
      </c>
      <c r="D628" t="s">
        <v>1731</v>
      </c>
      <c r="E628" t="s">
        <v>1881</v>
      </c>
      <c r="F628" s="4">
        <f>IF(ISBLANK(Sales_Fact[[#This Row],[Quantity]]),MEDIAN(Sales_Fact[Quantity]),Sales_Fact[[#This Row],[Quantity]])</f>
        <v>3</v>
      </c>
      <c r="G628" s="21">
        <f>IF(ISBLANK(Sales_Fact[[#This Row],[Unit_Price]]),MEDIAN(Sales_Fact[Unit_Price]),Sales_Fact[[#This Row],[Unit_Price]])</f>
        <v>392.65</v>
      </c>
      <c r="H628" s="2">
        <f>IF(ISBLANK(Sales_Fact[[#This Row],[Discount]]),MEDIAN(Sales_Fact[Discount]),Sales_Fact[[#This Row],[Discount]])</f>
        <v>0.17</v>
      </c>
      <c r="I628" t="s">
        <v>1861</v>
      </c>
      <c r="J628" s="21">
        <f>Sales_Fact[[#This Row],[Quantity2]]*Sales_Fact[[#This Row],[Unit_Price3]]*(1-Sales_Fact[[#This Row],[Discount4]])</f>
        <v>977.69849999999985</v>
      </c>
      <c r="K628" s="21">
        <f>Sales_Fact[[#This Row],[Quantity2]]*Sales_Fact[[#This Row],[Unit_Price3]]</f>
        <v>1177.9499999999998</v>
      </c>
      <c r="L628" s="21">
        <f>Sales_Fact[[#This Row],[Gross Amount]]*Sales_Fact[[#This Row],[Discount4]]</f>
        <v>200.25149999999999</v>
      </c>
      <c r="M628" s="1" t="str">
        <f>IF(Sales_Fact[[#This Row],[Total_Amount5]]&gt;1000,"High Value","Standard")</f>
        <v>Standard</v>
      </c>
      <c r="N628" s="1" t="str">
        <f>_xlfn.XLOOKUP(D628,Product_Dim!$A$2:$A$101,Product_Dim!$B$2:$B$101,"Not Found")</f>
        <v>Luxury Perfume Spray</v>
      </c>
      <c r="O628" s="1" t="str">
        <f>_xlfn.XLOOKUP(D628,Product_Dim!$A$2:$A$101,Product_Dim!$C$2:$C$101)</f>
        <v>Beauty</v>
      </c>
      <c r="P628" s="1">
        <f>_xlfn.XLOOKUP(D628,Product_Dim!$A$2:$A$101,Product_Dim!$H$2:$H$101)</f>
        <v>482.75</v>
      </c>
      <c r="Q628" s="1" t="str">
        <f>_xlfn.XLOOKUP(C628,'Customer_Dim'!$A$2:$A$501,'Customer_Dim'!$I$2:$I$501)</f>
        <v>Bronze</v>
      </c>
      <c r="R628" s="1" t="str">
        <f>_xlfn.XLOOKUP(C628,'Customer_Dim'!$A$2:$A$501,'Customer_Dim'!$D$2:$D$501)</f>
        <v>Male</v>
      </c>
      <c r="S628" s="1" t="str">
        <f>_xlfn.XLOOKUP(C628,'Customer_Dim'!$A$2:$A$501,'Customer_Dim'!$L$2:$L$501)</f>
        <v>Middle Age</v>
      </c>
      <c r="T628" s="1" t="str">
        <f>_xlfn.XLOOKUP(E628,Store_Dim!$A$2:$A$21,Store_Dim!$C$2:$C$21)</f>
        <v>South</v>
      </c>
      <c r="U628" s="1" t="str">
        <f>_xlfn.XLOOKUP(E628,Store_Dim!$A$2:$A$21,Store_Dim!$E$2:$E$21)</f>
        <v>Outlet</v>
      </c>
      <c r="V628" s="21">
        <f>Table8[[#This Row],[Cost]]*Table8[[#This Row],[Quantity]]</f>
        <v>1448.25</v>
      </c>
      <c r="W628" s="21">
        <f>Table8[[#This Row],[Total_Amount]]-Table8[[#This Row],[Total Cost]]</f>
        <v>-470.55150000000015</v>
      </c>
    </row>
    <row r="629" spans="1:23" hidden="1" x14ac:dyDescent="0.25">
      <c r="A629" t="s">
        <v>3481</v>
      </c>
      <c r="B629" s="3">
        <v>45355</v>
      </c>
      <c r="C629" t="s">
        <v>490</v>
      </c>
      <c r="D629" t="s">
        <v>1641</v>
      </c>
      <c r="E629" t="s">
        <v>1886</v>
      </c>
      <c r="F629" s="4">
        <f>IF(ISBLANK(Sales_Fact[[#This Row],[Quantity]]),MEDIAN(Sales_Fact[Quantity]),Sales_Fact[[#This Row],[Quantity]])</f>
        <v>4</v>
      </c>
      <c r="G629" s="1">
        <f>IF(ISBLANK(Sales_Fact[[#This Row],[Unit_Price]]),MEDIAN(Sales_Fact[Unit_Price]),Sales_Fact[[#This Row],[Unit_Price]])</f>
        <v>969.55</v>
      </c>
      <c r="H629" s="2">
        <f>IF(ISBLANK(Sales_Fact[[#This Row],[Discount]]),MEDIAN(Sales_Fact[Discount]),Sales_Fact[[#This Row],[Discount]])</f>
        <v>0.09</v>
      </c>
      <c r="I629" t="s">
        <v>1861</v>
      </c>
      <c r="J629" s="1">
        <f>Sales_Fact[[#This Row],[Quantity2]]*Sales_Fact[[#This Row],[Unit_Price3]]*(1-Sales_Fact[[#This Row],[Discount4]])</f>
        <v>3529.1619999999998</v>
      </c>
      <c r="K629" s="1">
        <f>Sales_Fact[[#This Row],[Quantity2]]*Sales_Fact[[#This Row],[Unit_Price3]]</f>
        <v>3878.2</v>
      </c>
      <c r="L629" s="1">
        <f>Sales_Fact[[#This Row],[Gross Amount]]*Sales_Fact[[#This Row],[Discount4]]</f>
        <v>349.03799999999995</v>
      </c>
      <c r="M629" s="1" t="str">
        <f>IF(Sales_Fact[[#This Row],[Total_Amount5]]&gt;1000,"High Value","Standard")</f>
        <v>High Value</v>
      </c>
      <c r="N629" s="1" t="str">
        <f>_xlfn.XLOOKUP(D629,Product_Dim!$A$2:$A$101,Product_Dim!$B$2:$B$101,"Not Found")</f>
        <v>Stainless Steel Cutlery Set</v>
      </c>
      <c r="O629" s="1" t="str">
        <f>_xlfn.XLOOKUP(D629,Product_Dim!$A$2:$A$101,Product_Dim!$C$2:$C$101)</f>
        <v>Home</v>
      </c>
      <c r="P629" s="1">
        <f>_xlfn.XLOOKUP(D629,Product_Dim!$A$2:$A$101,Product_Dim!$H$2:$H$101)</f>
        <v>19.52</v>
      </c>
      <c r="Q629" s="1" t="str">
        <f>_xlfn.XLOOKUP(C629,'Customer_Dim'!$A$2:$A$501,'Customer_Dim'!$I$2:$I$501)</f>
        <v>Bronze</v>
      </c>
      <c r="R629" s="1" t="str">
        <f>_xlfn.XLOOKUP(C629,'Customer_Dim'!$A$2:$A$501,'Customer_Dim'!$D$2:$D$501)</f>
        <v>Male</v>
      </c>
      <c r="S629" s="1" t="str">
        <f>_xlfn.XLOOKUP(C629,'Customer_Dim'!$A$2:$A$501,'Customer_Dim'!$L$2:$L$501)</f>
        <v>Middle Age</v>
      </c>
      <c r="T629" s="1" t="str">
        <f>_xlfn.XLOOKUP(E629,Store_Dim!$A$2:$A$21,Store_Dim!$C$2:$C$21)</f>
        <v>West</v>
      </c>
      <c r="U629" s="1" t="str">
        <f>_xlfn.XLOOKUP(E629,Store_Dim!$A$2:$A$21,Store_Dim!$E$2:$E$21)</f>
        <v>Flagship</v>
      </c>
      <c r="V629" s="1">
        <f>Table8[[#This Row],[Cost]]*Table8[[#This Row],[Quantity]]</f>
        <v>78.08</v>
      </c>
      <c r="W629" s="1">
        <f>Table8[[#This Row],[Total_Amount]]-Table8[[#This Row],[Total Cost]]</f>
        <v>3451.0819999999999</v>
      </c>
    </row>
    <row r="630" spans="1:23" hidden="1" x14ac:dyDescent="0.25">
      <c r="A630" t="s">
        <v>1973</v>
      </c>
      <c r="B630" s="3">
        <v>45848</v>
      </c>
      <c r="C630" t="s">
        <v>490</v>
      </c>
      <c r="D630" t="s">
        <v>1602</v>
      </c>
      <c r="E630" t="s">
        <v>1883</v>
      </c>
      <c r="F630" s="4">
        <f>IF(ISBLANK(Sales_Fact[[#This Row],[Quantity]]),MEDIAN(Sales_Fact[Quantity]),Sales_Fact[[#This Row],[Quantity]])</f>
        <v>3</v>
      </c>
      <c r="G630" s="1">
        <f>IF(ISBLANK(Sales_Fact[[#This Row],[Unit_Price]]),MEDIAN(Sales_Fact[Unit_Price]),Sales_Fact[[#This Row],[Unit_Price]])</f>
        <v>322.94</v>
      </c>
      <c r="H630" s="2">
        <f>IF(ISBLANK(Sales_Fact[[#This Row],[Discount]]),MEDIAN(Sales_Fact[Discount]),Sales_Fact[[#This Row],[Discount]])</f>
        <v>0.01</v>
      </c>
      <c r="I630" t="s">
        <v>1868</v>
      </c>
      <c r="J630" s="1">
        <f>Sales_Fact[[#This Row],[Quantity2]]*Sales_Fact[[#This Row],[Unit_Price3]]*(1-Sales_Fact[[#This Row],[Discount4]])</f>
        <v>959.13179999999988</v>
      </c>
      <c r="K630" s="1">
        <f>Sales_Fact[[#This Row],[Quantity2]]*Sales_Fact[[#This Row],[Unit_Price3]]</f>
        <v>968.81999999999994</v>
      </c>
      <c r="L630" s="1">
        <f>Sales_Fact[[#This Row],[Gross Amount]]*Sales_Fact[[#This Row],[Discount4]]</f>
        <v>9.6882000000000001</v>
      </c>
      <c r="M630" s="1" t="str">
        <f>IF(Sales_Fact[[#This Row],[Total_Amount5]]&gt;1000,"High Value","Standard")</f>
        <v>Standard</v>
      </c>
      <c r="N630" s="1" t="str">
        <f>_xlfn.XLOOKUP(D630,Product_Dim!$A$2:$A$101,Product_Dim!$B$2:$B$101,"Not Found")</f>
        <v>Soccer Training Cone Set</v>
      </c>
      <c r="O630" s="1" t="str">
        <f>_xlfn.XLOOKUP(D630,Product_Dim!$A$2:$A$101,Product_Dim!$C$2:$C$101)</f>
        <v>Sports</v>
      </c>
      <c r="P630" s="1">
        <f>_xlfn.XLOOKUP(D630,Product_Dim!$A$2:$A$101,Product_Dim!$H$2:$H$101)</f>
        <v>144.53</v>
      </c>
      <c r="Q630" s="1" t="str">
        <f>_xlfn.XLOOKUP(C630,'Customer_Dim'!$A$2:$A$501,'Customer_Dim'!$I$2:$I$501)</f>
        <v>Bronze</v>
      </c>
      <c r="R630" s="1" t="str">
        <f>_xlfn.XLOOKUP(C630,'Customer_Dim'!$A$2:$A$501,'Customer_Dim'!$D$2:$D$501)</f>
        <v>Male</v>
      </c>
      <c r="S630" s="1" t="str">
        <f>_xlfn.XLOOKUP(C630,'Customer_Dim'!$A$2:$A$501,'Customer_Dim'!$L$2:$L$501)</f>
        <v>Middle Age</v>
      </c>
      <c r="T630" s="1" t="str">
        <f>_xlfn.XLOOKUP(E630,Store_Dim!$A$2:$A$21,Store_Dim!$C$2:$C$21)</f>
        <v>North</v>
      </c>
      <c r="U630" s="1" t="str">
        <f>_xlfn.XLOOKUP(E630,Store_Dim!$A$2:$A$21,Store_Dim!$E$2:$E$21)</f>
        <v>Flagship</v>
      </c>
      <c r="V630" s="1">
        <f>Table8[[#This Row],[Cost]]*Table8[[#This Row],[Quantity]]</f>
        <v>433.59000000000003</v>
      </c>
      <c r="W630" s="1">
        <f>Table8[[#This Row],[Total_Amount]]-Table8[[#This Row],[Total Cost]]</f>
        <v>525.54179999999985</v>
      </c>
    </row>
    <row r="631" spans="1:23" hidden="1" x14ac:dyDescent="0.25">
      <c r="A631" t="s">
        <v>2528</v>
      </c>
      <c r="B631" s="3">
        <v>45365</v>
      </c>
      <c r="C631" t="s">
        <v>490</v>
      </c>
      <c r="D631" t="s">
        <v>1662</v>
      </c>
      <c r="E631" t="s">
        <v>1896</v>
      </c>
      <c r="F631" s="4">
        <f>IF(ISBLANK(Sales_Fact[[#This Row],[Quantity]]),MEDIAN(Sales_Fact[Quantity]),Sales_Fact[[#This Row],[Quantity]])</f>
        <v>1</v>
      </c>
      <c r="G631" s="1">
        <f>IF(ISBLANK(Sales_Fact[[#This Row],[Unit_Price]]),MEDIAN(Sales_Fact[Unit_Price]),Sales_Fact[[#This Row],[Unit_Price]])</f>
        <v>92.83</v>
      </c>
      <c r="H631" s="2">
        <f>IF(ISBLANK(Sales_Fact[[#This Row],[Discount]]),MEDIAN(Sales_Fact[Discount]),Sales_Fact[[#This Row],[Discount]])</f>
        <v>0.26</v>
      </c>
      <c r="I631" t="s">
        <v>1861</v>
      </c>
      <c r="J631" s="1">
        <f>Sales_Fact[[#This Row],[Quantity2]]*Sales_Fact[[#This Row],[Unit_Price3]]*(1-Sales_Fact[[#This Row],[Discount4]])</f>
        <v>68.694199999999995</v>
      </c>
      <c r="K631" s="1">
        <f>Sales_Fact[[#This Row],[Quantity2]]*Sales_Fact[[#This Row],[Unit_Price3]]</f>
        <v>92.83</v>
      </c>
      <c r="L631" s="1">
        <f>Sales_Fact[[#This Row],[Gross Amount]]*Sales_Fact[[#This Row],[Discount4]]</f>
        <v>24.1358</v>
      </c>
      <c r="M631" s="1" t="str">
        <f>IF(Sales_Fact[[#This Row],[Total_Amount5]]&gt;1000,"High Value","Standard")</f>
        <v>Standard</v>
      </c>
      <c r="N631" s="1" t="str">
        <f>_xlfn.XLOOKUP(D631,Product_Dim!$A$2:$A$101,Product_Dim!$B$2:$B$101,"Not Found")</f>
        <v>Men's Casual Sneakers</v>
      </c>
      <c r="O631" s="1" t="str">
        <f>_xlfn.XLOOKUP(D631,Product_Dim!$A$2:$A$101,Product_Dim!$C$2:$C$101)</f>
        <v>Clothing</v>
      </c>
      <c r="P631" s="1">
        <f>_xlfn.XLOOKUP(D631,Product_Dim!$A$2:$A$101,Product_Dim!$H$2:$H$101)</f>
        <v>353.47</v>
      </c>
      <c r="Q631" s="1" t="str">
        <f>_xlfn.XLOOKUP(C631,'Customer_Dim'!$A$2:$A$501,'Customer_Dim'!$I$2:$I$501)</f>
        <v>Bronze</v>
      </c>
      <c r="R631" s="1" t="str">
        <f>_xlfn.XLOOKUP(C631,'Customer_Dim'!$A$2:$A$501,'Customer_Dim'!$D$2:$D$501)</f>
        <v>Male</v>
      </c>
      <c r="S631" s="1" t="str">
        <f>_xlfn.XLOOKUP(C631,'Customer_Dim'!$A$2:$A$501,'Customer_Dim'!$L$2:$L$501)</f>
        <v>Middle Age</v>
      </c>
      <c r="T631" s="1" t="str">
        <f>_xlfn.XLOOKUP(E631,Store_Dim!$A$2:$A$21,Store_Dim!$C$2:$C$21)</f>
        <v>East</v>
      </c>
      <c r="U631" s="1" t="str">
        <f>_xlfn.XLOOKUP(E631,Store_Dim!$A$2:$A$21,Store_Dim!$E$2:$E$21)</f>
        <v>Flagship</v>
      </c>
      <c r="V631" s="1">
        <f>Table8[[#This Row],[Cost]]*Table8[[#This Row],[Quantity]]</f>
        <v>353.47</v>
      </c>
      <c r="W631" s="1">
        <f>Table8[[#This Row],[Total_Amount]]-Table8[[#This Row],[Total Cost]]</f>
        <v>-284.7758</v>
      </c>
    </row>
    <row r="632" spans="1:23" hidden="1" x14ac:dyDescent="0.25">
      <c r="A632" t="s">
        <v>3298</v>
      </c>
      <c r="B632" s="3">
        <v>45760</v>
      </c>
      <c r="C632" t="s">
        <v>493</v>
      </c>
      <c r="D632" t="s">
        <v>1656</v>
      </c>
      <c r="E632" t="s">
        <v>1874</v>
      </c>
      <c r="F632" s="4">
        <f>IF(ISBLANK(Sales_Fact[[#This Row],[Quantity]]),MEDIAN(Sales_Fact[Quantity]),Sales_Fact[[#This Row],[Quantity]])</f>
        <v>4</v>
      </c>
      <c r="G632" s="1">
        <f>IF(ISBLANK(Sales_Fact[[#This Row],[Unit_Price]]),MEDIAN(Sales_Fact[Unit_Price]),Sales_Fact[[#This Row],[Unit_Price]])</f>
        <v>432.29</v>
      </c>
      <c r="H632" s="2">
        <f>IF(ISBLANK(Sales_Fact[[#This Row],[Discount]]),MEDIAN(Sales_Fact[Discount]),Sales_Fact[[#This Row],[Discount]])</f>
        <v>0.16</v>
      </c>
      <c r="I632" t="s">
        <v>1868</v>
      </c>
      <c r="J632" s="1">
        <f>Sales_Fact[[#This Row],[Quantity2]]*Sales_Fact[[#This Row],[Unit_Price3]]*(1-Sales_Fact[[#This Row],[Discount4]])</f>
        <v>1452.4944</v>
      </c>
      <c r="K632" s="1">
        <f>Sales_Fact[[#This Row],[Quantity2]]*Sales_Fact[[#This Row],[Unit_Price3]]</f>
        <v>1729.16</v>
      </c>
      <c r="L632" s="1">
        <f>Sales_Fact[[#This Row],[Gross Amount]]*Sales_Fact[[#This Row],[Discount4]]</f>
        <v>276.66560000000004</v>
      </c>
      <c r="M632" s="1" t="str">
        <f>IF(Sales_Fact[[#This Row],[Total_Amount5]]&gt;1000,"High Value","Standard")</f>
        <v>High Value</v>
      </c>
      <c r="N632" s="1" t="str">
        <f>_xlfn.XLOOKUP(D632,Product_Dim!$A$2:$A$101,Product_Dim!$B$2:$B$101,"Not Found")</f>
        <v>Bedroom Table Lamp</v>
      </c>
      <c r="O632" s="1" t="str">
        <f>_xlfn.XLOOKUP(D632,Product_Dim!$A$2:$A$101,Product_Dim!$C$2:$C$101)</f>
        <v>Home</v>
      </c>
      <c r="P632" s="1">
        <f>_xlfn.XLOOKUP(D632,Product_Dim!$A$2:$A$101,Product_Dim!$H$2:$H$101)</f>
        <v>382.22</v>
      </c>
      <c r="Q632" s="1" t="str">
        <f>_xlfn.XLOOKUP(C632,'Customer_Dim'!$A$2:$A$501,'Customer_Dim'!$I$2:$I$501)</f>
        <v>Bronze</v>
      </c>
      <c r="R632" s="1" t="str">
        <f>_xlfn.XLOOKUP(C632,'Customer_Dim'!$A$2:$A$501,'Customer_Dim'!$D$2:$D$501)</f>
        <v>Female</v>
      </c>
      <c r="S632" s="1" t="str">
        <f>_xlfn.XLOOKUP(C632,'Customer_Dim'!$A$2:$A$501,'Customer_Dim'!$L$2:$L$501)</f>
        <v>Senior</v>
      </c>
      <c r="T632" s="1" t="str">
        <f>_xlfn.XLOOKUP(E632,Store_Dim!$A$2:$A$21,Store_Dim!$C$2:$C$21)</f>
        <v>South</v>
      </c>
      <c r="U632" s="1" t="str">
        <f>_xlfn.XLOOKUP(E632,Store_Dim!$A$2:$A$21,Store_Dim!$E$2:$E$21)</f>
        <v>Online</v>
      </c>
      <c r="V632" s="1">
        <f>Table8[[#This Row],[Cost]]*Table8[[#This Row],[Quantity]]</f>
        <v>1528.88</v>
      </c>
      <c r="W632" s="1">
        <f>Table8[[#This Row],[Total_Amount]]-Table8[[#This Row],[Total Cost]]</f>
        <v>-76.385600000000068</v>
      </c>
    </row>
    <row r="633" spans="1:23" hidden="1" x14ac:dyDescent="0.25">
      <c r="A633" t="s">
        <v>3128</v>
      </c>
      <c r="B633" s="3">
        <v>45394</v>
      </c>
      <c r="C633" t="s">
        <v>493</v>
      </c>
      <c r="D633" t="s">
        <v>1632</v>
      </c>
      <c r="E633" t="s">
        <v>1870</v>
      </c>
      <c r="F633" s="4">
        <f>IF(ISBLANK(Sales_Fact[[#This Row],[Quantity]]),MEDIAN(Sales_Fact[Quantity]),Sales_Fact[[#This Row],[Quantity]])</f>
        <v>2</v>
      </c>
      <c r="G633" s="1">
        <f>IF(ISBLANK(Sales_Fact[[#This Row],[Unit_Price]]),MEDIAN(Sales_Fact[Unit_Price]),Sales_Fact[[#This Row],[Unit_Price]])</f>
        <v>925.78</v>
      </c>
      <c r="H633" s="2">
        <f>IF(ISBLANK(Sales_Fact[[#This Row],[Discount]]),MEDIAN(Sales_Fact[Discount]),Sales_Fact[[#This Row],[Discount]])</f>
        <v>0.14000000000000001</v>
      </c>
      <c r="I633" t="s">
        <v>1861</v>
      </c>
      <c r="J633" s="1">
        <f>Sales_Fact[[#This Row],[Quantity2]]*Sales_Fact[[#This Row],[Unit_Price3]]*(1-Sales_Fact[[#This Row],[Discount4]])</f>
        <v>1592.3416</v>
      </c>
      <c r="K633" s="1">
        <f>Sales_Fact[[#This Row],[Quantity2]]*Sales_Fact[[#This Row],[Unit_Price3]]</f>
        <v>1851.56</v>
      </c>
      <c r="L633" s="1">
        <f>Sales_Fact[[#This Row],[Gross Amount]]*Sales_Fact[[#This Row],[Discount4]]</f>
        <v>259.21840000000003</v>
      </c>
      <c r="M633" s="1" t="str">
        <f>IF(Sales_Fact[[#This Row],[Total_Amount5]]&gt;1000,"High Value","Standard")</f>
        <v>High Value</v>
      </c>
      <c r="N633" s="1" t="str">
        <f>_xlfn.XLOOKUP(D633,Product_Dim!$A$2:$A$101,Product_Dim!$B$2:$B$101,"Not Found")</f>
        <v>Decorative Floor Vase</v>
      </c>
      <c r="O633" s="1" t="str">
        <f>_xlfn.XLOOKUP(D633,Product_Dim!$A$2:$A$101,Product_Dim!$C$2:$C$101)</f>
        <v>Home</v>
      </c>
      <c r="P633" s="1">
        <f>_xlfn.XLOOKUP(D633,Product_Dim!$A$2:$A$101,Product_Dim!$H$2:$H$101)</f>
        <v>242.96499999999997</v>
      </c>
      <c r="Q633" s="1" t="str">
        <f>_xlfn.XLOOKUP(C633,'Customer_Dim'!$A$2:$A$501,'Customer_Dim'!$I$2:$I$501)</f>
        <v>Bronze</v>
      </c>
      <c r="R633" s="1" t="str">
        <f>_xlfn.XLOOKUP(C633,'Customer_Dim'!$A$2:$A$501,'Customer_Dim'!$D$2:$D$501)</f>
        <v>Female</v>
      </c>
      <c r="S633" s="1" t="str">
        <f>_xlfn.XLOOKUP(C633,'Customer_Dim'!$A$2:$A$501,'Customer_Dim'!$L$2:$L$501)</f>
        <v>Senior</v>
      </c>
      <c r="T633" s="1" t="str">
        <f>_xlfn.XLOOKUP(E633,Store_Dim!$A$2:$A$21,Store_Dim!$C$2:$C$21)</f>
        <v>North</v>
      </c>
      <c r="U633" s="1" t="str">
        <f>_xlfn.XLOOKUP(E633,Store_Dim!$A$2:$A$21,Store_Dim!$E$2:$E$21)</f>
        <v>Outlet</v>
      </c>
      <c r="V633" s="1">
        <f>Table8[[#This Row],[Cost]]*Table8[[#This Row],[Quantity]]</f>
        <v>485.92999999999995</v>
      </c>
      <c r="W633" s="1">
        <f>Table8[[#This Row],[Total_Amount]]-Table8[[#This Row],[Total Cost]]</f>
        <v>1106.4115999999999</v>
      </c>
    </row>
    <row r="634" spans="1:23" hidden="1" x14ac:dyDescent="0.25">
      <c r="A634" t="s">
        <v>2087</v>
      </c>
      <c r="B634" s="3">
        <v>45742</v>
      </c>
      <c r="C634" t="s">
        <v>493</v>
      </c>
      <c r="D634" t="s">
        <v>1650</v>
      </c>
      <c r="E634" t="s">
        <v>1874</v>
      </c>
      <c r="F634" s="4">
        <f>IF(ISBLANK(Sales_Fact[[#This Row],[Quantity]]),MEDIAN(Sales_Fact[Quantity]),Sales_Fact[[#This Row],[Quantity]])</f>
        <v>2</v>
      </c>
      <c r="G634" s="1">
        <f>IF(ISBLANK(Sales_Fact[[#This Row],[Unit_Price]]),MEDIAN(Sales_Fact[Unit_Price]),Sales_Fact[[#This Row],[Unit_Price]])</f>
        <v>151.47</v>
      </c>
      <c r="H634" s="2">
        <f>IF(ISBLANK(Sales_Fact[[#This Row],[Discount]]),MEDIAN(Sales_Fact[Discount]),Sales_Fact[[#This Row],[Discount]])</f>
        <v>0.21</v>
      </c>
      <c r="I634" t="s">
        <v>1861</v>
      </c>
      <c r="J634" s="1">
        <f>Sales_Fact[[#This Row],[Quantity2]]*Sales_Fact[[#This Row],[Unit_Price3]]*(1-Sales_Fact[[#This Row],[Discount4]])</f>
        <v>239.32260000000002</v>
      </c>
      <c r="K634" s="1">
        <f>Sales_Fact[[#This Row],[Quantity2]]*Sales_Fact[[#This Row],[Unit_Price3]]</f>
        <v>302.94</v>
      </c>
      <c r="L634" s="1">
        <f>Sales_Fact[[#This Row],[Gross Amount]]*Sales_Fact[[#This Row],[Discount4]]</f>
        <v>63.617399999999996</v>
      </c>
      <c r="M634" s="1" t="str">
        <f>IF(Sales_Fact[[#This Row],[Total_Amount5]]&gt;1000,"High Value","Standard")</f>
        <v>Standard</v>
      </c>
      <c r="N634" s="1" t="str">
        <f>_xlfn.XLOOKUP(D634,Product_Dim!$A$2:$A$101,Product_Dim!$B$2:$B$101,"Not Found")</f>
        <v>Modern Wall Clock</v>
      </c>
      <c r="O634" s="1" t="str">
        <f>_xlfn.XLOOKUP(D634,Product_Dim!$A$2:$A$101,Product_Dim!$C$2:$C$101)</f>
        <v>Home</v>
      </c>
      <c r="P634" s="1">
        <f>_xlfn.XLOOKUP(D634,Product_Dim!$A$2:$A$101,Product_Dim!$H$2:$H$101)</f>
        <v>179.77</v>
      </c>
      <c r="Q634" s="1" t="str">
        <f>_xlfn.XLOOKUP(C634,'Customer_Dim'!$A$2:$A$501,'Customer_Dim'!$I$2:$I$501)</f>
        <v>Bronze</v>
      </c>
      <c r="R634" s="1" t="str">
        <f>_xlfn.XLOOKUP(C634,'Customer_Dim'!$A$2:$A$501,'Customer_Dim'!$D$2:$D$501)</f>
        <v>Female</v>
      </c>
      <c r="S634" s="1" t="str">
        <f>_xlfn.XLOOKUP(C634,'Customer_Dim'!$A$2:$A$501,'Customer_Dim'!$L$2:$L$501)</f>
        <v>Senior</v>
      </c>
      <c r="T634" s="1" t="str">
        <f>_xlfn.XLOOKUP(E634,Store_Dim!$A$2:$A$21,Store_Dim!$C$2:$C$21)</f>
        <v>South</v>
      </c>
      <c r="U634" s="1" t="str">
        <f>_xlfn.XLOOKUP(E634,Store_Dim!$A$2:$A$21,Store_Dim!$E$2:$E$21)</f>
        <v>Online</v>
      </c>
      <c r="V634" s="1">
        <f>Table8[[#This Row],[Cost]]*Table8[[#This Row],[Quantity]]</f>
        <v>359.54</v>
      </c>
      <c r="W634" s="1">
        <f>Table8[[#This Row],[Total_Amount]]-Table8[[#This Row],[Total Cost]]</f>
        <v>-120.2174</v>
      </c>
    </row>
    <row r="635" spans="1:23" hidden="1" x14ac:dyDescent="0.25">
      <c r="A635" t="s">
        <v>2503</v>
      </c>
      <c r="B635" s="3">
        <v>45497</v>
      </c>
      <c r="C635" t="s">
        <v>493</v>
      </c>
      <c r="D635" t="s">
        <v>1578</v>
      </c>
      <c r="E635" t="s">
        <v>1901</v>
      </c>
      <c r="F635" s="4">
        <f>IF(ISBLANK(Sales_Fact[[#This Row],[Quantity]]),MEDIAN(Sales_Fact[Quantity]),Sales_Fact[[#This Row],[Quantity]])</f>
        <v>1</v>
      </c>
      <c r="G635" s="1">
        <f>IF(ISBLANK(Sales_Fact[[#This Row],[Unit_Price]]),MEDIAN(Sales_Fact[Unit_Price]),Sales_Fact[[#This Row],[Unit_Price]])</f>
        <v>343.05</v>
      </c>
      <c r="H635" s="2">
        <f>IF(ISBLANK(Sales_Fact[[#This Row],[Discount]]),MEDIAN(Sales_Fact[Discount]),Sales_Fact[[#This Row],[Discount]])</f>
        <v>0.28000000000000003</v>
      </c>
      <c r="I635" t="s">
        <v>1868</v>
      </c>
      <c r="J635" s="1">
        <f>Sales_Fact[[#This Row],[Quantity2]]*Sales_Fact[[#This Row],[Unit_Price3]]*(1-Sales_Fact[[#This Row],[Discount4]])</f>
        <v>246.99600000000001</v>
      </c>
      <c r="K635" s="1">
        <f>Sales_Fact[[#This Row],[Quantity2]]*Sales_Fact[[#This Row],[Unit_Price3]]</f>
        <v>343.05</v>
      </c>
      <c r="L635" s="1">
        <f>Sales_Fact[[#This Row],[Gross Amount]]*Sales_Fact[[#This Row],[Discount4]]</f>
        <v>96.054000000000016</v>
      </c>
      <c r="M635" s="1" t="str">
        <f>IF(Sales_Fact[[#This Row],[Total_Amount5]]&gt;1000,"High Value","Standard")</f>
        <v>Standard</v>
      </c>
      <c r="N635" s="1" t="str">
        <f>_xlfn.XLOOKUP(D635,Product_Dim!$A$2:$A$101,Product_Dim!$B$2:$B$101,"Not Found")</f>
        <v>Adjustable Dumbbell Set</v>
      </c>
      <c r="O635" s="1" t="str">
        <f>_xlfn.XLOOKUP(D635,Product_Dim!$A$2:$A$101,Product_Dim!$C$2:$C$101)</f>
        <v>Sports</v>
      </c>
      <c r="P635" s="1">
        <f>_xlfn.XLOOKUP(D635,Product_Dim!$A$2:$A$101,Product_Dim!$H$2:$H$101)</f>
        <v>495.72</v>
      </c>
      <c r="Q635" s="1" t="str">
        <f>_xlfn.XLOOKUP(C635,'Customer_Dim'!$A$2:$A$501,'Customer_Dim'!$I$2:$I$501)</f>
        <v>Bronze</v>
      </c>
      <c r="R635" s="1" t="str">
        <f>_xlfn.XLOOKUP(C635,'Customer_Dim'!$A$2:$A$501,'Customer_Dim'!$D$2:$D$501)</f>
        <v>Female</v>
      </c>
      <c r="S635" s="1" t="str">
        <f>_xlfn.XLOOKUP(C635,'Customer_Dim'!$A$2:$A$501,'Customer_Dim'!$L$2:$L$501)</f>
        <v>Senior</v>
      </c>
      <c r="T635" s="1" t="str">
        <f>_xlfn.XLOOKUP(E635,Store_Dim!$A$2:$A$21,Store_Dim!$C$2:$C$21)</f>
        <v>East</v>
      </c>
      <c r="U635" s="1" t="str">
        <f>_xlfn.XLOOKUP(E635,Store_Dim!$A$2:$A$21,Store_Dim!$E$2:$E$21)</f>
        <v>Online</v>
      </c>
      <c r="V635" s="1">
        <f>Table8[[#This Row],[Cost]]*Table8[[#This Row],[Quantity]]</f>
        <v>495.72</v>
      </c>
      <c r="W635" s="1">
        <f>Table8[[#This Row],[Total_Amount]]-Table8[[#This Row],[Total Cost]]</f>
        <v>-248.72400000000002</v>
      </c>
    </row>
    <row r="636" spans="1:23" hidden="1" x14ac:dyDescent="0.25">
      <c r="A636" t="s">
        <v>1897</v>
      </c>
      <c r="B636" s="3">
        <v>45843</v>
      </c>
      <c r="C636" t="s">
        <v>493</v>
      </c>
      <c r="D636" t="s">
        <v>1767</v>
      </c>
      <c r="E636" t="s">
        <v>1863</v>
      </c>
      <c r="F636" s="4">
        <f>IF(ISBLANK(Sales_Fact[[#This Row],[Quantity]]),MEDIAN(Sales_Fact[Quantity]),Sales_Fact[[#This Row],[Quantity]])</f>
        <v>1</v>
      </c>
      <c r="G636" s="1">
        <f>IF(ISBLANK(Sales_Fact[[#This Row],[Unit_Price]]),MEDIAN(Sales_Fact[Unit_Price]),Sales_Fact[[#This Row],[Unit_Price]])</f>
        <v>373.06</v>
      </c>
      <c r="H636" s="2">
        <f>IF(ISBLANK(Sales_Fact[[#This Row],[Discount]]),MEDIAN(Sales_Fact[Discount]),Sales_Fact[[#This Row],[Discount]])</f>
        <v>0.11</v>
      </c>
      <c r="I636" t="s">
        <v>1868</v>
      </c>
      <c r="J636" s="1">
        <f>Sales_Fact[[#This Row],[Quantity2]]*Sales_Fact[[#This Row],[Unit_Price3]]*(1-Sales_Fact[[#This Row],[Discount4]])</f>
        <v>332.02339999999998</v>
      </c>
      <c r="K636" s="1">
        <f>Sales_Fact[[#This Row],[Quantity2]]*Sales_Fact[[#This Row],[Unit_Price3]]</f>
        <v>373.06</v>
      </c>
      <c r="L636" s="1">
        <f>Sales_Fact[[#This Row],[Gross Amount]]*Sales_Fact[[#This Row],[Discount4]]</f>
        <v>41.0366</v>
      </c>
      <c r="M636" s="1" t="str">
        <f>IF(Sales_Fact[[#This Row],[Total_Amount5]]&gt;1000,"High Value","Standard")</f>
        <v>Standard</v>
      </c>
      <c r="N636" s="1" t="str">
        <f>_xlfn.XLOOKUP(D636,Product_Dim!$A$2:$A$101,Product_Dim!$B$2:$B$101,"Not Found")</f>
        <v>Professional Jump Rope</v>
      </c>
      <c r="O636" s="1" t="str">
        <f>_xlfn.XLOOKUP(D636,Product_Dim!$A$2:$A$101,Product_Dim!$C$2:$C$101)</f>
        <v>Sports</v>
      </c>
      <c r="P636" s="1">
        <f>_xlfn.XLOOKUP(D636,Product_Dim!$A$2:$A$101,Product_Dim!$H$2:$H$101)</f>
        <v>477.61</v>
      </c>
      <c r="Q636" s="1" t="str">
        <f>_xlfn.XLOOKUP(C636,'Customer_Dim'!$A$2:$A$501,'Customer_Dim'!$I$2:$I$501)</f>
        <v>Bronze</v>
      </c>
      <c r="R636" s="1" t="str">
        <f>_xlfn.XLOOKUP(C636,'Customer_Dim'!$A$2:$A$501,'Customer_Dim'!$D$2:$D$501)</f>
        <v>Female</v>
      </c>
      <c r="S636" s="1" t="str">
        <f>_xlfn.XLOOKUP(C636,'Customer_Dim'!$A$2:$A$501,'Customer_Dim'!$L$2:$L$501)</f>
        <v>Senior</v>
      </c>
      <c r="T636" s="1" t="str">
        <f>_xlfn.XLOOKUP(E636,Store_Dim!$A$2:$A$21,Store_Dim!$C$2:$C$21)</f>
        <v>North</v>
      </c>
      <c r="U636" s="1" t="str">
        <f>_xlfn.XLOOKUP(E636,Store_Dim!$A$2:$A$21,Store_Dim!$E$2:$E$21)</f>
        <v>Flagship</v>
      </c>
      <c r="V636" s="1">
        <f>Table8[[#This Row],[Cost]]*Table8[[#This Row],[Quantity]]</f>
        <v>477.61</v>
      </c>
      <c r="W636" s="1">
        <f>Table8[[#This Row],[Total_Amount]]-Table8[[#This Row],[Total Cost]]</f>
        <v>-145.58660000000003</v>
      </c>
    </row>
    <row r="637" spans="1:23" x14ac:dyDescent="0.25">
      <c r="A637" t="s">
        <v>3695</v>
      </c>
      <c r="B637" s="3">
        <v>45757</v>
      </c>
      <c r="C637" t="s">
        <v>496</v>
      </c>
      <c r="D637" t="s">
        <v>1833</v>
      </c>
      <c r="E637" t="s">
        <v>1901</v>
      </c>
      <c r="F637" s="4">
        <f>IF(ISBLANK(Sales_Fact[[#This Row],[Quantity]]),MEDIAN(Sales_Fact[Quantity]),Sales_Fact[[#This Row],[Quantity]])</f>
        <v>1</v>
      </c>
      <c r="G637" s="21">
        <f>IF(ISBLANK(Sales_Fact[[#This Row],[Unit_Price]]),MEDIAN(Sales_Fact[Unit_Price]),Sales_Fact[[#This Row],[Unit_Price]])</f>
        <v>124.98</v>
      </c>
      <c r="H637" s="2">
        <f>IF(ISBLANK(Sales_Fact[[#This Row],[Discount]]),MEDIAN(Sales_Fact[Discount]),Sales_Fact[[#This Row],[Discount]])</f>
        <v>7.0000000000000007E-2</v>
      </c>
      <c r="I637" t="s">
        <v>1861</v>
      </c>
      <c r="J637" s="21">
        <f>Sales_Fact[[#This Row],[Quantity2]]*Sales_Fact[[#This Row],[Unit_Price3]]*(1-Sales_Fact[[#This Row],[Discount4]])</f>
        <v>116.23139999999999</v>
      </c>
      <c r="K637" s="21">
        <f>Sales_Fact[[#This Row],[Quantity2]]*Sales_Fact[[#This Row],[Unit_Price3]]</f>
        <v>124.98</v>
      </c>
      <c r="L637" s="21">
        <f>Sales_Fact[[#This Row],[Gross Amount]]*Sales_Fact[[#This Row],[Discount4]]</f>
        <v>8.7486000000000015</v>
      </c>
      <c r="M637" s="1" t="str">
        <f>IF(Sales_Fact[[#This Row],[Total_Amount5]]&gt;1000,"High Value","Standard")</f>
        <v>Standard</v>
      </c>
      <c r="N637" s="1" t="str">
        <f>_xlfn.XLOOKUP(D637,Product_Dim!$A$2:$A$101,Product_Dim!$B$2:$B$101,"Not Found")</f>
        <v>Vitamin E Body Lotion</v>
      </c>
      <c r="O637" s="1" t="str">
        <f>_xlfn.XLOOKUP(D637,Product_Dim!$A$2:$A$101,Product_Dim!$C$2:$C$101)</f>
        <v>Beauty</v>
      </c>
      <c r="P637" s="1">
        <f>_xlfn.XLOOKUP(D637,Product_Dim!$A$2:$A$101,Product_Dim!$H$2:$H$101)</f>
        <v>358.47</v>
      </c>
      <c r="Q637" s="1" t="str">
        <f>_xlfn.XLOOKUP(C637,'Customer_Dim'!$A$2:$A$501,'Customer_Dim'!$I$2:$I$501)</f>
        <v>Platinum</v>
      </c>
      <c r="R637" s="1" t="str">
        <f>_xlfn.XLOOKUP(C637,'Customer_Dim'!$A$2:$A$501,'Customer_Dim'!$D$2:$D$501)</f>
        <v>Male</v>
      </c>
      <c r="S637" s="1" t="str">
        <f>_xlfn.XLOOKUP(C637,'Customer_Dim'!$A$2:$A$501,'Customer_Dim'!$L$2:$L$501)</f>
        <v>Middle Age</v>
      </c>
      <c r="T637" s="1" t="str">
        <f>_xlfn.XLOOKUP(E637,Store_Dim!$A$2:$A$21,Store_Dim!$C$2:$C$21)</f>
        <v>East</v>
      </c>
      <c r="U637" s="1" t="str">
        <f>_xlfn.XLOOKUP(E637,Store_Dim!$A$2:$A$21,Store_Dim!$E$2:$E$21)</f>
        <v>Online</v>
      </c>
      <c r="V637" s="21">
        <f>Table8[[#This Row],[Cost]]*Table8[[#This Row],[Quantity]]</f>
        <v>358.47</v>
      </c>
      <c r="W637" s="21">
        <f>Table8[[#This Row],[Total_Amount]]-Table8[[#This Row],[Total Cost]]</f>
        <v>-242.23860000000002</v>
      </c>
    </row>
    <row r="638" spans="1:23" hidden="1" x14ac:dyDescent="0.25">
      <c r="A638" t="s">
        <v>2309</v>
      </c>
      <c r="B638" s="3">
        <v>45580</v>
      </c>
      <c r="C638" t="s">
        <v>496</v>
      </c>
      <c r="D638" t="s">
        <v>1758</v>
      </c>
      <c r="E638" t="s">
        <v>1870</v>
      </c>
      <c r="F638" s="4">
        <f>IF(ISBLANK(Sales_Fact[[#This Row],[Quantity]]),MEDIAN(Sales_Fact[Quantity]),Sales_Fact[[#This Row],[Quantity]])</f>
        <v>4</v>
      </c>
      <c r="G638" s="1">
        <f>IF(ISBLANK(Sales_Fact[[#This Row],[Unit_Price]]),MEDIAN(Sales_Fact[Unit_Price]),Sales_Fact[[#This Row],[Unit_Price]])</f>
        <v>221.49</v>
      </c>
      <c r="H638" s="2">
        <f>IF(ISBLANK(Sales_Fact[[#This Row],[Discount]]),MEDIAN(Sales_Fact[Discount]),Sales_Fact[[#This Row],[Discount]])</f>
        <v>0.26</v>
      </c>
      <c r="I638" t="s">
        <v>1864</v>
      </c>
      <c r="J638" s="1">
        <f>Sales_Fact[[#This Row],[Quantity2]]*Sales_Fact[[#This Row],[Unit_Price3]]*(1-Sales_Fact[[#This Row],[Discount4]])</f>
        <v>655.61040000000003</v>
      </c>
      <c r="K638" s="1">
        <f>Sales_Fact[[#This Row],[Quantity2]]*Sales_Fact[[#This Row],[Unit_Price3]]</f>
        <v>885.96</v>
      </c>
      <c r="L638" s="1">
        <f>Sales_Fact[[#This Row],[Gross Amount]]*Sales_Fact[[#This Row],[Discount4]]</f>
        <v>230.34960000000001</v>
      </c>
      <c r="M638" s="1" t="str">
        <f>IF(Sales_Fact[[#This Row],[Total_Amount5]]&gt;1000,"High Value","Standard")</f>
        <v>Standard</v>
      </c>
      <c r="N638" s="1" t="str">
        <f>_xlfn.XLOOKUP(D638,Product_Dim!$A$2:$A$101,Product_Dim!$B$2:$B$101,"Not Found")</f>
        <v>Men's Sports Shorts</v>
      </c>
      <c r="O638" s="1" t="str">
        <f>_xlfn.XLOOKUP(D638,Product_Dim!$A$2:$A$101,Product_Dim!$C$2:$C$101)</f>
        <v>Clothing</v>
      </c>
      <c r="P638" s="1">
        <f>_xlfn.XLOOKUP(D638,Product_Dim!$A$2:$A$101,Product_Dim!$H$2:$H$101)</f>
        <v>218.22</v>
      </c>
      <c r="Q638" s="1" t="str">
        <f>_xlfn.XLOOKUP(C638,'Customer_Dim'!$A$2:$A$501,'Customer_Dim'!$I$2:$I$501)</f>
        <v>Platinum</v>
      </c>
      <c r="R638" s="1" t="str">
        <f>_xlfn.XLOOKUP(C638,'Customer_Dim'!$A$2:$A$501,'Customer_Dim'!$D$2:$D$501)</f>
        <v>Male</v>
      </c>
      <c r="S638" s="1" t="str">
        <f>_xlfn.XLOOKUP(C638,'Customer_Dim'!$A$2:$A$501,'Customer_Dim'!$L$2:$L$501)</f>
        <v>Middle Age</v>
      </c>
      <c r="T638" s="1" t="str">
        <f>_xlfn.XLOOKUP(E638,Store_Dim!$A$2:$A$21,Store_Dim!$C$2:$C$21)</f>
        <v>North</v>
      </c>
      <c r="U638" s="1" t="str">
        <f>_xlfn.XLOOKUP(E638,Store_Dim!$A$2:$A$21,Store_Dim!$E$2:$E$21)</f>
        <v>Outlet</v>
      </c>
      <c r="V638" s="1">
        <f>Table8[[#This Row],[Cost]]*Table8[[#This Row],[Quantity]]</f>
        <v>872.88</v>
      </c>
      <c r="W638" s="1">
        <f>Table8[[#This Row],[Total_Amount]]-Table8[[#This Row],[Total Cost]]</f>
        <v>-217.26959999999997</v>
      </c>
    </row>
    <row r="639" spans="1:23" hidden="1" x14ac:dyDescent="0.25">
      <c r="A639" t="s">
        <v>2851</v>
      </c>
      <c r="B639" s="3">
        <v>45710</v>
      </c>
      <c r="C639" t="s">
        <v>496</v>
      </c>
      <c r="D639" t="s">
        <v>1680</v>
      </c>
      <c r="E639" t="s">
        <v>1904</v>
      </c>
      <c r="F639" s="4">
        <f>IF(ISBLANK(Sales_Fact[[#This Row],[Quantity]]),MEDIAN(Sales_Fact[Quantity]),Sales_Fact[[#This Row],[Quantity]])</f>
        <v>1</v>
      </c>
      <c r="G639" s="1">
        <f>IF(ISBLANK(Sales_Fact[[#This Row],[Unit_Price]]),MEDIAN(Sales_Fact[Unit_Price]),Sales_Fact[[#This Row],[Unit_Price]])</f>
        <v>563.32000000000005</v>
      </c>
      <c r="H639" s="2">
        <f>IF(ISBLANK(Sales_Fact[[#This Row],[Discount]]),MEDIAN(Sales_Fact[Discount]),Sales_Fact[[#This Row],[Discount]])</f>
        <v>0.01</v>
      </c>
      <c r="I639" t="s">
        <v>1861</v>
      </c>
      <c r="J639" s="1">
        <f>Sales_Fact[[#This Row],[Quantity2]]*Sales_Fact[[#This Row],[Unit_Price3]]*(1-Sales_Fact[[#This Row],[Discount4]])</f>
        <v>557.68680000000006</v>
      </c>
      <c r="K639" s="1">
        <f>Sales_Fact[[#This Row],[Quantity2]]*Sales_Fact[[#This Row],[Unit_Price3]]</f>
        <v>563.32000000000005</v>
      </c>
      <c r="L639" s="1">
        <f>Sales_Fact[[#This Row],[Gross Amount]]*Sales_Fact[[#This Row],[Discount4]]</f>
        <v>5.6332000000000004</v>
      </c>
      <c r="M639" s="1" t="str">
        <f>IF(Sales_Fact[[#This Row],[Total_Amount5]]&gt;1000,"High Value","Standard")</f>
        <v>Standard</v>
      </c>
      <c r="N639" s="1" t="str">
        <f>_xlfn.XLOOKUP(D639,Product_Dim!$A$2:$A$101,Product_Dim!$B$2:$B$101,"Not Found")</f>
        <v>USB External Hard Drive</v>
      </c>
      <c r="O639" s="1" t="str">
        <f>_xlfn.XLOOKUP(D639,Product_Dim!$A$2:$A$101,Product_Dim!$C$2:$C$101)</f>
        <v>Electronics</v>
      </c>
      <c r="P639" s="1">
        <f>_xlfn.XLOOKUP(D639,Product_Dim!$A$2:$A$101,Product_Dim!$H$2:$H$101)</f>
        <v>253.33</v>
      </c>
      <c r="Q639" s="1" t="str">
        <f>_xlfn.XLOOKUP(C639,'Customer_Dim'!$A$2:$A$501,'Customer_Dim'!$I$2:$I$501)</f>
        <v>Platinum</v>
      </c>
      <c r="R639" s="1" t="str">
        <f>_xlfn.XLOOKUP(C639,'Customer_Dim'!$A$2:$A$501,'Customer_Dim'!$D$2:$D$501)</f>
        <v>Male</v>
      </c>
      <c r="S639" s="1" t="str">
        <f>_xlfn.XLOOKUP(C639,'Customer_Dim'!$A$2:$A$501,'Customer_Dim'!$L$2:$L$501)</f>
        <v>Middle Age</v>
      </c>
      <c r="T639" s="1" t="str">
        <f>_xlfn.XLOOKUP(E639,Store_Dim!$A$2:$A$21,Store_Dim!$C$2:$C$21)</f>
        <v>East</v>
      </c>
      <c r="U639" s="1" t="str">
        <f>_xlfn.XLOOKUP(E639,Store_Dim!$A$2:$A$21,Store_Dim!$E$2:$E$21)</f>
        <v>Online</v>
      </c>
      <c r="V639" s="1">
        <f>Table8[[#This Row],[Cost]]*Table8[[#This Row],[Quantity]]</f>
        <v>253.33</v>
      </c>
      <c r="W639" s="1">
        <f>Table8[[#This Row],[Total_Amount]]-Table8[[#This Row],[Total Cost]]</f>
        <v>304.35680000000002</v>
      </c>
    </row>
    <row r="640" spans="1:23" hidden="1" x14ac:dyDescent="0.25">
      <c r="A640" t="s">
        <v>3215</v>
      </c>
      <c r="B640" s="3">
        <v>45544</v>
      </c>
      <c r="C640" t="s">
        <v>496</v>
      </c>
      <c r="D640" t="s">
        <v>1809</v>
      </c>
      <c r="E640" t="s">
        <v>1888</v>
      </c>
      <c r="F640" s="4">
        <f>IF(ISBLANK(Sales_Fact[[#This Row],[Quantity]]),MEDIAN(Sales_Fact[Quantity]),Sales_Fact[[#This Row],[Quantity]])</f>
        <v>1</v>
      </c>
      <c r="G640" s="1">
        <f>IF(ISBLANK(Sales_Fact[[#This Row],[Unit_Price]]),MEDIAN(Sales_Fact[Unit_Price]),Sales_Fact[[#This Row],[Unit_Price]])</f>
        <v>362.93</v>
      </c>
      <c r="H640" s="2">
        <f>IF(ISBLANK(Sales_Fact[[#This Row],[Discount]]),MEDIAN(Sales_Fact[Discount]),Sales_Fact[[#This Row],[Discount]])</f>
        <v>0.27</v>
      </c>
      <c r="I640" t="s">
        <v>1861</v>
      </c>
      <c r="J640" s="1">
        <f>Sales_Fact[[#This Row],[Quantity2]]*Sales_Fact[[#This Row],[Unit_Price3]]*(1-Sales_Fact[[#This Row],[Discount4]])</f>
        <v>264.93889999999999</v>
      </c>
      <c r="K640" s="1">
        <f>Sales_Fact[[#This Row],[Quantity2]]*Sales_Fact[[#This Row],[Unit_Price3]]</f>
        <v>362.93</v>
      </c>
      <c r="L640" s="1">
        <f>Sales_Fact[[#This Row],[Gross Amount]]*Sales_Fact[[#This Row],[Discount4]]</f>
        <v>97.991100000000003</v>
      </c>
      <c r="M640" s="1" t="str">
        <f>IF(Sales_Fact[[#This Row],[Total_Amount5]]&gt;1000,"High Value","Standard")</f>
        <v>Standard</v>
      </c>
      <c r="N640" s="1" t="str">
        <f>_xlfn.XLOOKUP(D640,Product_Dim!$A$2:$A$101,Product_Dim!$B$2:$B$101,"Not Found")</f>
        <v>Kitchen Cutting Board</v>
      </c>
      <c r="O640" s="1" t="str">
        <f>_xlfn.XLOOKUP(D640,Product_Dim!$A$2:$A$101,Product_Dim!$C$2:$C$101)</f>
        <v>Home</v>
      </c>
      <c r="P640" s="1">
        <f>_xlfn.XLOOKUP(D640,Product_Dim!$A$2:$A$101,Product_Dim!$H$2:$H$101)</f>
        <v>176.07</v>
      </c>
      <c r="Q640" s="1" t="str">
        <f>_xlfn.XLOOKUP(C640,'Customer_Dim'!$A$2:$A$501,'Customer_Dim'!$I$2:$I$501)</f>
        <v>Platinum</v>
      </c>
      <c r="R640" s="1" t="str">
        <f>_xlfn.XLOOKUP(C640,'Customer_Dim'!$A$2:$A$501,'Customer_Dim'!$D$2:$D$501)</f>
        <v>Male</v>
      </c>
      <c r="S640" s="1" t="str">
        <f>_xlfn.XLOOKUP(C640,'Customer_Dim'!$A$2:$A$501,'Customer_Dim'!$L$2:$L$501)</f>
        <v>Middle Age</v>
      </c>
      <c r="T640" s="1" t="str">
        <f>_xlfn.XLOOKUP(E640,Store_Dim!$A$2:$A$21,Store_Dim!$C$2:$C$21)</f>
        <v>North</v>
      </c>
      <c r="U640" s="1" t="str">
        <f>_xlfn.XLOOKUP(E640,Store_Dim!$A$2:$A$21,Store_Dim!$E$2:$E$21)</f>
        <v>Flagship</v>
      </c>
      <c r="V640" s="1">
        <f>Table8[[#This Row],[Cost]]*Table8[[#This Row],[Quantity]]</f>
        <v>176.07</v>
      </c>
      <c r="W640" s="1">
        <f>Table8[[#This Row],[Total_Amount]]-Table8[[#This Row],[Total Cost]]</f>
        <v>88.868899999999996</v>
      </c>
    </row>
    <row r="641" spans="1:23" hidden="1" x14ac:dyDescent="0.25">
      <c r="A641" t="s">
        <v>2792</v>
      </c>
      <c r="B641" s="3">
        <v>45672</v>
      </c>
      <c r="C641" t="s">
        <v>496</v>
      </c>
      <c r="D641" t="s">
        <v>1695</v>
      </c>
      <c r="E641" t="s">
        <v>1896</v>
      </c>
      <c r="F641" s="4">
        <f>IF(ISBLANK(Sales_Fact[[#This Row],[Quantity]]),MEDIAN(Sales_Fact[Quantity]),Sales_Fact[[#This Row],[Quantity]])</f>
        <v>4</v>
      </c>
      <c r="G641" s="1">
        <f>IF(ISBLANK(Sales_Fact[[#This Row],[Unit_Price]]),MEDIAN(Sales_Fact[Unit_Price]),Sales_Fact[[#This Row],[Unit_Price]])</f>
        <v>369.22</v>
      </c>
      <c r="H641" s="2">
        <f>IF(ISBLANK(Sales_Fact[[#This Row],[Discount]]),MEDIAN(Sales_Fact[Discount]),Sales_Fact[[#This Row],[Discount]])</f>
        <v>0.18</v>
      </c>
      <c r="I641" t="s">
        <v>1864</v>
      </c>
      <c r="J641" s="1">
        <f>Sales_Fact[[#This Row],[Quantity2]]*Sales_Fact[[#This Row],[Unit_Price3]]*(1-Sales_Fact[[#This Row],[Discount4]])</f>
        <v>1211.0416000000002</v>
      </c>
      <c r="K641" s="1">
        <f>Sales_Fact[[#This Row],[Quantity2]]*Sales_Fact[[#This Row],[Unit_Price3]]</f>
        <v>1476.88</v>
      </c>
      <c r="L641" s="1">
        <f>Sales_Fact[[#This Row],[Gross Amount]]*Sales_Fact[[#This Row],[Discount4]]</f>
        <v>265.83840000000004</v>
      </c>
      <c r="M641" s="1" t="str">
        <f>IF(Sales_Fact[[#This Row],[Total_Amount5]]&gt;1000,"High Value","Standard")</f>
        <v>High Value</v>
      </c>
      <c r="N641" s="1" t="str">
        <f>_xlfn.XLOOKUP(D641,Product_Dim!$A$2:$A$101,Product_Dim!$B$2:$B$101,"Not Found")</f>
        <v>Car Dashboard Phone Holder</v>
      </c>
      <c r="O641" s="1" t="str">
        <f>_xlfn.XLOOKUP(D641,Product_Dim!$A$2:$A$101,Product_Dim!$C$2:$C$101)</f>
        <v>Electronics</v>
      </c>
      <c r="P641" s="1">
        <f>_xlfn.XLOOKUP(D641,Product_Dim!$A$2:$A$101,Product_Dim!$H$2:$H$101)</f>
        <v>177.98</v>
      </c>
      <c r="Q641" s="1" t="str">
        <f>_xlfn.XLOOKUP(C641,'Customer_Dim'!$A$2:$A$501,'Customer_Dim'!$I$2:$I$501)</f>
        <v>Platinum</v>
      </c>
      <c r="R641" s="1" t="str">
        <f>_xlfn.XLOOKUP(C641,'Customer_Dim'!$A$2:$A$501,'Customer_Dim'!$D$2:$D$501)</f>
        <v>Male</v>
      </c>
      <c r="S641" s="1" t="str">
        <f>_xlfn.XLOOKUP(C641,'Customer_Dim'!$A$2:$A$501,'Customer_Dim'!$L$2:$L$501)</f>
        <v>Middle Age</v>
      </c>
      <c r="T641" s="1" t="str">
        <f>_xlfn.XLOOKUP(E641,Store_Dim!$A$2:$A$21,Store_Dim!$C$2:$C$21)</f>
        <v>East</v>
      </c>
      <c r="U641" s="1" t="str">
        <f>_xlfn.XLOOKUP(E641,Store_Dim!$A$2:$A$21,Store_Dim!$E$2:$E$21)</f>
        <v>Flagship</v>
      </c>
      <c r="V641" s="1">
        <f>Table8[[#This Row],[Cost]]*Table8[[#This Row],[Quantity]]</f>
        <v>711.92</v>
      </c>
      <c r="W641" s="1">
        <f>Table8[[#This Row],[Total_Amount]]-Table8[[#This Row],[Total Cost]]</f>
        <v>499.12160000000029</v>
      </c>
    </row>
    <row r="642" spans="1:23" x14ac:dyDescent="0.25">
      <c r="A642" t="s">
        <v>3303</v>
      </c>
      <c r="B642" s="3">
        <v>45755</v>
      </c>
      <c r="C642" t="s">
        <v>496</v>
      </c>
      <c r="D642" t="s">
        <v>1728</v>
      </c>
      <c r="E642" t="s">
        <v>1931</v>
      </c>
      <c r="F642" s="4">
        <f>IF(ISBLANK(Sales_Fact[[#This Row],[Quantity]]),MEDIAN(Sales_Fact[Quantity]),Sales_Fact[[#This Row],[Quantity]])</f>
        <v>3</v>
      </c>
      <c r="G642" s="21">
        <f>IF(ISBLANK(Sales_Fact[[#This Row],[Unit_Price]]),MEDIAN(Sales_Fact[Unit_Price]),Sales_Fact[[#This Row],[Unit_Price]])</f>
        <v>950.83</v>
      </c>
      <c r="H642" s="2">
        <f>IF(ISBLANK(Sales_Fact[[#This Row],[Discount]]),MEDIAN(Sales_Fact[Discount]),Sales_Fact[[#This Row],[Discount]])</f>
        <v>0.06</v>
      </c>
      <c r="I642" t="s">
        <v>1868</v>
      </c>
      <c r="J642" s="21">
        <f>Sales_Fact[[#This Row],[Quantity2]]*Sales_Fact[[#This Row],[Unit_Price3]]*(1-Sales_Fact[[#This Row],[Discount4]])</f>
        <v>2681.3406</v>
      </c>
      <c r="K642" s="21">
        <f>Sales_Fact[[#This Row],[Quantity2]]*Sales_Fact[[#This Row],[Unit_Price3]]</f>
        <v>2852.4900000000002</v>
      </c>
      <c r="L642" s="21">
        <f>Sales_Fact[[#This Row],[Gross Amount]]*Sales_Fact[[#This Row],[Discount4]]</f>
        <v>171.14940000000001</v>
      </c>
      <c r="M642" s="1" t="str">
        <f>IF(Sales_Fact[[#This Row],[Total_Amount5]]&gt;1000,"High Value","Standard")</f>
        <v>High Value</v>
      </c>
      <c r="N642" s="1" t="str">
        <f>_xlfn.XLOOKUP(D642,Product_Dim!$A$2:$A$101,Product_Dim!$B$2:$B$101,"Not Found")</f>
        <v>Men's Hair Styling Gel</v>
      </c>
      <c r="O642" s="1" t="str">
        <f>_xlfn.XLOOKUP(D642,Product_Dim!$A$2:$A$101,Product_Dim!$C$2:$C$101)</f>
        <v>Beauty</v>
      </c>
      <c r="P642" s="1">
        <f>_xlfn.XLOOKUP(D642,Product_Dim!$A$2:$A$101,Product_Dim!$H$2:$H$101)</f>
        <v>17.309999999999999</v>
      </c>
      <c r="Q642" s="1" t="str">
        <f>_xlfn.XLOOKUP(C642,'Customer_Dim'!$A$2:$A$501,'Customer_Dim'!$I$2:$I$501)</f>
        <v>Platinum</v>
      </c>
      <c r="R642" s="1" t="str">
        <f>_xlfn.XLOOKUP(C642,'Customer_Dim'!$A$2:$A$501,'Customer_Dim'!$D$2:$D$501)</f>
        <v>Male</v>
      </c>
      <c r="S642" s="1" t="str">
        <f>_xlfn.XLOOKUP(C642,'Customer_Dim'!$A$2:$A$501,'Customer_Dim'!$L$2:$L$501)</f>
        <v>Middle Age</v>
      </c>
      <c r="T642" s="1" t="str">
        <f>_xlfn.XLOOKUP(E642,Store_Dim!$A$2:$A$21,Store_Dim!$C$2:$C$21)</f>
        <v>South</v>
      </c>
      <c r="U642" s="1" t="str">
        <f>_xlfn.XLOOKUP(E642,Store_Dim!$A$2:$A$21,Store_Dim!$E$2:$E$21)</f>
        <v>Online</v>
      </c>
      <c r="V642" s="21">
        <f>Table8[[#This Row],[Cost]]*Table8[[#This Row],[Quantity]]</f>
        <v>51.929999999999993</v>
      </c>
      <c r="W642" s="21">
        <f>Table8[[#This Row],[Total_Amount]]-Table8[[#This Row],[Total Cost]]</f>
        <v>2629.4106000000002</v>
      </c>
    </row>
    <row r="643" spans="1:23" hidden="1" x14ac:dyDescent="0.25">
      <c r="A643" t="s">
        <v>2384</v>
      </c>
      <c r="B643" s="3">
        <v>45280</v>
      </c>
      <c r="C643" t="s">
        <v>499</v>
      </c>
      <c r="D643" t="s">
        <v>1626</v>
      </c>
      <c r="E643" t="s">
        <v>1913</v>
      </c>
      <c r="F643" s="4">
        <f>IF(ISBLANK(Sales_Fact[[#This Row],[Quantity]]),MEDIAN(Sales_Fact[Quantity]),Sales_Fact[[#This Row],[Quantity]])</f>
        <v>3</v>
      </c>
      <c r="G643" s="1">
        <f>IF(ISBLANK(Sales_Fact[[#This Row],[Unit_Price]]),MEDIAN(Sales_Fact[Unit_Price]),Sales_Fact[[#This Row],[Unit_Price]])</f>
        <v>338.79</v>
      </c>
      <c r="H643" s="2">
        <f>IF(ISBLANK(Sales_Fact[[#This Row],[Discount]]),MEDIAN(Sales_Fact[Discount]),Sales_Fact[[#This Row],[Discount]])</f>
        <v>0.01</v>
      </c>
      <c r="I643" t="s">
        <v>1868</v>
      </c>
      <c r="J643" s="1">
        <f>Sales_Fact[[#This Row],[Quantity2]]*Sales_Fact[[#This Row],[Unit_Price3]]*(1-Sales_Fact[[#This Row],[Discount4]])</f>
        <v>1006.2063000000001</v>
      </c>
      <c r="K643" s="1">
        <f>Sales_Fact[[#This Row],[Quantity2]]*Sales_Fact[[#This Row],[Unit_Price3]]</f>
        <v>1016.3700000000001</v>
      </c>
      <c r="L643" s="1">
        <f>Sales_Fact[[#This Row],[Gross Amount]]*Sales_Fact[[#This Row],[Discount4]]</f>
        <v>10.163700000000002</v>
      </c>
      <c r="M643" s="1" t="str">
        <f>IF(Sales_Fact[[#This Row],[Total_Amount5]]&gt;1000,"High Value","Standard")</f>
        <v>High Value</v>
      </c>
      <c r="N643" s="1" t="str">
        <f>_xlfn.XLOOKUP(D643,Product_Dim!$A$2:$A$101,Product_Dim!$B$2:$B$101,"Not Found")</f>
        <v>Women's Scarf Set</v>
      </c>
      <c r="O643" s="1" t="str">
        <f>_xlfn.XLOOKUP(D643,Product_Dim!$A$2:$A$101,Product_Dim!$C$2:$C$101)</f>
        <v>Clothing</v>
      </c>
      <c r="P643" s="1">
        <f>_xlfn.XLOOKUP(D643,Product_Dim!$A$2:$A$101,Product_Dim!$H$2:$H$101)</f>
        <v>174.02</v>
      </c>
      <c r="Q643" s="1" t="str">
        <f>_xlfn.XLOOKUP(C643,'Customer_Dim'!$A$2:$A$501,'Customer_Dim'!$I$2:$I$501)</f>
        <v>Gold</v>
      </c>
      <c r="R643" s="1" t="str">
        <f>_xlfn.XLOOKUP(C643,'Customer_Dim'!$A$2:$A$501,'Customer_Dim'!$D$2:$D$501)</f>
        <v>Female</v>
      </c>
      <c r="S643" s="1" t="str">
        <f>_xlfn.XLOOKUP(C643,'Customer_Dim'!$A$2:$A$501,'Customer_Dim'!$L$2:$L$501)</f>
        <v>Middle Age</v>
      </c>
      <c r="T643" s="1" t="str">
        <f>_xlfn.XLOOKUP(E643,Store_Dim!$A$2:$A$21,Store_Dim!$C$2:$C$21)</f>
        <v>North</v>
      </c>
      <c r="U643" s="1" t="str">
        <f>_xlfn.XLOOKUP(E643,Store_Dim!$A$2:$A$21,Store_Dim!$E$2:$E$21)</f>
        <v>Online</v>
      </c>
      <c r="V643" s="1">
        <f>Table8[[#This Row],[Cost]]*Table8[[#This Row],[Quantity]]</f>
        <v>522.06000000000006</v>
      </c>
      <c r="W643" s="1">
        <f>Table8[[#This Row],[Total_Amount]]-Table8[[#This Row],[Total Cost]]</f>
        <v>484.1463</v>
      </c>
    </row>
    <row r="644" spans="1:23" hidden="1" x14ac:dyDescent="0.25">
      <c r="A644" t="s">
        <v>2529</v>
      </c>
      <c r="B644" s="3">
        <v>45711</v>
      </c>
      <c r="C644" t="s">
        <v>499</v>
      </c>
      <c r="D644" t="s">
        <v>1821</v>
      </c>
      <c r="E644" t="s">
        <v>1883</v>
      </c>
      <c r="F644" s="4">
        <f>IF(ISBLANK(Sales_Fact[[#This Row],[Quantity]]),MEDIAN(Sales_Fact[Quantity]),Sales_Fact[[#This Row],[Quantity]])</f>
        <v>3</v>
      </c>
      <c r="G644" s="1">
        <f>IF(ISBLANK(Sales_Fact[[#This Row],[Unit_Price]]),MEDIAN(Sales_Fact[Unit_Price]),Sales_Fact[[#This Row],[Unit_Price]])</f>
        <v>853.32</v>
      </c>
      <c r="H644" s="2">
        <f>IF(ISBLANK(Sales_Fact[[#This Row],[Discount]]),MEDIAN(Sales_Fact[Discount]),Sales_Fact[[#This Row],[Discount]])</f>
        <v>7.0000000000000007E-2</v>
      </c>
      <c r="I644" t="s">
        <v>1868</v>
      </c>
      <c r="J644" s="1">
        <f>Sales_Fact[[#This Row],[Quantity2]]*Sales_Fact[[#This Row],[Unit_Price3]]*(1-Sales_Fact[[#This Row],[Discount4]])</f>
        <v>2380.7628</v>
      </c>
      <c r="K644" s="1">
        <f>Sales_Fact[[#This Row],[Quantity2]]*Sales_Fact[[#This Row],[Unit_Price3]]</f>
        <v>2559.96</v>
      </c>
      <c r="L644" s="1">
        <f>Sales_Fact[[#This Row],[Gross Amount]]*Sales_Fact[[#This Row],[Discount4]]</f>
        <v>179.19720000000001</v>
      </c>
      <c r="M644" s="1" t="str">
        <f>IF(Sales_Fact[[#This Row],[Total_Amount5]]&gt;1000,"High Value","Standard")</f>
        <v>High Value</v>
      </c>
      <c r="N644" s="1" t="str">
        <f>_xlfn.XLOOKUP(D644,Product_Dim!$A$2:$A$101,Product_Dim!$B$2:$B$101,"Not Found")</f>
        <v>Gaming Mouse Pad XL</v>
      </c>
      <c r="O644" s="1" t="str">
        <f>_xlfn.XLOOKUP(D644,Product_Dim!$A$2:$A$101,Product_Dim!$C$2:$C$101)</f>
        <v>Electronics</v>
      </c>
      <c r="P644" s="1">
        <f>_xlfn.XLOOKUP(D644,Product_Dim!$A$2:$A$101,Product_Dim!$H$2:$H$101)</f>
        <v>340.14</v>
      </c>
      <c r="Q644" s="1" t="str">
        <f>_xlfn.XLOOKUP(C644,'Customer_Dim'!$A$2:$A$501,'Customer_Dim'!$I$2:$I$501)</f>
        <v>Gold</v>
      </c>
      <c r="R644" s="1" t="str">
        <f>_xlfn.XLOOKUP(C644,'Customer_Dim'!$A$2:$A$501,'Customer_Dim'!$D$2:$D$501)</f>
        <v>Female</v>
      </c>
      <c r="S644" s="1" t="str">
        <f>_xlfn.XLOOKUP(C644,'Customer_Dim'!$A$2:$A$501,'Customer_Dim'!$L$2:$L$501)</f>
        <v>Middle Age</v>
      </c>
      <c r="T644" s="1" t="str">
        <f>_xlfn.XLOOKUP(E644,Store_Dim!$A$2:$A$21,Store_Dim!$C$2:$C$21)</f>
        <v>North</v>
      </c>
      <c r="U644" s="1" t="str">
        <f>_xlfn.XLOOKUP(E644,Store_Dim!$A$2:$A$21,Store_Dim!$E$2:$E$21)</f>
        <v>Flagship</v>
      </c>
      <c r="V644" s="1">
        <f>Table8[[#This Row],[Cost]]*Table8[[#This Row],[Quantity]]</f>
        <v>1020.42</v>
      </c>
      <c r="W644" s="1">
        <f>Table8[[#This Row],[Total_Amount]]-Table8[[#This Row],[Total Cost]]</f>
        <v>1360.3427999999999</v>
      </c>
    </row>
    <row r="645" spans="1:23" hidden="1" x14ac:dyDescent="0.25">
      <c r="A645" t="s">
        <v>3515</v>
      </c>
      <c r="B645" s="3">
        <v>45885</v>
      </c>
      <c r="C645" t="s">
        <v>502</v>
      </c>
      <c r="D645" t="s">
        <v>1548</v>
      </c>
      <c r="E645" t="s">
        <v>1886</v>
      </c>
      <c r="F645" s="4">
        <f>IF(ISBLANK(Sales_Fact[[#This Row],[Quantity]]),MEDIAN(Sales_Fact[Quantity]),Sales_Fact[[#This Row],[Quantity]])</f>
        <v>3</v>
      </c>
      <c r="G645" s="1">
        <f>IF(ISBLANK(Sales_Fact[[#This Row],[Unit_Price]]),MEDIAN(Sales_Fact[Unit_Price]),Sales_Fact[[#This Row],[Unit_Price]])</f>
        <v>89.78</v>
      </c>
      <c r="H645" s="2">
        <f>IF(ISBLANK(Sales_Fact[[#This Row],[Discount]]),MEDIAN(Sales_Fact[Discount]),Sales_Fact[[#This Row],[Discount]])</f>
        <v>0.2</v>
      </c>
      <c r="I645" t="s">
        <v>1861</v>
      </c>
      <c r="J645" s="1">
        <f>Sales_Fact[[#This Row],[Quantity2]]*Sales_Fact[[#This Row],[Unit_Price3]]*(1-Sales_Fact[[#This Row],[Discount4]])</f>
        <v>215.47200000000004</v>
      </c>
      <c r="K645" s="1">
        <f>Sales_Fact[[#This Row],[Quantity2]]*Sales_Fact[[#This Row],[Unit_Price3]]</f>
        <v>269.34000000000003</v>
      </c>
      <c r="L645" s="1">
        <f>Sales_Fact[[#This Row],[Gross Amount]]*Sales_Fact[[#This Row],[Discount4]]</f>
        <v>53.868000000000009</v>
      </c>
      <c r="M645" s="1" t="str">
        <f>IF(Sales_Fact[[#This Row],[Total_Amount5]]&gt;1000,"High Value","Standard")</f>
        <v>Standard</v>
      </c>
      <c r="N645" s="1" t="str">
        <f>_xlfn.XLOOKUP(D645,Product_Dim!$A$2:$A$101,Product_Dim!$B$2:$B$101,"Not Found")</f>
        <v>Brother Laser Printer</v>
      </c>
      <c r="O645" s="1" t="str">
        <f>_xlfn.XLOOKUP(D645,Product_Dim!$A$2:$A$101,Product_Dim!$C$2:$C$101)</f>
        <v>Electronics</v>
      </c>
      <c r="P645" s="1">
        <f>_xlfn.XLOOKUP(D645,Product_Dim!$A$2:$A$101,Product_Dim!$H$2:$H$101)</f>
        <v>112.42</v>
      </c>
      <c r="Q645" s="1" t="str">
        <f>_xlfn.XLOOKUP(C645,'Customer_Dim'!$A$2:$A$501,'Customer_Dim'!$I$2:$I$501)</f>
        <v>Platinum</v>
      </c>
      <c r="R645" s="1" t="str">
        <f>_xlfn.XLOOKUP(C645,'Customer_Dim'!$A$2:$A$501,'Customer_Dim'!$D$2:$D$501)</f>
        <v>Female</v>
      </c>
      <c r="S645" s="1" t="str">
        <f>_xlfn.XLOOKUP(C645,'Customer_Dim'!$A$2:$A$501,'Customer_Dim'!$L$2:$L$501)</f>
        <v>Middle Age</v>
      </c>
      <c r="T645" s="1" t="str">
        <f>_xlfn.XLOOKUP(E645,Store_Dim!$A$2:$A$21,Store_Dim!$C$2:$C$21)</f>
        <v>West</v>
      </c>
      <c r="U645" s="1" t="str">
        <f>_xlfn.XLOOKUP(E645,Store_Dim!$A$2:$A$21,Store_Dim!$E$2:$E$21)</f>
        <v>Flagship</v>
      </c>
      <c r="V645" s="1">
        <f>Table8[[#This Row],[Cost]]*Table8[[#This Row],[Quantity]]</f>
        <v>337.26</v>
      </c>
      <c r="W645" s="1">
        <f>Table8[[#This Row],[Total_Amount]]-Table8[[#This Row],[Total Cost]]</f>
        <v>-121.78799999999995</v>
      </c>
    </row>
    <row r="646" spans="1:23" hidden="1" x14ac:dyDescent="0.25">
      <c r="A646" t="s">
        <v>3709</v>
      </c>
      <c r="B646" s="3">
        <v>45554</v>
      </c>
      <c r="C646" t="s">
        <v>502</v>
      </c>
      <c r="D646" t="s">
        <v>1662</v>
      </c>
      <c r="E646" t="s">
        <v>1866</v>
      </c>
      <c r="F646" s="4">
        <f>IF(ISBLANK(Sales_Fact[[#This Row],[Quantity]]),MEDIAN(Sales_Fact[Quantity]),Sales_Fact[[#This Row],[Quantity]])</f>
        <v>1</v>
      </c>
      <c r="G646" s="1">
        <f>IF(ISBLANK(Sales_Fact[[#This Row],[Unit_Price]]),MEDIAN(Sales_Fact[Unit_Price]),Sales_Fact[[#This Row],[Unit_Price]])</f>
        <v>172.04</v>
      </c>
      <c r="H646" s="2">
        <f>IF(ISBLANK(Sales_Fact[[#This Row],[Discount]]),MEDIAN(Sales_Fact[Discount]),Sales_Fact[[#This Row],[Discount]])</f>
        <v>0.04</v>
      </c>
      <c r="I646" t="s">
        <v>1864</v>
      </c>
      <c r="J646" s="1">
        <f>Sales_Fact[[#This Row],[Quantity2]]*Sales_Fact[[#This Row],[Unit_Price3]]*(1-Sales_Fact[[#This Row],[Discount4]])</f>
        <v>165.1584</v>
      </c>
      <c r="K646" s="1">
        <f>Sales_Fact[[#This Row],[Quantity2]]*Sales_Fact[[#This Row],[Unit_Price3]]</f>
        <v>172.04</v>
      </c>
      <c r="L646" s="1">
        <f>Sales_Fact[[#This Row],[Gross Amount]]*Sales_Fact[[#This Row],[Discount4]]</f>
        <v>6.8815999999999997</v>
      </c>
      <c r="M646" s="1" t="str">
        <f>IF(Sales_Fact[[#This Row],[Total_Amount5]]&gt;1000,"High Value","Standard")</f>
        <v>Standard</v>
      </c>
      <c r="N646" s="1" t="str">
        <f>_xlfn.XLOOKUP(D646,Product_Dim!$A$2:$A$101,Product_Dim!$B$2:$B$101,"Not Found")</f>
        <v>Men's Casual Sneakers</v>
      </c>
      <c r="O646" s="1" t="str">
        <f>_xlfn.XLOOKUP(D646,Product_Dim!$A$2:$A$101,Product_Dim!$C$2:$C$101)</f>
        <v>Clothing</v>
      </c>
      <c r="P646" s="1">
        <f>_xlfn.XLOOKUP(D646,Product_Dim!$A$2:$A$101,Product_Dim!$H$2:$H$101)</f>
        <v>353.47</v>
      </c>
      <c r="Q646" s="1" t="str">
        <f>_xlfn.XLOOKUP(C646,'Customer_Dim'!$A$2:$A$501,'Customer_Dim'!$I$2:$I$501)</f>
        <v>Platinum</v>
      </c>
      <c r="R646" s="1" t="str">
        <f>_xlfn.XLOOKUP(C646,'Customer_Dim'!$A$2:$A$501,'Customer_Dim'!$D$2:$D$501)</f>
        <v>Female</v>
      </c>
      <c r="S646" s="1" t="str">
        <f>_xlfn.XLOOKUP(C646,'Customer_Dim'!$A$2:$A$501,'Customer_Dim'!$L$2:$L$501)</f>
        <v>Middle Age</v>
      </c>
      <c r="T646" s="1" t="str">
        <f>_xlfn.XLOOKUP(E646,Store_Dim!$A$2:$A$21,Store_Dim!$C$2:$C$21)</f>
        <v>West</v>
      </c>
      <c r="U646" s="1" t="str">
        <f>_xlfn.XLOOKUP(E646,Store_Dim!$A$2:$A$21,Store_Dim!$E$2:$E$21)</f>
        <v>Online</v>
      </c>
      <c r="V646" s="1">
        <f>Table8[[#This Row],[Cost]]*Table8[[#This Row],[Quantity]]</f>
        <v>353.47</v>
      </c>
      <c r="W646" s="1">
        <f>Table8[[#This Row],[Total_Amount]]-Table8[[#This Row],[Total Cost]]</f>
        <v>-188.31160000000003</v>
      </c>
    </row>
    <row r="647" spans="1:23" hidden="1" x14ac:dyDescent="0.25">
      <c r="A647" t="s">
        <v>3188</v>
      </c>
      <c r="B647" s="3">
        <v>45478</v>
      </c>
      <c r="C647" t="s">
        <v>502</v>
      </c>
      <c r="D647" t="s">
        <v>1839</v>
      </c>
      <c r="E647" t="s">
        <v>1886</v>
      </c>
      <c r="F647" s="4">
        <f>IF(ISBLANK(Sales_Fact[[#This Row],[Quantity]]),MEDIAN(Sales_Fact[Quantity]),Sales_Fact[[#This Row],[Quantity]])</f>
        <v>1</v>
      </c>
      <c r="G647" s="1">
        <f>IF(ISBLANK(Sales_Fact[[#This Row],[Unit_Price]]),MEDIAN(Sales_Fact[Unit_Price]),Sales_Fact[[#This Row],[Unit_Price]])</f>
        <v>389.2</v>
      </c>
      <c r="H647" s="2">
        <f>IF(ISBLANK(Sales_Fact[[#This Row],[Discount]]),MEDIAN(Sales_Fact[Discount]),Sales_Fact[[#This Row],[Discount]])</f>
        <v>0.05</v>
      </c>
      <c r="I647" t="s">
        <v>1861</v>
      </c>
      <c r="J647" s="1">
        <f>Sales_Fact[[#This Row],[Quantity2]]*Sales_Fact[[#This Row],[Unit_Price3]]*(1-Sales_Fact[[#This Row],[Discount4]])</f>
        <v>369.73999999999995</v>
      </c>
      <c r="K647" s="1">
        <f>Sales_Fact[[#This Row],[Quantity2]]*Sales_Fact[[#This Row],[Unit_Price3]]</f>
        <v>389.2</v>
      </c>
      <c r="L647" s="1">
        <f>Sales_Fact[[#This Row],[Gross Amount]]*Sales_Fact[[#This Row],[Discount4]]</f>
        <v>19.46</v>
      </c>
      <c r="M647" s="1" t="str">
        <f>IF(Sales_Fact[[#This Row],[Total_Amount5]]&gt;1000,"High Value","Standard")</f>
        <v>Standard</v>
      </c>
      <c r="N647" s="1" t="str">
        <f>_xlfn.XLOOKUP(D647,Product_Dim!$A$2:$A$101,Product_Dim!$B$2:$B$101,"Not Found")</f>
        <v>Women's Formal Blazer</v>
      </c>
      <c r="O647" s="1" t="str">
        <f>_xlfn.XLOOKUP(D647,Product_Dim!$A$2:$A$101,Product_Dim!$C$2:$C$101)</f>
        <v>Clothing</v>
      </c>
      <c r="P647" s="1">
        <f>_xlfn.XLOOKUP(D647,Product_Dim!$A$2:$A$101,Product_Dim!$H$2:$H$101)</f>
        <v>358.47</v>
      </c>
      <c r="Q647" s="1" t="str">
        <f>_xlfn.XLOOKUP(C647,'Customer_Dim'!$A$2:$A$501,'Customer_Dim'!$I$2:$I$501)</f>
        <v>Platinum</v>
      </c>
      <c r="R647" s="1" t="str">
        <f>_xlfn.XLOOKUP(C647,'Customer_Dim'!$A$2:$A$501,'Customer_Dim'!$D$2:$D$501)</f>
        <v>Female</v>
      </c>
      <c r="S647" s="1" t="str">
        <f>_xlfn.XLOOKUP(C647,'Customer_Dim'!$A$2:$A$501,'Customer_Dim'!$L$2:$L$501)</f>
        <v>Middle Age</v>
      </c>
      <c r="T647" s="1" t="str">
        <f>_xlfn.XLOOKUP(E647,Store_Dim!$A$2:$A$21,Store_Dim!$C$2:$C$21)</f>
        <v>West</v>
      </c>
      <c r="U647" s="1" t="str">
        <f>_xlfn.XLOOKUP(E647,Store_Dim!$A$2:$A$21,Store_Dim!$E$2:$E$21)</f>
        <v>Flagship</v>
      </c>
      <c r="V647" s="1">
        <f>Table8[[#This Row],[Cost]]*Table8[[#This Row],[Quantity]]</f>
        <v>358.47</v>
      </c>
      <c r="W647" s="1">
        <f>Table8[[#This Row],[Total_Amount]]-Table8[[#This Row],[Total Cost]]</f>
        <v>11.269999999999925</v>
      </c>
    </row>
    <row r="648" spans="1:23" hidden="1" x14ac:dyDescent="0.25">
      <c r="A648" t="s">
        <v>3588</v>
      </c>
      <c r="B648" s="3">
        <v>45333</v>
      </c>
      <c r="C648" t="s">
        <v>502</v>
      </c>
      <c r="D648" t="s">
        <v>1830</v>
      </c>
      <c r="E648" t="s">
        <v>1874</v>
      </c>
      <c r="F648" s="4">
        <f>IF(ISBLANK(Sales_Fact[[#This Row],[Quantity]]),MEDIAN(Sales_Fact[Quantity]),Sales_Fact[[#This Row],[Quantity]])</f>
        <v>3</v>
      </c>
      <c r="G648" s="1">
        <f>IF(ISBLANK(Sales_Fact[[#This Row],[Unit_Price]]),MEDIAN(Sales_Fact[Unit_Price]),Sales_Fact[[#This Row],[Unit_Price]])</f>
        <v>865.96</v>
      </c>
      <c r="H648" s="2">
        <f>IF(ISBLANK(Sales_Fact[[#This Row],[Discount]]),MEDIAN(Sales_Fact[Discount]),Sales_Fact[[#This Row],[Discount]])</f>
        <v>0.12</v>
      </c>
      <c r="I648" t="s">
        <v>1864</v>
      </c>
      <c r="J648" s="1">
        <f>Sales_Fact[[#This Row],[Quantity2]]*Sales_Fact[[#This Row],[Unit_Price3]]*(1-Sales_Fact[[#This Row],[Discount4]])</f>
        <v>2286.1343999999999</v>
      </c>
      <c r="K648" s="1">
        <f>Sales_Fact[[#This Row],[Quantity2]]*Sales_Fact[[#This Row],[Unit_Price3]]</f>
        <v>2597.88</v>
      </c>
      <c r="L648" s="1">
        <f>Sales_Fact[[#This Row],[Gross Amount]]*Sales_Fact[[#This Row],[Discount4]]</f>
        <v>311.74560000000002</v>
      </c>
      <c r="M648" s="1" t="str">
        <f>IF(Sales_Fact[[#This Row],[Total_Amount5]]&gt;1000,"High Value","Standard")</f>
        <v>High Value</v>
      </c>
      <c r="N648" s="1" t="str">
        <f>_xlfn.XLOOKUP(D648,Product_Dim!$A$2:$A$101,Product_Dim!$B$2:$B$101,"Not Found")</f>
        <v>USB-C Laptop Charger</v>
      </c>
      <c r="O648" s="1" t="str">
        <f>_xlfn.XLOOKUP(D648,Product_Dim!$A$2:$A$101,Product_Dim!$C$2:$C$101)</f>
        <v>Electronics</v>
      </c>
      <c r="P648" s="1">
        <f>_xlfn.XLOOKUP(D648,Product_Dim!$A$2:$A$101,Product_Dim!$H$2:$H$101)</f>
        <v>377.52</v>
      </c>
      <c r="Q648" s="1" t="str">
        <f>_xlfn.XLOOKUP(C648,'Customer_Dim'!$A$2:$A$501,'Customer_Dim'!$I$2:$I$501)</f>
        <v>Platinum</v>
      </c>
      <c r="R648" s="1" t="str">
        <f>_xlfn.XLOOKUP(C648,'Customer_Dim'!$A$2:$A$501,'Customer_Dim'!$D$2:$D$501)</f>
        <v>Female</v>
      </c>
      <c r="S648" s="1" t="str">
        <f>_xlfn.XLOOKUP(C648,'Customer_Dim'!$A$2:$A$501,'Customer_Dim'!$L$2:$L$501)</f>
        <v>Middle Age</v>
      </c>
      <c r="T648" s="1" t="str">
        <f>_xlfn.XLOOKUP(E648,Store_Dim!$A$2:$A$21,Store_Dim!$C$2:$C$21)</f>
        <v>South</v>
      </c>
      <c r="U648" s="1" t="str">
        <f>_xlfn.XLOOKUP(E648,Store_Dim!$A$2:$A$21,Store_Dim!$E$2:$E$21)</f>
        <v>Online</v>
      </c>
      <c r="V648" s="1">
        <f>Table8[[#This Row],[Cost]]*Table8[[#This Row],[Quantity]]</f>
        <v>1132.56</v>
      </c>
      <c r="W648" s="1">
        <f>Table8[[#This Row],[Total_Amount]]-Table8[[#This Row],[Total Cost]]</f>
        <v>1153.5744</v>
      </c>
    </row>
    <row r="649" spans="1:23" hidden="1" x14ac:dyDescent="0.25">
      <c r="A649" t="s">
        <v>3476</v>
      </c>
      <c r="B649" s="3">
        <v>45757</v>
      </c>
      <c r="C649" t="s">
        <v>502</v>
      </c>
      <c r="D649" t="s">
        <v>1617</v>
      </c>
      <c r="E649" t="s">
        <v>1866</v>
      </c>
      <c r="F649" s="4">
        <f>IF(ISBLANK(Sales_Fact[[#This Row],[Quantity]]),MEDIAN(Sales_Fact[Quantity]),Sales_Fact[[#This Row],[Quantity]])</f>
        <v>3</v>
      </c>
      <c r="G649" s="1">
        <f>IF(ISBLANK(Sales_Fact[[#This Row],[Unit_Price]]),MEDIAN(Sales_Fact[Unit_Price]),Sales_Fact[[#This Row],[Unit_Price]])</f>
        <v>79.95</v>
      </c>
      <c r="H649" s="2">
        <f>IF(ISBLANK(Sales_Fact[[#This Row],[Discount]]),MEDIAN(Sales_Fact[Discount]),Sales_Fact[[#This Row],[Discount]])</f>
        <v>0.2</v>
      </c>
      <c r="I649" t="s">
        <v>1864</v>
      </c>
      <c r="J649" s="1">
        <f>Sales_Fact[[#This Row],[Quantity2]]*Sales_Fact[[#This Row],[Unit_Price3]]*(1-Sales_Fact[[#This Row],[Discount4]])</f>
        <v>191.88000000000002</v>
      </c>
      <c r="K649" s="1">
        <f>Sales_Fact[[#This Row],[Quantity2]]*Sales_Fact[[#This Row],[Unit_Price3]]</f>
        <v>239.85000000000002</v>
      </c>
      <c r="L649" s="1">
        <f>Sales_Fact[[#This Row],[Gross Amount]]*Sales_Fact[[#This Row],[Discount4]]</f>
        <v>47.970000000000006</v>
      </c>
      <c r="M649" s="1" t="str">
        <f>IF(Sales_Fact[[#This Row],[Total_Amount5]]&gt;1000,"High Value","Standard")</f>
        <v>Standard</v>
      </c>
      <c r="N649" s="1" t="str">
        <f>_xlfn.XLOOKUP(D649,Product_Dim!$A$2:$A$101,Product_Dim!$B$2:$B$101,"Not Found")</f>
        <v>Carbon Fiber Tennis Racket</v>
      </c>
      <c r="O649" s="1" t="str">
        <f>_xlfn.XLOOKUP(D649,Product_Dim!$A$2:$A$101,Product_Dim!$C$2:$C$101)</f>
        <v>Sports</v>
      </c>
      <c r="P649" s="1">
        <f>_xlfn.XLOOKUP(D649,Product_Dim!$A$2:$A$101,Product_Dim!$H$2:$H$101)</f>
        <v>484.62</v>
      </c>
      <c r="Q649" s="1" t="str">
        <f>_xlfn.XLOOKUP(C649,'Customer_Dim'!$A$2:$A$501,'Customer_Dim'!$I$2:$I$501)</f>
        <v>Platinum</v>
      </c>
      <c r="R649" s="1" t="str">
        <f>_xlfn.XLOOKUP(C649,'Customer_Dim'!$A$2:$A$501,'Customer_Dim'!$D$2:$D$501)</f>
        <v>Female</v>
      </c>
      <c r="S649" s="1" t="str">
        <f>_xlfn.XLOOKUP(C649,'Customer_Dim'!$A$2:$A$501,'Customer_Dim'!$L$2:$L$501)</f>
        <v>Middle Age</v>
      </c>
      <c r="T649" s="1" t="str">
        <f>_xlfn.XLOOKUP(E649,Store_Dim!$A$2:$A$21,Store_Dim!$C$2:$C$21)</f>
        <v>West</v>
      </c>
      <c r="U649" s="1" t="str">
        <f>_xlfn.XLOOKUP(E649,Store_Dim!$A$2:$A$21,Store_Dim!$E$2:$E$21)</f>
        <v>Online</v>
      </c>
      <c r="V649" s="1">
        <f>Table8[[#This Row],[Cost]]*Table8[[#This Row],[Quantity]]</f>
        <v>1453.8600000000001</v>
      </c>
      <c r="W649" s="1">
        <f>Table8[[#This Row],[Total_Amount]]-Table8[[#This Row],[Total Cost]]</f>
        <v>-1261.98</v>
      </c>
    </row>
    <row r="650" spans="1:23" hidden="1" x14ac:dyDescent="0.25">
      <c r="A650" t="s">
        <v>3699</v>
      </c>
      <c r="B650" s="3">
        <v>45534</v>
      </c>
      <c r="C650" t="s">
        <v>502</v>
      </c>
      <c r="D650" t="s">
        <v>1710</v>
      </c>
      <c r="E650" t="s">
        <v>1883</v>
      </c>
      <c r="F650" s="4">
        <f>IF(ISBLANK(Sales_Fact[[#This Row],[Quantity]]),MEDIAN(Sales_Fact[Quantity]),Sales_Fact[[#This Row],[Quantity]])</f>
        <v>1</v>
      </c>
      <c r="G650" s="1">
        <f>IF(ISBLANK(Sales_Fact[[#This Row],[Unit_Price]]),MEDIAN(Sales_Fact[Unit_Price]),Sales_Fact[[#This Row],[Unit_Price]])</f>
        <v>566.5</v>
      </c>
      <c r="H650" s="2">
        <f>IF(ISBLANK(Sales_Fact[[#This Row],[Discount]]),MEDIAN(Sales_Fact[Discount]),Sales_Fact[[#This Row],[Discount]])</f>
        <v>0.25</v>
      </c>
      <c r="I650" t="s">
        <v>1868</v>
      </c>
      <c r="J650" s="1">
        <f>Sales_Fact[[#This Row],[Quantity2]]*Sales_Fact[[#This Row],[Unit_Price3]]*(1-Sales_Fact[[#This Row],[Discount4]])</f>
        <v>424.875</v>
      </c>
      <c r="K650" s="1">
        <f>Sales_Fact[[#This Row],[Quantity2]]*Sales_Fact[[#This Row],[Unit_Price3]]</f>
        <v>566.5</v>
      </c>
      <c r="L650" s="1">
        <f>Sales_Fact[[#This Row],[Gross Amount]]*Sales_Fact[[#This Row],[Discount4]]</f>
        <v>141.625</v>
      </c>
      <c r="M650" s="1" t="str">
        <f>IF(Sales_Fact[[#This Row],[Total_Amount5]]&gt;1000,"High Value","Standard")</f>
        <v>Standard</v>
      </c>
      <c r="N650" s="1" t="str">
        <f>_xlfn.XLOOKUP(D650,Product_Dim!$A$2:$A$101,Product_Dim!$B$2:$B$101,"Not Found")</f>
        <v>Men's Track Pants</v>
      </c>
      <c r="O650" s="1" t="str">
        <f>_xlfn.XLOOKUP(D650,Product_Dim!$A$2:$A$101,Product_Dim!$C$2:$C$101)</f>
        <v>Clothing</v>
      </c>
      <c r="P650" s="1">
        <f>_xlfn.XLOOKUP(D650,Product_Dim!$A$2:$A$101,Product_Dim!$H$2:$H$101)</f>
        <v>386.56</v>
      </c>
      <c r="Q650" s="1" t="str">
        <f>_xlfn.XLOOKUP(C650,'Customer_Dim'!$A$2:$A$501,'Customer_Dim'!$I$2:$I$501)</f>
        <v>Platinum</v>
      </c>
      <c r="R650" s="1" t="str">
        <f>_xlfn.XLOOKUP(C650,'Customer_Dim'!$A$2:$A$501,'Customer_Dim'!$D$2:$D$501)</f>
        <v>Female</v>
      </c>
      <c r="S650" s="1" t="str">
        <f>_xlfn.XLOOKUP(C650,'Customer_Dim'!$A$2:$A$501,'Customer_Dim'!$L$2:$L$501)</f>
        <v>Middle Age</v>
      </c>
      <c r="T650" s="1" t="str">
        <f>_xlfn.XLOOKUP(E650,Store_Dim!$A$2:$A$21,Store_Dim!$C$2:$C$21)</f>
        <v>North</v>
      </c>
      <c r="U650" s="1" t="str">
        <f>_xlfn.XLOOKUP(E650,Store_Dim!$A$2:$A$21,Store_Dim!$E$2:$E$21)</f>
        <v>Flagship</v>
      </c>
      <c r="V650" s="1">
        <f>Table8[[#This Row],[Cost]]*Table8[[#This Row],[Quantity]]</f>
        <v>386.56</v>
      </c>
      <c r="W650" s="1">
        <f>Table8[[#This Row],[Total_Amount]]-Table8[[#This Row],[Total Cost]]</f>
        <v>38.314999999999998</v>
      </c>
    </row>
    <row r="651" spans="1:23" hidden="1" x14ac:dyDescent="0.25">
      <c r="A651" t="s">
        <v>2473</v>
      </c>
      <c r="B651" s="3">
        <v>45354</v>
      </c>
      <c r="C651" t="s">
        <v>502</v>
      </c>
      <c r="D651" t="s">
        <v>1707</v>
      </c>
      <c r="E651" t="s">
        <v>1872</v>
      </c>
      <c r="F651" s="4">
        <f>IF(ISBLANK(Sales_Fact[[#This Row],[Quantity]]),MEDIAN(Sales_Fact[Quantity]),Sales_Fact[[#This Row],[Quantity]])</f>
        <v>2</v>
      </c>
      <c r="G651" s="1">
        <f>IF(ISBLANK(Sales_Fact[[#This Row],[Unit_Price]]),MEDIAN(Sales_Fact[Unit_Price]),Sales_Fact[[#This Row],[Unit_Price]])</f>
        <v>347.95</v>
      </c>
      <c r="H651" s="2">
        <f>IF(ISBLANK(Sales_Fact[[#This Row],[Discount]]),MEDIAN(Sales_Fact[Discount]),Sales_Fact[[#This Row],[Discount]])</f>
        <v>0.13</v>
      </c>
      <c r="I651" t="s">
        <v>1868</v>
      </c>
      <c r="J651" s="1">
        <f>Sales_Fact[[#This Row],[Quantity2]]*Sales_Fact[[#This Row],[Unit_Price3]]*(1-Sales_Fact[[#This Row],[Discount4]])</f>
        <v>605.43299999999999</v>
      </c>
      <c r="K651" s="1">
        <f>Sales_Fact[[#This Row],[Quantity2]]*Sales_Fact[[#This Row],[Unit_Price3]]</f>
        <v>695.9</v>
      </c>
      <c r="L651" s="1">
        <f>Sales_Fact[[#This Row],[Gross Amount]]*Sales_Fact[[#This Row],[Discount4]]</f>
        <v>90.466999999999999</v>
      </c>
      <c r="M651" s="1" t="str">
        <f>IF(Sales_Fact[[#This Row],[Total_Amount5]]&gt;1000,"High Value","Standard")</f>
        <v>Standard</v>
      </c>
      <c r="N651" s="1" t="str">
        <f>_xlfn.XLOOKUP(D651,Product_Dim!$A$2:$A$101,Product_Dim!$B$2:$B$101,"Not Found")</f>
        <v>Rugby Ball</v>
      </c>
      <c r="O651" s="1" t="str">
        <f>_xlfn.XLOOKUP(D651,Product_Dim!$A$2:$A$101,Product_Dim!$C$2:$C$101)</f>
        <v>Sports</v>
      </c>
      <c r="P651" s="1">
        <f>_xlfn.XLOOKUP(D651,Product_Dim!$A$2:$A$101,Product_Dim!$H$2:$H$101)</f>
        <v>212.26</v>
      </c>
      <c r="Q651" s="1" t="str">
        <f>_xlfn.XLOOKUP(C651,'Customer_Dim'!$A$2:$A$501,'Customer_Dim'!$I$2:$I$501)</f>
        <v>Platinum</v>
      </c>
      <c r="R651" s="1" t="str">
        <f>_xlfn.XLOOKUP(C651,'Customer_Dim'!$A$2:$A$501,'Customer_Dim'!$D$2:$D$501)</f>
        <v>Female</v>
      </c>
      <c r="S651" s="1" t="str">
        <f>_xlfn.XLOOKUP(C651,'Customer_Dim'!$A$2:$A$501,'Customer_Dim'!$L$2:$L$501)</f>
        <v>Middle Age</v>
      </c>
      <c r="T651" s="1" t="str">
        <f>_xlfn.XLOOKUP(E651,Store_Dim!$A$2:$A$21,Store_Dim!$C$2:$C$21)</f>
        <v>South</v>
      </c>
      <c r="U651" s="1" t="str">
        <f>_xlfn.XLOOKUP(E651,Store_Dim!$A$2:$A$21,Store_Dim!$E$2:$E$21)</f>
        <v>Online</v>
      </c>
      <c r="V651" s="1">
        <f>Table8[[#This Row],[Cost]]*Table8[[#This Row],[Quantity]]</f>
        <v>424.52</v>
      </c>
      <c r="W651" s="1">
        <f>Table8[[#This Row],[Total_Amount]]-Table8[[#This Row],[Total Cost]]</f>
        <v>180.91300000000001</v>
      </c>
    </row>
    <row r="652" spans="1:23" hidden="1" x14ac:dyDescent="0.25">
      <c r="A652" t="s">
        <v>1908</v>
      </c>
      <c r="B652" s="3">
        <v>45923</v>
      </c>
      <c r="C652" t="s">
        <v>505</v>
      </c>
      <c r="D652" t="s">
        <v>1591</v>
      </c>
      <c r="E652" t="s">
        <v>1909</v>
      </c>
      <c r="F652" s="4">
        <f>IF(ISBLANK(Sales_Fact[[#This Row],[Quantity]]),MEDIAN(Sales_Fact[Quantity]),Sales_Fact[[#This Row],[Quantity]])</f>
        <v>2</v>
      </c>
      <c r="G652" s="1">
        <f>IF(ISBLANK(Sales_Fact[[#This Row],[Unit_Price]]),MEDIAN(Sales_Fact[Unit_Price]),Sales_Fact[[#This Row],[Unit_Price]])</f>
        <v>250.83</v>
      </c>
      <c r="H652" s="2">
        <f>IF(ISBLANK(Sales_Fact[[#This Row],[Discount]]),MEDIAN(Sales_Fact[Discount]),Sales_Fact[[#This Row],[Discount]])</f>
        <v>0.15</v>
      </c>
      <c r="I652" t="s">
        <v>1864</v>
      </c>
      <c r="J652" s="1">
        <f>Sales_Fact[[#This Row],[Quantity2]]*Sales_Fact[[#This Row],[Unit_Price3]]*(1-Sales_Fact[[#This Row],[Discount4]])</f>
        <v>426.411</v>
      </c>
      <c r="K652" s="1">
        <f>Sales_Fact[[#This Row],[Quantity2]]*Sales_Fact[[#This Row],[Unit_Price3]]</f>
        <v>501.66</v>
      </c>
      <c r="L652" s="1">
        <f>Sales_Fact[[#This Row],[Gross Amount]]*Sales_Fact[[#This Row],[Discount4]]</f>
        <v>75.248999999999995</v>
      </c>
      <c r="M652" s="1" t="str">
        <f>IF(Sales_Fact[[#This Row],[Total_Amount5]]&gt;1000,"High Value","Standard")</f>
        <v>Standard</v>
      </c>
      <c r="N652" s="1" t="str">
        <f>_xlfn.XLOOKUP(D652,Product_Dim!$A$2:$A$101,Product_Dim!$B$2:$B$101,"Not Found")</f>
        <v>USB-C Fast Charger</v>
      </c>
      <c r="O652" s="1" t="str">
        <f>_xlfn.XLOOKUP(D652,Product_Dim!$A$2:$A$101,Product_Dim!$C$2:$C$101)</f>
        <v>Electronics</v>
      </c>
      <c r="P652" s="1">
        <f>_xlfn.XLOOKUP(D652,Product_Dim!$A$2:$A$101,Product_Dim!$H$2:$H$101)</f>
        <v>242.23</v>
      </c>
      <c r="Q652" s="1" t="str">
        <f>_xlfn.XLOOKUP(C652,'Customer_Dim'!$A$2:$A$501,'Customer_Dim'!$I$2:$I$501)</f>
        <v>Bronze</v>
      </c>
      <c r="R652" s="1" t="str">
        <f>_xlfn.XLOOKUP(C652,'Customer_Dim'!$A$2:$A$501,'Customer_Dim'!$D$2:$D$501)</f>
        <v>Female</v>
      </c>
      <c r="S652" s="1" t="str">
        <f>_xlfn.XLOOKUP(C652,'Customer_Dim'!$A$2:$A$501,'Customer_Dim'!$L$2:$L$501)</f>
        <v>Middle Age</v>
      </c>
      <c r="T652" s="1" t="str">
        <f>_xlfn.XLOOKUP(E652,Store_Dim!$A$2:$A$21,Store_Dim!$C$2:$C$21)</f>
        <v>South</v>
      </c>
      <c r="U652" s="1" t="str">
        <f>_xlfn.XLOOKUP(E652,Store_Dim!$A$2:$A$21,Store_Dim!$E$2:$E$21)</f>
        <v>Outlet</v>
      </c>
      <c r="V652" s="1">
        <f>Table8[[#This Row],[Cost]]*Table8[[#This Row],[Quantity]]</f>
        <v>484.46</v>
      </c>
      <c r="W652" s="1">
        <f>Table8[[#This Row],[Total_Amount]]-Table8[[#This Row],[Total Cost]]</f>
        <v>-58.048999999999978</v>
      </c>
    </row>
    <row r="653" spans="1:23" hidden="1" x14ac:dyDescent="0.25">
      <c r="A653" t="s">
        <v>2320</v>
      </c>
      <c r="B653" s="3">
        <v>45266</v>
      </c>
      <c r="C653" t="s">
        <v>505</v>
      </c>
      <c r="D653" t="s">
        <v>1564</v>
      </c>
      <c r="E653" t="s">
        <v>1870</v>
      </c>
      <c r="F653" s="4">
        <f>IF(ISBLANK(Sales_Fact[[#This Row],[Quantity]]),MEDIAN(Sales_Fact[Quantity]),Sales_Fact[[#This Row],[Quantity]])</f>
        <v>1</v>
      </c>
      <c r="G653" s="1">
        <f>IF(ISBLANK(Sales_Fact[[#This Row],[Unit_Price]]),MEDIAN(Sales_Fact[Unit_Price]),Sales_Fact[[#This Row],[Unit_Price]])</f>
        <v>888.05</v>
      </c>
      <c r="H653" s="2">
        <f>IF(ISBLANK(Sales_Fact[[#This Row],[Discount]]),MEDIAN(Sales_Fact[Discount]),Sales_Fact[[#This Row],[Discount]])</f>
        <v>0.2</v>
      </c>
      <c r="I653" t="s">
        <v>1861</v>
      </c>
      <c r="J653" s="1">
        <f>Sales_Fact[[#This Row],[Quantity2]]*Sales_Fact[[#This Row],[Unit_Price3]]*(1-Sales_Fact[[#This Row],[Discount4]])</f>
        <v>710.44</v>
      </c>
      <c r="K653" s="1">
        <f>Sales_Fact[[#This Row],[Quantity2]]*Sales_Fact[[#This Row],[Unit_Price3]]</f>
        <v>888.05</v>
      </c>
      <c r="L653" s="1">
        <f>Sales_Fact[[#This Row],[Gross Amount]]*Sales_Fact[[#This Row],[Discount4]]</f>
        <v>177.61</v>
      </c>
      <c r="M653" s="1" t="str">
        <f>IF(Sales_Fact[[#This Row],[Total_Amount5]]&gt;1000,"High Value","Standard")</f>
        <v>Standard</v>
      </c>
      <c r="N653" s="1" t="str">
        <f>_xlfn.XLOOKUP(D653,Product_Dim!$A$2:$A$101,Product_Dim!$B$2:$B$101,"Not Found")</f>
        <v>Men's Leather Belt</v>
      </c>
      <c r="O653" s="1" t="str">
        <f>_xlfn.XLOOKUP(D653,Product_Dim!$A$2:$A$101,Product_Dim!$C$2:$C$101)</f>
        <v>Clothing</v>
      </c>
      <c r="P653" s="1">
        <f>_xlfn.XLOOKUP(D653,Product_Dim!$A$2:$A$101,Product_Dim!$H$2:$H$101)</f>
        <v>261</v>
      </c>
      <c r="Q653" s="1" t="str">
        <f>_xlfn.XLOOKUP(C653,'Customer_Dim'!$A$2:$A$501,'Customer_Dim'!$I$2:$I$501)</f>
        <v>Bronze</v>
      </c>
      <c r="R653" s="1" t="str">
        <f>_xlfn.XLOOKUP(C653,'Customer_Dim'!$A$2:$A$501,'Customer_Dim'!$D$2:$D$501)</f>
        <v>Female</v>
      </c>
      <c r="S653" s="1" t="str">
        <f>_xlfn.XLOOKUP(C653,'Customer_Dim'!$A$2:$A$501,'Customer_Dim'!$L$2:$L$501)</f>
        <v>Middle Age</v>
      </c>
      <c r="T653" s="1" t="str">
        <f>_xlfn.XLOOKUP(E653,Store_Dim!$A$2:$A$21,Store_Dim!$C$2:$C$21)</f>
        <v>North</v>
      </c>
      <c r="U653" s="1" t="str">
        <f>_xlfn.XLOOKUP(E653,Store_Dim!$A$2:$A$21,Store_Dim!$E$2:$E$21)</f>
        <v>Outlet</v>
      </c>
      <c r="V653" s="1">
        <f>Table8[[#This Row],[Cost]]*Table8[[#This Row],[Quantity]]</f>
        <v>261</v>
      </c>
      <c r="W653" s="1">
        <f>Table8[[#This Row],[Total_Amount]]-Table8[[#This Row],[Total Cost]]</f>
        <v>449.44000000000005</v>
      </c>
    </row>
    <row r="654" spans="1:23" x14ac:dyDescent="0.25">
      <c r="A654" t="s">
        <v>1936</v>
      </c>
      <c r="B654" s="3">
        <v>45894</v>
      </c>
      <c r="C654" t="s">
        <v>505</v>
      </c>
      <c r="D654" t="s">
        <v>1818</v>
      </c>
      <c r="E654" t="s">
        <v>1904</v>
      </c>
      <c r="F654" s="4">
        <f>IF(ISBLANK(Sales_Fact[[#This Row],[Quantity]]),MEDIAN(Sales_Fact[Quantity]),Sales_Fact[[#This Row],[Quantity]])</f>
        <v>2</v>
      </c>
      <c r="G654" s="21">
        <f>IF(ISBLANK(Sales_Fact[[#This Row],[Unit_Price]]),MEDIAN(Sales_Fact[Unit_Price]),Sales_Fact[[#This Row],[Unit_Price]])</f>
        <v>673.02</v>
      </c>
      <c r="H654" s="2">
        <f>IF(ISBLANK(Sales_Fact[[#This Row],[Discount]]),MEDIAN(Sales_Fact[Discount]),Sales_Fact[[#This Row],[Discount]])</f>
        <v>0.11</v>
      </c>
      <c r="I654" t="s">
        <v>1861</v>
      </c>
      <c r="J654" s="21">
        <f>Sales_Fact[[#This Row],[Quantity2]]*Sales_Fact[[#This Row],[Unit_Price3]]*(1-Sales_Fact[[#This Row],[Discount4]])</f>
        <v>1197.9756</v>
      </c>
      <c r="K654" s="21">
        <f>Sales_Fact[[#This Row],[Quantity2]]*Sales_Fact[[#This Row],[Unit_Price3]]</f>
        <v>1346.04</v>
      </c>
      <c r="L654" s="21">
        <f>Sales_Fact[[#This Row],[Gross Amount]]*Sales_Fact[[#This Row],[Discount4]]</f>
        <v>148.06440000000001</v>
      </c>
      <c r="M654" s="1" t="str">
        <f>IF(Sales_Fact[[#This Row],[Total_Amount5]]&gt;1000,"High Value","Standard")</f>
        <v>High Value</v>
      </c>
      <c r="N654" s="1" t="str">
        <f>_xlfn.XLOOKUP(D654,Product_Dim!$A$2:$A$101,Product_Dim!$B$2:$B$101,"Not Found")</f>
        <v>Face Foundation Kit</v>
      </c>
      <c r="O654" s="1" t="str">
        <f>_xlfn.XLOOKUP(D654,Product_Dim!$A$2:$A$101,Product_Dim!$C$2:$C$101)</f>
        <v>Beauty</v>
      </c>
      <c r="P654" s="1">
        <f>_xlfn.XLOOKUP(D654,Product_Dim!$A$2:$A$101,Product_Dim!$H$2:$H$101)</f>
        <v>183.04</v>
      </c>
      <c r="Q654" s="1" t="str">
        <f>_xlfn.XLOOKUP(C654,'Customer_Dim'!$A$2:$A$501,'Customer_Dim'!$I$2:$I$501)</f>
        <v>Bronze</v>
      </c>
      <c r="R654" s="1" t="str">
        <f>_xlfn.XLOOKUP(C654,'Customer_Dim'!$A$2:$A$501,'Customer_Dim'!$D$2:$D$501)</f>
        <v>Female</v>
      </c>
      <c r="S654" s="1" t="str">
        <f>_xlfn.XLOOKUP(C654,'Customer_Dim'!$A$2:$A$501,'Customer_Dim'!$L$2:$L$501)</f>
        <v>Middle Age</v>
      </c>
      <c r="T654" s="1" t="str">
        <f>_xlfn.XLOOKUP(E654,Store_Dim!$A$2:$A$21,Store_Dim!$C$2:$C$21)</f>
        <v>East</v>
      </c>
      <c r="U654" s="1" t="str">
        <f>_xlfn.XLOOKUP(E654,Store_Dim!$A$2:$A$21,Store_Dim!$E$2:$E$21)</f>
        <v>Online</v>
      </c>
      <c r="V654" s="21">
        <f>Table8[[#This Row],[Cost]]*Table8[[#This Row],[Quantity]]</f>
        <v>366.08</v>
      </c>
      <c r="W654" s="21">
        <f>Table8[[#This Row],[Total_Amount]]-Table8[[#This Row],[Total Cost]]</f>
        <v>831.89560000000006</v>
      </c>
    </row>
    <row r="655" spans="1:23" hidden="1" x14ac:dyDescent="0.25">
      <c r="A655" t="s">
        <v>2118</v>
      </c>
      <c r="B655" s="3">
        <v>45409</v>
      </c>
      <c r="C655" t="s">
        <v>505</v>
      </c>
      <c r="D655" t="s">
        <v>1725</v>
      </c>
      <c r="E655" t="s">
        <v>1901</v>
      </c>
      <c r="F655" s="4">
        <f>IF(ISBLANK(Sales_Fact[[#This Row],[Quantity]]),MEDIAN(Sales_Fact[Quantity]),Sales_Fact[[#This Row],[Quantity]])</f>
        <v>2</v>
      </c>
      <c r="G655" s="1">
        <f>IF(ISBLANK(Sales_Fact[[#This Row],[Unit_Price]]),MEDIAN(Sales_Fact[Unit_Price]),Sales_Fact[[#This Row],[Unit_Price]])</f>
        <v>492.62</v>
      </c>
      <c r="H655" s="2">
        <f>IF(ISBLANK(Sales_Fact[[#This Row],[Discount]]),MEDIAN(Sales_Fact[Discount]),Sales_Fact[[#This Row],[Discount]])</f>
        <v>0.26</v>
      </c>
      <c r="I655" t="s">
        <v>1864</v>
      </c>
      <c r="J655" s="1">
        <f>Sales_Fact[[#This Row],[Quantity2]]*Sales_Fact[[#This Row],[Unit_Price3]]*(1-Sales_Fact[[#This Row],[Discount4]])</f>
        <v>729.07759999999996</v>
      </c>
      <c r="K655" s="1">
        <f>Sales_Fact[[#This Row],[Quantity2]]*Sales_Fact[[#This Row],[Unit_Price3]]</f>
        <v>985.24</v>
      </c>
      <c r="L655" s="1">
        <f>Sales_Fact[[#This Row],[Gross Amount]]*Sales_Fact[[#This Row],[Discount4]]</f>
        <v>256.16239999999999</v>
      </c>
      <c r="M655" s="1" t="str">
        <f>IF(Sales_Fact[[#This Row],[Total_Amount5]]&gt;1000,"High Value","Standard")</f>
        <v>Standard</v>
      </c>
      <c r="N655" s="1" t="str">
        <f>_xlfn.XLOOKUP(D655,Product_Dim!$A$2:$A$101,Product_Dim!$B$2:$B$101,"Not Found")</f>
        <v>Womens Cotton Scarf</v>
      </c>
      <c r="O655" s="1" t="str">
        <f>_xlfn.XLOOKUP(D655,Product_Dim!$A$2:$A$101,Product_Dim!$C$2:$C$101)</f>
        <v>Clothing</v>
      </c>
      <c r="P655" s="1">
        <f>_xlfn.XLOOKUP(D655,Product_Dim!$A$2:$A$101,Product_Dim!$H$2:$H$101)</f>
        <v>113.83</v>
      </c>
      <c r="Q655" s="1" t="str">
        <f>_xlfn.XLOOKUP(C655,'Customer_Dim'!$A$2:$A$501,'Customer_Dim'!$I$2:$I$501)</f>
        <v>Bronze</v>
      </c>
      <c r="R655" s="1" t="str">
        <f>_xlfn.XLOOKUP(C655,'Customer_Dim'!$A$2:$A$501,'Customer_Dim'!$D$2:$D$501)</f>
        <v>Female</v>
      </c>
      <c r="S655" s="1" t="str">
        <f>_xlfn.XLOOKUP(C655,'Customer_Dim'!$A$2:$A$501,'Customer_Dim'!$L$2:$L$501)</f>
        <v>Middle Age</v>
      </c>
      <c r="T655" s="1" t="str">
        <f>_xlfn.XLOOKUP(E655,Store_Dim!$A$2:$A$21,Store_Dim!$C$2:$C$21)</f>
        <v>East</v>
      </c>
      <c r="U655" s="1" t="str">
        <f>_xlfn.XLOOKUP(E655,Store_Dim!$A$2:$A$21,Store_Dim!$E$2:$E$21)</f>
        <v>Online</v>
      </c>
      <c r="V655" s="1">
        <f>Table8[[#This Row],[Cost]]*Table8[[#This Row],[Quantity]]</f>
        <v>227.66</v>
      </c>
      <c r="W655" s="1">
        <f>Table8[[#This Row],[Total_Amount]]-Table8[[#This Row],[Total Cost]]</f>
        <v>501.41759999999999</v>
      </c>
    </row>
    <row r="656" spans="1:23" x14ac:dyDescent="0.25">
      <c r="A656" t="s">
        <v>3755</v>
      </c>
      <c r="B656" s="3">
        <v>45602</v>
      </c>
      <c r="C656" t="s">
        <v>505</v>
      </c>
      <c r="D656" t="s">
        <v>1743</v>
      </c>
      <c r="E656" t="s">
        <v>1909</v>
      </c>
      <c r="F656" s="4">
        <f>IF(ISBLANK(Sales_Fact[[#This Row],[Quantity]]),MEDIAN(Sales_Fact[Quantity]),Sales_Fact[[#This Row],[Quantity]])</f>
        <v>4</v>
      </c>
      <c r="G656" s="21">
        <f>IF(ISBLANK(Sales_Fact[[#This Row],[Unit_Price]]),MEDIAN(Sales_Fact[Unit_Price]),Sales_Fact[[#This Row],[Unit_Price]])</f>
        <v>986.93</v>
      </c>
      <c r="H656" s="2">
        <f>IF(ISBLANK(Sales_Fact[[#This Row],[Discount]]),MEDIAN(Sales_Fact[Discount]),Sales_Fact[[#This Row],[Discount]])</f>
        <v>0.01</v>
      </c>
      <c r="I656" t="s">
        <v>1861</v>
      </c>
      <c r="J656" s="21">
        <f>Sales_Fact[[#This Row],[Quantity2]]*Sales_Fact[[#This Row],[Unit_Price3]]*(1-Sales_Fact[[#This Row],[Discount4]])</f>
        <v>3908.2428</v>
      </c>
      <c r="K656" s="21">
        <f>Sales_Fact[[#This Row],[Quantity2]]*Sales_Fact[[#This Row],[Unit_Price3]]</f>
        <v>3947.72</v>
      </c>
      <c r="L656" s="21">
        <f>Sales_Fact[[#This Row],[Gross Amount]]*Sales_Fact[[#This Row],[Discount4]]</f>
        <v>39.477199999999996</v>
      </c>
      <c r="M656" s="1" t="str">
        <f>IF(Sales_Fact[[#This Row],[Total_Amount5]]&gt;1000,"High Value","Standard")</f>
        <v>High Value</v>
      </c>
      <c r="N656" s="1" t="str">
        <f>_xlfn.XLOOKUP(D656,Product_Dim!$A$2:$A$101,Product_Dim!$B$2:$B$101,"Not Found")</f>
        <v>Matte Lipstick Set</v>
      </c>
      <c r="O656" s="1" t="str">
        <f>_xlfn.XLOOKUP(D656,Product_Dim!$A$2:$A$101,Product_Dim!$C$2:$C$101)</f>
        <v>Beauty</v>
      </c>
      <c r="P656" s="1">
        <f>_xlfn.XLOOKUP(D656,Product_Dim!$A$2:$A$101,Product_Dim!$H$2:$H$101)</f>
        <v>299.11</v>
      </c>
      <c r="Q656" s="1" t="str">
        <f>_xlfn.XLOOKUP(C656,'Customer_Dim'!$A$2:$A$501,'Customer_Dim'!$I$2:$I$501)</f>
        <v>Bronze</v>
      </c>
      <c r="R656" s="1" t="str">
        <f>_xlfn.XLOOKUP(C656,'Customer_Dim'!$A$2:$A$501,'Customer_Dim'!$D$2:$D$501)</f>
        <v>Female</v>
      </c>
      <c r="S656" s="1" t="str">
        <f>_xlfn.XLOOKUP(C656,'Customer_Dim'!$A$2:$A$501,'Customer_Dim'!$L$2:$L$501)</f>
        <v>Middle Age</v>
      </c>
      <c r="T656" s="1" t="str">
        <f>_xlfn.XLOOKUP(E656,Store_Dim!$A$2:$A$21,Store_Dim!$C$2:$C$21)</f>
        <v>South</v>
      </c>
      <c r="U656" s="1" t="str">
        <f>_xlfn.XLOOKUP(E656,Store_Dim!$A$2:$A$21,Store_Dim!$E$2:$E$21)</f>
        <v>Outlet</v>
      </c>
      <c r="V656" s="21">
        <f>Table8[[#This Row],[Cost]]*Table8[[#This Row],[Quantity]]</f>
        <v>1196.44</v>
      </c>
      <c r="W656" s="21">
        <f>Table8[[#This Row],[Total_Amount]]-Table8[[#This Row],[Total Cost]]</f>
        <v>2711.8027999999999</v>
      </c>
    </row>
    <row r="657" spans="1:23" hidden="1" x14ac:dyDescent="0.25">
      <c r="A657" t="s">
        <v>3731</v>
      </c>
      <c r="B657" s="3">
        <v>45379</v>
      </c>
      <c r="C657" t="s">
        <v>508</v>
      </c>
      <c r="D657" t="s">
        <v>1548</v>
      </c>
      <c r="E657" t="s">
        <v>1860</v>
      </c>
      <c r="F657" s="4">
        <f>IF(ISBLANK(Sales_Fact[[#This Row],[Quantity]]),MEDIAN(Sales_Fact[Quantity]),Sales_Fact[[#This Row],[Quantity]])</f>
        <v>4</v>
      </c>
      <c r="G657" s="1">
        <f>IF(ISBLANK(Sales_Fact[[#This Row],[Unit_Price]]),MEDIAN(Sales_Fact[Unit_Price]),Sales_Fact[[#This Row],[Unit_Price]])</f>
        <v>411.68</v>
      </c>
      <c r="H657" s="2">
        <f>IF(ISBLANK(Sales_Fact[[#This Row],[Discount]]),MEDIAN(Sales_Fact[Discount]),Sales_Fact[[#This Row],[Discount]])</f>
        <v>0.06</v>
      </c>
      <c r="I657" t="s">
        <v>1861</v>
      </c>
      <c r="J657" s="1">
        <f>Sales_Fact[[#This Row],[Quantity2]]*Sales_Fact[[#This Row],[Unit_Price3]]*(1-Sales_Fact[[#This Row],[Discount4]])</f>
        <v>1547.9168</v>
      </c>
      <c r="K657" s="1">
        <f>Sales_Fact[[#This Row],[Quantity2]]*Sales_Fact[[#This Row],[Unit_Price3]]</f>
        <v>1646.72</v>
      </c>
      <c r="L657" s="1">
        <f>Sales_Fact[[#This Row],[Gross Amount]]*Sales_Fact[[#This Row],[Discount4]]</f>
        <v>98.803200000000004</v>
      </c>
      <c r="M657" s="1" t="str">
        <f>IF(Sales_Fact[[#This Row],[Total_Amount5]]&gt;1000,"High Value","Standard")</f>
        <v>High Value</v>
      </c>
      <c r="N657" s="1" t="str">
        <f>_xlfn.XLOOKUP(D657,Product_Dim!$A$2:$A$101,Product_Dim!$B$2:$B$101,"Not Found")</f>
        <v>Brother Laser Printer</v>
      </c>
      <c r="O657" s="1" t="str">
        <f>_xlfn.XLOOKUP(D657,Product_Dim!$A$2:$A$101,Product_Dim!$C$2:$C$101)</f>
        <v>Electronics</v>
      </c>
      <c r="P657" s="1">
        <f>_xlfn.XLOOKUP(D657,Product_Dim!$A$2:$A$101,Product_Dim!$H$2:$H$101)</f>
        <v>112.42</v>
      </c>
      <c r="Q657" s="1" t="str">
        <f>_xlfn.XLOOKUP(C657,'Customer_Dim'!$A$2:$A$501,'Customer_Dim'!$I$2:$I$501)</f>
        <v>Platinum</v>
      </c>
      <c r="R657" s="1" t="str">
        <f>_xlfn.XLOOKUP(C657,'Customer_Dim'!$A$2:$A$501,'Customer_Dim'!$D$2:$D$501)</f>
        <v>Male</v>
      </c>
      <c r="S657" s="1" t="str">
        <f>_xlfn.XLOOKUP(C657,'Customer_Dim'!$A$2:$A$501,'Customer_Dim'!$L$2:$L$501)</f>
        <v>Middle Age</v>
      </c>
      <c r="T657" s="1" t="str">
        <f>_xlfn.XLOOKUP(E657,Store_Dim!$A$2:$A$21,Store_Dim!$C$2:$C$21)</f>
        <v>North</v>
      </c>
      <c r="U657" s="1" t="str">
        <f>_xlfn.XLOOKUP(E657,Store_Dim!$A$2:$A$21,Store_Dim!$E$2:$E$21)</f>
        <v>Outlet</v>
      </c>
      <c r="V657" s="1">
        <f>Table8[[#This Row],[Cost]]*Table8[[#This Row],[Quantity]]</f>
        <v>449.68</v>
      </c>
      <c r="W657" s="1">
        <f>Table8[[#This Row],[Total_Amount]]-Table8[[#This Row],[Total Cost]]</f>
        <v>1098.2367999999999</v>
      </c>
    </row>
    <row r="658" spans="1:23" hidden="1" x14ac:dyDescent="0.25">
      <c r="A658" t="s">
        <v>2530</v>
      </c>
      <c r="B658" s="3">
        <v>45586</v>
      </c>
      <c r="C658" t="s">
        <v>508</v>
      </c>
      <c r="D658" t="s">
        <v>1779</v>
      </c>
      <c r="E658" t="s">
        <v>1904</v>
      </c>
      <c r="F658" s="4">
        <f>IF(ISBLANK(Sales_Fact[[#This Row],[Quantity]]),MEDIAN(Sales_Fact[Quantity]),Sales_Fact[[#This Row],[Quantity]])</f>
        <v>2</v>
      </c>
      <c r="G658" s="1">
        <f>IF(ISBLANK(Sales_Fact[[#This Row],[Unit_Price]]),MEDIAN(Sales_Fact[Unit_Price]),Sales_Fact[[#This Row],[Unit_Price]])</f>
        <v>637.55999999999995</v>
      </c>
      <c r="H658" s="2">
        <f>IF(ISBLANK(Sales_Fact[[#This Row],[Discount]]),MEDIAN(Sales_Fact[Discount]),Sales_Fact[[#This Row],[Discount]])</f>
        <v>0.05</v>
      </c>
      <c r="I658" t="s">
        <v>1868</v>
      </c>
      <c r="J658" s="1">
        <f>Sales_Fact[[#This Row],[Quantity2]]*Sales_Fact[[#This Row],[Unit_Price3]]*(1-Sales_Fact[[#This Row],[Discount4]])</f>
        <v>1211.3639999999998</v>
      </c>
      <c r="K658" s="1">
        <f>Sales_Fact[[#This Row],[Quantity2]]*Sales_Fact[[#This Row],[Unit_Price3]]</f>
        <v>1275.1199999999999</v>
      </c>
      <c r="L658" s="1">
        <f>Sales_Fact[[#This Row],[Gross Amount]]*Sales_Fact[[#This Row],[Discount4]]</f>
        <v>63.756</v>
      </c>
      <c r="M658" s="1" t="str">
        <f>IF(Sales_Fact[[#This Row],[Total_Amount5]]&gt;1000,"High Value","Standard")</f>
        <v>High Value</v>
      </c>
      <c r="N658" s="1" t="str">
        <f>_xlfn.XLOOKUP(D658,Product_Dim!$A$2:$A$101,Product_Dim!$B$2:$B$101,"Not Found")</f>
        <v>Wireless Mouse</v>
      </c>
      <c r="O658" s="1" t="str">
        <f>_xlfn.XLOOKUP(D658,Product_Dim!$A$2:$A$101,Product_Dim!$C$2:$C$101)</f>
        <v>Electronics</v>
      </c>
      <c r="P658" s="1">
        <f>_xlfn.XLOOKUP(D658,Product_Dim!$A$2:$A$101,Product_Dim!$H$2:$H$101)</f>
        <v>392.89</v>
      </c>
      <c r="Q658" s="1" t="str">
        <f>_xlfn.XLOOKUP(C658,'Customer_Dim'!$A$2:$A$501,'Customer_Dim'!$I$2:$I$501)</f>
        <v>Platinum</v>
      </c>
      <c r="R658" s="1" t="str">
        <f>_xlfn.XLOOKUP(C658,'Customer_Dim'!$A$2:$A$501,'Customer_Dim'!$D$2:$D$501)</f>
        <v>Male</v>
      </c>
      <c r="S658" s="1" t="str">
        <f>_xlfn.XLOOKUP(C658,'Customer_Dim'!$A$2:$A$501,'Customer_Dim'!$L$2:$L$501)</f>
        <v>Middle Age</v>
      </c>
      <c r="T658" s="1" t="str">
        <f>_xlfn.XLOOKUP(E658,Store_Dim!$A$2:$A$21,Store_Dim!$C$2:$C$21)</f>
        <v>East</v>
      </c>
      <c r="U658" s="1" t="str">
        <f>_xlfn.XLOOKUP(E658,Store_Dim!$A$2:$A$21,Store_Dim!$E$2:$E$21)</f>
        <v>Online</v>
      </c>
      <c r="V658" s="1">
        <f>Table8[[#This Row],[Cost]]*Table8[[#This Row],[Quantity]]</f>
        <v>785.78</v>
      </c>
      <c r="W658" s="1">
        <f>Table8[[#This Row],[Total_Amount]]-Table8[[#This Row],[Total Cost]]</f>
        <v>425.58399999999983</v>
      </c>
    </row>
    <row r="659" spans="1:23" x14ac:dyDescent="0.25">
      <c r="A659" t="s">
        <v>2538</v>
      </c>
      <c r="B659" s="3">
        <v>45721</v>
      </c>
      <c r="C659" t="s">
        <v>508</v>
      </c>
      <c r="D659" t="s">
        <v>1764</v>
      </c>
      <c r="E659" t="s">
        <v>1883</v>
      </c>
      <c r="F659" s="4">
        <f>IF(ISBLANK(Sales_Fact[[#This Row],[Quantity]]),MEDIAN(Sales_Fact[Quantity]),Sales_Fact[[#This Row],[Quantity]])</f>
        <v>3</v>
      </c>
      <c r="G659" s="21">
        <f>IF(ISBLANK(Sales_Fact[[#This Row],[Unit_Price]]),MEDIAN(Sales_Fact[Unit_Price]),Sales_Fact[[#This Row],[Unit_Price]])</f>
        <v>706.87</v>
      </c>
      <c r="H659" s="2">
        <f>IF(ISBLANK(Sales_Fact[[#This Row],[Discount]]),MEDIAN(Sales_Fact[Discount]),Sales_Fact[[#This Row],[Discount]])</f>
        <v>0.27</v>
      </c>
      <c r="I659" t="s">
        <v>1864</v>
      </c>
      <c r="J659" s="21">
        <f>Sales_Fact[[#This Row],[Quantity2]]*Sales_Fact[[#This Row],[Unit_Price3]]*(1-Sales_Fact[[#This Row],[Discount4]])</f>
        <v>1548.0453</v>
      </c>
      <c r="K659" s="21">
        <f>Sales_Fact[[#This Row],[Quantity2]]*Sales_Fact[[#This Row],[Unit_Price3]]</f>
        <v>2120.61</v>
      </c>
      <c r="L659" s="21">
        <f>Sales_Fact[[#This Row],[Gross Amount]]*Sales_Fact[[#This Row],[Discount4]]</f>
        <v>572.56470000000002</v>
      </c>
      <c r="M659" s="1" t="str">
        <f>IF(Sales_Fact[[#This Row],[Total_Amount5]]&gt;1000,"High Value","Standard")</f>
        <v>High Value</v>
      </c>
      <c r="N659" s="1" t="str">
        <f>_xlfn.XLOOKUP(D659,Product_Dim!$A$2:$A$101,Product_Dim!$B$2:$B$101,"Not Found")</f>
        <v>Hair Repair Oil Treatment</v>
      </c>
      <c r="O659" s="1" t="str">
        <f>_xlfn.XLOOKUP(D659,Product_Dim!$A$2:$A$101,Product_Dim!$C$2:$C$101)</f>
        <v>Beauty</v>
      </c>
      <c r="P659" s="1">
        <f>_xlfn.XLOOKUP(D659,Product_Dim!$A$2:$A$101,Product_Dim!$H$2:$H$101)</f>
        <v>214.32</v>
      </c>
      <c r="Q659" s="1" t="str">
        <f>_xlfn.XLOOKUP(C659,'Customer_Dim'!$A$2:$A$501,'Customer_Dim'!$I$2:$I$501)</f>
        <v>Platinum</v>
      </c>
      <c r="R659" s="1" t="str">
        <f>_xlfn.XLOOKUP(C659,'Customer_Dim'!$A$2:$A$501,'Customer_Dim'!$D$2:$D$501)</f>
        <v>Male</v>
      </c>
      <c r="S659" s="1" t="str">
        <f>_xlfn.XLOOKUP(C659,'Customer_Dim'!$A$2:$A$501,'Customer_Dim'!$L$2:$L$501)</f>
        <v>Middle Age</v>
      </c>
      <c r="T659" s="1" t="str">
        <f>_xlfn.XLOOKUP(E659,Store_Dim!$A$2:$A$21,Store_Dim!$C$2:$C$21)</f>
        <v>North</v>
      </c>
      <c r="U659" s="1" t="str">
        <f>_xlfn.XLOOKUP(E659,Store_Dim!$A$2:$A$21,Store_Dim!$E$2:$E$21)</f>
        <v>Flagship</v>
      </c>
      <c r="V659" s="21">
        <f>Table8[[#This Row],[Cost]]*Table8[[#This Row],[Quantity]]</f>
        <v>642.96</v>
      </c>
      <c r="W659" s="21">
        <f>Table8[[#This Row],[Total_Amount]]-Table8[[#This Row],[Total Cost]]</f>
        <v>905.08529999999996</v>
      </c>
    </row>
    <row r="660" spans="1:23" hidden="1" x14ac:dyDescent="0.25">
      <c r="A660" t="s">
        <v>2451</v>
      </c>
      <c r="B660" s="3">
        <v>45843</v>
      </c>
      <c r="C660" t="s">
        <v>508</v>
      </c>
      <c r="D660" t="s">
        <v>1821</v>
      </c>
      <c r="E660" t="s">
        <v>1913</v>
      </c>
      <c r="F660" s="4">
        <f>IF(ISBLANK(Sales_Fact[[#This Row],[Quantity]]),MEDIAN(Sales_Fact[Quantity]),Sales_Fact[[#This Row],[Quantity]])</f>
        <v>2</v>
      </c>
      <c r="G660" s="1">
        <f>IF(ISBLANK(Sales_Fact[[#This Row],[Unit_Price]]),MEDIAN(Sales_Fact[Unit_Price]),Sales_Fact[[#This Row],[Unit_Price]])</f>
        <v>884.48</v>
      </c>
      <c r="H660" s="2">
        <f>IF(ISBLANK(Sales_Fact[[#This Row],[Discount]]),MEDIAN(Sales_Fact[Discount]),Sales_Fact[[#This Row],[Discount]])</f>
        <v>0</v>
      </c>
      <c r="I660" t="s">
        <v>1868</v>
      </c>
      <c r="J660" s="1">
        <f>Sales_Fact[[#This Row],[Quantity2]]*Sales_Fact[[#This Row],[Unit_Price3]]*(1-Sales_Fact[[#This Row],[Discount4]])</f>
        <v>1768.96</v>
      </c>
      <c r="K660" s="1">
        <f>Sales_Fact[[#This Row],[Quantity2]]*Sales_Fact[[#This Row],[Unit_Price3]]</f>
        <v>1768.96</v>
      </c>
      <c r="L660" s="1">
        <f>Sales_Fact[[#This Row],[Gross Amount]]*Sales_Fact[[#This Row],[Discount4]]</f>
        <v>0</v>
      </c>
      <c r="M660" s="1" t="str">
        <f>IF(Sales_Fact[[#This Row],[Total_Amount5]]&gt;1000,"High Value","Standard")</f>
        <v>High Value</v>
      </c>
      <c r="N660" s="1" t="str">
        <f>_xlfn.XLOOKUP(D660,Product_Dim!$A$2:$A$101,Product_Dim!$B$2:$B$101,"Not Found")</f>
        <v>Gaming Mouse Pad XL</v>
      </c>
      <c r="O660" s="1" t="str">
        <f>_xlfn.XLOOKUP(D660,Product_Dim!$A$2:$A$101,Product_Dim!$C$2:$C$101)</f>
        <v>Electronics</v>
      </c>
      <c r="P660" s="1">
        <f>_xlfn.XLOOKUP(D660,Product_Dim!$A$2:$A$101,Product_Dim!$H$2:$H$101)</f>
        <v>340.14</v>
      </c>
      <c r="Q660" s="1" t="str">
        <f>_xlfn.XLOOKUP(C660,'Customer_Dim'!$A$2:$A$501,'Customer_Dim'!$I$2:$I$501)</f>
        <v>Platinum</v>
      </c>
      <c r="R660" s="1" t="str">
        <f>_xlfn.XLOOKUP(C660,'Customer_Dim'!$A$2:$A$501,'Customer_Dim'!$D$2:$D$501)</f>
        <v>Male</v>
      </c>
      <c r="S660" s="1" t="str">
        <f>_xlfn.XLOOKUP(C660,'Customer_Dim'!$A$2:$A$501,'Customer_Dim'!$L$2:$L$501)</f>
        <v>Middle Age</v>
      </c>
      <c r="T660" s="1" t="str">
        <f>_xlfn.XLOOKUP(E660,Store_Dim!$A$2:$A$21,Store_Dim!$C$2:$C$21)</f>
        <v>North</v>
      </c>
      <c r="U660" s="1" t="str">
        <f>_xlfn.XLOOKUP(E660,Store_Dim!$A$2:$A$21,Store_Dim!$E$2:$E$21)</f>
        <v>Online</v>
      </c>
      <c r="V660" s="1">
        <f>Table8[[#This Row],[Cost]]*Table8[[#This Row],[Quantity]]</f>
        <v>680.28</v>
      </c>
      <c r="W660" s="1">
        <f>Table8[[#This Row],[Total_Amount]]-Table8[[#This Row],[Total Cost]]</f>
        <v>1088.68</v>
      </c>
    </row>
    <row r="661" spans="1:23" hidden="1" x14ac:dyDescent="0.25">
      <c r="A661" t="s">
        <v>2227</v>
      </c>
      <c r="B661" s="3">
        <v>45727</v>
      </c>
      <c r="C661" t="s">
        <v>511</v>
      </c>
      <c r="D661" t="s">
        <v>1585</v>
      </c>
      <c r="E661" t="s">
        <v>1888</v>
      </c>
      <c r="F661" s="4">
        <f>IF(ISBLANK(Sales_Fact[[#This Row],[Quantity]]),MEDIAN(Sales_Fact[Quantity]),Sales_Fact[[#This Row],[Quantity]])</f>
        <v>3</v>
      </c>
      <c r="G661" s="1">
        <f>IF(ISBLANK(Sales_Fact[[#This Row],[Unit_Price]]),MEDIAN(Sales_Fact[Unit_Price]),Sales_Fact[[#This Row],[Unit_Price]])</f>
        <v>718.23</v>
      </c>
      <c r="H661" s="2">
        <f>IF(ISBLANK(Sales_Fact[[#This Row],[Discount]]),MEDIAN(Sales_Fact[Discount]),Sales_Fact[[#This Row],[Discount]])</f>
        <v>0.19</v>
      </c>
      <c r="I661" t="s">
        <v>1864</v>
      </c>
      <c r="J661" s="1">
        <f>Sales_Fact[[#This Row],[Quantity2]]*Sales_Fact[[#This Row],[Unit_Price3]]*(1-Sales_Fact[[#This Row],[Discount4]])</f>
        <v>1745.2989000000002</v>
      </c>
      <c r="K661" s="1">
        <f>Sales_Fact[[#This Row],[Quantity2]]*Sales_Fact[[#This Row],[Unit_Price3]]</f>
        <v>2154.69</v>
      </c>
      <c r="L661" s="1">
        <f>Sales_Fact[[#This Row],[Gross Amount]]*Sales_Fact[[#This Row],[Discount4]]</f>
        <v>409.39109999999999</v>
      </c>
      <c r="M661" s="1" t="str">
        <f>IF(Sales_Fact[[#This Row],[Total_Amount5]]&gt;1000,"High Value","Standard")</f>
        <v>High Value</v>
      </c>
      <c r="N661" s="1" t="str">
        <f>_xlfn.XLOOKUP(D661,Product_Dim!$A$2:$A$101,Product_Dim!$B$2:$B$101,"Not Found")</f>
        <v>HD Smart TV Stick</v>
      </c>
      <c r="O661" s="1" t="str">
        <f>_xlfn.XLOOKUP(D661,Product_Dim!$A$2:$A$101,Product_Dim!$C$2:$C$101)</f>
        <v>Electronics</v>
      </c>
      <c r="P661" s="1">
        <f>_xlfn.XLOOKUP(D661,Product_Dim!$A$2:$A$101,Product_Dim!$H$2:$H$101)</f>
        <v>449.4</v>
      </c>
      <c r="Q661" s="1" t="str">
        <f>_xlfn.XLOOKUP(C661,'Customer_Dim'!$A$2:$A$501,'Customer_Dim'!$I$2:$I$501)</f>
        <v>Gold</v>
      </c>
      <c r="R661" s="1" t="str">
        <f>_xlfn.XLOOKUP(C661,'Customer_Dim'!$A$2:$A$501,'Customer_Dim'!$D$2:$D$501)</f>
        <v>Male</v>
      </c>
      <c r="S661" s="1" t="str">
        <f>_xlfn.XLOOKUP(C661,'Customer_Dim'!$A$2:$A$501,'Customer_Dim'!$L$2:$L$501)</f>
        <v>Young</v>
      </c>
      <c r="T661" s="1" t="str">
        <f>_xlfn.XLOOKUP(E661,Store_Dim!$A$2:$A$21,Store_Dim!$C$2:$C$21)</f>
        <v>North</v>
      </c>
      <c r="U661" s="1" t="str">
        <f>_xlfn.XLOOKUP(E661,Store_Dim!$A$2:$A$21,Store_Dim!$E$2:$E$21)</f>
        <v>Flagship</v>
      </c>
      <c r="V661" s="1">
        <f>Table8[[#This Row],[Cost]]*Table8[[#This Row],[Quantity]]</f>
        <v>1348.1999999999998</v>
      </c>
      <c r="W661" s="1">
        <f>Table8[[#This Row],[Total_Amount]]-Table8[[#This Row],[Total Cost]]</f>
        <v>397.09890000000041</v>
      </c>
    </row>
    <row r="662" spans="1:23" hidden="1" x14ac:dyDescent="0.25">
      <c r="A662" t="s">
        <v>3000</v>
      </c>
      <c r="B662" s="3">
        <v>45316</v>
      </c>
      <c r="C662" t="s">
        <v>514</v>
      </c>
      <c r="D662" t="s">
        <v>1770</v>
      </c>
      <c r="E662" t="s">
        <v>1870</v>
      </c>
      <c r="F662" s="4">
        <f>IF(ISBLANK(Sales_Fact[[#This Row],[Quantity]]),MEDIAN(Sales_Fact[Quantity]),Sales_Fact[[#This Row],[Quantity]])</f>
        <v>3</v>
      </c>
      <c r="G662" s="1">
        <f>IF(ISBLANK(Sales_Fact[[#This Row],[Unit_Price]]),MEDIAN(Sales_Fact[Unit_Price]),Sales_Fact[[#This Row],[Unit_Price]])</f>
        <v>107.44</v>
      </c>
      <c r="H662" s="2">
        <f>IF(ISBLANK(Sales_Fact[[#This Row],[Discount]]),MEDIAN(Sales_Fact[Discount]),Sales_Fact[[#This Row],[Discount]])</f>
        <v>0.27</v>
      </c>
      <c r="I662" t="s">
        <v>1864</v>
      </c>
      <c r="J662" s="1">
        <f>Sales_Fact[[#This Row],[Quantity2]]*Sales_Fact[[#This Row],[Unit_Price3]]*(1-Sales_Fact[[#This Row],[Discount4]])</f>
        <v>235.2936</v>
      </c>
      <c r="K662" s="1">
        <f>Sales_Fact[[#This Row],[Quantity2]]*Sales_Fact[[#This Row],[Unit_Price3]]</f>
        <v>322.32</v>
      </c>
      <c r="L662" s="1">
        <f>Sales_Fact[[#This Row],[Gross Amount]]*Sales_Fact[[#This Row],[Discount4]]</f>
        <v>87.02640000000001</v>
      </c>
      <c r="M662" s="1" t="str">
        <f>IF(Sales_Fact[[#This Row],[Total_Amount5]]&gt;1000,"High Value","Standard")</f>
        <v>Standard</v>
      </c>
      <c r="N662" s="1" t="str">
        <f>_xlfn.XLOOKUP(D662,Product_Dim!$A$2:$A$101,Product_Dim!$B$2:$B$101,"Not Found")</f>
        <v>Shin Guards – Adult</v>
      </c>
      <c r="O662" s="1" t="str">
        <f>_xlfn.XLOOKUP(D662,Product_Dim!$A$2:$A$101,Product_Dim!$C$2:$C$101)</f>
        <v>Sports</v>
      </c>
      <c r="P662" s="1">
        <f>_xlfn.XLOOKUP(D662,Product_Dim!$A$2:$A$101,Product_Dim!$H$2:$H$101)</f>
        <v>107.06</v>
      </c>
      <c r="Q662" s="1" t="str">
        <f>_xlfn.XLOOKUP(C662,'Customer_Dim'!$A$2:$A$501,'Customer_Dim'!$I$2:$I$501)</f>
        <v>Gold</v>
      </c>
      <c r="R662" s="1" t="str">
        <f>_xlfn.XLOOKUP(C662,'Customer_Dim'!$A$2:$A$501,'Customer_Dim'!$D$2:$D$501)</f>
        <v>Female</v>
      </c>
      <c r="S662" s="1" t="str">
        <f>_xlfn.XLOOKUP(C662,'Customer_Dim'!$A$2:$A$501,'Customer_Dim'!$L$2:$L$501)</f>
        <v>Young</v>
      </c>
      <c r="T662" s="1" t="str">
        <f>_xlfn.XLOOKUP(E662,Store_Dim!$A$2:$A$21,Store_Dim!$C$2:$C$21)</f>
        <v>North</v>
      </c>
      <c r="U662" s="1" t="str">
        <f>_xlfn.XLOOKUP(E662,Store_Dim!$A$2:$A$21,Store_Dim!$E$2:$E$21)</f>
        <v>Outlet</v>
      </c>
      <c r="V662" s="1">
        <f>Table8[[#This Row],[Cost]]*Table8[[#This Row],[Quantity]]</f>
        <v>321.18</v>
      </c>
      <c r="W662" s="1">
        <f>Table8[[#This Row],[Total_Amount]]-Table8[[#This Row],[Total Cost]]</f>
        <v>-85.886400000000009</v>
      </c>
    </row>
    <row r="663" spans="1:23" hidden="1" x14ac:dyDescent="0.25">
      <c r="A663" t="s">
        <v>2958</v>
      </c>
      <c r="B663" s="3">
        <v>45576</v>
      </c>
      <c r="C663" t="s">
        <v>514</v>
      </c>
      <c r="D663" t="s">
        <v>1701</v>
      </c>
      <c r="E663" t="s">
        <v>1909</v>
      </c>
      <c r="F663" s="4">
        <f>IF(ISBLANK(Sales_Fact[[#This Row],[Quantity]]),MEDIAN(Sales_Fact[Quantity]),Sales_Fact[[#This Row],[Quantity]])</f>
        <v>4</v>
      </c>
      <c r="G663" s="1">
        <f>IF(ISBLANK(Sales_Fact[[#This Row],[Unit_Price]]),MEDIAN(Sales_Fact[Unit_Price]),Sales_Fact[[#This Row],[Unit_Price]])</f>
        <v>608.97</v>
      </c>
      <c r="H663" s="2">
        <f>IF(ISBLANK(Sales_Fact[[#This Row],[Discount]]),MEDIAN(Sales_Fact[Discount]),Sales_Fact[[#This Row],[Discount]])</f>
        <v>0.14000000000000001</v>
      </c>
      <c r="I663" t="s">
        <v>1868</v>
      </c>
      <c r="J663" s="1">
        <f>Sales_Fact[[#This Row],[Quantity2]]*Sales_Fact[[#This Row],[Unit_Price3]]*(1-Sales_Fact[[#This Row],[Discount4]])</f>
        <v>2094.8568</v>
      </c>
      <c r="K663" s="1">
        <f>Sales_Fact[[#This Row],[Quantity2]]*Sales_Fact[[#This Row],[Unit_Price3]]</f>
        <v>2435.88</v>
      </c>
      <c r="L663" s="1">
        <f>Sales_Fact[[#This Row],[Gross Amount]]*Sales_Fact[[#This Row],[Discount4]]</f>
        <v>341.02320000000003</v>
      </c>
      <c r="M663" s="1" t="str">
        <f>IF(Sales_Fact[[#This Row],[Total_Amount5]]&gt;1000,"High Value","Standard")</f>
        <v>High Value</v>
      </c>
      <c r="N663" s="1" t="str">
        <f>_xlfn.XLOOKUP(D663,Product_Dim!$A$2:$A$101,Product_Dim!$B$2:$B$101,"Not Found")</f>
        <v>Boxing Hand Wraps</v>
      </c>
      <c r="O663" s="1" t="str">
        <f>_xlfn.XLOOKUP(D663,Product_Dim!$A$2:$A$101,Product_Dim!$C$2:$C$101)</f>
        <v>Sports</v>
      </c>
      <c r="P663" s="1">
        <f>_xlfn.XLOOKUP(D663,Product_Dim!$A$2:$A$101,Product_Dim!$H$2:$H$101)</f>
        <v>190.29</v>
      </c>
      <c r="Q663" s="1" t="str">
        <f>_xlfn.XLOOKUP(C663,'Customer_Dim'!$A$2:$A$501,'Customer_Dim'!$I$2:$I$501)</f>
        <v>Gold</v>
      </c>
      <c r="R663" s="1" t="str">
        <f>_xlfn.XLOOKUP(C663,'Customer_Dim'!$A$2:$A$501,'Customer_Dim'!$D$2:$D$501)</f>
        <v>Female</v>
      </c>
      <c r="S663" s="1" t="str">
        <f>_xlfn.XLOOKUP(C663,'Customer_Dim'!$A$2:$A$501,'Customer_Dim'!$L$2:$L$501)</f>
        <v>Young</v>
      </c>
      <c r="T663" s="1" t="str">
        <f>_xlfn.XLOOKUP(E663,Store_Dim!$A$2:$A$21,Store_Dim!$C$2:$C$21)</f>
        <v>South</v>
      </c>
      <c r="U663" s="1" t="str">
        <f>_xlfn.XLOOKUP(E663,Store_Dim!$A$2:$A$21,Store_Dim!$E$2:$E$21)</f>
        <v>Outlet</v>
      </c>
      <c r="V663" s="1">
        <f>Table8[[#This Row],[Cost]]*Table8[[#This Row],[Quantity]]</f>
        <v>761.16</v>
      </c>
      <c r="W663" s="1">
        <f>Table8[[#This Row],[Total_Amount]]-Table8[[#This Row],[Total Cost]]</f>
        <v>1333.6968000000002</v>
      </c>
    </row>
    <row r="664" spans="1:23" hidden="1" x14ac:dyDescent="0.25">
      <c r="A664" t="s">
        <v>2593</v>
      </c>
      <c r="B664" s="3">
        <v>45803</v>
      </c>
      <c r="C664" t="s">
        <v>514</v>
      </c>
      <c r="D664" t="s">
        <v>1623</v>
      </c>
      <c r="E664" t="s">
        <v>1899</v>
      </c>
      <c r="F664" s="4">
        <f>IF(ISBLANK(Sales_Fact[[#This Row],[Quantity]]),MEDIAN(Sales_Fact[Quantity]),Sales_Fact[[#This Row],[Quantity]])</f>
        <v>3</v>
      </c>
      <c r="G664" s="1">
        <f>IF(ISBLANK(Sales_Fact[[#This Row],[Unit_Price]]),MEDIAN(Sales_Fact[Unit_Price]),Sales_Fact[[#This Row],[Unit_Price]])</f>
        <v>260.45999999999998</v>
      </c>
      <c r="H664" s="2">
        <f>IF(ISBLANK(Sales_Fact[[#This Row],[Discount]]),MEDIAN(Sales_Fact[Discount]),Sales_Fact[[#This Row],[Discount]])</f>
        <v>0.09</v>
      </c>
      <c r="I664" t="s">
        <v>1864</v>
      </c>
      <c r="J664" s="1">
        <f>Sales_Fact[[#This Row],[Quantity2]]*Sales_Fact[[#This Row],[Unit_Price3]]*(1-Sales_Fact[[#This Row],[Discount4]])</f>
        <v>711.05579999999986</v>
      </c>
      <c r="K664" s="1">
        <f>Sales_Fact[[#This Row],[Quantity2]]*Sales_Fact[[#This Row],[Unit_Price3]]</f>
        <v>781.37999999999988</v>
      </c>
      <c r="L664" s="1">
        <f>Sales_Fact[[#This Row],[Gross Amount]]*Sales_Fact[[#This Row],[Discount4]]</f>
        <v>70.32419999999999</v>
      </c>
      <c r="M664" s="1" t="str">
        <f>IF(Sales_Fact[[#This Row],[Total_Amount5]]&gt;1000,"High Value","Standard")</f>
        <v>Standard</v>
      </c>
      <c r="N664" s="1" t="str">
        <f>_xlfn.XLOOKUP(D664,Product_Dim!$A$2:$A$101,Product_Dim!$B$2:$B$101,"Not Found")</f>
        <v>Foldable Camping Chair</v>
      </c>
      <c r="O664" s="1" t="str">
        <f>_xlfn.XLOOKUP(D664,Product_Dim!$A$2:$A$101,Product_Dim!$C$2:$C$101)</f>
        <v>Sports</v>
      </c>
      <c r="P664" s="1">
        <f>_xlfn.XLOOKUP(D664,Product_Dim!$A$2:$A$101,Product_Dim!$H$2:$H$101)</f>
        <v>166.06</v>
      </c>
      <c r="Q664" s="1" t="str">
        <f>_xlfn.XLOOKUP(C664,'Customer_Dim'!$A$2:$A$501,'Customer_Dim'!$I$2:$I$501)</f>
        <v>Gold</v>
      </c>
      <c r="R664" s="1" t="str">
        <f>_xlfn.XLOOKUP(C664,'Customer_Dim'!$A$2:$A$501,'Customer_Dim'!$D$2:$D$501)</f>
        <v>Female</v>
      </c>
      <c r="S664" s="1" t="str">
        <f>_xlfn.XLOOKUP(C664,'Customer_Dim'!$A$2:$A$501,'Customer_Dim'!$L$2:$L$501)</f>
        <v>Young</v>
      </c>
      <c r="T664" s="1" t="str">
        <f>_xlfn.XLOOKUP(E664,Store_Dim!$A$2:$A$21,Store_Dim!$C$2:$C$21)</f>
        <v>East</v>
      </c>
      <c r="U664" s="1" t="str">
        <f>_xlfn.XLOOKUP(E664,Store_Dim!$A$2:$A$21,Store_Dim!$E$2:$E$21)</f>
        <v>Flagship</v>
      </c>
      <c r="V664" s="1">
        <f>Table8[[#This Row],[Cost]]*Table8[[#This Row],[Quantity]]</f>
        <v>498.18</v>
      </c>
      <c r="W664" s="1">
        <f>Table8[[#This Row],[Total_Amount]]-Table8[[#This Row],[Total Cost]]</f>
        <v>212.87579999999986</v>
      </c>
    </row>
    <row r="665" spans="1:23" hidden="1" x14ac:dyDescent="0.25">
      <c r="A665" t="s">
        <v>3552</v>
      </c>
      <c r="B665" s="3">
        <v>45798</v>
      </c>
      <c r="C665" t="s">
        <v>517</v>
      </c>
      <c r="D665" t="s">
        <v>1668</v>
      </c>
      <c r="E665" t="s">
        <v>1881</v>
      </c>
      <c r="F665" s="4">
        <f>IF(ISBLANK(Sales_Fact[[#This Row],[Quantity]]),MEDIAN(Sales_Fact[Quantity]),Sales_Fact[[#This Row],[Quantity]])</f>
        <v>1</v>
      </c>
      <c r="G665" s="1">
        <f>IF(ISBLANK(Sales_Fact[[#This Row],[Unit_Price]]),MEDIAN(Sales_Fact[Unit_Price]),Sales_Fact[[#This Row],[Unit_Price]])</f>
        <v>747.03</v>
      </c>
      <c r="H665" s="2">
        <f>IF(ISBLANK(Sales_Fact[[#This Row],[Discount]]),MEDIAN(Sales_Fact[Discount]),Sales_Fact[[#This Row],[Discount]])</f>
        <v>0.01</v>
      </c>
      <c r="I665" t="s">
        <v>1868</v>
      </c>
      <c r="J665" s="1">
        <f>Sales_Fact[[#This Row],[Quantity2]]*Sales_Fact[[#This Row],[Unit_Price3]]*(1-Sales_Fact[[#This Row],[Discount4]])</f>
        <v>739.55970000000002</v>
      </c>
      <c r="K665" s="1">
        <f>Sales_Fact[[#This Row],[Quantity2]]*Sales_Fact[[#This Row],[Unit_Price3]]</f>
        <v>747.03</v>
      </c>
      <c r="L665" s="1">
        <f>Sales_Fact[[#This Row],[Gross Amount]]*Sales_Fact[[#This Row],[Discount4]]</f>
        <v>7.4702999999999999</v>
      </c>
      <c r="M665" s="1" t="str">
        <f>IF(Sales_Fact[[#This Row],[Total_Amount5]]&gt;1000,"High Value","Standard")</f>
        <v>Standard</v>
      </c>
      <c r="N665" s="1" t="str">
        <f>_xlfn.XLOOKUP(D665,Product_Dim!$A$2:$A$101,Product_Dim!$B$2:$B$101,"Not Found")</f>
        <v>Portable Power Bank</v>
      </c>
      <c r="O665" s="1" t="str">
        <f>_xlfn.XLOOKUP(D665,Product_Dim!$A$2:$A$101,Product_Dim!$C$2:$C$101)</f>
        <v>Electronics</v>
      </c>
      <c r="P665" s="1">
        <f>_xlfn.XLOOKUP(D665,Product_Dim!$A$2:$A$101,Product_Dim!$H$2:$H$101)</f>
        <v>326.06</v>
      </c>
      <c r="Q665" s="1" t="str">
        <f>_xlfn.XLOOKUP(C665,'Customer_Dim'!$A$2:$A$501,'Customer_Dim'!$I$2:$I$501)</f>
        <v>Platinum</v>
      </c>
      <c r="R665" s="1" t="str">
        <f>_xlfn.XLOOKUP(C665,'Customer_Dim'!$A$2:$A$501,'Customer_Dim'!$D$2:$D$501)</f>
        <v>Female</v>
      </c>
      <c r="S665" s="1" t="str">
        <f>_xlfn.XLOOKUP(C665,'Customer_Dim'!$A$2:$A$501,'Customer_Dim'!$L$2:$L$501)</f>
        <v>Middle Age</v>
      </c>
      <c r="T665" s="1" t="str">
        <f>_xlfn.XLOOKUP(E665,Store_Dim!$A$2:$A$21,Store_Dim!$C$2:$C$21)</f>
        <v>South</v>
      </c>
      <c r="U665" s="1" t="str">
        <f>_xlfn.XLOOKUP(E665,Store_Dim!$A$2:$A$21,Store_Dim!$E$2:$E$21)</f>
        <v>Outlet</v>
      </c>
      <c r="V665" s="1">
        <f>Table8[[#This Row],[Cost]]*Table8[[#This Row],[Quantity]]</f>
        <v>326.06</v>
      </c>
      <c r="W665" s="1">
        <f>Table8[[#This Row],[Total_Amount]]-Table8[[#This Row],[Total Cost]]</f>
        <v>413.49970000000002</v>
      </c>
    </row>
    <row r="666" spans="1:23" hidden="1" x14ac:dyDescent="0.25">
      <c r="A666" t="s">
        <v>3308</v>
      </c>
      <c r="B666" s="3">
        <v>45875</v>
      </c>
      <c r="C666" t="s">
        <v>517</v>
      </c>
      <c r="D666" t="s">
        <v>1710</v>
      </c>
      <c r="E666" t="s">
        <v>1892</v>
      </c>
      <c r="F666" s="4">
        <f>IF(ISBLANK(Sales_Fact[[#This Row],[Quantity]]),MEDIAN(Sales_Fact[Quantity]),Sales_Fact[[#This Row],[Quantity]])</f>
        <v>4</v>
      </c>
      <c r="G666" s="1">
        <f>IF(ISBLANK(Sales_Fact[[#This Row],[Unit_Price]]),MEDIAN(Sales_Fact[Unit_Price]),Sales_Fact[[#This Row],[Unit_Price]])</f>
        <v>700.88</v>
      </c>
      <c r="H666" s="2">
        <f>IF(ISBLANK(Sales_Fact[[#This Row],[Discount]]),MEDIAN(Sales_Fact[Discount]),Sales_Fact[[#This Row],[Discount]])</f>
        <v>0.23</v>
      </c>
      <c r="I666" t="s">
        <v>1861</v>
      </c>
      <c r="J666" s="1">
        <f>Sales_Fact[[#This Row],[Quantity2]]*Sales_Fact[[#This Row],[Unit_Price3]]*(1-Sales_Fact[[#This Row],[Discount4]])</f>
        <v>2158.7103999999999</v>
      </c>
      <c r="K666" s="1">
        <f>Sales_Fact[[#This Row],[Quantity2]]*Sales_Fact[[#This Row],[Unit_Price3]]</f>
        <v>2803.52</v>
      </c>
      <c r="L666" s="1">
        <f>Sales_Fact[[#This Row],[Gross Amount]]*Sales_Fact[[#This Row],[Discount4]]</f>
        <v>644.80960000000005</v>
      </c>
      <c r="M666" s="1" t="str">
        <f>IF(Sales_Fact[[#This Row],[Total_Amount5]]&gt;1000,"High Value","Standard")</f>
        <v>High Value</v>
      </c>
      <c r="N666" s="1" t="str">
        <f>_xlfn.XLOOKUP(D666,Product_Dim!$A$2:$A$101,Product_Dim!$B$2:$B$101,"Not Found")</f>
        <v>Men's Track Pants</v>
      </c>
      <c r="O666" s="1" t="str">
        <f>_xlfn.XLOOKUP(D666,Product_Dim!$A$2:$A$101,Product_Dim!$C$2:$C$101)</f>
        <v>Clothing</v>
      </c>
      <c r="P666" s="1">
        <f>_xlfn.XLOOKUP(D666,Product_Dim!$A$2:$A$101,Product_Dim!$H$2:$H$101)</f>
        <v>386.56</v>
      </c>
      <c r="Q666" s="1" t="str">
        <f>_xlfn.XLOOKUP(C666,'Customer_Dim'!$A$2:$A$501,'Customer_Dim'!$I$2:$I$501)</f>
        <v>Platinum</v>
      </c>
      <c r="R666" s="1" t="str">
        <f>_xlfn.XLOOKUP(C666,'Customer_Dim'!$A$2:$A$501,'Customer_Dim'!$D$2:$D$501)</f>
        <v>Female</v>
      </c>
      <c r="S666" s="1" t="str">
        <f>_xlfn.XLOOKUP(C666,'Customer_Dim'!$A$2:$A$501,'Customer_Dim'!$L$2:$L$501)</f>
        <v>Middle Age</v>
      </c>
      <c r="T666" s="1" t="str">
        <f>_xlfn.XLOOKUP(E666,Store_Dim!$A$2:$A$21,Store_Dim!$C$2:$C$21)</f>
        <v>East</v>
      </c>
      <c r="U666" s="1" t="str">
        <f>_xlfn.XLOOKUP(E666,Store_Dim!$A$2:$A$21,Store_Dim!$E$2:$E$21)</f>
        <v>Online</v>
      </c>
      <c r="V666" s="1">
        <f>Table8[[#This Row],[Cost]]*Table8[[#This Row],[Quantity]]</f>
        <v>1546.24</v>
      </c>
      <c r="W666" s="1">
        <f>Table8[[#This Row],[Total_Amount]]-Table8[[#This Row],[Total Cost]]</f>
        <v>612.47039999999993</v>
      </c>
    </row>
    <row r="667" spans="1:23" hidden="1" x14ac:dyDescent="0.25">
      <c r="A667" t="s">
        <v>1875</v>
      </c>
      <c r="B667" s="3">
        <v>45248</v>
      </c>
      <c r="C667" t="s">
        <v>517</v>
      </c>
      <c r="D667" t="s">
        <v>1761</v>
      </c>
      <c r="E667" t="s">
        <v>1866</v>
      </c>
      <c r="F667" s="4">
        <f>IF(ISBLANK(Sales_Fact[[#This Row],[Quantity]]),MEDIAN(Sales_Fact[Quantity]),Sales_Fact[[#This Row],[Quantity]])</f>
        <v>4</v>
      </c>
      <c r="G667" s="1">
        <f>IF(ISBLANK(Sales_Fact[[#This Row],[Unit_Price]]),MEDIAN(Sales_Fact[Unit_Price]),Sales_Fact[[#This Row],[Unit_Price]])</f>
        <v>20.09</v>
      </c>
      <c r="H667" s="2">
        <f>IF(ISBLANK(Sales_Fact[[#This Row],[Discount]]),MEDIAN(Sales_Fact[Discount]),Sales_Fact[[#This Row],[Discount]])</f>
        <v>0.16</v>
      </c>
      <c r="I667" t="s">
        <v>1864</v>
      </c>
      <c r="J667" s="1">
        <f>Sales_Fact[[#This Row],[Quantity2]]*Sales_Fact[[#This Row],[Unit_Price3]]*(1-Sales_Fact[[#This Row],[Discount4]])</f>
        <v>67.502399999999994</v>
      </c>
      <c r="K667" s="1">
        <f>Sales_Fact[[#This Row],[Quantity2]]*Sales_Fact[[#This Row],[Unit_Price3]]</f>
        <v>80.36</v>
      </c>
      <c r="L667" s="1">
        <f>Sales_Fact[[#This Row],[Gross Amount]]*Sales_Fact[[#This Row],[Discount4]]</f>
        <v>12.8576</v>
      </c>
      <c r="M667" s="1" t="str">
        <f>IF(Sales_Fact[[#This Row],[Total_Amount5]]&gt;1000,"High Value","Standard")</f>
        <v>Standard</v>
      </c>
      <c r="N667" s="1" t="str">
        <f>_xlfn.XLOOKUP(D667,Product_Dim!$A$2:$A$101,Product_Dim!$B$2:$B$101,"Not Found")</f>
        <v>Kitchen Storage Rack</v>
      </c>
      <c r="O667" s="1" t="str">
        <f>_xlfn.XLOOKUP(D667,Product_Dim!$A$2:$A$101,Product_Dim!$C$2:$C$101)</f>
        <v>Home</v>
      </c>
      <c r="P667" s="1">
        <f>_xlfn.XLOOKUP(D667,Product_Dim!$A$2:$A$101,Product_Dim!$H$2:$H$101)</f>
        <v>138.05000000000001</v>
      </c>
      <c r="Q667" s="1" t="str">
        <f>_xlfn.XLOOKUP(C667,'Customer_Dim'!$A$2:$A$501,'Customer_Dim'!$I$2:$I$501)</f>
        <v>Platinum</v>
      </c>
      <c r="R667" s="1" t="str">
        <f>_xlfn.XLOOKUP(C667,'Customer_Dim'!$A$2:$A$501,'Customer_Dim'!$D$2:$D$501)</f>
        <v>Female</v>
      </c>
      <c r="S667" s="1" t="str">
        <f>_xlfn.XLOOKUP(C667,'Customer_Dim'!$A$2:$A$501,'Customer_Dim'!$L$2:$L$501)</f>
        <v>Middle Age</v>
      </c>
      <c r="T667" s="1" t="str">
        <f>_xlfn.XLOOKUP(E667,Store_Dim!$A$2:$A$21,Store_Dim!$C$2:$C$21)</f>
        <v>West</v>
      </c>
      <c r="U667" s="1" t="str">
        <f>_xlfn.XLOOKUP(E667,Store_Dim!$A$2:$A$21,Store_Dim!$E$2:$E$21)</f>
        <v>Online</v>
      </c>
      <c r="V667" s="1">
        <f>Table8[[#This Row],[Cost]]*Table8[[#This Row],[Quantity]]</f>
        <v>552.20000000000005</v>
      </c>
      <c r="W667" s="1">
        <f>Table8[[#This Row],[Total_Amount]]-Table8[[#This Row],[Total Cost]]</f>
        <v>-484.69760000000008</v>
      </c>
    </row>
    <row r="668" spans="1:23" hidden="1" x14ac:dyDescent="0.25">
      <c r="A668" t="s">
        <v>1999</v>
      </c>
      <c r="B668" s="3">
        <v>45482</v>
      </c>
      <c r="C668" t="s">
        <v>517</v>
      </c>
      <c r="D668" t="s">
        <v>1824</v>
      </c>
      <c r="E668" t="s">
        <v>1874</v>
      </c>
      <c r="F668" s="4">
        <f>IF(ISBLANK(Sales_Fact[[#This Row],[Quantity]]),MEDIAN(Sales_Fact[Quantity]),Sales_Fact[[#This Row],[Quantity]])</f>
        <v>3</v>
      </c>
      <c r="G668" s="1">
        <f>IF(ISBLANK(Sales_Fact[[#This Row],[Unit_Price]]),MEDIAN(Sales_Fact[Unit_Price]),Sales_Fact[[#This Row],[Unit_Price]])</f>
        <v>917.64</v>
      </c>
      <c r="H668" s="2">
        <f>IF(ISBLANK(Sales_Fact[[#This Row],[Discount]]),MEDIAN(Sales_Fact[Discount]),Sales_Fact[[#This Row],[Discount]])</f>
        <v>0.24</v>
      </c>
      <c r="I668" t="s">
        <v>1864</v>
      </c>
      <c r="J668" s="1">
        <f>Sales_Fact[[#This Row],[Quantity2]]*Sales_Fact[[#This Row],[Unit_Price3]]*(1-Sales_Fact[[#This Row],[Discount4]])</f>
        <v>2092.2192</v>
      </c>
      <c r="K668" s="1">
        <f>Sales_Fact[[#This Row],[Quantity2]]*Sales_Fact[[#This Row],[Unit_Price3]]</f>
        <v>2752.92</v>
      </c>
      <c r="L668" s="1">
        <f>Sales_Fact[[#This Row],[Gross Amount]]*Sales_Fact[[#This Row],[Discount4]]</f>
        <v>660.70079999999996</v>
      </c>
      <c r="M668" s="1" t="str">
        <f>IF(Sales_Fact[[#This Row],[Total_Amount5]]&gt;1000,"High Value","Standard")</f>
        <v>High Value</v>
      </c>
      <c r="N668" s="1" t="str">
        <f>_xlfn.XLOOKUP(D668,Product_Dim!$A$2:$A$101,Product_Dim!$B$2:$B$101,"Not Found")</f>
        <v>Women's High Heels</v>
      </c>
      <c r="O668" s="1" t="str">
        <f>_xlfn.XLOOKUP(D668,Product_Dim!$A$2:$A$101,Product_Dim!$C$2:$C$101)</f>
        <v>Clothing</v>
      </c>
      <c r="P668" s="1">
        <f>_xlfn.XLOOKUP(D668,Product_Dim!$A$2:$A$101,Product_Dim!$H$2:$H$101)</f>
        <v>438.25</v>
      </c>
      <c r="Q668" s="1" t="str">
        <f>_xlfn.XLOOKUP(C668,'Customer_Dim'!$A$2:$A$501,'Customer_Dim'!$I$2:$I$501)</f>
        <v>Platinum</v>
      </c>
      <c r="R668" s="1" t="str">
        <f>_xlfn.XLOOKUP(C668,'Customer_Dim'!$A$2:$A$501,'Customer_Dim'!$D$2:$D$501)</f>
        <v>Female</v>
      </c>
      <c r="S668" s="1" t="str">
        <f>_xlfn.XLOOKUP(C668,'Customer_Dim'!$A$2:$A$501,'Customer_Dim'!$L$2:$L$501)</f>
        <v>Middle Age</v>
      </c>
      <c r="T668" s="1" t="str">
        <f>_xlfn.XLOOKUP(E668,Store_Dim!$A$2:$A$21,Store_Dim!$C$2:$C$21)</f>
        <v>South</v>
      </c>
      <c r="U668" s="1" t="str">
        <f>_xlfn.XLOOKUP(E668,Store_Dim!$A$2:$A$21,Store_Dim!$E$2:$E$21)</f>
        <v>Online</v>
      </c>
      <c r="V668" s="1">
        <f>Table8[[#This Row],[Cost]]*Table8[[#This Row],[Quantity]]</f>
        <v>1314.75</v>
      </c>
      <c r="W668" s="1">
        <f>Table8[[#This Row],[Total_Amount]]-Table8[[#This Row],[Total Cost]]</f>
        <v>777.4692</v>
      </c>
    </row>
    <row r="669" spans="1:23" hidden="1" x14ac:dyDescent="0.25">
      <c r="A669" t="s">
        <v>3155</v>
      </c>
      <c r="B669" s="3">
        <v>45878</v>
      </c>
      <c r="C669" t="s">
        <v>517</v>
      </c>
      <c r="D669" t="s">
        <v>1842</v>
      </c>
      <c r="E669" t="s">
        <v>1913</v>
      </c>
      <c r="F669" s="4">
        <f>IF(ISBLANK(Sales_Fact[[#This Row],[Quantity]]),MEDIAN(Sales_Fact[Quantity]),Sales_Fact[[#This Row],[Quantity]])</f>
        <v>1</v>
      </c>
      <c r="G669" s="1">
        <f>IF(ISBLANK(Sales_Fact[[#This Row],[Unit_Price]]),MEDIAN(Sales_Fact[Unit_Price]),Sales_Fact[[#This Row],[Unit_Price]])</f>
        <v>242.08</v>
      </c>
      <c r="H669" s="2">
        <f>IF(ISBLANK(Sales_Fact[[#This Row],[Discount]]),MEDIAN(Sales_Fact[Discount]),Sales_Fact[[#This Row],[Discount]])</f>
        <v>0.18</v>
      </c>
      <c r="I669" t="s">
        <v>1868</v>
      </c>
      <c r="J669" s="1">
        <f>Sales_Fact[[#This Row],[Quantity2]]*Sales_Fact[[#This Row],[Unit_Price3]]*(1-Sales_Fact[[#This Row],[Discount4]])</f>
        <v>198.50560000000002</v>
      </c>
      <c r="K669" s="1">
        <f>Sales_Fact[[#This Row],[Quantity2]]*Sales_Fact[[#This Row],[Unit_Price3]]</f>
        <v>242.08</v>
      </c>
      <c r="L669" s="1">
        <f>Sales_Fact[[#This Row],[Gross Amount]]*Sales_Fact[[#This Row],[Discount4]]</f>
        <v>43.574399999999997</v>
      </c>
      <c r="M669" s="1" t="str">
        <f>IF(Sales_Fact[[#This Row],[Total_Amount5]]&gt;1000,"High Value","Standard")</f>
        <v>Standard</v>
      </c>
      <c r="N669" s="1" t="str">
        <f>_xlfn.XLOOKUP(D669,Product_Dim!$A$2:$A$101,Product_Dim!$B$2:$B$101,"Not Found")</f>
        <v>Cricket Bat</v>
      </c>
      <c r="O669" s="1" t="str">
        <f>_xlfn.XLOOKUP(D669,Product_Dim!$A$2:$A$101,Product_Dim!$C$2:$C$101)</f>
        <v>Sports</v>
      </c>
      <c r="P669" s="1">
        <f>_xlfn.XLOOKUP(D669,Product_Dim!$A$2:$A$101,Product_Dim!$H$2:$H$101)</f>
        <v>245.98</v>
      </c>
      <c r="Q669" s="1" t="str">
        <f>_xlfn.XLOOKUP(C669,'Customer_Dim'!$A$2:$A$501,'Customer_Dim'!$I$2:$I$501)</f>
        <v>Platinum</v>
      </c>
      <c r="R669" s="1" t="str">
        <f>_xlfn.XLOOKUP(C669,'Customer_Dim'!$A$2:$A$501,'Customer_Dim'!$D$2:$D$501)</f>
        <v>Female</v>
      </c>
      <c r="S669" s="1" t="str">
        <f>_xlfn.XLOOKUP(C669,'Customer_Dim'!$A$2:$A$501,'Customer_Dim'!$L$2:$L$501)</f>
        <v>Middle Age</v>
      </c>
      <c r="T669" s="1" t="str">
        <f>_xlfn.XLOOKUP(E669,Store_Dim!$A$2:$A$21,Store_Dim!$C$2:$C$21)</f>
        <v>North</v>
      </c>
      <c r="U669" s="1" t="str">
        <f>_xlfn.XLOOKUP(E669,Store_Dim!$A$2:$A$21,Store_Dim!$E$2:$E$21)</f>
        <v>Online</v>
      </c>
      <c r="V669" s="1">
        <f>Table8[[#This Row],[Cost]]*Table8[[#This Row],[Quantity]]</f>
        <v>245.98</v>
      </c>
      <c r="W669" s="1">
        <f>Table8[[#This Row],[Total_Amount]]-Table8[[#This Row],[Total Cost]]</f>
        <v>-47.474399999999974</v>
      </c>
    </row>
    <row r="670" spans="1:23" hidden="1" x14ac:dyDescent="0.25">
      <c r="A670" t="s">
        <v>2102</v>
      </c>
      <c r="B670" s="3">
        <v>45854</v>
      </c>
      <c r="C670" t="s">
        <v>520</v>
      </c>
      <c r="D670" t="s">
        <v>1767</v>
      </c>
      <c r="E670" t="s">
        <v>1866</v>
      </c>
      <c r="F670" s="4">
        <f>IF(ISBLANK(Sales_Fact[[#This Row],[Quantity]]),MEDIAN(Sales_Fact[Quantity]),Sales_Fact[[#This Row],[Quantity]])</f>
        <v>1</v>
      </c>
      <c r="G670" s="1">
        <f>IF(ISBLANK(Sales_Fact[[#This Row],[Unit_Price]]),MEDIAN(Sales_Fact[Unit_Price]),Sales_Fact[[#This Row],[Unit_Price]])</f>
        <v>536.67999999999995</v>
      </c>
      <c r="H670" s="2">
        <f>IF(ISBLANK(Sales_Fact[[#This Row],[Discount]]),MEDIAN(Sales_Fact[Discount]),Sales_Fact[[#This Row],[Discount]])</f>
        <v>0.27</v>
      </c>
      <c r="I670" t="s">
        <v>1868</v>
      </c>
      <c r="J670" s="1">
        <f>Sales_Fact[[#This Row],[Quantity2]]*Sales_Fact[[#This Row],[Unit_Price3]]*(1-Sales_Fact[[#This Row],[Discount4]])</f>
        <v>391.77639999999997</v>
      </c>
      <c r="K670" s="1">
        <f>Sales_Fact[[#This Row],[Quantity2]]*Sales_Fact[[#This Row],[Unit_Price3]]</f>
        <v>536.67999999999995</v>
      </c>
      <c r="L670" s="1">
        <f>Sales_Fact[[#This Row],[Gross Amount]]*Sales_Fact[[#This Row],[Discount4]]</f>
        <v>144.90359999999998</v>
      </c>
      <c r="M670" s="1" t="str">
        <f>IF(Sales_Fact[[#This Row],[Total_Amount5]]&gt;1000,"High Value","Standard")</f>
        <v>Standard</v>
      </c>
      <c r="N670" s="1" t="str">
        <f>_xlfn.XLOOKUP(D670,Product_Dim!$A$2:$A$101,Product_Dim!$B$2:$B$101,"Not Found")</f>
        <v>Professional Jump Rope</v>
      </c>
      <c r="O670" s="1" t="str">
        <f>_xlfn.XLOOKUP(D670,Product_Dim!$A$2:$A$101,Product_Dim!$C$2:$C$101)</f>
        <v>Sports</v>
      </c>
      <c r="P670" s="1">
        <f>_xlfn.XLOOKUP(D670,Product_Dim!$A$2:$A$101,Product_Dim!$H$2:$H$101)</f>
        <v>477.61</v>
      </c>
      <c r="Q670" s="1" t="str">
        <f>_xlfn.XLOOKUP(C670,'Customer_Dim'!$A$2:$A$501,'Customer_Dim'!$I$2:$I$501)</f>
        <v>Bronze</v>
      </c>
      <c r="R670" s="1" t="str">
        <f>_xlfn.XLOOKUP(C670,'Customer_Dim'!$A$2:$A$501,'Customer_Dim'!$D$2:$D$501)</f>
        <v>Male</v>
      </c>
      <c r="S670" s="1" t="str">
        <f>_xlfn.XLOOKUP(C670,'Customer_Dim'!$A$2:$A$501,'Customer_Dim'!$L$2:$L$501)</f>
        <v>Middle Age</v>
      </c>
      <c r="T670" s="1" t="str">
        <f>_xlfn.XLOOKUP(E670,Store_Dim!$A$2:$A$21,Store_Dim!$C$2:$C$21)</f>
        <v>West</v>
      </c>
      <c r="U670" s="1" t="str">
        <f>_xlfn.XLOOKUP(E670,Store_Dim!$A$2:$A$21,Store_Dim!$E$2:$E$21)</f>
        <v>Online</v>
      </c>
      <c r="V670" s="1">
        <f>Table8[[#This Row],[Cost]]*Table8[[#This Row],[Quantity]]</f>
        <v>477.61</v>
      </c>
      <c r="W670" s="1">
        <f>Table8[[#This Row],[Total_Amount]]-Table8[[#This Row],[Total Cost]]</f>
        <v>-85.833600000000047</v>
      </c>
    </row>
    <row r="671" spans="1:23" hidden="1" x14ac:dyDescent="0.25">
      <c r="A671" t="s">
        <v>2278</v>
      </c>
      <c r="B671" s="3">
        <v>45789</v>
      </c>
      <c r="C671" t="s">
        <v>520</v>
      </c>
      <c r="D671" t="s">
        <v>1785</v>
      </c>
      <c r="E671" t="s">
        <v>1904</v>
      </c>
      <c r="F671" s="4">
        <f>IF(ISBLANK(Sales_Fact[[#This Row],[Quantity]]),MEDIAN(Sales_Fact[Quantity]),Sales_Fact[[#This Row],[Quantity]])</f>
        <v>2</v>
      </c>
      <c r="G671" s="1">
        <f>IF(ISBLANK(Sales_Fact[[#This Row],[Unit_Price]]),MEDIAN(Sales_Fact[Unit_Price]),Sales_Fact[[#This Row],[Unit_Price]])</f>
        <v>145.18</v>
      </c>
      <c r="H671" s="2">
        <f>IF(ISBLANK(Sales_Fact[[#This Row],[Discount]]),MEDIAN(Sales_Fact[Discount]),Sales_Fact[[#This Row],[Discount]])</f>
        <v>0.26</v>
      </c>
      <c r="I671" t="s">
        <v>1868</v>
      </c>
      <c r="J671" s="1">
        <f>Sales_Fact[[#This Row],[Quantity2]]*Sales_Fact[[#This Row],[Unit_Price3]]*(1-Sales_Fact[[#This Row],[Discount4]])</f>
        <v>214.8664</v>
      </c>
      <c r="K671" s="1">
        <f>Sales_Fact[[#This Row],[Quantity2]]*Sales_Fact[[#This Row],[Unit_Price3]]</f>
        <v>290.36</v>
      </c>
      <c r="L671" s="1">
        <f>Sales_Fact[[#This Row],[Gross Amount]]*Sales_Fact[[#This Row],[Discount4]]</f>
        <v>75.493600000000001</v>
      </c>
      <c r="M671" s="1" t="str">
        <f>IF(Sales_Fact[[#This Row],[Total_Amount5]]&gt;1000,"High Value","Standard")</f>
        <v>Standard</v>
      </c>
      <c r="N671" s="1" t="str">
        <f>_xlfn.XLOOKUP(D671,Product_Dim!$A$2:$A$101,Product_Dim!$B$2:$B$101,"Not Found")</f>
        <v>Essential Oil Diffuser</v>
      </c>
      <c r="O671" s="1" t="str">
        <f>_xlfn.XLOOKUP(D671,Product_Dim!$A$2:$A$101,Product_Dim!$C$2:$C$101)</f>
        <v>Home</v>
      </c>
      <c r="P671" s="1">
        <f>_xlfn.XLOOKUP(D671,Product_Dim!$A$2:$A$101,Product_Dim!$H$2:$H$101)</f>
        <v>325.26</v>
      </c>
      <c r="Q671" s="1" t="str">
        <f>_xlfn.XLOOKUP(C671,'Customer_Dim'!$A$2:$A$501,'Customer_Dim'!$I$2:$I$501)</f>
        <v>Bronze</v>
      </c>
      <c r="R671" s="1" t="str">
        <f>_xlfn.XLOOKUP(C671,'Customer_Dim'!$A$2:$A$501,'Customer_Dim'!$D$2:$D$501)</f>
        <v>Male</v>
      </c>
      <c r="S671" s="1" t="str">
        <f>_xlfn.XLOOKUP(C671,'Customer_Dim'!$A$2:$A$501,'Customer_Dim'!$L$2:$L$501)</f>
        <v>Middle Age</v>
      </c>
      <c r="T671" s="1" t="str">
        <f>_xlfn.XLOOKUP(E671,Store_Dim!$A$2:$A$21,Store_Dim!$C$2:$C$21)</f>
        <v>East</v>
      </c>
      <c r="U671" s="1" t="str">
        <f>_xlfn.XLOOKUP(E671,Store_Dim!$A$2:$A$21,Store_Dim!$E$2:$E$21)</f>
        <v>Online</v>
      </c>
      <c r="V671" s="1">
        <f>Table8[[#This Row],[Cost]]*Table8[[#This Row],[Quantity]]</f>
        <v>650.52</v>
      </c>
      <c r="W671" s="1">
        <f>Table8[[#This Row],[Total_Amount]]-Table8[[#This Row],[Total Cost]]</f>
        <v>-435.65359999999998</v>
      </c>
    </row>
    <row r="672" spans="1:23" hidden="1" x14ac:dyDescent="0.25">
      <c r="A672" t="s">
        <v>3668</v>
      </c>
      <c r="B672" s="3">
        <v>45758</v>
      </c>
      <c r="C672" t="s">
        <v>520</v>
      </c>
      <c r="D672" t="s">
        <v>1561</v>
      </c>
      <c r="E672" t="s">
        <v>1899</v>
      </c>
      <c r="F672" s="4">
        <f>IF(ISBLANK(Sales_Fact[[#This Row],[Quantity]]),MEDIAN(Sales_Fact[Quantity]),Sales_Fact[[#This Row],[Quantity]])</f>
        <v>2</v>
      </c>
      <c r="G672" s="1">
        <f>IF(ISBLANK(Sales_Fact[[#This Row],[Unit_Price]]),MEDIAN(Sales_Fact[Unit_Price]),Sales_Fact[[#This Row],[Unit_Price]])</f>
        <v>132.77000000000001</v>
      </c>
      <c r="H672" s="2">
        <f>IF(ISBLANK(Sales_Fact[[#This Row],[Discount]]),MEDIAN(Sales_Fact[Discount]),Sales_Fact[[#This Row],[Discount]])</f>
        <v>0.13</v>
      </c>
      <c r="I672" t="s">
        <v>1868</v>
      </c>
      <c r="J672" s="1">
        <f>Sales_Fact[[#This Row],[Quantity2]]*Sales_Fact[[#This Row],[Unit_Price3]]*(1-Sales_Fact[[#This Row],[Discount4]])</f>
        <v>231.0198</v>
      </c>
      <c r="K672" s="1">
        <f>Sales_Fact[[#This Row],[Quantity2]]*Sales_Fact[[#This Row],[Unit_Price3]]</f>
        <v>265.54000000000002</v>
      </c>
      <c r="L672" s="1">
        <f>Sales_Fact[[#This Row],[Gross Amount]]*Sales_Fact[[#This Row],[Discount4]]</f>
        <v>34.520200000000003</v>
      </c>
      <c r="M672" s="1" t="str">
        <f>IF(Sales_Fact[[#This Row],[Total_Amount5]]&gt;1000,"High Value","Standard")</f>
        <v>Standard</v>
      </c>
      <c r="N672" s="1" t="str">
        <f>_xlfn.XLOOKUP(D672,Product_Dim!$A$2:$A$101,Product_Dim!$B$2:$B$101,"Not Found")</f>
        <v>Women's Yoga Pants</v>
      </c>
      <c r="O672" s="1" t="str">
        <f>_xlfn.XLOOKUP(D672,Product_Dim!$A$2:$A$101,Product_Dim!$C$2:$C$101)</f>
        <v>Clothing</v>
      </c>
      <c r="P672" s="1">
        <f>_xlfn.XLOOKUP(D672,Product_Dim!$A$2:$A$101,Product_Dim!$H$2:$H$101)</f>
        <v>306.45999999999998</v>
      </c>
      <c r="Q672" s="1" t="str">
        <f>_xlfn.XLOOKUP(C672,'Customer_Dim'!$A$2:$A$501,'Customer_Dim'!$I$2:$I$501)</f>
        <v>Bronze</v>
      </c>
      <c r="R672" s="1" t="str">
        <f>_xlfn.XLOOKUP(C672,'Customer_Dim'!$A$2:$A$501,'Customer_Dim'!$D$2:$D$501)</f>
        <v>Male</v>
      </c>
      <c r="S672" s="1" t="str">
        <f>_xlfn.XLOOKUP(C672,'Customer_Dim'!$A$2:$A$501,'Customer_Dim'!$L$2:$L$501)</f>
        <v>Middle Age</v>
      </c>
      <c r="T672" s="1" t="str">
        <f>_xlfn.XLOOKUP(E672,Store_Dim!$A$2:$A$21,Store_Dim!$C$2:$C$21)</f>
        <v>East</v>
      </c>
      <c r="U672" s="1" t="str">
        <f>_xlfn.XLOOKUP(E672,Store_Dim!$A$2:$A$21,Store_Dim!$E$2:$E$21)</f>
        <v>Flagship</v>
      </c>
      <c r="V672" s="1">
        <f>Table8[[#This Row],[Cost]]*Table8[[#This Row],[Quantity]]</f>
        <v>612.91999999999996</v>
      </c>
      <c r="W672" s="1">
        <f>Table8[[#This Row],[Total_Amount]]-Table8[[#This Row],[Total Cost]]</f>
        <v>-381.90019999999993</v>
      </c>
    </row>
    <row r="673" spans="1:23" hidden="1" x14ac:dyDescent="0.25">
      <c r="A673" t="s">
        <v>2769</v>
      </c>
      <c r="B673" s="3">
        <v>45660</v>
      </c>
      <c r="C673" t="s">
        <v>520</v>
      </c>
      <c r="D673" t="s">
        <v>1827</v>
      </c>
      <c r="E673" t="s">
        <v>1883</v>
      </c>
      <c r="F673" s="4">
        <f>IF(ISBLANK(Sales_Fact[[#This Row],[Quantity]]),MEDIAN(Sales_Fact[Quantity]),Sales_Fact[[#This Row],[Quantity]])</f>
        <v>4</v>
      </c>
      <c r="G673" s="1">
        <f>IF(ISBLANK(Sales_Fact[[#This Row],[Unit_Price]]),MEDIAN(Sales_Fact[Unit_Price]),Sales_Fact[[#This Row],[Unit_Price]])</f>
        <v>682.11</v>
      </c>
      <c r="H673" s="2">
        <f>IF(ISBLANK(Sales_Fact[[#This Row],[Discount]]),MEDIAN(Sales_Fact[Discount]),Sales_Fact[[#This Row],[Discount]])</f>
        <v>0.14000000000000001</v>
      </c>
      <c r="I673" t="s">
        <v>1868</v>
      </c>
      <c r="J673" s="1">
        <f>Sales_Fact[[#This Row],[Quantity2]]*Sales_Fact[[#This Row],[Unit_Price3]]*(1-Sales_Fact[[#This Row],[Discount4]])</f>
        <v>2346.4584</v>
      </c>
      <c r="K673" s="1">
        <f>Sales_Fact[[#This Row],[Quantity2]]*Sales_Fact[[#This Row],[Unit_Price3]]</f>
        <v>2728.44</v>
      </c>
      <c r="L673" s="1">
        <f>Sales_Fact[[#This Row],[Gross Amount]]*Sales_Fact[[#This Row],[Discount4]]</f>
        <v>381.98160000000007</v>
      </c>
      <c r="M673" s="1" t="str">
        <f>IF(Sales_Fact[[#This Row],[Total_Amount5]]&gt;1000,"High Value","Standard")</f>
        <v>High Value</v>
      </c>
      <c r="N673" s="1" t="str">
        <f>_xlfn.XLOOKUP(D673,Product_Dim!$A$2:$A$101,Product_Dim!$B$2:$B$101,"Not Found")</f>
        <v>Microwave Oven</v>
      </c>
      <c r="O673" s="1" t="str">
        <f>_xlfn.XLOOKUP(D673,Product_Dim!$A$2:$A$101,Product_Dim!$C$2:$C$101)</f>
        <v>Home</v>
      </c>
      <c r="P673" s="1">
        <f>_xlfn.XLOOKUP(D673,Product_Dim!$A$2:$A$101,Product_Dim!$H$2:$H$101)</f>
        <v>447.43</v>
      </c>
      <c r="Q673" s="1" t="str">
        <f>_xlfn.XLOOKUP(C673,'Customer_Dim'!$A$2:$A$501,'Customer_Dim'!$I$2:$I$501)</f>
        <v>Bronze</v>
      </c>
      <c r="R673" s="1" t="str">
        <f>_xlfn.XLOOKUP(C673,'Customer_Dim'!$A$2:$A$501,'Customer_Dim'!$D$2:$D$501)</f>
        <v>Male</v>
      </c>
      <c r="S673" s="1" t="str">
        <f>_xlfn.XLOOKUP(C673,'Customer_Dim'!$A$2:$A$501,'Customer_Dim'!$L$2:$L$501)</f>
        <v>Middle Age</v>
      </c>
      <c r="T673" s="1" t="str">
        <f>_xlfn.XLOOKUP(E673,Store_Dim!$A$2:$A$21,Store_Dim!$C$2:$C$21)</f>
        <v>North</v>
      </c>
      <c r="U673" s="1" t="str">
        <f>_xlfn.XLOOKUP(E673,Store_Dim!$A$2:$A$21,Store_Dim!$E$2:$E$21)</f>
        <v>Flagship</v>
      </c>
      <c r="V673" s="1">
        <f>Table8[[#This Row],[Cost]]*Table8[[#This Row],[Quantity]]</f>
        <v>1789.72</v>
      </c>
      <c r="W673" s="1">
        <f>Table8[[#This Row],[Total_Amount]]-Table8[[#This Row],[Total Cost]]</f>
        <v>556.73839999999996</v>
      </c>
    </row>
    <row r="674" spans="1:23" hidden="1" x14ac:dyDescent="0.25">
      <c r="A674" t="s">
        <v>3671</v>
      </c>
      <c r="B674" s="3">
        <v>45718</v>
      </c>
      <c r="C674" t="s">
        <v>520</v>
      </c>
      <c r="D674" t="s">
        <v>1716</v>
      </c>
      <c r="E674" t="s">
        <v>1886</v>
      </c>
      <c r="F674" s="4">
        <f>IF(ISBLANK(Sales_Fact[[#This Row],[Quantity]]),MEDIAN(Sales_Fact[Quantity]),Sales_Fact[[#This Row],[Quantity]])</f>
        <v>4</v>
      </c>
      <c r="G674" s="1">
        <f>IF(ISBLANK(Sales_Fact[[#This Row],[Unit_Price]]),MEDIAN(Sales_Fact[Unit_Price]),Sales_Fact[[#This Row],[Unit_Price]])</f>
        <v>502.95</v>
      </c>
      <c r="H674" s="2">
        <f>IF(ISBLANK(Sales_Fact[[#This Row],[Discount]]),MEDIAN(Sales_Fact[Discount]),Sales_Fact[[#This Row],[Discount]])</f>
        <v>0.14000000000000001</v>
      </c>
      <c r="I674" t="s">
        <v>1861</v>
      </c>
      <c r="J674" s="1">
        <f>Sales_Fact[[#This Row],[Quantity2]]*Sales_Fact[[#This Row],[Unit_Price3]]*(1-Sales_Fact[[#This Row],[Discount4]])</f>
        <v>1730.1479999999999</v>
      </c>
      <c r="K674" s="1">
        <f>Sales_Fact[[#This Row],[Quantity2]]*Sales_Fact[[#This Row],[Unit_Price3]]</f>
        <v>2011.8</v>
      </c>
      <c r="L674" s="1">
        <f>Sales_Fact[[#This Row],[Gross Amount]]*Sales_Fact[[#This Row],[Discount4]]</f>
        <v>281.65200000000004</v>
      </c>
      <c r="M674" s="1" t="str">
        <f>IF(Sales_Fact[[#This Row],[Total_Amount5]]&gt;1000,"High Value","Standard")</f>
        <v>High Value</v>
      </c>
      <c r="N674" s="1" t="str">
        <f>_xlfn.XLOOKUP(D674,Product_Dim!$A$2:$A$101,Product_Dim!$B$2:$B$101,"Not Found")</f>
        <v>Ceramic Plant Pot</v>
      </c>
      <c r="O674" s="1" t="str">
        <f>_xlfn.XLOOKUP(D674,Product_Dim!$A$2:$A$101,Product_Dim!$C$2:$C$101)</f>
        <v>Home</v>
      </c>
      <c r="P674" s="1">
        <f>_xlfn.XLOOKUP(D674,Product_Dim!$A$2:$A$101,Product_Dim!$H$2:$H$101)</f>
        <v>81.75</v>
      </c>
      <c r="Q674" s="1" t="str">
        <f>_xlfn.XLOOKUP(C674,'Customer_Dim'!$A$2:$A$501,'Customer_Dim'!$I$2:$I$501)</f>
        <v>Bronze</v>
      </c>
      <c r="R674" s="1" t="str">
        <f>_xlfn.XLOOKUP(C674,'Customer_Dim'!$A$2:$A$501,'Customer_Dim'!$D$2:$D$501)</f>
        <v>Male</v>
      </c>
      <c r="S674" s="1" t="str">
        <f>_xlfn.XLOOKUP(C674,'Customer_Dim'!$A$2:$A$501,'Customer_Dim'!$L$2:$L$501)</f>
        <v>Middle Age</v>
      </c>
      <c r="T674" s="1" t="str">
        <f>_xlfn.XLOOKUP(E674,Store_Dim!$A$2:$A$21,Store_Dim!$C$2:$C$21)</f>
        <v>West</v>
      </c>
      <c r="U674" s="1" t="str">
        <f>_xlfn.XLOOKUP(E674,Store_Dim!$A$2:$A$21,Store_Dim!$E$2:$E$21)</f>
        <v>Flagship</v>
      </c>
      <c r="V674" s="1">
        <f>Table8[[#This Row],[Cost]]*Table8[[#This Row],[Quantity]]</f>
        <v>327</v>
      </c>
      <c r="W674" s="1">
        <f>Table8[[#This Row],[Total_Amount]]-Table8[[#This Row],[Total Cost]]</f>
        <v>1403.1479999999999</v>
      </c>
    </row>
    <row r="675" spans="1:23" hidden="1" x14ac:dyDescent="0.25">
      <c r="A675" t="s">
        <v>2854</v>
      </c>
      <c r="B675" s="3">
        <v>45629</v>
      </c>
      <c r="C675" t="s">
        <v>523</v>
      </c>
      <c r="D675" t="s">
        <v>1737</v>
      </c>
      <c r="E675" t="s">
        <v>1881</v>
      </c>
      <c r="F675" s="4">
        <f>IF(ISBLANK(Sales_Fact[[#This Row],[Quantity]]),MEDIAN(Sales_Fact[Quantity]),Sales_Fact[[#This Row],[Quantity]])</f>
        <v>2</v>
      </c>
      <c r="G675" s="1">
        <f>IF(ISBLANK(Sales_Fact[[#This Row],[Unit_Price]]),MEDIAN(Sales_Fact[Unit_Price]),Sales_Fact[[#This Row],[Unit_Price]])</f>
        <v>472.08</v>
      </c>
      <c r="H675" s="2">
        <f>IF(ISBLANK(Sales_Fact[[#This Row],[Discount]]),MEDIAN(Sales_Fact[Discount]),Sales_Fact[[#This Row],[Discount]])</f>
        <v>7.0000000000000007E-2</v>
      </c>
      <c r="I675" t="s">
        <v>1861</v>
      </c>
      <c r="J675" s="1">
        <f>Sales_Fact[[#This Row],[Quantity2]]*Sales_Fact[[#This Row],[Unit_Price3]]*(1-Sales_Fact[[#This Row],[Discount4]])</f>
        <v>878.0687999999999</v>
      </c>
      <c r="K675" s="1">
        <f>Sales_Fact[[#This Row],[Quantity2]]*Sales_Fact[[#This Row],[Unit_Price3]]</f>
        <v>944.16</v>
      </c>
      <c r="L675" s="1">
        <f>Sales_Fact[[#This Row],[Gross Amount]]*Sales_Fact[[#This Row],[Discount4]]</f>
        <v>66.091200000000001</v>
      </c>
      <c r="M675" s="1" t="str">
        <f>IF(Sales_Fact[[#This Row],[Total_Amount5]]&gt;1000,"High Value","Standard")</f>
        <v>Standard</v>
      </c>
      <c r="N675" s="1" t="str">
        <f>_xlfn.XLOOKUP(D675,Product_Dim!$A$2:$A$101,Product_Dim!$B$2:$B$101,"Not Found")</f>
        <v>Laptop Cooling Pad</v>
      </c>
      <c r="O675" s="1" t="str">
        <f>_xlfn.XLOOKUP(D675,Product_Dim!$A$2:$A$101,Product_Dim!$C$2:$C$101)</f>
        <v>Electronics</v>
      </c>
      <c r="P675" s="1">
        <f>_xlfn.XLOOKUP(D675,Product_Dim!$A$2:$A$101,Product_Dim!$H$2:$H$101)</f>
        <v>86.42</v>
      </c>
      <c r="Q675" s="1" t="str">
        <f>_xlfn.XLOOKUP(C675,'Customer_Dim'!$A$2:$A$501,'Customer_Dim'!$I$2:$I$501)</f>
        <v>Gold</v>
      </c>
      <c r="R675" s="1" t="str">
        <f>_xlfn.XLOOKUP(C675,'Customer_Dim'!$A$2:$A$501,'Customer_Dim'!$D$2:$D$501)</f>
        <v>Female</v>
      </c>
      <c r="S675" s="1" t="str">
        <f>_xlfn.XLOOKUP(C675,'Customer_Dim'!$A$2:$A$501,'Customer_Dim'!$L$2:$L$501)</f>
        <v>Middle Age</v>
      </c>
      <c r="T675" s="1" t="str">
        <f>_xlfn.XLOOKUP(E675,Store_Dim!$A$2:$A$21,Store_Dim!$C$2:$C$21)</f>
        <v>South</v>
      </c>
      <c r="U675" s="1" t="str">
        <f>_xlfn.XLOOKUP(E675,Store_Dim!$A$2:$A$21,Store_Dim!$E$2:$E$21)</f>
        <v>Outlet</v>
      </c>
      <c r="V675" s="1">
        <f>Table8[[#This Row],[Cost]]*Table8[[#This Row],[Quantity]]</f>
        <v>172.84</v>
      </c>
      <c r="W675" s="1">
        <f>Table8[[#This Row],[Total_Amount]]-Table8[[#This Row],[Total Cost]]</f>
        <v>705.22879999999986</v>
      </c>
    </row>
    <row r="676" spans="1:23" x14ac:dyDescent="0.25">
      <c r="A676" t="s">
        <v>3251</v>
      </c>
      <c r="B676" s="3">
        <v>45244</v>
      </c>
      <c r="C676" t="s">
        <v>523</v>
      </c>
      <c r="D676" t="s">
        <v>1749</v>
      </c>
      <c r="E676" t="s">
        <v>1879</v>
      </c>
      <c r="F676" s="4">
        <f>IF(ISBLANK(Sales_Fact[[#This Row],[Quantity]]),MEDIAN(Sales_Fact[Quantity]),Sales_Fact[[#This Row],[Quantity]])</f>
        <v>2</v>
      </c>
      <c r="G676" s="21">
        <f>IF(ISBLANK(Sales_Fact[[#This Row],[Unit_Price]]),MEDIAN(Sales_Fact[Unit_Price]),Sales_Fact[[#This Row],[Unit_Price]])</f>
        <v>218.11</v>
      </c>
      <c r="H676" s="2">
        <f>IF(ISBLANK(Sales_Fact[[#This Row],[Discount]]),MEDIAN(Sales_Fact[Discount]),Sales_Fact[[#This Row],[Discount]])</f>
        <v>0.02</v>
      </c>
      <c r="I676" t="s">
        <v>1864</v>
      </c>
      <c r="J676" s="21">
        <f>Sales_Fact[[#This Row],[Quantity2]]*Sales_Fact[[#This Row],[Unit_Price3]]*(1-Sales_Fact[[#This Row],[Discount4]])</f>
        <v>427.49560000000002</v>
      </c>
      <c r="K676" s="21">
        <f>Sales_Fact[[#This Row],[Quantity2]]*Sales_Fact[[#This Row],[Unit_Price3]]</f>
        <v>436.22</v>
      </c>
      <c r="L676" s="21">
        <f>Sales_Fact[[#This Row],[Gross Amount]]*Sales_Fact[[#This Row],[Discount4]]</f>
        <v>8.724400000000001</v>
      </c>
      <c r="M676" s="1" t="str">
        <f>IF(Sales_Fact[[#This Row],[Total_Amount5]]&gt;1000,"High Value","Standard")</f>
        <v>Standard</v>
      </c>
      <c r="N676" s="1" t="str">
        <f>_xlfn.XLOOKUP(D676,Product_Dim!$A$2:$A$101,Product_Dim!$B$2:$B$101,"Not Found")</f>
        <v>Women's Hair Dryer Brush</v>
      </c>
      <c r="O676" s="1" t="str">
        <f>_xlfn.XLOOKUP(D676,Product_Dim!$A$2:$A$101,Product_Dim!$C$2:$C$101)</f>
        <v>Beauty</v>
      </c>
      <c r="P676" s="1">
        <f>_xlfn.XLOOKUP(D676,Product_Dim!$A$2:$A$101,Product_Dim!$H$2:$H$101)</f>
        <v>340.39</v>
      </c>
      <c r="Q676" s="1" t="str">
        <f>_xlfn.XLOOKUP(C676,'Customer_Dim'!$A$2:$A$501,'Customer_Dim'!$I$2:$I$501)</f>
        <v>Gold</v>
      </c>
      <c r="R676" s="1" t="str">
        <f>_xlfn.XLOOKUP(C676,'Customer_Dim'!$A$2:$A$501,'Customer_Dim'!$D$2:$D$501)</f>
        <v>Female</v>
      </c>
      <c r="S676" s="1" t="str">
        <f>_xlfn.XLOOKUP(C676,'Customer_Dim'!$A$2:$A$501,'Customer_Dim'!$L$2:$L$501)</f>
        <v>Middle Age</v>
      </c>
      <c r="T676" s="1" t="str">
        <f>_xlfn.XLOOKUP(E676,Store_Dim!$A$2:$A$21,Store_Dim!$C$2:$C$21)</f>
        <v>East</v>
      </c>
      <c r="U676" s="1" t="str">
        <f>_xlfn.XLOOKUP(E676,Store_Dim!$A$2:$A$21,Store_Dim!$E$2:$E$21)</f>
        <v>Flagship</v>
      </c>
      <c r="V676" s="21">
        <f>Table8[[#This Row],[Cost]]*Table8[[#This Row],[Quantity]]</f>
        <v>680.78</v>
      </c>
      <c r="W676" s="21">
        <f>Table8[[#This Row],[Total_Amount]]-Table8[[#This Row],[Total Cost]]</f>
        <v>-253.28439999999995</v>
      </c>
    </row>
    <row r="677" spans="1:23" x14ac:dyDescent="0.25">
      <c r="A677" t="s">
        <v>2839</v>
      </c>
      <c r="B677" s="3">
        <v>45699</v>
      </c>
      <c r="C677" t="s">
        <v>523</v>
      </c>
      <c r="D677" t="s">
        <v>1740</v>
      </c>
      <c r="E677" t="s">
        <v>1892</v>
      </c>
      <c r="F677" s="4">
        <f>IF(ISBLANK(Sales_Fact[[#This Row],[Quantity]]),MEDIAN(Sales_Fact[Quantity]),Sales_Fact[[#This Row],[Quantity]])</f>
        <v>4</v>
      </c>
      <c r="G677" s="21">
        <f>IF(ISBLANK(Sales_Fact[[#This Row],[Unit_Price]]),MEDIAN(Sales_Fact[Unit_Price]),Sales_Fact[[#This Row],[Unit_Price]])</f>
        <v>845.58</v>
      </c>
      <c r="H677" s="2">
        <f>IF(ISBLANK(Sales_Fact[[#This Row],[Discount]]),MEDIAN(Sales_Fact[Discount]),Sales_Fact[[#This Row],[Discount]])</f>
        <v>0.06</v>
      </c>
      <c r="I677" t="s">
        <v>1864</v>
      </c>
      <c r="J677" s="21">
        <f>Sales_Fact[[#This Row],[Quantity2]]*Sales_Fact[[#This Row],[Unit_Price3]]*(1-Sales_Fact[[#This Row],[Discount4]])</f>
        <v>3179.3807999999999</v>
      </c>
      <c r="K677" s="21">
        <f>Sales_Fact[[#This Row],[Quantity2]]*Sales_Fact[[#This Row],[Unit_Price3]]</f>
        <v>3382.32</v>
      </c>
      <c r="L677" s="21">
        <f>Sales_Fact[[#This Row],[Gross Amount]]*Sales_Fact[[#This Row],[Discount4]]</f>
        <v>202.9392</v>
      </c>
      <c r="M677" s="1" t="str">
        <f>IF(Sales_Fact[[#This Row],[Total_Amount5]]&gt;1000,"High Value","Standard")</f>
        <v>High Value</v>
      </c>
      <c r="N677" s="1" t="str">
        <f>_xlfn.XLOOKUP(D677,Product_Dim!$A$2:$A$101,Product_Dim!$B$2:$B$101,"Not Found")</f>
        <v>Organic Sunscreen Lotion</v>
      </c>
      <c r="O677" s="1" t="str">
        <f>_xlfn.XLOOKUP(D677,Product_Dim!$A$2:$A$101,Product_Dim!$C$2:$C$101)</f>
        <v>Beauty</v>
      </c>
      <c r="P677" s="1">
        <f>_xlfn.XLOOKUP(D677,Product_Dim!$A$2:$A$101,Product_Dim!$H$2:$H$101)</f>
        <v>266.86</v>
      </c>
      <c r="Q677" s="1" t="str">
        <f>_xlfn.XLOOKUP(C677,'Customer_Dim'!$A$2:$A$501,'Customer_Dim'!$I$2:$I$501)</f>
        <v>Gold</v>
      </c>
      <c r="R677" s="1" t="str">
        <f>_xlfn.XLOOKUP(C677,'Customer_Dim'!$A$2:$A$501,'Customer_Dim'!$D$2:$D$501)</f>
        <v>Female</v>
      </c>
      <c r="S677" s="1" t="str">
        <f>_xlfn.XLOOKUP(C677,'Customer_Dim'!$A$2:$A$501,'Customer_Dim'!$L$2:$L$501)</f>
        <v>Middle Age</v>
      </c>
      <c r="T677" s="1" t="str">
        <f>_xlfn.XLOOKUP(E677,Store_Dim!$A$2:$A$21,Store_Dim!$C$2:$C$21)</f>
        <v>East</v>
      </c>
      <c r="U677" s="1" t="str">
        <f>_xlfn.XLOOKUP(E677,Store_Dim!$A$2:$A$21,Store_Dim!$E$2:$E$21)</f>
        <v>Online</v>
      </c>
      <c r="V677" s="21">
        <f>Table8[[#This Row],[Cost]]*Table8[[#This Row],[Quantity]]</f>
        <v>1067.44</v>
      </c>
      <c r="W677" s="21">
        <f>Table8[[#This Row],[Total_Amount]]-Table8[[#This Row],[Total Cost]]</f>
        <v>2111.9407999999999</v>
      </c>
    </row>
    <row r="678" spans="1:23" hidden="1" x14ac:dyDescent="0.25">
      <c r="A678" t="s">
        <v>3861</v>
      </c>
      <c r="B678" s="3">
        <v>45256</v>
      </c>
      <c r="C678" t="s">
        <v>526</v>
      </c>
      <c r="D678" t="s">
        <v>1594</v>
      </c>
      <c r="E678" t="s">
        <v>1913</v>
      </c>
      <c r="F678" s="4">
        <f>IF(ISBLANK(Sales_Fact[[#This Row],[Quantity]]),MEDIAN(Sales_Fact[Quantity]),Sales_Fact[[#This Row],[Quantity]])</f>
        <v>2</v>
      </c>
      <c r="G678" s="1">
        <f>IF(ISBLANK(Sales_Fact[[#This Row],[Unit_Price]]),MEDIAN(Sales_Fact[Unit_Price]),Sales_Fact[[#This Row],[Unit_Price]])</f>
        <v>111.28</v>
      </c>
      <c r="H678" s="2">
        <f>IF(ISBLANK(Sales_Fact[[#This Row],[Discount]]),MEDIAN(Sales_Fact[Discount]),Sales_Fact[[#This Row],[Discount]])</f>
        <v>0.14000000000000001</v>
      </c>
      <c r="I678" t="s">
        <v>1864</v>
      </c>
      <c r="J678" s="1">
        <f>Sales_Fact[[#This Row],[Quantity2]]*Sales_Fact[[#This Row],[Unit_Price3]]*(1-Sales_Fact[[#This Row],[Discount4]])</f>
        <v>191.4016</v>
      </c>
      <c r="K678" s="1">
        <f>Sales_Fact[[#This Row],[Quantity2]]*Sales_Fact[[#This Row],[Unit_Price3]]</f>
        <v>222.56</v>
      </c>
      <c r="L678" s="1">
        <f>Sales_Fact[[#This Row],[Gross Amount]]*Sales_Fact[[#This Row],[Discount4]]</f>
        <v>31.158400000000004</v>
      </c>
      <c r="M678" s="1" t="str">
        <f>IF(Sales_Fact[[#This Row],[Total_Amount5]]&gt;1000,"High Value","Standard")</f>
        <v>Standard</v>
      </c>
      <c r="N678" s="1" t="str">
        <f>_xlfn.XLOOKUP(D678,Product_Dim!$A$2:$A$101,Product_Dim!$B$2:$B$101,"Not Found")</f>
        <v>Decorative Wall Mirror</v>
      </c>
      <c r="O678" s="1" t="str">
        <f>_xlfn.XLOOKUP(D678,Product_Dim!$A$2:$A$101,Product_Dim!$C$2:$C$101)</f>
        <v>Home</v>
      </c>
      <c r="P678" s="1">
        <f>_xlfn.XLOOKUP(D678,Product_Dim!$A$2:$A$101,Product_Dim!$H$2:$H$101)</f>
        <v>48.01</v>
      </c>
      <c r="Q678" s="1" t="str">
        <f>_xlfn.XLOOKUP(C678,'Customer_Dim'!$A$2:$A$501,'Customer_Dim'!$I$2:$I$501)</f>
        <v>Gold</v>
      </c>
      <c r="R678" s="1" t="str">
        <f>_xlfn.XLOOKUP(C678,'Customer_Dim'!$A$2:$A$501,'Customer_Dim'!$D$2:$D$501)</f>
        <v>Female</v>
      </c>
      <c r="S678" s="1" t="str">
        <f>_xlfn.XLOOKUP(C678,'Customer_Dim'!$A$2:$A$501,'Customer_Dim'!$L$2:$L$501)</f>
        <v>Senior</v>
      </c>
      <c r="T678" s="1" t="str">
        <f>_xlfn.XLOOKUP(E678,Store_Dim!$A$2:$A$21,Store_Dim!$C$2:$C$21)</f>
        <v>North</v>
      </c>
      <c r="U678" s="1" t="str">
        <f>_xlfn.XLOOKUP(E678,Store_Dim!$A$2:$A$21,Store_Dim!$E$2:$E$21)</f>
        <v>Online</v>
      </c>
      <c r="V678" s="1">
        <f>Table8[[#This Row],[Cost]]*Table8[[#This Row],[Quantity]]</f>
        <v>96.02</v>
      </c>
      <c r="W678" s="1">
        <f>Table8[[#This Row],[Total_Amount]]-Table8[[#This Row],[Total Cost]]</f>
        <v>95.381600000000006</v>
      </c>
    </row>
    <row r="679" spans="1:23" x14ac:dyDescent="0.25">
      <c r="A679" t="s">
        <v>3149</v>
      </c>
      <c r="B679" s="3">
        <v>45889</v>
      </c>
      <c r="C679" t="s">
        <v>526</v>
      </c>
      <c r="D679" t="s">
        <v>1731</v>
      </c>
      <c r="E679" t="s">
        <v>1901</v>
      </c>
      <c r="F679" s="4">
        <f>IF(ISBLANK(Sales_Fact[[#This Row],[Quantity]]),MEDIAN(Sales_Fact[Quantity]),Sales_Fact[[#This Row],[Quantity]])</f>
        <v>2</v>
      </c>
      <c r="G679" s="21">
        <f>IF(ISBLANK(Sales_Fact[[#This Row],[Unit_Price]]),MEDIAN(Sales_Fact[Unit_Price]),Sales_Fact[[#This Row],[Unit_Price]])</f>
        <v>37.21</v>
      </c>
      <c r="H679" s="2">
        <f>IF(ISBLANK(Sales_Fact[[#This Row],[Discount]]),MEDIAN(Sales_Fact[Discount]),Sales_Fact[[#This Row],[Discount]])</f>
        <v>0.19</v>
      </c>
      <c r="I679" t="s">
        <v>1864</v>
      </c>
      <c r="J679" s="21">
        <f>Sales_Fact[[#This Row],[Quantity2]]*Sales_Fact[[#This Row],[Unit_Price3]]*(1-Sales_Fact[[#This Row],[Discount4]])</f>
        <v>60.280200000000008</v>
      </c>
      <c r="K679" s="21">
        <f>Sales_Fact[[#This Row],[Quantity2]]*Sales_Fact[[#This Row],[Unit_Price3]]</f>
        <v>74.42</v>
      </c>
      <c r="L679" s="21">
        <f>Sales_Fact[[#This Row],[Gross Amount]]*Sales_Fact[[#This Row],[Discount4]]</f>
        <v>14.139800000000001</v>
      </c>
      <c r="M679" s="1" t="str">
        <f>IF(Sales_Fact[[#This Row],[Total_Amount5]]&gt;1000,"High Value","Standard")</f>
        <v>Standard</v>
      </c>
      <c r="N679" s="1" t="str">
        <f>_xlfn.XLOOKUP(D679,Product_Dim!$A$2:$A$101,Product_Dim!$B$2:$B$101,"Not Found")</f>
        <v>Luxury Perfume Spray</v>
      </c>
      <c r="O679" s="1" t="str">
        <f>_xlfn.XLOOKUP(D679,Product_Dim!$A$2:$A$101,Product_Dim!$C$2:$C$101)</f>
        <v>Beauty</v>
      </c>
      <c r="P679" s="1">
        <f>_xlfn.XLOOKUP(D679,Product_Dim!$A$2:$A$101,Product_Dim!$H$2:$H$101)</f>
        <v>482.75</v>
      </c>
      <c r="Q679" s="1" t="str">
        <f>_xlfn.XLOOKUP(C679,'Customer_Dim'!$A$2:$A$501,'Customer_Dim'!$I$2:$I$501)</f>
        <v>Gold</v>
      </c>
      <c r="R679" s="1" t="str">
        <f>_xlfn.XLOOKUP(C679,'Customer_Dim'!$A$2:$A$501,'Customer_Dim'!$D$2:$D$501)</f>
        <v>Female</v>
      </c>
      <c r="S679" s="1" t="str">
        <f>_xlfn.XLOOKUP(C679,'Customer_Dim'!$A$2:$A$501,'Customer_Dim'!$L$2:$L$501)</f>
        <v>Senior</v>
      </c>
      <c r="T679" s="1" t="str">
        <f>_xlfn.XLOOKUP(E679,Store_Dim!$A$2:$A$21,Store_Dim!$C$2:$C$21)</f>
        <v>East</v>
      </c>
      <c r="U679" s="1" t="str">
        <f>_xlfn.XLOOKUP(E679,Store_Dim!$A$2:$A$21,Store_Dim!$E$2:$E$21)</f>
        <v>Online</v>
      </c>
      <c r="V679" s="21">
        <f>Table8[[#This Row],[Cost]]*Table8[[#This Row],[Quantity]]</f>
        <v>965.5</v>
      </c>
      <c r="W679" s="21">
        <f>Table8[[#This Row],[Total_Amount]]-Table8[[#This Row],[Total Cost]]</f>
        <v>-905.21979999999996</v>
      </c>
    </row>
    <row r="680" spans="1:23" hidden="1" x14ac:dyDescent="0.25">
      <c r="A680" t="s">
        <v>2927</v>
      </c>
      <c r="B680" s="3">
        <v>45520</v>
      </c>
      <c r="C680" t="s">
        <v>526</v>
      </c>
      <c r="D680" t="s">
        <v>1767</v>
      </c>
      <c r="E680" t="s">
        <v>1881</v>
      </c>
      <c r="F680" s="4">
        <f>IF(ISBLANK(Sales_Fact[[#This Row],[Quantity]]),MEDIAN(Sales_Fact[Quantity]),Sales_Fact[[#This Row],[Quantity]])</f>
        <v>1</v>
      </c>
      <c r="G680" s="1">
        <f>IF(ISBLANK(Sales_Fact[[#This Row],[Unit_Price]]),MEDIAN(Sales_Fact[Unit_Price]),Sales_Fact[[#This Row],[Unit_Price]])</f>
        <v>331.73</v>
      </c>
      <c r="H680" s="2">
        <f>IF(ISBLANK(Sales_Fact[[#This Row],[Discount]]),MEDIAN(Sales_Fact[Discount]),Sales_Fact[[#This Row],[Discount]])</f>
        <v>0.04</v>
      </c>
      <c r="I680" t="s">
        <v>1864</v>
      </c>
      <c r="J680" s="1">
        <f>Sales_Fact[[#This Row],[Quantity2]]*Sales_Fact[[#This Row],[Unit_Price3]]*(1-Sales_Fact[[#This Row],[Discount4]])</f>
        <v>318.46080000000001</v>
      </c>
      <c r="K680" s="1">
        <f>Sales_Fact[[#This Row],[Quantity2]]*Sales_Fact[[#This Row],[Unit_Price3]]</f>
        <v>331.73</v>
      </c>
      <c r="L680" s="1">
        <f>Sales_Fact[[#This Row],[Gross Amount]]*Sales_Fact[[#This Row],[Discount4]]</f>
        <v>13.269200000000001</v>
      </c>
      <c r="M680" s="1" t="str">
        <f>IF(Sales_Fact[[#This Row],[Total_Amount5]]&gt;1000,"High Value","Standard")</f>
        <v>Standard</v>
      </c>
      <c r="N680" s="1" t="str">
        <f>_xlfn.XLOOKUP(D680,Product_Dim!$A$2:$A$101,Product_Dim!$B$2:$B$101,"Not Found")</f>
        <v>Professional Jump Rope</v>
      </c>
      <c r="O680" s="1" t="str">
        <f>_xlfn.XLOOKUP(D680,Product_Dim!$A$2:$A$101,Product_Dim!$C$2:$C$101)</f>
        <v>Sports</v>
      </c>
      <c r="P680" s="1">
        <f>_xlfn.XLOOKUP(D680,Product_Dim!$A$2:$A$101,Product_Dim!$H$2:$H$101)</f>
        <v>477.61</v>
      </c>
      <c r="Q680" s="1" t="str">
        <f>_xlfn.XLOOKUP(C680,'Customer_Dim'!$A$2:$A$501,'Customer_Dim'!$I$2:$I$501)</f>
        <v>Gold</v>
      </c>
      <c r="R680" s="1" t="str">
        <f>_xlfn.XLOOKUP(C680,'Customer_Dim'!$A$2:$A$501,'Customer_Dim'!$D$2:$D$501)</f>
        <v>Female</v>
      </c>
      <c r="S680" s="1" t="str">
        <f>_xlfn.XLOOKUP(C680,'Customer_Dim'!$A$2:$A$501,'Customer_Dim'!$L$2:$L$501)</f>
        <v>Senior</v>
      </c>
      <c r="T680" s="1" t="str">
        <f>_xlfn.XLOOKUP(E680,Store_Dim!$A$2:$A$21,Store_Dim!$C$2:$C$21)</f>
        <v>South</v>
      </c>
      <c r="U680" s="1" t="str">
        <f>_xlfn.XLOOKUP(E680,Store_Dim!$A$2:$A$21,Store_Dim!$E$2:$E$21)</f>
        <v>Outlet</v>
      </c>
      <c r="V680" s="1">
        <f>Table8[[#This Row],[Cost]]*Table8[[#This Row],[Quantity]]</f>
        <v>477.61</v>
      </c>
      <c r="W680" s="1">
        <f>Table8[[#This Row],[Total_Amount]]-Table8[[#This Row],[Total Cost]]</f>
        <v>-159.14920000000001</v>
      </c>
    </row>
    <row r="681" spans="1:23" hidden="1" x14ac:dyDescent="0.25">
      <c r="A681" t="s">
        <v>3420</v>
      </c>
      <c r="B681" s="3">
        <v>45928</v>
      </c>
      <c r="C681" t="s">
        <v>526</v>
      </c>
      <c r="D681" t="s">
        <v>1806</v>
      </c>
      <c r="E681" t="s">
        <v>1886</v>
      </c>
      <c r="F681" s="4">
        <f>IF(ISBLANK(Sales_Fact[[#This Row],[Quantity]]),MEDIAN(Sales_Fact[Quantity]),Sales_Fact[[#This Row],[Quantity]])</f>
        <v>3</v>
      </c>
      <c r="G681" s="1">
        <f>IF(ISBLANK(Sales_Fact[[#This Row],[Unit_Price]]),MEDIAN(Sales_Fact[Unit_Price]),Sales_Fact[[#This Row],[Unit_Price]])</f>
        <v>306.70999999999998</v>
      </c>
      <c r="H681" s="2">
        <f>IF(ISBLANK(Sales_Fact[[#This Row],[Discount]]),MEDIAN(Sales_Fact[Discount]),Sales_Fact[[#This Row],[Discount]])</f>
        <v>0.09</v>
      </c>
      <c r="I681" t="s">
        <v>1864</v>
      </c>
      <c r="J681" s="1">
        <f>Sales_Fact[[#This Row],[Quantity2]]*Sales_Fact[[#This Row],[Unit_Price3]]*(1-Sales_Fact[[#This Row],[Discount4]])</f>
        <v>837.31829999999991</v>
      </c>
      <c r="K681" s="1">
        <f>Sales_Fact[[#This Row],[Quantity2]]*Sales_Fact[[#This Row],[Unit_Price3]]</f>
        <v>920.12999999999988</v>
      </c>
      <c r="L681" s="1">
        <f>Sales_Fact[[#This Row],[Gross Amount]]*Sales_Fact[[#This Row],[Discount4]]</f>
        <v>82.811699999999988</v>
      </c>
      <c r="M681" s="1" t="str">
        <f>IF(Sales_Fact[[#This Row],[Total_Amount5]]&gt;1000,"High Value","Standard")</f>
        <v>Standard</v>
      </c>
      <c r="N681" s="1" t="str">
        <f>_xlfn.XLOOKUP(D681,Product_Dim!$A$2:$A$101,Product_Dim!$B$2:$B$101,"Not Found")</f>
        <v>Women's Beanie Hat</v>
      </c>
      <c r="O681" s="1" t="str">
        <f>_xlfn.XLOOKUP(D681,Product_Dim!$A$2:$A$101,Product_Dim!$C$2:$C$101)</f>
        <v>Clothing</v>
      </c>
      <c r="P681" s="1">
        <f>_xlfn.XLOOKUP(D681,Product_Dim!$A$2:$A$101,Product_Dim!$H$2:$H$101)</f>
        <v>119.57</v>
      </c>
      <c r="Q681" s="1" t="str">
        <f>_xlfn.XLOOKUP(C681,'Customer_Dim'!$A$2:$A$501,'Customer_Dim'!$I$2:$I$501)</f>
        <v>Gold</v>
      </c>
      <c r="R681" s="1" t="str">
        <f>_xlfn.XLOOKUP(C681,'Customer_Dim'!$A$2:$A$501,'Customer_Dim'!$D$2:$D$501)</f>
        <v>Female</v>
      </c>
      <c r="S681" s="1" t="str">
        <f>_xlfn.XLOOKUP(C681,'Customer_Dim'!$A$2:$A$501,'Customer_Dim'!$L$2:$L$501)</f>
        <v>Senior</v>
      </c>
      <c r="T681" s="1" t="str">
        <f>_xlfn.XLOOKUP(E681,Store_Dim!$A$2:$A$21,Store_Dim!$C$2:$C$21)</f>
        <v>West</v>
      </c>
      <c r="U681" s="1" t="str">
        <f>_xlfn.XLOOKUP(E681,Store_Dim!$A$2:$A$21,Store_Dim!$E$2:$E$21)</f>
        <v>Flagship</v>
      </c>
      <c r="V681" s="1">
        <f>Table8[[#This Row],[Cost]]*Table8[[#This Row],[Quantity]]</f>
        <v>358.71</v>
      </c>
      <c r="W681" s="1">
        <f>Table8[[#This Row],[Total_Amount]]-Table8[[#This Row],[Total Cost]]</f>
        <v>478.60829999999993</v>
      </c>
    </row>
    <row r="682" spans="1:23" hidden="1" x14ac:dyDescent="0.25">
      <c r="A682" t="s">
        <v>3648</v>
      </c>
      <c r="B682" s="3">
        <v>45402</v>
      </c>
      <c r="C682" t="s">
        <v>529</v>
      </c>
      <c r="D682" t="s">
        <v>1737</v>
      </c>
      <c r="E682" t="s">
        <v>1888</v>
      </c>
      <c r="F682" s="4">
        <f>IF(ISBLANK(Sales_Fact[[#This Row],[Quantity]]),MEDIAN(Sales_Fact[Quantity]),Sales_Fact[[#This Row],[Quantity]])</f>
        <v>4</v>
      </c>
      <c r="G682" s="1">
        <f>IF(ISBLANK(Sales_Fact[[#This Row],[Unit_Price]]),MEDIAN(Sales_Fact[Unit_Price]),Sales_Fact[[#This Row],[Unit_Price]])</f>
        <v>484.92</v>
      </c>
      <c r="H682" s="2">
        <f>IF(ISBLANK(Sales_Fact[[#This Row],[Discount]]),MEDIAN(Sales_Fact[Discount]),Sales_Fact[[#This Row],[Discount]])</f>
        <v>0.28000000000000003</v>
      </c>
      <c r="I682" t="s">
        <v>1861</v>
      </c>
      <c r="J682" s="1">
        <f>Sales_Fact[[#This Row],[Quantity2]]*Sales_Fact[[#This Row],[Unit_Price3]]*(1-Sales_Fact[[#This Row],[Discount4]])</f>
        <v>1396.5696</v>
      </c>
      <c r="K682" s="1">
        <f>Sales_Fact[[#This Row],[Quantity2]]*Sales_Fact[[#This Row],[Unit_Price3]]</f>
        <v>1939.68</v>
      </c>
      <c r="L682" s="1">
        <f>Sales_Fact[[#This Row],[Gross Amount]]*Sales_Fact[[#This Row],[Discount4]]</f>
        <v>543.11040000000003</v>
      </c>
      <c r="M682" s="1" t="str">
        <f>IF(Sales_Fact[[#This Row],[Total_Amount5]]&gt;1000,"High Value","Standard")</f>
        <v>High Value</v>
      </c>
      <c r="N682" s="1" t="str">
        <f>_xlfn.XLOOKUP(D682,Product_Dim!$A$2:$A$101,Product_Dim!$B$2:$B$101,"Not Found")</f>
        <v>Laptop Cooling Pad</v>
      </c>
      <c r="O682" s="1" t="str">
        <f>_xlfn.XLOOKUP(D682,Product_Dim!$A$2:$A$101,Product_Dim!$C$2:$C$101)</f>
        <v>Electronics</v>
      </c>
      <c r="P682" s="1">
        <f>_xlfn.XLOOKUP(D682,Product_Dim!$A$2:$A$101,Product_Dim!$H$2:$H$101)</f>
        <v>86.42</v>
      </c>
      <c r="Q682" s="1" t="str">
        <f>_xlfn.XLOOKUP(C682,'Customer_Dim'!$A$2:$A$501,'Customer_Dim'!$I$2:$I$501)</f>
        <v>Bronze</v>
      </c>
      <c r="R682" s="1" t="str">
        <f>_xlfn.XLOOKUP(C682,'Customer_Dim'!$A$2:$A$501,'Customer_Dim'!$D$2:$D$501)</f>
        <v>Male</v>
      </c>
      <c r="S682" s="1" t="str">
        <f>_xlfn.XLOOKUP(C682,'Customer_Dim'!$A$2:$A$501,'Customer_Dim'!$L$2:$L$501)</f>
        <v>Middle Age</v>
      </c>
      <c r="T682" s="1" t="str">
        <f>_xlfn.XLOOKUP(E682,Store_Dim!$A$2:$A$21,Store_Dim!$C$2:$C$21)</f>
        <v>North</v>
      </c>
      <c r="U682" s="1" t="str">
        <f>_xlfn.XLOOKUP(E682,Store_Dim!$A$2:$A$21,Store_Dim!$E$2:$E$21)</f>
        <v>Flagship</v>
      </c>
      <c r="V682" s="1">
        <f>Table8[[#This Row],[Cost]]*Table8[[#This Row],[Quantity]]</f>
        <v>345.68</v>
      </c>
      <c r="W682" s="1">
        <f>Table8[[#This Row],[Total_Amount]]-Table8[[#This Row],[Total Cost]]</f>
        <v>1050.8896</v>
      </c>
    </row>
    <row r="683" spans="1:23" x14ac:dyDescent="0.25">
      <c r="A683" t="s">
        <v>2617</v>
      </c>
      <c r="B683" s="3">
        <v>45263</v>
      </c>
      <c r="C683" t="s">
        <v>529</v>
      </c>
      <c r="D683" t="s">
        <v>1800</v>
      </c>
      <c r="E683" t="s">
        <v>1899</v>
      </c>
      <c r="F683" s="4">
        <f>IF(ISBLANK(Sales_Fact[[#This Row],[Quantity]]),MEDIAN(Sales_Fact[Quantity]),Sales_Fact[[#This Row],[Quantity]])</f>
        <v>2</v>
      </c>
      <c r="G683" s="21">
        <f>IF(ISBLANK(Sales_Fact[[#This Row],[Unit_Price]]),MEDIAN(Sales_Fact[Unit_Price]),Sales_Fact[[#This Row],[Unit_Price]])</f>
        <v>42.04</v>
      </c>
      <c r="H683" s="2">
        <f>IF(ISBLANK(Sales_Fact[[#This Row],[Discount]]),MEDIAN(Sales_Fact[Discount]),Sales_Fact[[#This Row],[Discount]])</f>
        <v>7.0000000000000007E-2</v>
      </c>
      <c r="I683" t="s">
        <v>1868</v>
      </c>
      <c r="J683" s="21">
        <f>Sales_Fact[[#This Row],[Quantity2]]*Sales_Fact[[#This Row],[Unit_Price3]]*(1-Sales_Fact[[#This Row],[Discount4]])</f>
        <v>78.194399999999987</v>
      </c>
      <c r="K683" s="21">
        <f>Sales_Fact[[#This Row],[Quantity2]]*Sales_Fact[[#This Row],[Unit_Price3]]</f>
        <v>84.08</v>
      </c>
      <c r="L683" s="21">
        <f>Sales_Fact[[#This Row],[Gross Amount]]*Sales_Fact[[#This Row],[Discount4]]</f>
        <v>5.8856000000000002</v>
      </c>
      <c r="M683" s="1" t="str">
        <f>IF(Sales_Fact[[#This Row],[Total_Amount5]]&gt;1000,"High Value","Standard")</f>
        <v>Standard</v>
      </c>
      <c r="N683" s="1" t="str">
        <f>_xlfn.XLOOKUP(D683,Product_Dim!$A$2:$A$101,Product_Dim!$B$2:$B$101,"Not Found")</f>
        <v>Hydrating Face Cleanser</v>
      </c>
      <c r="O683" s="1" t="str">
        <f>_xlfn.XLOOKUP(D683,Product_Dim!$A$2:$A$101,Product_Dim!$C$2:$C$101)</f>
        <v>Beauty</v>
      </c>
      <c r="P683" s="1">
        <f>_xlfn.XLOOKUP(D683,Product_Dim!$A$2:$A$101,Product_Dim!$H$2:$H$101)</f>
        <v>242.96499999999997</v>
      </c>
      <c r="Q683" s="1" t="str">
        <f>_xlfn.XLOOKUP(C683,'Customer_Dim'!$A$2:$A$501,'Customer_Dim'!$I$2:$I$501)</f>
        <v>Bronze</v>
      </c>
      <c r="R683" s="1" t="str">
        <f>_xlfn.XLOOKUP(C683,'Customer_Dim'!$A$2:$A$501,'Customer_Dim'!$D$2:$D$501)</f>
        <v>Male</v>
      </c>
      <c r="S683" s="1" t="str">
        <f>_xlfn.XLOOKUP(C683,'Customer_Dim'!$A$2:$A$501,'Customer_Dim'!$L$2:$L$501)</f>
        <v>Middle Age</v>
      </c>
      <c r="T683" s="1" t="str">
        <f>_xlfn.XLOOKUP(E683,Store_Dim!$A$2:$A$21,Store_Dim!$C$2:$C$21)</f>
        <v>East</v>
      </c>
      <c r="U683" s="1" t="str">
        <f>_xlfn.XLOOKUP(E683,Store_Dim!$A$2:$A$21,Store_Dim!$E$2:$E$21)</f>
        <v>Flagship</v>
      </c>
      <c r="V683" s="21">
        <f>Table8[[#This Row],[Cost]]*Table8[[#This Row],[Quantity]]</f>
        <v>485.92999999999995</v>
      </c>
      <c r="W683" s="21">
        <f>Table8[[#This Row],[Total_Amount]]-Table8[[#This Row],[Total Cost]]</f>
        <v>-407.73559999999998</v>
      </c>
    </row>
    <row r="684" spans="1:23" hidden="1" x14ac:dyDescent="0.25">
      <c r="A684" t="s">
        <v>3827</v>
      </c>
      <c r="B684" s="3">
        <v>45382</v>
      </c>
      <c r="C684" t="s">
        <v>529</v>
      </c>
      <c r="D684" t="s">
        <v>1839</v>
      </c>
      <c r="E684" t="s">
        <v>1896</v>
      </c>
      <c r="F684" s="4">
        <f>IF(ISBLANK(Sales_Fact[[#This Row],[Quantity]]),MEDIAN(Sales_Fact[Quantity]),Sales_Fact[[#This Row],[Quantity]])</f>
        <v>3</v>
      </c>
      <c r="G684" s="1">
        <f>IF(ISBLANK(Sales_Fact[[#This Row],[Unit_Price]]),MEDIAN(Sales_Fact[Unit_Price]),Sales_Fact[[#This Row],[Unit_Price]])</f>
        <v>599.48</v>
      </c>
      <c r="H684" s="2">
        <f>IF(ISBLANK(Sales_Fact[[#This Row],[Discount]]),MEDIAN(Sales_Fact[Discount]),Sales_Fact[[#This Row],[Discount]])</f>
        <v>0.22</v>
      </c>
      <c r="I684" t="s">
        <v>1864</v>
      </c>
      <c r="J684" s="1">
        <f>Sales_Fact[[#This Row],[Quantity2]]*Sales_Fact[[#This Row],[Unit_Price3]]*(1-Sales_Fact[[#This Row],[Discount4]])</f>
        <v>1402.7832000000001</v>
      </c>
      <c r="K684" s="1">
        <f>Sales_Fact[[#This Row],[Quantity2]]*Sales_Fact[[#This Row],[Unit_Price3]]</f>
        <v>1798.44</v>
      </c>
      <c r="L684" s="1">
        <f>Sales_Fact[[#This Row],[Gross Amount]]*Sales_Fact[[#This Row],[Discount4]]</f>
        <v>395.65680000000003</v>
      </c>
      <c r="M684" s="1" t="str">
        <f>IF(Sales_Fact[[#This Row],[Total_Amount5]]&gt;1000,"High Value","Standard")</f>
        <v>High Value</v>
      </c>
      <c r="N684" s="1" t="str">
        <f>_xlfn.XLOOKUP(D684,Product_Dim!$A$2:$A$101,Product_Dim!$B$2:$B$101,"Not Found")</f>
        <v>Women's Formal Blazer</v>
      </c>
      <c r="O684" s="1" t="str">
        <f>_xlfn.XLOOKUP(D684,Product_Dim!$A$2:$A$101,Product_Dim!$C$2:$C$101)</f>
        <v>Clothing</v>
      </c>
      <c r="P684" s="1">
        <f>_xlfn.XLOOKUP(D684,Product_Dim!$A$2:$A$101,Product_Dim!$H$2:$H$101)</f>
        <v>358.47</v>
      </c>
      <c r="Q684" s="1" t="str">
        <f>_xlfn.XLOOKUP(C684,'Customer_Dim'!$A$2:$A$501,'Customer_Dim'!$I$2:$I$501)</f>
        <v>Bronze</v>
      </c>
      <c r="R684" s="1" t="str">
        <f>_xlfn.XLOOKUP(C684,'Customer_Dim'!$A$2:$A$501,'Customer_Dim'!$D$2:$D$501)</f>
        <v>Male</v>
      </c>
      <c r="S684" s="1" t="str">
        <f>_xlfn.XLOOKUP(C684,'Customer_Dim'!$A$2:$A$501,'Customer_Dim'!$L$2:$L$501)</f>
        <v>Middle Age</v>
      </c>
      <c r="T684" s="1" t="str">
        <f>_xlfn.XLOOKUP(E684,Store_Dim!$A$2:$A$21,Store_Dim!$C$2:$C$21)</f>
        <v>East</v>
      </c>
      <c r="U684" s="1" t="str">
        <f>_xlfn.XLOOKUP(E684,Store_Dim!$A$2:$A$21,Store_Dim!$E$2:$E$21)</f>
        <v>Flagship</v>
      </c>
      <c r="V684" s="1">
        <f>Table8[[#This Row],[Cost]]*Table8[[#This Row],[Quantity]]</f>
        <v>1075.4100000000001</v>
      </c>
      <c r="W684" s="1">
        <f>Table8[[#This Row],[Total_Amount]]-Table8[[#This Row],[Total Cost]]</f>
        <v>327.3732</v>
      </c>
    </row>
    <row r="685" spans="1:23" x14ac:dyDescent="0.25">
      <c r="A685" t="s">
        <v>2378</v>
      </c>
      <c r="B685" s="3">
        <v>45632</v>
      </c>
      <c r="C685" t="s">
        <v>529</v>
      </c>
      <c r="D685" t="s">
        <v>1698</v>
      </c>
      <c r="E685" t="s">
        <v>1872</v>
      </c>
      <c r="F685" s="4">
        <f>IF(ISBLANK(Sales_Fact[[#This Row],[Quantity]]),MEDIAN(Sales_Fact[Quantity]),Sales_Fact[[#This Row],[Quantity]])</f>
        <v>3</v>
      </c>
      <c r="G685" s="21">
        <f>IF(ISBLANK(Sales_Fact[[#This Row],[Unit_Price]]),MEDIAN(Sales_Fact[Unit_Price]),Sales_Fact[[#This Row],[Unit_Price]])</f>
        <v>401.42</v>
      </c>
      <c r="H685" s="2">
        <f>IF(ISBLANK(Sales_Fact[[#This Row],[Discount]]),MEDIAN(Sales_Fact[Discount]),Sales_Fact[[#This Row],[Discount]])</f>
        <v>0.01</v>
      </c>
      <c r="I685" t="s">
        <v>1868</v>
      </c>
      <c r="J685" s="21">
        <f>Sales_Fact[[#This Row],[Quantity2]]*Sales_Fact[[#This Row],[Unit_Price3]]*(1-Sales_Fact[[#This Row],[Discount4]])</f>
        <v>1192.2174</v>
      </c>
      <c r="K685" s="21">
        <f>Sales_Fact[[#This Row],[Quantity2]]*Sales_Fact[[#This Row],[Unit_Price3]]</f>
        <v>1204.26</v>
      </c>
      <c r="L685" s="21">
        <f>Sales_Fact[[#This Row],[Gross Amount]]*Sales_Fact[[#This Row],[Discount4]]</f>
        <v>12.0426</v>
      </c>
      <c r="M685" s="1" t="str">
        <f>IF(Sales_Fact[[#This Row],[Total_Amount5]]&gt;1000,"High Value","Standard")</f>
        <v>High Value</v>
      </c>
      <c r="N685" s="1" t="str">
        <f>_xlfn.XLOOKUP(D685,Product_Dim!$A$2:$A$101,Product_Dim!$B$2:$B$101,"Not Found")</f>
        <v>Men's Roll-On Perfume</v>
      </c>
      <c r="O685" s="1" t="str">
        <f>_xlfn.XLOOKUP(D685,Product_Dim!$A$2:$A$101,Product_Dim!$C$2:$C$101)</f>
        <v>Beauty</v>
      </c>
      <c r="P685" s="1">
        <f>_xlfn.XLOOKUP(D685,Product_Dim!$A$2:$A$101,Product_Dim!$H$2:$H$101)</f>
        <v>43.29</v>
      </c>
      <c r="Q685" s="1" t="str">
        <f>_xlfn.XLOOKUP(C685,'Customer_Dim'!$A$2:$A$501,'Customer_Dim'!$I$2:$I$501)</f>
        <v>Bronze</v>
      </c>
      <c r="R685" s="1" t="str">
        <f>_xlfn.XLOOKUP(C685,'Customer_Dim'!$A$2:$A$501,'Customer_Dim'!$D$2:$D$501)</f>
        <v>Male</v>
      </c>
      <c r="S685" s="1" t="str">
        <f>_xlfn.XLOOKUP(C685,'Customer_Dim'!$A$2:$A$501,'Customer_Dim'!$L$2:$L$501)</f>
        <v>Middle Age</v>
      </c>
      <c r="T685" s="1" t="str">
        <f>_xlfn.XLOOKUP(E685,Store_Dim!$A$2:$A$21,Store_Dim!$C$2:$C$21)</f>
        <v>South</v>
      </c>
      <c r="U685" s="1" t="str">
        <f>_xlfn.XLOOKUP(E685,Store_Dim!$A$2:$A$21,Store_Dim!$E$2:$E$21)</f>
        <v>Online</v>
      </c>
      <c r="V685" s="21">
        <f>Table8[[#This Row],[Cost]]*Table8[[#This Row],[Quantity]]</f>
        <v>129.87</v>
      </c>
      <c r="W685" s="21">
        <f>Table8[[#This Row],[Total_Amount]]-Table8[[#This Row],[Total Cost]]</f>
        <v>1062.3474000000001</v>
      </c>
    </row>
    <row r="686" spans="1:23" hidden="1" x14ac:dyDescent="0.25">
      <c r="A686" t="s">
        <v>3294</v>
      </c>
      <c r="B686" s="3">
        <v>45290</v>
      </c>
      <c r="C686" t="s">
        <v>529</v>
      </c>
      <c r="D686" t="s">
        <v>1713</v>
      </c>
      <c r="E686" t="s">
        <v>1904</v>
      </c>
      <c r="F686" s="4">
        <f>IF(ISBLANK(Sales_Fact[[#This Row],[Quantity]]),MEDIAN(Sales_Fact[Quantity]),Sales_Fact[[#This Row],[Quantity]])</f>
        <v>4</v>
      </c>
      <c r="G686" s="1">
        <f>IF(ISBLANK(Sales_Fact[[#This Row],[Unit_Price]]),MEDIAN(Sales_Fact[Unit_Price]),Sales_Fact[[#This Row],[Unit_Price]])</f>
        <v>442.54</v>
      </c>
      <c r="H686" s="2">
        <f>IF(ISBLANK(Sales_Fact[[#This Row],[Discount]]),MEDIAN(Sales_Fact[Discount]),Sales_Fact[[#This Row],[Discount]])</f>
        <v>0.06</v>
      </c>
      <c r="I686" t="s">
        <v>1864</v>
      </c>
      <c r="J686" s="1">
        <f>Sales_Fact[[#This Row],[Quantity2]]*Sales_Fact[[#This Row],[Unit_Price3]]*(1-Sales_Fact[[#This Row],[Discount4]])</f>
        <v>1663.9503999999999</v>
      </c>
      <c r="K686" s="1">
        <f>Sales_Fact[[#This Row],[Quantity2]]*Sales_Fact[[#This Row],[Unit_Price3]]</f>
        <v>1770.16</v>
      </c>
      <c r="L686" s="1">
        <f>Sales_Fact[[#This Row],[Gross Amount]]*Sales_Fact[[#This Row],[Discount4]]</f>
        <v>106.20959999999999</v>
      </c>
      <c r="M686" s="1" t="str">
        <f>IF(Sales_Fact[[#This Row],[Total_Amount5]]&gt;1000,"High Value","Standard")</f>
        <v>High Value</v>
      </c>
      <c r="N686" s="1" t="str">
        <f>_xlfn.XLOOKUP(D686,Product_Dim!$A$2:$A$101,Product_Dim!$B$2:$B$101,"Not Found")</f>
        <v>Sports Stopwatch Pro</v>
      </c>
      <c r="O686" s="1" t="str">
        <f>_xlfn.XLOOKUP(D686,Product_Dim!$A$2:$A$101,Product_Dim!$C$2:$C$101)</f>
        <v>Sports</v>
      </c>
      <c r="P686" s="1">
        <f>_xlfn.XLOOKUP(D686,Product_Dim!$A$2:$A$101,Product_Dim!$H$2:$H$101)</f>
        <v>434.84</v>
      </c>
      <c r="Q686" s="1" t="str">
        <f>_xlfn.XLOOKUP(C686,'Customer_Dim'!$A$2:$A$501,'Customer_Dim'!$I$2:$I$501)</f>
        <v>Bronze</v>
      </c>
      <c r="R686" s="1" t="str">
        <f>_xlfn.XLOOKUP(C686,'Customer_Dim'!$A$2:$A$501,'Customer_Dim'!$D$2:$D$501)</f>
        <v>Male</v>
      </c>
      <c r="S686" s="1" t="str">
        <f>_xlfn.XLOOKUP(C686,'Customer_Dim'!$A$2:$A$501,'Customer_Dim'!$L$2:$L$501)</f>
        <v>Middle Age</v>
      </c>
      <c r="T686" s="1" t="str">
        <f>_xlfn.XLOOKUP(E686,Store_Dim!$A$2:$A$21,Store_Dim!$C$2:$C$21)</f>
        <v>East</v>
      </c>
      <c r="U686" s="1" t="str">
        <f>_xlfn.XLOOKUP(E686,Store_Dim!$A$2:$A$21,Store_Dim!$E$2:$E$21)</f>
        <v>Online</v>
      </c>
      <c r="V686" s="1">
        <f>Table8[[#This Row],[Cost]]*Table8[[#This Row],[Quantity]]</f>
        <v>1739.36</v>
      </c>
      <c r="W686" s="1">
        <f>Table8[[#This Row],[Total_Amount]]-Table8[[#This Row],[Total Cost]]</f>
        <v>-75.409599999999955</v>
      </c>
    </row>
    <row r="687" spans="1:23" x14ac:dyDescent="0.25">
      <c r="A687" t="s">
        <v>3715</v>
      </c>
      <c r="B687" s="3">
        <v>45673</v>
      </c>
      <c r="C687" t="s">
        <v>529</v>
      </c>
      <c r="D687" t="s">
        <v>1743</v>
      </c>
      <c r="E687" t="s">
        <v>1879</v>
      </c>
      <c r="F687" s="4">
        <f>IF(ISBLANK(Sales_Fact[[#This Row],[Quantity]]),MEDIAN(Sales_Fact[Quantity]),Sales_Fact[[#This Row],[Quantity]])</f>
        <v>4</v>
      </c>
      <c r="G687" s="21">
        <f>IF(ISBLANK(Sales_Fact[[#This Row],[Unit_Price]]),MEDIAN(Sales_Fact[Unit_Price]),Sales_Fact[[#This Row],[Unit_Price]])</f>
        <v>451.41</v>
      </c>
      <c r="H687" s="2">
        <f>IF(ISBLANK(Sales_Fact[[#This Row],[Discount]]),MEDIAN(Sales_Fact[Discount]),Sales_Fact[[#This Row],[Discount]])</f>
        <v>0.06</v>
      </c>
      <c r="I687" t="s">
        <v>1861</v>
      </c>
      <c r="J687" s="21">
        <f>Sales_Fact[[#This Row],[Quantity2]]*Sales_Fact[[#This Row],[Unit_Price3]]*(1-Sales_Fact[[#This Row],[Discount4]])</f>
        <v>1697.3016</v>
      </c>
      <c r="K687" s="21">
        <f>Sales_Fact[[#This Row],[Quantity2]]*Sales_Fact[[#This Row],[Unit_Price3]]</f>
        <v>1805.64</v>
      </c>
      <c r="L687" s="21">
        <f>Sales_Fact[[#This Row],[Gross Amount]]*Sales_Fact[[#This Row],[Discount4]]</f>
        <v>108.33840000000001</v>
      </c>
      <c r="M687" s="1" t="str">
        <f>IF(Sales_Fact[[#This Row],[Total_Amount5]]&gt;1000,"High Value","Standard")</f>
        <v>High Value</v>
      </c>
      <c r="N687" s="1" t="str">
        <f>_xlfn.XLOOKUP(D687,Product_Dim!$A$2:$A$101,Product_Dim!$B$2:$B$101,"Not Found")</f>
        <v>Matte Lipstick Set</v>
      </c>
      <c r="O687" s="1" t="str">
        <f>_xlfn.XLOOKUP(D687,Product_Dim!$A$2:$A$101,Product_Dim!$C$2:$C$101)</f>
        <v>Beauty</v>
      </c>
      <c r="P687" s="1">
        <f>_xlfn.XLOOKUP(D687,Product_Dim!$A$2:$A$101,Product_Dim!$H$2:$H$101)</f>
        <v>299.11</v>
      </c>
      <c r="Q687" s="1" t="str">
        <f>_xlfn.XLOOKUP(C687,'Customer_Dim'!$A$2:$A$501,'Customer_Dim'!$I$2:$I$501)</f>
        <v>Bronze</v>
      </c>
      <c r="R687" s="1" t="str">
        <f>_xlfn.XLOOKUP(C687,'Customer_Dim'!$A$2:$A$501,'Customer_Dim'!$D$2:$D$501)</f>
        <v>Male</v>
      </c>
      <c r="S687" s="1" t="str">
        <f>_xlfn.XLOOKUP(C687,'Customer_Dim'!$A$2:$A$501,'Customer_Dim'!$L$2:$L$501)</f>
        <v>Middle Age</v>
      </c>
      <c r="T687" s="1" t="str">
        <f>_xlfn.XLOOKUP(E687,Store_Dim!$A$2:$A$21,Store_Dim!$C$2:$C$21)</f>
        <v>East</v>
      </c>
      <c r="U687" s="1" t="str">
        <f>_xlfn.XLOOKUP(E687,Store_Dim!$A$2:$A$21,Store_Dim!$E$2:$E$21)</f>
        <v>Flagship</v>
      </c>
      <c r="V687" s="21">
        <f>Table8[[#This Row],[Cost]]*Table8[[#This Row],[Quantity]]</f>
        <v>1196.44</v>
      </c>
      <c r="W687" s="21">
        <f>Table8[[#This Row],[Total_Amount]]-Table8[[#This Row],[Total Cost]]</f>
        <v>500.86159999999995</v>
      </c>
    </row>
    <row r="688" spans="1:23" hidden="1" x14ac:dyDescent="0.25">
      <c r="A688" t="s">
        <v>3330</v>
      </c>
      <c r="B688" s="3">
        <v>45893</v>
      </c>
      <c r="C688" t="s">
        <v>529</v>
      </c>
      <c r="D688" t="s">
        <v>1629</v>
      </c>
      <c r="E688" t="s">
        <v>1890</v>
      </c>
      <c r="F688" s="4">
        <f>IF(ISBLANK(Sales_Fact[[#This Row],[Quantity]]),MEDIAN(Sales_Fact[Quantity]),Sales_Fact[[#This Row],[Quantity]])</f>
        <v>4</v>
      </c>
      <c r="G688" s="1">
        <f>IF(ISBLANK(Sales_Fact[[#This Row],[Unit_Price]]),MEDIAN(Sales_Fact[Unit_Price]),Sales_Fact[[#This Row],[Unit_Price]])</f>
        <v>547.21</v>
      </c>
      <c r="H688" s="2">
        <f>IF(ISBLANK(Sales_Fact[[#This Row],[Discount]]),MEDIAN(Sales_Fact[Discount]),Sales_Fact[[#This Row],[Discount]])</f>
        <v>0.25</v>
      </c>
      <c r="I688" t="s">
        <v>1861</v>
      </c>
      <c r="J688" s="1">
        <f>Sales_Fact[[#This Row],[Quantity2]]*Sales_Fact[[#This Row],[Unit_Price3]]*(1-Sales_Fact[[#This Row],[Discount4]])</f>
        <v>1641.63</v>
      </c>
      <c r="K688" s="1">
        <f>Sales_Fact[[#This Row],[Quantity2]]*Sales_Fact[[#This Row],[Unit_Price3]]</f>
        <v>2188.84</v>
      </c>
      <c r="L688" s="1">
        <f>Sales_Fact[[#This Row],[Gross Amount]]*Sales_Fact[[#This Row],[Discount4]]</f>
        <v>547.21</v>
      </c>
      <c r="M688" s="1" t="str">
        <f>IF(Sales_Fact[[#This Row],[Total_Amount5]]&gt;1000,"High Value","Standard")</f>
        <v>High Value</v>
      </c>
      <c r="N688" s="1" t="str">
        <f>_xlfn.XLOOKUP(D688,Product_Dim!$A$2:$A$101,Product_Dim!$B$2:$B$101,"Not Found")</f>
        <v>Wireless Bluetooth Speaker</v>
      </c>
      <c r="O688" s="1" t="str">
        <f>_xlfn.XLOOKUP(D688,Product_Dim!$A$2:$A$101,Product_Dim!$C$2:$C$101)</f>
        <v>Electronics</v>
      </c>
      <c r="P688" s="1">
        <f>_xlfn.XLOOKUP(D688,Product_Dim!$A$2:$A$101,Product_Dim!$H$2:$H$101)</f>
        <v>322.41000000000003</v>
      </c>
      <c r="Q688" s="1" t="str">
        <f>_xlfn.XLOOKUP(C688,'Customer_Dim'!$A$2:$A$501,'Customer_Dim'!$I$2:$I$501)</f>
        <v>Bronze</v>
      </c>
      <c r="R688" s="1" t="str">
        <f>_xlfn.XLOOKUP(C688,'Customer_Dim'!$A$2:$A$501,'Customer_Dim'!$D$2:$D$501)</f>
        <v>Male</v>
      </c>
      <c r="S688" s="1" t="str">
        <f>_xlfn.XLOOKUP(C688,'Customer_Dim'!$A$2:$A$501,'Customer_Dim'!$L$2:$L$501)</f>
        <v>Middle Age</v>
      </c>
      <c r="T688" s="1" t="str">
        <f>_xlfn.XLOOKUP(E688,Store_Dim!$A$2:$A$21,Store_Dim!$C$2:$C$21)</f>
        <v>South</v>
      </c>
      <c r="U688" s="1" t="str">
        <f>_xlfn.XLOOKUP(E688,Store_Dim!$A$2:$A$21,Store_Dim!$E$2:$E$21)</f>
        <v>Flagship</v>
      </c>
      <c r="V688" s="1">
        <f>Table8[[#This Row],[Cost]]*Table8[[#This Row],[Quantity]]</f>
        <v>1289.6400000000001</v>
      </c>
      <c r="W688" s="1">
        <f>Table8[[#This Row],[Total_Amount]]-Table8[[#This Row],[Total Cost]]</f>
        <v>351.99</v>
      </c>
    </row>
    <row r="689" spans="1:23" hidden="1" x14ac:dyDescent="0.25">
      <c r="A689" t="s">
        <v>2435</v>
      </c>
      <c r="B689" s="3">
        <v>45260</v>
      </c>
      <c r="C689" t="s">
        <v>532</v>
      </c>
      <c r="D689" t="s">
        <v>1716</v>
      </c>
      <c r="E689" t="s">
        <v>1872</v>
      </c>
      <c r="F689" s="4">
        <f>IF(ISBLANK(Sales_Fact[[#This Row],[Quantity]]),MEDIAN(Sales_Fact[Quantity]),Sales_Fact[[#This Row],[Quantity]])</f>
        <v>1</v>
      </c>
      <c r="G689" s="1">
        <f>IF(ISBLANK(Sales_Fact[[#This Row],[Unit_Price]]),MEDIAN(Sales_Fact[Unit_Price]),Sales_Fact[[#This Row],[Unit_Price]])</f>
        <v>979.28</v>
      </c>
      <c r="H689" s="2">
        <f>IF(ISBLANK(Sales_Fact[[#This Row],[Discount]]),MEDIAN(Sales_Fact[Discount]),Sales_Fact[[#This Row],[Discount]])</f>
        <v>0.2</v>
      </c>
      <c r="I689" t="s">
        <v>1864</v>
      </c>
      <c r="J689" s="1">
        <f>Sales_Fact[[#This Row],[Quantity2]]*Sales_Fact[[#This Row],[Unit_Price3]]*(1-Sales_Fact[[#This Row],[Discount4]])</f>
        <v>783.42399999999998</v>
      </c>
      <c r="K689" s="1">
        <f>Sales_Fact[[#This Row],[Quantity2]]*Sales_Fact[[#This Row],[Unit_Price3]]</f>
        <v>979.28</v>
      </c>
      <c r="L689" s="1">
        <f>Sales_Fact[[#This Row],[Gross Amount]]*Sales_Fact[[#This Row],[Discount4]]</f>
        <v>195.85599999999999</v>
      </c>
      <c r="M689" s="1" t="str">
        <f>IF(Sales_Fact[[#This Row],[Total_Amount5]]&gt;1000,"High Value","Standard")</f>
        <v>Standard</v>
      </c>
      <c r="N689" s="1" t="str">
        <f>_xlfn.XLOOKUP(D689,Product_Dim!$A$2:$A$101,Product_Dim!$B$2:$B$101,"Not Found")</f>
        <v>Ceramic Plant Pot</v>
      </c>
      <c r="O689" s="1" t="str">
        <f>_xlfn.XLOOKUP(D689,Product_Dim!$A$2:$A$101,Product_Dim!$C$2:$C$101)</f>
        <v>Home</v>
      </c>
      <c r="P689" s="1">
        <f>_xlfn.XLOOKUP(D689,Product_Dim!$A$2:$A$101,Product_Dim!$H$2:$H$101)</f>
        <v>81.75</v>
      </c>
      <c r="Q689" s="1" t="str">
        <f>_xlfn.XLOOKUP(C689,'Customer_Dim'!$A$2:$A$501,'Customer_Dim'!$I$2:$I$501)</f>
        <v>Platinum</v>
      </c>
      <c r="R689" s="1" t="str">
        <f>_xlfn.XLOOKUP(C689,'Customer_Dim'!$A$2:$A$501,'Customer_Dim'!$D$2:$D$501)</f>
        <v>Male</v>
      </c>
      <c r="S689" s="1" t="str">
        <f>_xlfn.XLOOKUP(C689,'Customer_Dim'!$A$2:$A$501,'Customer_Dim'!$L$2:$L$501)</f>
        <v>Senior</v>
      </c>
      <c r="T689" s="1" t="str">
        <f>_xlfn.XLOOKUP(E689,Store_Dim!$A$2:$A$21,Store_Dim!$C$2:$C$21)</f>
        <v>South</v>
      </c>
      <c r="U689" s="1" t="str">
        <f>_xlfn.XLOOKUP(E689,Store_Dim!$A$2:$A$21,Store_Dim!$E$2:$E$21)</f>
        <v>Online</v>
      </c>
      <c r="V689" s="1">
        <f>Table8[[#This Row],[Cost]]*Table8[[#This Row],[Quantity]]</f>
        <v>81.75</v>
      </c>
      <c r="W689" s="1">
        <f>Table8[[#This Row],[Total_Amount]]-Table8[[#This Row],[Total Cost]]</f>
        <v>701.67399999999998</v>
      </c>
    </row>
    <row r="690" spans="1:23" hidden="1" x14ac:dyDescent="0.25">
      <c r="A690" t="s">
        <v>3291</v>
      </c>
      <c r="B690" s="3">
        <v>45638</v>
      </c>
      <c r="C690" t="s">
        <v>532</v>
      </c>
      <c r="D690" t="s">
        <v>1713</v>
      </c>
      <c r="E690" t="s">
        <v>1870</v>
      </c>
      <c r="F690" s="4">
        <f>IF(ISBLANK(Sales_Fact[[#This Row],[Quantity]]),MEDIAN(Sales_Fact[Quantity]),Sales_Fact[[#This Row],[Quantity]])</f>
        <v>4</v>
      </c>
      <c r="G690" s="1">
        <f>IF(ISBLANK(Sales_Fact[[#This Row],[Unit_Price]]),MEDIAN(Sales_Fact[Unit_Price]),Sales_Fact[[#This Row],[Unit_Price]])</f>
        <v>263.58999999999997</v>
      </c>
      <c r="H690" s="2">
        <f>IF(ISBLANK(Sales_Fact[[#This Row],[Discount]]),MEDIAN(Sales_Fact[Discount]),Sales_Fact[[#This Row],[Discount]])</f>
        <v>0.04</v>
      </c>
      <c r="I690" t="s">
        <v>1864</v>
      </c>
      <c r="J690" s="1">
        <f>Sales_Fact[[#This Row],[Quantity2]]*Sales_Fact[[#This Row],[Unit_Price3]]*(1-Sales_Fact[[#This Row],[Discount4]])</f>
        <v>1012.1855999999999</v>
      </c>
      <c r="K690" s="1">
        <f>Sales_Fact[[#This Row],[Quantity2]]*Sales_Fact[[#This Row],[Unit_Price3]]</f>
        <v>1054.3599999999999</v>
      </c>
      <c r="L690" s="1">
        <f>Sales_Fact[[#This Row],[Gross Amount]]*Sales_Fact[[#This Row],[Discount4]]</f>
        <v>42.174399999999999</v>
      </c>
      <c r="M690" s="1" t="str">
        <f>IF(Sales_Fact[[#This Row],[Total_Amount5]]&gt;1000,"High Value","Standard")</f>
        <v>High Value</v>
      </c>
      <c r="N690" s="1" t="str">
        <f>_xlfn.XLOOKUP(D690,Product_Dim!$A$2:$A$101,Product_Dim!$B$2:$B$101,"Not Found")</f>
        <v>Sports Stopwatch Pro</v>
      </c>
      <c r="O690" s="1" t="str">
        <f>_xlfn.XLOOKUP(D690,Product_Dim!$A$2:$A$101,Product_Dim!$C$2:$C$101)</f>
        <v>Sports</v>
      </c>
      <c r="P690" s="1">
        <f>_xlfn.XLOOKUP(D690,Product_Dim!$A$2:$A$101,Product_Dim!$H$2:$H$101)</f>
        <v>434.84</v>
      </c>
      <c r="Q690" s="1" t="str">
        <f>_xlfn.XLOOKUP(C690,'Customer_Dim'!$A$2:$A$501,'Customer_Dim'!$I$2:$I$501)</f>
        <v>Platinum</v>
      </c>
      <c r="R690" s="1" t="str">
        <f>_xlfn.XLOOKUP(C690,'Customer_Dim'!$A$2:$A$501,'Customer_Dim'!$D$2:$D$501)</f>
        <v>Male</v>
      </c>
      <c r="S690" s="1" t="str">
        <f>_xlfn.XLOOKUP(C690,'Customer_Dim'!$A$2:$A$501,'Customer_Dim'!$L$2:$L$501)</f>
        <v>Senior</v>
      </c>
      <c r="T690" s="1" t="str">
        <f>_xlfn.XLOOKUP(E690,Store_Dim!$A$2:$A$21,Store_Dim!$C$2:$C$21)</f>
        <v>North</v>
      </c>
      <c r="U690" s="1" t="str">
        <f>_xlfn.XLOOKUP(E690,Store_Dim!$A$2:$A$21,Store_Dim!$E$2:$E$21)</f>
        <v>Outlet</v>
      </c>
      <c r="V690" s="1">
        <f>Table8[[#This Row],[Cost]]*Table8[[#This Row],[Quantity]]</f>
        <v>1739.36</v>
      </c>
      <c r="W690" s="1">
        <f>Table8[[#This Row],[Total_Amount]]-Table8[[#This Row],[Total Cost]]</f>
        <v>-727.17439999999999</v>
      </c>
    </row>
    <row r="691" spans="1:23" hidden="1" x14ac:dyDescent="0.25">
      <c r="A691" t="s">
        <v>2004</v>
      </c>
      <c r="B691" s="3">
        <v>45503</v>
      </c>
      <c r="C691" t="s">
        <v>535</v>
      </c>
      <c r="D691" t="s">
        <v>1608</v>
      </c>
      <c r="E691" t="s">
        <v>1866</v>
      </c>
      <c r="F691" s="4">
        <f>IF(ISBLANK(Sales_Fact[[#This Row],[Quantity]]),MEDIAN(Sales_Fact[Quantity]),Sales_Fact[[#This Row],[Quantity]])</f>
        <v>1</v>
      </c>
      <c r="G691" s="1">
        <f>IF(ISBLANK(Sales_Fact[[#This Row],[Unit_Price]]),MEDIAN(Sales_Fact[Unit_Price]),Sales_Fact[[#This Row],[Unit_Price]])</f>
        <v>692.75</v>
      </c>
      <c r="H691" s="2">
        <f>IF(ISBLANK(Sales_Fact[[#This Row],[Discount]]),MEDIAN(Sales_Fact[Discount]),Sales_Fact[[#This Row],[Discount]])</f>
        <v>0.11</v>
      </c>
      <c r="I691" t="s">
        <v>1868</v>
      </c>
      <c r="J691" s="1">
        <f>Sales_Fact[[#This Row],[Quantity2]]*Sales_Fact[[#This Row],[Unit_Price3]]*(1-Sales_Fact[[#This Row],[Discount4]])</f>
        <v>616.54750000000001</v>
      </c>
      <c r="K691" s="1">
        <f>Sales_Fact[[#This Row],[Quantity2]]*Sales_Fact[[#This Row],[Unit_Price3]]</f>
        <v>692.75</v>
      </c>
      <c r="L691" s="1">
        <f>Sales_Fact[[#This Row],[Gross Amount]]*Sales_Fact[[#This Row],[Discount4]]</f>
        <v>76.202500000000001</v>
      </c>
      <c r="M691" s="1" t="str">
        <f>IF(Sales_Fact[[#This Row],[Total_Amount5]]&gt;1000,"High Value","Standard")</f>
        <v>Standard</v>
      </c>
      <c r="N691" s="1" t="str">
        <f>_xlfn.XLOOKUP(D691,Product_Dim!$A$2:$A$101,Product_Dim!$B$2:$B$101,"Not Found")</f>
        <v>Knee Support Brace</v>
      </c>
      <c r="O691" s="1" t="str">
        <f>_xlfn.XLOOKUP(D691,Product_Dim!$A$2:$A$101,Product_Dim!$C$2:$C$101)</f>
        <v>Sports</v>
      </c>
      <c r="P691" s="1">
        <f>_xlfn.XLOOKUP(D691,Product_Dim!$A$2:$A$101,Product_Dim!$H$2:$H$101)</f>
        <v>21.34</v>
      </c>
      <c r="Q691" s="1" t="str">
        <f>_xlfn.XLOOKUP(C691,'Customer_Dim'!$A$2:$A$501,'Customer_Dim'!$I$2:$I$501)</f>
        <v>Bronze</v>
      </c>
      <c r="R691" s="1" t="str">
        <f>_xlfn.XLOOKUP(C691,'Customer_Dim'!$A$2:$A$501,'Customer_Dim'!$D$2:$D$501)</f>
        <v>Male</v>
      </c>
      <c r="S691" s="1" t="str">
        <f>_xlfn.XLOOKUP(C691,'Customer_Dim'!$A$2:$A$501,'Customer_Dim'!$L$2:$L$501)</f>
        <v>Middle Age</v>
      </c>
      <c r="T691" s="1" t="str">
        <f>_xlfn.XLOOKUP(E691,Store_Dim!$A$2:$A$21,Store_Dim!$C$2:$C$21)</f>
        <v>West</v>
      </c>
      <c r="U691" s="1" t="str">
        <f>_xlfn.XLOOKUP(E691,Store_Dim!$A$2:$A$21,Store_Dim!$E$2:$E$21)</f>
        <v>Online</v>
      </c>
      <c r="V691" s="1">
        <f>Table8[[#This Row],[Cost]]*Table8[[#This Row],[Quantity]]</f>
        <v>21.34</v>
      </c>
      <c r="W691" s="1">
        <f>Table8[[#This Row],[Total_Amount]]-Table8[[#This Row],[Total Cost]]</f>
        <v>595.20749999999998</v>
      </c>
    </row>
    <row r="692" spans="1:23" hidden="1" x14ac:dyDescent="0.25">
      <c r="A692" t="s">
        <v>2595</v>
      </c>
      <c r="B692" s="3">
        <v>45267</v>
      </c>
      <c r="C692" t="s">
        <v>538</v>
      </c>
      <c r="D692" t="s">
        <v>1665</v>
      </c>
      <c r="E692" t="s">
        <v>1872</v>
      </c>
      <c r="F692" s="4">
        <f>IF(ISBLANK(Sales_Fact[[#This Row],[Quantity]]),MEDIAN(Sales_Fact[Quantity]),Sales_Fact[[#This Row],[Quantity]])</f>
        <v>3</v>
      </c>
      <c r="G692" s="1">
        <f>IF(ISBLANK(Sales_Fact[[#This Row],[Unit_Price]]),MEDIAN(Sales_Fact[Unit_Price]),Sales_Fact[[#This Row],[Unit_Price]])</f>
        <v>142.83000000000001</v>
      </c>
      <c r="H692" s="2">
        <f>IF(ISBLANK(Sales_Fact[[#This Row],[Discount]]),MEDIAN(Sales_Fact[Discount]),Sales_Fact[[#This Row],[Discount]])</f>
        <v>0.01</v>
      </c>
      <c r="I692" t="s">
        <v>1868</v>
      </c>
      <c r="J692" s="1">
        <f>Sales_Fact[[#This Row],[Quantity2]]*Sales_Fact[[#This Row],[Unit_Price3]]*(1-Sales_Fact[[#This Row],[Discount4]])</f>
        <v>424.20510000000002</v>
      </c>
      <c r="K692" s="1">
        <f>Sales_Fact[[#This Row],[Quantity2]]*Sales_Fact[[#This Row],[Unit_Price3]]</f>
        <v>428.49</v>
      </c>
      <c r="L692" s="1">
        <f>Sales_Fact[[#This Row],[Gross Amount]]*Sales_Fact[[#This Row],[Discount4]]</f>
        <v>4.2849000000000004</v>
      </c>
      <c r="M692" s="1" t="str">
        <f>IF(Sales_Fact[[#This Row],[Total_Amount5]]&gt;1000,"High Value","Standard")</f>
        <v>Standard</v>
      </c>
      <c r="N692" s="1" t="str">
        <f>_xlfn.XLOOKUP(D692,Product_Dim!$A$2:$A$101,Product_Dim!$B$2:$B$101,"Not Found")</f>
        <v>Sports Water Hydration Pack</v>
      </c>
      <c r="O692" s="1" t="str">
        <f>_xlfn.XLOOKUP(D692,Product_Dim!$A$2:$A$101,Product_Dim!$C$2:$C$101)</f>
        <v>Sports</v>
      </c>
      <c r="P692" s="1">
        <f>_xlfn.XLOOKUP(D692,Product_Dim!$A$2:$A$101,Product_Dim!$H$2:$H$101)</f>
        <v>135.61000000000001</v>
      </c>
      <c r="Q692" s="1" t="str">
        <f>_xlfn.XLOOKUP(C692,'Customer_Dim'!$A$2:$A$501,'Customer_Dim'!$I$2:$I$501)</f>
        <v>Gold</v>
      </c>
      <c r="R692" s="1" t="str">
        <f>_xlfn.XLOOKUP(C692,'Customer_Dim'!$A$2:$A$501,'Customer_Dim'!$D$2:$D$501)</f>
        <v>Female</v>
      </c>
      <c r="S692" s="1" t="str">
        <f>_xlfn.XLOOKUP(C692,'Customer_Dim'!$A$2:$A$501,'Customer_Dim'!$L$2:$L$501)</f>
        <v>Middle Age</v>
      </c>
      <c r="T692" s="1" t="str">
        <f>_xlfn.XLOOKUP(E692,Store_Dim!$A$2:$A$21,Store_Dim!$C$2:$C$21)</f>
        <v>South</v>
      </c>
      <c r="U692" s="1" t="str">
        <f>_xlfn.XLOOKUP(E692,Store_Dim!$A$2:$A$21,Store_Dim!$E$2:$E$21)</f>
        <v>Online</v>
      </c>
      <c r="V692" s="1">
        <f>Table8[[#This Row],[Cost]]*Table8[[#This Row],[Quantity]]</f>
        <v>406.83000000000004</v>
      </c>
      <c r="W692" s="1">
        <f>Table8[[#This Row],[Total_Amount]]-Table8[[#This Row],[Total Cost]]</f>
        <v>17.375099999999975</v>
      </c>
    </row>
    <row r="693" spans="1:23" hidden="1" x14ac:dyDescent="0.25">
      <c r="A693" t="s">
        <v>2925</v>
      </c>
      <c r="B693" s="3">
        <v>45779</v>
      </c>
      <c r="C693" t="s">
        <v>538</v>
      </c>
      <c r="D693" t="s">
        <v>1680</v>
      </c>
      <c r="E693" t="s">
        <v>1890</v>
      </c>
      <c r="F693" s="4">
        <f>IF(ISBLANK(Sales_Fact[[#This Row],[Quantity]]),MEDIAN(Sales_Fact[Quantity]),Sales_Fact[[#This Row],[Quantity]])</f>
        <v>2</v>
      </c>
      <c r="G693" s="1">
        <f>IF(ISBLANK(Sales_Fact[[#This Row],[Unit_Price]]),MEDIAN(Sales_Fact[Unit_Price]),Sales_Fact[[#This Row],[Unit_Price]])</f>
        <v>419.25</v>
      </c>
      <c r="H693" s="2">
        <f>IF(ISBLANK(Sales_Fact[[#This Row],[Discount]]),MEDIAN(Sales_Fact[Discount]),Sales_Fact[[#This Row],[Discount]])</f>
        <v>0.17</v>
      </c>
      <c r="I693" t="s">
        <v>1861</v>
      </c>
      <c r="J693" s="1">
        <f>Sales_Fact[[#This Row],[Quantity2]]*Sales_Fact[[#This Row],[Unit_Price3]]*(1-Sales_Fact[[#This Row],[Discount4]])</f>
        <v>695.95499999999993</v>
      </c>
      <c r="K693" s="1">
        <f>Sales_Fact[[#This Row],[Quantity2]]*Sales_Fact[[#This Row],[Unit_Price3]]</f>
        <v>838.5</v>
      </c>
      <c r="L693" s="1">
        <f>Sales_Fact[[#This Row],[Gross Amount]]*Sales_Fact[[#This Row],[Discount4]]</f>
        <v>142.54500000000002</v>
      </c>
      <c r="M693" s="1" t="str">
        <f>IF(Sales_Fact[[#This Row],[Total_Amount5]]&gt;1000,"High Value","Standard")</f>
        <v>Standard</v>
      </c>
      <c r="N693" s="1" t="str">
        <f>_xlfn.XLOOKUP(D693,Product_Dim!$A$2:$A$101,Product_Dim!$B$2:$B$101,"Not Found")</f>
        <v>USB External Hard Drive</v>
      </c>
      <c r="O693" s="1" t="str">
        <f>_xlfn.XLOOKUP(D693,Product_Dim!$A$2:$A$101,Product_Dim!$C$2:$C$101)</f>
        <v>Electronics</v>
      </c>
      <c r="P693" s="1">
        <f>_xlfn.XLOOKUP(D693,Product_Dim!$A$2:$A$101,Product_Dim!$H$2:$H$101)</f>
        <v>253.33</v>
      </c>
      <c r="Q693" s="1" t="str">
        <f>_xlfn.XLOOKUP(C693,'Customer_Dim'!$A$2:$A$501,'Customer_Dim'!$I$2:$I$501)</f>
        <v>Gold</v>
      </c>
      <c r="R693" s="1" t="str">
        <f>_xlfn.XLOOKUP(C693,'Customer_Dim'!$A$2:$A$501,'Customer_Dim'!$D$2:$D$501)</f>
        <v>Female</v>
      </c>
      <c r="S693" s="1" t="str">
        <f>_xlfn.XLOOKUP(C693,'Customer_Dim'!$A$2:$A$501,'Customer_Dim'!$L$2:$L$501)</f>
        <v>Middle Age</v>
      </c>
      <c r="T693" s="1" t="str">
        <f>_xlfn.XLOOKUP(E693,Store_Dim!$A$2:$A$21,Store_Dim!$C$2:$C$21)</f>
        <v>South</v>
      </c>
      <c r="U693" s="1" t="str">
        <f>_xlfn.XLOOKUP(E693,Store_Dim!$A$2:$A$21,Store_Dim!$E$2:$E$21)</f>
        <v>Flagship</v>
      </c>
      <c r="V693" s="1">
        <f>Table8[[#This Row],[Cost]]*Table8[[#This Row],[Quantity]]</f>
        <v>506.66</v>
      </c>
      <c r="W693" s="1">
        <f>Table8[[#This Row],[Total_Amount]]-Table8[[#This Row],[Total Cost]]</f>
        <v>189.2949999999999</v>
      </c>
    </row>
    <row r="694" spans="1:23" hidden="1" x14ac:dyDescent="0.25">
      <c r="A694" t="s">
        <v>2817</v>
      </c>
      <c r="B694" s="3">
        <v>45706</v>
      </c>
      <c r="C694" t="s">
        <v>538</v>
      </c>
      <c r="D694" t="s">
        <v>1617</v>
      </c>
      <c r="E694" t="s">
        <v>1879</v>
      </c>
      <c r="F694" s="4">
        <f>IF(ISBLANK(Sales_Fact[[#This Row],[Quantity]]),MEDIAN(Sales_Fact[Quantity]),Sales_Fact[[#This Row],[Quantity]])</f>
        <v>2</v>
      </c>
      <c r="G694" s="1">
        <f>IF(ISBLANK(Sales_Fact[[#This Row],[Unit_Price]]),MEDIAN(Sales_Fact[Unit_Price]),Sales_Fact[[#This Row],[Unit_Price]])</f>
        <v>800.84</v>
      </c>
      <c r="H694" s="2">
        <f>IF(ISBLANK(Sales_Fact[[#This Row],[Discount]]),MEDIAN(Sales_Fact[Discount]),Sales_Fact[[#This Row],[Discount]])</f>
        <v>0.27</v>
      </c>
      <c r="I694" t="s">
        <v>1868</v>
      </c>
      <c r="J694" s="1">
        <f>Sales_Fact[[#This Row],[Quantity2]]*Sales_Fact[[#This Row],[Unit_Price3]]*(1-Sales_Fact[[#This Row],[Discount4]])</f>
        <v>1169.2264</v>
      </c>
      <c r="K694" s="1">
        <f>Sales_Fact[[#This Row],[Quantity2]]*Sales_Fact[[#This Row],[Unit_Price3]]</f>
        <v>1601.68</v>
      </c>
      <c r="L694" s="1">
        <f>Sales_Fact[[#This Row],[Gross Amount]]*Sales_Fact[[#This Row],[Discount4]]</f>
        <v>432.45360000000005</v>
      </c>
      <c r="M694" s="1" t="str">
        <f>IF(Sales_Fact[[#This Row],[Total_Amount5]]&gt;1000,"High Value","Standard")</f>
        <v>High Value</v>
      </c>
      <c r="N694" s="1" t="str">
        <f>_xlfn.XLOOKUP(D694,Product_Dim!$A$2:$A$101,Product_Dim!$B$2:$B$101,"Not Found")</f>
        <v>Carbon Fiber Tennis Racket</v>
      </c>
      <c r="O694" s="1" t="str">
        <f>_xlfn.XLOOKUP(D694,Product_Dim!$A$2:$A$101,Product_Dim!$C$2:$C$101)</f>
        <v>Sports</v>
      </c>
      <c r="P694" s="1">
        <f>_xlfn.XLOOKUP(D694,Product_Dim!$A$2:$A$101,Product_Dim!$H$2:$H$101)</f>
        <v>484.62</v>
      </c>
      <c r="Q694" s="1" t="str">
        <f>_xlfn.XLOOKUP(C694,'Customer_Dim'!$A$2:$A$501,'Customer_Dim'!$I$2:$I$501)</f>
        <v>Gold</v>
      </c>
      <c r="R694" s="1" t="str">
        <f>_xlfn.XLOOKUP(C694,'Customer_Dim'!$A$2:$A$501,'Customer_Dim'!$D$2:$D$501)</f>
        <v>Female</v>
      </c>
      <c r="S694" s="1" t="str">
        <f>_xlfn.XLOOKUP(C694,'Customer_Dim'!$A$2:$A$501,'Customer_Dim'!$L$2:$L$501)</f>
        <v>Middle Age</v>
      </c>
      <c r="T694" s="1" t="str">
        <f>_xlfn.XLOOKUP(E694,Store_Dim!$A$2:$A$21,Store_Dim!$C$2:$C$21)</f>
        <v>East</v>
      </c>
      <c r="U694" s="1" t="str">
        <f>_xlfn.XLOOKUP(E694,Store_Dim!$A$2:$A$21,Store_Dim!$E$2:$E$21)</f>
        <v>Flagship</v>
      </c>
      <c r="V694" s="1">
        <f>Table8[[#This Row],[Cost]]*Table8[[#This Row],[Quantity]]</f>
        <v>969.24</v>
      </c>
      <c r="W694" s="1">
        <f>Table8[[#This Row],[Total_Amount]]-Table8[[#This Row],[Total Cost]]</f>
        <v>199.9864</v>
      </c>
    </row>
    <row r="695" spans="1:23" hidden="1" x14ac:dyDescent="0.25">
      <c r="A695" t="s">
        <v>2324</v>
      </c>
      <c r="B695" s="3">
        <v>45811</v>
      </c>
      <c r="C695" t="s">
        <v>538</v>
      </c>
      <c r="D695" t="s">
        <v>1758</v>
      </c>
      <c r="E695" t="s">
        <v>1881</v>
      </c>
      <c r="F695" s="4">
        <f>IF(ISBLANK(Sales_Fact[[#This Row],[Quantity]]),MEDIAN(Sales_Fact[Quantity]),Sales_Fact[[#This Row],[Quantity]])</f>
        <v>1</v>
      </c>
      <c r="G695" s="1">
        <f>IF(ISBLANK(Sales_Fact[[#This Row],[Unit_Price]]),MEDIAN(Sales_Fact[Unit_Price]),Sales_Fact[[#This Row],[Unit_Price]])</f>
        <v>301.24</v>
      </c>
      <c r="H695" s="2">
        <f>IF(ISBLANK(Sales_Fact[[#This Row],[Discount]]),MEDIAN(Sales_Fact[Discount]),Sales_Fact[[#This Row],[Discount]])</f>
        <v>0.11</v>
      </c>
      <c r="I695" t="s">
        <v>1864</v>
      </c>
      <c r="J695" s="1">
        <f>Sales_Fact[[#This Row],[Quantity2]]*Sales_Fact[[#This Row],[Unit_Price3]]*(1-Sales_Fact[[#This Row],[Discount4]])</f>
        <v>268.10360000000003</v>
      </c>
      <c r="K695" s="1">
        <f>Sales_Fact[[#This Row],[Quantity2]]*Sales_Fact[[#This Row],[Unit_Price3]]</f>
        <v>301.24</v>
      </c>
      <c r="L695" s="1">
        <f>Sales_Fact[[#This Row],[Gross Amount]]*Sales_Fact[[#This Row],[Discount4]]</f>
        <v>33.136400000000002</v>
      </c>
      <c r="M695" s="1" t="str">
        <f>IF(Sales_Fact[[#This Row],[Total_Amount5]]&gt;1000,"High Value","Standard")</f>
        <v>Standard</v>
      </c>
      <c r="N695" s="1" t="str">
        <f>_xlfn.XLOOKUP(D695,Product_Dim!$A$2:$A$101,Product_Dim!$B$2:$B$101,"Not Found")</f>
        <v>Men's Sports Shorts</v>
      </c>
      <c r="O695" s="1" t="str">
        <f>_xlfn.XLOOKUP(D695,Product_Dim!$A$2:$A$101,Product_Dim!$C$2:$C$101)</f>
        <v>Clothing</v>
      </c>
      <c r="P695" s="1">
        <f>_xlfn.XLOOKUP(D695,Product_Dim!$A$2:$A$101,Product_Dim!$H$2:$H$101)</f>
        <v>218.22</v>
      </c>
      <c r="Q695" s="1" t="str">
        <f>_xlfn.XLOOKUP(C695,'Customer_Dim'!$A$2:$A$501,'Customer_Dim'!$I$2:$I$501)</f>
        <v>Gold</v>
      </c>
      <c r="R695" s="1" t="str">
        <f>_xlfn.XLOOKUP(C695,'Customer_Dim'!$A$2:$A$501,'Customer_Dim'!$D$2:$D$501)</f>
        <v>Female</v>
      </c>
      <c r="S695" s="1" t="str">
        <f>_xlfn.XLOOKUP(C695,'Customer_Dim'!$A$2:$A$501,'Customer_Dim'!$L$2:$L$501)</f>
        <v>Middle Age</v>
      </c>
      <c r="T695" s="1" t="str">
        <f>_xlfn.XLOOKUP(E695,Store_Dim!$A$2:$A$21,Store_Dim!$C$2:$C$21)</f>
        <v>South</v>
      </c>
      <c r="U695" s="1" t="str">
        <f>_xlfn.XLOOKUP(E695,Store_Dim!$A$2:$A$21,Store_Dim!$E$2:$E$21)</f>
        <v>Outlet</v>
      </c>
      <c r="V695" s="1">
        <f>Table8[[#This Row],[Cost]]*Table8[[#This Row],[Quantity]]</f>
        <v>218.22</v>
      </c>
      <c r="W695" s="1">
        <f>Table8[[#This Row],[Total_Amount]]-Table8[[#This Row],[Total Cost]]</f>
        <v>49.88360000000003</v>
      </c>
    </row>
    <row r="696" spans="1:23" hidden="1" x14ac:dyDescent="0.25">
      <c r="A696" t="s">
        <v>2329</v>
      </c>
      <c r="B696" s="3">
        <v>45626</v>
      </c>
      <c r="C696" t="s">
        <v>538</v>
      </c>
      <c r="D696" t="s">
        <v>1671</v>
      </c>
      <c r="E696" t="s">
        <v>1874</v>
      </c>
      <c r="F696" s="4">
        <f>IF(ISBLANK(Sales_Fact[[#This Row],[Quantity]]),MEDIAN(Sales_Fact[Quantity]),Sales_Fact[[#This Row],[Quantity]])</f>
        <v>2</v>
      </c>
      <c r="G696" s="1">
        <f>IF(ISBLANK(Sales_Fact[[#This Row],[Unit_Price]]),MEDIAN(Sales_Fact[Unit_Price]),Sales_Fact[[#This Row],[Unit_Price]])</f>
        <v>701.49</v>
      </c>
      <c r="H696" s="2">
        <f>IF(ISBLANK(Sales_Fact[[#This Row],[Discount]]),MEDIAN(Sales_Fact[Discount]),Sales_Fact[[#This Row],[Discount]])</f>
        <v>0.09</v>
      </c>
      <c r="I696" t="s">
        <v>1868</v>
      </c>
      <c r="J696" s="1">
        <f>Sales_Fact[[#This Row],[Quantity2]]*Sales_Fact[[#This Row],[Unit_Price3]]*(1-Sales_Fact[[#This Row],[Discount4]])</f>
        <v>1276.7118</v>
      </c>
      <c r="K696" s="1">
        <f>Sales_Fact[[#This Row],[Quantity2]]*Sales_Fact[[#This Row],[Unit_Price3]]</f>
        <v>1402.98</v>
      </c>
      <c r="L696" s="1">
        <f>Sales_Fact[[#This Row],[Gross Amount]]*Sales_Fact[[#This Row],[Discount4]]</f>
        <v>126.26819999999999</v>
      </c>
      <c r="M696" s="1" t="str">
        <f>IF(Sales_Fact[[#This Row],[Total_Amount5]]&gt;1000,"High Value","Standard")</f>
        <v>High Value</v>
      </c>
      <c r="N696" s="1" t="str">
        <f>_xlfn.XLOOKUP(D696,Product_Dim!$A$2:$A$101,Product_Dim!$B$2:$B$101,"Not Found")</f>
        <v>Noise-Canceling Headphones</v>
      </c>
      <c r="O696" s="1" t="str">
        <f>_xlfn.XLOOKUP(D696,Product_Dim!$A$2:$A$101,Product_Dim!$C$2:$C$101)</f>
        <v>Electronics</v>
      </c>
      <c r="P696" s="1">
        <f>_xlfn.XLOOKUP(D696,Product_Dim!$A$2:$A$101,Product_Dim!$H$2:$H$101)</f>
        <v>38.520000000000003</v>
      </c>
      <c r="Q696" s="1" t="str">
        <f>_xlfn.XLOOKUP(C696,'Customer_Dim'!$A$2:$A$501,'Customer_Dim'!$I$2:$I$501)</f>
        <v>Gold</v>
      </c>
      <c r="R696" s="1" t="str">
        <f>_xlfn.XLOOKUP(C696,'Customer_Dim'!$A$2:$A$501,'Customer_Dim'!$D$2:$D$501)</f>
        <v>Female</v>
      </c>
      <c r="S696" s="1" t="str">
        <f>_xlfn.XLOOKUP(C696,'Customer_Dim'!$A$2:$A$501,'Customer_Dim'!$L$2:$L$501)</f>
        <v>Middle Age</v>
      </c>
      <c r="T696" s="1" t="str">
        <f>_xlfn.XLOOKUP(E696,Store_Dim!$A$2:$A$21,Store_Dim!$C$2:$C$21)</f>
        <v>South</v>
      </c>
      <c r="U696" s="1" t="str">
        <f>_xlfn.XLOOKUP(E696,Store_Dim!$A$2:$A$21,Store_Dim!$E$2:$E$21)</f>
        <v>Online</v>
      </c>
      <c r="V696" s="1">
        <f>Table8[[#This Row],[Cost]]*Table8[[#This Row],[Quantity]]</f>
        <v>77.040000000000006</v>
      </c>
      <c r="W696" s="1">
        <f>Table8[[#This Row],[Total_Amount]]-Table8[[#This Row],[Total Cost]]</f>
        <v>1199.6718000000001</v>
      </c>
    </row>
    <row r="697" spans="1:23" x14ac:dyDescent="0.25">
      <c r="A697" t="s">
        <v>2401</v>
      </c>
      <c r="B697" s="3">
        <v>45286</v>
      </c>
      <c r="C697" t="s">
        <v>541</v>
      </c>
      <c r="D697" t="s">
        <v>1692</v>
      </c>
      <c r="E697" t="s">
        <v>1860</v>
      </c>
      <c r="F697" s="4">
        <f>IF(ISBLANK(Sales_Fact[[#This Row],[Quantity]]),MEDIAN(Sales_Fact[Quantity]),Sales_Fact[[#This Row],[Quantity]])</f>
        <v>4</v>
      </c>
      <c r="G697" s="21">
        <f>IF(ISBLANK(Sales_Fact[[#This Row],[Unit_Price]]),MEDIAN(Sales_Fact[Unit_Price]),Sales_Fact[[#This Row],[Unit_Price]])</f>
        <v>413.48</v>
      </c>
      <c r="H697" s="2">
        <f>IF(ISBLANK(Sales_Fact[[#This Row],[Discount]]),MEDIAN(Sales_Fact[Discount]),Sales_Fact[[#This Row],[Discount]])</f>
        <v>0.02</v>
      </c>
      <c r="I697" t="s">
        <v>1861</v>
      </c>
      <c r="J697" s="21">
        <f>Sales_Fact[[#This Row],[Quantity2]]*Sales_Fact[[#This Row],[Unit_Price3]]*(1-Sales_Fact[[#This Row],[Discount4]])</f>
        <v>1620.8416</v>
      </c>
      <c r="K697" s="21">
        <f>Sales_Fact[[#This Row],[Quantity2]]*Sales_Fact[[#This Row],[Unit_Price3]]</f>
        <v>1653.92</v>
      </c>
      <c r="L697" s="21">
        <f>Sales_Fact[[#This Row],[Gross Amount]]*Sales_Fact[[#This Row],[Discount4]]</f>
        <v>33.078400000000002</v>
      </c>
      <c r="M697" s="1" t="str">
        <f>IF(Sales_Fact[[#This Row],[Total_Amount5]]&gt;1000,"High Value","Standard")</f>
        <v>High Value</v>
      </c>
      <c r="N697" s="1" t="str">
        <f>_xlfn.XLOOKUP(D697,Product_Dim!$A$2:$A$101,Product_Dim!$B$2:$B$101,"Not Found")</f>
        <v>Makeup Brush Set</v>
      </c>
      <c r="O697" s="1" t="str">
        <f>_xlfn.XLOOKUP(D697,Product_Dim!$A$2:$A$101,Product_Dim!$C$2:$C$101)</f>
        <v>Beauty</v>
      </c>
      <c r="P697" s="1">
        <f>_xlfn.XLOOKUP(D697,Product_Dim!$A$2:$A$101,Product_Dim!$H$2:$H$101)</f>
        <v>242.96499999999997</v>
      </c>
      <c r="Q697" s="1" t="str">
        <f>_xlfn.XLOOKUP(C697,'Customer_Dim'!$A$2:$A$501,'Customer_Dim'!$I$2:$I$501)</f>
        <v>Platinum</v>
      </c>
      <c r="R697" s="1" t="str">
        <f>_xlfn.XLOOKUP(C697,'Customer_Dim'!$A$2:$A$501,'Customer_Dim'!$D$2:$D$501)</f>
        <v>Female</v>
      </c>
      <c r="S697" s="1" t="str">
        <f>_xlfn.XLOOKUP(C697,'Customer_Dim'!$A$2:$A$501,'Customer_Dim'!$L$2:$L$501)</f>
        <v>Middle Age</v>
      </c>
      <c r="T697" s="1" t="str">
        <f>_xlfn.XLOOKUP(E697,Store_Dim!$A$2:$A$21,Store_Dim!$C$2:$C$21)</f>
        <v>North</v>
      </c>
      <c r="U697" s="1" t="str">
        <f>_xlfn.XLOOKUP(E697,Store_Dim!$A$2:$A$21,Store_Dim!$E$2:$E$21)</f>
        <v>Outlet</v>
      </c>
      <c r="V697" s="21">
        <f>Table8[[#This Row],[Cost]]*Table8[[#This Row],[Quantity]]</f>
        <v>971.8599999999999</v>
      </c>
      <c r="W697" s="21">
        <f>Table8[[#This Row],[Total_Amount]]-Table8[[#This Row],[Total Cost]]</f>
        <v>648.98160000000007</v>
      </c>
    </row>
    <row r="698" spans="1:23" hidden="1" x14ac:dyDescent="0.25">
      <c r="A698" t="s">
        <v>3111</v>
      </c>
      <c r="B698" s="3">
        <v>45416</v>
      </c>
      <c r="C698" t="s">
        <v>541</v>
      </c>
      <c r="D698" t="s">
        <v>1582</v>
      </c>
      <c r="E698" t="s">
        <v>1872</v>
      </c>
      <c r="F698" s="4">
        <f>IF(ISBLANK(Sales_Fact[[#This Row],[Quantity]]),MEDIAN(Sales_Fact[Quantity]),Sales_Fact[[#This Row],[Quantity]])</f>
        <v>4</v>
      </c>
      <c r="G698" s="1">
        <f>IF(ISBLANK(Sales_Fact[[#This Row],[Unit_Price]]),MEDIAN(Sales_Fact[Unit_Price]),Sales_Fact[[#This Row],[Unit_Price]])</f>
        <v>167.83</v>
      </c>
      <c r="H698" s="2">
        <f>IF(ISBLANK(Sales_Fact[[#This Row],[Discount]]),MEDIAN(Sales_Fact[Discount]),Sales_Fact[[#This Row],[Discount]])</f>
        <v>0.15</v>
      </c>
      <c r="I698" t="s">
        <v>1861</v>
      </c>
      <c r="J698" s="1">
        <f>Sales_Fact[[#This Row],[Quantity2]]*Sales_Fact[[#This Row],[Unit_Price3]]*(1-Sales_Fact[[#This Row],[Discount4]])</f>
        <v>570.62200000000007</v>
      </c>
      <c r="K698" s="1">
        <f>Sales_Fact[[#This Row],[Quantity2]]*Sales_Fact[[#This Row],[Unit_Price3]]</f>
        <v>671.32</v>
      </c>
      <c r="L698" s="1">
        <f>Sales_Fact[[#This Row],[Gross Amount]]*Sales_Fact[[#This Row],[Discount4]]</f>
        <v>100.69800000000001</v>
      </c>
      <c r="M698" s="1" t="str">
        <f>IF(Sales_Fact[[#This Row],[Total_Amount5]]&gt;1000,"High Value","Standard")</f>
        <v>Standard</v>
      </c>
      <c r="N698" s="1" t="str">
        <f>_xlfn.XLOOKUP(D698,Product_Dim!$A$2:$A$101,Product_Dim!$B$2:$B$101,"Not Found")</f>
        <v>Ceramic Kitchen Bowl Set</v>
      </c>
      <c r="O698" s="1" t="str">
        <f>_xlfn.XLOOKUP(D698,Product_Dim!$A$2:$A$101,Product_Dim!$C$2:$C$101)</f>
        <v>Home</v>
      </c>
      <c r="P698" s="1">
        <f>_xlfn.XLOOKUP(D698,Product_Dim!$A$2:$A$101,Product_Dim!$H$2:$H$101)</f>
        <v>298.86</v>
      </c>
      <c r="Q698" s="1" t="str">
        <f>_xlfn.XLOOKUP(C698,'Customer_Dim'!$A$2:$A$501,'Customer_Dim'!$I$2:$I$501)</f>
        <v>Platinum</v>
      </c>
      <c r="R698" s="1" t="str">
        <f>_xlfn.XLOOKUP(C698,'Customer_Dim'!$A$2:$A$501,'Customer_Dim'!$D$2:$D$501)</f>
        <v>Female</v>
      </c>
      <c r="S698" s="1" t="str">
        <f>_xlfn.XLOOKUP(C698,'Customer_Dim'!$A$2:$A$501,'Customer_Dim'!$L$2:$L$501)</f>
        <v>Middle Age</v>
      </c>
      <c r="T698" s="1" t="str">
        <f>_xlfn.XLOOKUP(E698,Store_Dim!$A$2:$A$21,Store_Dim!$C$2:$C$21)</f>
        <v>South</v>
      </c>
      <c r="U698" s="1" t="str">
        <f>_xlfn.XLOOKUP(E698,Store_Dim!$A$2:$A$21,Store_Dim!$E$2:$E$21)</f>
        <v>Online</v>
      </c>
      <c r="V698" s="1">
        <f>Table8[[#This Row],[Cost]]*Table8[[#This Row],[Quantity]]</f>
        <v>1195.44</v>
      </c>
      <c r="W698" s="1">
        <f>Table8[[#This Row],[Total_Amount]]-Table8[[#This Row],[Total Cost]]</f>
        <v>-624.81799999999998</v>
      </c>
    </row>
    <row r="699" spans="1:23" hidden="1" x14ac:dyDescent="0.25">
      <c r="A699" t="s">
        <v>2767</v>
      </c>
      <c r="B699" s="3">
        <v>45281</v>
      </c>
      <c r="C699" t="s">
        <v>541</v>
      </c>
      <c r="D699" t="s">
        <v>1806</v>
      </c>
      <c r="E699" t="s">
        <v>1896</v>
      </c>
      <c r="F699" s="4">
        <f>IF(ISBLANK(Sales_Fact[[#This Row],[Quantity]]),MEDIAN(Sales_Fact[Quantity]),Sales_Fact[[#This Row],[Quantity]])</f>
        <v>2</v>
      </c>
      <c r="G699" s="1">
        <f>IF(ISBLANK(Sales_Fact[[#This Row],[Unit_Price]]),MEDIAN(Sales_Fact[Unit_Price]),Sales_Fact[[#This Row],[Unit_Price]])</f>
        <v>669.12</v>
      </c>
      <c r="H699" s="2">
        <f>IF(ISBLANK(Sales_Fact[[#This Row],[Discount]]),MEDIAN(Sales_Fact[Discount]),Sales_Fact[[#This Row],[Discount]])</f>
        <v>0.22</v>
      </c>
      <c r="I699" t="s">
        <v>1868</v>
      </c>
      <c r="J699" s="1">
        <f>Sales_Fact[[#This Row],[Quantity2]]*Sales_Fact[[#This Row],[Unit_Price3]]*(1-Sales_Fact[[#This Row],[Discount4]])</f>
        <v>1043.8271999999999</v>
      </c>
      <c r="K699" s="1">
        <f>Sales_Fact[[#This Row],[Quantity2]]*Sales_Fact[[#This Row],[Unit_Price3]]</f>
        <v>1338.24</v>
      </c>
      <c r="L699" s="1">
        <f>Sales_Fact[[#This Row],[Gross Amount]]*Sales_Fact[[#This Row],[Discount4]]</f>
        <v>294.4128</v>
      </c>
      <c r="M699" s="1" t="str">
        <f>IF(Sales_Fact[[#This Row],[Total_Amount5]]&gt;1000,"High Value","Standard")</f>
        <v>High Value</v>
      </c>
      <c r="N699" s="1" t="str">
        <f>_xlfn.XLOOKUP(D699,Product_Dim!$A$2:$A$101,Product_Dim!$B$2:$B$101,"Not Found")</f>
        <v>Women's Beanie Hat</v>
      </c>
      <c r="O699" s="1" t="str">
        <f>_xlfn.XLOOKUP(D699,Product_Dim!$A$2:$A$101,Product_Dim!$C$2:$C$101)</f>
        <v>Clothing</v>
      </c>
      <c r="P699" s="1">
        <f>_xlfn.XLOOKUP(D699,Product_Dim!$A$2:$A$101,Product_Dim!$H$2:$H$101)</f>
        <v>119.57</v>
      </c>
      <c r="Q699" s="1" t="str">
        <f>_xlfn.XLOOKUP(C699,'Customer_Dim'!$A$2:$A$501,'Customer_Dim'!$I$2:$I$501)</f>
        <v>Platinum</v>
      </c>
      <c r="R699" s="1" t="str">
        <f>_xlfn.XLOOKUP(C699,'Customer_Dim'!$A$2:$A$501,'Customer_Dim'!$D$2:$D$501)</f>
        <v>Female</v>
      </c>
      <c r="S699" s="1" t="str">
        <f>_xlfn.XLOOKUP(C699,'Customer_Dim'!$A$2:$A$501,'Customer_Dim'!$L$2:$L$501)</f>
        <v>Middle Age</v>
      </c>
      <c r="T699" s="1" t="str">
        <f>_xlfn.XLOOKUP(E699,Store_Dim!$A$2:$A$21,Store_Dim!$C$2:$C$21)</f>
        <v>East</v>
      </c>
      <c r="U699" s="1" t="str">
        <f>_xlfn.XLOOKUP(E699,Store_Dim!$A$2:$A$21,Store_Dim!$E$2:$E$21)</f>
        <v>Flagship</v>
      </c>
      <c r="V699" s="1">
        <f>Table8[[#This Row],[Cost]]*Table8[[#This Row],[Quantity]]</f>
        <v>239.14</v>
      </c>
      <c r="W699" s="1">
        <f>Table8[[#This Row],[Total_Amount]]-Table8[[#This Row],[Total Cost]]</f>
        <v>804.68719999999996</v>
      </c>
    </row>
    <row r="700" spans="1:23" hidden="1" x14ac:dyDescent="0.25">
      <c r="A700" t="s">
        <v>3398</v>
      </c>
      <c r="B700" s="3">
        <v>45821</v>
      </c>
      <c r="C700" t="s">
        <v>541</v>
      </c>
      <c r="D700" t="s">
        <v>1725</v>
      </c>
      <c r="E700" t="s">
        <v>1863</v>
      </c>
      <c r="F700" s="4">
        <f>IF(ISBLANK(Sales_Fact[[#This Row],[Quantity]]),MEDIAN(Sales_Fact[Quantity]),Sales_Fact[[#This Row],[Quantity]])</f>
        <v>3</v>
      </c>
      <c r="G700" s="1">
        <f>IF(ISBLANK(Sales_Fact[[#This Row],[Unit_Price]]),MEDIAN(Sales_Fact[Unit_Price]),Sales_Fact[[#This Row],[Unit_Price]])</f>
        <v>346.77</v>
      </c>
      <c r="H700" s="2">
        <f>IF(ISBLANK(Sales_Fact[[#This Row],[Discount]]),MEDIAN(Sales_Fact[Discount]),Sales_Fact[[#This Row],[Discount]])</f>
        <v>0.18</v>
      </c>
      <c r="I700" t="s">
        <v>1864</v>
      </c>
      <c r="J700" s="1">
        <f>Sales_Fact[[#This Row],[Quantity2]]*Sales_Fact[[#This Row],[Unit_Price3]]*(1-Sales_Fact[[#This Row],[Discount4]])</f>
        <v>853.05420000000004</v>
      </c>
      <c r="K700" s="1">
        <f>Sales_Fact[[#This Row],[Quantity2]]*Sales_Fact[[#This Row],[Unit_Price3]]</f>
        <v>1040.31</v>
      </c>
      <c r="L700" s="1">
        <f>Sales_Fact[[#This Row],[Gross Amount]]*Sales_Fact[[#This Row],[Discount4]]</f>
        <v>187.25579999999999</v>
      </c>
      <c r="M700" s="1" t="str">
        <f>IF(Sales_Fact[[#This Row],[Total_Amount5]]&gt;1000,"High Value","Standard")</f>
        <v>Standard</v>
      </c>
      <c r="N700" s="1" t="str">
        <f>_xlfn.XLOOKUP(D700,Product_Dim!$A$2:$A$101,Product_Dim!$B$2:$B$101,"Not Found")</f>
        <v>Womens Cotton Scarf</v>
      </c>
      <c r="O700" s="1" t="str">
        <f>_xlfn.XLOOKUP(D700,Product_Dim!$A$2:$A$101,Product_Dim!$C$2:$C$101)</f>
        <v>Clothing</v>
      </c>
      <c r="P700" s="1">
        <f>_xlfn.XLOOKUP(D700,Product_Dim!$A$2:$A$101,Product_Dim!$H$2:$H$101)</f>
        <v>113.83</v>
      </c>
      <c r="Q700" s="1" t="str">
        <f>_xlfn.XLOOKUP(C700,'Customer_Dim'!$A$2:$A$501,'Customer_Dim'!$I$2:$I$501)</f>
        <v>Platinum</v>
      </c>
      <c r="R700" s="1" t="str">
        <f>_xlfn.XLOOKUP(C700,'Customer_Dim'!$A$2:$A$501,'Customer_Dim'!$D$2:$D$501)</f>
        <v>Female</v>
      </c>
      <c r="S700" s="1" t="str">
        <f>_xlfn.XLOOKUP(C700,'Customer_Dim'!$A$2:$A$501,'Customer_Dim'!$L$2:$L$501)</f>
        <v>Middle Age</v>
      </c>
      <c r="T700" s="1" t="str">
        <f>_xlfn.XLOOKUP(E700,Store_Dim!$A$2:$A$21,Store_Dim!$C$2:$C$21)</f>
        <v>North</v>
      </c>
      <c r="U700" s="1" t="str">
        <f>_xlfn.XLOOKUP(E700,Store_Dim!$A$2:$A$21,Store_Dim!$E$2:$E$21)</f>
        <v>Flagship</v>
      </c>
      <c r="V700" s="1">
        <f>Table8[[#This Row],[Cost]]*Table8[[#This Row],[Quantity]]</f>
        <v>341.49</v>
      </c>
      <c r="W700" s="1">
        <f>Table8[[#This Row],[Total_Amount]]-Table8[[#This Row],[Total Cost]]</f>
        <v>511.56420000000003</v>
      </c>
    </row>
    <row r="701" spans="1:23" hidden="1" x14ac:dyDescent="0.25">
      <c r="A701" t="s">
        <v>3541</v>
      </c>
      <c r="B701" s="3">
        <v>45466</v>
      </c>
      <c r="C701" t="s">
        <v>541</v>
      </c>
      <c r="D701" t="s">
        <v>1617</v>
      </c>
      <c r="E701" t="s">
        <v>1881</v>
      </c>
      <c r="F701" s="4">
        <f>IF(ISBLANK(Sales_Fact[[#This Row],[Quantity]]),MEDIAN(Sales_Fact[Quantity]),Sales_Fact[[#This Row],[Quantity]])</f>
        <v>3</v>
      </c>
      <c r="G701" s="1">
        <f>IF(ISBLANK(Sales_Fact[[#This Row],[Unit_Price]]),MEDIAN(Sales_Fact[Unit_Price]),Sales_Fact[[#This Row],[Unit_Price]])</f>
        <v>648.33000000000004</v>
      </c>
      <c r="H701" s="2">
        <f>IF(ISBLANK(Sales_Fact[[#This Row],[Discount]]),MEDIAN(Sales_Fact[Discount]),Sales_Fact[[#This Row],[Discount]])</f>
        <v>0.2</v>
      </c>
      <c r="I701" t="s">
        <v>1861</v>
      </c>
      <c r="J701" s="1">
        <f>Sales_Fact[[#This Row],[Quantity2]]*Sales_Fact[[#This Row],[Unit_Price3]]*(1-Sales_Fact[[#This Row],[Discount4]])</f>
        <v>1555.9920000000002</v>
      </c>
      <c r="K701" s="1">
        <f>Sales_Fact[[#This Row],[Quantity2]]*Sales_Fact[[#This Row],[Unit_Price3]]</f>
        <v>1944.9900000000002</v>
      </c>
      <c r="L701" s="1">
        <f>Sales_Fact[[#This Row],[Gross Amount]]*Sales_Fact[[#This Row],[Discount4]]</f>
        <v>388.99800000000005</v>
      </c>
      <c r="M701" s="1" t="str">
        <f>IF(Sales_Fact[[#This Row],[Total_Amount5]]&gt;1000,"High Value","Standard")</f>
        <v>High Value</v>
      </c>
      <c r="N701" s="1" t="str">
        <f>_xlfn.XLOOKUP(D701,Product_Dim!$A$2:$A$101,Product_Dim!$B$2:$B$101,"Not Found")</f>
        <v>Carbon Fiber Tennis Racket</v>
      </c>
      <c r="O701" s="1" t="str">
        <f>_xlfn.XLOOKUP(D701,Product_Dim!$A$2:$A$101,Product_Dim!$C$2:$C$101)</f>
        <v>Sports</v>
      </c>
      <c r="P701" s="1">
        <f>_xlfn.XLOOKUP(D701,Product_Dim!$A$2:$A$101,Product_Dim!$H$2:$H$101)</f>
        <v>484.62</v>
      </c>
      <c r="Q701" s="1" t="str">
        <f>_xlfn.XLOOKUP(C701,'Customer_Dim'!$A$2:$A$501,'Customer_Dim'!$I$2:$I$501)</f>
        <v>Platinum</v>
      </c>
      <c r="R701" s="1" t="str">
        <f>_xlfn.XLOOKUP(C701,'Customer_Dim'!$A$2:$A$501,'Customer_Dim'!$D$2:$D$501)</f>
        <v>Female</v>
      </c>
      <c r="S701" s="1" t="str">
        <f>_xlfn.XLOOKUP(C701,'Customer_Dim'!$A$2:$A$501,'Customer_Dim'!$L$2:$L$501)</f>
        <v>Middle Age</v>
      </c>
      <c r="T701" s="1" t="str">
        <f>_xlfn.XLOOKUP(E701,Store_Dim!$A$2:$A$21,Store_Dim!$C$2:$C$21)</f>
        <v>South</v>
      </c>
      <c r="U701" s="1" t="str">
        <f>_xlfn.XLOOKUP(E701,Store_Dim!$A$2:$A$21,Store_Dim!$E$2:$E$21)</f>
        <v>Outlet</v>
      </c>
      <c r="V701" s="1">
        <f>Table8[[#This Row],[Cost]]*Table8[[#This Row],[Quantity]]</f>
        <v>1453.8600000000001</v>
      </c>
      <c r="W701" s="1">
        <f>Table8[[#This Row],[Total_Amount]]-Table8[[#This Row],[Total Cost]]</f>
        <v>102.13200000000006</v>
      </c>
    </row>
    <row r="702" spans="1:23" hidden="1" x14ac:dyDescent="0.25">
      <c r="A702" t="s">
        <v>3105</v>
      </c>
      <c r="B702" s="3">
        <v>45322</v>
      </c>
      <c r="C702" t="s">
        <v>544</v>
      </c>
      <c r="D702" t="s">
        <v>1662</v>
      </c>
      <c r="E702" t="s">
        <v>1901</v>
      </c>
      <c r="F702" s="4">
        <f>IF(ISBLANK(Sales_Fact[[#This Row],[Quantity]]),MEDIAN(Sales_Fact[Quantity]),Sales_Fact[[#This Row],[Quantity]])</f>
        <v>4</v>
      </c>
      <c r="G702" s="1">
        <f>IF(ISBLANK(Sales_Fact[[#This Row],[Unit_Price]]),MEDIAN(Sales_Fact[Unit_Price]),Sales_Fact[[#This Row],[Unit_Price]])</f>
        <v>254.94</v>
      </c>
      <c r="H702" s="2">
        <f>IF(ISBLANK(Sales_Fact[[#This Row],[Discount]]),MEDIAN(Sales_Fact[Discount]),Sales_Fact[[#This Row],[Discount]])</f>
        <v>0.06</v>
      </c>
      <c r="I702" t="s">
        <v>1864</v>
      </c>
      <c r="J702" s="1">
        <f>Sales_Fact[[#This Row],[Quantity2]]*Sales_Fact[[#This Row],[Unit_Price3]]*(1-Sales_Fact[[#This Row],[Discount4]])</f>
        <v>958.57439999999997</v>
      </c>
      <c r="K702" s="1">
        <f>Sales_Fact[[#This Row],[Quantity2]]*Sales_Fact[[#This Row],[Unit_Price3]]</f>
        <v>1019.76</v>
      </c>
      <c r="L702" s="1">
        <f>Sales_Fact[[#This Row],[Gross Amount]]*Sales_Fact[[#This Row],[Discount4]]</f>
        <v>61.185599999999994</v>
      </c>
      <c r="M702" s="1" t="str">
        <f>IF(Sales_Fact[[#This Row],[Total_Amount5]]&gt;1000,"High Value","Standard")</f>
        <v>Standard</v>
      </c>
      <c r="N702" s="1" t="str">
        <f>_xlfn.XLOOKUP(D702,Product_Dim!$A$2:$A$101,Product_Dim!$B$2:$B$101,"Not Found")</f>
        <v>Men's Casual Sneakers</v>
      </c>
      <c r="O702" s="1" t="str">
        <f>_xlfn.XLOOKUP(D702,Product_Dim!$A$2:$A$101,Product_Dim!$C$2:$C$101)</f>
        <v>Clothing</v>
      </c>
      <c r="P702" s="1">
        <f>_xlfn.XLOOKUP(D702,Product_Dim!$A$2:$A$101,Product_Dim!$H$2:$H$101)</f>
        <v>353.47</v>
      </c>
      <c r="Q702" s="1" t="str">
        <f>_xlfn.XLOOKUP(C702,'Customer_Dim'!$A$2:$A$501,'Customer_Dim'!$I$2:$I$501)</f>
        <v>Silver</v>
      </c>
      <c r="R702" s="1" t="str">
        <f>_xlfn.XLOOKUP(C702,'Customer_Dim'!$A$2:$A$501,'Customer_Dim'!$D$2:$D$501)</f>
        <v>Female</v>
      </c>
      <c r="S702" s="1" t="str">
        <f>_xlfn.XLOOKUP(C702,'Customer_Dim'!$A$2:$A$501,'Customer_Dim'!$L$2:$L$501)</f>
        <v>Young</v>
      </c>
      <c r="T702" s="1" t="str">
        <f>_xlfn.XLOOKUP(E702,Store_Dim!$A$2:$A$21,Store_Dim!$C$2:$C$21)</f>
        <v>East</v>
      </c>
      <c r="U702" s="1" t="str">
        <f>_xlfn.XLOOKUP(E702,Store_Dim!$A$2:$A$21,Store_Dim!$E$2:$E$21)</f>
        <v>Online</v>
      </c>
      <c r="V702" s="1">
        <f>Table8[[#This Row],[Cost]]*Table8[[#This Row],[Quantity]]</f>
        <v>1413.88</v>
      </c>
      <c r="W702" s="1">
        <f>Table8[[#This Row],[Total_Amount]]-Table8[[#This Row],[Total Cost]]</f>
        <v>-455.30560000000014</v>
      </c>
    </row>
    <row r="703" spans="1:23" hidden="1" x14ac:dyDescent="0.25">
      <c r="A703" t="s">
        <v>3816</v>
      </c>
      <c r="B703" s="3">
        <v>45257</v>
      </c>
      <c r="C703" t="s">
        <v>544</v>
      </c>
      <c r="D703" t="s">
        <v>1686</v>
      </c>
      <c r="E703" t="s">
        <v>1870</v>
      </c>
      <c r="F703" s="4">
        <f>IF(ISBLANK(Sales_Fact[[#This Row],[Quantity]]),MEDIAN(Sales_Fact[Quantity]),Sales_Fact[[#This Row],[Quantity]])</f>
        <v>1</v>
      </c>
      <c r="G703" s="1">
        <f>IF(ISBLANK(Sales_Fact[[#This Row],[Unit_Price]]),MEDIAN(Sales_Fact[Unit_Price]),Sales_Fact[[#This Row],[Unit_Price]])</f>
        <v>445.5</v>
      </c>
      <c r="H703" s="2">
        <f>IF(ISBLANK(Sales_Fact[[#This Row],[Discount]]),MEDIAN(Sales_Fact[Discount]),Sales_Fact[[#This Row],[Discount]])</f>
        <v>0.28000000000000003</v>
      </c>
      <c r="I703" t="s">
        <v>1864</v>
      </c>
      <c r="J703" s="1">
        <f>Sales_Fact[[#This Row],[Quantity2]]*Sales_Fact[[#This Row],[Unit_Price3]]*(1-Sales_Fact[[#This Row],[Discount4]])</f>
        <v>320.76</v>
      </c>
      <c r="K703" s="1">
        <f>Sales_Fact[[#This Row],[Quantity2]]*Sales_Fact[[#This Row],[Unit_Price3]]</f>
        <v>445.5</v>
      </c>
      <c r="L703" s="1">
        <f>Sales_Fact[[#This Row],[Gross Amount]]*Sales_Fact[[#This Row],[Discount4]]</f>
        <v>124.74000000000001</v>
      </c>
      <c r="M703" s="1" t="str">
        <f>IF(Sales_Fact[[#This Row],[Total_Amount5]]&gt;1000,"High Value","Standard")</f>
        <v>Standard</v>
      </c>
      <c r="N703" s="1" t="str">
        <f>_xlfn.XLOOKUP(D703,Product_Dim!$A$2:$A$101,Product_Dim!$B$2:$B$101,"Not Found")</f>
        <v>High-Grip Football</v>
      </c>
      <c r="O703" s="1" t="str">
        <f>_xlfn.XLOOKUP(D703,Product_Dim!$A$2:$A$101,Product_Dim!$C$2:$C$101)</f>
        <v>Sports</v>
      </c>
      <c r="P703" s="1">
        <f>_xlfn.XLOOKUP(D703,Product_Dim!$A$2:$A$101,Product_Dim!$H$2:$H$101)</f>
        <v>318.91000000000003</v>
      </c>
      <c r="Q703" s="1" t="str">
        <f>_xlfn.XLOOKUP(C703,'Customer_Dim'!$A$2:$A$501,'Customer_Dim'!$I$2:$I$501)</f>
        <v>Silver</v>
      </c>
      <c r="R703" s="1" t="str">
        <f>_xlfn.XLOOKUP(C703,'Customer_Dim'!$A$2:$A$501,'Customer_Dim'!$D$2:$D$501)</f>
        <v>Female</v>
      </c>
      <c r="S703" s="1" t="str">
        <f>_xlfn.XLOOKUP(C703,'Customer_Dim'!$A$2:$A$501,'Customer_Dim'!$L$2:$L$501)</f>
        <v>Young</v>
      </c>
      <c r="T703" s="1" t="str">
        <f>_xlfn.XLOOKUP(E703,Store_Dim!$A$2:$A$21,Store_Dim!$C$2:$C$21)</f>
        <v>North</v>
      </c>
      <c r="U703" s="1" t="str">
        <f>_xlfn.XLOOKUP(E703,Store_Dim!$A$2:$A$21,Store_Dim!$E$2:$E$21)</f>
        <v>Outlet</v>
      </c>
      <c r="V703" s="1">
        <f>Table8[[#This Row],[Cost]]*Table8[[#This Row],[Quantity]]</f>
        <v>318.91000000000003</v>
      </c>
      <c r="W703" s="1">
        <f>Table8[[#This Row],[Total_Amount]]-Table8[[#This Row],[Total Cost]]</f>
        <v>1.8499999999999659</v>
      </c>
    </row>
    <row r="704" spans="1:23" hidden="1" x14ac:dyDescent="0.25">
      <c r="A704" t="s">
        <v>2259</v>
      </c>
      <c r="B704" s="3">
        <v>45688</v>
      </c>
      <c r="C704" t="s">
        <v>544</v>
      </c>
      <c r="D704" t="s">
        <v>1842</v>
      </c>
      <c r="E704" t="s">
        <v>1892</v>
      </c>
      <c r="F704" s="4">
        <f>IF(ISBLANK(Sales_Fact[[#This Row],[Quantity]]),MEDIAN(Sales_Fact[Quantity]),Sales_Fact[[#This Row],[Quantity]])</f>
        <v>1</v>
      </c>
      <c r="G704" s="1">
        <f>IF(ISBLANK(Sales_Fact[[#This Row],[Unit_Price]]),MEDIAN(Sales_Fact[Unit_Price]),Sales_Fact[[#This Row],[Unit_Price]])</f>
        <v>900.94</v>
      </c>
      <c r="H704" s="2">
        <f>IF(ISBLANK(Sales_Fact[[#This Row],[Discount]]),MEDIAN(Sales_Fact[Discount]),Sales_Fact[[#This Row],[Discount]])</f>
        <v>0.1</v>
      </c>
      <c r="I704" t="s">
        <v>1868</v>
      </c>
      <c r="J704" s="1">
        <f>Sales_Fact[[#This Row],[Quantity2]]*Sales_Fact[[#This Row],[Unit_Price3]]*(1-Sales_Fact[[#This Row],[Discount4]])</f>
        <v>810.84600000000012</v>
      </c>
      <c r="K704" s="1">
        <f>Sales_Fact[[#This Row],[Quantity2]]*Sales_Fact[[#This Row],[Unit_Price3]]</f>
        <v>900.94</v>
      </c>
      <c r="L704" s="1">
        <f>Sales_Fact[[#This Row],[Gross Amount]]*Sales_Fact[[#This Row],[Discount4]]</f>
        <v>90.094000000000008</v>
      </c>
      <c r="M704" s="1" t="str">
        <f>IF(Sales_Fact[[#This Row],[Total_Amount5]]&gt;1000,"High Value","Standard")</f>
        <v>Standard</v>
      </c>
      <c r="N704" s="1" t="str">
        <f>_xlfn.XLOOKUP(D704,Product_Dim!$A$2:$A$101,Product_Dim!$B$2:$B$101,"Not Found")</f>
        <v>Cricket Bat</v>
      </c>
      <c r="O704" s="1" t="str">
        <f>_xlfn.XLOOKUP(D704,Product_Dim!$A$2:$A$101,Product_Dim!$C$2:$C$101)</f>
        <v>Sports</v>
      </c>
      <c r="P704" s="1">
        <f>_xlfn.XLOOKUP(D704,Product_Dim!$A$2:$A$101,Product_Dim!$H$2:$H$101)</f>
        <v>245.98</v>
      </c>
      <c r="Q704" s="1" t="str">
        <f>_xlfn.XLOOKUP(C704,'Customer_Dim'!$A$2:$A$501,'Customer_Dim'!$I$2:$I$501)</f>
        <v>Silver</v>
      </c>
      <c r="R704" s="1" t="str">
        <f>_xlfn.XLOOKUP(C704,'Customer_Dim'!$A$2:$A$501,'Customer_Dim'!$D$2:$D$501)</f>
        <v>Female</v>
      </c>
      <c r="S704" s="1" t="str">
        <f>_xlfn.XLOOKUP(C704,'Customer_Dim'!$A$2:$A$501,'Customer_Dim'!$L$2:$L$501)</f>
        <v>Young</v>
      </c>
      <c r="T704" s="1" t="str">
        <f>_xlfn.XLOOKUP(E704,Store_Dim!$A$2:$A$21,Store_Dim!$C$2:$C$21)</f>
        <v>East</v>
      </c>
      <c r="U704" s="1" t="str">
        <f>_xlfn.XLOOKUP(E704,Store_Dim!$A$2:$A$21,Store_Dim!$E$2:$E$21)</f>
        <v>Online</v>
      </c>
      <c r="V704" s="1">
        <f>Table8[[#This Row],[Cost]]*Table8[[#This Row],[Quantity]]</f>
        <v>245.98</v>
      </c>
      <c r="W704" s="1">
        <f>Table8[[#This Row],[Total_Amount]]-Table8[[#This Row],[Total Cost]]</f>
        <v>564.8660000000001</v>
      </c>
    </row>
    <row r="705" spans="1:23" hidden="1" x14ac:dyDescent="0.25">
      <c r="A705" t="s">
        <v>2981</v>
      </c>
      <c r="B705" s="3">
        <v>45575</v>
      </c>
      <c r="C705" t="s">
        <v>544</v>
      </c>
      <c r="D705" t="s">
        <v>1785</v>
      </c>
      <c r="E705" t="s">
        <v>1860</v>
      </c>
      <c r="F705" s="4">
        <f>IF(ISBLANK(Sales_Fact[[#This Row],[Quantity]]),MEDIAN(Sales_Fact[Quantity]),Sales_Fact[[#This Row],[Quantity]])</f>
        <v>3</v>
      </c>
      <c r="G705" s="1">
        <f>IF(ISBLANK(Sales_Fact[[#This Row],[Unit_Price]]),MEDIAN(Sales_Fact[Unit_Price]),Sales_Fact[[#This Row],[Unit_Price]])</f>
        <v>262.69</v>
      </c>
      <c r="H705" s="2">
        <f>IF(ISBLANK(Sales_Fact[[#This Row],[Discount]]),MEDIAN(Sales_Fact[Discount]),Sales_Fact[[#This Row],[Discount]])</f>
        <v>0.04</v>
      </c>
      <c r="I705" t="s">
        <v>1864</v>
      </c>
      <c r="J705" s="1">
        <f>Sales_Fact[[#This Row],[Quantity2]]*Sales_Fact[[#This Row],[Unit_Price3]]*(1-Sales_Fact[[#This Row],[Discount4]])</f>
        <v>756.54719999999986</v>
      </c>
      <c r="K705" s="1">
        <f>Sales_Fact[[#This Row],[Quantity2]]*Sales_Fact[[#This Row],[Unit_Price3]]</f>
        <v>788.06999999999994</v>
      </c>
      <c r="L705" s="1">
        <f>Sales_Fact[[#This Row],[Gross Amount]]*Sales_Fact[[#This Row],[Discount4]]</f>
        <v>31.522799999999997</v>
      </c>
      <c r="M705" s="1" t="str">
        <f>IF(Sales_Fact[[#This Row],[Total_Amount5]]&gt;1000,"High Value","Standard")</f>
        <v>Standard</v>
      </c>
      <c r="N705" s="1" t="str">
        <f>_xlfn.XLOOKUP(D705,Product_Dim!$A$2:$A$101,Product_Dim!$B$2:$B$101,"Not Found")</f>
        <v>Essential Oil Diffuser</v>
      </c>
      <c r="O705" s="1" t="str">
        <f>_xlfn.XLOOKUP(D705,Product_Dim!$A$2:$A$101,Product_Dim!$C$2:$C$101)</f>
        <v>Home</v>
      </c>
      <c r="P705" s="1">
        <f>_xlfn.XLOOKUP(D705,Product_Dim!$A$2:$A$101,Product_Dim!$H$2:$H$101)</f>
        <v>325.26</v>
      </c>
      <c r="Q705" s="1" t="str">
        <f>_xlfn.XLOOKUP(C705,'Customer_Dim'!$A$2:$A$501,'Customer_Dim'!$I$2:$I$501)</f>
        <v>Silver</v>
      </c>
      <c r="R705" s="1" t="str">
        <f>_xlfn.XLOOKUP(C705,'Customer_Dim'!$A$2:$A$501,'Customer_Dim'!$D$2:$D$501)</f>
        <v>Female</v>
      </c>
      <c r="S705" s="1" t="str">
        <f>_xlfn.XLOOKUP(C705,'Customer_Dim'!$A$2:$A$501,'Customer_Dim'!$L$2:$L$501)</f>
        <v>Young</v>
      </c>
      <c r="T705" s="1" t="str">
        <f>_xlfn.XLOOKUP(E705,Store_Dim!$A$2:$A$21,Store_Dim!$C$2:$C$21)</f>
        <v>North</v>
      </c>
      <c r="U705" s="1" t="str">
        <f>_xlfn.XLOOKUP(E705,Store_Dim!$A$2:$A$21,Store_Dim!$E$2:$E$21)</f>
        <v>Outlet</v>
      </c>
      <c r="V705" s="1">
        <f>Table8[[#This Row],[Cost]]*Table8[[#This Row],[Quantity]]</f>
        <v>975.78</v>
      </c>
      <c r="W705" s="1">
        <f>Table8[[#This Row],[Total_Amount]]-Table8[[#This Row],[Total Cost]]</f>
        <v>-219.23280000000011</v>
      </c>
    </row>
    <row r="706" spans="1:23" hidden="1" x14ac:dyDescent="0.25">
      <c r="A706" t="s">
        <v>3884</v>
      </c>
      <c r="B706" s="3">
        <v>45773</v>
      </c>
      <c r="C706" t="s">
        <v>544</v>
      </c>
      <c r="D706" t="s">
        <v>1656</v>
      </c>
      <c r="E706" t="s">
        <v>1866</v>
      </c>
      <c r="F706" s="4">
        <f>IF(ISBLANK(Sales_Fact[[#This Row],[Quantity]]),MEDIAN(Sales_Fact[Quantity]),Sales_Fact[[#This Row],[Quantity]])</f>
        <v>3</v>
      </c>
      <c r="G706" s="1">
        <f>IF(ISBLANK(Sales_Fact[[#This Row],[Unit_Price]]),MEDIAN(Sales_Fact[Unit_Price]),Sales_Fact[[#This Row],[Unit_Price]])</f>
        <v>212.72</v>
      </c>
      <c r="H706" s="2">
        <f>IF(ISBLANK(Sales_Fact[[#This Row],[Discount]]),MEDIAN(Sales_Fact[Discount]),Sales_Fact[[#This Row],[Discount]])</f>
        <v>0.22</v>
      </c>
      <c r="I706" t="s">
        <v>1864</v>
      </c>
      <c r="J706" s="1">
        <f>Sales_Fact[[#This Row],[Quantity2]]*Sales_Fact[[#This Row],[Unit_Price3]]*(1-Sales_Fact[[#This Row],[Discount4]])</f>
        <v>497.76479999999998</v>
      </c>
      <c r="K706" s="1">
        <f>Sales_Fact[[#This Row],[Quantity2]]*Sales_Fact[[#This Row],[Unit_Price3]]</f>
        <v>638.16</v>
      </c>
      <c r="L706" s="1">
        <f>Sales_Fact[[#This Row],[Gross Amount]]*Sales_Fact[[#This Row],[Discount4]]</f>
        <v>140.39519999999999</v>
      </c>
      <c r="M706" s="1" t="str">
        <f>IF(Sales_Fact[[#This Row],[Total_Amount5]]&gt;1000,"High Value","Standard")</f>
        <v>Standard</v>
      </c>
      <c r="N706" s="1" t="str">
        <f>_xlfn.XLOOKUP(D706,Product_Dim!$A$2:$A$101,Product_Dim!$B$2:$B$101,"Not Found")</f>
        <v>Bedroom Table Lamp</v>
      </c>
      <c r="O706" s="1" t="str">
        <f>_xlfn.XLOOKUP(D706,Product_Dim!$A$2:$A$101,Product_Dim!$C$2:$C$101)</f>
        <v>Home</v>
      </c>
      <c r="P706" s="1">
        <f>_xlfn.XLOOKUP(D706,Product_Dim!$A$2:$A$101,Product_Dim!$H$2:$H$101)</f>
        <v>382.22</v>
      </c>
      <c r="Q706" s="1" t="str">
        <f>_xlfn.XLOOKUP(C706,'Customer_Dim'!$A$2:$A$501,'Customer_Dim'!$I$2:$I$501)</f>
        <v>Silver</v>
      </c>
      <c r="R706" s="1" t="str">
        <f>_xlfn.XLOOKUP(C706,'Customer_Dim'!$A$2:$A$501,'Customer_Dim'!$D$2:$D$501)</f>
        <v>Female</v>
      </c>
      <c r="S706" s="1" t="str">
        <f>_xlfn.XLOOKUP(C706,'Customer_Dim'!$A$2:$A$501,'Customer_Dim'!$L$2:$L$501)</f>
        <v>Young</v>
      </c>
      <c r="T706" s="1" t="str">
        <f>_xlfn.XLOOKUP(E706,Store_Dim!$A$2:$A$21,Store_Dim!$C$2:$C$21)</f>
        <v>West</v>
      </c>
      <c r="U706" s="1" t="str">
        <f>_xlfn.XLOOKUP(E706,Store_Dim!$A$2:$A$21,Store_Dim!$E$2:$E$21)</f>
        <v>Online</v>
      </c>
      <c r="V706" s="1">
        <f>Table8[[#This Row],[Cost]]*Table8[[#This Row],[Quantity]]</f>
        <v>1146.6600000000001</v>
      </c>
      <c r="W706" s="1">
        <f>Table8[[#This Row],[Total_Amount]]-Table8[[#This Row],[Total Cost]]</f>
        <v>-648.89520000000016</v>
      </c>
    </row>
    <row r="707" spans="1:23" hidden="1" x14ac:dyDescent="0.25">
      <c r="A707" t="s">
        <v>3829</v>
      </c>
      <c r="B707" s="3">
        <v>45590</v>
      </c>
      <c r="C707" t="s">
        <v>544</v>
      </c>
      <c r="D707" t="s">
        <v>1722</v>
      </c>
      <c r="E707" t="s">
        <v>1909</v>
      </c>
      <c r="F707" s="4">
        <f>IF(ISBLANK(Sales_Fact[[#This Row],[Quantity]]),MEDIAN(Sales_Fact[Quantity]),Sales_Fact[[#This Row],[Quantity]])</f>
        <v>4</v>
      </c>
      <c r="G707" s="1">
        <f>IF(ISBLANK(Sales_Fact[[#This Row],[Unit_Price]]),MEDIAN(Sales_Fact[Unit_Price]),Sales_Fact[[#This Row],[Unit_Price]])</f>
        <v>757.9</v>
      </c>
      <c r="H707" s="2">
        <f>IF(ISBLANK(Sales_Fact[[#This Row],[Discount]]),MEDIAN(Sales_Fact[Discount]),Sales_Fact[[#This Row],[Discount]])</f>
        <v>0.22</v>
      </c>
      <c r="I707" t="s">
        <v>1864</v>
      </c>
      <c r="J707" s="1">
        <f>Sales_Fact[[#This Row],[Quantity2]]*Sales_Fact[[#This Row],[Unit_Price3]]*(1-Sales_Fact[[#This Row],[Discount4]])</f>
        <v>2364.6480000000001</v>
      </c>
      <c r="K707" s="1">
        <f>Sales_Fact[[#This Row],[Quantity2]]*Sales_Fact[[#This Row],[Unit_Price3]]</f>
        <v>3031.6</v>
      </c>
      <c r="L707" s="1">
        <f>Sales_Fact[[#This Row],[Gross Amount]]*Sales_Fact[[#This Row],[Discount4]]</f>
        <v>666.952</v>
      </c>
      <c r="M707" s="1" t="str">
        <f>IF(Sales_Fact[[#This Row],[Total_Amount5]]&gt;1000,"High Value","Standard")</f>
        <v>High Value</v>
      </c>
      <c r="N707" s="1" t="str">
        <f>_xlfn.XLOOKUP(D707,Product_Dim!$A$2:$A$101,Product_Dim!$B$2:$B$101,"Not Found")</f>
        <v>Foam Roller</v>
      </c>
      <c r="O707" s="1" t="str">
        <f>_xlfn.XLOOKUP(D707,Product_Dim!$A$2:$A$101,Product_Dim!$C$2:$C$101)</f>
        <v>Sports</v>
      </c>
      <c r="P707" s="1">
        <f>_xlfn.XLOOKUP(D707,Product_Dim!$A$2:$A$101,Product_Dim!$H$2:$H$101)</f>
        <v>30.62</v>
      </c>
      <c r="Q707" s="1" t="str">
        <f>_xlfn.XLOOKUP(C707,'Customer_Dim'!$A$2:$A$501,'Customer_Dim'!$I$2:$I$501)</f>
        <v>Silver</v>
      </c>
      <c r="R707" s="1" t="str">
        <f>_xlfn.XLOOKUP(C707,'Customer_Dim'!$A$2:$A$501,'Customer_Dim'!$D$2:$D$501)</f>
        <v>Female</v>
      </c>
      <c r="S707" s="1" t="str">
        <f>_xlfn.XLOOKUP(C707,'Customer_Dim'!$A$2:$A$501,'Customer_Dim'!$L$2:$L$501)</f>
        <v>Young</v>
      </c>
      <c r="T707" s="1" t="str">
        <f>_xlfn.XLOOKUP(E707,Store_Dim!$A$2:$A$21,Store_Dim!$C$2:$C$21)</f>
        <v>South</v>
      </c>
      <c r="U707" s="1" t="str">
        <f>_xlfn.XLOOKUP(E707,Store_Dim!$A$2:$A$21,Store_Dim!$E$2:$E$21)</f>
        <v>Outlet</v>
      </c>
      <c r="V707" s="1">
        <f>Table8[[#This Row],[Cost]]*Table8[[#This Row],[Quantity]]</f>
        <v>122.48</v>
      </c>
      <c r="W707" s="1">
        <f>Table8[[#This Row],[Total_Amount]]-Table8[[#This Row],[Total Cost]]</f>
        <v>2242.1680000000001</v>
      </c>
    </row>
    <row r="708" spans="1:23" hidden="1" x14ac:dyDescent="0.25">
      <c r="A708" t="s">
        <v>3844</v>
      </c>
      <c r="B708" s="3">
        <v>45687</v>
      </c>
      <c r="C708" t="s">
        <v>544</v>
      </c>
      <c r="D708" t="s">
        <v>1782</v>
      </c>
      <c r="E708" t="s">
        <v>1904</v>
      </c>
      <c r="F708" s="4">
        <f>IF(ISBLANK(Sales_Fact[[#This Row],[Quantity]]),MEDIAN(Sales_Fact[Quantity]),Sales_Fact[[#This Row],[Quantity]])</f>
        <v>1</v>
      </c>
      <c r="G708" s="1">
        <f>IF(ISBLANK(Sales_Fact[[#This Row],[Unit_Price]]),MEDIAN(Sales_Fact[Unit_Price]),Sales_Fact[[#This Row],[Unit_Price]])</f>
        <v>846.04</v>
      </c>
      <c r="H708" s="2">
        <f>IF(ISBLANK(Sales_Fact[[#This Row],[Discount]]),MEDIAN(Sales_Fact[Discount]),Sales_Fact[[#This Row],[Discount]])</f>
        <v>0.08</v>
      </c>
      <c r="I708" t="s">
        <v>1861</v>
      </c>
      <c r="J708" s="1">
        <f>Sales_Fact[[#This Row],[Quantity2]]*Sales_Fact[[#This Row],[Unit_Price3]]*(1-Sales_Fact[[#This Row],[Discount4]])</f>
        <v>778.35680000000002</v>
      </c>
      <c r="K708" s="1">
        <f>Sales_Fact[[#This Row],[Quantity2]]*Sales_Fact[[#This Row],[Unit_Price3]]</f>
        <v>846.04</v>
      </c>
      <c r="L708" s="1">
        <f>Sales_Fact[[#This Row],[Gross Amount]]*Sales_Fact[[#This Row],[Discount4]]</f>
        <v>67.683199999999999</v>
      </c>
      <c r="M708" s="1" t="str">
        <f>IF(Sales_Fact[[#This Row],[Total_Amount5]]&gt;1000,"High Value","Standard")</f>
        <v>Standard</v>
      </c>
      <c r="N708" s="1" t="str">
        <f>_xlfn.XLOOKUP(D708,Product_Dim!$A$2:$A$101,Product_Dim!$B$2:$B$101,"Not Found")</f>
        <v>WiFi Mesh Router</v>
      </c>
      <c r="O708" s="1" t="str">
        <f>_xlfn.XLOOKUP(D708,Product_Dim!$A$2:$A$101,Product_Dim!$C$2:$C$101)</f>
        <v>Electronics</v>
      </c>
      <c r="P708" s="1">
        <f>_xlfn.XLOOKUP(D708,Product_Dim!$A$2:$A$101,Product_Dim!$H$2:$H$101)</f>
        <v>480.9</v>
      </c>
      <c r="Q708" s="1" t="str">
        <f>_xlfn.XLOOKUP(C708,'Customer_Dim'!$A$2:$A$501,'Customer_Dim'!$I$2:$I$501)</f>
        <v>Silver</v>
      </c>
      <c r="R708" s="1" t="str">
        <f>_xlfn.XLOOKUP(C708,'Customer_Dim'!$A$2:$A$501,'Customer_Dim'!$D$2:$D$501)</f>
        <v>Female</v>
      </c>
      <c r="S708" s="1" t="str">
        <f>_xlfn.XLOOKUP(C708,'Customer_Dim'!$A$2:$A$501,'Customer_Dim'!$L$2:$L$501)</f>
        <v>Young</v>
      </c>
      <c r="T708" s="1" t="str">
        <f>_xlfn.XLOOKUP(E708,Store_Dim!$A$2:$A$21,Store_Dim!$C$2:$C$21)</f>
        <v>East</v>
      </c>
      <c r="U708" s="1" t="str">
        <f>_xlfn.XLOOKUP(E708,Store_Dim!$A$2:$A$21,Store_Dim!$E$2:$E$21)</f>
        <v>Online</v>
      </c>
      <c r="V708" s="1">
        <f>Table8[[#This Row],[Cost]]*Table8[[#This Row],[Quantity]]</f>
        <v>480.9</v>
      </c>
      <c r="W708" s="1">
        <f>Table8[[#This Row],[Total_Amount]]-Table8[[#This Row],[Total Cost]]</f>
        <v>297.45680000000004</v>
      </c>
    </row>
    <row r="709" spans="1:23" hidden="1" x14ac:dyDescent="0.25">
      <c r="A709" t="s">
        <v>2079</v>
      </c>
      <c r="B709" s="3">
        <v>45763</v>
      </c>
      <c r="C709" t="s">
        <v>547</v>
      </c>
      <c r="D709" t="s">
        <v>1571</v>
      </c>
      <c r="E709" t="s">
        <v>1874</v>
      </c>
      <c r="F709" s="4">
        <f>IF(ISBLANK(Sales_Fact[[#This Row],[Quantity]]),MEDIAN(Sales_Fact[Quantity]),Sales_Fact[[#This Row],[Quantity]])</f>
        <v>3</v>
      </c>
      <c r="G709" s="1">
        <f>IF(ISBLANK(Sales_Fact[[#This Row],[Unit_Price]]),MEDIAN(Sales_Fact[Unit_Price]),Sales_Fact[[#This Row],[Unit_Price]])</f>
        <v>179.7</v>
      </c>
      <c r="H709" s="2">
        <f>IF(ISBLANK(Sales_Fact[[#This Row],[Discount]]),MEDIAN(Sales_Fact[Discount]),Sales_Fact[[#This Row],[Discount]])</f>
        <v>0.17</v>
      </c>
      <c r="I709" t="s">
        <v>1861</v>
      </c>
      <c r="J709" s="1">
        <f>Sales_Fact[[#This Row],[Quantity2]]*Sales_Fact[[#This Row],[Unit_Price3]]*(1-Sales_Fact[[#This Row],[Discount4]])</f>
        <v>447.45299999999992</v>
      </c>
      <c r="K709" s="1">
        <f>Sales_Fact[[#This Row],[Quantity2]]*Sales_Fact[[#This Row],[Unit_Price3]]</f>
        <v>539.09999999999991</v>
      </c>
      <c r="L709" s="1">
        <f>Sales_Fact[[#This Row],[Gross Amount]]*Sales_Fact[[#This Row],[Discount4]]</f>
        <v>91.646999999999991</v>
      </c>
      <c r="M709" s="1" t="str">
        <f>IF(Sales_Fact[[#This Row],[Total_Amount5]]&gt;1000,"High Value","Standard")</f>
        <v>Standard</v>
      </c>
      <c r="N709" s="1" t="str">
        <f>_xlfn.XLOOKUP(D709,Product_Dim!$A$2:$A$101,Product_Dim!$B$2:$B$101,"Not Found")</f>
        <v>LED Table Lamp</v>
      </c>
      <c r="O709" s="1" t="str">
        <f>_xlfn.XLOOKUP(D709,Product_Dim!$A$2:$A$101,Product_Dim!$C$2:$C$101)</f>
        <v>Home</v>
      </c>
      <c r="P709" s="1">
        <f>_xlfn.XLOOKUP(D709,Product_Dim!$A$2:$A$101,Product_Dim!$H$2:$H$101)</f>
        <v>218.86</v>
      </c>
      <c r="Q709" s="1" t="str">
        <f>_xlfn.XLOOKUP(C709,'Customer_Dim'!$A$2:$A$501,'Customer_Dim'!$I$2:$I$501)</f>
        <v>Silver</v>
      </c>
      <c r="R709" s="1" t="str">
        <f>_xlfn.XLOOKUP(C709,'Customer_Dim'!$A$2:$A$501,'Customer_Dim'!$D$2:$D$501)</f>
        <v>Male</v>
      </c>
      <c r="S709" s="1" t="str">
        <f>_xlfn.XLOOKUP(C709,'Customer_Dim'!$A$2:$A$501,'Customer_Dim'!$L$2:$L$501)</f>
        <v>Middle Age</v>
      </c>
      <c r="T709" s="1" t="str">
        <f>_xlfn.XLOOKUP(E709,Store_Dim!$A$2:$A$21,Store_Dim!$C$2:$C$21)</f>
        <v>South</v>
      </c>
      <c r="U709" s="1" t="str">
        <f>_xlfn.XLOOKUP(E709,Store_Dim!$A$2:$A$21,Store_Dim!$E$2:$E$21)</f>
        <v>Online</v>
      </c>
      <c r="V709" s="1">
        <f>Table8[[#This Row],[Cost]]*Table8[[#This Row],[Quantity]]</f>
        <v>656.58</v>
      </c>
      <c r="W709" s="1">
        <f>Table8[[#This Row],[Total_Amount]]-Table8[[#This Row],[Total Cost]]</f>
        <v>-209.12700000000012</v>
      </c>
    </row>
    <row r="710" spans="1:23" hidden="1" x14ac:dyDescent="0.25">
      <c r="A710" t="s">
        <v>3019</v>
      </c>
      <c r="B710" s="3">
        <v>45764</v>
      </c>
      <c r="C710" t="s">
        <v>547</v>
      </c>
      <c r="D710" t="s">
        <v>1710</v>
      </c>
      <c r="E710" t="s">
        <v>1931</v>
      </c>
      <c r="F710" s="4">
        <f>IF(ISBLANK(Sales_Fact[[#This Row],[Quantity]]),MEDIAN(Sales_Fact[Quantity]),Sales_Fact[[#This Row],[Quantity]])</f>
        <v>4</v>
      </c>
      <c r="G710" s="1">
        <f>IF(ISBLANK(Sales_Fact[[#This Row],[Unit_Price]]),MEDIAN(Sales_Fact[Unit_Price]),Sales_Fact[[#This Row],[Unit_Price]])</f>
        <v>681.08</v>
      </c>
      <c r="H710" s="2">
        <f>IF(ISBLANK(Sales_Fact[[#This Row],[Discount]]),MEDIAN(Sales_Fact[Discount]),Sales_Fact[[#This Row],[Discount]])</f>
        <v>0</v>
      </c>
      <c r="I710" t="s">
        <v>1864</v>
      </c>
      <c r="J710" s="1">
        <f>Sales_Fact[[#This Row],[Quantity2]]*Sales_Fact[[#This Row],[Unit_Price3]]*(1-Sales_Fact[[#This Row],[Discount4]])</f>
        <v>2724.32</v>
      </c>
      <c r="K710" s="1">
        <f>Sales_Fact[[#This Row],[Quantity2]]*Sales_Fact[[#This Row],[Unit_Price3]]</f>
        <v>2724.32</v>
      </c>
      <c r="L710" s="1">
        <f>Sales_Fact[[#This Row],[Gross Amount]]*Sales_Fact[[#This Row],[Discount4]]</f>
        <v>0</v>
      </c>
      <c r="M710" s="1" t="str">
        <f>IF(Sales_Fact[[#This Row],[Total_Amount5]]&gt;1000,"High Value","Standard")</f>
        <v>High Value</v>
      </c>
      <c r="N710" s="1" t="str">
        <f>_xlfn.XLOOKUP(D710,Product_Dim!$A$2:$A$101,Product_Dim!$B$2:$B$101,"Not Found")</f>
        <v>Men's Track Pants</v>
      </c>
      <c r="O710" s="1" t="str">
        <f>_xlfn.XLOOKUP(D710,Product_Dim!$A$2:$A$101,Product_Dim!$C$2:$C$101)</f>
        <v>Clothing</v>
      </c>
      <c r="P710" s="1">
        <f>_xlfn.XLOOKUP(D710,Product_Dim!$A$2:$A$101,Product_Dim!$H$2:$H$101)</f>
        <v>386.56</v>
      </c>
      <c r="Q710" s="1" t="str">
        <f>_xlfn.XLOOKUP(C710,'Customer_Dim'!$A$2:$A$501,'Customer_Dim'!$I$2:$I$501)</f>
        <v>Silver</v>
      </c>
      <c r="R710" s="1" t="str">
        <f>_xlfn.XLOOKUP(C710,'Customer_Dim'!$A$2:$A$501,'Customer_Dim'!$D$2:$D$501)</f>
        <v>Male</v>
      </c>
      <c r="S710" s="1" t="str">
        <f>_xlfn.XLOOKUP(C710,'Customer_Dim'!$A$2:$A$501,'Customer_Dim'!$L$2:$L$501)</f>
        <v>Middle Age</v>
      </c>
      <c r="T710" s="1" t="str">
        <f>_xlfn.XLOOKUP(E710,Store_Dim!$A$2:$A$21,Store_Dim!$C$2:$C$21)</f>
        <v>South</v>
      </c>
      <c r="U710" s="1" t="str">
        <f>_xlfn.XLOOKUP(E710,Store_Dim!$A$2:$A$21,Store_Dim!$E$2:$E$21)</f>
        <v>Online</v>
      </c>
      <c r="V710" s="1">
        <f>Table8[[#This Row],[Cost]]*Table8[[#This Row],[Quantity]]</f>
        <v>1546.24</v>
      </c>
      <c r="W710" s="1">
        <f>Table8[[#This Row],[Total_Amount]]-Table8[[#This Row],[Total Cost]]</f>
        <v>1178.0800000000002</v>
      </c>
    </row>
    <row r="711" spans="1:23" hidden="1" x14ac:dyDescent="0.25">
      <c r="A711" t="s">
        <v>1949</v>
      </c>
      <c r="B711" s="3">
        <v>45290</v>
      </c>
      <c r="C711" t="s">
        <v>547</v>
      </c>
      <c r="D711" t="s">
        <v>1848</v>
      </c>
      <c r="E711" t="s">
        <v>1863</v>
      </c>
      <c r="F711" s="4">
        <f>IF(ISBLANK(Sales_Fact[[#This Row],[Quantity]]),MEDIAN(Sales_Fact[Quantity]),Sales_Fact[[#This Row],[Quantity]])</f>
        <v>4</v>
      </c>
      <c r="G711" s="1">
        <f>IF(ISBLANK(Sales_Fact[[#This Row],[Unit_Price]]),MEDIAN(Sales_Fact[Unit_Price]),Sales_Fact[[#This Row],[Unit_Price]])</f>
        <v>723.44</v>
      </c>
      <c r="H711" s="2">
        <f>IF(ISBLANK(Sales_Fact[[#This Row],[Discount]]),MEDIAN(Sales_Fact[Discount]),Sales_Fact[[#This Row],[Discount]])</f>
        <v>0.14000000000000001</v>
      </c>
      <c r="I711" t="s">
        <v>1861</v>
      </c>
      <c r="J711" s="1">
        <f>Sales_Fact[[#This Row],[Quantity2]]*Sales_Fact[[#This Row],[Unit_Price3]]*(1-Sales_Fact[[#This Row],[Discount4]])</f>
        <v>2488.6336000000001</v>
      </c>
      <c r="K711" s="1">
        <f>Sales_Fact[[#This Row],[Quantity2]]*Sales_Fact[[#This Row],[Unit_Price3]]</f>
        <v>2893.76</v>
      </c>
      <c r="L711" s="1">
        <f>Sales_Fact[[#This Row],[Gross Amount]]*Sales_Fact[[#This Row],[Discount4]]</f>
        <v>405.12640000000005</v>
      </c>
      <c r="M711" s="1" t="str">
        <f>IF(Sales_Fact[[#This Row],[Total_Amount5]]&gt;1000,"High Value","Standard")</f>
        <v>High Value</v>
      </c>
      <c r="N711" s="1" t="str">
        <f>_xlfn.XLOOKUP(D711,Product_Dim!$A$2:$A$101,Product_Dim!$B$2:$B$101,"Not Found")</f>
        <v>Stainless Steel Cookware Set</v>
      </c>
      <c r="O711" s="1" t="str">
        <f>_xlfn.XLOOKUP(D711,Product_Dim!$A$2:$A$101,Product_Dim!$C$2:$C$101)</f>
        <v>Home</v>
      </c>
      <c r="P711" s="1">
        <f>_xlfn.XLOOKUP(D711,Product_Dim!$A$2:$A$101,Product_Dim!$H$2:$H$101)</f>
        <v>201.41</v>
      </c>
      <c r="Q711" s="1" t="str">
        <f>_xlfn.XLOOKUP(C711,'Customer_Dim'!$A$2:$A$501,'Customer_Dim'!$I$2:$I$501)</f>
        <v>Silver</v>
      </c>
      <c r="R711" s="1" t="str">
        <f>_xlfn.XLOOKUP(C711,'Customer_Dim'!$A$2:$A$501,'Customer_Dim'!$D$2:$D$501)</f>
        <v>Male</v>
      </c>
      <c r="S711" s="1" t="str">
        <f>_xlfn.XLOOKUP(C711,'Customer_Dim'!$A$2:$A$501,'Customer_Dim'!$L$2:$L$501)</f>
        <v>Middle Age</v>
      </c>
      <c r="T711" s="1" t="str">
        <f>_xlfn.XLOOKUP(E711,Store_Dim!$A$2:$A$21,Store_Dim!$C$2:$C$21)</f>
        <v>North</v>
      </c>
      <c r="U711" s="1" t="str">
        <f>_xlfn.XLOOKUP(E711,Store_Dim!$A$2:$A$21,Store_Dim!$E$2:$E$21)</f>
        <v>Flagship</v>
      </c>
      <c r="V711" s="1">
        <f>Table8[[#This Row],[Cost]]*Table8[[#This Row],[Quantity]]</f>
        <v>805.64</v>
      </c>
      <c r="W711" s="1">
        <f>Table8[[#This Row],[Total_Amount]]-Table8[[#This Row],[Total Cost]]</f>
        <v>1682.9936000000002</v>
      </c>
    </row>
    <row r="712" spans="1:23" hidden="1" x14ac:dyDescent="0.25">
      <c r="A712" t="s">
        <v>2391</v>
      </c>
      <c r="B712" s="3">
        <v>45306</v>
      </c>
      <c r="C712" t="s">
        <v>550</v>
      </c>
      <c r="D712" t="s">
        <v>1836</v>
      </c>
      <c r="E712" t="s">
        <v>1883</v>
      </c>
      <c r="F712" s="4">
        <f>IF(ISBLANK(Sales_Fact[[#This Row],[Quantity]]),MEDIAN(Sales_Fact[Quantity]),Sales_Fact[[#This Row],[Quantity]])</f>
        <v>4</v>
      </c>
      <c r="G712" s="1">
        <f>IF(ISBLANK(Sales_Fact[[#This Row],[Unit_Price]]),MEDIAN(Sales_Fact[Unit_Price]),Sales_Fact[[#This Row],[Unit_Price]])</f>
        <v>471.89</v>
      </c>
      <c r="H712" s="2">
        <f>IF(ISBLANK(Sales_Fact[[#This Row],[Discount]]),MEDIAN(Sales_Fact[Discount]),Sales_Fact[[#This Row],[Discount]])</f>
        <v>0.12</v>
      </c>
      <c r="I712" t="s">
        <v>1861</v>
      </c>
      <c r="J712" s="1">
        <f>Sales_Fact[[#This Row],[Quantity2]]*Sales_Fact[[#This Row],[Unit_Price3]]*(1-Sales_Fact[[#This Row],[Discount4]])</f>
        <v>1661.0527999999999</v>
      </c>
      <c r="K712" s="1">
        <f>Sales_Fact[[#This Row],[Quantity2]]*Sales_Fact[[#This Row],[Unit_Price3]]</f>
        <v>1887.56</v>
      </c>
      <c r="L712" s="1">
        <f>Sales_Fact[[#This Row],[Gross Amount]]*Sales_Fact[[#This Row],[Discount4]]</f>
        <v>226.50719999999998</v>
      </c>
      <c r="M712" s="1" t="str">
        <f>IF(Sales_Fact[[#This Row],[Total_Amount5]]&gt;1000,"High Value","Standard")</f>
        <v>High Value</v>
      </c>
      <c r="N712" s="1" t="str">
        <f>_xlfn.XLOOKUP(D712,Product_Dim!$A$2:$A$101,Product_Dim!$B$2:$B$101,"Not Found")</f>
        <v>Sports Stopwatch Basic</v>
      </c>
      <c r="O712" s="1" t="str">
        <f>_xlfn.XLOOKUP(D712,Product_Dim!$A$2:$A$101,Product_Dim!$C$2:$C$101)</f>
        <v>Sports</v>
      </c>
      <c r="P712" s="1">
        <f>_xlfn.XLOOKUP(D712,Product_Dim!$A$2:$A$101,Product_Dim!$H$2:$H$101)</f>
        <v>60.65</v>
      </c>
      <c r="Q712" s="1" t="str">
        <f>_xlfn.XLOOKUP(C712,'Customer_Dim'!$A$2:$A$501,'Customer_Dim'!$I$2:$I$501)</f>
        <v>Bronze</v>
      </c>
      <c r="R712" s="1" t="str">
        <f>_xlfn.XLOOKUP(C712,'Customer_Dim'!$A$2:$A$501,'Customer_Dim'!$D$2:$D$501)</f>
        <v>Male</v>
      </c>
      <c r="S712" s="1" t="str">
        <f>_xlfn.XLOOKUP(C712,'Customer_Dim'!$A$2:$A$501,'Customer_Dim'!$L$2:$L$501)</f>
        <v>Young</v>
      </c>
      <c r="T712" s="1" t="str">
        <f>_xlfn.XLOOKUP(E712,Store_Dim!$A$2:$A$21,Store_Dim!$C$2:$C$21)</f>
        <v>North</v>
      </c>
      <c r="U712" s="1" t="str">
        <f>_xlfn.XLOOKUP(E712,Store_Dim!$A$2:$A$21,Store_Dim!$E$2:$E$21)</f>
        <v>Flagship</v>
      </c>
      <c r="V712" s="1">
        <f>Table8[[#This Row],[Cost]]*Table8[[#This Row],[Quantity]]</f>
        <v>242.6</v>
      </c>
      <c r="W712" s="1">
        <f>Table8[[#This Row],[Total_Amount]]-Table8[[#This Row],[Total Cost]]</f>
        <v>1418.4528</v>
      </c>
    </row>
    <row r="713" spans="1:23" x14ac:dyDescent="0.25">
      <c r="A713" t="s">
        <v>3300</v>
      </c>
      <c r="B713" s="3">
        <v>45413</v>
      </c>
      <c r="C713" t="s">
        <v>550</v>
      </c>
      <c r="D713" t="s">
        <v>1800</v>
      </c>
      <c r="E713" t="s">
        <v>1904</v>
      </c>
      <c r="F713" s="4">
        <f>IF(ISBLANK(Sales_Fact[[#This Row],[Quantity]]),MEDIAN(Sales_Fact[Quantity]),Sales_Fact[[#This Row],[Quantity]])</f>
        <v>1</v>
      </c>
      <c r="G713" s="21">
        <f>IF(ISBLANK(Sales_Fact[[#This Row],[Unit_Price]]),MEDIAN(Sales_Fact[Unit_Price]),Sales_Fact[[#This Row],[Unit_Price]])</f>
        <v>613.17999999999995</v>
      </c>
      <c r="H713" s="2">
        <f>IF(ISBLANK(Sales_Fact[[#This Row],[Discount]]),MEDIAN(Sales_Fact[Discount]),Sales_Fact[[#This Row],[Discount]])</f>
        <v>0.14000000000000001</v>
      </c>
      <c r="I713" t="s">
        <v>1861</v>
      </c>
      <c r="J713" s="21">
        <f>Sales_Fact[[#This Row],[Quantity2]]*Sales_Fact[[#This Row],[Unit_Price3]]*(1-Sales_Fact[[#This Row],[Discount4]])</f>
        <v>527.33479999999997</v>
      </c>
      <c r="K713" s="21">
        <f>Sales_Fact[[#This Row],[Quantity2]]*Sales_Fact[[#This Row],[Unit_Price3]]</f>
        <v>613.17999999999995</v>
      </c>
      <c r="L713" s="21">
        <f>Sales_Fact[[#This Row],[Gross Amount]]*Sales_Fact[[#This Row],[Discount4]]</f>
        <v>85.845200000000006</v>
      </c>
      <c r="M713" s="1" t="str">
        <f>IF(Sales_Fact[[#This Row],[Total_Amount5]]&gt;1000,"High Value","Standard")</f>
        <v>Standard</v>
      </c>
      <c r="N713" s="1" t="str">
        <f>_xlfn.XLOOKUP(D713,Product_Dim!$A$2:$A$101,Product_Dim!$B$2:$B$101,"Not Found")</f>
        <v>Hydrating Face Cleanser</v>
      </c>
      <c r="O713" s="1" t="str">
        <f>_xlfn.XLOOKUP(D713,Product_Dim!$A$2:$A$101,Product_Dim!$C$2:$C$101)</f>
        <v>Beauty</v>
      </c>
      <c r="P713" s="1">
        <f>_xlfn.XLOOKUP(D713,Product_Dim!$A$2:$A$101,Product_Dim!$H$2:$H$101)</f>
        <v>242.96499999999997</v>
      </c>
      <c r="Q713" s="1" t="str">
        <f>_xlfn.XLOOKUP(C713,'Customer_Dim'!$A$2:$A$501,'Customer_Dim'!$I$2:$I$501)</f>
        <v>Bronze</v>
      </c>
      <c r="R713" s="1" t="str">
        <f>_xlfn.XLOOKUP(C713,'Customer_Dim'!$A$2:$A$501,'Customer_Dim'!$D$2:$D$501)</f>
        <v>Male</v>
      </c>
      <c r="S713" s="1" t="str">
        <f>_xlfn.XLOOKUP(C713,'Customer_Dim'!$A$2:$A$501,'Customer_Dim'!$L$2:$L$501)</f>
        <v>Young</v>
      </c>
      <c r="T713" s="1" t="str">
        <f>_xlfn.XLOOKUP(E713,Store_Dim!$A$2:$A$21,Store_Dim!$C$2:$C$21)</f>
        <v>East</v>
      </c>
      <c r="U713" s="1" t="str">
        <f>_xlfn.XLOOKUP(E713,Store_Dim!$A$2:$A$21,Store_Dim!$E$2:$E$21)</f>
        <v>Online</v>
      </c>
      <c r="V713" s="21">
        <f>Table8[[#This Row],[Cost]]*Table8[[#This Row],[Quantity]]</f>
        <v>242.96499999999997</v>
      </c>
      <c r="W713" s="21">
        <f>Table8[[#This Row],[Total_Amount]]-Table8[[#This Row],[Total Cost]]</f>
        <v>284.3698</v>
      </c>
    </row>
    <row r="714" spans="1:23" x14ac:dyDescent="0.25">
      <c r="A714" t="s">
        <v>2578</v>
      </c>
      <c r="B714" s="3">
        <v>45301</v>
      </c>
      <c r="C714" t="s">
        <v>550</v>
      </c>
      <c r="D714" t="s">
        <v>1740</v>
      </c>
      <c r="E714" t="s">
        <v>1860</v>
      </c>
      <c r="F714" s="4">
        <f>IF(ISBLANK(Sales_Fact[[#This Row],[Quantity]]),MEDIAN(Sales_Fact[Quantity]),Sales_Fact[[#This Row],[Quantity]])</f>
        <v>1</v>
      </c>
      <c r="G714" s="21">
        <f>IF(ISBLANK(Sales_Fact[[#This Row],[Unit_Price]]),MEDIAN(Sales_Fact[Unit_Price]),Sales_Fact[[#This Row],[Unit_Price]])</f>
        <v>651.30999999999995</v>
      </c>
      <c r="H714" s="2">
        <f>IF(ISBLANK(Sales_Fact[[#This Row],[Discount]]),MEDIAN(Sales_Fact[Discount]),Sales_Fact[[#This Row],[Discount]])</f>
        <v>0.24</v>
      </c>
      <c r="I714" t="s">
        <v>1861</v>
      </c>
      <c r="J714" s="21">
        <f>Sales_Fact[[#This Row],[Quantity2]]*Sales_Fact[[#This Row],[Unit_Price3]]*(1-Sales_Fact[[#This Row],[Discount4]])</f>
        <v>494.99559999999997</v>
      </c>
      <c r="K714" s="21">
        <f>Sales_Fact[[#This Row],[Quantity2]]*Sales_Fact[[#This Row],[Unit_Price3]]</f>
        <v>651.30999999999995</v>
      </c>
      <c r="L714" s="21">
        <f>Sales_Fact[[#This Row],[Gross Amount]]*Sales_Fact[[#This Row],[Discount4]]</f>
        <v>156.31439999999998</v>
      </c>
      <c r="M714" s="1" t="str">
        <f>IF(Sales_Fact[[#This Row],[Total_Amount5]]&gt;1000,"High Value","Standard")</f>
        <v>Standard</v>
      </c>
      <c r="N714" s="1" t="str">
        <f>_xlfn.XLOOKUP(D714,Product_Dim!$A$2:$A$101,Product_Dim!$B$2:$B$101,"Not Found")</f>
        <v>Organic Sunscreen Lotion</v>
      </c>
      <c r="O714" s="1" t="str">
        <f>_xlfn.XLOOKUP(D714,Product_Dim!$A$2:$A$101,Product_Dim!$C$2:$C$101)</f>
        <v>Beauty</v>
      </c>
      <c r="P714" s="1">
        <f>_xlfn.XLOOKUP(D714,Product_Dim!$A$2:$A$101,Product_Dim!$H$2:$H$101)</f>
        <v>266.86</v>
      </c>
      <c r="Q714" s="1" t="str">
        <f>_xlfn.XLOOKUP(C714,'Customer_Dim'!$A$2:$A$501,'Customer_Dim'!$I$2:$I$501)</f>
        <v>Bronze</v>
      </c>
      <c r="R714" s="1" t="str">
        <f>_xlfn.XLOOKUP(C714,'Customer_Dim'!$A$2:$A$501,'Customer_Dim'!$D$2:$D$501)</f>
        <v>Male</v>
      </c>
      <c r="S714" s="1" t="str">
        <f>_xlfn.XLOOKUP(C714,'Customer_Dim'!$A$2:$A$501,'Customer_Dim'!$L$2:$L$501)</f>
        <v>Young</v>
      </c>
      <c r="T714" s="1" t="str">
        <f>_xlfn.XLOOKUP(E714,Store_Dim!$A$2:$A$21,Store_Dim!$C$2:$C$21)</f>
        <v>North</v>
      </c>
      <c r="U714" s="1" t="str">
        <f>_xlfn.XLOOKUP(E714,Store_Dim!$A$2:$A$21,Store_Dim!$E$2:$E$21)</f>
        <v>Outlet</v>
      </c>
      <c r="V714" s="21">
        <f>Table8[[#This Row],[Cost]]*Table8[[#This Row],[Quantity]]</f>
        <v>266.86</v>
      </c>
      <c r="W714" s="21">
        <f>Table8[[#This Row],[Total_Amount]]-Table8[[#This Row],[Total Cost]]</f>
        <v>228.13559999999995</v>
      </c>
    </row>
    <row r="715" spans="1:23" hidden="1" x14ac:dyDescent="0.25">
      <c r="A715" t="s">
        <v>2349</v>
      </c>
      <c r="B715" s="3">
        <v>45252</v>
      </c>
      <c r="C715" t="s">
        <v>550</v>
      </c>
      <c r="D715" t="s">
        <v>1842</v>
      </c>
      <c r="E715" t="s">
        <v>1870</v>
      </c>
      <c r="F715" s="4">
        <f>IF(ISBLANK(Sales_Fact[[#This Row],[Quantity]]),MEDIAN(Sales_Fact[Quantity]),Sales_Fact[[#This Row],[Quantity]])</f>
        <v>2</v>
      </c>
      <c r="G715" s="1">
        <f>IF(ISBLANK(Sales_Fact[[#This Row],[Unit_Price]]),MEDIAN(Sales_Fact[Unit_Price]),Sales_Fact[[#This Row],[Unit_Price]])</f>
        <v>635.14</v>
      </c>
      <c r="H715" s="2">
        <f>IF(ISBLANK(Sales_Fact[[#This Row],[Discount]]),MEDIAN(Sales_Fact[Discount]),Sales_Fact[[#This Row],[Discount]])</f>
        <v>0.1</v>
      </c>
      <c r="I715" t="s">
        <v>1861</v>
      </c>
      <c r="J715" s="1">
        <f>Sales_Fact[[#This Row],[Quantity2]]*Sales_Fact[[#This Row],[Unit_Price3]]*(1-Sales_Fact[[#This Row],[Discount4]])</f>
        <v>1143.252</v>
      </c>
      <c r="K715" s="1">
        <f>Sales_Fact[[#This Row],[Quantity2]]*Sales_Fact[[#This Row],[Unit_Price3]]</f>
        <v>1270.28</v>
      </c>
      <c r="L715" s="1">
        <f>Sales_Fact[[#This Row],[Gross Amount]]*Sales_Fact[[#This Row],[Discount4]]</f>
        <v>127.02800000000001</v>
      </c>
      <c r="M715" s="1" t="str">
        <f>IF(Sales_Fact[[#This Row],[Total_Amount5]]&gt;1000,"High Value","Standard")</f>
        <v>High Value</v>
      </c>
      <c r="N715" s="1" t="str">
        <f>_xlfn.XLOOKUP(D715,Product_Dim!$A$2:$A$101,Product_Dim!$B$2:$B$101,"Not Found")</f>
        <v>Cricket Bat</v>
      </c>
      <c r="O715" s="1" t="str">
        <f>_xlfn.XLOOKUP(D715,Product_Dim!$A$2:$A$101,Product_Dim!$C$2:$C$101)</f>
        <v>Sports</v>
      </c>
      <c r="P715" s="1">
        <f>_xlfn.XLOOKUP(D715,Product_Dim!$A$2:$A$101,Product_Dim!$H$2:$H$101)</f>
        <v>245.98</v>
      </c>
      <c r="Q715" s="1" t="str">
        <f>_xlfn.XLOOKUP(C715,'Customer_Dim'!$A$2:$A$501,'Customer_Dim'!$I$2:$I$501)</f>
        <v>Bronze</v>
      </c>
      <c r="R715" s="1" t="str">
        <f>_xlfn.XLOOKUP(C715,'Customer_Dim'!$A$2:$A$501,'Customer_Dim'!$D$2:$D$501)</f>
        <v>Male</v>
      </c>
      <c r="S715" s="1" t="str">
        <f>_xlfn.XLOOKUP(C715,'Customer_Dim'!$A$2:$A$501,'Customer_Dim'!$L$2:$L$501)</f>
        <v>Young</v>
      </c>
      <c r="T715" s="1" t="str">
        <f>_xlfn.XLOOKUP(E715,Store_Dim!$A$2:$A$21,Store_Dim!$C$2:$C$21)</f>
        <v>North</v>
      </c>
      <c r="U715" s="1" t="str">
        <f>_xlfn.XLOOKUP(E715,Store_Dim!$A$2:$A$21,Store_Dim!$E$2:$E$21)</f>
        <v>Outlet</v>
      </c>
      <c r="V715" s="1">
        <f>Table8[[#This Row],[Cost]]*Table8[[#This Row],[Quantity]]</f>
        <v>491.96</v>
      </c>
      <c r="W715" s="1">
        <f>Table8[[#This Row],[Total_Amount]]-Table8[[#This Row],[Total Cost]]</f>
        <v>651.29199999999992</v>
      </c>
    </row>
    <row r="716" spans="1:23" hidden="1" x14ac:dyDescent="0.25">
      <c r="A716" t="s">
        <v>2387</v>
      </c>
      <c r="B716" s="3">
        <v>45617</v>
      </c>
      <c r="C716" t="s">
        <v>550</v>
      </c>
      <c r="D716" t="s">
        <v>1582</v>
      </c>
      <c r="E716" t="s">
        <v>1870</v>
      </c>
      <c r="F716" s="4">
        <f>IF(ISBLANK(Sales_Fact[[#This Row],[Quantity]]),MEDIAN(Sales_Fact[Quantity]),Sales_Fact[[#This Row],[Quantity]])</f>
        <v>4</v>
      </c>
      <c r="G716" s="1">
        <f>IF(ISBLANK(Sales_Fact[[#This Row],[Unit_Price]]),MEDIAN(Sales_Fact[Unit_Price]),Sales_Fact[[#This Row],[Unit_Price]])</f>
        <v>912.61</v>
      </c>
      <c r="H716" s="2">
        <f>IF(ISBLANK(Sales_Fact[[#This Row],[Discount]]),MEDIAN(Sales_Fact[Discount]),Sales_Fact[[#This Row],[Discount]])</f>
        <v>0.14000000000000001</v>
      </c>
      <c r="I716" t="s">
        <v>1864</v>
      </c>
      <c r="J716" s="1">
        <f>Sales_Fact[[#This Row],[Quantity2]]*Sales_Fact[[#This Row],[Unit_Price3]]*(1-Sales_Fact[[#This Row],[Discount4]])</f>
        <v>3139.3784000000001</v>
      </c>
      <c r="K716" s="1">
        <f>Sales_Fact[[#This Row],[Quantity2]]*Sales_Fact[[#This Row],[Unit_Price3]]</f>
        <v>3650.44</v>
      </c>
      <c r="L716" s="1">
        <f>Sales_Fact[[#This Row],[Gross Amount]]*Sales_Fact[[#This Row],[Discount4]]</f>
        <v>511.06160000000006</v>
      </c>
      <c r="M716" s="1" t="str">
        <f>IF(Sales_Fact[[#This Row],[Total_Amount5]]&gt;1000,"High Value","Standard")</f>
        <v>High Value</v>
      </c>
      <c r="N716" s="1" t="str">
        <f>_xlfn.XLOOKUP(D716,Product_Dim!$A$2:$A$101,Product_Dim!$B$2:$B$101,"Not Found")</f>
        <v>Ceramic Kitchen Bowl Set</v>
      </c>
      <c r="O716" s="1" t="str">
        <f>_xlfn.XLOOKUP(D716,Product_Dim!$A$2:$A$101,Product_Dim!$C$2:$C$101)</f>
        <v>Home</v>
      </c>
      <c r="P716" s="1">
        <f>_xlfn.XLOOKUP(D716,Product_Dim!$A$2:$A$101,Product_Dim!$H$2:$H$101)</f>
        <v>298.86</v>
      </c>
      <c r="Q716" s="1" t="str">
        <f>_xlfn.XLOOKUP(C716,'Customer_Dim'!$A$2:$A$501,'Customer_Dim'!$I$2:$I$501)</f>
        <v>Bronze</v>
      </c>
      <c r="R716" s="1" t="str">
        <f>_xlfn.XLOOKUP(C716,'Customer_Dim'!$A$2:$A$501,'Customer_Dim'!$D$2:$D$501)</f>
        <v>Male</v>
      </c>
      <c r="S716" s="1" t="str">
        <f>_xlfn.XLOOKUP(C716,'Customer_Dim'!$A$2:$A$501,'Customer_Dim'!$L$2:$L$501)</f>
        <v>Young</v>
      </c>
      <c r="T716" s="1" t="str">
        <f>_xlfn.XLOOKUP(E716,Store_Dim!$A$2:$A$21,Store_Dim!$C$2:$C$21)</f>
        <v>North</v>
      </c>
      <c r="U716" s="1" t="str">
        <f>_xlfn.XLOOKUP(E716,Store_Dim!$A$2:$A$21,Store_Dim!$E$2:$E$21)</f>
        <v>Outlet</v>
      </c>
      <c r="V716" s="1">
        <f>Table8[[#This Row],[Cost]]*Table8[[#This Row],[Quantity]]</f>
        <v>1195.44</v>
      </c>
      <c r="W716" s="1">
        <f>Table8[[#This Row],[Total_Amount]]-Table8[[#This Row],[Total Cost]]</f>
        <v>1943.9384</v>
      </c>
    </row>
    <row r="717" spans="1:23" hidden="1" x14ac:dyDescent="0.25">
      <c r="A717" t="s">
        <v>3518</v>
      </c>
      <c r="B717" s="3">
        <v>45511</v>
      </c>
      <c r="C717" t="s">
        <v>550</v>
      </c>
      <c r="D717" t="s">
        <v>1845</v>
      </c>
      <c r="E717" t="s">
        <v>1901</v>
      </c>
      <c r="F717" s="4">
        <f>IF(ISBLANK(Sales_Fact[[#This Row],[Quantity]]),MEDIAN(Sales_Fact[Quantity]),Sales_Fact[[#This Row],[Quantity]])</f>
        <v>3</v>
      </c>
      <c r="G717" s="1">
        <f>IF(ISBLANK(Sales_Fact[[#This Row],[Unit_Price]]),MEDIAN(Sales_Fact[Unit_Price]),Sales_Fact[[#This Row],[Unit_Price]])</f>
        <v>79.77</v>
      </c>
      <c r="H717" s="2">
        <f>IF(ISBLANK(Sales_Fact[[#This Row],[Discount]]),MEDIAN(Sales_Fact[Discount]),Sales_Fact[[#This Row],[Discount]])</f>
        <v>0.09</v>
      </c>
      <c r="I717" t="s">
        <v>1864</v>
      </c>
      <c r="J717" s="1">
        <f>Sales_Fact[[#This Row],[Quantity2]]*Sales_Fact[[#This Row],[Unit_Price3]]*(1-Sales_Fact[[#This Row],[Discount4]])</f>
        <v>217.77210000000002</v>
      </c>
      <c r="K717" s="1">
        <f>Sales_Fact[[#This Row],[Quantity2]]*Sales_Fact[[#This Row],[Unit_Price3]]</f>
        <v>239.31</v>
      </c>
      <c r="L717" s="1">
        <f>Sales_Fact[[#This Row],[Gross Amount]]*Sales_Fact[[#This Row],[Discount4]]</f>
        <v>21.5379</v>
      </c>
      <c r="M717" s="1" t="str">
        <f>IF(Sales_Fact[[#This Row],[Total_Amount5]]&gt;1000,"High Value","Standard")</f>
        <v>Standard</v>
      </c>
      <c r="N717" s="1" t="str">
        <f>_xlfn.XLOOKUP(D717,Product_Dim!$A$2:$A$101,Product_Dim!$B$2:$B$101,"Not Found")</f>
        <v>Portable Bluetooth Speaker</v>
      </c>
      <c r="O717" s="1" t="str">
        <f>_xlfn.XLOOKUP(D717,Product_Dim!$A$2:$A$101,Product_Dim!$C$2:$C$101)</f>
        <v>Electronics</v>
      </c>
      <c r="P717" s="1">
        <f>_xlfn.XLOOKUP(D717,Product_Dim!$A$2:$A$101,Product_Dim!$H$2:$H$101)</f>
        <v>431.67</v>
      </c>
      <c r="Q717" s="1" t="str">
        <f>_xlfn.XLOOKUP(C717,'Customer_Dim'!$A$2:$A$501,'Customer_Dim'!$I$2:$I$501)</f>
        <v>Bronze</v>
      </c>
      <c r="R717" s="1" t="str">
        <f>_xlfn.XLOOKUP(C717,'Customer_Dim'!$A$2:$A$501,'Customer_Dim'!$D$2:$D$501)</f>
        <v>Male</v>
      </c>
      <c r="S717" s="1" t="str">
        <f>_xlfn.XLOOKUP(C717,'Customer_Dim'!$A$2:$A$501,'Customer_Dim'!$L$2:$L$501)</f>
        <v>Young</v>
      </c>
      <c r="T717" s="1" t="str">
        <f>_xlfn.XLOOKUP(E717,Store_Dim!$A$2:$A$21,Store_Dim!$C$2:$C$21)</f>
        <v>East</v>
      </c>
      <c r="U717" s="1" t="str">
        <f>_xlfn.XLOOKUP(E717,Store_Dim!$A$2:$A$21,Store_Dim!$E$2:$E$21)</f>
        <v>Online</v>
      </c>
      <c r="V717" s="1">
        <f>Table8[[#This Row],[Cost]]*Table8[[#This Row],[Quantity]]</f>
        <v>1295.01</v>
      </c>
      <c r="W717" s="1">
        <f>Table8[[#This Row],[Total_Amount]]-Table8[[#This Row],[Total Cost]]</f>
        <v>-1077.2379000000001</v>
      </c>
    </row>
    <row r="718" spans="1:23" hidden="1" x14ac:dyDescent="0.25">
      <c r="A718" t="s">
        <v>2957</v>
      </c>
      <c r="B718" s="3">
        <v>45481</v>
      </c>
      <c r="C718" t="s">
        <v>550</v>
      </c>
      <c r="D718" t="s">
        <v>1845</v>
      </c>
      <c r="E718" t="s">
        <v>1874</v>
      </c>
      <c r="F718" s="4">
        <f>IF(ISBLANK(Sales_Fact[[#This Row],[Quantity]]),MEDIAN(Sales_Fact[Quantity]),Sales_Fact[[#This Row],[Quantity]])</f>
        <v>4</v>
      </c>
      <c r="G718" s="1">
        <f>IF(ISBLANK(Sales_Fact[[#This Row],[Unit_Price]]),MEDIAN(Sales_Fact[Unit_Price]),Sales_Fact[[#This Row],[Unit_Price]])</f>
        <v>603.52</v>
      </c>
      <c r="H718" s="2">
        <f>IF(ISBLANK(Sales_Fact[[#This Row],[Discount]]),MEDIAN(Sales_Fact[Discount]),Sales_Fact[[#This Row],[Discount]])</f>
        <v>0.25</v>
      </c>
      <c r="I718" t="s">
        <v>1861</v>
      </c>
      <c r="J718" s="1">
        <f>Sales_Fact[[#This Row],[Quantity2]]*Sales_Fact[[#This Row],[Unit_Price3]]*(1-Sales_Fact[[#This Row],[Discount4]])</f>
        <v>1810.56</v>
      </c>
      <c r="K718" s="1">
        <f>Sales_Fact[[#This Row],[Quantity2]]*Sales_Fact[[#This Row],[Unit_Price3]]</f>
        <v>2414.08</v>
      </c>
      <c r="L718" s="1">
        <f>Sales_Fact[[#This Row],[Gross Amount]]*Sales_Fact[[#This Row],[Discount4]]</f>
        <v>603.52</v>
      </c>
      <c r="M718" s="1" t="str">
        <f>IF(Sales_Fact[[#This Row],[Total_Amount5]]&gt;1000,"High Value","Standard")</f>
        <v>High Value</v>
      </c>
      <c r="N718" s="1" t="str">
        <f>_xlfn.XLOOKUP(D718,Product_Dim!$A$2:$A$101,Product_Dim!$B$2:$B$101,"Not Found")</f>
        <v>Portable Bluetooth Speaker</v>
      </c>
      <c r="O718" s="1" t="str">
        <f>_xlfn.XLOOKUP(D718,Product_Dim!$A$2:$A$101,Product_Dim!$C$2:$C$101)</f>
        <v>Electronics</v>
      </c>
      <c r="P718" s="1">
        <f>_xlfn.XLOOKUP(D718,Product_Dim!$A$2:$A$101,Product_Dim!$H$2:$H$101)</f>
        <v>431.67</v>
      </c>
      <c r="Q718" s="1" t="str">
        <f>_xlfn.XLOOKUP(C718,'Customer_Dim'!$A$2:$A$501,'Customer_Dim'!$I$2:$I$501)</f>
        <v>Bronze</v>
      </c>
      <c r="R718" s="1" t="str">
        <f>_xlfn.XLOOKUP(C718,'Customer_Dim'!$A$2:$A$501,'Customer_Dim'!$D$2:$D$501)</f>
        <v>Male</v>
      </c>
      <c r="S718" s="1" t="str">
        <f>_xlfn.XLOOKUP(C718,'Customer_Dim'!$A$2:$A$501,'Customer_Dim'!$L$2:$L$501)</f>
        <v>Young</v>
      </c>
      <c r="T718" s="1" t="str">
        <f>_xlfn.XLOOKUP(E718,Store_Dim!$A$2:$A$21,Store_Dim!$C$2:$C$21)</f>
        <v>South</v>
      </c>
      <c r="U718" s="1" t="str">
        <f>_xlfn.XLOOKUP(E718,Store_Dim!$A$2:$A$21,Store_Dim!$E$2:$E$21)</f>
        <v>Online</v>
      </c>
      <c r="V718" s="1">
        <f>Table8[[#This Row],[Cost]]*Table8[[#This Row],[Quantity]]</f>
        <v>1726.68</v>
      </c>
      <c r="W718" s="1">
        <f>Table8[[#This Row],[Total_Amount]]-Table8[[#This Row],[Total Cost]]</f>
        <v>83.879999999999882</v>
      </c>
    </row>
    <row r="719" spans="1:23" hidden="1" x14ac:dyDescent="0.25">
      <c r="A719" t="s">
        <v>3022</v>
      </c>
      <c r="B719" s="3">
        <v>45443</v>
      </c>
      <c r="C719" t="s">
        <v>553</v>
      </c>
      <c r="D719" t="s">
        <v>1704</v>
      </c>
      <c r="E719" t="s">
        <v>1899</v>
      </c>
      <c r="F719" s="4">
        <f>IF(ISBLANK(Sales_Fact[[#This Row],[Quantity]]),MEDIAN(Sales_Fact[Quantity]),Sales_Fact[[#This Row],[Quantity]])</f>
        <v>4</v>
      </c>
      <c r="G719" s="1">
        <f>IF(ISBLANK(Sales_Fact[[#This Row],[Unit_Price]]),MEDIAN(Sales_Fact[Unit_Price]),Sales_Fact[[#This Row],[Unit_Price]])</f>
        <v>453.12</v>
      </c>
      <c r="H719" s="2">
        <f>IF(ISBLANK(Sales_Fact[[#This Row],[Discount]]),MEDIAN(Sales_Fact[Discount]),Sales_Fact[[#This Row],[Discount]])</f>
        <v>0.23</v>
      </c>
      <c r="I719" t="s">
        <v>1868</v>
      </c>
      <c r="J719" s="1">
        <f>Sales_Fact[[#This Row],[Quantity2]]*Sales_Fact[[#This Row],[Unit_Price3]]*(1-Sales_Fact[[#This Row],[Discount4]])</f>
        <v>1395.6096</v>
      </c>
      <c r="K719" s="1">
        <f>Sales_Fact[[#This Row],[Quantity2]]*Sales_Fact[[#This Row],[Unit_Price3]]</f>
        <v>1812.48</v>
      </c>
      <c r="L719" s="1">
        <f>Sales_Fact[[#This Row],[Gross Amount]]*Sales_Fact[[#This Row],[Discount4]]</f>
        <v>416.87040000000002</v>
      </c>
      <c r="M719" s="1" t="str">
        <f>IF(Sales_Fact[[#This Row],[Total_Amount5]]&gt;1000,"High Value","Standard")</f>
        <v>High Value</v>
      </c>
      <c r="N719" s="1" t="str">
        <f>_xlfn.XLOOKUP(D719,Product_Dim!$A$2:$A$101,Product_Dim!$B$2:$B$101,"Not Found")</f>
        <v>HDMI Cable – 2m</v>
      </c>
      <c r="O719" s="1" t="str">
        <f>_xlfn.XLOOKUP(D719,Product_Dim!$A$2:$A$101,Product_Dim!$C$2:$C$101)</f>
        <v>Electronics</v>
      </c>
      <c r="P719" s="1">
        <f>_xlfn.XLOOKUP(D719,Product_Dim!$A$2:$A$101,Product_Dim!$H$2:$H$101)</f>
        <v>88.49</v>
      </c>
      <c r="Q719" s="1" t="str">
        <f>_xlfn.XLOOKUP(C719,'Customer_Dim'!$A$2:$A$501,'Customer_Dim'!$I$2:$I$501)</f>
        <v>Silver</v>
      </c>
      <c r="R719" s="1" t="str">
        <f>_xlfn.XLOOKUP(C719,'Customer_Dim'!$A$2:$A$501,'Customer_Dim'!$D$2:$D$501)</f>
        <v>Female</v>
      </c>
      <c r="S719" s="1" t="str">
        <f>_xlfn.XLOOKUP(C719,'Customer_Dim'!$A$2:$A$501,'Customer_Dim'!$L$2:$L$501)</f>
        <v>Middle Age</v>
      </c>
      <c r="T719" s="1" t="str">
        <f>_xlfn.XLOOKUP(E719,Store_Dim!$A$2:$A$21,Store_Dim!$C$2:$C$21)</f>
        <v>East</v>
      </c>
      <c r="U719" s="1" t="str">
        <f>_xlfn.XLOOKUP(E719,Store_Dim!$A$2:$A$21,Store_Dim!$E$2:$E$21)</f>
        <v>Flagship</v>
      </c>
      <c r="V719" s="1">
        <f>Table8[[#This Row],[Cost]]*Table8[[#This Row],[Quantity]]</f>
        <v>353.96</v>
      </c>
      <c r="W719" s="1">
        <f>Table8[[#This Row],[Total_Amount]]-Table8[[#This Row],[Total Cost]]</f>
        <v>1041.6496</v>
      </c>
    </row>
    <row r="720" spans="1:23" hidden="1" x14ac:dyDescent="0.25">
      <c r="A720" t="s">
        <v>3236</v>
      </c>
      <c r="B720" s="3">
        <v>45927</v>
      </c>
      <c r="C720" t="s">
        <v>553</v>
      </c>
      <c r="D720" t="s">
        <v>1713</v>
      </c>
      <c r="E720" t="s">
        <v>1886</v>
      </c>
      <c r="F720" s="4">
        <f>IF(ISBLANK(Sales_Fact[[#This Row],[Quantity]]),MEDIAN(Sales_Fact[Quantity]),Sales_Fact[[#This Row],[Quantity]])</f>
        <v>2</v>
      </c>
      <c r="G720" s="1">
        <f>IF(ISBLANK(Sales_Fact[[#This Row],[Unit_Price]]),MEDIAN(Sales_Fact[Unit_Price]),Sales_Fact[[#This Row],[Unit_Price]])</f>
        <v>974.35</v>
      </c>
      <c r="H720" s="2">
        <f>IF(ISBLANK(Sales_Fact[[#This Row],[Discount]]),MEDIAN(Sales_Fact[Discount]),Sales_Fact[[#This Row],[Discount]])</f>
        <v>0.15</v>
      </c>
      <c r="I720" t="s">
        <v>1868</v>
      </c>
      <c r="J720" s="1">
        <f>Sales_Fact[[#This Row],[Quantity2]]*Sales_Fact[[#This Row],[Unit_Price3]]*(1-Sales_Fact[[#This Row],[Discount4]])</f>
        <v>1656.395</v>
      </c>
      <c r="K720" s="1">
        <f>Sales_Fact[[#This Row],[Quantity2]]*Sales_Fact[[#This Row],[Unit_Price3]]</f>
        <v>1948.7</v>
      </c>
      <c r="L720" s="1">
        <f>Sales_Fact[[#This Row],[Gross Amount]]*Sales_Fact[[#This Row],[Discount4]]</f>
        <v>292.30500000000001</v>
      </c>
      <c r="M720" s="1" t="str">
        <f>IF(Sales_Fact[[#This Row],[Total_Amount5]]&gt;1000,"High Value","Standard")</f>
        <v>High Value</v>
      </c>
      <c r="N720" s="1" t="str">
        <f>_xlfn.XLOOKUP(D720,Product_Dim!$A$2:$A$101,Product_Dim!$B$2:$B$101,"Not Found")</f>
        <v>Sports Stopwatch Pro</v>
      </c>
      <c r="O720" s="1" t="str">
        <f>_xlfn.XLOOKUP(D720,Product_Dim!$A$2:$A$101,Product_Dim!$C$2:$C$101)</f>
        <v>Sports</v>
      </c>
      <c r="P720" s="1">
        <f>_xlfn.XLOOKUP(D720,Product_Dim!$A$2:$A$101,Product_Dim!$H$2:$H$101)</f>
        <v>434.84</v>
      </c>
      <c r="Q720" s="1" t="str">
        <f>_xlfn.XLOOKUP(C720,'Customer_Dim'!$A$2:$A$501,'Customer_Dim'!$I$2:$I$501)</f>
        <v>Silver</v>
      </c>
      <c r="R720" s="1" t="str">
        <f>_xlfn.XLOOKUP(C720,'Customer_Dim'!$A$2:$A$501,'Customer_Dim'!$D$2:$D$501)</f>
        <v>Female</v>
      </c>
      <c r="S720" s="1" t="str">
        <f>_xlfn.XLOOKUP(C720,'Customer_Dim'!$A$2:$A$501,'Customer_Dim'!$L$2:$L$501)</f>
        <v>Middle Age</v>
      </c>
      <c r="T720" s="1" t="str">
        <f>_xlfn.XLOOKUP(E720,Store_Dim!$A$2:$A$21,Store_Dim!$C$2:$C$21)</f>
        <v>West</v>
      </c>
      <c r="U720" s="1" t="str">
        <f>_xlfn.XLOOKUP(E720,Store_Dim!$A$2:$A$21,Store_Dim!$E$2:$E$21)</f>
        <v>Flagship</v>
      </c>
      <c r="V720" s="1">
        <f>Table8[[#This Row],[Cost]]*Table8[[#This Row],[Quantity]]</f>
        <v>869.68</v>
      </c>
      <c r="W720" s="1">
        <f>Table8[[#This Row],[Total_Amount]]-Table8[[#This Row],[Total Cost]]</f>
        <v>786.71500000000003</v>
      </c>
    </row>
    <row r="721" spans="1:23" hidden="1" x14ac:dyDescent="0.25">
      <c r="A721" t="s">
        <v>2411</v>
      </c>
      <c r="B721" s="3">
        <v>45569</v>
      </c>
      <c r="C721" t="s">
        <v>553</v>
      </c>
      <c r="D721" t="s">
        <v>1773</v>
      </c>
      <c r="E721" t="s">
        <v>1901</v>
      </c>
      <c r="F721" s="4">
        <f>IF(ISBLANK(Sales_Fact[[#This Row],[Quantity]]),MEDIAN(Sales_Fact[Quantity]),Sales_Fact[[#This Row],[Quantity]])</f>
        <v>4</v>
      </c>
      <c r="G721" s="1">
        <f>IF(ISBLANK(Sales_Fact[[#This Row],[Unit_Price]]),MEDIAN(Sales_Fact[Unit_Price]),Sales_Fact[[#This Row],[Unit_Price]])</f>
        <v>52.35</v>
      </c>
      <c r="H721" s="2">
        <f>IF(ISBLANK(Sales_Fact[[#This Row],[Discount]]),MEDIAN(Sales_Fact[Discount]),Sales_Fact[[#This Row],[Discount]])</f>
        <v>0.23</v>
      </c>
      <c r="I721" t="s">
        <v>1861</v>
      </c>
      <c r="J721" s="1">
        <f>Sales_Fact[[#This Row],[Quantity2]]*Sales_Fact[[#This Row],[Unit_Price3]]*(1-Sales_Fact[[#This Row],[Discount4]])</f>
        <v>161.238</v>
      </c>
      <c r="K721" s="1">
        <f>Sales_Fact[[#This Row],[Quantity2]]*Sales_Fact[[#This Row],[Unit_Price3]]</f>
        <v>209.4</v>
      </c>
      <c r="L721" s="1">
        <f>Sales_Fact[[#This Row],[Gross Amount]]*Sales_Fact[[#This Row],[Discount4]]</f>
        <v>48.162000000000006</v>
      </c>
      <c r="M721" s="1" t="str">
        <f>IF(Sales_Fact[[#This Row],[Total_Amount5]]&gt;1000,"High Value","Standard")</f>
        <v>Standard</v>
      </c>
      <c r="N721" s="1" t="str">
        <f>_xlfn.XLOOKUP(D721,Product_Dim!$A$2:$A$101,Product_Dim!$B$2:$B$101,"Not Found")</f>
        <v>Bluetooth Car Audio System</v>
      </c>
      <c r="O721" s="1" t="str">
        <f>_xlfn.XLOOKUP(D721,Product_Dim!$A$2:$A$101,Product_Dim!$C$2:$C$101)</f>
        <v>Electronics</v>
      </c>
      <c r="P721" s="1">
        <f>_xlfn.XLOOKUP(D721,Product_Dim!$A$2:$A$101,Product_Dim!$H$2:$H$101)</f>
        <v>403.71</v>
      </c>
      <c r="Q721" s="1" t="str">
        <f>_xlfn.XLOOKUP(C721,'Customer_Dim'!$A$2:$A$501,'Customer_Dim'!$I$2:$I$501)</f>
        <v>Silver</v>
      </c>
      <c r="R721" s="1" t="str">
        <f>_xlfn.XLOOKUP(C721,'Customer_Dim'!$A$2:$A$501,'Customer_Dim'!$D$2:$D$501)</f>
        <v>Female</v>
      </c>
      <c r="S721" s="1" t="str">
        <f>_xlfn.XLOOKUP(C721,'Customer_Dim'!$A$2:$A$501,'Customer_Dim'!$L$2:$L$501)</f>
        <v>Middle Age</v>
      </c>
      <c r="T721" s="1" t="str">
        <f>_xlfn.XLOOKUP(E721,Store_Dim!$A$2:$A$21,Store_Dim!$C$2:$C$21)</f>
        <v>East</v>
      </c>
      <c r="U721" s="1" t="str">
        <f>_xlfn.XLOOKUP(E721,Store_Dim!$A$2:$A$21,Store_Dim!$E$2:$E$21)</f>
        <v>Online</v>
      </c>
      <c r="V721" s="1">
        <f>Table8[[#This Row],[Cost]]*Table8[[#This Row],[Quantity]]</f>
        <v>1614.84</v>
      </c>
      <c r="W721" s="1">
        <f>Table8[[#This Row],[Total_Amount]]-Table8[[#This Row],[Total Cost]]</f>
        <v>-1453.6019999999999</v>
      </c>
    </row>
    <row r="722" spans="1:23" hidden="1" x14ac:dyDescent="0.25">
      <c r="A722" t="s">
        <v>3396</v>
      </c>
      <c r="B722" s="3">
        <v>45905</v>
      </c>
      <c r="C722" t="s">
        <v>553</v>
      </c>
      <c r="D722" t="s">
        <v>1695</v>
      </c>
      <c r="E722" t="s">
        <v>1881</v>
      </c>
      <c r="F722" s="4">
        <f>IF(ISBLANK(Sales_Fact[[#This Row],[Quantity]]),MEDIAN(Sales_Fact[Quantity]),Sales_Fact[[#This Row],[Quantity]])</f>
        <v>3</v>
      </c>
      <c r="G722" s="1">
        <f>IF(ISBLANK(Sales_Fact[[#This Row],[Unit_Price]]),MEDIAN(Sales_Fact[Unit_Price]),Sales_Fact[[#This Row],[Unit_Price]])</f>
        <v>681.58</v>
      </c>
      <c r="H722" s="2">
        <f>IF(ISBLANK(Sales_Fact[[#This Row],[Discount]]),MEDIAN(Sales_Fact[Discount]),Sales_Fact[[#This Row],[Discount]])</f>
        <v>0.23</v>
      </c>
      <c r="I722" t="s">
        <v>1861</v>
      </c>
      <c r="J722" s="1">
        <f>Sales_Fact[[#This Row],[Quantity2]]*Sales_Fact[[#This Row],[Unit_Price3]]*(1-Sales_Fact[[#This Row],[Discount4]])</f>
        <v>1574.4498000000003</v>
      </c>
      <c r="K722" s="1">
        <f>Sales_Fact[[#This Row],[Quantity2]]*Sales_Fact[[#This Row],[Unit_Price3]]</f>
        <v>2044.7400000000002</v>
      </c>
      <c r="L722" s="1">
        <f>Sales_Fact[[#This Row],[Gross Amount]]*Sales_Fact[[#This Row],[Discount4]]</f>
        <v>470.29020000000008</v>
      </c>
      <c r="M722" s="1" t="str">
        <f>IF(Sales_Fact[[#This Row],[Total_Amount5]]&gt;1000,"High Value","Standard")</f>
        <v>High Value</v>
      </c>
      <c r="N722" s="1" t="str">
        <f>_xlfn.XLOOKUP(D722,Product_Dim!$A$2:$A$101,Product_Dim!$B$2:$B$101,"Not Found")</f>
        <v>Car Dashboard Phone Holder</v>
      </c>
      <c r="O722" s="1" t="str">
        <f>_xlfn.XLOOKUP(D722,Product_Dim!$A$2:$A$101,Product_Dim!$C$2:$C$101)</f>
        <v>Electronics</v>
      </c>
      <c r="P722" s="1">
        <f>_xlfn.XLOOKUP(D722,Product_Dim!$A$2:$A$101,Product_Dim!$H$2:$H$101)</f>
        <v>177.98</v>
      </c>
      <c r="Q722" s="1" t="str">
        <f>_xlfn.XLOOKUP(C722,'Customer_Dim'!$A$2:$A$501,'Customer_Dim'!$I$2:$I$501)</f>
        <v>Silver</v>
      </c>
      <c r="R722" s="1" t="str">
        <f>_xlfn.XLOOKUP(C722,'Customer_Dim'!$A$2:$A$501,'Customer_Dim'!$D$2:$D$501)</f>
        <v>Female</v>
      </c>
      <c r="S722" s="1" t="str">
        <f>_xlfn.XLOOKUP(C722,'Customer_Dim'!$A$2:$A$501,'Customer_Dim'!$L$2:$L$501)</f>
        <v>Middle Age</v>
      </c>
      <c r="T722" s="1" t="str">
        <f>_xlfn.XLOOKUP(E722,Store_Dim!$A$2:$A$21,Store_Dim!$C$2:$C$21)</f>
        <v>South</v>
      </c>
      <c r="U722" s="1" t="str">
        <f>_xlfn.XLOOKUP(E722,Store_Dim!$A$2:$A$21,Store_Dim!$E$2:$E$21)</f>
        <v>Outlet</v>
      </c>
      <c r="V722" s="1">
        <f>Table8[[#This Row],[Cost]]*Table8[[#This Row],[Quantity]]</f>
        <v>533.93999999999994</v>
      </c>
      <c r="W722" s="1">
        <f>Table8[[#This Row],[Total_Amount]]-Table8[[#This Row],[Total Cost]]</f>
        <v>1040.5098000000003</v>
      </c>
    </row>
    <row r="723" spans="1:23" hidden="1" x14ac:dyDescent="0.25">
      <c r="A723" t="s">
        <v>2332</v>
      </c>
      <c r="B723" s="3">
        <v>45551</v>
      </c>
      <c r="C723" t="s">
        <v>553</v>
      </c>
      <c r="D723" t="s">
        <v>1638</v>
      </c>
      <c r="E723" t="s">
        <v>1874</v>
      </c>
      <c r="F723" s="4">
        <f>IF(ISBLANK(Sales_Fact[[#This Row],[Quantity]]),MEDIAN(Sales_Fact[Quantity]),Sales_Fact[[#This Row],[Quantity]])</f>
        <v>3</v>
      </c>
      <c r="G723" s="1">
        <f>IF(ISBLANK(Sales_Fact[[#This Row],[Unit_Price]]),MEDIAN(Sales_Fact[Unit_Price]),Sales_Fact[[#This Row],[Unit_Price]])</f>
        <v>71.23</v>
      </c>
      <c r="H723" s="2">
        <f>IF(ISBLANK(Sales_Fact[[#This Row],[Discount]]),MEDIAN(Sales_Fact[Discount]),Sales_Fact[[#This Row],[Discount]])</f>
        <v>0.03</v>
      </c>
      <c r="I723" t="s">
        <v>1864</v>
      </c>
      <c r="J723" s="1">
        <f>Sales_Fact[[#This Row],[Quantity2]]*Sales_Fact[[#This Row],[Unit_Price3]]*(1-Sales_Fact[[#This Row],[Discount4]])</f>
        <v>207.27929999999998</v>
      </c>
      <c r="K723" s="1">
        <f>Sales_Fact[[#This Row],[Quantity2]]*Sales_Fact[[#This Row],[Unit_Price3]]</f>
        <v>213.69</v>
      </c>
      <c r="L723" s="1">
        <f>Sales_Fact[[#This Row],[Gross Amount]]*Sales_Fact[[#This Row],[Discount4]]</f>
        <v>6.4106999999999994</v>
      </c>
      <c r="M723" s="1" t="str">
        <f>IF(Sales_Fact[[#This Row],[Total_Amount5]]&gt;1000,"High Value","Standard")</f>
        <v>Standard</v>
      </c>
      <c r="N723" s="1" t="str">
        <f>_xlfn.XLOOKUP(D723,Product_Dim!$A$2:$A$101,Product_Dim!$B$2:$B$101,"Not Found")</f>
        <v>Fabric Sofa Throw Blanket</v>
      </c>
      <c r="O723" s="1" t="str">
        <f>_xlfn.XLOOKUP(D723,Product_Dim!$A$2:$A$101,Product_Dim!$C$2:$C$101)</f>
        <v>Home</v>
      </c>
      <c r="P723" s="1">
        <f>_xlfn.XLOOKUP(D723,Product_Dim!$A$2:$A$101,Product_Dim!$H$2:$H$101)</f>
        <v>218.48</v>
      </c>
      <c r="Q723" s="1" t="str">
        <f>_xlfn.XLOOKUP(C723,'Customer_Dim'!$A$2:$A$501,'Customer_Dim'!$I$2:$I$501)</f>
        <v>Silver</v>
      </c>
      <c r="R723" s="1" t="str">
        <f>_xlfn.XLOOKUP(C723,'Customer_Dim'!$A$2:$A$501,'Customer_Dim'!$D$2:$D$501)</f>
        <v>Female</v>
      </c>
      <c r="S723" s="1" t="str">
        <f>_xlfn.XLOOKUP(C723,'Customer_Dim'!$A$2:$A$501,'Customer_Dim'!$L$2:$L$501)</f>
        <v>Middle Age</v>
      </c>
      <c r="T723" s="1" t="str">
        <f>_xlfn.XLOOKUP(E723,Store_Dim!$A$2:$A$21,Store_Dim!$C$2:$C$21)</f>
        <v>South</v>
      </c>
      <c r="U723" s="1" t="str">
        <f>_xlfn.XLOOKUP(E723,Store_Dim!$A$2:$A$21,Store_Dim!$E$2:$E$21)</f>
        <v>Online</v>
      </c>
      <c r="V723" s="1">
        <f>Table8[[#This Row],[Cost]]*Table8[[#This Row],[Quantity]]</f>
        <v>655.43999999999994</v>
      </c>
      <c r="W723" s="1">
        <f>Table8[[#This Row],[Total_Amount]]-Table8[[#This Row],[Total Cost]]</f>
        <v>-448.16069999999996</v>
      </c>
    </row>
    <row r="724" spans="1:23" hidden="1" x14ac:dyDescent="0.25">
      <c r="A724" t="s">
        <v>2682</v>
      </c>
      <c r="B724" s="3">
        <v>45745</v>
      </c>
      <c r="C724" t="s">
        <v>553</v>
      </c>
      <c r="D724" t="s">
        <v>1677</v>
      </c>
      <c r="E724" t="s">
        <v>1879</v>
      </c>
      <c r="F724" s="4">
        <f>IF(ISBLANK(Sales_Fact[[#This Row],[Quantity]]),MEDIAN(Sales_Fact[Quantity]),Sales_Fact[[#This Row],[Quantity]])</f>
        <v>1</v>
      </c>
      <c r="G724" s="1">
        <f>IF(ISBLANK(Sales_Fact[[#This Row],[Unit_Price]]),MEDIAN(Sales_Fact[Unit_Price]),Sales_Fact[[#This Row],[Unit_Price]])</f>
        <v>31.36</v>
      </c>
      <c r="H724" s="2">
        <f>IF(ISBLANK(Sales_Fact[[#This Row],[Discount]]),MEDIAN(Sales_Fact[Discount]),Sales_Fact[[#This Row],[Discount]])</f>
        <v>0.21</v>
      </c>
      <c r="I724" t="s">
        <v>1868</v>
      </c>
      <c r="J724" s="1">
        <f>Sales_Fact[[#This Row],[Quantity2]]*Sales_Fact[[#This Row],[Unit_Price3]]*(1-Sales_Fact[[#This Row],[Discount4]])</f>
        <v>24.7744</v>
      </c>
      <c r="K724" s="1">
        <f>Sales_Fact[[#This Row],[Quantity2]]*Sales_Fact[[#This Row],[Unit_Price3]]</f>
        <v>31.36</v>
      </c>
      <c r="L724" s="1">
        <f>Sales_Fact[[#This Row],[Gross Amount]]*Sales_Fact[[#This Row],[Discount4]]</f>
        <v>6.5855999999999995</v>
      </c>
      <c r="M724" s="1" t="str">
        <f>IF(Sales_Fact[[#This Row],[Total_Amount5]]&gt;1000,"High Value","Standard")</f>
        <v>Standard</v>
      </c>
      <c r="N724" s="1" t="str">
        <f>_xlfn.XLOOKUP(D724,Product_Dim!$A$2:$A$101,Product_Dim!$B$2:$B$101,"Not Found")</f>
        <v>Smart Home WiFi Camera</v>
      </c>
      <c r="O724" s="1" t="str">
        <f>_xlfn.XLOOKUP(D724,Product_Dim!$A$2:$A$101,Product_Dim!$C$2:$C$101)</f>
        <v>Electronics</v>
      </c>
      <c r="P724" s="1">
        <f>_xlfn.XLOOKUP(D724,Product_Dim!$A$2:$A$101,Product_Dim!$H$2:$H$101)</f>
        <v>450.71</v>
      </c>
      <c r="Q724" s="1" t="str">
        <f>_xlfn.XLOOKUP(C724,'Customer_Dim'!$A$2:$A$501,'Customer_Dim'!$I$2:$I$501)</f>
        <v>Silver</v>
      </c>
      <c r="R724" s="1" t="str">
        <f>_xlfn.XLOOKUP(C724,'Customer_Dim'!$A$2:$A$501,'Customer_Dim'!$D$2:$D$501)</f>
        <v>Female</v>
      </c>
      <c r="S724" s="1" t="str">
        <f>_xlfn.XLOOKUP(C724,'Customer_Dim'!$A$2:$A$501,'Customer_Dim'!$L$2:$L$501)</f>
        <v>Middle Age</v>
      </c>
      <c r="T724" s="1" t="str">
        <f>_xlfn.XLOOKUP(E724,Store_Dim!$A$2:$A$21,Store_Dim!$C$2:$C$21)</f>
        <v>East</v>
      </c>
      <c r="U724" s="1" t="str">
        <f>_xlfn.XLOOKUP(E724,Store_Dim!$A$2:$A$21,Store_Dim!$E$2:$E$21)</f>
        <v>Flagship</v>
      </c>
      <c r="V724" s="1">
        <f>Table8[[#This Row],[Cost]]*Table8[[#This Row],[Quantity]]</f>
        <v>450.71</v>
      </c>
      <c r="W724" s="1">
        <f>Table8[[#This Row],[Total_Amount]]-Table8[[#This Row],[Total Cost]]</f>
        <v>-425.93559999999997</v>
      </c>
    </row>
    <row r="725" spans="1:23" hidden="1" x14ac:dyDescent="0.25">
      <c r="A725" t="s">
        <v>2017</v>
      </c>
      <c r="B725" s="3">
        <v>45662</v>
      </c>
      <c r="C725" t="s">
        <v>553</v>
      </c>
      <c r="D725" t="s">
        <v>1695</v>
      </c>
      <c r="E725" t="s">
        <v>1913</v>
      </c>
      <c r="F725" s="4">
        <f>IF(ISBLANK(Sales_Fact[[#This Row],[Quantity]]),MEDIAN(Sales_Fact[Quantity]),Sales_Fact[[#This Row],[Quantity]])</f>
        <v>2</v>
      </c>
      <c r="G725" s="1">
        <f>IF(ISBLANK(Sales_Fact[[#This Row],[Unit_Price]]),MEDIAN(Sales_Fact[Unit_Price]),Sales_Fact[[#This Row],[Unit_Price]])</f>
        <v>555.54999999999995</v>
      </c>
      <c r="H725" s="2">
        <f>IF(ISBLANK(Sales_Fact[[#This Row],[Discount]]),MEDIAN(Sales_Fact[Discount]),Sales_Fact[[#This Row],[Discount]])</f>
        <v>0.14000000000000001</v>
      </c>
      <c r="I725" t="s">
        <v>1864</v>
      </c>
      <c r="J725" s="1">
        <f>Sales_Fact[[#This Row],[Quantity2]]*Sales_Fact[[#This Row],[Unit_Price3]]*(1-Sales_Fact[[#This Row],[Discount4]])</f>
        <v>955.54599999999994</v>
      </c>
      <c r="K725" s="1">
        <f>Sales_Fact[[#This Row],[Quantity2]]*Sales_Fact[[#This Row],[Unit_Price3]]</f>
        <v>1111.0999999999999</v>
      </c>
      <c r="L725" s="1">
        <f>Sales_Fact[[#This Row],[Gross Amount]]*Sales_Fact[[#This Row],[Discount4]]</f>
        <v>155.554</v>
      </c>
      <c r="M725" s="1" t="str">
        <f>IF(Sales_Fact[[#This Row],[Total_Amount5]]&gt;1000,"High Value","Standard")</f>
        <v>Standard</v>
      </c>
      <c r="N725" s="1" t="str">
        <f>_xlfn.XLOOKUP(D725,Product_Dim!$A$2:$A$101,Product_Dim!$B$2:$B$101,"Not Found")</f>
        <v>Car Dashboard Phone Holder</v>
      </c>
      <c r="O725" s="1" t="str">
        <f>_xlfn.XLOOKUP(D725,Product_Dim!$A$2:$A$101,Product_Dim!$C$2:$C$101)</f>
        <v>Electronics</v>
      </c>
      <c r="P725" s="1">
        <f>_xlfn.XLOOKUP(D725,Product_Dim!$A$2:$A$101,Product_Dim!$H$2:$H$101)</f>
        <v>177.98</v>
      </c>
      <c r="Q725" s="1" t="str">
        <f>_xlfn.XLOOKUP(C725,'Customer_Dim'!$A$2:$A$501,'Customer_Dim'!$I$2:$I$501)</f>
        <v>Silver</v>
      </c>
      <c r="R725" s="1" t="str">
        <f>_xlfn.XLOOKUP(C725,'Customer_Dim'!$A$2:$A$501,'Customer_Dim'!$D$2:$D$501)</f>
        <v>Female</v>
      </c>
      <c r="S725" s="1" t="str">
        <f>_xlfn.XLOOKUP(C725,'Customer_Dim'!$A$2:$A$501,'Customer_Dim'!$L$2:$L$501)</f>
        <v>Middle Age</v>
      </c>
      <c r="T725" s="1" t="str">
        <f>_xlfn.XLOOKUP(E725,Store_Dim!$A$2:$A$21,Store_Dim!$C$2:$C$21)</f>
        <v>North</v>
      </c>
      <c r="U725" s="1" t="str">
        <f>_xlfn.XLOOKUP(E725,Store_Dim!$A$2:$A$21,Store_Dim!$E$2:$E$21)</f>
        <v>Online</v>
      </c>
      <c r="V725" s="1">
        <f>Table8[[#This Row],[Cost]]*Table8[[#This Row],[Quantity]]</f>
        <v>355.96</v>
      </c>
      <c r="W725" s="1">
        <f>Table8[[#This Row],[Total_Amount]]-Table8[[#This Row],[Total Cost]]</f>
        <v>599.58600000000001</v>
      </c>
    </row>
    <row r="726" spans="1:23" hidden="1" x14ac:dyDescent="0.25">
      <c r="A726" t="s">
        <v>3102</v>
      </c>
      <c r="B726" s="3">
        <v>45783</v>
      </c>
      <c r="C726" t="s">
        <v>556</v>
      </c>
      <c r="D726" t="s">
        <v>1722</v>
      </c>
      <c r="E726" t="s">
        <v>1890</v>
      </c>
      <c r="F726" s="4">
        <f>IF(ISBLANK(Sales_Fact[[#This Row],[Quantity]]),MEDIAN(Sales_Fact[Quantity]),Sales_Fact[[#This Row],[Quantity]])</f>
        <v>4</v>
      </c>
      <c r="G726" s="1">
        <f>IF(ISBLANK(Sales_Fact[[#This Row],[Unit_Price]]),MEDIAN(Sales_Fact[Unit_Price]),Sales_Fact[[#This Row],[Unit_Price]])</f>
        <v>805.99</v>
      </c>
      <c r="H726" s="2">
        <f>IF(ISBLANK(Sales_Fact[[#This Row],[Discount]]),MEDIAN(Sales_Fact[Discount]),Sales_Fact[[#This Row],[Discount]])</f>
        <v>0.06</v>
      </c>
      <c r="I726" t="s">
        <v>1861</v>
      </c>
      <c r="J726" s="1">
        <f>Sales_Fact[[#This Row],[Quantity2]]*Sales_Fact[[#This Row],[Unit_Price3]]*(1-Sales_Fact[[#This Row],[Discount4]])</f>
        <v>3030.5223999999998</v>
      </c>
      <c r="K726" s="1">
        <f>Sales_Fact[[#This Row],[Quantity2]]*Sales_Fact[[#This Row],[Unit_Price3]]</f>
        <v>3223.96</v>
      </c>
      <c r="L726" s="1">
        <f>Sales_Fact[[#This Row],[Gross Amount]]*Sales_Fact[[#This Row],[Discount4]]</f>
        <v>193.4376</v>
      </c>
      <c r="M726" s="1" t="str">
        <f>IF(Sales_Fact[[#This Row],[Total_Amount5]]&gt;1000,"High Value","Standard")</f>
        <v>High Value</v>
      </c>
      <c r="N726" s="1" t="str">
        <f>_xlfn.XLOOKUP(D726,Product_Dim!$A$2:$A$101,Product_Dim!$B$2:$B$101,"Not Found")</f>
        <v>Foam Roller</v>
      </c>
      <c r="O726" s="1" t="str">
        <f>_xlfn.XLOOKUP(D726,Product_Dim!$A$2:$A$101,Product_Dim!$C$2:$C$101)</f>
        <v>Sports</v>
      </c>
      <c r="P726" s="1">
        <f>_xlfn.XLOOKUP(D726,Product_Dim!$A$2:$A$101,Product_Dim!$H$2:$H$101)</f>
        <v>30.62</v>
      </c>
      <c r="Q726" s="1" t="str">
        <f>_xlfn.XLOOKUP(C726,'Customer_Dim'!$A$2:$A$501,'Customer_Dim'!$I$2:$I$501)</f>
        <v>Platinum</v>
      </c>
      <c r="R726" s="1" t="str">
        <f>_xlfn.XLOOKUP(C726,'Customer_Dim'!$A$2:$A$501,'Customer_Dim'!$D$2:$D$501)</f>
        <v>Female</v>
      </c>
      <c r="S726" s="1" t="str">
        <f>_xlfn.XLOOKUP(C726,'Customer_Dim'!$A$2:$A$501,'Customer_Dim'!$L$2:$L$501)</f>
        <v>Middle Age</v>
      </c>
      <c r="T726" s="1" t="str">
        <f>_xlfn.XLOOKUP(E726,Store_Dim!$A$2:$A$21,Store_Dim!$C$2:$C$21)</f>
        <v>South</v>
      </c>
      <c r="U726" s="1" t="str">
        <f>_xlfn.XLOOKUP(E726,Store_Dim!$A$2:$A$21,Store_Dim!$E$2:$E$21)</f>
        <v>Flagship</v>
      </c>
      <c r="V726" s="1">
        <f>Table8[[#This Row],[Cost]]*Table8[[#This Row],[Quantity]]</f>
        <v>122.48</v>
      </c>
      <c r="W726" s="1">
        <f>Table8[[#This Row],[Total_Amount]]-Table8[[#This Row],[Total Cost]]</f>
        <v>2908.0423999999998</v>
      </c>
    </row>
    <row r="727" spans="1:23" hidden="1" x14ac:dyDescent="0.25">
      <c r="A727" t="s">
        <v>2243</v>
      </c>
      <c r="B727" s="3">
        <v>45564</v>
      </c>
      <c r="C727" t="s">
        <v>556</v>
      </c>
      <c r="D727" t="s">
        <v>1632</v>
      </c>
      <c r="E727" t="s">
        <v>1879</v>
      </c>
      <c r="F727" s="4">
        <f>IF(ISBLANK(Sales_Fact[[#This Row],[Quantity]]),MEDIAN(Sales_Fact[Quantity]),Sales_Fact[[#This Row],[Quantity]])</f>
        <v>1</v>
      </c>
      <c r="G727" s="1">
        <f>IF(ISBLANK(Sales_Fact[[#This Row],[Unit_Price]]),MEDIAN(Sales_Fact[Unit_Price]),Sales_Fact[[#This Row],[Unit_Price]])</f>
        <v>506.55</v>
      </c>
      <c r="H727" s="2">
        <f>IF(ISBLANK(Sales_Fact[[#This Row],[Discount]]),MEDIAN(Sales_Fact[Discount]),Sales_Fact[[#This Row],[Discount]])</f>
        <v>0.28000000000000003</v>
      </c>
      <c r="I727" t="s">
        <v>1861</v>
      </c>
      <c r="J727" s="1">
        <f>Sales_Fact[[#This Row],[Quantity2]]*Sales_Fact[[#This Row],[Unit_Price3]]*(1-Sales_Fact[[#This Row],[Discount4]])</f>
        <v>364.71600000000001</v>
      </c>
      <c r="K727" s="1">
        <f>Sales_Fact[[#This Row],[Quantity2]]*Sales_Fact[[#This Row],[Unit_Price3]]</f>
        <v>506.55</v>
      </c>
      <c r="L727" s="1">
        <f>Sales_Fact[[#This Row],[Gross Amount]]*Sales_Fact[[#This Row],[Discount4]]</f>
        <v>141.834</v>
      </c>
      <c r="M727" s="1" t="str">
        <f>IF(Sales_Fact[[#This Row],[Total_Amount5]]&gt;1000,"High Value","Standard")</f>
        <v>Standard</v>
      </c>
      <c r="N727" s="1" t="str">
        <f>_xlfn.XLOOKUP(D727,Product_Dim!$A$2:$A$101,Product_Dim!$B$2:$B$101,"Not Found")</f>
        <v>Decorative Floor Vase</v>
      </c>
      <c r="O727" s="1" t="str">
        <f>_xlfn.XLOOKUP(D727,Product_Dim!$A$2:$A$101,Product_Dim!$C$2:$C$101)</f>
        <v>Home</v>
      </c>
      <c r="P727" s="1">
        <f>_xlfn.XLOOKUP(D727,Product_Dim!$A$2:$A$101,Product_Dim!$H$2:$H$101)</f>
        <v>242.96499999999997</v>
      </c>
      <c r="Q727" s="1" t="str">
        <f>_xlfn.XLOOKUP(C727,'Customer_Dim'!$A$2:$A$501,'Customer_Dim'!$I$2:$I$501)</f>
        <v>Platinum</v>
      </c>
      <c r="R727" s="1" t="str">
        <f>_xlfn.XLOOKUP(C727,'Customer_Dim'!$A$2:$A$501,'Customer_Dim'!$D$2:$D$501)</f>
        <v>Female</v>
      </c>
      <c r="S727" s="1" t="str">
        <f>_xlfn.XLOOKUP(C727,'Customer_Dim'!$A$2:$A$501,'Customer_Dim'!$L$2:$L$501)</f>
        <v>Middle Age</v>
      </c>
      <c r="T727" s="1" t="str">
        <f>_xlfn.XLOOKUP(E727,Store_Dim!$A$2:$A$21,Store_Dim!$C$2:$C$21)</f>
        <v>East</v>
      </c>
      <c r="U727" s="1" t="str">
        <f>_xlfn.XLOOKUP(E727,Store_Dim!$A$2:$A$21,Store_Dim!$E$2:$E$21)</f>
        <v>Flagship</v>
      </c>
      <c r="V727" s="1">
        <f>Table8[[#This Row],[Cost]]*Table8[[#This Row],[Quantity]]</f>
        <v>242.96499999999997</v>
      </c>
      <c r="W727" s="1">
        <f>Table8[[#This Row],[Total_Amount]]-Table8[[#This Row],[Total Cost]]</f>
        <v>121.75100000000003</v>
      </c>
    </row>
    <row r="728" spans="1:23" x14ac:dyDescent="0.25">
      <c r="A728" t="s">
        <v>3304</v>
      </c>
      <c r="B728" s="3">
        <v>45473</v>
      </c>
      <c r="C728" t="s">
        <v>556</v>
      </c>
      <c r="D728" t="s">
        <v>1740</v>
      </c>
      <c r="E728" t="s">
        <v>1863</v>
      </c>
      <c r="F728" s="4">
        <f>IF(ISBLANK(Sales_Fact[[#This Row],[Quantity]]),MEDIAN(Sales_Fact[Quantity]),Sales_Fact[[#This Row],[Quantity]])</f>
        <v>3</v>
      </c>
      <c r="G728" s="21">
        <f>IF(ISBLANK(Sales_Fact[[#This Row],[Unit_Price]]),MEDIAN(Sales_Fact[Unit_Price]),Sales_Fact[[#This Row],[Unit_Price]])</f>
        <v>28.69</v>
      </c>
      <c r="H728" s="2">
        <f>IF(ISBLANK(Sales_Fact[[#This Row],[Discount]]),MEDIAN(Sales_Fact[Discount]),Sales_Fact[[#This Row],[Discount]])</f>
        <v>0.02</v>
      </c>
      <c r="I728" t="s">
        <v>1864</v>
      </c>
      <c r="J728" s="21">
        <f>Sales_Fact[[#This Row],[Quantity2]]*Sales_Fact[[#This Row],[Unit_Price3]]*(1-Sales_Fact[[#This Row],[Discount4]])</f>
        <v>84.348600000000005</v>
      </c>
      <c r="K728" s="21">
        <f>Sales_Fact[[#This Row],[Quantity2]]*Sales_Fact[[#This Row],[Unit_Price3]]</f>
        <v>86.070000000000007</v>
      </c>
      <c r="L728" s="21">
        <f>Sales_Fact[[#This Row],[Gross Amount]]*Sales_Fact[[#This Row],[Discount4]]</f>
        <v>1.7214000000000003</v>
      </c>
      <c r="M728" s="1" t="str">
        <f>IF(Sales_Fact[[#This Row],[Total_Amount5]]&gt;1000,"High Value","Standard")</f>
        <v>Standard</v>
      </c>
      <c r="N728" s="1" t="str">
        <f>_xlfn.XLOOKUP(D728,Product_Dim!$A$2:$A$101,Product_Dim!$B$2:$B$101,"Not Found")</f>
        <v>Organic Sunscreen Lotion</v>
      </c>
      <c r="O728" s="1" t="str">
        <f>_xlfn.XLOOKUP(D728,Product_Dim!$A$2:$A$101,Product_Dim!$C$2:$C$101)</f>
        <v>Beauty</v>
      </c>
      <c r="P728" s="1">
        <f>_xlfn.XLOOKUP(D728,Product_Dim!$A$2:$A$101,Product_Dim!$H$2:$H$101)</f>
        <v>266.86</v>
      </c>
      <c r="Q728" s="1" t="str">
        <f>_xlfn.XLOOKUP(C728,'Customer_Dim'!$A$2:$A$501,'Customer_Dim'!$I$2:$I$501)</f>
        <v>Platinum</v>
      </c>
      <c r="R728" s="1" t="str">
        <f>_xlfn.XLOOKUP(C728,'Customer_Dim'!$A$2:$A$501,'Customer_Dim'!$D$2:$D$501)</f>
        <v>Female</v>
      </c>
      <c r="S728" s="1" t="str">
        <f>_xlfn.XLOOKUP(C728,'Customer_Dim'!$A$2:$A$501,'Customer_Dim'!$L$2:$L$501)</f>
        <v>Middle Age</v>
      </c>
      <c r="T728" s="1" t="str">
        <f>_xlfn.XLOOKUP(E728,Store_Dim!$A$2:$A$21,Store_Dim!$C$2:$C$21)</f>
        <v>North</v>
      </c>
      <c r="U728" s="1" t="str">
        <f>_xlfn.XLOOKUP(E728,Store_Dim!$A$2:$A$21,Store_Dim!$E$2:$E$21)</f>
        <v>Flagship</v>
      </c>
      <c r="V728" s="21">
        <f>Table8[[#This Row],[Cost]]*Table8[[#This Row],[Quantity]]</f>
        <v>800.58</v>
      </c>
      <c r="W728" s="21">
        <f>Table8[[#This Row],[Total_Amount]]-Table8[[#This Row],[Total Cost]]</f>
        <v>-716.23140000000001</v>
      </c>
    </row>
    <row r="729" spans="1:23" hidden="1" x14ac:dyDescent="0.25">
      <c r="A729" t="s">
        <v>2649</v>
      </c>
      <c r="B729" s="3">
        <v>45371</v>
      </c>
      <c r="C729" t="s">
        <v>556</v>
      </c>
      <c r="D729" t="s">
        <v>1785</v>
      </c>
      <c r="E729" t="s">
        <v>1883</v>
      </c>
      <c r="F729" s="4">
        <f>IF(ISBLANK(Sales_Fact[[#This Row],[Quantity]]),MEDIAN(Sales_Fact[Quantity]),Sales_Fact[[#This Row],[Quantity]])</f>
        <v>1</v>
      </c>
      <c r="G729" s="1">
        <f>IF(ISBLANK(Sales_Fact[[#This Row],[Unit_Price]]),MEDIAN(Sales_Fact[Unit_Price]),Sales_Fact[[#This Row],[Unit_Price]])</f>
        <v>106.07</v>
      </c>
      <c r="H729" s="2">
        <f>IF(ISBLANK(Sales_Fact[[#This Row],[Discount]]),MEDIAN(Sales_Fact[Discount]),Sales_Fact[[#This Row],[Discount]])</f>
        <v>0.23</v>
      </c>
      <c r="I729" t="s">
        <v>1864</v>
      </c>
      <c r="J729" s="1">
        <f>Sales_Fact[[#This Row],[Quantity2]]*Sales_Fact[[#This Row],[Unit_Price3]]*(1-Sales_Fact[[#This Row],[Discount4]])</f>
        <v>81.673900000000003</v>
      </c>
      <c r="K729" s="1">
        <f>Sales_Fact[[#This Row],[Quantity2]]*Sales_Fact[[#This Row],[Unit_Price3]]</f>
        <v>106.07</v>
      </c>
      <c r="L729" s="1">
        <f>Sales_Fact[[#This Row],[Gross Amount]]*Sales_Fact[[#This Row],[Discount4]]</f>
        <v>24.396100000000001</v>
      </c>
      <c r="M729" s="1" t="str">
        <f>IF(Sales_Fact[[#This Row],[Total_Amount5]]&gt;1000,"High Value","Standard")</f>
        <v>Standard</v>
      </c>
      <c r="N729" s="1" t="str">
        <f>_xlfn.XLOOKUP(D729,Product_Dim!$A$2:$A$101,Product_Dim!$B$2:$B$101,"Not Found")</f>
        <v>Essential Oil Diffuser</v>
      </c>
      <c r="O729" s="1" t="str">
        <f>_xlfn.XLOOKUP(D729,Product_Dim!$A$2:$A$101,Product_Dim!$C$2:$C$101)</f>
        <v>Home</v>
      </c>
      <c r="P729" s="1">
        <f>_xlfn.XLOOKUP(D729,Product_Dim!$A$2:$A$101,Product_Dim!$H$2:$H$101)</f>
        <v>325.26</v>
      </c>
      <c r="Q729" s="1" t="str">
        <f>_xlfn.XLOOKUP(C729,'Customer_Dim'!$A$2:$A$501,'Customer_Dim'!$I$2:$I$501)</f>
        <v>Platinum</v>
      </c>
      <c r="R729" s="1" t="str">
        <f>_xlfn.XLOOKUP(C729,'Customer_Dim'!$A$2:$A$501,'Customer_Dim'!$D$2:$D$501)</f>
        <v>Female</v>
      </c>
      <c r="S729" s="1" t="str">
        <f>_xlfn.XLOOKUP(C729,'Customer_Dim'!$A$2:$A$501,'Customer_Dim'!$L$2:$L$501)</f>
        <v>Middle Age</v>
      </c>
      <c r="T729" s="1" t="str">
        <f>_xlfn.XLOOKUP(E729,Store_Dim!$A$2:$A$21,Store_Dim!$C$2:$C$21)</f>
        <v>North</v>
      </c>
      <c r="U729" s="1" t="str">
        <f>_xlfn.XLOOKUP(E729,Store_Dim!$A$2:$A$21,Store_Dim!$E$2:$E$21)</f>
        <v>Flagship</v>
      </c>
      <c r="V729" s="1">
        <f>Table8[[#This Row],[Cost]]*Table8[[#This Row],[Quantity]]</f>
        <v>325.26</v>
      </c>
      <c r="W729" s="1">
        <f>Table8[[#This Row],[Total_Amount]]-Table8[[#This Row],[Total Cost]]</f>
        <v>-243.58609999999999</v>
      </c>
    </row>
    <row r="730" spans="1:23" hidden="1" x14ac:dyDescent="0.25">
      <c r="A730" t="s">
        <v>2870</v>
      </c>
      <c r="B730" s="3">
        <v>45228</v>
      </c>
      <c r="C730" t="s">
        <v>556</v>
      </c>
      <c r="D730" t="s">
        <v>1644</v>
      </c>
      <c r="E730" t="s">
        <v>1866</v>
      </c>
      <c r="F730" s="4">
        <f>IF(ISBLANK(Sales_Fact[[#This Row],[Quantity]]),MEDIAN(Sales_Fact[Quantity]),Sales_Fact[[#This Row],[Quantity]])</f>
        <v>4</v>
      </c>
      <c r="G730" s="1">
        <f>IF(ISBLANK(Sales_Fact[[#This Row],[Unit_Price]]),MEDIAN(Sales_Fact[Unit_Price]),Sales_Fact[[#This Row],[Unit_Price]])</f>
        <v>289.77</v>
      </c>
      <c r="H730" s="2">
        <f>IF(ISBLANK(Sales_Fact[[#This Row],[Discount]]),MEDIAN(Sales_Fact[Discount]),Sales_Fact[[#This Row],[Discount]])</f>
        <v>0.06</v>
      </c>
      <c r="I730" t="s">
        <v>1861</v>
      </c>
      <c r="J730" s="1">
        <f>Sales_Fact[[#This Row],[Quantity2]]*Sales_Fact[[#This Row],[Unit_Price3]]*(1-Sales_Fact[[#This Row],[Discount4]])</f>
        <v>1089.5351999999998</v>
      </c>
      <c r="K730" s="1">
        <f>Sales_Fact[[#This Row],[Quantity2]]*Sales_Fact[[#This Row],[Unit_Price3]]</f>
        <v>1159.08</v>
      </c>
      <c r="L730" s="1">
        <f>Sales_Fact[[#This Row],[Gross Amount]]*Sales_Fact[[#This Row],[Discount4]]</f>
        <v>69.544799999999995</v>
      </c>
      <c r="M730" s="1" t="str">
        <f>IF(Sales_Fact[[#This Row],[Total_Amount5]]&gt;1000,"High Value","Standard")</f>
        <v>High Value</v>
      </c>
      <c r="N730" s="1" t="str">
        <f>_xlfn.XLOOKUP(D730,Product_Dim!$A$2:$A$101,Product_Dim!$B$2:$B$101,"Not Found")</f>
        <v>Basketball</v>
      </c>
      <c r="O730" s="1" t="str">
        <f>_xlfn.XLOOKUP(D730,Product_Dim!$A$2:$A$101,Product_Dim!$C$2:$C$101)</f>
        <v>Sports</v>
      </c>
      <c r="P730" s="1">
        <f>_xlfn.XLOOKUP(D730,Product_Dim!$A$2:$A$101,Product_Dim!$H$2:$H$101)</f>
        <v>204.39</v>
      </c>
      <c r="Q730" s="1" t="str">
        <f>_xlfn.XLOOKUP(C730,'Customer_Dim'!$A$2:$A$501,'Customer_Dim'!$I$2:$I$501)</f>
        <v>Platinum</v>
      </c>
      <c r="R730" s="1" t="str">
        <f>_xlfn.XLOOKUP(C730,'Customer_Dim'!$A$2:$A$501,'Customer_Dim'!$D$2:$D$501)</f>
        <v>Female</v>
      </c>
      <c r="S730" s="1" t="str">
        <f>_xlfn.XLOOKUP(C730,'Customer_Dim'!$A$2:$A$501,'Customer_Dim'!$L$2:$L$501)</f>
        <v>Middle Age</v>
      </c>
      <c r="T730" s="1" t="str">
        <f>_xlfn.XLOOKUP(E730,Store_Dim!$A$2:$A$21,Store_Dim!$C$2:$C$21)</f>
        <v>West</v>
      </c>
      <c r="U730" s="1" t="str">
        <f>_xlfn.XLOOKUP(E730,Store_Dim!$A$2:$A$21,Store_Dim!$E$2:$E$21)</f>
        <v>Online</v>
      </c>
      <c r="V730" s="1">
        <f>Table8[[#This Row],[Cost]]*Table8[[#This Row],[Quantity]]</f>
        <v>817.56</v>
      </c>
      <c r="W730" s="1">
        <f>Table8[[#This Row],[Total_Amount]]-Table8[[#This Row],[Total Cost]]</f>
        <v>271.97519999999986</v>
      </c>
    </row>
    <row r="731" spans="1:23" hidden="1" x14ac:dyDescent="0.25">
      <c r="A731" t="s">
        <v>2361</v>
      </c>
      <c r="B731" s="3">
        <v>45797</v>
      </c>
      <c r="C731" t="s">
        <v>559</v>
      </c>
      <c r="D731" t="s">
        <v>1794</v>
      </c>
      <c r="E731" t="s">
        <v>1901</v>
      </c>
      <c r="F731" s="4">
        <f>IF(ISBLANK(Sales_Fact[[#This Row],[Quantity]]),MEDIAN(Sales_Fact[Quantity]),Sales_Fact[[#This Row],[Quantity]])</f>
        <v>2</v>
      </c>
      <c r="G731" s="1">
        <f>IF(ISBLANK(Sales_Fact[[#This Row],[Unit_Price]]),MEDIAN(Sales_Fact[Unit_Price]),Sales_Fact[[#This Row],[Unit_Price]])</f>
        <v>354.26</v>
      </c>
      <c r="H731" s="2">
        <f>IF(ISBLANK(Sales_Fact[[#This Row],[Discount]]),MEDIAN(Sales_Fact[Discount]),Sales_Fact[[#This Row],[Discount]])</f>
        <v>0.01</v>
      </c>
      <c r="I731" t="s">
        <v>1864</v>
      </c>
      <c r="J731" s="1">
        <f>Sales_Fact[[#This Row],[Quantity2]]*Sales_Fact[[#This Row],[Unit_Price3]]*(1-Sales_Fact[[#This Row],[Discount4]])</f>
        <v>701.4348</v>
      </c>
      <c r="K731" s="1">
        <f>Sales_Fact[[#This Row],[Quantity2]]*Sales_Fact[[#This Row],[Unit_Price3]]</f>
        <v>708.52</v>
      </c>
      <c r="L731" s="1">
        <f>Sales_Fact[[#This Row],[Gross Amount]]*Sales_Fact[[#This Row],[Discount4]]</f>
        <v>7.0852000000000004</v>
      </c>
      <c r="M731" s="1" t="str">
        <f>IF(Sales_Fact[[#This Row],[Total_Amount5]]&gt;1000,"High Value","Standard")</f>
        <v>Standard</v>
      </c>
      <c r="N731" s="1" t="str">
        <f>_xlfn.XLOOKUP(D731,Product_Dim!$A$2:$A$101,Product_Dim!$B$2:$B$101,"Not Found")</f>
        <v>Badminton Racket Set</v>
      </c>
      <c r="O731" s="1" t="str">
        <f>_xlfn.XLOOKUP(D731,Product_Dim!$A$2:$A$101,Product_Dim!$C$2:$C$101)</f>
        <v>Sports</v>
      </c>
      <c r="P731" s="1">
        <f>_xlfn.XLOOKUP(D731,Product_Dim!$A$2:$A$101,Product_Dim!$H$2:$H$101)</f>
        <v>285.54000000000002</v>
      </c>
      <c r="Q731" s="1" t="str">
        <f>_xlfn.XLOOKUP(C731,'Customer_Dim'!$A$2:$A$501,'Customer_Dim'!$I$2:$I$501)</f>
        <v>Silver</v>
      </c>
      <c r="R731" s="1" t="str">
        <f>_xlfn.XLOOKUP(C731,'Customer_Dim'!$A$2:$A$501,'Customer_Dim'!$D$2:$D$501)</f>
        <v>Female</v>
      </c>
      <c r="S731" s="1" t="str">
        <f>_xlfn.XLOOKUP(C731,'Customer_Dim'!$A$2:$A$501,'Customer_Dim'!$L$2:$L$501)</f>
        <v>Young</v>
      </c>
      <c r="T731" s="1" t="str">
        <f>_xlfn.XLOOKUP(E731,Store_Dim!$A$2:$A$21,Store_Dim!$C$2:$C$21)</f>
        <v>East</v>
      </c>
      <c r="U731" s="1" t="str">
        <f>_xlfn.XLOOKUP(E731,Store_Dim!$A$2:$A$21,Store_Dim!$E$2:$E$21)</f>
        <v>Online</v>
      </c>
      <c r="V731" s="1">
        <f>Table8[[#This Row],[Cost]]*Table8[[#This Row],[Quantity]]</f>
        <v>571.08000000000004</v>
      </c>
      <c r="W731" s="1">
        <f>Table8[[#This Row],[Total_Amount]]-Table8[[#This Row],[Total Cost]]</f>
        <v>130.35479999999995</v>
      </c>
    </row>
    <row r="732" spans="1:23" x14ac:dyDescent="0.25">
      <c r="A732" t="s">
        <v>2430</v>
      </c>
      <c r="B732" s="3">
        <v>45842</v>
      </c>
      <c r="C732" t="s">
        <v>559</v>
      </c>
      <c r="D732" t="s">
        <v>1728</v>
      </c>
      <c r="E732" t="s">
        <v>1899</v>
      </c>
      <c r="F732" s="4">
        <f>IF(ISBLANK(Sales_Fact[[#This Row],[Quantity]]),MEDIAN(Sales_Fact[Quantity]),Sales_Fact[[#This Row],[Quantity]])</f>
        <v>1</v>
      </c>
      <c r="G732" s="21">
        <f>IF(ISBLANK(Sales_Fact[[#This Row],[Unit_Price]]),MEDIAN(Sales_Fact[Unit_Price]),Sales_Fact[[#This Row],[Unit_Price]])</f>
        <v>522.72</v>
      </c>
      <c r="H732" s="2">
        <f>IF(ISBLANK(Sales_Fact[[#This Row],[Discount]]),MEDIAN(Sales_Fact[Discount]),Sales_Fact[[#This Row],[Discount]])</f>
        <v>0.25</v>
      </c>
      <c r="I732" t="s">
        <v>1868</v>
      </c>
      <c r="J732" s="21">
        <f>Sales_Fact[[#This Row],[Quantity2]]*Sales_Fact[[#This Row],[Unit_Price3]]*(1-Sales_Fact[[#This Row],[Discount4]])</f>
        <v>392.04</v>
      </c>
      <c r="K732" s="21">
        <f>Sales_Fact[[#This Row],[Quantity2]]*Sales_Fact[[#This Row],[Unit_Price3]]</f>
        <v>522.72</v>
      </c>
      <c r="L732" s="21">
        <f>Sales_Fact[[#This Row],[Gross Amount]]*Sales_Fact[[#This Row],[Discount4]]</f>
        <v>130.68</v>
      </c>
      <c r="M732" s="1" t="str">
        <f>IF(Sales_Fact[[#This Row],[Total_Amount5]]&gt;1000,"High Value","Standard")</f>
        <v>Standard</v>
      </c>
      <c r="N732" s="1" t="str">
        <f>_xlfn.XLOOKUP(D732,Product_Dim!$A$2:$A$101,Product_Dim!$B$2:$B$101,"Not Found")</f>
        <v>Men's Hair Styling Gel</v>
      </c>
      <c r="O732" s="1" t="str">
        <f>_xlfn.XLOOKUP(D732,Product_Dim!$A$2:$A$101,Product_Dim!$C$2:$C$101)</f>
        <v>Beauty</v>
      </c>
      <c r="P732" s="1">
        <f>_xlfn.XLOOKUP(D732,Product_Dim!$A$2:$A$101,Product_Dim!$H$2:$H$101)</f>
        <v>17.309999999999999</v>
      </c>
      <c r="Q732" s="1" t="str">
        <f>_xlfn.XLOOKUP(C732,'Customer_Dim'!$A$2:$A$501,'Customer_Dim'!$I$2:$I$501)</f>
        <v>Silver</v>
      </c>
      <c r="R732" s="1" t="str">
        <f>_xlfn.XLOOKUP(C732,'Customer_Dim'!$A$2:$A$501,'Customer_Dim'!$D$2:$D$501)</f>
        <v>Female</v>
      </c>
      <c r="S732" s="1" t="str">
        <f>_xlfn.XLOOKUP(C732,'Customer_Dim'!$A$2:$A$501,'Customer_Dim'!$L$2:$L$501)</f>
        <v>Young</v>
      </c>
      <c r="T732" s="1" t="str">
        <f>_xlfn.XLOOKUP(E732,Store_Dim!$A$2:$A$21,Store_Dim!$C$2:$C$21)</f>
        <v>East</v>
      </c>
      <c r="U732" s="1" t="str">
        <f>_xlfn.XLOOKUP(E732,Store_Dim!$A$2:$A$21,Store_Dim!$E$2:$E$21)</f>
        <v>Flagship</v>
      </c>
      <c r="V732" s="21">
        <f>Table8[[#This Row],[Cost]]*Table8[[#This Row],[Quantity]]</f>
        <v>17.309999999999999</v>
      </c>
      <c r="W732" s="21">
        <f>Table8[[#This Row],[Total_Amount]]-Table8[[#This Row],[Total Cost]]</f>
        <v>374.73</v>
      </c>
    </row>
    <row r="733" spans="1:23" hidden="1" x14ac:dyDescent="0.25">
      <c r="A733" t="s">
        <v>3791</v>
      </c>
      <c r="B733" s="3">
        <v>45644</v>
      </c>
      <c r="C733" t="s">
        <v>562</v>
      </c>
      <c r="D733" t="s">
        <v>1982</v>
      </c>
      <c r="E733" t="s">
        <v>1879</v>
      </c>
      <c r="F733" s="4">
        <f>IF(ISBLANK(Sales_Fact[[#This Row],[Quantity]]),MEDIAN(Sales_Fact[Quantity]),Sales_Fact[[#This Row],[Quantity]])</f>
        <v>3</v>
      </c>
      <c r="G733" s="1">
        <f>IF(ISBLANK(Sales_Fact[[#This Row],[Unit_Price]]),MEDIAN(Sales_Fact[Unit_Price]),Sales_Fact[[#This Row],[Unit_Price]])</f>
        <v>966.02</v>
      </c>
      <c r="H733" s="2">
        <f>IF(ISBLANK(Sales_Fact[[#This Row],[Discount]]),MEDIAN(Sales_Fact[Discount]),Sales_Fact[[#This Row],[Discount]])</f>
        <v>0.03</v>
      </c>
      <c r="I733" t="s">
        <v>1868</v>
      </c>
      <c r="J733" s="1">
        <f>Sales_Fact[[#This Row],[Quantity2]]*Sales_Fact[[#This Row],[Unit_Price3]]*(1-Sales_Fact[[#This Row],[Discount4]])</f>
        <v>2811.1181999999999</v>
      </c>
      <c r="K733" s="1">
        <f>Sales_Fact[[#This Row],[Quantity2]]*Sales_Fact[[#This Row],[Unit_Price3]]</f>
        <v>2898.06</v>
      </c>
      <c r="L733" s="1">
        <f>Sales_Fact[[#This Row],[Gross Amount]]*Sales_Fact[[#This Row],[Discount4]]</f>
        <v>86.941800000000001</v>
      </c>
      <c r="M733" s="1" t="str">
        <f>IF(Sales_Fact[[#This Row],[Total_Amount5]]&gt;1000,"High Value","Standard")</f>
        <v>High Value</v>
      </c>
      <c r="N733" s="1" t="str">
        <f>_xlfn.XLOOKUP(D733,Product_Dim!$A$2:$A$101,Product_Dim!$B$2:$B$101,"Not Found")</f>
        <v>Men's Running Jacket</v>
      </c>
      <c r="O733" s="1" t="str">
        <f>_xlfn.XLOOKUP(D733,Product_Dim!$A$2:$A$101,Product_Dim!$C$2:$C$101)</f>
        <v>Clothing</v>
      </c>
      <c r="P733" s="1">
        <f>_xlfn.XLOOKUP(D733,Product_Dim!$A$2:$A$101,Product_Dim!$H$2:$H$101)</f>
        <v>364.67</v>
      </c>
      <c r="Q733" s="1" t="str">
        <f>_xlfn.XLOOKUP(C733,'Customer_Dim'!$A$2:$A$501,'Customer_Dim'!$I$2:$I$501)</f>
        <v>Gold</v>
      </c>
      <c r="R733" s="1" t="str">
        <f>_xlfn.XLOOKUP(C733,'Customer_Dim'!$A$2:$A$501,'Customer_Dim'!$D$2:$D$501)</f>
        <v>Female</v>
      </c>
      <c r="S733" s="1" t="str">
        <f>_xlfn.XLOOKUP(C733,'Customer_Dim'!$A$2:$A$501,'Customer_Dim'!$L$2:$L$501)</f>
        <v>Middle Age</v>
      </c>
      <c r="T733" s="1" t="str">
        <f>_xlfn.XLOOKUP(E733,Store_Dim!$A$2:$A$21,Store_Dim!$C$2:$C$21)</f>
        <v>East</v>
      </c>
      <c r="U733" s="1" t="str">
        <f>_xlfn.XLOOKUP(E733,Store_Dim!$A$2:$A$21,Store_Dim!$E$2:$E$21)</f>
        <v>Flagship</v>
      </c>
      <c r="V733" s="1">
        <f>Table8[[#This Row],[Cost]]*Table8[[#This Row],[Quantity]]</f>
        <v>1094.01</v>
      </c>
      <c r="W733" s="1">
        <f>Table8[[#This Row],[Total_Amount]]-Table8[[#This Row],[Total Cost]]</f>
        <v>1717.1081999999999</v>
      </c>
    </row>
    <row r="734" spans="1:23" x14ac:dyDescent="0.25">
      <c r="A734" t="s">
        <v>2390</v>
      </c>
      <c r="B734" s="3">
        <v>45943</v>
      </c>
      <c r="C734" t="s">
        <v>562</v>
      </c>
      <c r="D734" t="s">
        <v>1692</v>
      </c>
      <c r="E734" t="s">
        <v>1909</v>
      </c>
      <c r="F734" s="4">
        <f>IF(ISBLANK(Sales_Fact[[#This Row],[Quantity]]),MEDIAN(Sales_Fact[Quantity]),Sales_Fact[[#This Row],[Quantity]])</f>
        <v>1</v>
      </c>
      <c r="G734" s="21">
        <f>IF(ISBLANK(Sales_Fact[[#This Row],[Unit_Price]]),MEDIAN(Sales_Fact[Unit_Price]),Sales_Fact[[#This Row],[Unit_Price]])</f>
        <v>498.61</v>
      </c>
      <c r="H734" s="2">
        <f>IF(ISBLANK(Sales_Fact[[#This Row],[Discount]]),MEDIAN(Sales_Fact[Discount]),Sales_Fact[[#This Row],[Discount]])</f>
        <v>0.04</v>
      </c>
      <c r="I734" t="s">
        <v>1861</v>
      </c>
      <c r="J734" s="21">
        <f>Sales_Fact[[#This Row],[Quantity2]]*Sales_Fact[[#This Row],[Unit_Price3]]*(1-Sales_Fact[[#This Row],[Discount4]])</f>
        <v>478.66559999999998</v>
      </c>
      <c r="K734" s="21">
        <f>Sales_Fact[[#This Row],[Quantity2]]*Sales_Fact[[#This Row],[Unit_Price3]]</f>
        <v>498.61</v>
      </c>
      <c r="L734" s="21">
        <f>Sales_Fact[[#This Row],[Gross Amount]]*Sales_Fact[[#This Row],[Discount4]]</f>
        <v>19.944400000000002</v>
      </c>
      <c r="M734" s="1" t="str">
        <f>IF(Sales_Fact[[#This Row],[Total_Amount5]]&gt;1000,"High Value","Standard")</f>
        <v>Standard</v>
      </c>
      <c r="N734" s="1" t="str">
        <f>_xlfn.XLOOKUP(D734,Product_Dim!$A$2:$A$101,Product_Dim!$B$2:$B$101,"Not Found")</f>
        <v>Makeup Brush Set</v>
      </c>
      <c r="O734" s="1" t="str">
        <f>_xlfn.XLOOKUP(D734,Product_Dim!$A$2:$A$101,Product_Dim!$C$2:$C$101)</f>
        <v>Beauty</v>
      </c>
      <c r="P734" s="1">
        <f>_xlfn.XLOOKUP(D734,Product_Dim!$A$2:$A$101,Product_Dim!$H$2:$H$101)</f>
        <v>242.96499999999997</v>
      </c>
      <c r="Q734" s="1" t="str">
        <f>_xlfn.XLOOKUP(C734,'Customer_Dim'!$A$2:$A$501,'Customer_Dim'!$I$2:$I$501)</f>
        <v>Gold</v>
      </c>
      <c r="R734" s="1" t="str">
        <f>_xlfn.XLOOKUP(C734,'Customer_Dim'!$A$2:$A$501,'Customer_Dim'!$D$2:$D$501)</f>
        <v>Female</v>
      </c>
      <c r="S734" s="1" t="str">
        <f>_xlfn.XLOOKUP(C734,'Customer_Dim'!$A$2:$A$501,'Customer_Dim'!$L$2:$L$501)</f>
        <v>Middle Age</v>
      </c>
      <c r="T734" s="1" t="str">
        <f>_xlfn.XLOOKUP(E734,Store_Dim!$A$2:$A$21,Store_Dim!$C$2:$C$21)</f>
        <v>South</v>
      </c>
      <c r="U734" s="1" t="str">
        <f>_xlfn.XLOOKUP(E734,Store_Dim!$A$2:$A$21,Store_Dim!$E$2:$E$21)</f>
        <v>Outlet</v>
      </c>
      <c r="V734" s="21">
        <f>Table8[[#This Row],[Cost]]*Table8[[#This Row],[Quantity]]</f>
        <v>242.96499999999997</v>
      </c>
      <c r="W734" s="21">
        <f>Table8[[#This Row],[Total_Amount]]-Table8[[#This Row],[Total Cost]]</f>
        <v>235.70060000000001</v>
      </c>
    </row>
    <row r="735" spans="1:23" x14ac:dyDescent="0.25">
      <c r="A735" t="s">
        <v>2663</v>
      </c>
      <c r="B735" s="3">
        <v>45821</v>
      </c>
      <c r="C735" t="s">
        <v>565</v>
      </c>
      <c r="D735" t="s">
        <v>1833</v>
      </c>
      <c r="E735" t="s">
        <v>1881</v>
      </c>
      <c r="F735" s="4">
        <f>IF(ISBLANK(Sales_Fact[[#This Row],[Quantity]]),MEDIAN(Sales_Fact[Quantity]),Sales_Fact[[#This Row],[Quantity]])</f>
        <v>4</v>
      </c>
      <c r="G735" s="21">
        <f>IF(ISBLANK(Sales_Fact[[#This Row],[Unit_Price]]),MEDIAN(Sales_Fact[Unit_Price]),Sales_Fact[[#This Row],[Unit_Price]])</f>
        <v>758.27</v>
      </c>
      <c r="H735" s="2">
        <f>IF(ISBLANK(Sales_Fact[[#This Row],[Discount]]),MEDIAN(Sales_Fact[Discount]),Sales_Fact[[#This Row],[Discount]])</f>
        <v>0.05</v>
      </c>
      <c r="I735" t="s">
        <v>1868</v>
      </c>
      <c r="J735" s="21">
        <f>Sales_Fact[[#This Row],[Quantity2]]*Sales_Fact[[#This Row],[Unit_Price3]]*(1-Sales_Fact[[#This Row],[Discount4]])</f>
        <v>2881.4259999999999</v>
      </c>
      <c r="K735" s="21">
        <f>Sales_Fact[[#This Row],[Quantity2]]*Sales_Fact[[#This Row],[Unit_Price3]]</f>
        <v>3033.08</v>
      </c>
      <c r="L735" s="21">
        <f>Sales_Fact[[#This Row],[Gross Amount]]*Sales_Fact[[#This Row],[Discount4]]</f>
        <v>151.654</v>
      </c>
      <c r="M735" s="1" t="str">
        <f>IF(Sales_Fact[[#This Row],[Total_Amount5]]&gt;1000,"High Value","Standard")</f>
        <v>High Value</v>
      </c>
      <c r="N735" s="1" t="str">
        <f>_xlfn.XLOOKUP(D735,Product_Dim!$A$2:$A$101,Product_Dim!$B$2:$B$101,"Not Found")</f>
        <v>Vitamin E Body Lotion</v>
      </c>
      <c r="O735" s="1" t="str">
        <f>_xlfn.XLOOKUP(D735,Product_Dim!$A$2:$A$101,Product_Dim!$C$2:$C$101)</f>
        <v>Beauty</v>
      </c>
      <c r="P735" s="1">
        <f>_xlfn.XLOOKUP(D735,Product_Dim!$A$2:$A$101,Product_Dim!$H$2:$H$101)</f>
        <v>358.47</v>
      </c>
      <c r="Q735" s="1" t="str">
        <f>_xlfn.XLOOKUP(C735,'Customer_Dim'!$A$2:$A$501,'Customer_Dim'!$I$2:$I$501)</f>
        <v>Platinum</v>
      </c>
      <c r="R735" s="1" t="str">
        <f>_xlfn.XLOOKUP(C735,'Customer_Dim'!$A$2:$A$501,'Customer_Dim'!$D$2:$D$501)</f>
        <v>Female</v>
      </c>
      <c r="S735" s="1" t="str">
        <f>_xlfn.XLOOKUP(C735,'Customer_Dim'!$A$2:$A$501,'Customer_Dim'!$L$2:$L$501)</f>
        <v>Middle Age</v>
      </c>
      <c r="T735" s="1" t="str">
        <f>_xlfn.XLOOKUP(E735,Store_Dim!$A$2:$A$21,Store_Dim!$C$2:$C$21)</f>
        <v>South</v>
      </c>
      <c r="U735" s="1" t="str">
        <f>_xlfn.XLOOKUP(E735,Store_Dim!$A$2:$A$21,Store_Dim!$E$2:$E$21)</f>
        <v>Outlet</v>
      </c>
      <c r="V735" s="21">
        <f>Table8[[#This Row],[Cost]]*Table8[[#This Row],[Quantity]]</f>
        <v>1433.88</v>
      </c>
      <c r="W735" s="21">
        <f>Table8[[#This Row],[Total_Amount]]-Table8[[#This Row],[Total Cost]]</f>
        <v>1447.5459999999998</v>
      </c>
    </row>
    <row r="736" spans="1:23" hidden="1" x14ac:dyDescent="0.25">
      <c r="A736" t="s">
        <v>2396</v>
      </c>
      <c r="B736" s="3">
        <v>45580</v>
      </c>
      <c r="C736" t="s">
        <v>565</v>
      </c>
      <c r="D736" t="s">
        <v>1635</v>
      </c>
      <c r="E736" t="s">
        <v>1901</v>
      </c>
      <c r="F736" s="4">
        <f>IF(ISBLANK(Sales_Fact[[#This Row],[Quantity]]),MEDIAN(Sales_Fact[Quantity]),Sales_Fact[[#This Row],[Quantity]])</f>
        <v>2</v>
      </c>
      <c r="G736" s="1">
        <f>IF(ISBLANK(Sales_Fact[[#This Row],[Unit_Price]]),MEDIAN(Sales_Fact[Unit_Price]),Sales_Fact[[#This Row],[Unit_Price]])</f>
        <v>371.03</v>
      </c>
      <c r="H736" s="2">
        <f>IF(ISBLANK(Sales_Fact[[#This Row],[Discount]]),MEDIAN(Sales_Fact[Discount]),Sales_Fact[[#This Row],[Discount]])</f>
        <v>0.23</v>
      </c>
      <c r="I736" t="s">
        <v>1868</v>
      </c>
      <c r="J736" s="1">
        <f>Sales_Fact[[#This Row],[Quantity2]]*Sales_Fact[[#This Row],[Unit_Price3]]*(1-Sales_Fact[[#This Row],[Discount4]])</f>
        <v>571.38619999999992</v>
      </c>
      <c r="K736" s="1">
        <f>Sales_Fact[[#This Row],[Quantity2]]*Sales_Fact[[#This Row],[Unit_Price3]]</f>
        <v>742.06</v>
      </c>
      <c r="L736" s="1">
        <f>Sales_Fact[[#This Row],[Gross Amount]]*Sales_Fact[[#This Row],[Discount4]]</f>
        <v>170.6738</v>
      </c>
      <c r="M736" s="1" t="str">
        <f>IF(Sales_Fact[[#This Row],[Total_Amount5]]&gt;1000,"High Value","Standard")</f>
        <v>Standard</v>
      </c>
      <c r="N736" s="1" t="str">
        <f>_xlfn.XLOOKUP(D736,Product_Dim!$A$2:$A$101,Product_Dim!$B$2:$B$101,"Not Found")</f>
        <v>Sports Stopwatch Timer</v>
      </c>
      <c r="O736" s="1" t="str">
        <f>_xlfn.XLOOKUP(D736,Product_Dim!$A$2:$A$101,Product_Dim!$C$2:$C$101)</f>
        <v>Sports</v>
      </c>
      <c r="P736" s="1">
        <f>_xlfn.XLOOKUP(D736,Product_Dim!$A$2:$A$101,Product_Dim!$H$2:$H$101)</f>
        <v>38.76</v>
      </c>
      <c r="Q736" s="1" t="str">
        <f>_xlfn.XLOOKUP(C736,'Customer_Dim'!$A$2:$A$501,'Customer_Dim'!$I$2:$I$501)</f>
        <v>Platinum</v>
      </c>
      <c r="R736" s="1" t="str">
        <f>_xlfn.XLOOKUP(C736,'Customer_Dim'!$A$2:$A$501,'Customer_Dim'!$D$2:$D$501)</f>
        <v>Female</v>
      </c>
      <c r="S736" s="1" t="str">
        <f>_xlfn.XLOOKUP(C736,'Customer_Dim'!$A$2:$A$501,'Customer_Dim'!$L$2:$L$501)</f>
        <v>Middle Age</v>
      </c>
      <c r="T736" s="1" t="str">
        <f>_xlfn.XLOOKUP(E736,Store_Dim!$A$2:$A$21,Store_Dim!$C$2:$C$21)</f>
        <v>East</v>
      </c>
      <c r="U736" s="1" t="str">
        <f>_xlfn.XLOOKUP(E736,Store_Dim!$A$2:$A$21,Store_Dim!$E$2:$E$21)</f>
        <v>Online</v>
      </c>
      <c r="V736" s="1">
        <f>Table8[[#This Row],[Cost]]*Table8[[#This Row],[Quantity]]</f>
        <v>77.52</v>
      </c>
      <c r="W736" s="1">
        <f>Table8[[#This Row],[Total_Amount]]-Table8[[#This Row],[Total Cost]]</f>
        <v>493.86619999999994</v>
      </c>
    </row>
    <row r="737" spans="1:23" hidden="1" x14ac:dyDescent="0.25">
      <c r="A737" t="s">
        <v>2994</v>
      </c>
      <c r="B737" s="3">
        <v>45661</v>
      </c>
      <c r="C737" t="s">
        <v>565</v>
      </c>
      <c r="D737" t="s">
        <v>1701</v>
      </c>
      <c r="E737" t="s">
        <v>1883</v>
      </c>
      <c r="F737" s="4">
        <f>IF(ISBLANK(Sales_Fact[[#This Row],[Quantity]]),MEDIAN(Sales_Fact[Quantity]),Sales_Fact[[#This Row],[Quantity]])</f>
        <v>1</v>
      </c>
      <c r="G737" s="1">
        <f>IF(ISBLANK(Sales_Fact[[#This Row],[Unit_Price]]),MEDIAN(Sales_Fact[Unit_Price]),Sales_Fact[[#This Row],[Unit_Price]])</f>
        <v>230.32</v>
      </c>
      <c r="H737" s="2">
        <f>IF(ISBLANK(Sales_Fact[[#This Row],[Discount]]),MEDIAN(Sales_Fact[Discount]),Sales_Fact[[#This Row],[Discount]])</f>
        <v>0.05</v>
      </c>
      <c r="I737" t="s">
        <v>1868</v>
      </c>
      <c r="J737" s="1">
        <f>Sales_Fact[[#This Row],[Quantity2]]*Sales_Fact[[#This Row],[Unit_Price3]]*(1-Sales_Fact[[#This Row],[Discount4]])</f>
        <v>218.80399999999997</v>
      </c>
      <c r="K737" s="1">
        <f>Sales_Fact[[#This Row],[Quantity2]]*Sales_Fact[[#This Row],[Unit_Price3]]</f>
        <v>230.32</v>
      </c>
      <c r="L737" s="1">
        <f>Sales_Fact[[#This Row],[Gross Amount]]*Sales_Fact[[#This Row],[Discount4]]</f>
        <v>11.516</v>
      </c>
      <c r="M737" s="1" t="str">
        <f>IF(Sales_Fact[[#This Row],[Total_Amount5]]&gt;1000,"High Value","Standard")</f>
        <v>Standard</v>
      </c>
      <c r="N737" s="1" t="str">
        <f>_xlfn.XLOOKUP(D737,Product_Dim!$A$2:$A$101,Product_Dim!$B$2:$B$101,"Not Found")</f>
        <v>Boxing Hand Wraps</v>
      </c>
      <c r="O737" s="1" t="str">
        <f>_xlfn.XLOOKUP(D737,Product_Dim!$A$2:$A$101,Product_Dim!$C$2:$C$101)</f>
        <v>Sports</v>
      </c>
      <c r="P737" s="1">
        <f>_xlfn.XLOOKUP(D737,Product_Dim!$A$2:$A$101,Product_Dim!$H$2:$H$101)</f>
        <v>190.29</v>
      </c>
      <c r="Q737" s="1" t="str">
        <f>_xlfn.XLOOKUP(C737,'Customer_Dim'!$A$2:$A$501,'Customer_Dim'!$I$2:$I$501)</f>
        <v>Platinum</v>
      </c>
      <c r="R737" s="1" t="str">
        <f>_xlfn.XLOOKUP(C737,'Customer_Dim'!$A$2:$A$501,'Customer_Dim'!$D$2:$D$501)</f>
        <v>Female</v>
      </c>
      <c r="S737" s="1" t="str">
        <f>_xlfn.XLOOKUP(C737,'Customer_Dim'!$A$2:$A$501,'Customer_Dim'!$L$2:$L$501)</f>
        <v>Middle Age</v>
      </c>
      <c r="T737" s="1" t="str">
        <f>_xlfn.XLOOKUP(E737,Store_Dim!$A$2:$A$21,Store_Dim!$C$2:$C$21)</f>
        <v>North</v>
      </c>
      <c r="U737" s="1" t="str">
        <f>_xlfn.XLOOKUP(E737,Store_Dim!$A$2:$A$21,Store_Dim!$E$2:$E$21)</f>
        <v>Flagship</v>
      </c>
      <c r="V737" s="1">
        <f>Table8[[#This Row],[Cost]]*Table8[[#This Row],[Quantity]]</f>
        <v>190.29</v>
      </c>
      <c r="W737" s="1">
        <f>Table8[[#This Row],[Total_Amount]]-Table8[[#This Row],[Total Cost]]</f>
        <v>28.513999999999982</v>
      </c>
    </row>
    <row r="738" spans="1:23" hidden="1" x14ac:dyDescent="0.25">
      <c r="A738" t="s">
        <v>1955</v>
      </c>
      <c r="B738" s="3">
        <v>45889</v>
      </c>
      <c r="C738" t="s">
        <v>565</v>
      </c>
      <c r="D738" t="s">
        <v>1767</v>
      </c>
      <c r="E738" t="s">
        <v>1883</v>
      </c>
      <c r="F738" s="4">
        <f>IF(ISBLANK(Sales_Fact[[#This Row],[Quantity]]),MEDIAN(Sales_Fact[Quantity]),Sales_Fact[[#This Row],[Quantity]])</f>
        <v>2</v>
      </c>
      <c r="G738" s="1">
        <f>IF(ISBLANK(Sales_Fact[[#This Row],[Unit_Price]]),MEDIAN(Sales_Fact[Unit_Price]),Sales_Fact[[#This Row],[Unit_Price]])</f>
        <v>985.43</v>
      </c>
      <c r="H738" s="2">
        <f>IF(ISBLANK(Sales_Fact[[#This Row],[Discount]]),MEDIAN(Sales_Fact[Discount]),Sales_Fact[[#This Row],[Discount]])</f>
        <v>0.28000000000000003</v>
      </c>
      <c r="I738" t="s">
        <v>1861</v>
      </c>
      <c r="J738" s="1">
        <f>Sales_Fact[[#This Row],[Quantity2]]*Sales_Fact[[#This Row],[Unit_Price3]]*(1-Sales_Fact[[#This Row],[Discount4]])</f>
        <v>1419.0192</v>
      </c>
      <c r="K738" s="1">
        <f>Sales_Fact[[#This Row],[Quantity2]]*Sales_Fact[[#This Row],[Unit_Price3]]</f>
        <v>1970.86</v>
      </c>
      <c r="L738" s="1">
        <f>Sales_Fact[[#This Row],[Gross Amount]]*Sales_Fact[[#This Row],[Discount4]]</f>
        <v>551.84080000000006</v>
      </c>
      <c r="M738" s="1" t="str">
        <f>IF(Sales_Fact[[#This Row],[Total_Amount5]]&gt;1000,"High Value","Standard")</f>
        <v>High Value</v>
      </c>
      <c r="N738" s="1" t="str">
        <f>_xlfn.XLOOKUP(D738,Product_Dim!$A$2:$A$101,Product_Dim!$B$2:$B$101,"Not Found")</f>
        <v>Professional Jump Rope</v>
      </c>
      <c r="O738" s="1" t="str">
        <f>_xlfn.XLOOKUP(D738,Product_Dim!$A$2:$A$101,Product_Dim!$C$2:$C$101)</f>
        <v>Sports</v>
      </c>
      <c r="P738" s="1">
        <f>_xlfn.XLOOKUP(D738,Product_Dim!$A$2:$A$101,Product_Dim!$H$2:$H$101)</f>
        <v>477.61</v>
      </c>
      <c r="Q738" s="1" t="str">
        <f>_xlfn.XLOOKUP(C738,'Customer_Dim'!$A$2:$A$501,'Customer_Dim'!$I$2:$I$501)</f>
        <v>Platinum</v>
      </c>
      <c r="R738" s="1" t="str">
        <f>_xlfn.XLOOKUP(C738,'Customer_Dim'!$A$2:$A$501,'Customer_Dim'!$D$2:$D$501)</f>
        <v>Female</v>
      </c>
      <c r="S738" s="1" t="str">
        <f>_xlfn.XLOOKUP(C738,'Customer_Dim'!$A$2:$A$501,'Customer_Dim'!$L$2:$L$501)</f>
        <v>Middle Age</v>
      </c>
      <c r="T738" s="1" t="str">
        <f>_xlfn.XLOOKUP(E738,Store_Dim!$A$2:$A$21,Store_Dim!$C$2:$C$21)</f>
        <v>North</v>
      </c>
      <c r="U738" s="1" t="str">
        <f>_xlfn.XLOOKUP(E738,Store_Dim!$A$2:$A$21,Store_Dim!$E$2:$E$21)</f>
        <v>Flagship</v>
      </c>
      <c r="V738" s="1">
        <f>Table8[[#This Row],[Cost]]*Table8[[#This Row],[Quantity]]</f>
        <v>955.22</v>
      </c>
      <c r="W738" s="1">
        <f>Table8[[#This Row],[Total_Amount]]-Table8[[#This Row],[Total Cost]]</f>
        <v>463.79919999999993</v>
      </c>
    </row>
    <row r="739" spans="1:23" hidden="1" x14ac:dyDescent="0.25">
      <c r="A739" t="s">
        <v>3665</v>
      </c>
      <c r="B739" s="3">
        <v>45831</v>
      </c>
      <c r="C739" t="s">
        <v>565</v>
      </c>
      <c r="D739" t="s">
        <v>1677</v>
      </c>
      <c r="E739" t="s">
        <v>1913</v>
      </c>
      <c r="F739" s="4">
        <f>IF(ISBLANK(Sales_Fact[[#This Row],[Quantity]]),MEDIAN(Sales_Fact[Quantity]),Sales_Fact[[#This Row],[Quantity]])</f>
        <v>2</v>
      </c>
      <c r="G739" s="1">
        <f>IF(ISBLANK(Sales_Fact[[#This Row],[Unit_Price]]),MEDIAN(Sales_Fact[Unit_Price]),Sales_Fact[[#This Row],[Unit_Price]])</f>
        <v>492.5</v>
      </c>
      <c r="H739" s="2">
        <f>IF(ISBLANK(Sales_Fact[[#This Row],[Discount]]),MEDIAN(Sales_Fact[Discount]),Sales_Fact[[#This Row],[Discount]])</f>
        <v>0.3</v>
      </c>
      <c r="I739" t="s">
        <v>1868</v>
      </c>
      <c r="J739" s="1">
        <f>Sales_Fact[[#This Row],[Quantity2]]*Sales_Fact[[#This Row],[Unit_Price3]]*(1-Sales_Fact[[#This Row],[Discount4]])</f>
        <v>689.5</v>
      </c>
      <c r="K739" s="1">
        <f>Sales_Fact[[#This Row],[Quantity2]]*Sales_Fact[[#This Row],[Unit_Price3]]</f>
        <v>985</v>
      </c>
      <c r="L739" s="1">
        <f>Sales_Fact[[#This Row],[Gross Amount]]*Sales_Fact[[#This Row],[Discount4]]</f>
        <v>295.5</v>
      </c>
      <c r="M739" s="1" t="str">
        <f>IF(Sales_Fact[[#This Row],[Total_Amount5]]&gt;1000,"High Value","Standard")</f>
        <v>Standard</v>
      </c>
      <c r="N739" s="1" t="str">
        <f>_xlfn.XLOOKUP(D739,Product_Dim!$A$2:$A$101,Product_Dim!$B$2:$B$101,"Not Found")</f>
        <v>Smart Home WiFi Camera</v>
      </c>
      <c r="O739" s="1" t="str">
        <f>_xlfn.XLOOKUP(D739,Product_Dim!$A$2:$A$101,Product_Dim!$C$2:$C$101)</f>
        <v>Electronics</v>
      </c>
      <c r="P739" s="1">
        <f>_xlfn.XLOOKUP(D739,Product_Dim!$A$2:$A$101,Product_Dim!$H$2:$H$101)</f>
        <v>450.71</v>
      </c>
      <c r="Q739" s="1" t="str">
        <f>_xlfn.XLOOKUP(C739,'Customer_Dim'!$A$2:$A$501,'Customer_Dim'!$I$2:$I$501)</f>
        <v>Platinum</v>
      </c>
      <c r="R739" s="1" t="str">
        <f>_xlfn.XLOOKUP(C739,'Customer_Dim'!$A$2:$A$501,'Customer_Dim'!$D$2:$D$501)</f>
        <v>Female</v>
      </c>
      <c r="S739" s="1" t="str">
        <f>_xlfn.XLOOKUP(C739,'Customer_Dim'!$A$2:$A$501,'Customer_Dim'!$L$2:$L$501)</f>
        <v>Middle Age</v>
      </c>
      <c r="T739" s="1" t="str">
        <f>_xlfn.XLOOKUP(E739,Store_Dim!$A$2:$A$21,Store_Dim!$C$2:$C$21)</f>
        <v>North</v>
      </c>
      <c r="U739" s="1" t="str">
        <f>_xlfn.XLOOKUP(E739,Store_Dim!$A$2:$A$21,Store_Dim!$E$2:$E$21)</f>
        <v>Online</v>
      </c>
      <c r="V739" s="1">
        <f>Table8[[#This Row],[Cost]]*Table8[[#This Row],[Quantity]]</f>
        <v>901.42</v>
      </c>
      <c r="W739" s="1">
        <f>Table8[[#This Row],[Total_Amount]]-Table8[[#This Row],[Total Cost]]</f>
        <v>-211.91999999999996</v>
      </c>
    </row>
    <row r="740" spans="1:23" hidden="1" x14ac:dyDescent="0.25">
      <c r="A740" t="s">
        <v>3178</v>
      </c>
      <c r="B740" s="3">
        <v>45376</v>
      </c>
      <c r="C740" t="s">
        <v>565</v>
      </c>
      <c r="D740" t="s">
        <v>1824</v>
      </c>
      <c r="E740" t="s">
        <v>1881</v>
      </c>
      <c r="F740" s="4">
        <f>IF(ISBLANK(Sales_Fact[[#This Row],[Quantity]]),MEDIAN(Sales_Fact[Quantity]),Sales_Fact[[#This Row],[Quantity]])</f>
        <v>2</v>
      </c>
      <c r="G740" s="1">
        <f>IF(ISBLANK(Sales_Fact[[#This Row],[Unit_Price]]),MEDIAN(Sales_Fact[Unit_Price]),Sales_Fact[[#This Row],[Unit_Price]])</f>
        <v>213.69</v>
      </c>
      <c r="H740" s="2">
        <f>IF(ISBLANK(Sales_Fact[[#This Row],[Discount]]),MEDIAN(Sales_Fact[Discount]),Sales_Fact[[#This Row],[Discount]])</f>
        <v>0.28000000000000003</v>
      </c>
      <c r="I740" t="s">
        <v>1864</v>
      </c>
      <c r="J740" s="1">
        <f>Sales_Fact[[#This Row],[Quantity2]]*Sales_Fact[[#This Row],[Unit_Price3]]*(1-Sales_Fact[[#This Row],[Discount4]])</f>
        <v>307.71359999999999</v>
      </c>
      <c r="K740" s="1">
        <f>Sales_Fact[[#This Row],[Quantity2]]*Sales_Fact[[#This Row],[Unit_Price3]]</f>
        <v>427.38</v>
      </c>
      <c r="L740" s="1">
        <f>Sales_Fact[[#This Row],[Gross Amount]]*Sales_Fact[[#This Row],[Discount4]]</f>
        <v>119.66640000000001</v>
      </c>
      <c r="M740" s="1" t="str">
        <f>IF(Sales_Fact[[#This Row],[Total_Amount5]]&gt;1000,"High Value","Standard")</f>
        <v>Standard</v>
      </c>
      <c r="N740" s="1" t="str">
        <f>_xlfn.XLOOKUP(D740,Product_Dim!$A$2:$A$101,Product_Dim!$B$2:$B$101,"Not Found")</f>
        <v>Women's High Heels</v>
      </c>
      <c r="O740" s="1" t="str">
        <f>_xlfn.XLOOKUP(D740,Product_Dim!$A$2:$A$101,Product_Dim!$C$2:$C$101)</f>
        <v>Clothing</v>
      </c>
      <c r="P740" s="1">
        <f>_xlfn.XLOOKUP(D740,Product_Dim!$A$2:$A$101,Product_Dim!$H$2:$H$101)</f>
        <v>438.25</v>
      </c>
      <c r="Q740" s="1" t="str">
        <f>_xlfn.XLOOKUP(C740,'Customer_Dim'!$A$2:$A$501,'Customer_Dim'!$I$2:$I$501)</f>
        <v>Platinum</v>
      </c>
      <c r="R740" s="1" t="str">
        <f>_xlfn.XLOOKUP(C740,'Customer_Dim'!$A$2:$A$501,'Customer_Dim'!$D$2:$D$501)</f>
        <v>Female</v>
      </c>
      <c r="S740" s="1" t="str">
        <f>_xlfn.XLOOKUP(C740,'Customer_Dim'!$A$2:$A$501,'Customer_Dim'!$L$2:$L$501)</f>
        <v>Middle Age</v>
      </c>
      <c r="T740" s="1" t="str">
        <f>_xlfn.XLOOKUP(E740,Store_Dim!$A$2:$A$21,Store_Dim!$C$2:$C$21)</f>
        <v>South</v>
      </c>
      <c r="U740" s="1" t="str">
        <f>_xlfn.XLOOKUP(E740,Store_Dim!$A$2:$A$21,Store_Dim!$E$2:$E$21)</f>
        <v>Outlet</v>
      </c>
      <c r="V740" s="1">
        <f>Table8[[#This Row],[Cost]]*Table8[[#This Row],[Quantity]]</f>
        <v>876.5</v>
      </c>
      <c r="W740" s="1">
        <f>Table8[[#This Row],[Total_Amount]]-Table8[[#This Row],[Total Cost]]</f>
        <v>-568.78639999999996</v>
      </c>
    </row>
    <row r="741" spans="1:23" hidden="1" x14ac:dyDescent="0.25">
      <c r="A741" t="s">
        <v>3067</v>
      </c>
      <c r="B741" s="3">
        <v>45569</v>
      </c>
      <c r="C741" t="s">
        <v>565</v>
      </c>
      <c r="D741" t="s">
        <v>1686</v>
      </c>
      <c r="E741" t="s">
        <v>1883</v>
      </c>
      <c r="F741" s="4">
        <f>IF(ISBLANK(Sales_Fact[[#This Row],[Quantity]]),MEDIAN(Sales_Fact[Quantity]),Sales_Fact[[#This Row],[Quantity]])</f>
        <v>4</v>
      </c>
      <c r="G741" s="1">
        <f>IF(ISBLANK(Sales_Fact[[#This Row],[Unit_Price]]),MEDIAN(Sales_Fact[Unit_Price]),Sales_Fact[[#This Row],[Unit_Price]])</f>
        <v>618.83000000000004</v>
      </c>
      <c r="H741" s="2">
        <f>IF(ISBLANK(Sales_Fact[[#This Row],[Discount]]),MEDIAN(Sales_Fact[Discount]),Sales_Fact[[#This Row],[Discount]])</f>
        <v>0.08</v>
      </c>
      <c r="I741" t="s">
        <v>1861</v>
      </c>
      <c r="J741" s="1">
        <f>Sales_Fact[[#This Row],[Quantity2]]*Sales_Fact[[#This Row],[Unit_Price3]]*(1-Sales_Fact[[#This Row],[Discount4]])</f>
        <v>2277.2944000000002</v>
      </c>
      <c r="K741" s="1">
        <f>Sales_Fact[[#This Row],[Quantity2]]*Sales_Fact[[#This Row],[Unit_Price3]]</f>
        <v>2475.3200000000002</v>
      </c>
      <c r="L741" s="1">
        <f>Sales_Fact[[#This Row],[Gross Amount]]*Sales_Fact[[#This Row],[Discount4]]</f>
        <v>198.02560000000003</v>
      </c>
      <c r="M741" s="1" t="str">
        <f>IF(Sales_Fact[[#This Row],[Total_Amount5]]&gt;1000,"High Value","Standard")</f>
        <v>High Value</v>
      </c>
      <c r="N741" s="1" t="str">
        <f>_xlfn.XLOOKUP(D741,Product_Dim!$A$2:$A$101,Product_Dim!$B$2:$B$101,"Not Found")</f>
        <v>High-Grip Football</v>
      </c>
      <c r="O741" s="1" t="str">
        <f>_xlfn.XLOOKUP(D741,Product_Dim!$A$2:$A$101,Product_Dim!$C$2:$C$101)</f>
        <v>Sports</v>
      </c>
      <c r="P741" s="1">
        <f>_xlfn.XLOOKUP(D741,Product_Dim!$A$2:$A$101,Product_Dim!$H$2:$H$101)</f>
        <v>318.91000000000003</v>
      </c>
      <c r="Q741" s="1" t="str">
        <f>_xlfn.XLOOKUP(C741,'Customer_Dim'!$A$2:$A$501,'Customer_Dim'!$I$2:$I$501)</f>
        <v>Platinum</v>
      </c>
      <c r="R741" s="1" t="str">
        <f>_xlfn.XLOOKUP(C741,'Customer_Dim'!$A$2:$A$501,'Customer_Dim'!$D$2:$D$501)</f>
        <v>Female</v>
      </c>
      <c r="S741" s="1" t="str">
        <f>_xlfn.XLOOKUP(C741,'Customer_Dim'!$A$2:$A$501,'Customer_Dim'!$L$2:$L$501)</f>
        <v>Middle Age</v>
      </c>
      <c r="T741" s="1" t="str">
        <f>_xlfn.XLOOKUP(E741,Store_Dim!$A$2:$A$21,Store_Dim!$C$2:$C$21)</f>
        <v>North</v>
      </c>
      <c r="U741" s="1" t="str">
        <f>_xlfn.XLOOKUP(E741,Store_Dim!$A$2:$A$21,Store_Dim!$E$2:$E$21)</f>
        <v>Flagship</v>
      </c>
      <c r="V741" s="1">
        <f>Table8[[#This Row],[Cost]]*Table8[[#This Row],[Quantity]]</f>
        <v>1275.6400000000001</v>
      </c>
      <c r="W741" s="1">
        <f>Table8[[#This Row],[Total_Amount]]-Table8[[#This Row],[Total Cost]]</f>
        <v>1001.6544000000001</v>
      </c>
    </row>
    <row r="742" spans="1:23" hidden="1" x14ac:dyDescent="0.25">
      <c r="A742" t="s">
        <v>3207</v>
      </c>
      <c r="B742" s="3">
        <v>45883</v>
      </c>
      <c r="C742" t="s">
        <v>565</v>
      </c>
      <c r="D742" t="s">
        <v>1668</v>
      </c>
      <c r="E742" t="s">
        <v>1866</v>
      </c>
      <c r="F742" s="4">
        <f>IF(ISBLANK(Sales_Fact[[#This Row],[Quantity]]),MEDIAN(Sales_Fact[Quantity]),Sales_Fact[[#This Row],[Quantity]])</f>
        <v>2</v>
      </c>
      <c r="G742" s="1">
        <f>IF(ISBLANK(Sales_Fact[[#This Row],[Unit_Price]]),MEDIAN(Sales_Fact[Unit_Price]),Sales_Fact[[#This Row],[Unit_Price]])</f>
        <v>81.16</v>
      </c>
      <c r="H742" s="2">
        <f>IF(ISBLANK(Sales_Fact[[#This Row],[Discount]]),MEDIAN(Sales_Fact[Discount]),Sales_Fact[[#This Row],[Discount]])</f>
        <v>0.16</v>
      </c>
      <c r="I742" t="s">
        <v>1864</v>
      </c>
      <c r="J742" s="1">
        <f>Sales_Fact[[#This Row],[Quantity2]]*Sales_Fact[[#This Row],[Unit_Price3]]*(1-Sales_Fact[[#This Row],[Discount4]])</f>
        <v>136.34879999999998</v>
      </c>
      <c r="K742" s="1">
        <f>Sales_Fact[[#This Row],[Quantity2]]*Sales_Fact[[#This Row],[Unit_Price3]]</f>
        <v>162.32</v>
      </c>
      <c r="L742" s="1">
        <f>Sales_Fact[[#This Row],[Gross Amount]]*Sales_Fact[[#This Row],[Discount4]]</f>
        <v>25.9712</v>
      </c>
      <c r="M742" s="1" t="str">
        <f>IF(Sales_Fact[[#This Row],[Total_Amount5]]&gt;1000,"High Value","Standard")</f>
        <v>Standard</v>
      </c>
      <c r="N742" s="1" t="str">
        <f>_xlfn.XLOOKUP(D742,Product_Dim!$A$2:$A$101,Product_Dim!$B$2:$B$101,"Not Found")</f>
        <v>Portable Power Bank</v>
      </c>
      <c r="O742" s="1" t="str">
        <f>_xlfn.XLOOKUP(D742,Product_Dim!$A$2:$A$101,Product_Dim!$C$2:$C$101)</f>
        <v>Electronics</v>
      </c>
      <c r="P742" s="1">
        <f>_xlfn.XLOOKUP(D742,Product_Dim!$A$2:$A$101,Product_Dim!$H$2:$H$101)</f>
        <v>326.06</v>
      </c>
      <c r="Q742" s="1" t="str">
        <f>_xlfn.XLOOKUP(C742,'Customer_Dim'!$A$2:$A$501,'Customer_Dim'!$I$2:$I$501)</f>
        <v>Platinum</v>
      </c>
      <c r="R742" s="1" t="str">
        <f>_xlfn.XLOOKUP(C742,'Customer_Dim'!$A$2:$A$501,'Customer_Dim'!$D$2:$D$501)</f>
        <v>Female</v>
      </c>
      <c r="S742" s="1" t="str">
        <f>_xlfn.XLOOKUP(C742,'Customer_Dim'!$A$2:$A$501,'Customer_Dim'!$L$2:$L$501)</f>
        <v>Middle Age</v>
      </c>
      <c r="T742" s="1" t="str">
        <f>_xlfn.XLOOKUP(E742,Store_Dim!$A$2:$A$21,Store_Dim!$C$2:$C$21)</f>
        <v>West</v>
      </c>
      <c r="U742" s="1" t="str">
        <f>_xlfn.XLOOKUP(E742,Store_Dim!$A$2:$A$21,Store_Dim!$E$2:$E$21)</f>
        <v>Online</v>
      </c>
      <c r="V742" s="1">
        <f>Table8[[#This Row],[Cost]]*Table8[[#This Row],[Quantity]]</f>
        <v>652.12</v>
      </c>
      <c r="W742" s="1">
        <f>Table8[[#This Row],[Total_Amount]]-Table8[[#This Row],[Total Cost]]</f>
        <v>-515.77120000000002</v>
      </c>
    </row>
    <row r="743" spans="1:23" hidden="1" x14ac:dyDescent="0.25">
      <c r="A743" t="s">
        <v>2283</v>
      </c>
      <c r="B743" s="3">
        <v>45929</v>
      </c>
      <c r="C743" t="s">
        <v>565</v>
      </c>
      <c r="D743" t="s">
        <v>1614</v>
      </c>
      <c r="E743" t="s">
        <v>1896</v>
      </c>
      <c r="F743" s="4">
        <f>IF(ISBLANK(Sales_Fact[[#This Row],[Quantity]]),MEDIAN(Sales_Fact[Quantity]),Sales_Fact[[#This Row],[Quantity]])</f>
        <v>1</v>
      </c>
      <c r="G743" s="1">
        <f>IF(ISBLANK(Sales_Fact[[#This Row],[Unit_Price]]),MEDIAN(Sales_Fact[Unit_Price]),Sales_Fact[[#This Row],[Unit_Price]])</f>
        <v>431.69</v>
      </c>
      <c r="H743" s="2">
        <f>IF(ISBLANK(Sales_Fact[[#This Row],[Discount]]),MEDIAN(Sales_Fact[Discount]),Sales_Fact[[#This Row],[Discount]])</f>
        <v>0.09</v>
      </c>
      <c r="I743" t="s">
        <v>1861</v>
      </c>
      <c r="J743" s="1">
        <f>Sales_Fact[[#This Row],[Quantity2]]*Sales_Fact[[#This Row],[Unit_Price3]]*(1-Sales_Fact[[#This Row],[Discount4]])</f>
        <v>392.83789999999999</v>
      </c>
      <c r="K743" s="1">
        <f>Sales_Fact[[#This Row],[Quantity2]]*Sales_Fact[[#This Row],[Unit_Price3]]</f>
        <v>431.69</v>
      </c>
      <c r="L743" s="1">
        <f>Sales_Fact[[#This Row],[Gross Amount]]*Sales_Fact[[#This Row],[Discount4]]</f>
        <v>38.8521</v>
      </c>
      <c r="M743" s="1" t="str">
        <f>IF(Sales_Fact[[#This Row],[Total_Amount5]]&gt;1000,"High Value","Standard")</f>
        <v>Standard</v>
      </c>
      <c r="N743" s="1" t="str">
        <f>_xlfn.XLOOKUP(D743,Product_Dim!$A$2:$A$101,Product_Dim!$B$2:$B$101,"Not Found")</f>
        <v>Multi-Purpose Storage Box</v>
      </c>
      <c r="O743" s="1" t="str">
        <f>_xlfn.XLOOKUP(D743,Product_Dim!$A$2:$A$101,Product_Dim!$C$2:$C$101)</f>
        <v>Home</v>
      </c>
      <c r="P743" s="1">
        <f>_xlfn.XLOOKUP(D743,Product_Dim!$A$2:$A$101,Product_Dim!$H$2:$H$101)</f>
        <v>123.46</v>
      </c>
      <c r="Q743" s="1" t="str">
        <f>_xlfn.XLOOKUP(C743,'Customer_Dim'!$A$2:$A$501,'Customer_Dim'!$I$2:$I$501)</f>
        <v>Platinum</v>
      </c>
      <c r="R743" s="1" t="str">
        <f>_xlfn.XLOOKUP(C743,'Customer_Dim'!$A$2:$A$501,'Customer_Dim'!$D$2:$D$501)</f>
        <v>Female</v>
      </c>
      <c r="S743" s="1" t="str">
        <f>_xlfn.XLOOKUP(C743,'Customer_Dim'!$A$2:$A$501,'Customer_Dim'!$L$2:$L$501)</f>
        <v>Middle Age</v>
      </c>
      <c r="T743" s="1" t="str">
        <f>_xlfn.XLOOKUP(E743,Store_Dim!$A$2:$A$21,Store_Dim!$C$2:$C$21)</f>
        <v>East</v>
      </c>
      <c r="U743" s="1" t="str">
        <f>_xlfn.XLOOKUP(E743,Store_Dim!$A$2:$A$21,Store_Dim!$E$2:$E$21)</f>
        <v>Flagship</v>
      </c>
      <c r="V743" s="1">
        <f>Table8[[#This Row],[Cost]]*Table8[[#This Row],[Quantity]]</f>
        <v>123.46</v>
      </c>
      <c r="W743" s="1">
        <f>Table8[[#This Row],[Total_Amount]]-Table8[[#This Row],[Total Cost]]</f>
        <v>269.37790000000001</v>
      </c>
    </row>
    <row r="744" spans="1:23" hidden="1" x14ac:dyDescent="0.25">
      <c r="A744" t="s">
        <v>2534</v>
      </c>
      <c r="B744" s="3">
        <v>45592</v>
      </c>
      <c r="C744" t="s">
        <v>568</v>
      </c>
      <c r="D744" t="s">
        <v>1608</v>
      </c>
      <c r="E744" t="s">
        <v>1883</v>
      </c>
      <c r="F744" s="4">
        <f>IF(ISBLANK(Sales_Fact[[#This Row],[Quantity]]),MEDIAN(Sales_Fact[Quantity]),Sales_Fact[[#This Row],[Quantity]])</f>
        <v>3</v>
      </c>
      <c r="G744" s="1">
        <f>IF(ISBLANK(Sales_Fact[[#This Row],[Unit_Price]]),MEDIAN(Sales_Fact[Unit_Price]),Sales_Fact[[#This Row],[Unit_Price]])</f>
        <v>438.65</v>
      </c>
      <c r="H744" s="2">
        <f>IF(ISBLANK(Sales_Fact[[#This Row],[Discount]]),MEDIAN(Sales_Fact[Discount]),Sales_Fact[[#This Row],[Discount]])</f>
        <v>0.28999999999999998</v>
      </c>
      <c r="I744" t="s">
        <v>1868</v>
      </c>
      <c r="J744" s="1">
        <f>Sales_Fact[[#This Row],[Quantity2]]*Sales_Fact[[#This Row],[Unit_Price3]]*(1-Sales_Fact[[#This Row],[Discount4]])</f>
        <v>934.32449999999983</v>
      </c>
      <c r="K744" s="1">
        <f>Sales_Fact[[#This Row],[Quantity2]]*Sales_Fact[[#This Row],[Unit_Price3]]</f>
        <v>1315.9499999999998</v>
      </c>
      <c r="L744" s="1">
        <f>Sales_Fact[[#This Row],[Gross Amount]]*Sales_Fact[[#This Row],[Discount4]]</f>
        <v>381.62549999999993</v>
      </c>
      <c r="M744" s="1" t="str">
        <f>IF(Sales_Fact[[#This Row],[Total_Amount5]]&gt;1000,"High Value","Standard")</f>
        <v>Standard</v>
      </c>
      <c r="N744" s="1" t="str">
        <f>_xlfn.XLOOKUP(D744,Product_Dim!$A$2:$A$101,Product_Dim!$B$2:$B$101,"Not Found")</f>
        <v>Knee Support Brace</v>
      </c>
      <c r="O744" s="1" t="str">
        <f>_xlfn.XLOOKUP(D744,Product_Dim!$A$2:$A$101,Product_Dim!$C$2:$C$101)</f>
        <v>Sports</v>
      </c>
      <c r="P744" s="1">
        <f>_xlfn.XLOOKUP(D744,Product_Dim!$A$2:$A$101,Product_Dim!$H$2:$H$101)</f>
        <v>21.34</v>
      </c>
      <c r="Q744" s="1" t="str">
        <f>_xlfn.XLOOKUP(C744,'Customer_Dim'!$A$2:$A$501,'Customer_Dim'!$I$2:$I$501)</f>
        <v>Bronze</v>
      </c>
      <c r="R744" s="1" t="str">
        <f>_xlfn.XLOOKUP(C744,'Customer_Dim'!$A$2:$A$501,'Customer_Dim'!$D$2:$D$501)</f>
        <v>Male</v>
      </c>
      <c r="S744" s="1" t="str">
        <f>_xlfn.XLOOKUP(C744,'Customer_Dim'!$A$2:$A$501,'Customer_Dim'!$L$2:$L$501)</f>
        <v>Senior</v>
      </c>
      <c r="T744" s="1" t="str">
        <f>_xlfn.XLOOKUP(E744,Store_Dim!$A$2:$A$21,Store_Dim!$C$2:$C$21)</f>
        <v>North</v>
      </c>
      <c r="U744" s="1" t="str">
        <f>_xlfn.XLOOKUP(E744,Store_Dim!$A$2:$A$21,Store_Dim!$E$2:$E$21)</f>
        <v>Flagship</v>
      </c>
      <c r="V744" s="1">
        <f>Table8[[#This Row],[Cost]]*Table8[[#This Row],[Quantity]]</f>
        <v>64.02</v>
      </c>
      <c r="W744" s="1">
        <f>Table8[[#This Row],[Total_Amount]]-Table8[[#This Row],[Total Cost]]</f>
        <v>870.30449999999985</v>
      </c>
    </row>
    <row r="745" spans="1:23" hidden="1" x14ac:dyDescent="0.25">
      <c r="A745" t="s">
        <v>2122</v>
      </c>
      <c r="B745" s="3">
        <v>45809</v>
      </c>
      <c r="C745" t="s">
        <v>568</v>
      </c>
      <c r="D745" t="s">
        <v>1602</v>
      </c>
      <c r="E745" t="s">
        <v>1879</v>
      </c>
      <c r="F745" s="4">
        <f>IF(ISBLANK(Sales_Fact[[#This Row],[Quantity]]),MEDIAN(Sales_Fact[Quantity]),Sales_Fact[[#This Row],[Quantity]])</f>
        <v>3</v>
      </c>
      <c r="G745" s="1">
        <f>IF(ISBLANK(Sales_Fact[[#This Row],[Unit_Price]]),MEDIAN(Sales_Fact[Unit_Price]),Sales_Fact[[#This Row],[Unit_Price]])</f>
        <v>339.41</v>
      </c>
      <c r="H745" s="2">
        <f>IF(ISBLANK(Sales_Fact[[#This Row],[Discount]]),MEDIAN(Sales_Fact[Discount]),Sales_Fact[[#This Row],[Discount]])</f>
        <v>0.26</v>
      </c>
      <c r="I745" t="s">
        <v>1861</v>
      </c>
      <c r="J745" s="1">
        <f>Sales_Fact[[#This Row],[Quantity2]]*Sales_Fact[[#This Row],[Unit_Price3]]*(1-Sales_Fact[[#This Row],[Discount4]])</f>
        <v>753.49019999999996</v>
      </c>
      <c r="K745" s="1">
        <f>Sales_Fact[[#This Row],[Quantity2]]*Sales_Fact[[#This Row],[Unit_Price3]]</f>
        <v>1018.23</v>
      </c>
      <c r="L745" s="1">
        <f>Sales_Fact[[#This Row],[Gross Amount]]*Sales_Fact[[#This Row],[Discount4]]</f>
        <v>264.7398</v>
      </c>
      <c r="M745" s="1" t="str">
        <f>IF(Sales_Fact[[#This Row],[Total_Amount5]]&gt;1000,"High Value","Standard")</f>
        <v>Standard</v>
      </c>
      <c r="N745" s="1" t="str">
        <f>_xlfn.XLOOKUP(D745,Product_Dim!$A$2:$A$101,Product_Dim!$B$2:$B$101,"Not Found")</f>
        <v>Soccer Training Cone Set</v>
      </c>
      <c r="O745" s="1" t="str">
        <f>_xlfn.XLOOKUP(D745,Product_Dim!$A$2:$A$101,Product_Dim!$C$2:$C$101)</f>
        <v>Sports</v>
      </c>
      <c r="P745" s="1">
        <f>_xlfn.XLOOKUP(D745,Product_Dim!$A$2:$A$101,Product_Dim!$H$2:$H$101)</f>
        <v>144.53</v>
      </c>
      <c r="Q745" s="1" t="str">
        <f>_xlfn.XLOOKUP(C745,'Customer_Dim'!$A$2:$A$501,'Customer_Dim'!$I$2:$I$501)</f>
        <v>Bronze</v>
      </c>
      <c r="R745" s="1" t="str">
        <f>_xlfn.XLOOKUP(C745,'Customer_Dim'!$A$2:$A$501,'Customer_Dim'!$D$2:$D$501)</f>
        <v>Male</v>
      </c>
      <c r="S745" s="1" t="str">
        <f>_xlfn.XLOOKUP(C745,'Customer_Dim'!$A$2:$A$501,'Customer_Dim'!$L$2:$L$501)</f>
        <v>Senior</v>
      </c>
      <c r="T745" s="1" t="str">
        <f>_xlfn.XLOOKUP(E745,Store_Dim!$A$2:$A$21,Store_Dim!$C$2:$C$21)</f>
        <v>East</v>
      </c>
      <c r="U745" s="1" t="str">
        <f>_xlfn.XLOOKUP(E745,Store_Dim!$A$2:$A$21,Store_Dim!$E$2:$E$21)</f>
        <v>Flagship</v>
      </c>
      <c r="V745" s="1">
        <f>Table8[[#This Row],[Cost]]*Table8[[#This Row],[Quantity]]</f>
        <v>433.59000000000003</v>
      </c>
      <c r="W745" s="1">
        <f>Table8[[#This Row],[Total_Amount]]-Table8[[#This Row],[Total Cost]]</f>
        <v>319.90019999999993</v>
      </c>
    </row>
    <row r="746" spans="1:23" hidden="1" x14ac:dyDescent="0.25">
      <c r="A746" t="s">
        <v>3351</v>
      </c>
      <c r="B746" s="3">
        <v>45890</v>
      </c>
      <c r="C746" t="s">
        <v>571</v>
      </c>
      <c r="D746" t="s">
        <v>1629</v>
      </c>
      <c r="E746" t="s">
        <v>1909</v>
      </c>
      <c r="F746" s="4">
        <f>IF(ISBLANK(Sales_Fact[[#This Row],[Quantity]]),MEDIAN(Sales_Fact[Quantity]),Sales_Fact[[#This Row],[Quantity]])</f>
        <v>4</v>
      </c>
      <c r="G746" s="1">
        <f>IF(ISBLANK(Sales_Fact[[#This Row],[Unit_Price]]),MEDIAN(Sales_Fact[Unit_Price]),Sales_Fact[[#This Row],[Unit_Price]])</f>
        <v>848.47</v>
      </c>
      <c r="H746" s="2">
        <f>IF(ISBLANK(Sales_Fact[[#This Row],[Discount]]),MEDIAN(Sales_Fact[Discount]),Sales_Fact[[#This Row],[Discount]])</f>
        <v>0.21</v>
      </c>
      <c r="I746" t="s">
        <v>1861</v>
      </c>
      <c r="J746" s="1">
        <f>Sales_Fact[[#This Row],[Quantity2]]*Sales_Fact[[#This Row],[Unit_Price3]]*(1-Sales_Fact[[#This Row],[Discount4]])</f>
        <v>2681.1652000000004</v>
      </c>
      <c r="K746" s="1">
        <f>Sales_Fact[[#This Row],[Quantity2]]*Sales_Fact[[#This Row],[Unit_Price3]]</f>
        <v>3393.88</v>
      </c>
      <c r="L746" s="1">
        <f>Sales_Fact[[#This Row],[Gross Amount]]*Sales_Fact[[#This Row],[Discount4]]</f>
        <v>712.71479999999997</v>
      </c>
      <c r="M746" s="1" t="str">
        <f>IF(Sales_Fact[[#This Row],[Total_Amount5]]&gt;1000,"High Value","Standard")</f>
        <v>High Value</v>
      </c>
      <c r="N746" s="1" t="str">
        <f>_xlfn.XLOOKUP(D746,Product_Dim!$A$2:$A$101,Product_Dim!$B$2:$B$101,"Not Found")</f>
        <v>Wireless Bluetooth Speaker</v>
      </c>
      <c r="O746" s="1" t="str">
        <f>_xlfn.XLOOKUP(D746,Product_Dim!$A$2:$A$101,Product_Dim!$C$2:$C$101)</f>
        <v>Electronics</v>
      </c>
      <c r="P746" s="1">
        <f>_xlfn.XLOOKUP(D746,Product_Dim!$A$2:$A$101,Product_Dim!$H$2:$H$101)</f>
        <v>322.41000000000003</v>
      </c>
      <c r="Q746" s="1" t="str">
        <f>_xlfn.XLOOKUP(C746,'Customer_Dim'!$A$2:$A$501,'Customer_Dim'!$I$2:$I$501)</f>
        <v>Gold</v>
      </c>
      <c r="R746" s="1" t="str">
        <f>_xlfn.XLOOKUP(C746,'Customer_Dim'!$A$2:$A$501,'Customer_Dim'!$D$2:$D$501)</f>
        <v>Male</v>
      </c>
      <c r="S746" s="1" t="str">
        <f>_xlfn.XLOOKUP(C746,'Customer_Dim'!$A$2:$A$501,'Customer_Dim'!$L$2:$L$501)</f>
        <v>Young</v>
      </c>
      <c r="T746" s="1" t="str">
        <f>_xlfn.XLOOKUP(E746,Store_Dim!$A$2:$A$21,Store_Dim!$C$2:$C$21)</f>
        <v>South</v>
      </c>
      <c r="U746" s="1" t="str">
        <f>_xlfn.XLOOKUP(E746,Store_Dim!$A$2:$A$21,Store_Dim!$E$2:$E$21)</f>
        <v>Outlet</v>
      </c>
      <c r="V746" s="1">
        <f>Table8[[#This Row],[Cost]]*Table8[[#This Row],[Quantity]]</f>
        <v>1289.6400000000001</v>
      </c>
      <c r="W746" s="1">
        <f>Table8[[#This Row],[Total_Amount]]-Table8[[#This Row],[Total Cost]]</f>
        <v>1391.5252000000003</v>
      </c>
    </row>
    <row r="747" spans="1:23" hidden="1" x14ac:dyDescent="0.25">
      <c r="A747" t="s">
        <v>2524</v>
      </c>
      <c r="B747" s="3">
        <v>45572</v>
      </c>
      <c r="C747" t="s">
        <v>571</v>
      </c>
      <c r="D747" t="s">
        <v>1620</v>
      </c>
      <c r="E747" t="s">
        <v>1888</v>
      </c>
      <c r="F747" s="4">
        <f>IF(ISBLANK(Sales_Fact[[#This Row],[Quantity]]),MEDIAN(Sales_Fact[Quantity]),Sales_Fact[[#This Row],[Quantity]])</f>
        <v>1</v>
      </c>
      <c r="G747" s="1">
        <f>IF(ISBLANK(Sales_Fact[[#This Row],[Unit_Price]]),MEDIAN(Sales_Fact[Unit_Price]),Sales_Fact[[#This Row],[Unit_Price]])</f>
        <v>664.87</v>
      </c>
      <c r="H747" s="2">
        <f>IF(ISBLANK(Sales_Fact[[#This Row],[Discount]]),MEDIAN(Sales_Fact[Discount]),Sales_Fact[[#This Row],[Discount]])</f>
        <v>0.08</v>
      </c>
      <c r="I747" t="s">
        <v>1864</v>
      </c>
      <c r="J747" s="1">
        <f>Sales_Fact[[#This Row],[Quantity2]]*Sales_Fact[[#This Row],[Unit_Price3]]*(1-Sales_Fact[[#This Row],[Discount4]])</f>
        <v>611.68040000000008</v>
      </c>
      <c r="K747" s="1">
        <f>Sales_Fact[[#This Row],[Quantity2]]*Sales_Fact[[#This Row],[Unit_Price3]]</f>
        <v>664.87</v>
      </c>
      <c r="L747" s="1">
        <f>Sales_Fact[[#This Row],[Gross Amount]]*Sales_Fact[[#This Row],[Discount4]]</f>
        <v>53.189599999999999</v>
      </c>
      <c r="M747" s="1" t="str">
        <f>IF(Sales_Fact[[#This Row],[Total_Amount5]]&gt;1000,"High Value","Standard")</f>
        <v>Standard</v>
      </c>
      <c r="N747" s="1" t="str">
        <f>_xlfn.XLOOKUP(D747,Product_Dim!$A$2:$A$101,Product_Dim!$B$2:$B$101,"Not Found")</f>
        <v>Men's Formal Shirt</v>
      </c>
      <c r="O747" s="1" t="str">
        <f>_xlfn.XLOOKUP(D747,Product_Dim!$A$2:$A$101,Product_Dim!$C$2:$C$101)</f>
        <v>Clothing</v>
      </c>
      <c r="P747" s="1">
        <f>_xlfn.XLOOKUP(D747,Product_Dim!$A$2:$A$101,Product_Dim!$H$2:$H$101)</f>
        <v>242.96499999999997</v>
      </c>
      <c r="Q747" s="1" t="str">
        <f>_xlfn.XLOOKUP(C747,'Customer_Dim'!$A$2:$A$501,'Customer_Dim'!$I$2:$I$501)</f>
        <v>Gold</v>
      </c>
      <c r="R747" s="1" t="str">
        <f>_xlfn.XLOOKUP(C747,'Customer_Dim'!$A$2:$A$501,'Customer_Dim'!$D$2:$D$501)</f>
        <v>Male</v>
      </c>
      <c r="S747" s="1" t="str">
        <f>_xlfn.XLOOKUP(C747,'Customer_Dim'!$A$2:$A$501,'Customer_Dim'!$L$2:$L$501)</f>
        <v>Young</v>
      </c>
      <c r="T747" s="1" t="str">
        <f>_xlfn.XLOOKUP(E747,Store_Dim!$A$2:$A$21,Store_Dim!$C$2:$C$21)</f>
        <v>North</v>
      </c>
      <c r="U747" s="1" t="str">
        <f>_xlfn.XLOOKUP(E747,Store_Dim!$A$2:$A$21,Store_Dim!$E$2:$E$21)</f>
        <v>Flagship</v>
      </c>
      <c r="V747" s="1">
        <f>Table8[[#This Row],[Cost]]*Table8[[#This Row],[Quantity]]</f>
        <v>242.96499999999997</v>
      </c>
      <c r="W747" s="1">
        <f>Table8[[#This Row],[Total_Amount]]-Table8[[#This Row],[Total Cost]]</f>
        <v>368.7154000000001</v>
      </c>
    </row>
    <row r="748" spans="1:23" hidden="1" x14ac:dyDescent="0.25">
      <c r="A748" t="s">
        <v>3486</v>
      </c>
      <c r="B748" s="3">
        <v>45887</v>
      </c>
      <c r="C748" t="s">
        <v>571</v>
      </c>
      <c r="D748" t="s">
        <v>1665</v>
      </c>
      <c r="E748" t="s">
        <v>1863</v>
      </c>
      <c r="F748" s="4">
        <f>IF(ISBLANK(Sales_Fact[[#This Row],[Quantity]]),MEDIAN(Sales_Fact[Quantity]),Sales_Fact[[#This Row],[Quantity]])</f>
        <v>1</v>
      </c>
      <c r="G748" s="1">
        <f>IF(ISBLANK(Sales_Fact[[#This Row],[Unit_Price]]),MEDIAN(Sales_Fact[Unit_Price]),Sales_Fact[[#This Row],[Unit_Price]])</f>
        <v>412.11</v>
      </c>
      <c r="H748" s="2">
        <f>IF(ISBLANK(Sales_Fact[[#This Row],[Discount]]),MEDIAN(Sales_Fact[Discount]),Sales_Fact[[#This Row],[Discount]])</f>
        <v>0.23</v>
      </c>
      <c r="I748" t="s">
        <v>1868</v>
      </c>
      <c r="J748" s="1">
        <f>Sales_Fact[[#This Row],[Quantity2]]*Sales_Fact[[#This Row],[Unit_Price3]]*(1-Sales_Fact[[#This Row],[Discount4]])</f>
        <v>317.32470000000001</v>
      </c>
      <c r="K748" s="1">
        <f>Sales_Fact[[#This Row],[Quantity2]]*Sales_Fact[[#This Row],[Unit_Price3]]</f>
        <v>412.11</v>
      </c>
      <c r="L748" s="1">
        <f>Sales_Fact[[#This Row],[Gross Amount]]*Sales_Fact[[#This Row],[Discount4]]</f>
        <v>94.785300000000007</v>
      </c>
      <c r="M748" s="1" t="str">
        <f>IF(Sales_Fact[[#This Row],[Total_Amount5]]&gt;1000,"High Value","Standard")</f>
        <v>Standard</v>
      </c>
      <c r="N748" s="1" t="str">
        <f>_xlfn.XLOOKUP(D748,Product_Dim!$A$2:$A$101,Product_Dim!$B$2:$B$101,"Not Found")</f>
        <v>Sports Water Hydration Pack</v>
      </c>
      <c r="O748" s="1" t="str">
        <f>_xlfn.XLOOKUP(D748,Product_Dim!$A$2:$A$101,Product_Dim!$C$2:$C$101)</f>
        <v>Sports</v>
      </c>
      <c r="P748" s="1">
        <f>_xlfn.XLOOKUP(D748,Product_Dim!$A$2:$A$101,Product_Dim!$H$2:$H$101)</f>
        <v>135.61000000000001</v>
      </c>
      <c r="Q748" s="1" t="str">
        <f>_xlfn.XLOOKUP(C748,'Customer_Dim'!$A$2:$A$501,'Customer_Dim'!$I$2:$I$501)</f>
        <v>Gold</v>
      </c>
      <c r="R748" s="1" t="str">
        <f>_xlfn.XLOOKUP(C748,'Customer_Dim'!$A$2:$A$501,'Customer_Dim'!$D$2:$D$501)</f>
        <v>Male</v>
      </c>
      <c r="S748" s="1" t="str">
        <f>_xlfn.XLOOKUP(C748,'Customer_Dim'!$A$2:$A$501,'Customer_Dim'!$L$2:$L$501)</f>
        <v>Young</v>
      </c>
      <c r="T748" s="1" t="str">
        <f>_xlfn.XLOOKUP(E748,Store_Dim!$A$2:$A$21,Store_Dim!$C$2:$C$21)</f>
        <v>North</v>
      </c>
      <c r="U748" s="1" t="str">
        <f>_xlfn.XLOOKUP(E748,Store_Dim!$A$2:$A$21,Store_Dim!$E$2:$E$21)</f>
        <v>Flagship</v>
      </c>
      <c r="V748" s="1">
        <f>Table8[[#This Row],[Cost]]*Table8[[#This Row],[Quantity]]</f>
        <v>135.61000000000001</v>
      </c>
      <c r="W748" s="1">
        <f>Table8[[#This Row],[Total_Amount]]-Table8[[#This Row],[Total Cost]]</f>
        <v>181.71469999999999</v>
      </c>
    </row>
    <row r="749" spans="1:23" x14ac:dyDescent="0.25">
      <c r="A749" t="s">
        <v>2086</v>
      </c>
      <c r="B749" s="3">
        <v>45725</v>
      </c>
      <c r="C749" t="s">
        <v>571</v>
      </c>
      <c r="D749" t="s">
        <v>1800</v>
      </c>
      <c r="E749" t="s">
        <v>1904</v>
      </c>
      <c r="F749" s="4">
        <f>IF(ISBLANK(Sales_Fact[[#This Row],[Quantity]]),MEDIAN(Sales_Fact[Quantity]),Sales_Fact[[#This Row],[Quantity]])</f>
        <v>1</v>
      </c>
      <c r="G749" s="21">
        <f>IF(ISBLANK(Sales_Fact[[#This Row],[Unit_Price]]),MEDIAN(Sales_Fact[Unit_Price]),Sales_Fact[[#This Row],[Unit_Price]])</f>
        <v>126.09</v>
      </c>
      <c r="H749" s="2">
        <f>IF(ISBLANK(Sales_Fact[[#This Row],[Discount]]),MEDIAN(Sales_Fact[Discount]),Sales_Fact[[#This Row],[Discount]])</f>
        <v>0.05</v>
      </c>
      <c r="I749" t="s">
        <v>1864</v>
      </c>
      <c r="J749" s="21">
        <f>Sales_Fact[[#This Row],[Quantity2]]*Sales_Fact[[#This Row],[Unit_Price3]]*(1-Sales_Fact[[#This Row],[Discount4]])</f>
        <v>119.7855</v>
      </c>
      <c r="K749" s="21">
        <f>Sales_Fact[[#This Row],[Quantity2]]*Sales_Fact[[#This Row],[Unit_Price3]]</f>
        <v>126.09</v>
      </c>
      <c r="L749" s="21">
        <f>Sales_Fact[[#This Row],[Gross Amount]]*Sales_Fact[[#This Row],[Discount4]]</f>
        <v>6.3045000000000009</v>
      </c>
      <c r="M749" s="1" t="str">
        <f>IF(Sales_Fact[[#This Row],[Total_Amount5]]&gt;1000,"High Value","Standard")</f>
        <v>Standard</v>
      </c>
      <c r="N749" s="1" t="str">
        <f>_xlfn.XLOOKUP(D749,Product_Dim!$A$2:$A$101,Product_Dim!$B$2:$B$101,"Not Found")</f>
        <v>Hydrating Face Cleanser</v>
      </c>
      <c r="O749" s="1" t="str">
        <f>_xlfn.XLOOKUP(D749,Product_Dim!$A$2:$A$101,Product_Dim!$C$2:$C$101)</f>
        <v>Beauty</v>
      </c>
      <c r="P749" s="1">
        <f>_xlfn.XLOOKUP(D749,Product_Dim!$A$2:$A$101,Product_Dim!$H$2:$H$101)</f>
        <v>242.96499999999997</v>
      </c>
      <c r="Q749" s="1" t="str">
        <f>_xlfn.XLOOKUP(C749,'Customer_Dim'!$A$2:$A$501,'Customer_Dim'!$I$2:$I$501)</f>
        <v>Gold</v>
      </c>
      <c r="R749" s="1" t="str">
        <f>_xlfn.XLOOKUP(C749,'Customer_Dim'!$A$2:$A$501,'Customer_Dim'!$D$2:$D$501)</f>
        <v>Male</v>
      </c>
      <c r="S749" s="1" t="str">
        <f>_xlfn.XLOOKUP(C749,'Customer_Dim'!$A$2:$A$501,'Customer_Dim'!$L$2:$L$501)</f>
        <v>Young</v>
      </c>
      <c r="T749" s="1" t="str">
        <f>_xlfn.XLOOKUP(E749,Store_Dim!$A$2:$A$21,Store_Dim!$C$2:$C$21)</f>
        <v>East</v>
      </c>
      <c r="U749" s="1" t="str">
        <f>_xlfn.XLOOKUP(E749,Store_Dim!$A$2:$A$21,Store_Dim!$E$2:$E$21)</f>
        <v>Online</v>
      </c>
      <c r="V749" s="21">
        <f>Table8[[#This Row],[Cost]]*Table8[[#This Row],[Quantity]]</f>
        <v>242.96499999999997</v>
      </c>
      <c r="W749" s="21">
        <f>Table8[[#This Row],[Total_Amount]]-Table8[[#This Row],[Total Cost]]</f>
        <v>-123.17949999999998</v>
      </c>
    </row>
    <row r="750" spans="1:23" hidden="1" x14ac:dyDescent="0.25">
      <c r="A750" t="s">
        <v>3429</v>
      </c>
      <c r="B750" s="3">
        <v>45573</v>
      </c>
      <c r="C750" t="s">
        <v>574</v>
      </c>
      <c r="D750" t="s">
        <v>1671</v>
      </c>
      <c r="E750" t="s">
        <v>1904</v>
      </c>
      <c r="F750" s="4">
        <f>IF(ISBLANK(Sales_Fact[[#This Row],[Quantity]]),MEDIAN(Sales_Fact[Quantity]),Sales_Fact[[#This Row],[Quantity]])</f>
        <v>4</v>
      </c>
      <c r="G750" s="1">
        <f>IF(ISBLANK(Sales_Fact[[#This Row],[Unit_Price]]),MEDIAN(Sales_Fact[Unit_Price]),Sales_Fact[[#This Row],[Unit_Price]])</f>
        <v>602.39</v>
      </c>
      <c r="H750" s="2">
        <f>IF(ISBLANK(Sales_Fact[[#This Row],[Discount]]),MEDIAN(Sales_Fact[Discount]),Sales_Fact[[#This Row],[Discount]])</f>
        <v>0.19</v>
      </c>
      <c r="I750" t="s">
        <v>1864</v>
      </c>
      <c r="J750" s="1">
        <f>Sales_Fact[[#This Row],[Quantity2]]*Sales_Fact[[#This Row],[Unit_Price3]]*(1-Sales_Fact[[#This Row],[Discount4]])</f>
        <v>1951.7436</v>
      </c>
      <c r="K750" s="1">
        <f>Sales_Fact[[#This Row],[Quantity2]]*Sales_Fact[[#This Row],[Unit_Price3]]</f>
        <v>2409.56</v>
      </c>
      <c r="L750" s="1">
        <f>Sales_Fact[[#This Row],[Gross Amount]]*Sales_Fact[[#This Row],[Discount4]]</f>
        <v>457.81639999999999</v>
      </c>
      <c r="M750" s="1" t="str">
        <f>IF(Sales_Fact[[#This Row],[Total_Amount5]]&gt;1000,"High Value","Standard")</f>
        <v>High Value</v>
      </c>
      <c r="N750" s="1" t="str">
        <f>_xlfn.XLOOKUP(D750,Product_Dim!$A$2:$A$101,Product_Dim!$B$2:$B$101,"Not Found")</f>
        <v>Noise-Canceling Headphones</v>
      </c>
      <c r="O750" s="1" t="str">
        <f>_xlfn.XLOOKUP(D750,Product_Dim!$A$2:$A$101,Product_Dim!$C$2:$C$101)</f>
        <v>Electronics</v>
      </c>
      <c r="P750" s="1">
        <f>_xlfn.XLOOKUP(D750,Product_Dim!$A$2:$A$101,Product_Dim!$H$2:$H$101)</f>
        <v>38.520000000000003</v>
      </c>
      <c r="Q750" s="1" t="str">
        <f>_xlfn.XLOOKUP(C750,'Customer_Dim'!$A$2:$A$501,'Customer_Dim'!$I$2:$I$501)</f>
        <v>Platinum</v>
      </c>
      <c r="R750" s="1" t="str">
        <f>_xlfn.XLOOKUP(C750,'Customer_Dim'!$A$2:$A$501,'Customer_Dim'!$D$2:$D$501)</f>
        <v>Female</v>
      </c>
      <c r="S750" s="1" t="str">
        <f>_xlfn.XLOOKUP(C750,'Customer_Dim'!$A$2:$A$501,'Customer_Dim'!$L$2:$L$501)</f>
        <v>Middle Age</v>
      </c>
      <c r="T750" s="1" t="str">
        <f>_xlfn.XLOOKUP(E750,Store_Dim!$A$2:$A$21,Store_Dim!$C$2:$C$21)</f>
        <v>East</v>
      </c>
      <c r="U750" s="1" t="str">
        <f>_xlfn.XLOOKUP(E750,Store_Dim!$A$2:$A$21,Store_Dim!$E$2:$E$21)</f>
        <v>Online</v>
      </c>
      <c r="V750" s="1">
        <f>Table8[[#This Row],[Cost]]*Table8[[#This Row],[Quantity]]</f>
        <v>154.08000000000001</v>
      </c>
      <c r="W750" s="1">
        <f>Table8[[#This Row],[Total_Amount]]-Table8[[#This Row],[Total Cost]]</f>
        <v>1797.6636000000001</v>
      </c>
    </row>
    <row r="751" spans="1:23" hidden="1" x14ac:dyDescent="0.25">
      <c r="A751" t="s">
        <v>3781</v>
      </c>
      <c r="B751" s="3">
        <v>45493</v>
      </c>
      <c r="C751" t="s">
        <v>574</v>
      </c>
      <c r="D751" t="s">
        <v>1767</v>
      </c>
      <c r="E751" t="s">
        <v>1863</v>
      </c>
      <c r="F751" s="4">
        <f>IF(ISBLANK(Sales_Fact[[#This Row],[Quantity]]),MEDIAN(Sales_Fact[Quantity]),Sales_Fact[[#This Row],[Quantity]])</f>
        <v>3</v>
      </c>
      <c r="G751" s="1">
        <f>IF(ISBLANK(Sales_Fact[[#This Row],[Unit_Price]]),MEDIAN(Sales_Fact[Unit_Price]),Sales_Fact[[#This Row],[Unit_Price]])</f>
        <v>447.69</v>
      </c>
      <c r="H751" s="2">
        <f>IF(ISBLANK(Sales_Fact[[#This Row],[Discount]]),MEDIAN(Sales_Fact[Discount]),Sales_Fact[[#This Row],[Discount]])</f>
        <v>0.02</v>
      </c>
      <c r="I751" t="s">
        <v>1864</v>
      </c>
      <c r="J751" s="1">
        <f>Sales_Fact[[#This Row],[Quantity2]]*Sales_Fact[[#This Row],[Unit_Price3]]*(1-Sales_Fact[[#This Row],[Discount4]])</f>
        <v>1316.2085999999999</v>
      </c>
      <c r="K751" s="1">
        <f>Sales_Fact[[#This Row],[Quantity2]]*Sales_Fact[[#This Row],[Unit_Price3]]</f>
        <v>1343.07</v>
      </c>
      <c r="L751" s="1">
        <f>Sales_Fact[[#This Row],[Gross Amount]]*Sales_Fact[[#This Row],[Discount4]]</f>
        <v>26.8614</v>
      </c>
      <c r="M751" s="1" t="str">
        <f>IF(Sales_Fact[[#This Row],[Total_Amount5]]&gt;1000,"High Value","Standard")</f>
        <v>High Value</v>
      </c>
      <c r="N751" s="1" t="str">
        <f>_xlfn.XLOOKUP(D751,Product_Dim!$A$2:$A$101,Product_Dim!$B$2:$B$101,"Not Found")</f>
        <v>Professional Jump Rope</v>
      </c>
      <c r="O751" s="1" t="str">
        <f>_xlfn.XLOOKUP(D751,Product_Dim!$A$2:$A$101,Product_Dim!$C$2:$C$101)</f>
        <v>Sports</v>
      </c>
      <c r="P751" s="1">
        <f>_xlfn.XLOOKUP(D751,Product_Dim!$A$2:$A$101,Product_Dim!$H$2:$H$101)</f>
        <v>477.61</v>
      </c>
      <c r="Q751" s="1" t="str">
        <f>_xlfn.XLOOKUP(C751,'Customer_Dim'!$A$2:$A$501,'Customer_Dim'!$I$2:$I$501)</f>
        <v>Platinum</v>
      </c>
      <c r="R751" s="1" t="str">
        <f>_xlfn.XLOOKUP(C751,'Customer_Dim'!$A$2:$A$501,'Customer_Dim'!$D$2:$D$501)</f>
        <v>Female</v>
      </c>
      <c r="S751" s="1" t="str">
        <f>_xlfn.XLOOKUP(C751,'Customer_Dim'!$A$2:$A$501,'Customer_Dim'!$L$2:$L$501)</f>
        <v>Middle Age</v>
      </c>
      <c r="T751" s="1" t="str">
        <f>_xlfn.XLOOKUP(E751,Store_Dim!$A$2:$A$21,Store_Dim!$C$2:$C$21)</f>
        <v>North</v>
      </c>
      <c r="U751" s="1" t="str">
        <f>_xlfn.XLOOKUP(E751,Store_Dim!$A$2:$A$21,Store_Dim!$E$2:$E$21)</f>
        <v>Flagship</v>
      </c>
      <c r="V751" s="1">
        <f>Table8[[#This Row],[Cost]]*Table8[[#This Row],[Quantity]]</f>
        <v>1432.83</v>
      </c>
      <c r="W751" s="1">
        <f>Table8[[#This Row],[Total_Amount]]-Table8[[#This Row],[Total Cost]]</f>
        <v>-116.62139999999999</v>
      </c>
    </row>
    <row r="752" spans="1:23" hidden="1" x14ac:dyDescent="0.25">
      <c r="A752" t="s">
        <v>2695</v>
      </c>
      <c r="B752" s="3">
        <v>45734</v>
      </c>
      <c r="C752" t="s">
        <v>574</v>
      </c>
      <c r="D752" t="s">
        <v>1815</v>
      </c>
      <c r="E752" t="s">
        <v>1888</v>
      </c>
      <c r="F752" s="4">
        <f>IF(ISBLANK(Sales_Fact[[#This Row],[Quantity]]),MEDIAN(Sales_Fact[Quantity]),Sales_Fact[[#This Row],[Quantity]])</f>
        <v>3</v>
      </c>
      <c r="G752" s="1">
        <f>IF(ISBLANK(Sales_Fact[[#This Row],[Unit_Price]]),MEDIAN(Sales_Fact[Unit_Price]),Sales_Fact[[#This Row],[Unit_Price]])</f>
        <v>35.159999999999997</v>
      </c>
      <c r="H752" s="2">
        <f>IF(ISBLANK(Sales_Fact[[#This Row],[Discount]]),MEDIAN(Sales_Fact[Discount]),Sales_Fact[[#This Row],[Discount]])</f>
        <v>0.04</v>
      </c>
      <c r="I752" t="s">
        <v>1861</v>
      </c>
      <c r="J752" s="1">
        <f>Sales_Fact[[#This Row],[Quantity2]]*Sales_Fact[[#This Row],[Unit_Price3]]*(1-Sales_Fact[[#This Row],[Discount4]])</f>
        <v>101.26079999999999</v>
      </c>
      <c r="K752" s="1">
        <f>Sales_Fact[[#This Row],[Quantity2]]*Sales_Fact[[#This Row],[Unit_Price3]]</f>
        <v>105.47999999999999</v>
      </c>
      <c r="L752" s="1">
        <f>Sales_Fact[[#This Row],[Gross Amount]]*Sales_Fact[[#This Row],[Discount4]]</f>
        <v>4.2191999999999998</v>
      </c>
      <c r="M752" s="1" t="str">
        <f>IF(Sales_Fact[[#This Row],[Total_Amount5]]&gt;1000,"High Value","Standard")</f>
        <v>Standard</v>
      </c>
      <c r="N752" s="1" t="str">
        <f>_xlfn.XLOOKUP(D752,Product_Dim!$A$2:$A$101,Product_Dim!$B$2:$B$101,"Not Found")</f>
        <v>Sports Wrist Sweatbands</v>
      </c>
      <c r="O752" s="1" t="str">
        <f>_xlfn.XLOOKUP(D752,Product_Dim!$A$2:$A$101,Product_Dim!$C$2:$C$101)</f>
        <v>Sports</v>
      </c>
      <c r="P752" s="1">
        <f>_xlfn.XLOOKUP(D752,Product_Dim!$A$2:$A$101,Product_Dim!$H$2:$H$101)</f>
        <v>131.24</v>
      </c>
      <c r="Q752" s="1" t="str">
        <f>_xlfn.XLOOKUP(C752,'Customer_Dim'!$A$2:$A$501,'Customer_Dim'!$I$2:$I$501)</f>
        <v>Platinum</v>
      </c>
      <c r="R752" s="1" t="str">
        <f>_xlfn.XLOOKUP(C752,'Customer_Dim'!$A$2:$A$501,'Customer_Dim'!$D$2:$D$501)</f>
        <v>Female</v>
      </c>
      <c r="S752" s="1" t="str">
        <f>_xlfn.XLOOKUP(C752,'Customer_Dim'!$A$2:$A$501,'Customer_Dim'!$L$2:$L$501)</f>
        <v>Middle Age</v>
      </c>
      <c r="T752" s="1" t="str">
        <f>_xlfn.XLOOKUP(E752,Store_Dim!$A$2:$A$21,Store_Dim!$C$2:$C$21)</f>
        <v>North</v>
      </c>
      <c r="U752" s="1" t="str">
        <f>_xlfn.XLOOKUP(E752,Store_Dim!$A$2:$A$21,Store_Dim!$E$2:$E$21)</f>
        <v>Flagship</v>
      </c>
      <c r="V752" s="1">
        <f>Table8[[#This Row],[Cost]]*Table8[[#This Row],[Quantity]]</f>
        <v>393.72</v>
      </c>
      <c r="W752" s="1">
        <f>Table8[[#This Row],[Total_Amount]]-Table8[[#This Row],[Total Cost]]</f>
        <v>-292.45920000000001</v>
      </c>
    </row>
    <row r="753" spans="1:23" hidden="1" x14ac:dyDescent="0.25">
      <c r="A753" t="s">
        <v>2025</v>
      </c>
      <c r="B753" s="3">
        <v>45255</v>
      </c>
      <c r="C753" t="s">
        <v>574</v>
      </c>
      <c r="D753" t="s">
        <v>1821</v>
      </c>
      <c r="E753" t="s">
        <v>1870</v>
      </c>
      <c r="F753" s="4">
        <f>IF(ISBLANK(Sales_Fact[[#This Row],[Quantity]]),MEDIAN(Sales_Fact[Quantity]),Sales_Fact[[#This Row],[Quantity]])</f>
        <v>2</v>
      </c>
      <c r="G753" s="1">
        <f>IF(ISBLANK(Sales_Fact[[#This Row],[Unit_Price]]),MEDIAN(Sales_Fact[Unit_Price]),Sales_Fact[[#This Row],[Unit_Price]])</f>
        <v>838.59</v>
      </c>
      <c r="H753" s="2">
        <f>IF(ISBLANK(Sales_Fact[[#This Row],[Discount]]),MEDIAN(Sales_Fact[Discount]),Sales_Fact[[#This Row],[Discount]])</f>
        <v>0.18</v>
      </c>
      <c r="I753" t="s">
        <v>1868</v>
      </c>
      <c r="J753" s="1">
        <f>Sales_Fact[[#This Row],[Quantity2]]*Sales_Fact[[#This Row],[Unit_Price3]]*(1-Sales_Fact[[#This Row],[Discount4]])</f>
        <v>1375.2876000000001</v>
      </c>
      <c r="K753" s="1">
        <f>Sales_Fact[[#This Row],[Quantity2]]*Sales_Fact[[#This Row],[Unit_Price3]]</f>
        <v>1677.18</v>
      </c>
      <c r="L753" s="1">
        <f>Sales_Fact[[#This Row],[Gross Amount]]*Sales_Fact[[#This Row],[Discount4]]</f>
        <v>301.89240000000001</v>
      </c>
      <c r="M753" s="1" t="str">
        <f>IF(Sales_Fact[[#This Row],[Total_Amount5]]&gt;1000,"High Value","Standard")</f>
        <v>High Value</v>
      </c>
      <c r="N753" s="1" t="str">
        <f>_xlfn.XLOOKUP(D753,Product_Dim!$A$2:$A$101,Product_Dim!$B$2:$B$101,"Not Found")</f>
        <v>Gaming Mouse Pad XL</v>
      </c>
      <c r="O753" s="1" t="str">
        <f>_xlfn.XLOOKUP(D753,Product_Dim!$A$2:$A$101,Product_Dim!$C$2:$C$101)</f>
        <v>Electronics</v>
      </c>
      <c r="P753" s="1">
        <f>_xlfn.XLOOKUP(D753,Product_Dim!$A$2:$A$101,Product_Dim!$H$2:$H$101)</f>
        <v>340.14</v>
      </c>
      <c r="Q753" s="1" t="str">
        <f>_xlfn.XLOOKUP(C753,'Customer_Dim'!$A$2:$A$501,'Customer_Dim'!$I$2:$I$501)</f>
        <v>Platinum</v>
      </c>
      <c r="R753" s="1" t="str">
        <f>_xlfn.XLOOKUP(C753,'Customer_Dim'!$A$2:$A$501,'Customer_Dim'!$D$2:$D$501)</f>
        <v>Female</v>
      </c>
      <c r="S753" s="1" t="str">
        <f>_xlfn.XLOOKUP(C753,'Customer_Dim'!$A$2:$A$501,'Customer_Dim'!$L$2:$L$501)</f>
        <v>Middle Age</v>
      </c>
      <c r="T753" s="1" t="str">
        <f>_xlfn.XLOOKUP(E753,Store_Dim!$A$2:$A$21,Store_Dim!$C$2:$C$21)</f>
        <v>North</v>
      </c>
      <c r="U753" s="1" t="str">
        <f>_xlfn.XLOOKUP(E753,Store_Dim!$A$2:$A$21,Store_Dim!$E$2:$E$21)</f>
        <v>Outlet</v>
      </c>
      <c r="V753" s="1">
        <f>Table8[[#This Row],[Cost]]*Table8[[#This Row],[Quantity]]</f>
        <v>680.28</v>
      </c>
      <c r="W753" s="1">
        <f>Table8[[#This Row],[Total_Amount]]-Table8[[#This Row],[Total Cost]]</f>
        <v>695.00760000000014</v>
      </c>
    </row>
    <row r="754" spans="1:23" x14ac:dyDescent="0.25">
      <c r="A754" t="s">
        <v>3407</v>
      </c>
      <c r="B754" s="3">
        <v>45664</v>
      </c>
      <c r="C754" t="s">
        <v>574</v>
      </c>
      <c r="D754" t="s">
        <v>1833</v>
      </c>
      <c r="E754" t="s">
        <v>1904</v>
      </c>
      <c r="F754" s="4">
        <f>IF(ISBLANK(Sales_Fact[[#This Row],[Quantity]]),MEDIAN(Sales_Fact[Quantity]),Sales_Fact[[#This Row],[Quantity]])</f>
        <v>4</v>
      </c>
      <c r="G754" s="21">
        <f>IF(ISBLANK(Sales_Fact[[#This Row],[Unit_Price]]),MEDIAN(Sales_Fact[Unit_Price]),Sales_Fact[[#This Row],[Unit_Price]])</f>
        <v>867.94</v>
      </c>
      <c r="H754" s="2">
        <f>IF(ISBLANK(Sales_Fact[[#This Row],[Discount]]),MEDIAN(Sales_Fact[Discount]),Sales_Fact[[#This Row],[Discount]])</f>
        <v>0.26</v>
      </c>
      <c r="I754" t="s">
        <v>1868</v>
      </c>
      <c r="J754" s="21">
        <f>Sales_Fact[[#This Row],[Quantity2]]*Sales_Fact[[#This Row],[Unit_Price3]]*(1-Sales_Fact[[#This Row],[Discount4]])</f>
        <v>2569.1024000000002</v>
      </c>
      <c r="K754" s="21">
        <f>Sales_Fact[[#This Row],[Quantity2]]*Sales_Fact[[#This Row],[Unit_Price3]]</f>
        <v>3471.76</v>
      </c>
      <c r="L754" s="21">
        <f>Sales_Fact[[#This Row],[Gross Amount]]*Sales_Fact[[#This Row],[Discount4]]</f>
        <v>902.65760000000012</v>
      </c>
      <c r="M754" s="1" t="str">
        <f>IF(Sales_Fact[[#This Row],[Total_Amount5]]&gt;1000,"High Value","Standard")</f>
        <v>High Value</v>
      </c>
      <c r="N754" s="1" t="str">
        <f>_xlfn.XLOOKUP(D754,Product_Dim!$A$2:$A$101,Product_Dim!$B$2:$B$101,"Not Found")</f>
        <v>Vitamin E Body Lotion</v>
      </c>
      <c r="O754" s="1" t="str">
        <f>_xlfn.XLOOKUP(D754,Product_Dim!$A$2:$A$101,Product_Dim!$C$2:$C$101)</f>
        <v>Beauty</v>
      </c>
      <c r="P754" s="1">
        <f>_xlfn.XLOOKUP(D754,Product_Dim!$A$2:$A$101,Product_Dim!$H$2:$H$101)</f>
        <v>358.47</v>
      </c>
      <c r="Q754" s="1" t="str">
        <f>_xlfn.XLOOKUP(C754,'Customer_Dim'!$A$2:$A$501,'Customer_Dim'!$I$2:$I$501)</f>
        <v>Platinum</v>
      </c>
      <c r="R754" s="1" t="str">
        <f>_xlfn.XLOOKUP(C754,'Customer_Dim'!$A$2:$A$501,'Customer_Dim'!$D$2:$D$501)</f>
        <v>Female</v>
      </c>
      <c r="S754" s="1" t="str">
        <f>_xlfn.XLOOKUP(C754,'Customer_Dim'!$A$2:$A$501,'Customer_Dim'!$L$2:$L$501)</f>
        <v>Middle Age</v>
      </c>
      <c r="T754" s="1" t="str">
        <f>_xlfn.XLOOKUP(E754,Store_Dim!$A$2:$A$21,Store_Dim!$C$2:$C$21)</f>
        <v>East</v>
      </c>
      <c r="U754" s="1" t="str">
        <f>_xlfn.XLOOKUP(E754,Store_Dim!$A$2:$A$21,Store_Dim!$E$2:$E$21)</f>
        <v>Online</v>
      </c>
      <c r="V754" s="21">
        <f>Table8[[#This Row],[Cost]]*Table8[[#This Row],[Quantity]]</f>
        <v>1433.88</v>
      </c>
      <c r="W754" s="21">
        <f>Table8[[#This Row],[Total_Amount]]-Table8[[#This Row],[Total Cost]]</f>
        <v>1135.2224000000001</v>
      </c>
    </row>
    <row r="755" spans="1:23" x14ac:dyDescent="0.25">
      <c r="A755" t="s">
        <v>3550</v>
      </c>
      <c r="B755" s="3">
        <v>45341</v>
      </c>
      <c r="C755" t="s">
        <v>574</v>
      </c>
      <c r="D755" t="s">
        <v>1698</v>
      </c>
      <c r="E755" t="s">
        <v>1863</v>
      </c>
      <c r="F755" s="4">
        <f>IF(ISBLANK(Sales_Fact[[#This Row],[Quantity]]),MEDIAN(Sales_Fact[Quantity]),Sales_Fact[[#This Row],[Quantity]])</f>
        <v>1</v>
      </c>
      <c r="G755" s="21">
        <f>IF(ISBLANK(Sales_Fact[[#This Row],[Unit_Price]]),MEDIAN(Sales_Fact[Unit_Price]),Sales_Fact[[#This Row],[Unit_Price]])</f>
        <v>623.88</v>
      </c>
      <c r="H755" s="2">
        <f>IF(ISBLANK(Sales_Fact[[#This Row],[Discount]]),MEDIAN(Sales_Fact[Discount]),Sales_Fact[[#This Row],[Discount]])</f>
        <v>0.25</v>
      </c>
      <c r="I755" t="s">
        <v>1868</v>
      </c>
      <c r="J755" s="21">
        <f>Sales_Fact[[#This Row],[Quantity2]]*Sales_Fact[[#This Row],[Unit_Price3]]*(1-Sales_Fact[[#This Row],[Discount4]])</f>
        <v>467.90999999999997</v>
      </c>
      <c r="K755" s="21">
        <f>Sales_Fact[[#This Row],[Quantity2]]*Sales_Fact[[#This Row],[Unit_Price3]]</f>
        <v>623.88</v>
      </c>
      <c r="L755" s="21">
        <f>Sales_Fact[[#This Row],[Gross Amount]]*Sales_Fact[[#This Row],[Discount4]]</f>
        <v>155.97</v>
      </c>
      <c r="M755" s="1" t="str">
        <f>IF(Sales_Fact[[#This Row],[Total_Amount5]]&gt;1000,"High Value","Standard")</f>
        <v>Standard</v>
      </c>
      <c r="N755" s="1" t="str">
        <f>_xlfn.XLOOKUP(D755,Product_Dim!$A$2:$A$101,Product_Dim!$B$2:$B$101,"Not Found")</f>
        <v>Men's Roll-On Perfume</v>
      </c>
      <c r="O755" s="1" t="str">
        <f>_xlfn.XLOOKUP(D755,Product_Dim!$A$2:$A$101,Product_Dim!$C$2:$C$101)</f>
        <v>Beauty</v>
      </c>
      <c r="P755" s="1">
        <f>_xlfn.XLOOKUP(D755,Product_Dim!$A$2:$A$101,Product_Dim!$H$2:$H$101)</f>
        <v>43.29</v>
      </c>
      <c r="Q755" s="1" t="str">
        <f>_xlfn.XLOOKUP(C755,'Customer_Dim'!$A$2:$A$501,'Customer_Dim'!$I$2:$I$501)</f>
        <v>Platinum</v>
      </c>
      <c r="R755" s="1" t="str">
        <f>_xlfn.XLOOKUP(C755,'Customer_Dim'!$A$2:$A$501,'Customer_Dim'!$D$2:$D$501)</f>
        <v>Female</v>
      </c>
      <c r="S755" s="1" t="str">
        <f>_xlfn.XLOOKUP(C755,'Customer_Dim'!$A$2:$A$501,'Customer_Dim'!$L$2:$L$501)</f>
        <v>Middle Age</v>
      </c>
      <c r="T755" s="1" t="str">
        <f>_xlfn.XLOOKUP(E755,Store_Dim!$A$2:$A$21,Store_Dim!$C$2:$C$21)</f>
        <v>North</v>
      </c>
      <c r="U755" s="1" t="str">
        <f>_xlfn.XLOOKUP(E755,Store_Dim!$A$2:$A$21,Store_Dim!$E$2:$E$21)</f>
        <v>Flagship</v>
      </c>
      <c r="V755" s="21">
        <f>Table8[[#This Row],[Cost]]*Table8[[#This Row],[Quantity]]</f>
        <v>43.29</v>
      </c>
      <c r="W755" s="21">
        <f>Table8[[#This Row],[Total_Amount]]-Table8[[#This Row],[Total Cost]]</f>
        <v>424.61999999999995</v>
      </c>
    </row>
    <row r="756" spans="1:23" hidden="1" x14ac:dyDescent="0.25">
      <c r="A756" t="s">
        <v>2930</v>
      </c>
      <c r="B756" s="3">
        <v>45906</v>
      </c>
      <c r="C756" t="s">
        <v>574</v>
      </c>
      <c r="D756" t="s">
        <v>1776</v>
      </c>
      <c r="E756" t="s">
        <v>1901</v>
      </c>
      <c r="F756" s="4">
        <f>IF(ISBLANK(Sales_Fact[[#This Row],[Quantity]]),MEDIAN(Sales_Fact[Quantity]),Sales_Fact[[#This Row],[Quantity]])</f>
        <v>2</v>
      </c>
      <c r="G756" s="1">
        <f>IF(ISBLANK(Sales_Fact[[#This Row],[Unit_Price]]),MEDIAN(Sales_Fact[Unit_Price]),Sales_Fact[[#This Row],[Unit_Price]])</f>
        <v>567.95000000000005</v>
      </c>
      <c r="H756" s="2">
        <f>IF(ISBLANK(Sales_Fact[[#This Row],[Discount]]),MEDIAN(Sales_Fact[Discount]),Sales_Fact[[#This Row],[Discount]])</f>
        <v>0.12</v>
      </c>
      <c r="I756" t="s">
        <v>1864</v>
      </c>
      <c r="J756" s="1">
        <f>Sales_Fact[[#This Row],[Quantity2]]*Sales_Fact[[#This Row],[Unit_Price3]]*(1-Sales_Fact[[#This Row],[Discount4]])</f>
        <v>999.5920000000001</v>
      </c>
      <c r="K756" s="1">
        <f>Sales_Fact[[#This Row],[Quantity2]]*Sales_Fact[[#This Row],[Unit_Price3]]</f>
        <v>1135.9000000000001</v>
      </c>
      <c r="L756" s="1">
        <f>Sales_Fact[[#This Row],[Gross Amount]]*Sales_Fact[[#This Row],[Discount4]]</f>
        <v>136.30799999999999</v>
      </c>
      <c r="M756" s="1" t="str">
        <f>IF(Sales_Fact[[#This Row],[Total_Amount5]]&gt;1000,"High Value","Standard")</f>
        <v>Standard</v>
      </c>
      <c r="N756" s="1" t="str">
        <f>_xlfn.XLOOKUP(D756,Product_Dim!$A$2:$A$101,Product_Dim!$B$2:$B$101,"Not Found")</f>
        <v>Women's Ankle Boots</v>
      </c>
      <c r="O756" s="1" t="str">
        <f>_xlfn.XLOOKUP(D756,Product_Dim!$A$2:$A$101,Product_Dim!$C$2:$C$101)</f>
        <v>Clothing</v>
      </c>
      <c r="P756" s="1">
        <f>_xlfn.XLOOKUP(D756,Product_Dim!$A$2:$A$101,Product_Dim!$H$2:$H$101)</f>
        <v>158.13999999999999</v>
      </c>
      <c r="Q756" s="1" t="str">
        <f>_xlfn.XLOOKUP(C756,'Customer_Dim'!$A$2:$A$501,'Customer_Dim'!$I$2:$I$501)</f>
        <v>Platinum</v>
      </c>
      <c r="R756" s="1" t="str">
        <f>_xlfn.XLOOKUP(C756,'Customer_Dim'!$A$2:$A$501,'Customer_Dim'!$D$2:$D$501)</f>
        <v>Female</v>
      </c>
      <c r="S756" s="1" t="str">
        <f>_xlfn.XLOOKUP(C756,'Customer_Dim'!$A$2:$A$501,'Customer_Dim'!$L$2:$L$501)</f>
        <v>Middle Age</v>
      </c>
      <c r="T756" s="1" t="str">
        <f>_xlfn.XLOOKUP(E756,Store_Dim!$A$2:$A$21,Store_Dim!$C$2:$C$21)</f>
        <v>East</v>
      </c>
      <c r="U756" s="1" t="str">
        <f>_xlfn.XLOOKUP(E756,Store_Dim!$A$2:$A$21,Store_Dim!$E$2:$E$21)</f>
        <v>Online</v>
      </c>
      <c r="V756" s="1">
        <f>Table8[[#This Row],[Cost]]*Table8[[#This Row],[Quantity]]</f>
        <v>316.27999999999997</v>
      </c>
      <c r="W756" s="1">
        <f>Table8[[#This Row],[Total_Amount]]-Table8[[#This Row],[Total Cost]]</f>
        <v>683.31200000000013</v>
      </c>
    </row>
    <row r="757" spans="1:23" hidden="1" x14ac:dyDescent="0.25">
      <c r="A757" t="s">
        <v>2418</v>
      </c>
      <c r="B757" s="3">
        <v>45447</v>
      </c>
      <c r="C757" t="s">
        <v>574</v>
      </c>
      <c r="D757" t="s">
        <v>1809</v>
      </c>
      <c r="E757" t="s">
        <v>1896</v>
      </c>
      <c r="F757" s="4">
        <f>IF(ISBLANK(Sales_Fact[[#This Row],[Quantity]]),MEDIAN(Sales_Fact[Quantity]),Sales_Fact[[#This Row],[Quantity]])</f>
        <v>2</v>
      </c>
      <c r="G757" s="1">
        <f>IF(ISBLANK(Sales_Fact[[#This Row],[Unit_Price]]),MEDIAN(Sales_Fact[Unit_Price]),Sales_Fact[[#This Row],[Unit_Price]])</f>
        <v>671.69</v>
      </c>
      <c r="H757" s="2">
        <f>IF(ISBLANK(Sales_Fact[[#This Row],[Discount]]),MEDIAN(Sales_Fact[Discount]),Sales_Fact[[#This Row],[Discount]])</f>
        <v>0.19</v>
      </c>
      <c r="I757" t="s">
        <v>1861</v>
      </c>
      <c r="J757" s="1">
        <f>Sales_Fact[[#This Row],[Quantity2]]*Sales_Fact[[#This Row],[Unit_Price3]]*(1-Sales_Fact[[#This Row],[Discount4]])</f>
        <v>1088.1378000000002</v>
      </c>
      <c r="K757" s="1">
        <f>Sales_Fact[[#This Row],[Quantity2]]*Sales_Fact[[#This Row],[Unit_Price3]]</f>
        <v>1343.38</v>
      </c>
      <c r="L757" s="1">
        <f>Sales_Fact[[#This Row],[Gross Amount]]*Sales_Fact[[#This Row],[Discount4]]</f>
        <v>255.24220000000003</v>
      </c>
      <c r="M757" s="1" t="str">
        <f>IF(Sales_Fact[[#This Row],[Total_Amount5]]&gt;1000,"High Value","Standard")</f>
        <v>High Value</v>
      </c>
      <c r="N757" s="1" t="str">
        <f>_xlfn.XLOOKUP(D757,Product_Dim!$A$2:$A$101,Product_Dim!$B$2:$B$101,"Not Found")</f>
        <v>Kitchen Cutting Board</v>
      </c>
      <c r="O757" s="1" t="str">
        <f>_xlfn.XLOOKUP(D757,Product_Dim!$A$2:$A$101,Product_Dim!$C$2:$C$101)</f>
        <v>Home</v>
      </c>
      <c r="P757" s="1">
        <f>_xlfn.XLOOKUP(D757,Product_Dim!$A$2:$A$101,Product_Dim!$H$2:$H$101)</f>
        <v>176.07</v>
      </c>
      <c r="Q757" s="1" t="str">
        <f>_xlfn.XLOOKUP(C757,'Customer_Dim'!$A$2:$A$501,'Customer_Dim'!$I$2:$I$501)</f>
        <v>Platinum</v>
      </c>
      <c r="R757" s="1" t="str">
        <f>_xlfn.XLOOKUP(C757,'Customer_Dim'!$A$2:$A$501,'Customer_Dim'!$D$2:$D$501)</f>
        <v>Female</v>
      </c>
      <c r="S757" s="1" t="str">
        <f>_xlfn.XLOOKUP(C757,'Customer_Dim'!$A$2:$A$501,'Customer_Dim'!$L$2:$L$501)</f>
        <v>Middle Age</v>
      </c>
      <c r="T757" s="1" t="str">
        <f>_xlfn.XLOOKUP(E757,Store_Dim!$A$2:$A$21,Store_Dim!$C$2:$C$21)</f>
        <v>East</v>
      </c>
      <c r="U757" s="1" t="str">
        <f>_xlfn.XLOOKUP(E757,Store_Dim!$A$2:$A$21,Store_Dim!$E$2:$E$21)</f>
        <v>Flagship</v>
      </c>
      <c r="V757" s="1">
        <f>Table8[[#This Row],[Cost]]*Table8[[#This Row],[Quantity]]</f>
        <v>352.14</v>
      </c>
      <c r="W757" s="1">
        <f>Table8[[#This Row],[Total_Amount]]-Table8[[#This Row],[Total Cost]]</f>
        <v>735.99780000000021</v>
      </c>
    </row>
    <row r="758" spans="1:23" hidden="1" x14ac:dyDescent="0.25">
      <c r="A758" t="s">
        <v>3264</v>
      </c>
      <c r="B758" s="3">
        <v>45803</v>
      </c>
      <c r="C758" t="s">
        <v>577</v>
      </c>
      <c r="D758" t="s">
        <v>1585</v>
      </c>
      <c r="E758" t="s">
        <v>1904</v>
      </c>
      <c r="F758" s="4">
        <f>IF(ISBLANK(Sales_Fact[[#This Row],[Quantity]]),MEDIAN(Sales_Fact[Quantity]),Sales_Fact[[#This Row],[Quantity]])</f>
        <v>2</v>
      </c>
      <c r="G758" s="1">
        <f>IF(ISBLANK(Sales_Fact[[#This Row],[Unit_Price]]),MEDIAN(Sales_Fact[Unit_Price]),Sales_Fact[[#This Row],[Unit_Price]])</f>
        <v>257.95999999999998</v>
      </c>
      <c r="H758" s="2">
        <f>IF(ISBLANK(Sales_Fact[[#This Row],[Discount]]),MEDIAN(Sales_Fact[Discount]),Sales_Fact[[#This Row],[Discount]])</f>
        <v>0.21</v>
      </c>
      <c r="I758" t="s">
        <v>1864</v>
      </c>
      <c r="J758" s="1">
        <f>Sales_Fact[[#This Row],[Quantity2]]*Sales_Fact[[#This Row],[Unit_Price3]]*(1-Sales_Fact[[#This Row],[Discount4]])</f>
        <v>407.57679999999999</v>
      </c>
      <c r="K758" s="1">
        <f>Sales_Fact[[#This Row],[Quantity2]]*Sales_Fact[[#This Row],[Unit_Price3]]</f>
        <v>515.91999999999996</v>
      </c>
      <c r="L758" s="1">
        <f>Sales_Fact[[#This Row],[Gross Amount]]*Sales_Fact[[#This Row],[Discount4]]</f>
        <v>108.34319999999998</v>
      </c>
      <c r="M758" s="1" t="str">
        <f>IF(Sales_Fact[[#This Row],[Total_Amount5]]&gt;1000,"High Value","Standard")</f>
        <v>Standard</v>
      </c>
      <c r="N758" s="1" t="str">
        <f>_xlfn.XLOOKUP(D758,Product_Dim!$A$2:$A$101,Product_Dim!$B$2:$B$101,"Not Found")</f>
        <v>HD Smart TV Stick</v>
      </c>
      <c r="O758" s="1" t="str">
        <f>_xlfn.XLOOKUP(D758,Product_Dim!$A$2:$A$101,Product_Dim!$C$2:$C$101)</f>
        <v>Electronics</v>
      </c>
      <c r="P758" s="1">
        <f>_xlfn.XLOOKUP(D758,Product_Dim!$A$2:$A$101,Product_Dim!$H$2:$H$101)</f>
        <v>449.4</v>
      </c>
      <c r="Q758" s="1" t="str">
        <f>_xlfn.XLOOKUP(C758,'Customer_Dim'!$A$2:$A$501,'Customer_Dim'!$I$2:$I$501)</f>
        <v>Bronze</v>
      </c>
      <c r="R758" s="1" t="str">
        <f>_xlfn.XLOOKUP(C758,'Customer_Dim'!$A$2:$A$501,'Customer_Dim'!$D$2:$D$501)</f>
        <v>Female</v>
      </c>
      <c r="S758" s="1" t="str">
        <f>_xlfn.XLOOKUP(C758,'Customer_Dim'!$A$2:$A$501,'Customer_Dim'!$L$2:$L$501)</f>
        <v>Middle Age</v>
      </c>
      <c r="T758" s="1" t="str">
        <f>_xlfn.XLOOKUP(E758,Store_Dim!$A$2:$A$21,Store_Dim!$C$2:$C$21)</f>
        <v>East</v>
      </c>
      <c r="U758" s="1" t="str">
        <f>_xlfn.XLOOKUP(E758,Store_Dim!$A$2:$A$21,Store_Dim!$E$2:$E$21)</f>
        <v>Online</v>
      </c>
      <c r="V758" s="1">
        <f>Table8[[#This Row],[Cost]]*Table8[[#This Row],[Quantity]]</f>
        <v>898.8</v>
      </c>
      <c r="W758" s="1">
        <f>Table8[[#This Row],[Total_Amount]]-Table8[[#This Row],[Total Cost]]</f>
        <v>-491.22319999999996</v>
      </c>
    </row>
    <row r="759" spans="1:23" hidden="1" x14ac:dyDescent="0.25">
      <c r="A759" t="s">
        <v>3707</v>
      </c>
      <c r="B759" s="3">
        <v>45323</v>
      </c>
      <c r="C759" t="s">
        <v>577</v>
      </c>
      <c r="D759" t="s">
        <v>1614</v>
      </c>
      <c r="E759" t="s">
        <v>1883</v>
      </c>
      <c r="F759" s="4">
        <f>IF(ISBLANK(Sales_Fact[[#This Row],[Quantity]]),MEDIAN(Sales_Fact[Quantity]),Sales_Fact[[#This Row],[Quantity]])</f>
        <v>4</v>
      </c>
      <c r="G759" s="1">
        <f>IF(ISBLANK(Sales_Fact[[#This Row],[Unit_Price]]),MEDIAN(Sales_Fact[Unit_Price]),Sales_Fact[[#This Row],[Unit_Price]])</f>
        <v>281.48</v>
      </c>
      <c r="H759" s="2">
        <f>IF(ISBLANK(Sales_Fact[[#This Row],[Discount]]),MEDIAN(Sales_Fact[Discount]),Sales_Fact[[#This Row],[Discount]])</f>
        <v>0.27</v>
      </c>
      <c r="I759" t="s">
        <v>1868</v>
      </c>
      <c r="J759" s="1">
        <f>Sales_Fact[[#This Row],[Quantity2]]*Sales_Fact[[#This Row],[Unit_Price3]]*(1-Sales_Fact[[#This Row],[Discount4]])</f>
        <v>821.92160000000001</v>
      </c>
      <c r="K759" s="1">
        <f>Sales_Fact[[#This Row],[Quantity2]]*Sales_Fact[[#This Row],[Unit_Price3]]</f>
        <v>1125.92</v>
      </c>
      <c r="L759" s="1">
        <f>Sales_Fact[[#This Row],[Gross Amount]]*Sales_Fact[[#This Row],[Discount4]]</f>
        <v>303.99840000000006</v>
      </c>
      <c r="M759" s="1" t="str">
        <f>IF(Sales_Fact[[#This Row],[Total_Amount5]]&gt;1000,"High Value","Standard")</f>
        <v>Standard</v>
      </c>
      <c r="N759" s="1" t="str">
        <f>_xlfn.XLOOKUP(D759,Product_Dim!$A$2:$A$101,Product_Dim!$B$2:$B$101,"Not Found")</f>
        <v>Multi-Purpose Storage Box</v>
      </c>
      <c r="O759" s="1" t="str">
        <f>_xlfn.XLOOKUP(D759,Product_Dim!$A$2:$A$101,Product_Dim!$C$2:$C$101)</f>
        <v>Home</v>
      </c>
      <c r="P759" s="1">
        <f>_xlfn.XLOOKUP(D759,Product_Dim!$A$2:$A$101,Product_Dim!$H$2:$H$101)</f>
        <v>123.46</v>
      </c>
      <c r="Q759" s="1" t="str">
        <f>_xlfn.XLOOKUP(C759,'Customer_Dim'!$A$2:$A$501,'Customer_Dim'!$I$2:$I$501)</f>
        <v>Bronze</v>
      </c>
      <c r="R759" s="1" t="str">
        <f>_xlfn.XLOOKUP(C759,'Customer_Dim'!$A$2:$A$501,'Customer_Dim'!$D$2:$D$501)</f>
        <v>Female</v>
      </c>
      <c r="S759" s="1" t="str">
        <f>_xlfn.XLOOKUP(C759,'Customer_Dim'!$A$2:$A$501,'Customer_Dim'!$L$2:$L$501)</f>
        <v>Middle Age</v>
      </c>
      <c r="T759" s="1" t="str">
        <f>_xlfn.XLOOKUP(E759,Store_Dim!$A$2:$A$21,Store_Dim!$C$2:$C$21)</f>
        <v>North</v>
      </c>
      <c r="U759" s="1" t="str">
        <f>_xlfn.XLOOKUP(E759,Store_Dim!$A$2:$A$21,Store_Dim!$E$2:$E$21)</f>
        <v>Flagship</v>
      </c>
      <c r="V759" s="1">
        <f>Table8[[#This Row],[Cost]]*Table8[[#This Row],[Quantity]]</f>
        <v>493.84</v>
      </c>
      <c r="W759" s="1">
        <f>Table8[[#This Row],[Total_Amount]]-Table8[[#This Row],[Total Cost]]</f>
        <v>328.08160000000004</v>
      </c>
    </row>
    <row r="760" spans="1:23" hidden="1" x14ac:dyDescent="0.25">
      <c r="A760" t="s">
        <v>3677</v>
      </c>
      <c r="B760" s="3">
        <v>45579</v>
      </c>
      <c r="C760" t="s">
        <v>577</v>
      </c>
      <c r="D760" t="s">
        <v>1815</v>
      </c>
      <c r="E760" t="s">
        <v>1860</v>
      </c>
      <c r="F760" s="4">
        <f>IF(ISBLANK(Sales_Fact[[#This Row],[Quantity]]),MEDIAN(Sales_Fact[Quantity]),Sales_Fact[[#This Row],[Quantity]])</f>
        <v>1</v>
      </c>
      <c r="G760" s="1">
        <f>IF(ISBLANK(Sales_Fact[[#This Row],[Unit_Price]]),MEDIAN(Sales_Fact[Unit_Price]),Sales_Fact[[#This Row],[Unit_Price]])</f>
        <v>202.13</v>
      </c>
      <c r="H760" s="2">
        <f>IF(ISBLANK(Sales_Fact[[#This Row],[Discount]]),MEDIAN(Sales_Fact[Discount]),Sales_Fact[[#This Row],[Discount]])</f>
        <v>0.13</v>
      </c>
      <c r="I760" t="s">
        <v>1861</v>
      </c>
      <c r="J760" s="1">
        <f>Sales_Fact[[#This Row],[Quantity2]]*Sales_Fact[[#This Row],[Unit_Price3]]*(1-Sales_Fact[[#This Row],[Discount4]])</f>
        <v>175.85309999999998</v>
      </c>
      <c r="K760" s="1">
        <f>Sales_Fact[[#This Row],[Quantity2]]*Sales_Fact[[#This Row],[Unit_Price3]]</f>
        <v>202.13</v>
      </c>
      <c r="L760" s="1">
        <f>Sales_Fact[[#This Row],[Gross Amount]]*Sales_Fact[[#This Row],[Discount4]]</f>
        <v>26.276900000000001</v>
      </c>
      <c r="M760" s="1" t="str">
        <f>IF(Sales_Fact[[#This Row],[Total_Amount5]]&gt;1000,"High Value","Standard")</f>
        <v>Standard</v>
      </c>
      <c r="N760" s="1" t="str">
        <f>_xlfn.XLOOKUP(D760,Product_Dim!$A$2:$A$101,Product_Dim!$B$2:$B$101,"Not Found")</f>
        <v>Sports Wrist Sweatbands</v>
      </c>
      <c r="O760" s="1" t="str">
        <f>_xlfn.XLOOKUP(D760,Product_Dim!$A$2:$A$101,Product_Dim!$C$2:$C$101)</f>
        <v>Sports</v>
      </c>
      <c r="P760" s="1">
        <f>_xlfn.XLOOKUP(D760,Product_Dim!$A$2:$A$101,Product_Dim!$H$2:$H$101)</f>
        <v>131.24</v>
      </c>
      <c r="Q760" s="1" t="str">
        <f>_xlfn.XLOOKUP(C760,'Customer_Dim'!$A$2:$A$501,'Customer_Dim'!$I$2:$I$501)</f>
        <v>Bronze</v>
      </c>
      <c r="R760" s="1" t="str">
        <f>_xlfn.XLOOKUP(C760,'Customer_Dim'!$A$2:$A$501,'Customer_Dim'!$D$2:$D$501)</f>
        <v>Female</v>
      </c>
      <c r="S760" s="1" t="str">
        <f>_xlfn.XLOOKUP(C760,'Customer_Dim'!$A$2:$A$501,'Customer_Dim'!$L$2:$L$501)</f>
        <v>Middle Age</v>
      </c>
      <c r="T760" s="1" t="str">
        <f>_xlfn.XLOOKUP(E760,Store_Dim!$A$2:$A$21,Store_Dim!$C$2:$C$21)</f>
        <v>North</v>
      </c>
      <c r="U760" s="1" t="str">
        <f>_xlfn.XLOOKUP(E760,Store_Dim!$A$2:$A$21,Store_Dim!$E$2:$E$21)</f>
        <v>Outlet</v>
      </c>
      <c r="V760" s="1">
        <f>Table8[[#This Row],[Cost]]*Table8[[#This Row],[Quantity]]</f>
        <v>131.24</v>
      </c>
      <c r="W760" s="1">
        <f>Table8[[#This Row],[Total_Amount]]-Table8[[#This Row],[Total Cost]]</f>
        <v>44.613099999999974</v>
      </c>
    </row>
    <row r="761" spans="1:23" hidden="1" x14ac:dyDescent="0.25">
      <c r="A761" t="s">
        <v>2631</v>
      </c>
      <c r="B761" s="3">
        <v>45384</v>
      </c>
      <c r="C761" t="s">
        <v>577</v>
      </c>
      <c r="D761" t="s">
        <v>1788</v>
      </c>
      <c r="E761" t="s">
        <v>1860</v>
      </c>
      <c r="F761" s="4">
        <f>IF(ISBLANK(Sales_Fact[[#This Row],[Quantity]]),MEDIAN(Sales_Fact[Quantity]),Sales_Fact[[#This Row],[Quantity]])</f>
        <v>1</v>
      </c>
      <c r="G761" s="1">
        <f>IF(ISBLANK(Sales_Fact[[#This Row],[Unit_Price]]),MEDIAN(Sales_Fact[Unit_Price]),Sales_Fact[[#This Row],[Unit_Price]])</f>
        <v>370.66</v>
      </c>
      <c r="H761" s="2">
        <f>IF(ISBLANK(Sales_Fact[[#This Row],[Discount]]),MEDIAN(Sales_Fact[Discount]),Sales_Fact[[#This Row],[Discount]])</f>
        <v>0.01</v>
      </c>
      <c r="I761" t="s">
        <v>1861</v>
      </c>
      <c r="J761" s="1">
        <f>Sales_Fact[[#This Row],[Quantity2]]*Sales_Fact[[#This Row],[Unit_Price3]]*(1-Sales_Fact[[#This Row],[Discount4]])</f>
        <v>366.95340000000004</v>
      </c>
      <c r="K761" s="1">
        <f>Sales_Fact[[#This Row],[Quantity2]]*Sales_Fact[[#This Row],[Unit_Price3]]</f>
        <v>370.66</v>
      </c>
      <c r="L761" s="1">
        <f>Sales_Fact[[#This Row],[Gross Amount]]*Sales_Fact[[#This Row],[Discount4]]</f>
        <v>3.7066000000000003</v>
      </c>
      <c r="M761" s="1" t="str">
        <f>IF(Sales_Fact[[#This Row],[Total_Amount5]]&gt;1000,"High Value","Standard")</f>
        <v>Standard</v>
      </c>
      <c r="N761" s="1" t="str">
        <f>_xlfn.XLOOKUP(D761,Product_Dim!$A$2:$A$101,Product_Dim!$B$2:$B$101,"Not Found")</f>
        <v>Decorative Lamp Shade</v>
      </c>
      <c r="O761" s="1" t="str">
        <f>_xlfn.XLOOKUP(D761,Product_Dim!$A$2:$A$101,Product_Dim!$C$2:$C$101)</f>
        <v>Home</v>
      </c>
      <c r="P761" s="1">
        <f>_xlfn.XLOOKUP(D761,Product_Dim!$A$2:$A$101,Product_Dim!$H$2:$H$101)</f>
        <v>228.53</v>
      </c>
      <c r="Q761" s="1" t="str">
        <f>_xlfn.XLOOKUP(C761,'Customer_Dim'!$A$2:$A$501,'Customer_Dim'!$I$2:$I$501)</f>
        <v>Bronze</v>
      </c>
      <c r="R761" s="1" t="str">
        <f>_xlfn.XLOOKUP(C761,'Customer_Dim'!$A$2:$A$501,'Customer_Dim'!$D$2:$D$501)</f>
        <v>Female</v>
      </c>
      <c r="S761" s="1" t="str">
        <f>_xlfn.XLOOKUP(C761,'Customer_Dim'!$A$2:$A$501,'Customer_Dim'!$L$2:$L$501)</f>
        <v>Middle Age</v>
      </c>
      <c r="T761" s="1" t="str">
        <f>_xlfn.XLOOKUP(E761,Store_Dim!$A$2:$A$21,Store_Dim!$C$2:$C$21)</f>
        <v>North</v>
      </c>
      <c r="U761" s="1" t="str">
        <f>_xlfn.XLOOKUP(E761,Store_Dim!$A$2:$A$21,Store_Dim!$E$2:$E$21)</f>
        <v>Outlet</v>
      </c>
      <c r="V761" s="1">
        <f>Table8[[#This Row],[Cost]]*Table8[[#This Row],[Quantity]]</f>
        <v>228.53</v>
      </c>
      <c r="W761" s="1">
        <f>Table8[[#This Row],[Total_Amount]]-Table8[[#This Row],[Total Cost]]</f>
        <v>138.42340000000004</v>
      </c>
    </row>
    <row r="762" spans="1:23" hidden="1" x14ac:dyDescent="0.25">
      <c r="A762" t="s">
        <v>3528</v>
      </c>
      <c r="B762" s="3">
        <v>45496</v>
      </c>
      <c r="C762" t="s">
        <v>580</v>
      </c>
      <c r="D762" t="s">
        <v>1594</v>
      </c>
      <c r="E762" t="s">
        <v>1872</v>
      </c>
      <c r="F762" s="4">
        <f>IF(ISBLANK(Sales_Fact[[#This Row],[Quantity]]),MEDIAN(Sales_Fact[Quantity]),Sales_Fact[[#This Row],[Quantity]])</f>
        <v>4</v>
      </c>
      <c r="G762" s="1">
        <f>IF(ISBLANK(Sales_Fact[[#This Row],[Unit_Price]]),MEDIAN(Sales_Fact[Unit_Price]),Sales_Fact[[#This Row],[Unit_Price]])</f>
        <v>731.53</v>
      </c>
      <c r="H762" s="2">
        <f>IF(ISBLANK(Sales_Fact[[#This Row],[Discount]]),MEDIAN(Sales_Fact[Discount]),Sales_Fact[[#This Row],[Discount]])</f>
        <v>0.12</v>
      </c>
      <c r="I762" t="s">
        <v>1864</v>
      </c>
      <c r="J762" s="1">
        <f>Sales_Fact[[#This Row],[Quantity2]]*Sales_Fact[[#This Row],[Unit_Price3]]*(1-Sales_Fact[[#This Row],[Discount4]])</f>
        <v>2574.9856</v>
      </c>
      <c r="K762" s="1">
        <f>Sales_Fact[[#This Row],[Quantity2]]*Sales_Fact[[#This Row],[Unit_Price3]]</f>
        <v>2926.12</v>
      </c>
      <c r="L762" s="1">
        <f>Sales_Fact[[#This Row],[Gross Amount]]*Sales_Fact[[#This Row],[Discount4]]</f>
        <v>351.13439999999997</v>
      </c>
      <c r="M762" s="1" t="str">
        <f>IF(Sales_Fact[[#This Row],[Total_Amount5]]&gt;1000,"High Value","Standard")</f>
        <v>High Value</v>
      </c>
      <c r="N762" s="1" t="str">
        <f>_xlfn.XLOOKUP(D762,Product_Dim!$A$2:$A$101,Product_Dim!$B$2:$B$101,"Not Found")</f>
        <v>Decorative Wall Mirror</v>
      </c>
      <c r="O762" s="1" t="str">
        <f>_xlfn.XLOOKUP(D762,Product_Dim!$A$2:$A$101,Product_Dim!$C$2:$C$101)</f>
        <v>Home</v>
      </c>
      <c r="P762" s="1">
        <f>_xlfn.XLOOKUP(D762,Product_Dim!$A$2:$A$101,Product_Dim!$H$2:$H$101)</f>
        <v>48.01</v>
      </c>
      <c r="Q762" s="1" t="str">
        <f>_xlfn.XLOOKUP(C762,'Customer_Dim'!$A$2:$A$501,'Customer_Dim'!$I$2:$I$501)</f>
        <v>Platinum</v>
      </c>
      <c r="R762" s="1" t="str">
        <f>_xlfn.XLOOKUP(C762,'Customer_Dim'!$A$2:$A$501,'Customer_Dim'!$D$2:$D$501)</f>
        <v>Female</v>
      </c>
      <c r="S762" s="1" t="str">
        <f>_xlfn.XLOOKUP(C762,'Customer_Dim'!$A$2:$A$501,'Customer_Dim'!$L$2:$L$501)</f>
        <v>Middle Age</v>
      </c>
      <c r="T762" s="1" t="str">
        <f>_xlfn.XLOOKUP(E762,Store_Dim!$A$2:$A$21,Store_Dim!$C$2:$C$21)</f>
        <v>South</v>
      </c>
      <c r="U762" s="1" t="str">
        <f>_xlfn.XLOOKUP(E762,Store_Dim!$A$2:$A$21,Store_Dim!$E$2:$E$21)</f>
        <v>Online</v>
      </c>
      <c r="V762" s="1">
        <f>Table8[[#This Row],[Cost]]*Table8[[#This Row],[Quantity]]</f>
        <v>192.04</v>
      </c>
      <c r="W762" s="1">
        <f>Table8[[#This Row],[Total_Amount]]-Table8[[#This Row],[Total Cost]]</f>
        <v>2382.9456</v>
      </c>
    </row>
    <row r="763" spans="1:23" hidden="1" x14ac:dyDescent="0.25">
      <c r="A763" t="s">
        <v>3642</v>
      </c>
      <c r="B763" s="3">
        <v>45797</v>
      </c>
      <c r="C763" t="s">
        <v>580</v>
      </c>
      <c r="D763" t="s">
        <v>1585</v>
      </c>
      <c r="E763" t="s">
        <v>1913</v>
      </c>
      <c r="F763" s="4">
        <f>IF(ISBLANK(Sales_Fact[[#This Row],[Quantity]]),MEDIAN(Sales_Fact[Quantity]),Sales_Fact[[#This Row],[Quantity]])</f>
        <v>3</v>
      </c>
      <c r="G763" s="1">
        <f>IF(ISBLANK(Sales_Fact[[#This Row],[Unit_Price]]),MEDIAN(Sales_Fact[Unit_Price]),Sales_Fact[[#This Row],[Unit_Price]])</f>
        <v>468.25</v>
      </c>
      <c r="H763" s="2">
        <f>IF(ISBLANK(Sales_Fact[[#This Row],[Discount]]),MEDIAN(Sales_Fact[Discount]),Sales_Fact[[#This Row],[Discount]])</f>
        <v>7.0000000000000007E-2</v>
      </c>
      <c r="I763" t="s">
        <v>1864</v>
      </c>
      <c r="J763" s="1">
        <f>Sales_Fact[[#This Row],[Quantity2]]*Sales_Fact[[#This Row],[Unit_Price3]]*(1-Sales_Fact[[#This Row],[Discount4]])</f>
        <v>1306.4175</v>
      </c>
      <c r="K763" s="1">
        <f>Sales_Fact[[#This Row],[Quantity2]]*Sales_Fact[[#This Row],[Unit_Price3]]</f>
        <v>1404.75</v>
      </c>
      <c r="L763" s="1">
        <f>Sales_Fact[[#This Row],[Gross Amount]]*Sales_Fact[[#This Row],[Discount4]]</f>
        <v>98.33250000000001</v>
      </c>
      <c r="M763" s="1" t="str">
        <f>IF(Sales_Fact[[#This Row],[Total_Amount5]]&gt;1000,"High Value","Standard")</f>
        <v>High Value</v>
      </c>
      <c r="N763" s="1" t="str">
        <f>_xlfn.XLOOKUP(D763,Product_Dim!$A$2:$A$101,Product_Dim!$B$2:$B$101,"Not Found")</f>
        <v>HD Smart TV Stick</v>
      </c>
      <c r="O763" s="1" t="str">
        <f>_xlfn.XLOOKUP(D763,Product_Dim!$A$2:$A$101,Product_Dim!$C$2:$C$101)</f>
        <v>Electronics</v>
      </c>
      <c r="P763" s="1">
        <f>_xlfn.XLOOKUP(D763,Product_Dim!$A$2:$A$101,Product_Dim!$H$2:$H$101)</f>
        <v>449.4</v>
      </c>
      <c r="Q763" s="1" t="str">
        <f>_xlfn.XLOOKUP(C763,'Customer_Dim'!$A$2:$A$501,'Customer_Dim'!$I$2:$I$501)</f>
        <v>Platinum</v>
      </c>
      <c r="R763" s="1" t="str">
        <f>_xlfn.XLOOKUP(C763,'Customer_Dim'!$A$2:$A$501,'Customer_Dim'!$D$2:$D$501)</f>
        <v>Female</v>
      </c>
      <c r="S763" s="1" t="str">
        <f>_xlfn.XLOOKUP(C763,'Customer_Dim'!$A$2:$A$501,'Customer_Dim'!$L$2:$L$501)</f>
        <v>Middle Age</v>
      </c>
      <c r="T763" s="1" t="str">
        <f>_xlfn.XLOOKUP(E763,Store_Dim!$A$2:$A$21,Store_Dim!$C$2:$C$21)</f>
        <v>North</v>
      </c>
      <c r="U763" s="1" t="str">
        <f>_xlfn.XLOOKUP(E763,Store_Dim!$A$2:$A$21,Store_Dim!$E$2:$E$21)</f>
        <v>Online</v>
      </c>
      <c r="V763" s="1">
        <f>Table8[[#This Row],[Cost]]*Table8[[#This Row],[Quantity]]</f>
        <v>1348.1999999999998</v>
      </c>
      <c r="W763" s="1">
        <f>Table8[[#This Row],[Total_Amount]]-Table8[[#This Row],[Total Cost]]</f>
        <v>-41.7824999999998</v>
      </c>
    </row>
    <row r="764" spans="1:23" hidden="1" x14ac:dyDescent="0.25">
      <c r="A764" t="s">
        <v>2481</v>
      </c>
      <c r="B764" s="3">
        <v>45891</v>
      </c>
      <c r="C764" t="s">
        <v>580</v>
      </c>
      <c r="D764" t="s">
        <v>1611</v>
      </c>
      <c r="E764" t="s">
        <v>1872</v>
      </c>
      <c r="F764" s="4">
        <f>IF(ISBLANK(Sales_Fact[[#This Row],[Quantity]]),MEDIAN(Sales_Fact[Quantity]),Sales_Fact[[#This Row],[Quantity]])</f>
        <v>1</v>
      </c>
      <c r="G764" s="1">
        <f>IF(ISBLANK(Sales_Fact[[#This Row],[Unit_Price]]),MEDIAN(Sales_Fact[Unit_Price]),Sales_Fact[[#This Row],[Unit_Price]])</f>
        <v>928.72</v>
      </c>
      <c r="H764" s="2">
        <f>IF(ISBLANK(Sales_Fact[[#This Row],[Discount]]),MEDIAN(Sales_Fact[Discount]),Sales_Fact[[#This Row],[Discount]])</f>
        <v>0.1</v>
      </c>
      <c r="I764" t="s">
        <v>1868</v>
      </c>
      <c r="J764" s="1">
        <f>Sales_Fact[[#This Row],[Quantity2]]*Sales_Fact[[#This Row],[Unit_Price3]]*(1-Sales_Fact[[#This Row],[Discount4]])</f>
        <v>835.84800000000007</v>
      </c>
      <c r="K764" s="1">
        <f>Sales_Fact[[#This Row],[Quantity2]]*Sales_Fact[[#This Row],[Unit_Price3]]</f>
        <v>928.72</v>
      </c>
      <c r="L764" s="1">
        <f>Sales_Fact[[#This Row],[Gross Amount]]*Sales_Fact[[#This Row],[Discount4]]</f>
        <v>92.872000000000014</v>
      </c>
      <c r="M764" s="1" t="str">
        <f>IF(Sales_Fact[[#This Row],[Total_Amount5]]&gt;1000,"High Value","Standard")</f>
        <v>Standard</v>
      </c>
      <c r="N764" s="1" t="str">
        <f>_xlfn.XLOOKUP(D764,Product_Dim!$A$2:$A$101,Product_Dim!$B$2:$B$101,"Not Found")</f>
        <v>Outdoor Sports Water Bottle</v>
      </c>
      <c r="O764" s="1" t="str">
        <f>_xlfn.XLOOKUP(D764,Product_Dim!$A$2:$A$101,Product_Dim!$C$2:$C$101)</f>
        <v>Sports</v>
      </c>
      <c r="P764" s="1">
        <f>_xlfn.XLOOKUP(D764,Product_Dim!$A$2:$A$101,Product_Dim!$H$2:$H$101)</f>
        <v>131.51</v>
      </c>
      <c r="Q764" s="1" t="str">
        <f>_xlfn.XLOOKUP(C764,'Customer_Dim'!$A$2:$A$501,'Customer_Dim'!$I$2:$I$501)</f>
        <v>Platinum</v>
      </c>
      <c r="R764" s="1" t="str">
        <f>_xlfn.XLOOKUP(C764,'Customer_Dim'!$A$2:$A$501,'Customer_Dim'!$D$2:$D$501)</f>
        <v>Female</v>
      </c>
      <c r="S764" s="1" t="str">
        <f>_xlfn.XLOOKUP(C764,'Customer_Dim'!$A$2:$A$501,'Customer_Dim'!$L$2:$L$501)</f>
        <v>Middle Age</v>
      </c>
      <c r="T764" s="1" t="str">
        <f>_xlfn.XLOOKUP(E764,Store_Dim!$A$2:$A$21,Store_Dim!$C$2:$C$21)</f>
        <v>South</v>
      </c>
      <c r="U764" s="1" t="str">
        <f>_xlfn.XLOOKUP(E764,Store_Dim!$A$2:$A$21,Store_Dim!$E$2:$E$21)</f>
        <v>Online</v>
      </c>
      <c r="V764" s="1">
        <f>Table8[[#This Row],[Cost]]*Table8[[#This Row],[Quantity]]</f>
        <v>131.51</v>
      </c>
      <c r="W764" s="1">
        <f>Table8[[#This Row],[Total_Amount]]-Table8[[#This Row],[Total Cost]]</f>
        <v>704.33800000000008</v>
      </c>
    </row>
    <row r="765" spans="1:23" hidden="1" x14ac:dyDescent="0.25">
      <c r="A765" t="s">
        <v>3324</v>
      </c>
      <c r="B765" s="3">
        <v>45830</v>
      </c>
      <c r="C765" t="s">
        <v>582</v>
      </c>
      <c r="D765" t="s">
        <v>1809</v>
      </c>
      <c r="E765" t="s">
        <v>1901</v>
      </c>
      <c r="F765" s="4">
        <f>IF(ISBLANK(Sales_Fact[[#This Row],[Quantity]]),MEDIAN(Sales_Fact[Quantity]),Sales_Fact[[#This Row],[Quantity]])</f>
        <v>3</v>
      </c>
      <c r="G765" s="1">
        <f>IF(ISBLANK(Sales_Fact[[#This Row],[Unit_Price]]),MEDIAN(Sales_Fact[Unit_Price]),Sales_Fact[[#This Row],[Unit_Price]])</f>
        <v>217.22</v>
      </c>
      <c r="H765" s="2">
        <f>IF(ISBLANK(Sales_Fact[[#This Row],[Discount]]),MEDIAN(Sales_Fact[Discount]),Sales_Fact[[#This Row],[Discount]])</f>
        <v>0.06</v>
      </c>
      <c r="I765" t="s">
        <v>1861</v>
      </c>
      <c r="J765" s="1">
        <f>Sales_Fact[[#This Row],[Quantity2]]*Sales_Fact[[#This Row],[Unit_Price3]]*(1-Sales_Fact[[#This Row],[Discount4]])</f>
        <v>612.56039999999996</v>
      </c>
      <c r="K765" s="1">
        <f>Sales_Fact[[#This Row],[Quantity2]]*Sales_Fact[[#This Row],[Unit_Price3]]</f>
        <v>651.66</v>
      </c>
      <c r="L765" s="1">
        <f>Sales_Fact[[#This Row],[Gross Amount]]*Sales_Fact[[#This Row],[Discount4]]</f>
        <v>39.099599999999995</v>
      </c>
      <c r="M765" s="1" t="str">
        <f>IF(Sales_Fact[[#This Row],[Total_Amount5]]&gt;1000,"High Value","Standard")</f>
        <v>Standard</v>
      </c>
      <c r="N765" s="1" t="str">
        <f>_xlfn.XLOOKUP(D765,Product_Dim!$A$2:$A$101,Product_Dim!$B$2:$B$101,"Not Found")</f>
        <v>Kitchen Cutting Board</v>
      </c>
      <c r="O765" s="1" t="str">
        <f>_xlfn.XLOOKUP(D765,Product_Dim!$A$2:$A$101,Product_Dim!$C$2:$C$101)</f>
        <v>Home</v>
      </c>
      <c r="P765" s="1">
        <f>_xlfn.XLOOKUP(D765,Product_Dim!$A$2:$A$101,Product_Dim!$H$2:$H$101)</f>
        <v>176.07</v>
      </c>
      <c r="Q765" s="1" t="str">
        <f>_xlfn.XLOOKUP(C765,'Customer_Dim'!$A$2:$A$501,'Customer_Dim'!$I$2:$I$501)</f>
        <v>Gold</v>
      </c>
      <c r="R765" s="1" t="str">
        <f>_xlfn.XLOOKUP(C765,'Customer_Dim'!$A$2:$A$501,'Customer_Dim'!$D$2:$D$501)</f>
        <v>Female</v>
      </c>
      <c r="S765" s="1" t="str">
        <f>_xlfn.XLOOKUP(C765,'Customer_Dim'!$A$2:$A$501,'Customer_Dim'!$L$2:$L$501)</f>
        <v>Young</v>
      </c>
      <c r="T765" s="1" t="str">
        <f>_xlfn.XLOOKUP(E765,Store_Dim!$A$2:$A$21,Store_Dim!$C$2:$C$21)</f>
        <v>East</v>
      </c>
      <c r="U765" s="1" t="str">
        <f>_xlfn.XLOOKUP(E765,Store_Dim!$A$2:$A$21,Store_Dim!$E$2:$E$21)</f>
        <v>Online</v>
      </c>
      <c r="V765" s="1">
        <f>Table8[[#This Row],[Cost]]*Table8[[#This Row],[Quantity]]</f>
        <v>528.21</v>
      </c>
      <c r="W765" s="1">
        <f>Table8[[#This Row],[Total_Amount]]-Table8[[#This Row],[Total Cost]]</f>
        <v>84.350399999999922</v>
      </c>
    </row>
    <row r="766" spans="1:23" x14ac:dyDescent="0.25">
      <c r="A766" t="s">
        <v>3356</v>
      </c>
      <c r="B766" s="3">
        <v>45272</v>
      </c>
      <c r="C766" t="s">
        <v>585</v>
      </c>
      <c r="D766" t="s">
        <v>1567</v>
      </c>
      <c r="E766" t="s">
        <v>1860</v>
      </c>
      <c r="F766" s="4">
        <f>IF(ISBLANK(Sales_Fact[[#This Row],[Quantity]]),MEDIAN(Sales_Fact[Quantity]),Sales_Fact[[#This Row],[Quantity]])</f>
        <v>1</v>
      </c>
      <c r="G766" s="21">
        <f>IF(ISBLANK(Sales_Fact[[#This Row],[Unit_Price]]),MEDIAN(Sales_Fact[Unit_Price]),Sales_Fact[[#This Row],[Unit_Price]])</f>
        <v>387.99</v>
      </c>
      <c r="H766" s="2">
        <f>IF(ISBLANK(Sales_Fact[[#This Row],[Discount]]),MEDIAN(Sales_Fact[Discount]),Sales_Fact[[#This Row],[Discount]])</f>
        <v>0.3</v>
      </c>
      <c r="I766" t="s">
        <v>1868</v>
      </c>
      <c r="J766" s="21">
        <f>Sales_Fact[[#This Row],[Quantity2]]*Sales_Fact[[#This Row],[Unit_Price3]]*(1-Sales_Fact[[#This Row],[Discount4]])</f>
        <v>271.59299999999996</v>
      </c>
      <c r="K766" s="21">
        <f>Sales_Fact[[#This Row],[Quantity2]]*Sales_Fact[[#This Row],[Unit_Price3]]</f>
        <v>387.99</v>
      </c>
      <c r="L766" s="21">
        <f>Sales_Fact[[#This Row],[Gross Amount]]*Sales_Fact[[#This Row],[Discount4]]</f>
        <v>116.39699999999999</v>
      </c>
      <c r="M766" s="1" t="str">
        <f>IF(Sales_Fact[[#This Row],[Total_Amount5]]&gt;1000,"High Value","Standard")</f>
        <v>Standard</v>
      </c>
      <c r="N766" s="1" t="str">
        <f>_xlfn.XLOOKUP(D766,Product_Dim!$A$2:$A$101,Product_Dim!$B$2:$B$101,"Not Found")</f>
        <v>Herbal Face Moisturizer</v>
      </c>
      <c r="O766" s="1" t="str">
        <f>_xlfn.XLOOKUP(D766,Product_Dim!$A$2:$A$101,Product_Dim!$C$2:$C$101)</f>
        <v>Beauty</v>
      </c>
      <c r="P766" s="1">
        <f>_xlfn.XLOOKUP(D766,Product_Dim!$A$2:$A$101,Product_Dim!$H$2:$H$101)</f>
        <v>312.8</v>
      </c>
      <c r="Q766" s="1" t="str">
        <f>_xlfn.XLOOKUP(C766,'Customer_Dim'!$A$2:$A$501,'Customer_Dim'!$I$2:$I$501)</f>
        <v>Platinum</v>
      </c>
      <c r="R766" s="1" t="str">
        <f>_xlfn.XLOOKUP(C766,'Customer_Dim'!$A$2:$A$501,'Customer_Dim'!$D$2:$D$501)</f>
        <v>Male</v>
      </c>
      <c r="S766" s="1" t="str">
        <f>_xlfn.XLOOKUP(C766,'Customer_Dim'!$A$2:$A$501,'Customer_Dim'!$L$2:$L$501)</f>
        <v>Senior</v>
      </c>
      <c r="T766" s="1" t="str">
        <f>_xlfn.XLOOKUP(E766,Store_Dim!$A$2:$A$21,Store_Dim!$C$2:$C$21)</f>
        <v>North</v>
      </c>
      <c r="U766" s="1" t="str">
        <f>_xlfn.XLOOKUP(E766,Store_Dim!$A$2:$A$21,Store_Dim!$E$2:$E$21)</f>
        <v>Outlet</v>
      </c>
      <c r="V766" s="21">
        <f>Table8[[#This Row],[Cost]]*Table8[[#This Row],[Quantity]]</f>
        <v>312.8</v>
      </c>
      <c r="W766" s="21">
        <f>Table8[[#This Row],[Total_Amount]]-Table8[[#This Row],[Total Cost]]</f>
        <v>-41.20700000000005</v>
      </c>
    </row>
    <row r="767" spans="1:23" hidden="1" x14ac:dyDescent="0.25">
      <c r="A767" t="s">
        <v>2402</v>
      </c>
      <c r="B767" s="3">
        <v>45372</v>
      </c>
      <c r="C767" t="s">
        <v>585</v>
      </c>
      <c r="D767" t="s">
        <v>1737</v>
      </c>
      <c r="E767" t="s">
        <v>1881</v>
      </c>
      <c r="F767" s="4">
        <f>IF(ISBLANK(Sales_Fact[[#This Row],[Quantity]]),MEDIAN(Sales_Fact[Quantity]),Sales_Fact[[#This Row],[Quantity]])</f>
        <v>4</v>
      </c>
      <c r="G767" s="1">
        <f>IF(ISBLANK(Sales_Fact[[#This Row],[Unit_Price]]),MEDIAN(Sales_Fact[Unit_Price]),Sales_Fact[[#This Row],[Unit_Price]])</f>
        <v>186.24</v>
      </c>
      <c r="H767" s="2">
        <f>IF(ISBLANK(Sales_Fact[[#This Row],[Discount]]),MEDIAN(Sales_Fact[Discount]),Sales_Fact[[#This Row],[Discount]])</f>
        <v>0.23</v>
      </c>
      <c r="I767" t="s">
        <v>1861</v>
      </c>
      <c r="J767" s="1">
        <f>Sales_Fact[[#This Row],[Quantity2]]*Sales_Fact[[#This Row],[Unit_Price3]]*(1-Sales_Fact[[#This Row],[Discount4]])</f>
        <v>573.61920000000009</v>
      </c>
      <c r="K767" s="1">
        <f>Sales_Fact[[#This Row],[Quantity2]]*Sales_Fact[[#This Row],[Unit_Price3]]</f>
        <v>744.96</v>
      </c>
      <c r="L767" s="1">
        <f>Sales_Fact[[#This Row],[Gross Amount]]*Sales_Fact[[#This Row],[Discount4]]</f>
        <v>171.34080000000003</v>
      </c>
      <c r="M767" s="1" t="str">
        <f>IF(Sales_Fact[[#This Row],[Total_Amount5]]&gt;1000,"High Value","Standard")</f>
        <v>Standard</v>
      </c>
      <c r="N767" s="1" t="str">
        <f>_xlfn.XLOOKUP(D767,Product_Dim!$A$2:$A$101,Product_Dim!$B$2:$B$101,"Not Found")</f>
        <v>Laptop Cooling Pad</v>
      </c>
      <c r="O767" s="1" t="str">
        <f>_xlfn.XLOOKUP(D767,Product_Dim!$A$2:$A$101,Product_Dim!$C$2:$C$101)</f>
        <v>Electronics</v>
      </c>
      <c r="P767" s="1">
        <f>_xlfn.XLOOKUP(D767,Product_Dim!$A$2:$A$101,Product_Dim!$H$2:$H$101)</f>
        <v>86.42</v>
      </c>
      <c r="Q767" s="1" t="str">
        <f>_xlfn.XLOOKUP(C767,'Customer_Dim'!$A$2:$A$501,'Customer_Dim'!$I$2:$I$501)</f>
        <v>Platinum</v>
      </c>
      <c r="R767" s="1" t="str">
        <f>_xlfn.XLOOKUP(C767,'Customer_Dim'!$A$2:$A$501,'Customer_Dim'!$D$2:$D$501)</f>
        <v>Male</v>
      </c>
      <c r="S767" s="1" t="str">
        <f>_xlfn.XLOOKUP(C767,'Customer_Dim'!$A$2:$A$501,'Customer_Dim'!$L$2:$L$501)</f>
        <v>Senior</v>
      </c>
      <c r="T767" s="1" t="str">
        <f>_xlfn.XLOOKUP(E767,Store_Dim!$A$2:$A$21,Store_Dim!$C$2:$C$21)</f>
        <v>South</v>
      </c>
      <c r="U767" s="1" t="str">
        <f>_xlfn.XLOOKUP(E767,Store_Dim!$A$2:$A$21,Store_Dim!$E$2:$E$21)</f>
        <v>Outlet</v>
      </c>
      <c r="V767" s="1">
        <f>Table8[[#This Row],[Cost]]*Table8[[#This Row],[Quantity]]</f>
        <v>345.68</v>
      </c>
      <c r="W767" s="1">
        <f>Table8[[#This Row],[Total_Amount]]-Table8[[#This Row],[Total Cost]]</f>
        <v>227.93920000000008</v>
      </c>
    </row>
    <row r="768" spans="1:23" x14ac:dyDescent="0.25">
      <c r="A768" t="s">
        <v>2056</v>
      </c>
      <c r="B768" s="3">
        <v>45795</v>
      </c>
      <c r="C768" t="s">
        <v>585</v>
      </c>
      <c r="D768" t="s">
        <v>1698</v>
      </c>
      <c r="E768" t="s">
        <v>1931</v>
      </c>
      <c r="F768" s="4">
        <f>IF(ISBLANK(Sales_Fact[[#This Row],[Quantity]]),MEDIAN(Sales_Fact[Quantity]),Sales_Fact[[#This Row],[Quantity]])</f>
        <v>4</v>
      </c>
      <c r="G768" s="21">
        <f>IF(ISBLANK(Sales_Fact[[#This Row],[Unit_Price]]),MEDIAN(Sales_Fact[Unit_Price]),Sales_Fact[[#This Row],[Unit_Price]])</f>
        <v>609.05999999999995</v>
      </c>
      <c r="H768" s="2">
        <f>IF(ISBLANK(Sales_Fact[[#This Row],[Discount]]),MEDIAN(Sales_Fact[Discount]),Sales_Fact[[#This Row],[Discount]])</f>
        <v>0.22</v>
      </c>
      <c r="I768" t="s">
        <v>1864</v>
      </c>
      <c r="J768" s="21">
        <f>Sales_Fact[[#This Row],[Quantity2]]*Sales_Fact[[#This Row],[Unit_Price3]]*(1-Sales_Fact[[#This Row],[Discount4]])</f>
        <v>1900.2672</v>
      </c>
      <c r="K768" s="21">
        <f>Sales_Fact[[#This Row],[Quantity2]]*Sales_Fact[[#This Row],[Unit_Price3]]</f>
        <v>2436.2399999999998</v>
      </c>
      <c r="L768" s="21">
        <f>Sales_Fact[[#This Row],[Gross Amount]]*Sales_Fact[[#This Row],[Discount4]]</f>
        <v>535.97280000000001</v>
      </c>
      <c r="M768" s="1" t="str">
        <f>IF(Sales_Fact[[#This Row],[Total_Amount5]]&gt;1000,"High Value","Standard")</f>
        <v>High Value</v>
      </c>
      <c r="N768" s="1" t="str">
        <f>_xlfn.XLOOKUP(D768,Product_Dim!$A$2:$A$101,Product_Dim!$B$2:$B$101,"Not Found")</f>
        <v>Men's Roll-On Perfume</v>
      </c>
      <c r="O768" s="1" t="str">
        <f>_xlfn.XLOOKUP(D768,Product_Dim!$A$2:$A$101,Product_Dim!$C$2:$C$101)</f>
        <v>Beauty</v>
      </c>
      <c r="P768" s="1">
        <f>_xlfn.XLOOKUP(D768,Product_Dim!$A$2:$A$101,Product_Dim!$H$2:$H$101)</f>
        <v>43.29</v>
      </c>
      <c r="Q768" s="1" t="str">
        <f>_xlfn.XLOOKUP(C768,'Customer_Dim'!$A$2:$A$501,'Customer_Dim'!$I$2:$I$501)</f>
        <v>Platinum</v>
      </c>
      <c r="R768" s="1" t="str">
        <f>_xlfn.XLOOKUP(C768,'Customer_Dim'!$A$2:$A$501,'Customer_Dim'!$D$2:$D$501)</f>
        <v>Male</v>
      </c>
      <c r="S768" s="1" t="str">
        <f>_xlfn.XLOOKUP(C768,'Customer_Dim'!$A$2:$A$501,'Customer_Dim'!$L$2:$L$501)</f>
        <v>Senior</v>
      </c>
      <c r="T768" s="1" t="str">
        <f>_xlfn.XLOOKUP(E768,Store_Dim!$A$2:$A$21,Store_Dim!$C$2:$C$21)</f>
        <v>South</v>
      </c>
      <c r="U768" s="1" t="str">
        <f>_xlfn.XLOOKUP(E768,Store_Dim!$A$2:$A$21,Store_Dim!$E$2:$E$21)</f>
        <v>Online</v>
      </c>
      <c r="V768" s="21">
        <f>Table8[[#This Row],[Cost]]*Table8[[#This Row],[Quantity]]</f>
        <v>173.16</v>
      </c>
      <c r="W768" s="21">
        <f>Table8[[#This Row],[Total_Amount]]-Table8[[#This Row],[Total Cost]]</f>
        <v>1727.1071999999999</v>
      </c>
    </row>
    <row r="769" spans="1:23" hidden="1" x14ac:dyDescent="0.25">
      <c r="A769" t="s">
        <v>3292</v>
      </c>
      <c r="B769" s="3">
        <v>45277</v>
      </c>
      <c r="C769" t="s">
        <v>585</v>
      </c>
      <c r="D769" t="s">
        <v>1794</v>
      </c>
      <c r="E769" t="s">
        <v>1890</v>
      </c>
      <c r="F769" s="4">
        <f>IF(ISBLANK(Sales_Fact[[#This Row],[Quantity]]),MEDIAN(Sales_Fact[Quantity]),Sales_Fact[[#This Row],[Quantity]])</f>
        <v>1</v>
      </c>
      <c r="G769" s="1">
        <f>IF(ISBLANK(Sales_Fact[[#This Row],[Unit_Price]]),MEDIAN(Sales_Fact[Unit_Price]),Sales_Fact[[#This Row],[Unit_Price]])</f>
        <v>827.91</v>
      </c>
      <c r="H769" s="2">
        <f>IF(ISBLANK(Sales_Fact[[#This Row],[Discount]]),MEDIAN(Sales_Fact[Discount]),Sales_Fact[[#This Row],[Discount]])</f>
        <v>0.21</v>
      </c>
      <c r="I769" t="s">
        <v>1868</v>
      </c>
      <c r="J769" s="1">
        <f>Sales_Fact[[#This Row],[Quantity2]]*Sales_Fact[[#This Row],[Unit_Price3]]*(1-Sales_Fact[[#This Row],[Discount4]])</f>
        <v>654.0489</v>
      </c>
      <c r="K769" s="1">
        <f>Sales_Fact[[#This Row],[Quantity2]]*Sales_Fact[[#This Row],[Unit_Price3]]</f>
        <v>827.91</v>
      </c>
      <c r="L769" s="1">
        <f>Sales_Fact[[#This Row],[Gross Amount]]*Sales_Fact[[#This Row],[Discount4]]</f>
        <v>173.86109999999999</v>
      </c>
      <c r="M769" s="1" t="str">
        <f>IF(Sales_Fact[[#This Row],[Total_Amount5]]&gt;1000,"High Value","Standard")</f>
        <v>Standard</v>
      </c>
      <c r="N769" s="1" t="str">
        <f>_xlfn.XLOOKUP(D769,Product_Dim!$A$2:$A$101,Product_Dim!$B$2:$B$101,"Not Found")</f>
        <v>Badminton Racket Set</v>
      </c>
      <c r="O769" s="1" t="str">
        <f>_xlfn.XLOOKUP(D769,Product_Dim!$A$2:$A$101,Product_Dim!$C$2:$C$101)</f>
        <v>Sports</v>
      </c>
      <c r="P769" s="1">
        <f>_xlfn.XLOOKUP(D769,Product_Dim!$A$2:$A$101,Product_Dim!$H$2:$H$101)</f>
        <v>285.54000000000002</v>
      </c>
      <c r="Q769" s="1" t="str">
        <f>_xlfn.XLOOKUP(C769,'Customer_Dim'!$A$2:$A$501,'Customer_Dim'!$I$2:$I$501)</f>
        <v>Platinum</v>
      </c>
      <c r="R769" s="1" t="str">
        <f>_xlfn.XLOOKUP(C769,'Customer_Dim'!$A$2:$A$501,'Customer_Dim'!$D$2:$D$501)</f>
        <v>Male</v>
      </c>
      <c r="S769" s="1" t="str">
        <f>_xlfn.XLOOKUP(C769,'Customer_Dim'!$A$2:$A$501,'Customer_Dim'!$L$2:$L$501)</f>
        <v>Senior</v>
      </c>
      <c r="T769" s="1" t="str">
        <f>_xlfn.XLOOKUP(E769,Store_Dim!$A$2:$A$21,Store_Dim!$C$2:$C$21)</f>
        <v>South</v>
      </c>
      <c r="U769" s="1" t="str">
        <f>_xlfn.XLOOKUP(E769,Store_Dim!$A$2:$A$21,Store_Dim!$E$2:$E$21)</f>
        <v>Flagship</v>
      </c>
      <c r="V769" s="1">
        <f>Table8[[#This Row],[Cost]]*Table8[[#This Row],[Quantity]]</f>
        <v>285.54000000000002</v>
      </c>
      <c r="W769" s="1">
        <f>Table8[[#This Row],[Total_Amount]]-Table8[[#This Row],[Total Cost]]</f>
        <v>368.50889999999998</v>
      </c>
    </row>
    <row r="770" spans="1:23" hidden="1" x14ac:dyDescent="0.25">
      <c r="A770" t="s">
        <v>2312</v>
      </c>
      <c r="B770" s="3">
        <v>45462</v>
      </c>
      <c r="C770" t="s">
        <v>585</v>
      </c>
      <c r="D770" t="s">
        <v>1548</v>
      </c>
      <c r="E770" t="s">
        <v>1886</v>
      </c>
      <c r="F770" s="4">
        <f>IF(ISBLANK(Sales_Fact[[#This Row],[Quantity]]),MEDIAN(Sales_Fact[Quantity]),Sales_Fact[[#This Row],[Quantity]])</f>
        <v>1</v>
      </c>
      <c r="G770" s="1">
        <f>IF(ISBLANK(Sales_Fact[[#This Row],[Unit_Price]]),MEDIAN(Sales_Fact[Unit_Price]),Sales_Fact[[#This Row],[Unit_Price]])</f>
        <v>303.79000000000002</v>
      </c>
      <c r="H770" s="2">
        <f>IF(ISBLANK(Sales_Fact[[#This Row],[Discount]]),MEDIAN(Sales_Fact[Discount]),Sales_Fact[[#This Row],[Discount]])</f>
        <v>0.24</v>
      </c>
      <c r="I770" t="s">
        <v>1868</v>
      </c>
      <c r="J770" s="1">
        <f>Sales_Fact[[#This Row],[Quantity2]]*Sales_Fact[[#This Row],[Unit_Price3]]*(1-Sales_Fact[[#This Row],[Discount4]])</f>
        <v>230.88040000000001</v>
      </c>
      <c r="K770" s="1">
        <f>Sales_Fact[[#This Row],[Quantity2]]*Sales_Fact[[#This Row],[Unit_Price3]]</f>
        <v>303.79000000000002</v>
      </c>
      <c r="L770" s="1">
        <f>Sales_Fact[[#This Row],[Gross Amount]]*Sales_Fact[[#This Row],[Discount4]]</f>
        <v>72.909599999999998</v>
      </c>
      <c r="M770" s="1" t="str">
        <f>IF(Sales_Fact[[#This Row],[Total_Amount5]]&gt;1000,"High Value","Standard")</f>
        <v>Standard</v>
      </c>
      <c r="N770" s="1" t="str">
        <f>_xlfn.XLOOKUP(D770,Product_Dim!$A$2:$A$101,Product_Dim!$B$2:$B$101,"Not Found")</f>
        <v>Brother Laser Printer</v>
      </c>
      <c r="O770" s="1" t="str">
        <f>_xlfn.XLOOKUP(D770,Product_Dim!$A$2:$A$101,Product_Dim!$C$2:$C$101)</f>
        <v>Electronics</v>
      </c>
      <c r="P770" s="1">
        <f>_xlfn.XLOOKUP(D770,Product_Dim!$A$2:$A$101,Product_Dim!$H$2:$H$101)</f>
        <v>112.42</v>
      </c>
      <c r="Q770" s="1" t="str">
        <f>_xlfn.XLOOKUP(C770,'Customer_Dim'!$A$2:$A$501,'Customer_Dim'!$I$2:$I$501)</f>
        <v>Platinum</v>
      </c>
      <c r="R770" s="1" t="str">
        <f>_xlfn.XLOOKUP(C770,'Customer_Dim'!$A$2:$A$501,'Customer_Dim'!$D$2:$D$501)</f>
        <v>Male</v>
      </c>
      <c r="S770" s="1" t="str">
        <f>_xlfn.XLOOKUP(C770,'Customer_Dim'!$A$2:$A$501,'Customer_Dim'!$L$2:$L$501)</f>
        <v>Senior</v>
      </c>
      <c r="T770" s="1" t="str">
        <f>_xlfn.XLOOKUP(E770,Store_Dim!$A$2:$A$21,Store_Dim!$C$2:$C$21)</f>
        <v>West</v>
      </c>
      <c r="U770" s="1" t="str">
        <f>_xlfn.XLOOKUP(E770,Store_Dim!$A$2:$A$21,Store_Dim!$E$2:$E$21)</f>
        <v>Flagship</v>
      </c>
      <c r="V770" s="1">
        <f>Table8[[#This Row],[Cost]]*Table8[[#This Row],[Quantity]]</f>
        <v>112.42</v>
      </c>
      <c r="W770" s="1">
        <f>Table8[[#This Row],[Total_Amount]]-Table8[[#This Row],[Total Cost]]</f>
        <v>118.46040000000001</v>
      </c>
    </row>
    <row r="771" spans="1:23" x14ac:dyDescent="0.25">
      <c r="A771" t="s">
        <v>2656</v>
      </c>
      <c r="B771" s="3">
        <v>45486</v>
      </c>
      <c r="C771" t="s">
        <v>588</v>
      </c>
      <c r="D771" t="s">
        <v>1800</v>
      </c>
      <c r="E771" t="s">
        <v>1879</v>
      </c>
      <c r="F771" s="4">
        <f>IF(ISBLANK(Sales_Fact[[#This Row],[Quantity]]),MEDIAN(Sales_Fact[Quantity]),Sales_Fact[[#This Row],[Quantity]])</f>
        <v>2</v>
      </c>
      <c r="G771" s="21">
        <f>IF(ISBLANK(Sales_Fact[[#This Row],[Unit_Price]]),MEDIAN(Sales_Fact[Unit_Price]),Sales_Fact[[#This Row],[Unit_Price]])</f>
        <v>365.91</v>
      </c>
      <c r="H771" s="2">
        <f>IF(ISBLANK(Sales_Fact[[#This Row],[Discount]]),MEDIAN(Sales_Fact[Discount]),Sales_Fact[[#This Row],[Discount]])</f>
        <v>0.14000000000000001</v>
      </c>
      <c r="I771" t="s">
        <v>1864</v>
      </c>
      <c r="J771" s="21">
        <f>Sales_Fact[[#This Row],[Quantity2]]*Sales_Fact[[#This Row],[Unit_Price3]]*(1-Sales_Fact[[#This Row],[Discount4]])</f>
        <v>629.36520000000007</v>
      </c>
      <c r="K771" s="21">
        <f>Sales_Fact[[#This Row],[Quantity2]]*Sales_Fact[[#This Row],[Unit_Price3]]</f>
        <v>731.82</v>
      </c>
      <c r="L771" s="21">
        <f>Sales_Fact[[#This Row],[Gross Amount]]*Sales_Fact[[#This Row],[Discount4]]</f>
        <v>102.45480000000002</v>
      </c>
      <c r="M771" s="1" t="str">
        <f>IF(Sales_Fact[[#This Row],[Total_Amount5]]&gt;1000,"High Value","Standard")</f>
        <v>Standard</v>
      </c>
      <c r="N771" s="1" t="str">
        <f>_xlfn.XLOOKUP(D771,Product_Dim!$A$2:$A$101,Product_Dim!$B$2:$B$101,"Not Found")</f>
        <v>Hydrating Face Cleanser</v>
      </c>
      <c r="O771" s="1" t="str">
        <f>_xlfn.XLOOKUP(D771,Product_Dim!$A$2:$A$101,Product_Dim!$C$2:$C$101)</f>
        <v>Beauty</v>
      </c>
      <c r="P771" s="1">
        <f>_xlfn.XLOOKUP(D771,Product_Dim!$A$2:$A$101,Product_Dim!$H$2:$H$101)</f>
        <v>242.96499999999997</v>
      </c>
      <c r="Q771" s="1" t="str">
        <f>_xlfn.XLOOKUP(C771,'Customer_Dim'!$A$2:$A$501,'Customer_Dim'!$I$2:$I$501)</f>
        <v>Silver</v>
      </c>
      <c r="R771" s="1" t="str">
        <f>_xlfn.XLOOKUP(C771,'Customer_Dim'!$A$2:$A$501,'Customer_Dim'!$D$2:$D$501)</f>
        <v>Male</v>
      </c>
      <c r="S771" s="1" t="str">
        <f>_xlfn.XLOOKUP(C771,'Customer_Dim'!$A$2:$A$501,'Customer_Dim'!$L$2:$L$501)</f>
        <v>Middle Age</v>
      </c>
      <c r="T771" s="1" t="str">
        <f>_xlfn.XLOOKUP(E771,Store_Dim!$A$2:$A$21,Store_Dim!$C$2:$C$21)</f>
        <v>East</v>
      </c>
      <c r="U771" s="1" t="str">
        <f>_xlfn.XLOOKUP(E771,Store_Dim!$A$2:$A$21,Store_Dim!$E$2:$E$21)</f>
        <v>Flagship</v>
      </c>
      <c r="V771" s="21">
        <f>Table8[[#This Row],[Cost]]*Table8[[#This Row],[Quantity]]</f>
        <v>485.92999999999995</v>
      </c>
      <c r="W771" s="21">
        <f>Table8[[#This Row],[Total_Amount]]-Table8[[#This Row],[Total Cost]]</f>
        <v>143.43520000000012</v>
      </c>
    </row>
    <row r="772" spans="1:23" hidden="1" x14ac:dyDescent="0.25">
      <c r="A772" t="s">
        <v>1964</v>
      </c>
      <c r="B772" s="3">
        <v>45885</v>
      </c>
      <c r="C772" t="s">
        <v>588</v>
      </c>
      <c r="D772" t="s">
        <v>1707</v>
      </c>
      <c r="E772" t="s">
        <v>1866</v>
      </c>
      <c r="F772" s="4">
        <f>IF(ISBLANK(Sales_Fact[[#This Row],[Quantity]]),MEDIAN(Sales_Fact[Quantity]),Sales_Fact[[#This Row],[Quantity]])</f>
        <v>3</v>
      </c>
      <c r="G772" s="1">
        <f>IF(ISBLANK(Sales_Fact[[#This Row],[Unit_Price]]),MEDIAN(Sales_Fact[Unit_Price]),Sales_Fact[[#This Row],[Unit_Price]])</f>
        <v>852.72</v>
      </c>
      <c r="H772" s="2">
        <f>IF(ISBLANK(Sales_Fact[[#This Row],[Discount]]),MEDIAN(Sales_Fact[Discount]),Sales_Fact[[#This Row],[Discount]])</f>
        <v>0.16</v>
      </c>
      <c r="I772" t="s">
        <v>1868</v>
      </c>
      <c r="J772" s="1">
        <f>Sales_Fact[[#This Row],[Quantity2]]*Sales_Fact[[#This Row],[Unit_Price3]]*(1-Sales_Fact[[#This Row],[Discount4]])</f>
        <v>2148.8543999999997</v>
      </c>
      <c r="K772" s="1">
        <f>Sales_Fact[[#This Row],[Quantity2]]*Sales_Fact[[#This Row],[Unit_Price3]]</f>
        <v>2558.16</v>
      </c>
      <c r="L772" s="1">
        <f>Sales_Fact[[#This Row],[Gross Amount]]*Sales_Fact[[#This Row],[Discount4]]</f>
        <v>409.30559999999997</v>
      </c>
      <c r="M772" s="1" t="str">
        <f>IF(Sales_Fact[[#This Row],[Total_Amount5]]&gt;1000,"High Value","Standard")</f>
        <v>High Value</v>
      </c>
      <c r="N772" s="1" t="str">
        <f>_xlfn.XLOOKUP(D772,Product_Dim!$A$2:$A$101,Product_Dim!$B$2:$B$101,"Not Found")</f>
        <v>Rugby Ball</v>
      </c>
      <c r="O772" s="1" t="str">
        <f>_xlfn.XLOOKUP(D772,Product_Dim!$A$2:$A$101,Product_Dim!$C$2:$C$101)</f>
        <v>Sports</v>
      </c>
      <c r="P772" s="1">
        <f>_xlfn.XLOOKUP(D772,Product_Dim!$A$2:$A$101,Product_Dim!$H$2:$H$101)</f>
        <v>212.26</v>
      </c>
      <c r="Q772" s="1" t="str">
        <f>_xlfn.XLOOKUP(C772,'Customer_Dim'!$A$2:$A$501,'Customer_Dim'!$I$2:$I$501)</f>
        <v>Silver</v>
      </c>
      <c r="R772" s="1" t="str">
        <f>_xlfn.XLOOKUP(C772,'Customer_Dim'!$A$2:$A$501,'Customer_Dim'!$D$2:$D$501)</f>
        <v>Male</v>
      </c>
      <c r="S772" s="1" t="str">
        <f>_xlfn.XLOOKUP(C772,'Customer_Dim'!$A$2:$A$501,'Customer_Dim'!$L$2:$L$501)</f>
        <v>Middle Age</v>
      </c>
      <c r="T772" s="1" t="str">
        <f>_xlfn.XLOOKUP(E772,Store_Dim!$A$2:$A$21,Store_Dim!$C$2:$C$21)</f>
        <v>West</v>
      </c>
      <c r="U772" s="1" t="str">
        <f>_xlfn.XLOOKUP(E772,Store_Dim!$A$2:$A$21,Store_Dim!$E$2:$E$21)</f>
        <v>Online</v>
      </c>
      <c r="V772" s="1">
        <f>Table8[[#This Row],[Cost]]*Table8[[#This Row],[Quantity]]</f>
        <v>636.78</v>
      </c>
      <c r="W772" s="1">
        <f>Table8[[#This Row],[Total_Amount]]-Table8[[#This Row],[Total Cost]]</f>
        <v>1512.0743999999997</v>
      </c>
    </row>
    <row r="773" spans="1:23" hidden="1" x14ac:dyDescent="0.25">
      <c r="A773" t="s">
        <v>3793</v>
      </c>
      <c r="B773" s="3">
        <v>45760</v>
      </c>
      <c r="C773" t="s">
        <v>588</v>
      </c>
      <c r="D773" t="s">
        <v>1776</v>
      </c>
      <c r="E773" t="s">
        <v>1913</v>
      </c>
      <c r="F773" s="4">
        <f>IF(ISBLANK(Sales_Fact[[#This Row],[Quantity]]),MEDIAN(Sales_Fact[Quantity]),Sales_Fact[[#This Row],[Quantity]])</f>
        <v>1</v>
      </c>
      <c r="G773" s="1">
        <f>IF(ISBLANK(Sales_Fact[[#This Row],[Unit_Price]]),MEDIAN(Sales_Fact[Unit_Price]),Sales_Fact[[#This Row],[Unit_Price]])</f>
        <v>768.25</v>
      </c>
      <c r="H773" s="2">
        <f>IF(ISBLANK(Sales_Fact[[#This Row],[Discount]]),MEDIAN(Sales_Fact[Discount]),Sales_Fact[[#This Row],[Discount]])</f>
        <v>0.18</v>
      </c>
      <c r="I773" t="s">
        <v>1868</v>
      </c>
      <c r="J773" s="1">
        <f>Sales_Fact[[#This Row],[Quantity2]]*Sales_Fact[[#This Row],[Unit_Price3]]*(1-Sales_Fact[[#This Row],[Discount4]])</f>
        <v>629.96500000000003</v>
      </c>
      <c r="K773" s="1">
        <f>Sales_Fact[[#This Row],[Quantity2]]*Sales_Fact[[#This Row],[Unit_Price3]]</f>
        <v>768.25</v>
      </c>
      <c r="L773" s="1">
        <f>Sales_Fact[[#This Row],[Gross Amount]]*Sales_Fact[[#This Row],[Discount4]]</f>
        <v>138.285</v>
      </c>
      <c r="M773" s="1" t="str">
        <f>IF(Sales_Fact[[#This Row],[Total_Amount5]]&gt;1000,"High Value","Standard")</f>
        <v>Standard</v>
      </c>
      <c r="N773" s="1" t="str">
        <f>_xlfn.XLOOKUP(D773,Product_Dim!$A$2:$A$101,Product_Dim!$B$2:$B$101,"Not Found")</f>
        <v>Women's Ankle Boots</v>
      </c>
      <c r="O773" s="1" t="str">
        <f>_xlfn.XLOOKUP(D773,Product_Dim!$A$2:$A$101,Product_Dim!$C$2:$C$101)</f>
        <v>Clothing</v>
      </c>
      <c r="P773" s="1">
        <f>_xlfn.XLOOKUP(D773,Product_Dim!$A$2:$A$101,Product_Dim!$H$2:$H$101)</f>
        <v>158.13999999999999</v>
      </c>
      <c r="Q773" s="1" t="str">
        <f>_xlfn.XLOOKUP(C773,'Customer_Dim'!$A$2:$A$501,'Customer_Dim'!$I$2:$I$501)</f>
        <v>Silver</v>
      </c>
      <c r="R773" s="1" t="str">
        <f>_xlfn.XLOOKUP(C773,'Customer_Dim'!$A$2:$A$501,'Customer_Dim'!$D$2:$D$501)</f>
        <v>Male</v>
      </c>
      <c r="S773" s="1" t="str">
        <f>_xlfn.XLOOKUP(C773,'Customer_Dim'!$A$2:$A$501,'Customer_Dim'!$L$2:$L$501)</f>
        <v>Middle Age</v>
      </c>
      <c r="T773" s="1" t="str">
        <f>_xlfn.XLOOKUP(E773,Store_Dim!$A$2:$A$21,Store_Dim!$C$2:$C$21)</f>
        <v>North</v>
      </c>
      <c r="U773" s="1" t="str">
        <f>_xlfn.XLOOKUP(E773,Store_Dim!$A$2:$A$21,Store_Dim!$E$2:$E$21)</f>
        <v>Online</v>
      </c>
      <c r="V773" s="1">
        <f>Table8[[#This Row],[Cost]]*Table8[[#This Row],[Quantity]]</f>
        <v>158.13999999999999</v>
      </c>
      <c r="W773" s="1">
        <f>Table8[[#This Row],[Total_Amount]]-Table8[[#This Row],[Total Cost]]</f>
        <v>471.82500000000005</v>
      </c>
    </row>
    <row r="774" spans="1:23" hidden="1" x14ac:dyDescent="0.25">
      <c r="A774" t="s">
        <v>3145</v>
      </c>
      <c r="B774" s="3">
        <v>45367</v>
      </c>
      <c r="C774" t="s">
        <v>588</v>
      </c>
      <c r="D774" t="s">
        <v>1761</v>
      </c>
      <c r="E774" t="s">
        <v>1874</v>
      </c>
      <c r="F774" s="4">
        <f>IF(ISBLANK(Sales_Fact[[#This Row],[Quantity]]),MEDIAN(Sales_Fact[Quantity]),Sales_Fact[[#This Row],[Quantity]])</f>
        <v>2</v>
      </c>
      <c r="G774" s="1">
        <f>IF(ISBLANK(Sales_Fact[[#This Row],[Unit_Price]]),MEDIAN(Sales_Fact[Unit_Price]),Sales_Fact[[#This Row],[Unit_Price]])</f>
        <v>318.62</v>
      </c>
      <c r="H774" s="2">
        <f>IF(ISBLANK(Sales_Fact[[#This Row],[Discount]]),MEDIAN(Sales_Fact[Discount]),Sales_Fact[[#This Row],[Discount]])</f>
        <v>0.02</v>
      </c>
      <c r="I774" t="s">
        <v>1864</v>
      </c>
      <c r="J774" s="1">
        <f>Sales_Fact[[#This Row],[Quantity2]]*Sales_Fact[[#This Row],[Unit_Price3]]*(1-Sales_Fact[[#This Row],[Discount4]])</f>
        <v>624.49519999999995</v>
      </c>
      <c r="K774" s="1">
        <f>Sales_Fact[[#This Row],[Quantity2]]*Sales_Fact[[#This Row],[Unit_Price3]]</f>
        <v>637.24</v>
      </c>
      <c r="L774" s="1">
        <f>Sales_Fact[[#This Row],[Gross Amount]]*Sales_Fact[[#This Row],[Discount4]]</f>
        <v>12.7448</v>
      </c>
      <c r="M774" s="1" t="str">
        <f>IF(Sales_Fact[[#This Row],[Total_Amount5]]&gt;1000,"High Value","Standard")</f>
        <v>Standard</v>
      </c>
      <c r="N774" s="1" t="str">
        <f>_xlfn.XLOOKUP(D774,Product_Dim!$A$2:$A$101,Product_Dim!$B$2:$B$101,"Not Found")</f>
        <v>Kitchen Storage Rack</v>
      </c>
      <c r="O774" s="1" t="str">
        <f>_xlfn.XLOOKUP(D774,Product_Dim!$A$2:$A$101,Product_Dim!$C$2:$C$101)</f>
        <v>Home</v>
      </c>
      <c r="P774" s="1">
        <f>_xlfn.XLOOKUP(D774,Product_Dim!$A$2:$A$101,Product_Dim!$H$2:$H$101)</f>
        <v>138.05000000000001</v>
      </c>
      <c r="Q774" s="1" t="str">
        <f>_xlfn.XLOOKUP(C774,'Customer_Dim'!$A$2:$A$501,'Customer_Dim'!$I$2:$I$501)</f>
        <v>Silver</v>
      </c>
      <c r="R774" s="1" t="str">
        <f>_xlfn.XLOOKUP(C774,'Customer_Dim'!$A$2:$A$501,'Customer_Dim'!$D$2:$D$501)</f>
        <v>Male</v>
      </c>
      <c r="S774" s="1" t="str">
        <f>_xlfn.XLOOKUP(C774,'Customer_Dim'!$A$2:$A$501,'Customer_Dim'!$L$2:$L$501)</f>
        <v>Middle Age</v>
      </c>
      <c r="T774" s="1" t="str">
        <f>_xlfn.XLOOKUP(E774,Store_Dim!$A$2:$A$21,Store_Dim!$C$2:$C$21)</f>
        <v>South</v>
      </c>
      <c r="U774" s="1" t="str">
        <f>_xlfn.XLOOKUP(E774,Store_Dim!$A$2:$A$21,Store_Dim!$E$2:$E$21)</f>
        <v>Online</v>
      </c>
      <c r="V774" s="1">
        <f>Table8[[#This Row],[Cost]]*Table8[[#This Row],[Quantity]]</f>
        <v>276.10000000000002</v>
      </c>
      <c r="W774" s="1">
        <f>Table8[[#This Row],[Total_Amount]]-Table8[[#This Row],[Total Cost]]</f>
        <v>348.39519999999993</v>
      </c>
    </row>
    <row r="775" spans="1:23" hidden="1" x14ac:dyDescent="0.25">
      <c r="A775" t="s">
        <v>2514</v>
      </c>
      <c r="B775" s="3">
        <v>45547</v>
      </c>
      <c r="C775" t="s">
        <v>588</v>
      </c>
      <c r="D775" t="s">
        <v>1824</v>
      </c>
      <c r="E775" t="s">
        <v>1886</v>
      </c>
      <c r="F775" s="4">
        <f>IF(ISBLANK(Sales_Fact[[#This Row],[Quantity]]),MEDIAN(Sales_Fact[Quantity]),Sales_Fact[[#This Row],[Quantity]])</f>
        <v>4</v>
      </c>
      <c r="G775" s="1">
        <f>IF(ISBLANK(Sales_Fact[[#This Row],[Unit_Price]]),MEDIAN(Sales_Fact[Unit_Price]),Sales_Fact[[#This Row],[Unit_Price]])</f>
        <v>402.11</v>
      </c>
      <c r="H775" s="2">
        <f>IF(ISBLANK(Sales_Fact[[#This Row],[Discount]]),MEDIAN(Sales_Fact[Discount]),Sales_Fact[[#This Row],[Discount]])</f>
        <v>0.14000000000000001</v>
      </c>
      <c r="I775" t="s">
        <v>1868</v>
      </c>
      <c r="J775" s="1">
        <f>Sales_Fact[[#This Row],[Quantity2]]*Sales_Fact[[#This Row],[Unit_Price3]]*(1-Sales_Fact[[#This Row],[Discount4]])</f>
        <v>1383.2583999999999</v>
      </c>
      <c r="K775" s="1">
        <f>Sales_Fact[[#This Row],[Quantity2]]*Sales_Fact[[#This Row],[Unit_Price3]]</f>
        <v>1608.44</v>
      </c>
      <c r="L775" s="1">
        <f>Sales_Fact[[#This Row],[Gross Amount]]*Sales_Fact[[#This Row],[Discount4]]</f>
        <v>225.18160000000003</v>
      </c>
      <c r="M775" s="1" t="str">
        <f>IF(Sales_Fact[[#This Row],[Total_Amount5]]&gt;1000,"High Value","Standard")</f>
        <v>High Value</v>
      </c>
      <c r="N775" s="1" t="str">
        <f>_xlfn.XLOOKUP(D775,Product_Dim!$A$2:$A$101,Product_Dim!$B$2:$B$101,"Not Found")</f>
        <v>Women's High Heels</v>
      </c>
      <c r="O775" s="1" t="str">
        <f>_xlfn.XLOOKUP(D775,Product_Dim!$A$2:$A$101,Product_Dim!$C$2:$C$101)</f>
        <v>Clothing</v>
      </c>
      <c r="P775" s="1">
        <f>_xlfn.XLOOKUP(D775,Product_Dim!$A$2:$A$101,Product_Dim!$H$2:$H$101)</f>
        <v>438.25</v>
      </c>
      <c r="Q775" s="1" t="str">
        <f>_xlfn.XLOOKUP(C775,'Customer_Dim'!$A$2:$A$501,'Customer_Dim'!$I$2:$I$501)</f>
        <v>Silver</v>
      </c>
      <c r="R775" s="1" t="str">
        <f>_xlfn.XLOOKUP(C775,'Customer_Dim'!$A$2:$A$501,'Customer_Dim'!$D$2:$D$501)</f>
        <v>Male</v>
      </c>
      <c r="S775" s="1" t="str">
        <f>_xlfn.XLOOKUP(C775,'Customer_Dim'!$A$2:$A$501,'Customer_Dim'!$L$2:$L$501)</f>
        <v>Middle Age</v>
      </c>
      <c r="T775" s="1" t="str">
        <f>_xlfn.XLOOKUP(E775,Store_Dim!$A$2:$A$21,Store_Dim!$C$2:$C$21)</f>
        <v>West</v>
      </c>
      <c r="U775" s="1" t="str">
        <f>_xlfn.XLOOKUP(E775,Store_Dim!$A$2:$A$21,Store_Dim!$E$2:$E$21)</f>
        <v>Flagship</v>
      </c>
      <c r="V775" s="1">
        <f>Table8[[#This Row],[Cost]]*Table8[[#This Row],[Quantity]]</f>
        <v>1753</v>
      </c>
      <c r="W775" s="1">
        <f>Table8[[#This Row],[Total_Amount]]-Table8[[#This Row],[Total Cost]]</f>
        <v>-369.74160000000006</v>
      </c>
    </row>
    <row r="776" spans="1:23" x14ac:dyDescent="0.25">
      <c r="A776" t="s">
        <v>2565</v>
      </c>
      <c r="B776" s="3">
        <v>45842</v>
      </c>
      <c r="C776" t="s">
        <v>591</v>
      </c>
      <c r="D776" t="s">
        <v>1728</v>
      </c>
      <c r="E776" t="s">
        <v>1881</v>
      </c>
      <c r="F776" s="4">
        <f>IF(ISBLANK(Sales_Fact[[#This Row],[Quantity]]),MEDIAN(Sales_Fact[Quantity]),Sales_Fact[[#This Row],[Quantity]])</f>
        <v>3</v>
      </c>
      <c r="G776" s="21">
        <f>IF(ISBLANK(Sales_Fact[[#This Row],[Unit_Price]]),MEDIAN(Sales_Fact[Unit_Price]),Sales_Fact[[#This Row],[Unit_Price]])</f>
        <v>846.31</v>
      </c>
      <c r="H776" s="2">
        <f>IF(ISBLANK(Sales_Fact[[#This Row],[Discount]]),MEDIAN(Sales_Fact[Discount]),Sales_Fact[[#This Row],[Discount]])</f>
        <v>0.18</v>
      </c>
      <c r="I776" t="s">
        <v>1861</v>
      </c>
      <c r="J776" s="21">
        <f>Sales_Fact[[#This Row],[Quantity2]]*Sales_Fact[[#This Row],[Unit_Price3]]*(1-Sales_Fact[[#This Row],[Discount4]])</f>
        <v>2081.9225999999999</v>
      </c>
      <c r="K776" s="21">
        <f>Sales_Fact[[#This Row],[Quantity2]]*Sales_Fact[[#This Row],[Unit_Price3]]</f>
        <v>2538.9299999999998</v>
      </c>
      <c r="L776" s="21">
        <f>Sales_Fact[[#This Row],[Gross Amount]]*Sales_Fact[[#This Row],[Discount4]]</f>
        <v>457.00739999999996</v>
      </c>
      <c r="M776" s="1" t="str">
        <f>IF(Sales_Fact[[#This Row],[Total_Amount5]]&gt;1000,"High Value","Standard")</f>
        <v>High Value</v>
      </c>
      <c r="N776" s="1" t="str">
        <f>_xlfn.XLOOKUP(D776,Product_Dim!$A$2:$A$101,Product_Dim!$B$2:$B$101,"Not Found")</f>
        <v>Men's Hair Styling Gel</v>
      </c>
      <c r="O776" s="1" t="str">
        <f>_xlfn.XLOOKUP(D776,Product_Dim!$A$2:$A$101,Product_Dim!$C$2:$C$101)</f>
        <v>Beauty</v>
      </c>
      <c r="P776" s="1">
        <f>_xlfn.XLOOKUP(D776,Product_Dim!$A$2:$A$101,Product_Dim!$H$2:$H$101)</f>
        <v>17.309999999999999</v>
      </c>
      <c r="Q776" s="1" t="str">
        <f>_xlfn.XLOOKUP(C776,'Customer_Dim'!$A$2:$A$501,'Customer_Dim'!$I$2:$I$501)</f>
        <v>Platinum</v>
      </c>
      <c r="R776" s="1" t="str">
        <f>_xlfn.XLOOKUP(C776,'Customer_Dim'!$A$2:$A$501,'Customer_Dim'!$D$2:$D$501)</f>
        <v>Male</v>
      </c>
      <c r="S776" s="1" t="str">
        <f>_xlfn.XLOOKUP(C776,'Customer_Dim'!$A$2:$A$501,'Customer_Dim'!$L$2:$L$501)</f>
        <v>Senior</v>
      </c>
      <c r="T776" s="1" t="str">
        <f>_xlfn.XLOOKUP(E776,Store_Dim!$A$2:$A$21,Store_Dim!$C$2:$C$21)</f>
        <v>South</v>
      </c>
      <c r="U776" s="1" t="str">
        <f>_xlfn.XLOOKUP(E776,Store_Dim!$A$2:$A$21,Store_Dim!$E$2:$E$21)</f>
        <v>Outlet</v>
      </c>
      <c r="V776" s="21">
        <f>Table8[[#This Row],[Cost]]*Table8[[#This Row],[Quantity]]</f>
        <v>51.929999999999993</v>
      </c>
      <c r="W776" s="21">
        <f>Table8[[#This Row],[Total_Amount]]-Table8[[#This Row],[Total Cost]]</f>
        <v>2029.9925999999998</v>
      </c>
    </row>
    <row r="777" spans="1:23" x14ac:dyDescent="0.25">
      <c r="A777" t="s">
        <v>2609</v>
      </c>
      <c r="B777" s="3">
        <v>45384</v>
      </c>
      <c r="C777" t="s">
        <v>591</v>
      </c>
      <c r="D777" t="s">
        <v>1800</v>
      </c>
      <c r="E777" t="s">
        <v>1888</v>
      </c>
      <c r="F777" s="4">
        <f>IF(ISBLANK(Sales_Fact[[#This Row],[Quantity]]),MEDIAN(Sales_Fact[Quantity]),Sales_Fact[[#This Row],[Quantity]])</f>
        <v>1</v>
      </c>
      <c r="G777" s="21">
        <f>IF(ISBLANK(Sales_Fact[[#This Row],[Unit_Price]]),MEDIAN(Sales_Fact[Unit_Price]),Sales_Fact[[#This Row],[Unit_Price]])</f>
        <v>269.94</v>
      </c>
      <c r="H777" s="2">
        <f>IF(ISBLANK(Sales_Fact[[#This Row],[Discount]]),MEDIAN(Sales_Fact[Discount]),Sales_Fact[[#This Row],[Discount]])</f>
        <v>7.0000000000000007E-2</v>
      </c>
      <c r="I777" t="s">
        <v>1861</v>
      </c>
      <c r="J777" s="21">
        <f>Sales_Fact[[#This Row],[Quantity2]]*Sales_Fact[[#This Row],[Unit_Price3]]*(1-Sales_Fact[[#This Row],[Discount4]])</f>
        <v>251.04419999999999</v>
      </c>
      <c r="K777" s="21">
        <f>Sales_Fact[[#This Row],[Quantity2]]*Sales_Fact[[#This Row],[Unit_Price3]]</f>
        <v>269.94</v>
      </c>
      <c r="L777" s="21">
        <f>Sales_Fact[[#This Row],[Gross Amount]]*Sales_Fact[[#This Row],[Discount4]]</f>
        <v>18.895800000000001</v>
      </c>
      <c r="M777" s="1" t="str">
        <f>IF(Sales_Fact[[#This Row],[Total_Amount5]]&gt;1000,"High Value","Standard")</f>
        <v>Standard</v>
      </c>
      <c r="N777" s="1" t="str">
        <f>_xlfn.XLOOKUP(D777,Product_Dim!$A$2:$A$101,Product_Dim!$B$2:$B$101,"Not Found")</f>
        <v>Hydrating Face Cleanser</v>
      </c>
      <c r="O777" s="1" t="str">
        <f>_xlfn.XLOOKUP(D777,Product_Dim!$A$2:$A$101,Product_Dim!$C$2:$C$101)</f>
        <v>Beauty</v>
      </c>
      <c r="P777" s="1">
        <f>_xlfn.XLOOKUP(D777,Product_Dim!$A$2:$A$101,Product_Dim!$H$2:$H$101)</f>
        <v>242.96499999999997</v>
      </c>
      <c r="Q777" s="1" t="str">
        <f>_xlfn.XLOOKUP(C777,'Customer_Dim'!$A$2:$A$501,'Customer_Dim'!$I$2:$I$501)</f>
        <v>Platinum</v>
      </c>
      <c r="R777" s="1" t="str">
        <f>_xlfn.XLOOKUP(C777,'Customer_Dim'!$A$2:$A$501,'Customer_Dim'!$D$2:$D$501)</f>
        <v>Male</v>
      </c>
      <c r="S777" s="1" t="str">
        <f>_xlfn.XLOOKUP(C777,'Customer_Dim'!$A$2:$A$501,'Customer_Dim'!$L$2:$L$501)</f>
        <v>Senior</v>
      </c>
      <c r="T777" s="1" t="str">
        <f>_xlfn.XLOOKUP(E777,Store_Dim!$A$2:$A$21,Store_Dim!$C$2:$C$21)</f>
        <v>North</v>
      </c>
      <c r="U777" s="1" t="str">
        <f>_xlfn.XLOOKUP(E777,Store_Dim!$A$2:$A$21,Store_Dim!$E$2:$E$21)</f>
        <v>Flagship</v>
      </c>
      <c r="V777" s="21">
        <f>Table8[[#This Row],[Cost]]*Table8[[#This Row],[Quantity]]</f>
        <v>242.96499999999997</v>
      </c>
      <c r="W777" s="21">
        <f>Table8[[#This Row],[Total_Amount]]-Table8[[#This Row],[Total Cost]]</f>
        <v>8.0792000000000144</v>
      </c>
    </row>
    <row r="778" spans="1:23" hidden="1" x14ac:dyDescent="0.25">
      <c r="A778" t="s">
        <v>3177</v>
      </c>
      <c r="B778" s="3">
        <v>45537</v>
      </c>
      <c r="C778" t="s">
        <v>591</v>
      </c>
      <c r="D778" t="s">
        <v>1659</v>
      </c>
      <c r="E778" t="s">
        <v>1890</v>
      </c>
      <c r="F778" s="4">
        <f>IF(ISBLANK(Sales_Fact[[#This Row],[Quantity]]),MEDIAN(Sales_Fact[Quantity]),Sales_Fact[[#This Row],[Quantity]])</f>
        <v>3</v>
      </c>
      <c r="G778" s="1">
        <f>IF(ISBLANK(Sales_Fact[[#This Row],[Unit_Price]]),MEDIAN(Sales_Fact[Unit_Price]),Sales_Fact[[#This Row],[Unit_Price]])</f>
        <v>909.25</v>
      </c>
      <c r="H778" s="2">
        <f>IF(ISBLANK(Sales_Fact[[#This Row],[Discount]]),MEDIAN(Sales_Fact[Discount]),Sales_Fact[[#This Row],[Discount]])</f>
        <v>0.28999999999999998</v>
      </c>
      <c r="I778" t="s">
        <v>1864</v>
      </c>
      <c r="J778" s="1">
        <f>Sales_Fact[[#This Row],[Quantity2]]*Sales_Fact[[#This Row],[Unit_Price3]]*(1-Sales_Fact[[#This Row],[Discount4]])</f>
        <v>1936.7024999999999</v>
      </c>
      <c r="K778" s="1">
        <f>Sales_Fact[[#This Row],[Quantity2]]*Sales_Fact[[#This Row],[Unit_Price3]]</f>
        <v>2727.75</v>
      </c>
      <c r="L778" s="1">
        <f>Sales_Fact[[#This Row],[Gross Amount]]*Sales_Fact[[#This Row],[Discount4]]</f>
        <v>791.0474999999999</v>
      </c>
      <c r="M778" s="1" t="str">
        <f>IF(Sales_Fact[[#This Row],[Total_Amount5]]&gt;1000,"High Value","Standard")</f>
        <v>High Value</v>
      </c>
      <c r="N778" s="1" t="str">
        <f>_xlfn.XLOOKUP(D778,Product_Dim!$A$2:$A$101,Product_Dim!$B$2:$B$101,"Not Found")</f>
        <v>Women's Summer Dress</v>
      </c>
      <c r="O778" s="1" t="str">
        <f>_xlfn.XLOOKUP(D778,Product_Dim!$A$2:$A$101,Product_Dim!$C$2:$C$101)</f>
        <v>Clothing</v>
      </c>
      <c r="P778" s="1">
        <f>_xlfn.XLOOKUP(D778,Product_Dim!$A$2:$A$101,Product_Dim!$H$2:$H$101)</f>
        <v>223.43</v>
      </c>
      <c r="Q778" s="1" t="str">
        <f>_xlfn.XLOOKUP(C778,'Customer_Dim'!$A$2:$A$501,'Customer_Dim'!$I$2:$I$501)</f>
        <v>Platinum</v>
      </c>
      <c r="R778" s="1" t="str">
        <f>_xlfn.XLOOKUP(C778,'Customer_Dim'!$A$2:$A$501,'Customer_Dim'!$D$2:$D$501)</f>
        <v>Male</v>
      </c>
      <c r="S778" s="1" t="str">
        <f>_xlfn.XLOOKUP(C778,'Customer_Dim'!$A$2:$A$501,'Customer_Dim'!$L$2:$L$501)</f>
        <v>Senior</v>
      </c>
      <c r="T778" s="1" t="str">
        <f>_xlfn.XLOOKUP(E778,Store_Dim!$A$2:$A$21,Store_Dim!$C$2:$C$21)</f>
        <v>South</v>
      </c>
      <c r="U778" s="1" t="str">
        <f>_xlfn.XLOOKUP(E778,Store_Dim!$A$2:$A$21,Store_Dim!$E$2:$E$21)</f>
        <v>Flagship</v>
      </c>
      <c r="V778" s="1">
        <f>Table8[[#This Row],[Cost]]*Table8[[#This Row],[Quantity]]</f>
        <v>670.29</v>
      </c>
      <c r="W778" s="1">
        <f>Table8[[#This Row],[Total_Amount]]-Table8[[#This Row],[Total Cost]]</f>
        <v>1266.4124999999999</v>
      </c>
    </row>
    <row r="779" spans="1:23" hidden="1" x14ac:dyDescent="0.25">
      <c r="A779" t="s">
        <v>2675</v>
      </c>
      <c r="B779" s="3">
        <v>45793</v>
      </c>
      <c r="C779" t="s">
        <v>591</v>
      </c>
      <c r="D779" t="s">
        <v>1662</v>
      </c>
      <c r="E779" t="s">
        <v>1892</v>
      </c>
      <c r="F779" s="4">
        <f>IF(ISBLANK(Sales_Fact[[#This Row],[Quantity]]),MEDIAN(Sales_Fact[Quantity]),Sales_Fact[[#This Row],[Quantity]])</f>
        <v>2</v>
      </c>
      <c r="G779" s="1">
        <f>IF(ISBLANK(Sales_Fact[[#This Row],[Unit_Price]]),MEDIAN(Sales_Fact[Unit_Price]),Sales_Fact[[#This Row],[Unit_Price]])</f>
        <v>229.81</v>
      </c>
      <c r="H779" s="2">
        <f>IF(ISBLANK(Sales_Fact[[#This Row],[Discount]]),MEDIAN(Sales_Fact[Discount]),Sales_Fact[[#This Row],[Discount]])</f>
        <v>0.21</v>
      </c>
      <c r="I779" t="s">
        <v>1861</v>
      </c>
      <c r="J779" s="1">
        <f>Sales_Fact[[#This Row],[Quantity2]]*Sales_Fact[[#This Row],[Unit_Price3]]*(1-Sales_Fact[[#This Row],[Discount4]])</f>
        <v>363.09980000000002</v>
      </c>
      <c r="K779" s="1">
        <f>Sales_Fact[[#This Row],[Quantity2]]*Sales_Fact[[#This Row],[Unit_Price3]]</f>
        <v>459.62</v>
      </c>
      <c r="L779" s="1">
        <f>Sales_Fact[[#This Row],[Gross Amount]]*Sales_Fact[[#This Row],[Discount4]]</f>
        <v>96.520200000000003</v>
      </c>
      <c r="M779" s="1" t="str">
        <f>IF(Sales_Fact[[#This Row],[Total_Amount5]]&gt;1000,"High Value","Standard")</f>
        <v>Standard</v>
      </c>
      <c r="N779" s="1" t="str">
        <f>_xlfn.XLOOKUP(D779,Product_Dim!$A$2:$A$101,Product_Dim!$B$2:$B$101,"Not Found")</f>
        <v>Men's Casual Sneakers</v>
      </c>
      <c r="O779" s="1" t="str">
        <f>_xlfn.XLOOKUP(D779,Product_Dim!$A$2:$A$101,Product_Dim!$C$2:$C$101)</f>
        <v>Clothing</v>
      </c>
      <c r="P779" s="1">
        <f>_xlfn.XLOOKUP(D779,Product_Dim!$A$2:$A$101,Product_Dim!$H$2:$H$101)</f>
        <v>353.47</v>
      </c>
      <c r="Q779" s="1" t="str">
        <f>_xlfn.XLOOKUP(C779,'Customer_Dim'!$A$2:$A$501,'Customer_Dim'!$I$2:$I$501)</f>
        <v>Platinum</v>
      </c>
      <c r="R779" s="1" t="str">
        <f>_xlfn.XLOOKUP(C779,'Customer_Dim'!$A$2:$A$501,'Customer_Dim'!$D$2:$D$501)</f>
        <v>Male</v>
      </c>
      <c r="S779" s="1" t="str">
        <f>_xlfn.XLOOKUP(C779,'Customer_Dim'!$A$2:$A$501,'Customer_Dim'!$L$2:$L$501)</f>
        <v>Senior</v>
      </c>
      <c r="T779" s="1" t="str">
        <f>_xlfn.XLOOKUP(E779,Store_Dim!$A$2:$A$21,Store_Dim!$C$2:$C$21)</f>
        <v>East</v>
      </c>
      <c r="U779" s="1" t="str">
        <f>_xlfn.XLOOKUP(E779,Store_Dim!$A$2:$A$21,Store_Dim!$E$2:$E$21)</f>
        <v>Online</v>
      </c>
      <c r="V779" s="1">
        <f>Table8[[#This Row],[Cost]]*Table8[[#This Row],[Quantity]]</f>
        <v>706.94</v>
      </c>
      <c r="W779" s="1">
        <f>Table8[[#This Row],[Total_Amount]]-Table8[[#This Row],[Total Cost]]</f>
        <v>-343.84020000000004</v>
      </c>
    </row>
    <row r="780" spans="1:23" hidden="1" x14ac:dyDescent="0.25">
      <c r="A780" t="s">
        <v>2642</v>
      </c>
      <c r="B780" s="3">
        <v>45546</v>
      </c>
      <c r="C780" t="s">
        <v>591</v>
      </c>
      <c r="D780" t="s">
        <v>1677</v>
      </c>
      <c r="E780" t="s">
        <v>1881</v>
      </c>
      <c r="F780" s="4">
        <f>IF(ISBLANK(Sales_Fact[[#This Row],[Quantity]]),MEDIAN(Sales_Fact[Quantity]),Sales_Fact[[#This Row],[Quantity]])</f>
        <v>3</v>
      </c>
      <c r="G780" s="1">
        <f>IF(ISBLANK(Sales_Fact[[#This Row],[Unit_Price]]),MEDIAN(Sales_Fact[Unit_Price]),Sales_Fact[[#This Row],[Unit_Price]])</f>
        <v>442.36</v>
      </c>
      <c r="H780" s="2">
        <f>IF(ISBLANK(Sales_Fact[[#This Row],[Discount]]),MEDIAN(Sales_Fact[Discount]),Sales_Fact[[#This Row],[Discount]])</f>
        <v>0.06</v>
      </c>
      <c r="I780" t="s">
        <v>1864</v>
      </c>
      <c r="J780" s="1">
        <f>Sales_Fact[[#This Row],[Quantity2]]*Sales_Fact[[#This Row],[Unit_Price3]]*(1-Sales_Fact[[#This Row],[Discount4]])</f>
        <v>1247.4551999999999</v>
      </c>
      <c r="K780" s="1">
        <f>Sales_Fact[[#This Row],[Quantity2]]*Sales_Fact[[#This Row],[Unit_Price3]]</f>
        <v>1327.08</v>
      </c>
      <c r="L780" s="1">
        <f>Sales_Fact[[#This Row],[Gross Amount]]*Sales_Fact[[#This Row],[Discount4]]</f>
        <v>79.624799999999993</v>
      </c>
      <c r="M780" s="1" t="str">
        <f>IF(Sales_Fact[[#This Row],[Total_Amount5]]&gt;1000,"High Value","Standard")</f>
        <v>High Value</v>
      </c>
      <c r="N780" s="1" t="str">
        <f>_xlfn.XLOOKUP(D780,Product_Dim!$A$2:$A$101,Product_Dim!$B$2:$B$101,"Not Found")</f>
        <v>Smart Home WiFi Camera</v>
      </c>
      <c r="O780" s="1" t="str">
        <f>_xlfn.XLOOKUP(D780,Product_Dim!$A$2:$A$101,Product_Dim!$C$2:$C$101)</f>
        <v>Electronics</v>
      </c>
      <c r="P780" s="1">
        <f>_xlfn.XLOOKUP(D780,Product_Dim!$A$2:$A$101,Product_Dim!$H$2:$H$101)</f>
        <v>450.71</v>
      </c>
      <c r="Q780" s="1" t="str">
        <f>_xlfn.XLOOKUP(C780,'Customer_Dim'!$A$2:$A$501,'Customer_Dim'!$I$2:$I$501)</f>
        <v>Platinum</v>
      </c>
      <c r="R780" s="1" t="str">
        <f>_xlfn.XLOOKUP(C780,'Customer_Dim'!$A$2:$A$501,'Customer_Dim'!$D$2:$D$501)</f>
        <v>Male</v>
      </c>
      <c r="S780" s="1" t="str">
        <f>_xlfn.XLOOKUP(C780,'Customer_Dim'!$A$2:$A$501,'Customer_Dim'!$L$2:$L$501)</f>
        <v>Senior</v>
      </c>
      <c r="T780" s="1" t="str">
        <f>_xlfn.XLOOKUP(E780,Store_Dim!$A$2:$A$21,Store_Dim!$C$2:$C$21)</f>
        <v>South</v>
      </c>
      <c r="U780" s="1" t="str">
        <f>_xlfn.XLOOKUP(E780,Store_Dim!$A$2:$A$21,Store_Dim!$E$2:$E$21)</f>
        <v>Outlet</v>
      </c>
      <c r="V780" s="1">
        <f>Table8[[#This Row],[Cost]]*Table8[[#This Row],[Quantity]]</f>
        <v>1352.1299999999999</v>
      </c>
      <c r="W780" s="1">
        <f>Table8[[#This Row],[Total_Amount]]-Table8[[#This Row],[Total Cost]]</f>
        <v>-104.6748</v>
      </c>
    </row>
    <row r="781" spans="1:23" hidden="1" x14ac:dyDescent="0.25">
      <c r="A781" t="s">
        <v>2023</v>
      </c>
      <c r="B781" s="3">
        <v>45589</v>
      </c>
      <c r="C781" t="s">
        <v>595</v>
      </c>
      <c r="D781" t="s">
        <v>1842</v>
      </c>
      <c r="E781" t="s">
        <v>1901</v>
      </c>
      <c r="F781" s="4">
        <f>IF(ISBLANK(Sales_Fact[[#This Row],[Quantity]]),MEDIAN(Sales_Fact[Quantity]),Sales_Fact[[#This Row],[Quantity]])</f>
        <v>3</v>
      </c>
      <c r="G781" s="1">
        <f>IF(ISBLANK(Sales_Fact[[#This Row],[Unit_Price]]),MEDIAN(Sales_Fact[Unit_Price]),Sales_Fact[[#This Row],[Unit_Price]])</f>
        <v>413.74</v>
      </c>
      <c r="H781" s="2">
        <f>IF(ISBLANK(Sales_Fact[[#This Row],[Discount]]),MEDIAN(Sales_Fact[Discount]),Sales_Fact[[#This Row],[Discount]])</f>
        <v>0.01</v>
      </c>
      <c r="I781" t="s">
        <v>1868</v>
      </c>
      <c r="J781" s="1">
        <f>Sales_Fact[[#This Row],[Quantity2]]*Sales_Fact[[#This Row],[Unit_Price3]]*(1-Sales_Fact[[#This Row],[Discount4]])</f>
        <v>1228.8078</v>
      </c>
      <c r="K781" s="1">
        <f>Sales_Fact[[#This Row],[Quantity2]]*Sales_Fact[[#This Row],[Unit_Price3]]</f>
        <v>1241.22</v>
      </c>
      <c r="L781" s="1">
        <f>Sales_Fact[[#This Row],[Gross Amount]]*Sales_Fact[[#This Row],[Discount4]]</f>
        <v>12.4122</v>
      </c>
      <c r="M781" s="1" t="str">
        <f>IF(Sales_Fact[[#This Row],[Total_Amount5]]&gt;1000,"High Value","Standard")</f>
        <v>High Value</v>
      </c>
      <c r="N781" s="1" t="str">
        <f>_xlfn.XLOOKUP(D781,Product_Dim!$A$2:$A$101,Product_Dim!$B$2:$B$101,"Not Found")</f>
        <v>Cricket Bat</v>
      </c>
      <c r="O781" s="1" t="str">
        <f>_xlfn.XLOOKUP(D781,Product_Dim!$A$2:$A$101,Product_Dim!$C$2:$C$101)</f>
        <v>Sports</v>
      </c>
      <c r="P781" s="1">
        <f>_xlfn.XLOOKUP(D781,Product_Dim!$A$2:$A$101,Product_Dim!$H$2:$H$101)</f>
        <v>245.98</v>
      </c>
      <c r="Q781" s="1" t="str">
        <f>_xlfn.XLOOKUP(C781,'Customer_Dim'!$A$2:$A$501,'Customer_Dim'!$I$2:$I$501)</f>
        <v>Bronze</v>
      </c>
      <c r="R781" s="1" t="str">
        <f>_xlfn.XLOOKUP(C781,'Customer_Dim'!$A$2:$A$501,'Customer_Dim'!$D$2:$D$501)</f>
        <v>Female</v>
      </c>
      <c r="S781" s="1" t="str">
        <f>_xlfn.XLOOKUP(C781,'Customer_Dim'!$A$2:$A$501,'Customer_Dim'!$L$2:$L$501)</f>
        <v>Middle Age</v>
      </c>
      <c r="T781" s="1" t="str">
        <f>_xlfn.XLOOKUP(E781,Store_Dim!$A$2:$A$21,Store_Dim!$C$2:$C$21)</f>
        <v>East</v>
      </c>
      <c r="U781" s="1" t="str">
        <f>_xlfn.XLOOKUP(E781,Store_Dim!$A$2:$A$21,Store_Dim!$E$2:$E$21)</f>
        <v>Online</v>
      </c>
      <c r="V781" s="1">
        <f>Table8[[#This Row],[Cost]]*Table8[[#This Row],[Quantity]]</f>
        <v>737.93999999999994</v>
      </c>
      <c r="W781" s="1">
        <f>Table8[[#This Row],[Total_Amount]]-Table8[[#This Row],[Total Cost]]</f>
        <v>490.8678000000001</v>
      </c>
    </row>
    <row r="782" spans="1:23" hidden="1" x14ac:dyDescent="0.25">
      <c r="A782" t="s">
        <v>3713</v>
      </c>
      <c r="B782" s="3">
        <v>45549</v>
      </c>
      <c r="C782" t="s">
        <v>595</v>
      </c>
      <c r="D782" t="s">
        <v>1752</v>
      </c>
      <c r="E782" t="s">
        <v>1892</v>
      </c>
      <c r="F782" s="4">
        <f>IF(ISBLANK(Sales_Fact[[#This Row],[Quantity]]),MEDIAN(Sales_Fact[Quantity]),Sales_Fact[[#This Row],[Quantity]])</f>
        <v>4</v>
      </c>
      <c r="G782" s="1">
        <f>IF(ISBLANK(Sales_Fact[[#This Row],[Unit_Price]]),MEDIAN(Sales_Fact[Unit_Price]),Sales_Fact[[#This Row],[Unit_Price]])</f>
        <v>79.75</v>
      </c>
      <c r="H782" s="2">
        <f>IF(ISBLANK(Sales_Fact[[#This Row],[Discount]]),MEDIAN(Sales_Fact[Discount]),Sales_Fact[[#This Row],[Discount]])</f>
        <v>0.18</v>
      </c>
      <c r="I782" t="s">
        <v>1864</v>
      </c>
      <c r="J782" s="1">
        <f>Sales_Fact[[#This Row],[Quantity2]]*Sales_Fact[[#This Row],[Unit_Price3]]*(1-Sales_Fact[[#This Row],[Discount4]])</f>
        <v>261.58000000000004</v>
      </c>
      <c r="K782" s="1">
        <f>Sales_Fact[[#This Row],[Quantity2]]*Sales_Fact[[#This Row],[Unit_Price3]]</f>
        <v>319</v>
      </c>
      <c r="L782" s="1">
        <f>Sales_Fact[[#This Row],[Gross Amount]]*Sales_Fact[[#This Row],[Discount4]]</f>
        <v>57.419999999999995</v>
      </c>
      <c r="M782" s="1" t="str">
        <f>IF(Sales_Fact[[#This Row],[Total_Amount5]]&gt;1000,"High Value","Standard")</f>
        <v>Standard</v>
      </c>
      <c r="N782" s="1" t="str">
        <f>_xlfn.XLOOKUP(D782,Product_Dim!$A$2:$A$101,Product_Dim!$B$2:$B$101,"Not Found")</f>
        <v>Smart LED Light Strip</v>
      </c>
      <c r="O782" s="1" t="str">
        <f>_xlfn.XLOOKUP(D782,Product_Dim!$A$2:$A$101,Product_Dim!$C$2:$C$101)</f>
        <v>Electronics</v>
      </c>
      <c r="P782" s="1">
        <f>_xlfn.XLOOKUP(D782,Product_Dim!$A$2:$A$101,Product_Dim!$H$2:$H$101)</f>
        <v>349.17</v>
      </c>
      <c r="Q782" s="1" t="str">
        <f>_xlfn.XLOOKUP(C782,'Customer_Dim'!$A$2:$A$501,'Customer_Dim'!$I$2:$I$501)</f>
        <v>Bronze</v>
      </c>
      <c r="R782" s="1" t="str">
        <f>_xlfn.XLOOKUP(C782,'Customer_Dim'!$A$2:$A$501,'Customer_Dim'!$D$2:$D$501)</f>
        <v>Female</v>
      </c>
      <c r="S782" s="1" t="str">
        <f>_xlfn.XLOOKUP(C782,'Customer_Dim'!$A$2:$A$501,'Customer_Dim'!$L$2:$L$501)</f>
        <v>Middle Age</v>
      </c>
      <c r="T782" s="1" t="str">
        <f>_xlfn.XLOOKUP(E782,Store_Dim!$A$2:$A$21,Store_Dim!$C$2:$C$21)</f>
        <v>East</v>
      </c>
      <c r="U782" s="1" t="str">
        <f>_xlfn.XLOOKUP(E782,Store_Dim!$A$2:$A$21,Store_Dim!$E$2:$E$21)</f>
        <v>Online</v>
      </c>
      <c r="V782" s="1">
        <f>Table8[[#This Row],[Cost]]*Table8[[#This Row],[Quantity]]</f>
        <v>1396.68</v>
      </c>
      <c r="W782" s="1">
        <f>Table8[[#This Row],[Total_Amount]]-Table8[[#This Row],[Total Cost]]</f>
        <v>-1135.0999999999999</v>
      </c>
    </row>
    <row r="783" spans="1:23" hidden="1" x14ac:dyDescent="0.25">
      <c r="A783" t="s">
        <v>2417</v>
      </c>
      <c r="B783" s="3">
        <v>45895</v>
      </c>
      <c r="C783" t="s">
        <v>595</v>
      </c>
      <c r="D783" t="s">
        <v>1677</v>
      </c>
      <c r="E783" t="s">
        <v>1866</v>
      </c>
      <c r="F783" s="4">
        <f>IF(ISBLANK(Sales_Fact[[#This Row],[Quantity]]),MEDIAN(Sales_Fact[Quantity]),Sales_Fact[[#This Row],[Quantity]])</f>
        <v>4</v>
      </c>
      <c r="G783" s="1">
        <f>IF(ISBLANK(Sales_Fact[[#This Row],[Unit_Price]]),MEDIAN(Sales_Fact[Unit_Price]),Sales_Fact[[#This Row],[Unit_Price]])</f>
        <v>95.06</v>
      </c>
      <c r="H783" s="2">
        <f>IF(ISBLANK(Sales_Fact[[#This Row],[Discount]]),MEDIAN(Sales_Fact[Discount]),Sales_Fact[[#This Row],[Discount]])</f>
        <v>0.03</v>
      </c>
      <c r="I783" t="s">
        <v>1861</v>
      </c>
      <c r="J783" s="1">
        <f>Sales_Fact[[#This Row],[Quantity2]]*Sales_Fact[[#This Row],[Unit_Price3]]*(1-Sales_Fact[[#This Row],[Discount4]])</f>
        <v>368.83280000000002</v>
      </c>
      <c r="K783" s="1">
        <f>Sales_Fact[[#This Row],[Quantity2]]*Sales_Fact[[#This Row],[Unit_Price3]]</f>
        <v>380.24</v>
      </c>
      <c r="L783" s="1">
        <f>Sales_Fact[[#This Row],[Gross Amount]]*Sales_Fact[[#This Row],[Discount4]]</f>
        <v>11.4072</v>
      </c>
      <c r="M783" s="1" t="str">
        <f>IF(Sales_Fact[[#This Row],[Total_Amount5]]&gt;1000,"High Value","Standard")</f>
        <v>Standard</v>
      </c>
      <c r="N783" s="1" t="str">
        <f>_xlfn.XLOOKUP(D783,Product_Dim!$A$2:$A$101,Product_Dim!$B$2:$B$101,"Not Found")</f>
        <v>Smart Home WiFi Camera</v>
      </c>
      <c r="O783" s="1" t="str">
        <f>_xlfn.XLOOKUP(D783,Product_Dim!$A$2:$A$101,Product_Dim!$C$2:$C$101)</f>
        <v>Electronics</v>
      </c>
      <c r="P783" s="1">
        <f>_xlfn.XLOOKUP(D783,Product_Dim!$A$2:$A$101,Product_Dim!$H$2:$H$101)</f>
        <v>450.71</v>
      </c>
      <c r="Q783" s="1" t="str">
        <f>_xlfn.XLOOKUP(C783,'Customer_Dim'!$A$2:$A$501,'Customer_Dim'!$I$2:$I$501)</f>
        <v>Bronze</v>
      </c>
      <c r="R783" s="1" t="str">
        <f>_xlfn.XLOOKUP(C783,'Customer_Dim'!$A$2:$A$501,'Customer_Dim'!$D$2:$D$501)</f>
        <v>Female</v>
      </c>
      <c r="S783" s="1" t="str">
        <f>_xlfn.XLOOKUP(C783,'Customer_Dim'!$A$2:$A$501,'Customer_Dim'!$L$2:$L$501)</f>
        <v>Middle Age</v>
      </c>
      <c r="T783" s="1" t="str">
        <f>_xlfn.XLOOKUP(E783,Store_Dim!$A$2:$A$21,Store_Dim!$C$2:$C$21)</f>
        <v>West</v>
      </c>
      <c r="U783" s="1" t="str">
        <f>_xlfn.XLOOKUP(E783,Store_Dim!$A$2:$A$21,Store_Dim!$E$2:$E$21)</f>
        <v>Online</v>
      </c>
      <c r="V783" s="1">
        <f>Table8[[#This Row],[Cost]]*Table8[[#This Row],[Quantity]]</f>
        <v>1802.84</v>
      </c>
      <c r="W783" s="1">
        <f>Table8[[#This Row],[Total_Amount]]-Table8[[#This Row],[Total Cost]]</f>
        <v>-1434.0072</v>
      </c>
    </row>
    <row r="784" spans="1:23" hidden="1" x14ac:dyDescent="0.25">
      <c r="A784" t="s">
        <v>3252</v>
      </c>
      <c r="B784" s="3">
        <v>45322</v>
      </c>
      <c r="C784" t="s">
        <v>598</v>
      </c>
      <c r="D784" t="s">
        <v>1632</v>
      </c>
      <c r="E784" t="s">
        <v>1886</v>
      </c>
      <c r="F784" s="4">
        <f>IF(ISBLANK(Sales_Fact[[#This Row],[Quantity]]),MEDIAN(Sales_Fact[Quantity]),Sales_Fact[[#This Row],[Quantity]])</f>
        <v>4</v>
      </c>
      <c r="G784" s="1">
        <f>IF(ISBLANK(Sales_Fact[[#This Row],[Unit_Price]]),MEDIAN(Sales_Fact[Unit_Price]),Sales_Fact[[#This Row],[Unit_Price]])</f>
        <v>107.08</v>
      </c>
      <c r="H784" s="2">
        <f>IF(ISBLANK(Sales_Fact[[#This Row],[Discount]]),MEDIAN(Sales_Fact[Discount]),Sales_Fact[[#This Row],[Discount]])</f>
        <v>0.27</v>
      </c>
      <c r="I784" t="s">
        <v>1868</v>
      </c>
      <c r="J784" s="1">
        <f>Sales_Fact[[#This Row],[Quantity2]]*Sales_Fact[[#This Row],[Unit_Price3]]*(1-Sales_Fact[[#This Row],[Discount4]])</f>
        <v>312.67359999999996</v>
      </c>
      <c r="K784" s="1">
        <f>Sales_Fact[[#This Row],[Quantity2]]*Sales_Fact[[#This Row],[Unit_Price3]]</f>
        <v>428.32</v>
      </c>
      <c r="L784" s="1">
        <f>Sales_Fact[[#This Row],[Gross Amount]]*Sales_Fact[[#This Row],[Discount4]]</f>
        <v>115.6464</v>
      </c>
      <c r="M784" s="1" t="str">
        <f>IF(Sales_Fact[[#This Row],[Total_Amount5]]&gt;1000,"High Value","Standard")</f>
        <v>Standard</v>
      </c>
      <c r="N784" s="1" t="str">
        <f>_xlfn.XLOOKUP(D784,Product_Dim!$A$2:$A$101,Product_Dim!$B$2:$B$101,"Not Found")</f>
        <v>Decorative Floor Vase</v>
      </c>
      <c r="O784" s="1" t="str">
        <f>_xlfn.XLOOKUP(D784,Product_Dim!$A$2:$A$101,Product_Dim!$C$2:$C$101)</f>
        <v>Home</v>
      </c>
      <c r="P784" s="1">
        <f>_xlfn.XLOOKUP(D784,Product_Dim!$A$2:$A$101,Product_Dim!$H$2:$H$101)</f>
        <v>242.96499999999997</v>
      </c>
      <c r="Q784" s="1" t="str">
        <f>_xlfn.XLOOKUP(C784,'Customer_Dim'!$A$2:$A$501,'Customer_Dim'!$I$2:$I$501)</f>
        <v>Silver</v>
      </c>
      <c r="R784" s="1" t="str">
        <f>_xlfn.XLOOKUP(C784,'Customer_Dim'!$A$2:$A$501,'Customer_Dim'!$D$2:$D$501)</f>
        <v>Female</v>
      </c>
      <c r="S784" s="1" t="str">
        <f>_xlfn.XLOOKUP(C784,'Customer_Dim'!$A$2:$A$501,'Customer_Dim'!$L$2:$L$501)</f>
        <v>Middle Age</v>
      </c>
      <c r="T784" s="1" t="str">
        <f>_xlfn.XLOOKUP(E784,Store_Dim!$A$2:$A$21,Store_Dim!$C$2:$C$21)</f>
        <v>West</v>
      </c>
      <c r="U784" s="1" t="str">
        <f>_xlfn.XLOOKUP(E784,Store_Dim!$A$2:$A$21,Store_Dim!$E$2:$E$21)</f>
        <v>Flagship</v>
      </c>
      <c r="V784" s="1">
        <f>Table8[[#This Row],[Cost]]*Table8[[#This Row],[Quantity]]</f>
        <v>971.8599999999999</v>
      </c>
      <c r="W784" s="1">
        <f>Table8[[#This Row],[Total_Amount]]-Table8[[#This Row],[Total Cost]]</f>
        <v>-659.18639999999994</v>
      </c>
    </row>
    <row r="785" spans="1:23" hidden="1" x14ac:dyDescent="0.25">
      <c r="A785" t="s">
        <v>3028</v>
      </c>
      <c r="B785" s="3">
        <v>45861</v>
      </c>
      <c r="C785" t="s">
        <v>598</v>
      </c>
      <c r="D785" t="s">
        <v>1653</v>
      </c>
      <c r="E785" t="s">
        <v>1888</v>
      </c>
      <c r="F785" s="4">
        <f>IF(ISBLANK(Sales_Fact[[#This Row],[Quantity]]),MEDIAN(Sales_Fact[Quantity]),Sales_Fact[[#This Row],[Quantity]])</f>
        <v>1</v>
      </c>
      <c r="G785" s="1">
        <f>IF(ISBLANK(Sales_Fact[[#This Row],[Unit_Price]]),MEDIAN(Sales_Fact[Unit_Price]),Sales_Fact[[#This Row],[Unit_Price]])</f>
        <v>873.18</v>
      </c>
      <c r="H785" s="2">
        <f>IF(ISBLANK(Sales_Fact[[#This Row],[Discount]]),MEDIAN(Sales_Fact[Discount]),Sales_Fact[[#This Row],[Discount]])</f>
        <v>0.03</v>
      </c>
      <c r="I785" t="s">
        <v>1864</v>
      </c>
      <c r="J785" s="1">
        <f>Sales_Fact[[#This Row],[Quantity2]]*Sales_Fact[[#This Row],[Unit_Price3]]*(1-Sales_Fact[[#This Row],[Discount4]])</f>
        <v>846.98459999999989</v>
      </c>
      <c r="K785" s="1">
        <f>Sales_Fact[[#This Row],[Quantity2]]*Sales_Fact[[#This Row],[Unit_Price3]]</f>
        <v>873.18</v>
      </c>
      <c r="L785" s="1">
        <f>Sales_Fact[[#This Row],[Gross Amount]]*Sales_Fact[[#This Row],[Discount4]]</f>
        <v>26.195399999999996</v>
      </c>
      <c r="M785" s="1" t="str">
        <f>IF(Sales_Fact[[#This Row],[Total_Amount5]]&gt;1000,"High Value","Standard")</f>
        <v>Standard</v>
      </c>
      <c r="N785" s="1" t="str">
        <f>_xlfn.XLOOKUP(D785,Product_Dim!$A$2:$A$101,Product_Dim!$B$2:$B$101,"Not Found")</f>
        <v>Gaming Mechanical Keyboard</v>
      </c>
      <c r="O785" s="1" t="str">
        <f>_xlfn.XLOOKUP(D785,Product_Dim!$A$2:$A$101,Product_Dim!$C$2:$C$101)</f>
        <v>Electronics</v>
      </c>
      <c r="P785" s="1">
        <f>_xlfn.XLOOKUP(D785,Product_Dim!$A$2:$A$101,Product_Dim!$H$2:$H$101)</f>
        <v>419.28</v>
      </c>
      <c r="Q785" s="1" t="str">
        <f>_xlfn.XLOOKUP(C785,'Customer_Dim'!$A$2:$A$501,'Customer_Dim'!$I$2:$I$501)</f>
        <v>Silver</v>
      </c>
      <c r="R785" s="1" t="str">
        <f>_xlfn.XLOOKUP(C785,'Customer_Dim'!$A$2:$A$501,'Customer_Dim'!$D$2:$D$501)</f>
        <v>Female</v>
      </c>
      <c r="S785" s="1" t="str">
        <f>_xlfn.XLOOKUP(C785,'Customer_Dim'!$A$2:$A$501,'Customer_Dim'!$L$2:$L$501)</f>
        <v>Middle Age</v>
      </c>
      <c r="T785" s="1" t="str">
        <f>_xlfn.XLOOKUP(E785,Store_Dim!$A$2:$A$21,Store_Dim!$C$2:$C$21)</f>
        <v>North</v>
      </c>
      <c r="U785" s="1" t="str">
        <f>_xlfn.XLOOKUP(E785,Store_Dim!$A$2:$A$21,Store_Dim!$E$2:$E$21)</f>
        <v>Flagship</v>
      </c>
      <c r="V785" s="1">
        <f>Table8[[#This Row],[Cost]]*Table8[[#This Row],[Quantity]]</f>
        <v>419.28</v>
      </c>
      <c r="W785" s="1">
        <f>Table8[[#This Row],[Total_Amount]]-Table8[[#This Row],[Total Cost]]</f>
        <v>427.70459999999991</v>
      </c>
    </row>
    <row r="786" spans="1:23" hidden="1" x14ac:dyDescent="0.25">
      <c r="A786" t="s">
        <v>3674</v>
      </c>
      <c r="B786" s="3">
        <v>45359</v>
      </c>
      <c r="C786" t="s">
        <v>598</v>
      </c>
      <c r="D786" t="s">
        <v>1623</v>
      </c>
      <c r="E786" t="s">
        <v>1913</v>
      </c>
      <c r="F786" s="4">
        <f>IF(ISBLANK(Sales_Fact[[#This Row],[Quantity]]),MEDIAN(Sales_Fact[Quantity]),Sales_Fact[[#This Row],[Quantity]])</f>
        <v>1</v>
      </c>
      <c r="G786" s="1">
        <f>IF(ISBLANK(Sales_Fact[[#This Row],[Unit_Price]]),MEDIAN(Sales_Fact[Unit_Price]),Sales_Fact[[#This Row],[Unit_Price]])</f>
        <v>914.75</v>
      </c>
      <c r="H786" s="2">
        <f>IF(ISBLANK(Sales_Fact[[#This Row],[Discount]]),MEDIAN(Sales_Fact[Discount]),Sales_Fact[[#This Row],[Discount]])</f>
        <v>0.1</v>
      </c>
      <c r="I786" t="s">
        <v>1861</v>
      </c>
      <c r="J786" s="1">
        <f>Sales_Fact[[#This Row],[Quantity2]]*Sales_Fact[[#This Row],[Unit_Price3]]*(1-Sales_Fact[[#This Row],[Discount4]])</f>
        <v>823.27499999999998</v>
      </c>
      <c r="K786" s="1">
        <f>Sales_Fact[[#This Row],[Quantity2]]*Sales_Fact[[#This Row],[Unit_Price3]]</f>
        <v>914.75</v>
      </c>
      <c r="L786" s="1">
        <f>Sales_Fact[[#This Row],[Gross Amount]]*Sales_Fact[[#This Row],[Discount4]]</f>
        <v>91.475000000000009</v>
      </c>
      <c r="M786" s="1" t="str">
        <f>IF(Sales_Fact[[#This Row],[Total_Amount5]]&gt;1000,"High Value","Standard")</f>
        <v>Standard</v>
      </c>
      <c r="N786" s="1" t="str">
        <f>_xlfn.XLOOKUP(D786,Product_Dim!$A$2:$A$101,Product_Dim!$B$2:$B$101,"Not Found")</f>
        <v>Foldable Camping Chair</v>
      </c>
      <c r="O786" s="1" t="str">
        <f>_xlfn.XLOOKUP(D786,Product_Dim!$A$2:$A$101,Product_Dim!$C$2:$C$101)</f>
        <v>Sports</v>
      </c>
      <c r="P786" s="1">
        <f>_xlfn.XLOOKUP(D786,Product_Dim!$A$2:$A$101,Product_Dim!$H$2:$H$101)</f>
        <v>166.06</v>
      </c>
      <c r="Q786" s="1" t="str">
        <f>_xlfn.XLOOKUP(C786,'Customer_Dim'!$A$2:$A$501,'Customer_Dim'!$I$2:$I$501)</f>
        <v>Silver</v>
      </c>
      <c r="R786" s="1" t="str">
        <f>_xlfn.XLOOKUP(C786,'Customer_Dim'!$A$2:$A$501,'Customer_Dim'!$D$2:$D$501)</f>
        <v>Female</v>
      </c>
      <c r="S786" s="1" t="str">
        <f>_xlfn.XLOOKUP(C786,'Customer_Dim'!$A$2:$A$501,'Customer_Dim'!$L$2:$L$501)</f>
        <v>Middle Age</v>
      </c>
      <c r="T786" s="1" t="str">
        <f>_xlfn.XLOOKUP(E786,Store_Dim!$A$2:$A$21,Store_Dim!$C$2:$C$21)</f>
        <v>North</v>
      </c>
      <c r="U786" s="1" t="str">
        <f>_xlfn.XLOOKUP(E786,Store_Dim!$A$2:$A$21,Store_Dim!$E$2:$E$21)</f>
        <v>Online</v>
      </c>
      <c r="V786" s="1">
        <f>Table8[[#This Row],[Cost]]*Table8[[#This Row],[Quantity]]</f>
        <v>166.06</v>
      </c>
      <c r="W786" s="1">
        <f>Table8[[#This Row],[Total_Amount]]-Table8[[#This Row],[Total Cost]]</f>
        <v>657.21499999999992</v>
      </c>
    </row>
    <row r="787" spans="1:23" hidden="1" x14ac:dyDescent="0.25">
      <c r="A787" t="s">
        <v>3344</v>
      </c>
      <c r="B787" s="3">
        <v>45900</v>
      </c>
      <c r="C787" t="s">
        <v>598</v>
      </c>
      <c r="D787" t="s">
        <v>1752</v>
      </c>
      <c r="E787" t="s">
        <v>1899</v>
      </c>
      <c r="F787" s="4">
        <f>IF(ISBLANK(Sales_Fact[[#This Row],[Quantity]]),MEDIAN(Sales_Fact[Quantity]),Sales_Fact[[#This Row],[Quantity]])</f>
        <v>4</v>
      </c>
      <c r="G787" s="1">
        <f>IF(ISBLANK(Sales_Fact[[#This Row],[Unit_Price]]),MEDIAN(Sales_Fact[Unit_Price]),Sales_Fact[[#This Row],[Unit_Price]])</f>
        <v>457.33</v>
      </c>
      <c r="H787" s="2">
        <f>IF(ISBLANK(Sales_Fact[[#This Row],[Discount]]),MEDIAN(Sales_Fact[Discount]),Sales_Fact[[#This Row],[Discount]])</f>
        <v>0.1</v>
      </c>
      <c r="I787" t="s">
        <v>1868</v>
      </c>
      <c r="J787" s="1">
        <f>Sales_Fact[[#This Row],[Quantity2]]*Sales_Fact[[#This Row],[Unit_Price3]]*(1-Sales_Fact[[#This Row],[Discount4]])</f>
        <v>1646.3879999999999</v>
      </c>
      <c r="K787" s="1">
        <f>Sales_Fact[[#This Row],[Quantity2]]*Sales_Fact[[#This Row],[Unit_Price3]]</f>
        <v>1829.32</v>
      </c>
      <c r="L787" s="1">
        <f>Sales_Fact[[#This Row],[Gross Amount]]*Sales_Fact[[#This Row],[Discount4]]</f>
        <v>182.93200000000002</v>
      </c>
      <c r="M787" s="1" t="str">
        <f>IF(Sales_Fact[[#This Row],[Total_Amount5]]&gt;1000,"High Value","Standard")</f>
        <v>High Value</v>
      </c>
      <c r="N787" s="1" t="str">
        <f>_xlfn.XLOOKUP(D787,Product_Dim!$A$2:$A$101,Product_Dim!$B$2:$B$101,"Not Found")</f>
        <v>Smart LED Light Strip</v>
      </c>
      <c r="O787" s="1" t="str">
        <f>_xlfn.XLOOKUP(D787,Product_Dim!$A$2:$A$101,Product_Dim!$C$2:$C$101)</f>
        <v>Electronics</v>
      </c>
      <c r="P787" s="1">
        <f>_xlfn.XLOOKUP(D787,Product_Dim!$A$2:$A$101,Product_Dim!$H$2:$H$101)</f>
        <v>349.17</v>
      </c>
      <c r="Q787" s="1" t="str">
        <f>_xlfn.XLOOKUP(C787,'Customer_Dim'!$A$2:$A$501,'Customer_Dim'!$I$2:$I$501)</f>
        <v>Silver</v>
      </c>
      <c r="R787" s="1" t="str">
        <f>_xlfn.XLOOKUP(C787,'Customer_Dim'!$A$2:$A$501,'Customer_Dim'!$D$2:$D$501)</f>
        <v>Female</v>
      </c>
      <c r="S787" s="1" t="str">
        <f>_xlfn.XLOOKUP(C787,'Customer_Dim'!$A$2:$A$501,'Customer_Dim'!$L$2:$L$501)</f>
        <v>Middle Age</v>
      </c>
      <c r="T787" s="1" t="str">
        <f>_xlfn.XLOOKUP(E787,Store_Dim!$A$2:$A$21,Store_Dim!$C$2:$C$21)</f>
        <v>East</v>
      </c>
      <c r="U787" s="1" t="str">
        <f>_xlfn.XLOOKUP(E787,Store_Dim!$A$2:$A$21,Store_Dim!$E$2:$E$21)</f>
        <v>Flagship</v>
      </c>
      <c r="V787" s="1">
        <f>Table8[[#This Row],[Cost]]*Table8[[#This Row],[Quantity]]</f>
        <v>1396.68</v>
      </c>
      <c r="W787" s="1">
        <f>Table8[[#This Row],[Total_Amount]]-Table8[[#This Row],[Total Cost]]</f>
        <v>249.70799999999986</v>
      </c>
    </row>
    <row r="788" spans="1:23" hidden="1" x14ac:dyDescent="0.25">
      <c r="A788" t="s">
        <v>2547</v>
      </c>
      <c r="B788" s="3">
        <v>45914</v>
      </c>
      <c r="C788" t="s">
        <v>601</v>
      </c>
      <c r="D788" t="s">
        <v>1821</v>
      </c>
      <c r="E788" t="s">
        <v>1899</v>
      </c>
      <c r="F788" s="4">
        <f>IF(ISBLANK(Sales_Fact[[#This Row],[Quantity]]),MEDIAN(Sales_Fact[Quantity]),Sales_Fact[[#This Row],[Quantity]])</f>
        <v>3</v>
      </c>
      <c r="G788" s="1">
        <f>IF(ISBLANK(Sales_Fact[[#This Row],[Unit_Price]]),MEDIAN(Sales_Fact[Unit_Price]),Sales_Fact[[#This Row],[Unit_Price]])</f>
        <v>761.88</v>
      </c>
      <c r="H788" s="2">
        <f>IF(ISBLANK(Sales_Fact[[#This Row],[Discount]]),MEDIAN(Sales_Fact[Discount]),Sales_Fact[[#This Row],[Discount]])</f>
        <v>0.23</v>
      </c>
      <c r="I788" t="s">
        <v>1864</v>
      </c>
      <c r="J788" s="1">
        <f>Sales_Fact[[#This Row],[Quantity2]]*Sales_Fact[[#This Row],[Unit_Price3]]*(1-Sales_Fact[[#This Row],[Discount4]])</f>
        <v>1759.9428</v>
      </c>
      <c r="K788" s="1">
        <f>Sales_Fact[[#This Row],[Quantity2]]*Sales_Fact[[#This Row],[Unit_Price3]]</f>
        <v>2285.64</v>
      </c>
      <c r="L788" s="1">
        <f>Sales_Fact[[#This Row],[Gross Amount]]*Sales_Fact[[#This Row],[Discount4]]</f>
        <v>525.69719999999995</v>
      </c>
      <c r="M788" s="1" t="str">
        <f>IF(Sales_Fact[[#This Row],[Total_Amount5]]&gt;1000,"High Value","Standard")</f>
        <v>High Value</v>
      </c>
      <c r="N788" s="1" t="str">
        <f>_xlfn.XLOOKUP(D788,Product_Dim!$A$2:$A$101,Product_Dim!$B$2:$B$101,"Not Found")</f>
        <v>Gaming Mouse Pad XL</v>
      </c>
      <c r="O788" s="1" t="str">
        <f>_xlfn.XLOOKUP(D788,Product_Dim!$A$2:$A$101,Product_Dim!$C$2:$C$101)</f>
        <v>Electronics</v>
      </c>
      <c r="P788" s="1">
        <f>_xlfn.XLOOKUP(D788,Product_Dim!$A$2:$A$101,Product_Dim!$H$2:$H$101)</f>
        <v>340.14</v>
      </c>
      <c r="Q788" s="1" t="str">
        <f>_xlfn.XLOOKUP(C788,'Customer_Dim'!$A$2:$A$501,'Customer_Dim'!$I$2:$I$501)</f>
        <v>Bronze</v>
      </c>
      <c r="R788" s="1" t="str">
        <f>_xlfn.XLOOKUP(C788,'Customer_Dim'!$A$2:$A$501,'Customer_Dim'!$D$2:$D$501)</f>
        <v>Male</v>
      </c>
      <c r="S788" s="1" t="str">
        <f>_xlfn.XLOOKUP(C788,'Customer_Dim'!$A$2:$A$501,'Customer_Dim'!$L$2:$L$501)</f>
        <v>Middle Age</v>
      </c>
      <c r="T788" s="1" t="str">
        <f>_xlfn.XLOOKUP(E788,Store_Dim!$A$2:$A$21,Store_Dim!$C$2:$C$21)</f>
        <v>East</v>
      </c>
      <c r="U788" s="1" t="str">
        <f>_xlfn.XLOOKUP(E788,Store_Dim!$A$2:$A$21,Store_Dim!$E$2:$E$21)</f>
        <v>Flagship</v>
      </c>
      <c r="V788" s="1">
        <f>Table8[[#This Row],[Cost]]*Table8[[#This Row],[Quantity]]</f>
        <v>1020.42</v>
      </c>
      <c r="W788" s="1">
        <f>Table8[[#This Row],[Total_Amount]]-Table8[[#This Row],[Total Cost]]</f>
        <v>739.52280000000007</v>
      </c>
    </row>
    <row r="789" spans="1:23" hidden="1" x14ac:dyDescent="0.25">
      <c r="A789" t="s">
        <v>2721</v>
      </c>
      <c r="B789" s="3">
        <v>45236</v>
      </c>
      <c r="C789" t="s">
        <v>601</v>
      </c>
      <c r="D789" t="s">
        <v>1614</v>
      </c>
      <c r="E789" t="s">
        <v>1881</v>
      </c>
      <c r="F789" s="4">
        <f>IF(ISBLANK(Sales_Fact[[#This Row],[Quantity]]),MEDIAN(Sales_Fact[Quantity]),Sales_Fact[[#This Row],[Quantity]])</f>
        <v>4</v>
      </c>
      <c r="G789" s="1">
        <f>IF(ISBLANK(Sales_Fact[[#This Row],[Unit_Price]]),MEDIAN(Sales_Fact[Unit_Price]),Sales_Fact[[#This Row],[Unit_Price]])</f>
        <v>122.87</v>
      </c>
      <c r="H789" s="2">
        <f>IF(ISBLANK(Sales_Fact[[#This Row],[Discount]]),MEDIAN(Sales_Fact[Discount]),Sales_Fact[[#This Row],[Discount]])</f>
        <v>0.13</v>
      </c>
      <c r="I789" t="s">
        <v>1868</v>
      </c>
      <c r="J789" s="1">
        <f>Sales_Fact[[#This Row],[Quantity2]]*Sales_Fact[[#This Row],[Unit_Price3]]*(1-Sales_Fact[[#This Row],[Discount4]])</f>
        <v>427.58760000000001</v>
      </c>
      <c r="K789" s="1">
        <f>Sales_Fact[[#This Row],[Quantity2]]*Sales_Fact[[#This Row],[Unit_Price3]]</f>
        <v>491.48</v>
      </c>
      <c r="L789" s="1">
        <f>Sales_Fact[[#This Row],[Gross Amount]]*Sales_Fact[[#This Row],[Discount4]]</f>
        <v>63.892400000000002</v>
      </c>
      <c r="M789" s="1" t="str">
        <f>IF(Sales_Fact[[#This Row],[Total_Amount5]]&gt;1000,"High Value","Standard")</f>
        <v>Standard</v>
      </c>
      <c r="N789" s="1" t="str">
        <f>_xlfn.XLOOKUP(D789,Product_Dim!$A$2:$A$101,Product_Dim!$B$2:$B$101,"Not Found")</f>
        <v>Multi-Purpose Storage Box</v>
      </c>
      <c r="O789" s="1" t="str">
        <f>_xlfn.XLOOKUP(D789,Product_Dim!$A$2:$A$101,Product_Dim!$C$2:$C$101)</f>
        <v>Home</v>
      </c>
      <c r="P789" s="1">
        <f>_xlfn.XLOOKUP(D789,Product_Dim!$A$2:$A$101,Product_Dim!$H$2:$H$101)</f>
        <v>123.46</v>
      </c>
      <c r="Q789" s="1" t="str">
        <f>_xlfn.XLOOKUP(C789,'Customer_Dim'!$A$2:$A$501,'Customer_Dim'!$I$2:$I$501)</f>
        <v>Bronze</v>
      </c>
      <c r="R789" s="1" t="str">
        <f>_xlfn.XLOOKUP(C789,'Customer_Dim'!$A$2:$A$501,'Customer_Dim'!$D$2:$D$501)</f>
        <v>Male</v>
      </c>
      <c r="S789" s="1" t="str">
        <f>_xlfn.XLOOKUP(C789,'Customer_Dim'!$A$2:$A$501,'Customer_Dim'!$L$2:$L$501)</f>
        <v>Middle Age</v>
      </c>
      <c r="T789" s="1" t="str">
        <f>_xlfn.XLOOKUP(E789,Store_Dim!$A$2:$A$21,Store_Dim!$C$2:$C$21)</f>
        <v>South</v>
      </c>
      <c r="U789" s="1" t="str">
        <f>_xlfn.XLOOKUP(E789,Store_Dim!$A$2:$A$21,Store_Dim!$E$2:$E$21)</f>
        <v>Outlet</v>
      </c>
      <c r="V789" s="1">
        <f>Table8[[#This Row],[Cost]]*Table8[[#This Row],[Quantity]]</f>
        <v>493.84</v>
      </c>
      <c r="W789" s="1">
        <f>Table8[[#This Row],[Total_Amount]]-Table8[[#This Row],[Total Cost]]</f>
        <v>-66.252399999999966</v>
      </c>
    </row>
    <row r="790" spans="1:23" hidden="1" x14ac:dyDescent="0.25">
      <c r="A790" t="s">
        <v>2812</v>
      </c>
      <c r="B790" s="3">
        <v>45471</v>
      </c>
      <c r="C790" t="s">
        <v>604</v>
      </c>
      <c r="D790" t="s">
        <v>1794</v>
      </c>
      <c r="E790" t="s">
        <v>1872</v>
      </c>
      <c r="F790" s="4">
        <f>IF(ISBLANK(Sales_Fact[[#This Row],[Quantity]]),MEDIAN(Sales_Fact[Quantity]),Sales_Fact[[#This Row],[Quantity]])</f>
        <v>4</v>
      </c>
      <c r="G790" s="1">
        <f>IF(ISBLANK(Sales_Fact[[#This Row],[Unit_Price]]),MEDIAN(Sales_Fact[Unit_Price]),Sales_Fact[[#This Row],[Unit_Price]])</f>
        <v>753</v>
      </c>
      <c r="H790" s="2">
        <f>IF(ISBLANK(Sales_Fact[[#This Row],[Discount]]),MEDIAN(Sales_Fact[Discount]),Sales_Fact[[#This Row],[Discount]])</f>
        <v>0.28000000000000003</v>
      </c>
      <c r="I790" t="s">
        <v>1868</v>
      </c>
      <c r="J790" s="1">
        <f>Sales_Fact[[#This Row],[Quantity2]]*Sales_Fact[[#This Row],[Unit_Price3]]*(1-Sales_Fact[[#This Row],[Discount4]])</f>
        <v>2168.64</v>
      </c>
      <c r="K790" s="1">
        <f>Sales_Fact[[#This Row],[Quantity2]]*Sales_Fact[[#This Row],[Unit_Price3]]</f>
        <v>3012</v>
      </c>
      <c r="L790" s="1">
        <f>Sales_Fact[[#This Row],[Gross Amount]]*Sales_Fact[[#This Row],[Discount4]]</f>
        <v>843.36000000000013</v>
      </c>
      <c r="M790" s="1" t="str">
        <f>IF(Sales_Fact[[#This Row],[Total_Amount5]]&gt;1000,"High Value","Standard")</f>
        <v>High Value</v>
      </c>
      <c r="N790" s="1" t="str">
        <f>_xlfn.XLOOKUP(D790,Product_Dim!$A$2:$A$101,Product_Dim!$B$2:$B$101,"Not Found")</f>
        <v>Badminton Racket Set</v>
      </c>
      <c r="O790" s="1" t="str">
        <f>_xlfn.XLOOKUP(D790,Product_Dim!$A$2:$A$101,Product_Dim!$C$2:$C$101)</f>
        <v>Sports</v>
      </c>
      <c r="P790" s="1">
        <f>_xlfn.XLOOKUP(D790,Product_Dim!$A$2:$A$101,Product_Dim!$H$2:$H$101)</f>
        <v>285.54000000000002</v>
      </c>
      <c r="Q790" s="1" t="str">
        <f>_xlfn.XLOOKUP(C790,'Customer_Dim'!$A$2:$A$501,'Customer_Dim'!$I$2:$I$501)</f>
        <v>Bronze</v>
      </c>
      <c r="R790" s="1" t="str">
        <f>_xlfn.XLOOKUP(C790,'Customer_Dim'!$A$2:$A$501,'Customer_Dim'!$D$2:$D$501)</f>
        <v>Male</v>
      </c>
      <c r="S790" s="1" t="str">
        <f>_xlfn.XLOOKUP(C790,'Customer_Dim'!$A$2:$A$501,'Customer_Dim'!$L$2:$L$501)</f>
        <v>Senior</v>
      </c>
      <c r="T790" s="1" t="str">
        <f>_xlfn.XLOOKUP(E790,Store_Dim!$A$2:$A$21,Store_Dim!$C$2:$C$21)</f>
        <v>South</v>
      </c>
      <c r="U790" s="1" t="str">
        <f>_xlfn.XLOOKUP(E790,Store_Dim!$A$2:$A$21,Store_Dim!$E$2:$E$21)</f>
        <v>Online</v>
      </c>
      <c r="V790" s="1">
        <f>Table8[[#This Row],[Cost]]*Table8[[#This Row],[Quantity]]</f>
        <v>1142.1600000000001</v>
      </c>
      <c r="W790" s="1">
        <f>Table8[[#This Row],[Total_Amount]]-Table8[[#This Row],[Total Cost]]</f>
        <v>1026.4799999999998</v>
      </c>
    </row>
    <row r="791" spans="1:23" x14ac:dyDescent="0.25">
      <c r="A791" t="s">
        <v>3168</v>
      </c>
      <c r="B791" s="3">
        <v>45328</v>
      </c>
      <c r="C791" t="s">
        <v>604</v>
      </c>
      <c r="D791" t="s">
        <v>1818</v>
      </c>
      <c r="E791" t="s">
        <v>1879</v>
      </c>
      <c r="F791" s="4">
        <f>IF(ISBLANK(Sales_Fact[[#This Row],[Quantity]]),MEDIAN(Sales_Fact[Quantity]),Sales_Fact[[#This Row],[Quantity]])</f>
        <v>2</v>
      </c>
      <c r="G791" s="21">
        <f>IF(ISBLANK(Sales_Fact[[#This Row],[Unit_Price]]),MEDIAN(Sales_Fact[Unit_Price]),Sales_Fact[[#This Row],[Unit_Price]])</f>
        <v>788.05</v>
      </c>
      <c r="H791" s="2">
        <f>IF(ISBLANK(Sales_Fact[[#This Row],[Discount]]),MEDIAN(Sales_Fact[Discount]),Sales_Fact[[#This Row],[Discount]])</f>
        <v>0.21</v>
      </c>
      <c r="I791" t="s">
        <v>1868</v>
      </c>
      <c r="J791" s="21">
        <f>Sales_Fact[[#This Row],[Quantity2]]*Sales_Fact[[#This Row],[Unit_Price3]]*(1-Sales_Fact[[#This Row],[Discount4]])</f>
        <v>1245.1189999999999</v>
      </c>
      <c r="K791" s="21">
        <f>Sales_Fact[[#This Row],[Quantity2]]*Sales_Fact[[#This Row],[Unit_Price3]]</f>
        <v>1576.1</v>
      </c>
      <c r="L791" s="21">
        <f>Sales_Fact[[#This Row],[Gross Amount]]*Sales_Fact[[#This Row],[Discount4]]</f>
        <v>330.98099999999999</v>
      </c>
      <c r="M791" s="1" t="str">
        <f>IF(Sales_Fact[[#This Row],[Total_Amount5]]&gt;1000,"High Value","Standard")</f>
        <v>High Value</v>
      </c>
      <c r="N791" s="1" t="str">
        <f>_xlfn.XLOOKUP(D791,Product_Dim!$A$2:$A$101,Product_Dim!$B$2:$B$101,"Not Found")</f>
        <v>Face Foundation Kit</v>
      </c>
      <c r="O791" s="1" t="str">
        <f>_xlfn.XLOOKUP(D791,Product_Dim!$A$2:$A$101,Product_Dim!$C$2:$C$101)</f>
        <v>Beauty</v>
      </c>
      <c r="P791" s="1">
        <f>_xlfn.XLOOKUP(D791,Product_Dim!$A$2:$A$101,Product_Dim!$H$2:$H$101)</f>
        <v>183.04</v>
      </c>
      <c r="Q791" s="1" t="str">
        <f>_xlfn.XLOOKUP(C791,'Customer_Dim'!$A$2:$A$501,'Customer_Dim'!$I$2:$I$501)</f>
        <v>Bronze</v>
      </c>
      <c r="R791" s="1" t="str">
        <f>_xlfn.XLOOKUP(C791,'Customer_Dim'!$A$2:$A$501,'Customer_Dim'!$D$2:$D$501)</f>
        <v>Male</v>
      </c>
      <c r="S791" s="1" t="str">
        <f>_xlfn.XLOOKUP(C791,'Customer_Dim'!$A$2:$A$501,'Customer_Dim'!$L$2:$L$501)</f>
        <v>Senior</v>
      </c>
      <c r="T791" s="1" t="str">
        <f>_xlfn.XLOOKUP(E791,Store_Dim!$A$2:$A$21,Store_Dim!$C$2:$C$21)</f>
        <v>East</v>
      </c>
      <c r="U791" s="1" t="str">
        <f>_xlfn.XLOOKUP(E791,Store_Dim!$A$2:$A$21,Store_Dim!$E$2:$E$21)</f>
        <v>Flagship</v>
      </c>
      <c r="V791" s="21">
        <f>Table8[[#This Row],[Cost]]*Table8[[#This Row],[Quantity]]</f>
        <v>366.08</v>
      </c>
      <c r="W791" s="21">
        <f>Table8[[#This Row],[Total_Amount]]-Table8[[#This Row],[Total Cost]]</f>
        <v>879.03899999999999</v>
      </c>
    </row>
    <row r="792" spans="1:23" hidden="1" x14ac:dyDescent="0.25">
      <c r="A792" t="s">
        <v>3490</v>
      </c>
      <c r="B792" s="3">
        <v>45313</v>
      </c>
      <c r="C792" t="s">
        <v>604</v>
      </c>
      <c r="D792" t="s">
        <v>1752</v>
      </c>
      <c r="E792" t="s">
        <v>1879</v>
      </c>
      <c r="F792" s="4">
        <f>IF(ISBLANK(Sales_Fact[[#This Row],[Quantity]]),MEDIAN(Sales_Fact[Quantity]),Sales_Fact[[#This Row],[Quantity]])</f>
        <v>2</v>
      </c>
      <c r="G792" s="1">
        <f>IF(ISBLANK(Sales_Fact[[#This Row],[Unit_Price]]),MEDIAN(Sales_Fact[Unit_Price]),Sales_Fact[[#This Row],[Unit_Price]])</f>
        <v>807.1</v>
      </c>
      <c r="H792" s="2">
        <f>IF(ISBLANK(Sales_Fact[[#This Row],[Discount]]),MEDIAN(Sales_Fact[Discount]),Sales_Fact[[#This Row],[Discount]])</f>
        <v>0.28999999999999998</v>
      </c>
      <c r="I792" t="s">
        <v>1868</v>
      </c>
      <c r="J792" s="1">
        <f>Sales_Fact[[#This Row],[Quantity2]]*Sales_Fact[[#This Row],[Unit_Price3]]*(1-Sales_Fact[[#This Row],[Discount4]])</f>
        <v>1146.0819999999999</v>
      </c>
      <c r="K792" s="1">
        <f>Sales_Fact[[#This Row],[Quantity2]]*Sales_Fact[[#This Row],[Unit_Price3]]</f>
        <v>1614.2</v>
      </c>
      <c r="L792" s="1">
        <f>Sales_Fact[[#This Row],[Gross Amount]]*Sales_Fact[[#This Row],[Discount4]]</f>
        <v>468.11799999999999</v>
      </c>
      <c r="M792" s="1" t="str">
        <f>IF(Sales_Fact[[#This Row],[Total_Amount5]]&gt;1000,"High Value","Standard")</f>
        <v>High Value</v>
      </c>
      <c r="N792" s="1" t="str">
        <f>_xlfn.XLOOKUP(D792,Product_Dim!$A$2:$A$101,Product_Dim!$B$2:$B$101,"Not Found")</f>
        <v>Smart LED Light Strip</v>
      </c>
      <c r="O792" s="1" t="str">
        <f>_xlfn.XLOOKUP(D792,Product_Dim!$A$2:$A$101,Product_Dim!$C$2:$C$101)</f>
        <v>Electronics</v>
      </c>
      <c r="P792" s="1">
        <f>_xlfn.XLOOKUP(D792,Product_Dim!$A$2:$A$101,Product_Dim!$H$2:$H$101)</f>
        <v>349.17</v>
      </c>
      <c r="Q792" s="1" t="str">
        <f>_xlfn.XLOOKUP(C792,'Customer_Dim'!$A$2:$A$501,'Customer_Dim'!$I$2:$I$501)</f>
        <v>Bronze</v>
      </c>
      <c r="R792" s="1" t="str">
        <f>_xlfn.XLOOKUP(C792,'Customer_Dim'!$A$2:$A$501,'Customer_Dim'!$D$2:$D$501)</f>
        <v>Male</v>
      </c>
      <c r="S792" s="1" t="str">
        <f>_xlfn.XLOOKUP(C792,'Customer_Dim'!$A$2:$A$501,'Customer_Dim'!$L$2:$L$501)</f>
        <v>Senior</v>
      </c>
      <c r="T792" s="1" t="str">
        <f>_xlfn.XLOOKUP(E792,Store_Dim!$A$2:$A$21,Store_Dim!$C$2:$C$21)</f>
        <v>East</v>
      </c>
      <c r="U792" s="1" t="str">
        <f>_xlfn.XLOOKUP(E792,Store_Dim!$A$2:$A$21,Store_Dim!$E$2:$E$21)</f>
        <v>Flagship</v>
      </c>
      <c r="V792" s="1">
        <f>Table8[[#This Row],[Cost]]*Table8[[#This Row],[Quantity]]</f>
        <v>698.34</v>
      </c>
      <c r="W792" s="1">
        <f>Table8[[#This Row],[Total_Amount]]-Table8[[#This Row],[Total Cost]]</f>
        <v>447.74199999999985</v>
      </c>
    </row>
    <row r="793" spans="1:23" x14ac:dyDescent="0.25">
      <c r="A793" t="s">
        <v>2313</v>
      </c>
      <c r="B793" s="3">
        <v>45646</v>
      </c>
      <c r="C793" t="s">
        <v>604</v>
      </c>
      <c r="D793" t="s">
        <v>1740</v>
      </c>
      <c r="E793" t="s">
        <v>1879</v>
      </c>
      <c r="F793" s="4">
        <f>IF(ISBLANK(Sales_Fact[[#This Row],[Quantity]]),MEDIAN(Sales_Fact[Quantity]),Sales_Fact[[#This Row],[Quantity]])</f>
        <v>2</v>
      </c>
      <c r="G793" s="21">
        <f>IF(ISBLANK(Sales_Fact[[#This Row],[Unit_Price]]),MEDIAN(Sales_Fact[Unit_Price]),Sales_Fact[[#This Row],[Unit_Price]])</f>
        <v>443.09</v>
      </c>
      <c r="H793" s="2">
        <f>IF(ISBLANK(Sales_Fact[[#This Row],[Discount]]),MEDIAN(Sales_Fact[Discount]),Sales_Fact[[#This Row],[Discount]])</f>
        <v>0.02</v>
      </c>
      <c r="I793" t="s">
        <v>1868</v>
      </c>
      <c r="J793" s="21">
        <f>Sales_Fact[[#This Row],[Quantity2]]*Sales_Fact[[#This Row],[Unit_Price3]]*(1-Sales_Fact[[#This Row],[Discount4]])</f>
        <v>868.45639999999992</v>
      </c>
      <c r="K793" s="21">
        <f>Sales_Fact[[#This Row],[Quantity2]]*Sales_Fact[[#This Row],[Unit_Price3]]</f>
        <v>886.18</v>
      </c>
      <c r="L793" s="21">
        <f>Sales_Fact[[#This Row],[Gross Amount]]*Sales_Fact[[#This Row],[Discount4]]</f>
        <v>17.723600000000001</v>
      </c>
      <c r="M793" s="1" t="str">
        <f>IF(Sales_Fact[[#This Row],[Total_Amount5]]&gt;1000,"High Value","Standard")</f>
        <v>Standard</v>
      </c>
      <c r="N793" s="1" t="str">
        <f>_xlfn.XLOOKUP(D793,Product_Dim!$A$2:$A$101,Product_Dim!$B$2:$B$101,"Not Found")</f>
        <v>Organic Sunscreen Lotion</v>
      </c>
      <c r="O793" s="1" t="str">
        <f>_xlfn.XLOOKUP(D793,Product_Dim!$A$2:$A$101,Product_Dim!$C$2:$C$101)</f>
        <v>Beauty</v>
      </c>
      <c r="P793" s="1">
        <f>_xlfn.XLOOKUP(D793,Product_Dim!$A$2:$A$101,Product_Dim!$H$2:$H$101)</f>
        <v>266.86</v>
      </c>
      <c r="Q793" s="1" t="str">
        <f>_xlfn.XLOOKUP(C793,'Customer_Dim'!$A$2:$A$501,'Customer_Dim'!$I$2:$I$501)</f>
        <v>Bronze</v>
      </c>
      <c r="R793" s="1" t="str">
        <f>_xlfn.XLOOKUP(C793,'Customer_Dim'!$A$2:$A$501,'Customer_Dim'!$D$2:$D$501)</f>
        <v>Male</v>
      </c>
      <c r="S793" s="1" t="str">
        <f>_xlfn.XLOOKUP(C793,'Customer_Dim'!$A$2:$A$501,'Customer_Dim'!$L$2:$L$501)</f>
        <v>Senior</v>
      </c>
      <c r="T793" s="1" t="str">
        <f>_xlfn.XLOOKUP(E793,Store_Dim!$A$2:$A$21,Store_Dim!$C$2:$C$21)</f>
        <v>East</v>
      </c>
      <c r="U793" s="1" t="str">
        <f>_xlfn.XLOOKUP(E793,Store_Dim!$A$2:$A$21,Store_Dim!$E$2:$E$21)</f>
        <v>Flagship</v>
      </c>
      <c r="V793" s="21">
        <f>Table8[[#This Row],[Cost]]*Table8[[#This Row],[Quantity]]</f>
        <v>533.72</v>
      </c>
      <c r="W793" s="21">
        <f>Table8[[#This Row],[Total_Amount]]-Table8[[#This Row],[Total Cost]]</f>
        <v>334.73639999999989</v>
      </c>
    </row>
    <row r="794" spans="1:23" hidden="1" x14ac:dyDescent="0.25">
      <c r="A794" t="s">
        <v>2799</v>
      </c>
      <c r="B794" s="3">
        <v>45630</v>
      </c>
      <c r="C794" t="s">
        <v>604</v>
      </c>
      <c r="D794" t="s">
        <v>1662</v>
      </c>
      <c r="E794" t="s">
        <v>1866</v>
      </c>
      <c r="F794" s="4">
        <f>IF(ISBLANK(Sales_Fact[[#This Row],[Quantity]]),MEDIAN(Sales_Fact[Quantity]),Sales_Fact[[#This Row],[Quantity]])</f>
        <v>1</v>
      </c>
      <c r="G794" s="1">
        <f>IF(ISBLANK(Sales_Fact[[#This Row],[Unit_Price]]),MEDIAN(Sales_Fact[Unit_Price]),Sales_Fact[[#This Row],[Unit_Price]])</f>
        <v>512.16</v>
      </c>
      <c r="H794" s="2">
        <f>IF(ISBLANK(Sales_Fact[[#This Row],[Discount]]),MEDIAN(Sales_Fact[Discount]),Sales_Fact[[#This Row],[Discount]])</f>
        <v>0.02</v>
      </c>
      <c r="I794" t="s">
        <v>1861</v>
      </c>
      <c r="J794" s="1">
        <f>Sales_Fact[[#This Row],[Quantity2]]*Sales_Fact[[#This Row],[Unit_Price3]]*(1-Sales_Fact[[#This Row],[Discount4]])</f>
        <v>501.91679999999997</v>
      </c>
      <c r="K794" s="1">
        <f>Sales_Fact[[#This Row],[Quantity2]]*Sales_Fact[[#This Row],[Unit_Price3]]</f>
        <v>512.16</v>
      </c>
      <c r="L794" s="1">
        <f>Sales_Fact[[#This Row],[Gross Amount]]*Sales_Fact[[#This Row],[Discount4]]</f>
        <v>10.2432</v>
      </c>
      <c r="M794" s="1" t="str">
        <f>IF(Sales_Fact[[#This Row],[Total_Amount5]]&gt;1000,"High Value","Standard")</f>
        <v>Standard</v>
      </c>
      <c r="N794" s="1" t="str">
        <f>_xlfn.XLOOKUP(D794,Product_Dim!$A$2:$A$101,Product_Dim!$B$2:$B$101,"Not Found")</f>
        <v>Men's Casual Sneakers</v>
      </c>
      <c r="O794" s="1" t="str">
        <f>_xlfn.XLOOKUP(D794,Product_Dim!$A$2:$A$101,Product_Dim!$C$2:$C$101)</f>
        <v>Clothing</v>
      </c>
      <c r="P794" s="1">
        <f>_xlfn.XLOOKUP(D794,Product_Dim!$A$2:$A$101,Product_Dim!$H$2:$H$101)</f>
        <v>353.47</v>
      </c>
      <c r="Q794" s="1" t="str">
        <f>_xlfn.XLOOKUP(C794,'Customer_Dim'!$A$2:$A$501,'Customer_Dim'!$I$2:$I$501)</f>
        <v>Bronze</v>
      </c>
      <c r="R794" s="1" t="str">
        <f>_xlfn.XLOOKUP(C794,'Customer_Dim'!$A$2:$A$501,'Customer_Dim'!$D$2:$D$501)</f>
        <v>Male</v>
      </c>
      <c r="S794" s="1" t="str">
        <f>_xlfn.XLOOKUP(C794,'Customer_Dim'!$A$2:$A$501,'Customer_Dim'!$L$2:$L$501)</f>
        <v>Senior</v>
      </c>
      <c r="T794" s="1" t="str">
        <f>_xlfn.XLOOKUP(E794,Store_Dim!$A$2:$A$21,Store_Dim!$C$2:$C$21)</f>
        <v>West</v>
      </c>
      <c r="U794" s="1" t="str">
        <f>_xlfn.XLOOKUP(E794,Store_Dim!$A$2:$A$21,Store_Dim!$E$2:$E$21)</f>
        <v>Online</v>
      </c>
      <c r="V794" s="1">
        <f>Table8[[#This Row],[Cost]]*Table8[[#This Row],[Quantity]]</f>
        <v>353.47</v>
      </c>
      <c r="W794" s="1">
        <f>Table8[[#This Row],[Total_Amount]]-Table8[[#This Row],[Total Cost]]</f>
        <v>148.44679999999994</v>
      </c>
    </row>
    <row r="795" spans="1:23" hidden="1" x14ac:dyDescent="0.25">
      <c r="A795" t="s">
        <v>3514</v>
      </c>
      <c r="B795" s="3">
        <v>45382</v>
      </c>
      <c r="C795" t="s">
        <v>607</v>
      </c>
      <c r="D795" t="s">
        <v>1552</v>
      </c>
      <c r="E795" t="s">
        <v>1888</v>
      </c>
      <c r="F795" s="4">
        <f>IF(ISBLANK(Sales_Fact[[#This Row],[Quantity]]),MEDIAN(Sales_Fact[Quantity]),Sales_Fact[[#This Row],[Quantity]])</f>
        <v>2</v>
      </c>
      <c r="G795" s="1">
        <f>IF(ISBLANK(Sales_Fact[[#This Row],[Unit_Price]]),MEDIAN(Sales_Fact[Unit_Price]),Sales_Fact[[#This Row],[Unit_Price]])</f>
        <v>602.54999999999995</v>
      </c>
      <c r="H795" s="2">
        <f>IF(ISBLANK(Sales_Fact[[#This Row],[Discount]]),MEDIAN(Sales_Fact[Discount]),Sales_Fact[[#This Row],[Discount]])</f>
        <v>0.23</v>
      </c>
      <c r="I795" t="s">
        <v>1864</v>
      </c>
      <c r="J795" s="1">
        <f>Sales_Fact[[#This Row],[Quantity2]]*Sales_Fact[[#This Row],[Unit_Price3]]*(1-Sales_Fact[[#This Row],[Discount4]])</f>
        <v>927.92699999999991</v>
      </c>
      <c r="K795" s="1">
        <f>Sales_Fact[[#This Row],[Quantity2]]*Sales_Fact[[#This Row],[Unit_Price3]]</f>
        <v>1205.0999999999999</v>
      </c>
      <c r="L795" s="1">
        <f>Sales_Fact[[#This Row],[Gross Amount]]*Sales_Fact[[#This Row],[Discount4]]</f>
        <v>277.173</v>
      </c>
      <c r="M795" s="1" t="str">
        <f>IF(Sales_Fact[[#This Row],[Total_Amount5]]&gt;1000,"High Value","Standard")</f>
        <v>Standard</v>
      </c>
      <c r="N795" s="1" t="str">
        <f>_xlfn.XLOOKUP(D795,Product_Dim!$A$2:$A$101,Product_Dim!$B$2:$B$101,"Not Found")</f>
        <v>Men's Graphic T-Shirt</v>
      </c>
      <c r="O795" s="1" t="str">
        <f>_xlfn.XLOOKUP(D795,Product_Dim!$A$2:$A$101,Product_Dim!$C$2:$C$101)</f>
        <v>Clothing</v>
      </c>
      <c r="P795" s="1">
        <f>_xlfn.XLOOKUP(D795,Product_Dim!$A$2:$A$101,Product_Dim!$H$2:$H$101)</f>
        <v>342.56</v>
      </c>
      <c r="Q795" s="1" t="str">
        <f>_xlfn.XLOOKUP(C795,'Customer_Dim'!$A$2:$A$501,'Customer_Dim'!$I$2:$I$501)</f>
        <v>Silver</v>
      </c>
      <c r="R795" s="1" t="str">
        <f>_xlfn.XLOOKUP(C795,'Customer_Dim'!$A$2:$A$501,'Customer_Dim'!$D$2:$D$501)</f>
        <v>Female</v>
      </c>
      <c r="S795" s="1" t="str">
        <f>_xlfn.XLOOKUP(C795,'Customer_Dim'!$A$2:$A$501,'Customer_Dim'!$L$2:$L$501)</f>
        <v>Young</v>
      </c>
      <c r="T795" s="1" t="str">
        <f>_xlfn.XLOOKUP(E795,Store_Dim!$A$2:$A$21,Store_Dim!$C$2:$C$21)</f>
        <v>North</v>
      </c>
      <c r="U795" s="1" t="str">
        <f>_xlfn.XLOOKUP(E795,Store_Dim!$A$2:$A$21,Store_Dim!$E$2:$E$21)</f>
        <v>Flagship</v>
      </c>
      <c r="V795" s="1">
        <f>Table8[[#This Row],[Cost]]*Table8[[#This Row],[Quantity]]</f>
        <v>685.12</v>
      </c>
      <c r="W795" s="1">
        <f>Table8[[#This Row],[Total_Amount]]-Table8[[#This Row],[Total Cost]]</f>
        <v>242.8069999999999</v>
      </c>
    </row>
    <row r="796" spans="1:23" hidden="1" x14ac:dyDescent="0.25">
      <c r="A796" t="s">
        <v>2174</v>
      </c>
      <c r="B796" s="3">
        <v>45386</v>
      </c>
      <c r="C796" t="s">
        <v>607</v>
      </c>
      <c r="D796" t="s">
        <v>1722</v>
      </c>
      <c r="E796" t="s">
        <v>1866</v>
      </c>
      <c r="F796" s="4">
        <f>IF(ISBLANK(Sales_Fact[[#This Row],[Quantity]]),MEDIAN(Sales_Fact[Quantity]),Sales_Fact[[#This Row],[Quantity]])</f>
        <v>3</v>
      </c>
      <c r="G796" s="1">
        <f>IF(ISBLANK(Sales_Fact[[#This Row],[Unit_Price]]),MEDIAN(Sales_Fact[Unit_Price]),Sales_Fact[[#This Row],[Unit_Price]])</f>
        <v>846.19</v>
      </c>
      <c r="H796" s="2">
        <f>IF(ISBLANK(Sales_Fact[[#This Row],[Discount]]),MEDIAN(Sales_Fact[Discount]),Sales_Fact[[#This Row],[Discount]])</f>
        <v>0.09</v>
      </c>
      <c r="I796" t="s">
        <v>1868</v>
      </c>
      <c r="J796" s="1">
        <f>Sales_Fact[[#This Row],[Quantity2]]*Sales_Fact[[#This Row],[Unit_Price3]]*(1-Sales_Fact[[#This Row],[Discount4]])</f>
        <v>2310.0987</v>
      </c>
      <c r="K796" s="1">
        <f>Sales_Fact[[#This Row],[Quantity2]]*Sales_Fact[[#This Row],[Unit_Price3]]</f>
        <v>2538.5700000000002</v>
      </c>
      <c r="L796" s="1">
        <f>Sales_Fact[[#This Row],[Gross Amount]]*Sales_Fact[[#This Row],[Discount4]]</f>
        <v>228.47130000000001</v>
      </c>
      <c r="M796" s="1" t="str">
        <f>IF(Sales_Fact[[#This Row],[Total_Amount5]]&gt;1000,"High Value","Standard")</f>
        <v>High Value</v>
      </c>
      <c r="N796" s="1" t="str">
        <f>_xlfn.XLOOKUP(D796,Product_Dim!$A$2:$A$101,Product_Dim!$B$2:$B$101,"Not Found")</f>
        <v>Foam Roller</v>
      </c>
      <c r="O796" s="1" t="str">
        <f>_xlfn.XLOOKUP(D796,Product_Dim!$A$2:$A$101,Product_Dim!$C$2:$C$101)</f>
        <v>Sports</v>
      </c>
      <c r="P796" s="1">
        <f>_xlfn.XLOOKUP(D796,Product_Dim!$A$2:$A$101,Product_Dim!$H$2:$H$101)</f>
        <v>30.62</v>
      </c>
      <c r="Q796" s="1" t="str">
        <f>_xlfn.XLOOKUP(C796,'Customer_Dim'!$A$2:$A$501,'Customer_Dim'!$I$2:$I$501)</f>
        <v>Silver</v>
      </c>
      <c r="R796" s="1" t="str">
        <f>_xlfn.XLOOKUP(C796,'Customer_Dim'!$A$2:$A$501,'Customer_Dim'!$D$2:$D$501)</f>
        <v>Female</v>
      </c>
      <c r="S796" s="1" t="str">
        <f>_xlfn.XLOOKUP(C796,'Customer_Dim'!$A$2:$A$501,'Customer_Dim'!$L$2:$L$501)</f>
        <v>Young</v>
      </c>
      <c r="T796" s="1" t="str">
        <f>_xlfn.XLOOKUP(E796,Store_Dim!$A$2:$A$21,Store_Dim!$C$2:$C$21)</f>
        <v>West</v>
      </c>
      <c r="U796" s="1" t="str">
        <f>_xlfn.XLOOKUP(E796,Store_Dim!$A$2:$A$21,Store_Dim!$E$2:$E$21)</f>
        <v>Online</v>
      </c>
      <c r="V796" s="1">
        <f>Table8[[#This Row],[Cost]]*Table8[[#This Row],[Quantity]]</f>
        <v>91.86</v>
      </c>
      <c r="W796" s="1">
        <f>Table8[[#This Row],[Total_Amount]]-Table8[[#This Row],[Total Cost]]</f>
        <v>2218.2386999999999</v>
      </c>
    </row>
    <row r="797" spans="1:23" hidden="1" x14ac:dyDescent="0.25">
      <c r="A797" t="s">
        <v>2447</v>
      </c>
      <c r="B797" s="3">
        <v>45459</v>
      </c>
      <c r="C797" t="s">
        <v>607</v>
      </c>
      <c r="D797" t="s">
        <v>1585</v>
      </c>
      <c r="E797" t="s">
        <v>1863</v>
      </c>
      <c r="F797" s="4">
        <f>IF(ISBLANK(Sales_Fact[[#This Row],[Quantity]]),MEDIAN(Sales_Fact[Quantity]),Sales_Fact[[#This Row],[Quantity]])</f>
        <v>1</v>
      </c>
      <c r="G797" s="1">
        <f>IF(ISBLANK(Sales_Fact[[#This Row],[Unit_Price]]),MEDIAN(Sales_Fact[Unit_Price]),Sales_Fact[[#This Row],[Unit_Price]])</f>
        <v>506.73</v>
      </c>
      <c r="H797" s="2">
        <f>IF(ISBLANK(Sales_Fact[[#This Row],[Discount]]),MEDIAN(Sales_Fact[Discount]),Sales_Fact[[#This Row],[Discount]])</f>
        <v>0.28999999999999998</v>
      </c>
      <c r="I797" t="s">
        <v>1864</v>
      </c>
      <c r="J797" s="1">
        <f>Sales_Fact[[#This Row],[Quantity2]]*Sales_Fact[[#This Row],[Unit_Price3]]*(1-Sales_Fact[[#This Row],[Discount4]])</f>
        <v>359.7783</v>
      </c>
      <c r="K797" s="1">
        <f>Sales_Fact[[#This Row],[Quantity2]]*Sales_Fact[[#This Row],[Unit_Price3]]</f>
        <v>506.73</v>
      </c>
      <c r="L797" s="1">
        <f>Sales_Fact[[#This Row],[Gross Amount]]*Sales_Fact[[#This Row],[Discount4]]</f>
        <v>146.95169999999999</v>
      </c>
      <c r="M797" s="1" t="str">
        <f>IF(Sales_Fact[[#This Row],[Total_Amount5]]&gt;1000,"High Value","Standard")</f>
        <v>Standard</v>
      </c>
      <c r="N797" s="1" t="str">
        <f>_xlfn.XLOOKUP(D797,Product_Dim!$A$2:$A$101,Product_Dim!$B$2:$B$101,"Not Found")</f>
        <v>HD Smart TV Stick</v>
      </c>
      <c r="O797" s="1" t="str">
        <f>_xlfn.XLOOKUP(D797,Product_Dim!$A$2:$A$101,Product_Dim!$C$2:$C$101)</f>
        <v>Electronics</v>
      </c>
      <c r="P797" s="1">
        <f>_xlfn.XLOOKUP(D797,Product_Dim!$A$2:$A$101,Product_Dim!$H$2:$H$101)</f>
        <v>449.4</v>
      </c>
      <c r="Q797" s="1" t="str">
        <f>_xlfn.XLOOKUP(C797,'Customer_Dim'!$A$2:$A$501,'Customer_Dim'!$I$2:$I$501)</f>
        <v>Silver</v>
      </c>
      <c r="R797" s="1" t="str">
        <f>_xlfn.XLOOKUP(C797,'Customer_Dim'!$A$2:$A$501,'Customer_Dim'!$D$2:$D$501)</f>
        <v>Female</v>
      </c>
      <c r="S797" s="1" t="str">
        <f>_xlfn.XLOOKUP(C797,'Customer_Dim'!$A$2:$A$501,'Customer_Dim'!$L$2:$L$501)</f>
        <v>Young</v>
      </c>
      <c r="T797" s="1" t="str">
        <f>_xlfn.XLOOKUP(E797,Store_Dim!$A$2:$A$21,Store_Dim!$C$2:$C$21)</f>
        <v>North</v>
      </c>
      <c r="U797" s="1" t="str">
        <f>_xlfn.XLOOKUP(E797,Store_Dim!$A$2:$A$21,Store_Dim!$E$2:$E$21)</f>
        <v>Flagship</v>
      </c>
      <c r="V797" s="1">
        <f>Table8[[#This Row],[Cost]]*Table8[[#This Row],[Quantity]]</f>
        <v>449.4</v>
      </c>
      <c r="W797" s="1">
        <f>Table8[[#This Row],[Total_Amount]]-Table8[[#This Row],[Total Cost]]</f>
        <v>-89.621699999999976</v>
      </c>
    </row>
    <row r="798" spans="1:23" hidden="1" x14ac:dyDescent="0.25">
      <c r="A798" t="s">
        <v>1988</v>
      </c>
      <c r="B798" s="3">
        <v>45907</v>
      </c>
      <c r="C798" t="s">
        <v>607</v>
      </c>
      <c r="D798" t="s">
        <v>1653</v>
      </c>
      <c r="E798" t="s">
        <v>1874</v>
      </c>
      <c r="F798" s="4">
        <f>IF(ISBLANK(Sales_Fact[[#This Row],[Quantity]]),MEDIAN(Sales_Fact[Quantity]),Sales_Fact[[#This Row],[Quantity]])</f>
        <v>1</v>
      </c>
      <c r="G798" s="1">
        <f>IF(ISBLANK(Sales_Fact[[#This Row],[Unit_Price]]),MEDIAN(Sales_Fact[Unit_Price]),Sales_Fact[[#This Row],[Unit_Price]])</f>
        <v>408.66</v>
      </c>
      <c r="H798" s="2">
        <f>IF(ISBLANK(Sales_Fact[[#This Row],[Discount]]),MEDIAN(Sales_Fact[Discount]),Sales_Fact[[#This Row],[Discount]])</f>
        <v>0.13</v>
      </c>
      <c r="I798" t="s">
        <v>1864</v>
      </c>
      <c r="J798" s="1">
        <f>Sales_Fact[[#This Row],[Quantity2]]*Sales_Fact[[#This Row],[Unit_Price3]]*(1-Sales_Fact[[#This Row],[Discount4]])</f>
        <v>355.5342</v>
      </c>
      <c r="K798" s="1">
        <f>Sales_Fact[[#This Row],[Quantity2]]*Sales_Fact[[#This Row],[Unit_Price3]]</f>
        <v>408.66</v>
      </c>
      <c r="L798" s="1">
        <f>Sales_Fact[[#This Row],[Gross Amount]]*Sales_Fact[[#This Row],[Discount4]]</f>
        <v>53.125800000000005</v>
      </c>
      <c r="M798" s="1" t="str">
        <f>IF(Sales_Fact[[#This Row],[Total_Amount5]]&gt;1000,"High Value","Standard")</f>
        <v>Standard</v>
      </c>
      <c r="N798" s="1" t="str">
        <f>_xlfn.XLOOKUP(D798,Product_Dim!$A$2:$A$101,Product_Dim!$B$2:$B$101,"Not Found")</f>
        <v>Gaming Mechanical Keyboard</v>
      </c>
      <c r="O798" s="1" t="str">
        <f>_xlfn.XLOOKUP(D798,Product_Dim!$A$2:$A$101,Product_Dim!$C$2:$C$101)</f>
        <v>Electronics</v>
      </c>
      <c r="P798" s="1">
        <f>_xlfn.XLOOKUP(D798,Product_Dim!$A$2:$A$101,Product_Dim!$H$2:$H$101)</f>
        <v>419.28</v>
      </c>
      <c r="Q798" s="1" t="str">
        <f>_xlfn.XLOOKUP(C798,'Customer_Dim'!$A$2:$A$501,'Customer_Dim'!$I$2:$I$501)</f>
        <v>Silver</v>
      </c>
      <c r="R798" s="1" t="str">
        <f>_xlfn.XLOOKUP(C798,'Customer_Dim'!$A$2:$A$501,'Customer_Dim'!$D$2:$D$501)</f>
        <v>Female</v>
      </c>
      <c r="S798" s="1" t="str">
        <f>_xlfn.XLOOKUP(C798,'Customer_Dim'!$A$2:$A$501,'Customer_Dim'!$L$2:$L$501)</f>
        <v>Young</v>
      </c>
      <c r="T798" s="1" t="str">
        <f>_xlfn.XLOOKUP(E798,Store_Dim!$A$2:$A$21,Store_Dim!$C$2:$C$21)</f>
        <v>South</v>
      </c>
      <c r="U798" s="1" t="str">
        <f>_xlfn.XLOOKUP(E798,Store_Dim!$A$2:$A$21,Store_Dim!$E$2:$E$21)</f>
        <v>Online</v>
      </c>
      <c r="V798" s="1">
        <f>Table8[[#This Row],[Cost]]*Table8[[#This Row],[Quantity]]</f>
        <v>419.28</v>
      </c>
      <c r="W798" s="1">
        <f>Table8[[#This Row],[Total_Amount]]-Table8[[#This Row],[Total Cost]]</f>
        <v>-63.745799999999974</v>
      </c>
    </row>
    <row r="799" spans="1:23" hidden="1" x14ac:dyDescent="0.25">
      <c r="A799" t="s">
        <v>1972</v>
      </c>
      <c r="B799" s="3">
        <v>45588</v>
      </c>
      <c r="C799" t="s">
        <v>610</v>
      </c>
      <c r="D799" t="s">
        <v>1665</v>
      </c>
      <c r="E799" t="s">
        <v>1879</v>
      </c>
      <c r="F799" s="4">
        <f>IF(ISBLANK(Sales_Fact[[#This Row],[Quantity]]),MEDIAN(Sales_Fact[Quantity]),Sales_Fact[[#This Row],[Quantity]])</f>
        <v>3</v>
      </c>
      <c r="G799" s="1">
        <f>IF(ISBLANK(Sales_Fact[[#This Row],[Unit_Price]]),MEDIAN(Sales_Fact[Unit_Price]),Sales_Fact[[#This Row],[Unit_Price]])</f>
        <v>170.48</v>
      </c>
      <c r="H799" s="2">
        <f>IF(ISBLANK(Sales_Fact[[#This Row],[Discount]]),MEDIAN(Sales_Fact[Discount]),Sales_Fact[[#This Row],[Discount]])</f>
        <v>0.06</v>
      </c>
      <c r="I799" t="s">
        <v>1864</v>
      </c>
      <c r="J799" s="1">
        <f>Sales_Fact[[#This Row],[Quantity2]]*Sales_Fact[[#This Row],[Unit_Price3]]*(1-Sales_Fact[[#This Row],[Discount4]])</f>
        <v>480.75359999999989</v>
      </c>
      <c r="K799" s="1">
        <f>Sales_Fact[[#This Row],[Quantity2]]*Sales_Fact[[#This Row],[Unit_Price3]]</f>
        <v>511.43999999999994</v>
      </c>
      <c r="L799" s="1">
        <f>Sales_Fact[[#This Row],[Gross Amount]]*Sales_Fact[[#This Row],[Discount4]]</f>
        <v>30.686399999999995</v>
      </c>
      <c r="M799" s="1" t="str">
        <f>IF(Sales_Fact[[#This Row],[Total_Amount5]]&gt;1000,"High Value","Standard")</f>
        <v>Standard</v>
      </c>
      <c r="N799" s="1" t="str">
        <f>_xlfn.XLOOKUP(D799,Product_Dim!$A$2:$A$101,Product_Dim!$B$2:$B$101,"Not Found")</f>
        <v>Sports Water Hydration Pack</v>
      </c>
      <c r="O799" s="1" t="str">
        <f>_xlfn.XLOOKUP(D799,Product_Dim!$A$2:$A$101,Product_Dim!$C$2:$C$101)</f>
        <v>Sports</v>
      </c>
      <c r="P799" s="1">
        <f>_xlfn.XLOOKUP(D799,Product_Dim!$A$2:$A$101,Product_Dim!$H$2:$H$101)</f>
        <v>135.61000000000001</v>
      </c>
      <c r="Q799" s="1" t="str">
        <f>_xlfn.XLOOKUP(C799,'Customer_Dim'!$A$2:$A$501,'Customer_Dim'!$I$2:$I$501)</f>
        <v>Platinum</v>
      </c>
      <c r="R799" s="1" t="str">
        <f>_xlfn.XLOOKUP(C799,'Customer_Dim'!$A$2:$A$501,'Customer_Dim'!$D$2:$D$501)</f>
        <v>Male</v>
      </c>
      <c r="S799" s="1" t="str">
        <f>_xlfn.XLOOKUP(C799,'Customer_Dim'!$A$2:$A$501,'Customer_Dim'!$L$2:$L$501)</f>
        <v>Young</v>
      </c>
      <c r="T799" s="1" t="str">
        <f>_xlfn.XLOOKUP(E799,Store_Dim!$A$2:$A$21,Store_Dim!$C$2:$C$21)</f>
        <v>East</v>
      </c>
      <c r="U799" s="1" t="str">
        <f>_xlfn.XLOOKUP(E799,Store_Dim!$A$2:$A$21,Store_Dim!$E$2:$E$21)</f>
        <v>Flagship</v>
      </c>
      <c r="V799" s="1">
        <f>Table8[[#This Row],[Cost]]*Table8[[#This Row],[Quantity]]</f>
        <v>406.83000000000004</v>
      </c>
      <c r="W799" s="1">
        <f>Table8[[#This Row],[Total_Amount]]-Table8[[#This Row],[Total Cost]]</f>
        <v>73.923599999999851</v>
      </c>
    </row>
    <row r="800" spans="1:23" hidden="1" x14ac:dyDescent="0.25">
      <c r="A800" t="s">
        <v>3414</v>
      </c>
      <c r="B800" s="3">
        <v>45672</v>
      </c>
      <c r="C800" t="s">
        <v>610</v>
      </c>
      <c r="D800" t="s">
        <v>1671</v>
      </c>
      <c r="E800" t="s">
        <v>1899</v>
      </c>
      <c r="F800" s="4">
        <f>IF(ISBLANK(Sales_Fact[[#This Row],[Quantity]]),MEDIAN(Sales_Fact[Quantity]),Sales_Fact[[#This Row],[Quantity]])</f>
        <v>1</v>
      </c>
      <c r="G800" s="1">
        <f>IF(ISBLANK(Sales_Fact[[#This Row],[Unit_Price]]),MEDIAN(Sales_Fact[Unit_Price]),Sales_Fact[[#This Row],[Unit_Price]])</f>
        <v>423.48</v>
      </c>
      <c r="H800" s="2">
        <f>IF(ISBLANK(Sales_Fact[[#This Row],[Discount]]),MEDIAN(Sales_Fact[Discount]),Sales_Fact[[#This Row],[Discount]])</f>
        <v>0.18</v>
      </c>
      <c r="I800" t="s">
        <v>1868</v>
      </c>
      <c r="J800" s="1">
        <f>Sales_Fact[[#This Row],[Quantity2]]*Sales_Fact[[#This Row],[Unit_Price3]]*(1-Sales_Fact[[#This Row],[Discount4]])</f>
        <v>347.25360000000006</v>
      </c>
      <c r="K800" s="1">
        <f>Sales_Fact[[#This Row],[Quantity2]]*Sales_Fact[[#This Row],[Unit_Price3]]</f>
        <v>423.48</v>
      </c>
      <c r="L800" s="1">
        <f>Sales_Fact[[#This Row],[Gross Amount]]*Sales_Fact[[#This Row],[Discount4]]</f>
        <v>76.226399999999998</v>
      </c>
      <c r="M800" s="1" t="str">
        <f>IF(Sales_Fact[[#This Row],[Total_Amount5]]&gt;1000,"High Value","Standard")</f>
        <v>Standard</v>
      </c>
      <c r="N800" s="1" t="str">
        <f>_xlfn.XLOOKUP(D800,Product_Dim!$A$2:$A$101,Product_Dim!$B$2:$B$101,"Not Found")</f>
        <v>Noise-Canceling Headphones</v>
      </c>
      <c r="O800" s="1" t="str">
        <f>_xlfn.XLOOKUP(D800,Product_Dim!$A$2:$A$101,Product_Dim!$C$2:$C$101)</f>
        <v>Electronics</v>
      </c>
      <c r="P800" s="1">
        <f>_xlfn.XLOOKUP(D800,Product_Dim!$A$2:$A$101,Product_Dim!$H$2:$H$101)</f>
        <v>38.520000000000003</v>
      </c>
      <c r="Q800" s="1" t="str">
        <f>_xlfn.XLOOKUP(C800,'Customer_Dim'!$A$2:$A$501,'Customer_Dim'!$I$2:$I$501)</f>
        <v>Platinum</v>
      </c>
      <c r="R800" s="1" t="str">
        <f>_xlfn.XLOOKUP(C800,'Customer_Dim'!$A$2:$A$501,'Customer_Dim'!$D$2:$D$501)</f>
        <v>Male</v>
      </c>
      <c r="S800" s="1" t="str">
        <f>_xlfn.XLOOKUP(C800,'Customer_Dim'!$A$2:$A$501,'Customer_Dim'!$L$2:$L$501)</f>
        <v>Young</v>
      </c>
      <c r="T800" s="1" t="str">
        <f>_xlfn.XLOOKUP(E800,Store_Dim!$A$2:$A$21,Store_Dim!$C$2:$C$21)</f>
        <v>East</v>
      </c>
      <c r="U800" s="1" t="str">
        <f>_xlfn.XLOOKUP(E800,Store_Dim!$A$2:$A$21,Store_Dim!$E$2:$E$21)</f>
        <v>Flagship</v>
      </c>
      <c r="V800" s="1">
        <f>Table8[[#This Row],[Cost]]*Table8[[#This Row],[Quantity]]</f>
        <v>38.520000000000003</v>
      </c>
      <c r="W800" s="1">
        <f>Table8[[#This Row],[Total_Amount]]-Table8[[#This Row],[Total Cost]]</f>
        <v>308.73360000000008</v>
      </c>
    </row>
    <row r="801" spans="1:23" hidden="1" x14ac:dyDescent="0.25">
      <c r="A801" t="s">
        <v>2367</v>
      </c>
      <c r="B801" s="3">
        <v>45745</v>
      </c>
      <c r="C801" t="s">
        <v>610</v>
      </c>
      <c r="D801" t="s">
        <v>1635</v>
      </c>
      <c r="E801" t="s">
        <v>1883</v>
      </c>
      <c r="F801" s="4">
        <f>IF(ISBLANK(Sales_Fact[[#This Row],[Quantity]]),MEDIAN(Sales_Fact[Quantity]),Sales_Fact[[#This Row],[Quantity]])</f>
        <v>4</v>
      </c>
      <c r="G801" s="1">
        <f>IF(ISBLANK(Sales_Fact[[#This Row],[Unit_Price]]),MEDIAN(Sales_Fact[Unit_Price]),Sales_Fact[[#This Row],[Unit_Price]])</f>
        <v>23.57</v>
      </c>
      <c r="H801" s="2">
        <f>IF(ISBLANK(Sales_Fact[[#This Row],[Discount]]),MEDIAN(Sales_Fact[Discount]),Sales_Fact[[#This Row],[Discount]])</f>
        <v>0.1</v>
      </c>
      <c r="I801" t="s">
        <v>1861</v>
      </c>
      <c r="J801" s="1">
        <f>Sales_Fact[[#This Row],[Quantity2]]*Sales_Fact[[#This Row],[Unit_Price3]]*(1-Sales_Fact[[#This Row],[Discount4]])</f>
        <v>84.852000000000004</v>
      </c>
      <c r="K801" s="1">
        <f>Sales_Fact[[#This Row],[Quantity2]]*Sales_Fact[[#This Row],[Unit_Price3]]</f>
        <v>94.28</v>
      </c>
      <c r="L801" s="1">
        <f>Sales_Fact[[#This Row],[Gross Amount]]*Sales_Fact[[#This Row],[Discount4]]</f>
        <v>9.4280000000000008</v>
      </c>
      <c r="M801" s="1" t="str">
        <f>IF(Sales_Fact[[#This Row],[Total_Amount5]]&gt;1000,"High Value","Standard")</f>
        <v>Standard</v>
      </c>
      <c r="N801" s="1" t="str">
        <f>_xlfn.XLOOKUP(D801,Product_Dim!$A$2:$A$101,Product_Dim!$B$2:$B$101,"Not Found")</f>
        <v>Sports Stopwatch Timer</v>
      </c>
      <c r="O801" s="1" t="str">
        <f>_xlfn.XLOOKUP(D801,Product_Dim!$A$2:$A$101,Product_Dim!$C$2:$C$101)</f>
        <v>Sports</v>
      </c>
      <c r="P801" s="1">
        <f>_xlfn.XLOOKUP(D801,Product_Dim!$A$2:$A$101,Product_Dim!$H$2:$H$101)</f>
        <v>38.76</v>
      </c>
      <c r="Q801" s="1" t="str">
        <f>_xlfn.XLOOKUP(C801,'Customer_Dim'!$A$2:$A$501,'Customer_Dim'!$I$2:$I$501)</f>
        <v>Platinum</v>
      </c>
      <c r="R801" s="1" t="str">
        <f>_xlfn.XLOOKUP(C801,'Customer_Dim'!$A$2:$A$501,'Customer_Dim'!$D$2:$D$501)</f>
        <v>Male</v>
      </c>
      <c r="S801" s="1" t="str">
        <f>_xlfn.XLOOKUP(C801,'Customer_Dim'!$A$2:$A$501,'Customer_Dim'!$L$2:$L$501)</f>
        <v>Young</v>
      </c>
      <c r="T801" s="1" t="str">
        <f>_xlfn.XLOOKUP(E801,Store_Dim!$A$2:$A$21,Store_Dim!$C$2:$C$21)</f>
        <v>North</v>
      </c>
      <c r="U801" s="1" t="str">
        <f>_xlfn.XLOOKUP(E801,Store_Dim!$A$2:$A$21,Store_Dim!$E$2:$E$21)</f>
        <v>Flagship</v>
      </c>
      <c r="V801" s="1">
        <f>Table8[[#This Row],[Cost]]*Table8[[#This Row],[Quantity]]</f>
        <v>155.04</v>
      </c>
      <c r="W801" s="1">
        <f>Table8[[#This Row],[Total_Amount]]-Table8[[#This Row],[Total Cost]]</f>
        <v>-70.187999999999988</v>
      </c>
    </row>
    <row r="802" spans="1:23" hidden="1" x14ac:dyDescent="0.25">
      <c r="A802" t="s">
        <v>2315</v>
      </c>
      <c r="B802" s="3">
        <v>45731</v>
      </c>
      <c r="C802" t="s">
        <v>610</v>
      </c>
      <c r="D802" t="s">
        <v>1571</v>
      </c>
      <c r="E802" t="s">
        <v>1874</v>
      </c>
      <c r="F802" s="4">
        <f>IF(ISBLANK(Sales_Fact[[#This Row],[Quantity]]),MEDIAN(Sales_Fact[Quantity]),Sales_Fact[[#This Row],[Quantity]])</f>
        <v>2</v>
      </c>
      <c r="G802" s="1">
        <f>IF(ISBLANK(Sales_Fact[[#This Row],[Unit_Price]]),MEDIAN(Sales_Fact[Unit_Price]),Sales_Fact[[#This Row],[Unit_Price]])</f>
        <v>953.26</v>
      </c>
      <c r="H802" s="2">
        <f>IF(ISBLANK(Sales_Fact[[#This Row],[Discount]]),MEDIAN(Sales_Fact[Discount]),Sales_Fact[[#This Row],[Discount]])</f>
        <v>0.1</v>
      </c>
      <c r="I802" t="s">
        <v>1861</v>
      </c>
      <c r="J802" s="1">
        <f>Sales_Fact[[#This Row],[Quantity2]]*Sales_Fact[[#This Row],[Unit_Price3]]*(1-Sales_Fact[[#This Row],[Discount4]])</f>
        <v>1715.8679999999999</v>
      </c>
      <c r="K802" s="1">
        <f>Sales_Fact[[#This Row],[Quantity2]]*Sales_Fact[[#This Row],[Unit_Price3]]</f>
        <v>1906.52</v>
      </c>
      <c r="L802" s="1">
        <f>Sales_Fact[[#This Row],[Gross Amount]]*Sales_Fact[[#This Row],[Discount4]]</f>
        <v>190.65200000000002</v>
      </c>
      <c r="M802" s="1" t="str">
        <f>IF(Sales_Fact[[#This Row],[Total_Amount5]]&gt;1000,"High Value","Standard")</f>
        <v>High Value</v>
      </c>
      <c r="N802" s="1" t="str">
        <f>_xlfn.XLOOKUP(D802,Product_Dim!$A$2:$A$101,Product_Dim!$B$2:$B$101,"Not Found")</f>
        <v>LED Table Lamp</v>
      </c>
      <c r="O802" s="1" t="str">
        <f>_xlfn.XLOOKUP(D802,Product_Dim!$A$2:$A$101,Product_Dim!$C$2:$C$101)</f>
        <v>Home</v>
      </c>
      <c r="P802" s="1">
        <f>_xlfn.XLOOKUP(D802,Product_Dim!$A$2:$A$101,Product_Dim!$H$2:$H$101)</f>
        <v>218.86</v>
      </c>
      <c r="Q802" s="1" t="str">
        <f>_xlfn.XLOOKUP(C802,'Customer_Dim'!$A$2:$A$501,'Customer_Dim'!$I$2:$I$501)</f>
        <v>Platinum</v>
      </c>
      <c r="R802" s="1" t="str">
        <f>_xlfn.XLOOKUP(C802,'Customer_Dim'!$A$2:$A$501,'Customer_Dim'!$D$2:$D$501)</f>
        <v>Male</v>
      </c>
      <c r="S802" s="1" t="str">
        <f>_xlfn.XLOOKUP(C802,'Customer_Dim'!$A$2:$A$501,'Customer_Dim'!$L$2:$L$501)</f>
        <v>Young</v>
      </c>
      <c r="T802" s="1" t="str">
        <f>_xlfn.XLOOKUP(E802,Store_Dim!$A$2:$A$21,Store_Dim!$C$2:$C$21)</f>
        <v>South</v>
      </c>
      <c r="U802" s="1" t="str">
        <f>_xlfn.XLOOKUP(E802,Store_Dim!$A$2:$A$21,Store_Dim!$E$2:$E$21)</f>
        <v>Online</v>
      </c>
      <c r="V802" s="1">
        <f>Table8[[#This Row],[Cost]]*Table8[[#This Row],[Quantity]]</f>
        <v>437.72</v>
      </c>
      <c r="W802" s="1">
        <f>Table8[[#This Row],[Total_Amount]]-Table8[[#This Row],[Total Cost]]</f>
        <v>1278.1479999999999</v>
      </c>
    </row>
    <row r="803" spans="1:23" hidden="1" x14ac:dyDescent="0.25">
      <c r="A803" t="s">
        <v>2789</v>
      </c>
      <c r="B803" s="3">
        <v>45784</v>
      </c>
      <c r="C803" t="s">
        <v>613</v>
      </c>
      <c r="D803" t="s">
        <v>1689</v>
      </c>
      <c r="E803" t="s">
        <v>1909</v>
      </c>
      <c r="F803" s="4">
        <f>IF(ISBLANK(Sales_Fact[[#This Row],[Quantity]]),MEDIAN(Sales_Fact[Quantity]),Sales_Fact[[#This Row],[Quantity]])</f>
        <v>3</v>
      </c>
      <c r="G803" s="1">
        <f>IF(ISBLANK(Sales_Fact[[#This Row],[Unit_Price]]),MEDIAN(Sales_Fact[Unit_Price]),Sales_Fact[[#This Row],[Unit_Price]])</f>
        <v>405.13</v>
      </c>
      <c r="H803" s="2">
        <f>IF(ISBLANK(Sales_Fact[[#This Row],[Discount]]),MEDIAN(Sales_Fact[Discount]),Sales_Fact[[#This Row],[Discount]])</f>
        <v>0.14000000000000001</v>
      </c>
      <c r="I803" t="s">
        <v>1868</v>
      </c>
      <c r="J803" s="1">
        <f>Sales_Fact[[#This Row],[Quantity2]]*Sales_Fact[[#This Row],[Unit_Price3]]*(1-Sales_Fact[[#This Row],[Discount4]])</f>
        <v>1045.2353999999998</v>
      </c>
      <c r="K803" s="1">
        <f>Sales_Fact[[#This Row],[Quantity2]]*Sales_Fact[[#This Row],[Unit_Price3]]</f>
        <v>1215.3899999999999</v>
      </c>
      <c r="L803" s="1">
        <f>Sales_Fact[[#This Row],[Gross Amount]]*Sales_Fact[[#This Row],[Discount4]]</f>
        <v>170.15459999999999</v>
      </c>
      <c r="M803" s="1" t="str">
        <f>IF(Sales_Fact[[#This Row],[Total_Amount5]]&gt;1000,"High Value","Standard")</f>
        <v>High Value</v>
      </c>
      <c r="N803" s="1" t="str">
        <f>_xlfn.XLOOKUP(D803,Product_Dim!$A$2:$A$101,Product_Dim!$B$2:$B$101,"Not Found")</f>
        <v>Men's Winter Jacket</v>
      </c>
      <c r="O803" s="1" t="str">
        <f>_xlfn.XLOOKUP(D803,Product_Dim!$A$2:$A$101,Product_Dim!$C$2:$C$101)</f>
        <v>Clothing</v>
      </c>
      <c r="P803" s="1">
        <f>_xlfn.XLOOKUP(D803,Product_Dim!$A$2:$A$101,Product_Dim!$H$2:$H$101)</f>
        <v>167.34</v>
      </c>
      <c r="Q803" s="1" t="str">
        <f>_xlfn.XLOOKUP(C803,'Customer_Dim'!$A$2:$A$501,'Customer_Dim'!$I$2:$I$501)</f>
        <v>Silver</v>
      </c>
      <c r="R803" s="1" t="str">
        <f>_xlfn.XLOOKUP(C803,'Customer_Dim'!$A$2:$A$501,'Customer_Dim'!$D$2:$D$501)</f>
        <v>Female</v>
      </c>
      <c r="S803" s="1" t="str">
        <f>_xlfn.XLOOKUP(C803,'Customer_Dim'!$A$2:$A$501,'Customer_Dim'!$L$2:$L$501)</f>
        <v>Middle Age</v>
      </c>
      <c r="T803" s="1" t="str">
        <f>_xlfn.XLOOKUP(E803,Store_Dim!$A$2:$A$21,Store_Dim!$C$2:$C$21)</f>
        <v>South</v>
      </c>
      <c r="U803" s="1" t="str">
        <f>_xlfn.XLOOKUP(E803,Store_Dim!$A$2:$A$21,Store_Dim!$E$2:$E$21)</f>
        <v>Outlet</v>
      </c>
      <c r="V803" s="1">
        <f>Table8[[#This Row],[Cost]]*Table8[[#This Row],[Quantity]]</f>
        <v>502.02</v>
      </c>
      <c r="W803" s="1">
        <f>Table8[[#This Row],[Total_Amount]]-Table8[[#This Row],[Total Cost]]</f>
        <v>543.21539999999982</v>
      </c>
    </row>
    <row r="804" spans="1:23" hidden="1" x14ac:dyDescent="0.25">
      <c r="A804" t="s">
        <v>2094</v>
      </c>
      <c r="B804" s="3">
        <v>45411</v>
      </c>
      <c r="C804" t="s">
        <v>613</v>
      </c>
      <c r="D804" t="s">
        <v>1653</v>
      </c>
      <c r="E804" t="s">
        <v>1863</v>
      </c>
      <c r="F804" s="4">
        <f>IF(ISBLANK(Sales_Fact[[#This Row],[Quantity]]),MEDIAN(Sales_Fact[Quantity]),Sales_Fact[[#This Row],[Quantity]])</f>
        <v>2</v>
      </c>
      <c r="G804" s="1">
        <f>IF(ISBLANK(Sales_Fact[[#This Row],[Unit_Price]]),MEDIAN(Sales_Fact[Unit_Price]),Sales_Fact[[#This Row],[Unit_Price]])</f>
        <v>333.83</v>
      </c>
      <c r="H804" s="2">
        <f>IF(ISBLANK(Sales_Fact[[#This Row],[Discount]]),MEDIAN(Sales_Fact[Discount]),Sales_Fact[[#This Row],[Discount]])</f>
        <v>0.26</v>
      </c>
      <c r="I804" t="s">
        <v>1861</v>
      </c>
      <c r="J804" s="1">
        <f>Sales_Fact[[#This Row],[Quantity2]]*Sales_Fact[[#This Row],[Unit_Price3]]*(1-Sales_Fact[[#This Row],[Discount4]])</f>
        <v>494.0684</v>
      </c>
      <c r="K804" s="1">
        <f>Sales_Fact[[#This Row],[Quantity2]]*Sales_Fact[[#This Row],[Unit_Price3]]</f>
        <v>667.66</v>
      </c>
      <c r="L804" s="1">
        <f>Sales_Fact[[#This Row],[Gross Amount]]*Sales_Fact[[#This Row],[Discount4]]</f>
        <v>173.5916</v>
      </c>
      <c r="M804" s="1" t="str">
        <f>IF(Sales_Fact[[#This Row],[Total_Amount5]]&gt;1000,"High Value","Standard")</f>
        <v>Standard</v>
      </c>
      <c r="N804" s="1" t="str">
        <f>_xlfn.XLOOKUP(D804,Product_Dim!$A$2:$A$101,Product_Dim!$B$2:$B$101,"Not Found")</f>
        <v>Gaming Mechanical Keyboard</v>
      </c>
      <c r="O804" s="1" t="str">
        <f>_xlfn.XLOOKUP(D804,Product_Dim!$A$2:$A$101,Product_Dim!$C$2:$C$101)</f>
        <v>Electronics</v>
      </c>
      <c r="P804" s="1">
        <f>_xlfn.XLOOKUP(D804,Product_Dim!$A$2:$A$101,Product_Dim!$H$2:$H$101)</f>
        <v>419.28</v>
      </c>
      <c r="Q804" s="1" t="str">
        <f>_xlfn.XLOOKUP(C804,'Customer_Dim'!$A$2:$A$501,'Customer_Dim'!$I$2:$I$501)</f>
        <v>Silver</v>
      </c>
      <c r="R804" s="1" t="str">
        <f>_xlfn.XLOOKUP(C804,'Customer_Dim'!$A$2:$A$501,'Customer_Dim'!$D$2:$D$501)</f>
        <v>Female</v>
      </c>
      <c r="S804" s="1" t="str">
        <f>_xlfn.XLOOKUP(C804,'Customer_Dim'!$A$2:$A$501,'Customer_Dim'!$L$2:$L$501)</f>
        <v>Middle Age</v>
      </c>
      <c r="T804" s="1" t="str">
        <f>_xlfn.XLOOKUP(E804,Store_Dim!$A$2:$A$21,Store_Dim!$C$2:$C$21)</f>
        <v>North</v>
      </c>
      <c r="U804" s="1" t="str">
        <f>_xlfn.XLOOKUP(E804,Store_Dim!$A$2:$A$21,Store_Dim!$E$2:$E$21)</f>
        <v>Flagship</v>
      </c>
      <c r="V804" s="1">
        <f>Table8[[#This Row],[Cost]]*Table8[[#This Row],[Quantity]]</f>
        <v>838.56</v>
      </c>
      <c r="W804" s="1">
        <f>Table8[[#This Row],[Total_Amount]]-Table8[[#This Row],[Total Cost]]</f>
        <v>-344.49159999999995</v>
      </c>
    </row>
    <row r="805" spans="1:23" x14ac:dyDescent="0.25">
      <c r="A805" t="s">
        <v>2299</v>
      </c>
      <c r="B805" s="3">
        <v>45863</v>
      </c>
      <c r="C805" t="s">
        <v>616</v>
      </c>
      <c r="D805" t="s">
        <v>1749</v>
      </c>
      <c r="E805" t="s">
        <v>1890</v>
      </c>
      <c r="F805" s="4">
        <f>IF(ISBLANK(Sales_Fact[[#This Row],[Quantity]]),MEDIAN(Sales_Fact[Quantity]),Sales_Fact[[#This Row],[Quantity]])</f>
        <v>2</v>
      </c>
      <c r="G805" s="21">
        <f>IF(ISBLANK(Sales_Fact[[#This Row],[Unit_Price]]),MEDIAN(Sales_Fact[Unit_Price]),Sales_Fact[[#This Row],[Unit_Price]])</f>
        <v>727.18</v>
      </c>
      <c r="H805" s="2">
        <f>IF(ISBLANK(Sales_Fact[[#This Row],[Discount]]),MEDIAN(Sales_Fact[Discount]),Sales_Fact[[#This Row],[Discount]])</f>
        <v>0.22</v>
      </c>
      <c r="I805" t="s">
        <v>1861</v>
      </c>
      <c r="J805" s="21">
        <f>Sales_Fact[[#This Row],[Quantity2]]*Sales_Fact[[#This Row],[Unit_Price3]]*(1-Sales_Fact[[#This Row],[Discount4]])</f>
        <v>1134.4007999999999</v>
      </c>
      <c r="K805" s="21">
        <f>Sales_Fact[[#This Row],[Quantity2]]*Sales_Fact[[#This Row],[Unit_Price3]]</f>
        <v>1454.36</v>
      </c>
      <c r="L805" s="21">
        <f>Sales_Fact[[#This Row],[Gross Amount]]*Sales_Fact[[#This Row],[Discount4]]</f>
        <v>319.95919999999995</v>
      </c>
      <c r="M805" s="1" t="str">
        <f>IF(Sales_Fact[[#This Row],[Total_Amount5]]&gt;1000,"High Value","Standard")</f>
        <v>High Value</v>
      </c>
      <c r="N805" s="1" t="str">
        <f>_xlfn.XLOOKUP(D805,Product_Dim!$A$2:$A$101,Product_Dim!$B$2:$B$101,"Not Found")</f>
        <v>Women's Hair Dryer Brush</v>
      </c>
      <c r="O805" s="1" t="str">
        <f>_xlfn.XLOOKUP(D805,Product_Dim!$A$2:$A$101,Product_Dim!$C$2:$C$101)</f>
        <v>Beauty</v>
      </c>
      <c r="P805" s="1">
        <f>_xlfn.XLOOKUP(D805,Product_Dim!$A$2:$A$101,Product_Dim!$H$2:$H$101)</f>
        <v>340.39</v>
      </c>
      <c r="Q805" s="1" t="str">
        <f>_xlfn.XLOOKUP(C805,'Customer_Dim'!$A$2:$A$501,'Customer_Dim'!$I$2:$I$501)</f>
        <v>Platinum</v>
      </c>
      <c r="R805" s="1" t="str">
        <f>_xlfn.XLOOKUP(C805,'Customer_Dim'!$A$2:$A$501,'Customer_Dim'!$D$2:$D$501)</f>
        <v>Female</v>
      </c>
      <c r="S805" s="1" t="str">
        <f>_xlfn.XLOOKUP(C805,'Customer_Dim'!$A$2:$A$501,'Customer_Dim'!$L$2:$L$501)</f>
        <v>Senior</v>
      </c>
      <c r="T805" s="1" t="str">
        <f>_xlfn.XLOOKUP(E805,Store_Dim!$A$2:$A$21,Store_Dim!$C$2:$C$21)</f>
        <v>South</v>
      </c>
      <c r="U805" s="1" t="str">
        <f>_xlfn.XLOOKUP(E805,Store_Dim!$A$2:$A$21,Store_Dim!$E$2:$E$21)</f>
        <v>Flagship</v>
      </c>
      <c r="V805" s="21">
        <f>Table8[[#This Row],[Cost]]*Table8[[#This Row],[Quantity]]</f>
        <v>680.78</v>
      </c>
      <c r="W805" s="21">
        <f>Table8[[#This Row],[Total_Amount]]-Table8[[#This Row],[Total Cost]]</f>
        <v>453.62079999999992</v>
      </c>
    </row>
    <row r="806" spans="1:23" hidden="1" x14ac:dyDescent="0.25">
      <c r="A806" t="s">
        <v>2093</v>
      </c>
      <c r="B806" s="3">
        <v>45640</v>
      </c>
      <c r="C806" t="s">
        <v>616</v>
      </c>
      <c r="D806" t="s">
        <v>1788</v>
      </c>
      <c r="E806" t="s">
        <v>1860</v>
      </c>
      <c r="F806" s="4">
        <f>IF(ISBLANK(Sales_Fact[[#This Row],[Quantity]]),MEDIAN(Sales_Fact[Quantity]),Sales_Fact[[#This Row],[Quantity]])</f>
        <v>2</v>
      </c>
      <c r="G806" s="1">
        <f>IF(ISBLANK(Sales_Fact[[#This Row],[Unit_Price]]),MEDIAN(Sales_Fact[Unit_Price]),Sales_Fact[[#This Row],[Unit_Price]])</f>
        <v>516.02</v>
      </c>
      <c r="H806" s="2">
        <f>IF(ISBLANK(Sales_Fact[[#This Row],[Discount]]),MEDIAN(Sales_Fact[Discount]),Sales_Fact[[#This Row],[Discount]])</f>
        <v>0.19</v>
      </c>
      <c r="I806" t="s">
        <v>1864</v>
      </c>
      <c r="J806" s="1">
        <f>Sales_Fact[[#This Row],[Quantity2]]*Sales_Fact[[#This Row],[Unit_Price3]]*(1-Sales_Fact[[#This Row],[Discount4]])</f>
        <v>835.95240000000001</v>
      </c>
      <c r="K806" s="1">
        <f>Sales_Fact[[#This Row],[Quantity2]]*Sales_Fact[[#This Row],[Unit_Price3]]</f>
        <v>1032.04</v>
      </c>
      <c r="L806" s="1">
        <f>Sales_Fact[[#This Row],[Gross Amount]]*Sales_Fact[[#This Row],[Discount4]]</f>
        <v>196.08760000000001</v>
      </c>
      <c r="M806" s="1" t="str">
        <f>IF(Sales_Fact[[#This Row],[Total_Amount5]]&gt;1000,"High Value","Standard")</f>
        <v>Standard</v>
      </c>
      <c r="N806" s="1" t="str">
        <f>_xlfn.XLOOKUP(D806,Product_Dim!$A$2:$A$101,Product_Dim!$B$2:$B$101,"Not Found")</f>
        <v>Decorative Lamp Shade</v>
      </c>
      <c r="O806" s="1" t="str">
        <f>_xlfn.XLOOKUP(D806,Product_Dim!$A$2:$A$101,Product_Dim!$C$2:$C$101)</f>
        <v>Home</v>
      </c>
      <c r="P806" s="1">
        <f>_xlfn.XLOOKUP(D806,Product_Dim!$A$2:$A$101,Product_Dim!$H$2:$H$101)</f>
        <v>228.53</v>
      </c>
      <c r="Q806" s="1" t="str">
        <f>_xlfn.XLOOKUP(C806,'Customer_Dim'!$A$2:$A$501,'Customer_Dim'!$I$2:$I$501)</f>
        <v>Platinum</v>
      </c>
      <c r="R806" s="1" t="str">
        <f>_xlfn.XLOOKUP(C806,'Customer_Dim'!$A$2:$A$501,'Customer_Dim'!$D$2:$D$501)</f>
        <v>Female</v>
      </c>
      <c r="S806" s="1" t="str">
        <f>_xlfn.XLOOKUP(C806,'Customer_Dim'!$A$2:$A$501,'Customer_Dim'!$L$2:$L$501)</f>
        <v>Senior</v>
      </c>
      <c r="T806" s="1" t="str">
        <f>_xlfn.XLOOKUP(E806,Store_Dim!$A$2:$A$21,Store_Dim!$C$2:$C$21)</f>
        <v>North</v>
      </c>
      <c r="U806" s="1" t="str">
        <f>_xlfn.XLOOKUP(E806,Store_Dim!$A$2:$A$21,Store_Dim!$E$2:$E$21)</f>
        <v>Outlet</v>
      </c>
      <c r="V806" s="1">
        <f>Table8[[#This Row],[Cost]]*Table8[[#This Row],[Quantity]]</f>
        <v>457.06</v>
      </c>
      <c r="W806" s="1">
        <f>Table8[[#This Row],[Total_Amount]]-Table8[[#This Row],[Total Cost]]</f>
        <v>378.89240000000001</v>
      </c>
    </row>
    <row r="807" spans="1:23" hidden="1" x14ac:dyDescent="0.25">
      <c r="A807" t="s">
        <v>2901</v>
      </c>
      <c r="B807" s="3">
        <v>45459</v>
      </c>
      <c r="C807" t="s">
        <v>616</v>
      </c>
      <c r="D807" t="s">
        <v>1571</v>
      </c>
      <c r="E807" t="s">
        <v>1863</v>
      </c>
      <c r="F807" s="4">
        <f>IF(ISBLANK(Sales_Fact[[#This Row],[Quantity]]),MEDIAN(Sales_Fact[Quantity]),Sales_Fact[[#This Row],[Quantity]])</f>
        <v>2</v>
      </c>
      <c r="G807" s="1">
        <f>IF(ISBLANK(Sales_Fact[[#This Row],[Unit_Price]]),MEDIAN(Sales_Fact[Unit_Price]),Sales_Fact[[#This Row],[Unit_Price]])</f>
        <v>705.61</v>
      </c>
      <c r="H807" s="2">
        <f>IF(ISBLANK(Sales_Fact[[#This Row],[Discount]]),MEDIAN(Sales_Fact[Discount]),Sales_Fact[[#This Row],[Discount]])</f>
        <v>0.28000000000000003</v>
      </c>
      <c r="I807" t="s">
        <v>1864</v>
      </c>
      <c r="J807" s="1">
        <f>Sales_Fact[[#This Row],[Quantity2]]*Sales_Fact[[#This Row],[Unit_Price3]]*(1-Sales_Fact[[#This Row],[Discount4]])</f>
        <v>1016.0784</v>
      </c>
      <c r="K807" s="1">
        <f>Sales_Fact[[#This Row],[Quantity2]]*Sales_Fact[[#This Row],[Unit_Price3]]</f>
        <v>1411.22</v>
      </c>
      <c r="L807" s="1">
        <f>Sales_Fact[[#This Row],[Gross Amount]]*Sales_Fact[[#This Row],[Discount4]]</f>
        <v>395.14160000000004</v>
      </c>
      <c r="M807" s="1" t="str">
        <f>IF(Sales_Fact[[#This Row],[Total_Amount5]]&gt;1000,"High Value","Standard")</f>
        <v>High Value</v>
      </c>
      <c r="N807" s="1" t="str">
        <f>_xlfn.XLOOKUP(D807,Product_Dim!$A$2:$A$101,Product_Dim!$B$2:$B$101,"Not Found")</f>
        <v>LED Table Lamp</v>
      </c>
      <c r="O807" s="1" t="str">
        <f>_xlfn.XLOOKUP(D807,Product_Dim!$A$2:$A$101,Product_Dim!$C$2:$C$101)</f>
        <v>Home</v>
      </c>
      <c r="P807" s="1">
        <f>_xlfn.XLOOKUP(D807,Product_Dim!$A$2:$A$101,Product_Dim!$H$2:$H$101)</f>
        <v>218.86</v>
      </c>
      <c r="Q807" s="1" t="str">
        <f>_xlfn.XLOOKUP(C807,'Customer_Dim'!$A$2:$A$501,'Customer_Dim'!$I$2:$I$501)</f>
        <v>Platinum</v>
      </c>
      <c r="R807" s="1" t="str">
        <f>_xlfn.XLOOKUP(C807,'Customer_Dim'!$A$2:$A$501,'Customer_Dim'!$D$2:$D$501)</f>
        <v>Female</v>
      </c>
      <c r="S807" s="1" t="str">
        <f>_xlfn.XLOOKUP(C807,'Customer_Dim'!$A$2:$A$501,'Customer_Dim'!$L$2:$L$501)</f>
        <v>Senior</v>
      </c>
      <c r="T807" s="1" t="str">
        <f>_xlfn.XLOOKUP(E807,Store_Dim!$A$2:$A$21,Store_Dim!$C$2:$C$21)</f>
        <v>North</v>
      </c>
      <c r="U807" s="1" t="str">
        <f>_xlfn.XLOOKUP(E807,Store_Dim!$A$2:$A$21,Store_Dim!$E$2:$E$21)</f>
        <v>Flagship</v>
      </c>
      <c r="V807" s="1">
        <f>Table8[[#This Row],[Cost]]*Table8[[#This Row],[Quantity]]</f>
        <v>437.72</v>
      </c>
      <c r="W807" s="1">
        <f>Table8[[#This Row],[Total_Amount]]-Table8[[#This Row],[Total Cost]]</f>
        <v>578.35839999999996</v>
      </c>
    </row>
    <row r="808" spans="1:23" hidden="1" x14ac:dyDescent="0.25">
      <c r="A808" t="s">
        <v>1903</v>
      </c>
      <c r="B808" s="3">
        <v>45908</v>
      </c>
      <c r="C808" t="s">
        <v>619</v>
      </c>
      <c r="D808" t="s">
        <v>1752</v>
      </c>
      <c r="E808" t="s">
        <v>1904</v>
      </c>
      <c r="F808" s="4">
        <f>IF(ISBLANK(Sales_Fact[[#This Row],[Quantity]]),MEDIAN(Sales_Fact[Quantity]),Sales_Fact[[#This Row],[Quantity]])</f>
        <v>3</v>
      </c>
      <c r="G808" s="1">
        <f>IF(ISBLANK(Sales_Fact[[#This Row],[Unit_Price]]),MEDIAN(Sales_Fact[Unit_Price]),Sales_Fact[[#This Row],[Unit_Price]])</f>
        <v>654.47</v>
      </c>
      <c r="H808" s="2">
        <f>IF(ISBLANK(Sales_Fact[[#This Row],[Discount]]),MEDIAN(Sales_Fact[Discount]),Sales_Fact[[#This Row],[Discount]])</f>
        <v>0.18</v>
      </c>
      <c r="I808" t="s">
        <v>1861</v>
      </c>
      <c r="J808" s="1">
        <f>Sales_Fact[[#This Row],[Quantity2]]*Sales_Fact[[#This Row],[Unit_Price3]]*(1-Sales_Fact[[#This Row],[Discount4]])</f>
        <v>1609.9962000000003</v>
      </c>
      <c r="K808" s="1">
        <f>Sales_Fact[[#This Row],[Quantity2]]*Sales_Fact[[#This Row],[Unit_Price3]]</f>
        <v>1963.41</v>
      </c>
      <c r="L808" s="1">
        <f>Sales_Fact[[#This Row],[Gross Amount]]*Sales_Fact[[#This Row],[Discount4]]</f>
        <v>353.41379999999998</v>
      </c>
      <c r="M808" s="1" t="str">
        <f>IF(Sales_Fact[[#This Row],[Total_Amount5]]&gt;1000,"High Value","Standard")</f>
        <v>High Value</v>
      </c>
      <c r="N808" s="1" t="str">
        <f>_xlfn.XLOOKUP(D808,Product_Dim!$A$2:$A$101,Product_Dim!$B$2:$B$101,"Not Found")</f>
        <v>Smart LED Light Strip</v>
      </c>
      <c r="O808" s="1" t="str">
        <f>_xlfn.XLOOKUP(D808,Product_Dim!$A$2:$A$101,Product_Dim!$C$2:$C$101)</f>
        <v>Electronics</v>
      </c>
      <c r="P808" s="1">
        <f>_xlfn.XLOOKUP(D808,Product_Dim!$A$2:$A$101,Product_Dim!$H$2:$H$101)</f>
        <v>349.17</v>
      </c>
      <c r="Q808" s="1" t="str">
        <f>_xlfn.XLOOKUP(C808,'Customer_Dim'!$A$2:$A$501,'Customer_Dim'!$I$2:$I$501)</f>
        <v>Silver</v>
      </c>
      <c r="R808" s="1" t="str">
        <f>_xlfn.XLOOKUP(C808,'Customer_Dim'!$A$2:$A$501,'Customer_Dim'!$D$2:$D$501)</f>
        <v>Male</v>
      </c>
      <c r="S808" s="1" t="str">
        <f>_xlfn.XLOOKUP(C808,'Customer_Dim'!$A$2:$A$501,'Customer_Dim'!$L$2:$L$501)</f>
        <v>Senior</v>
      </c>
      <c r="T808" s="1" t="str">
        <f>_xlfn.XLOOKUP(E808,Store_Dim!$A$2:$A$21,Store_Dim!$C$2:$C$21)</f>
        <v>East</v>
      </c>
      <c r="U808" s="1" t="str">
        <f>_xlfn.XLOOKUP(E808,Store_Dim!$A$2:$A$21,Store_Dim!$E$2:$E$21)</f>
        <v>Online</v>
      </c>
      <c r="V808" s="1">
        <f>Table8[[#This Row],[Cost]]*Table8[[#This Row],[Quantity]]</f>
        <v>1047.51</v>
      </c>
      <c r="W808" s="1">
        <f>Table8[[#This Row],[Total_Amount]]-Table8[[#This Row],[Total Cost]]</f>
        <v>562.48620000000028</v>
      </c>
    </row>
    <row r="809" spans="1:23" hidden="1" x14ac:dyDescent="0.25">
      <c r="A809" t="s">
        <v>3883</v>
      </c>
      <c r="B809" s="3">
        <v>45264</v>
      </c>
      <c r="C809" t="s">
        <v>619</v>
      </c>
      <c r="D809" t="s">
        <v>1848</v>
      </c>
      <c r="E809" t="s">
        <v>1892</v>
      </c>
      <c r="F809" s="4">
        <f>IF(ISBLANK(Sales_Fact[[#This Row],[Quantity]]),MEDIAN(Sales_Fact[Quantity]),Sales_Fact[[#This Row],[Quantity]])</f>
        <v>2</v>
      </c>
      <c r="G809" s="1">
        <f>IF(ISBLANK(Sales_Fact[[#This Row],[Unit_Price]]),MEDIAN(Sales_Fact[Unit_Price]),Sales_Fact[[#This Row],[Unit_Price]])</f>
        <v>315.27</v>
      </c>
      <c r="H809" s="2">
        <f>IF(ISBLANK(Sales_Fact[[#This Row],[Discount]]),MEDIAN(Sales_Fact[Discount]),Sales_Fact[[#This Row],[Discount]])</f>
        <v>0.23</v>
      </c>
      <c r="I809" t="s">
        <v>1861</v>
      </c>
      <c r="J809" s="1">
        <f>Sales_Fact[[#This Row],[Quantity2]]*Sales_Fact[[#This Row],[Unit_Price3]]*(1-Sales_Fact[[#This Row],[Discount4]])</f>
        <v>485.51579999999996</v>
      </c>
      <c r="K809" s="1">
        <f>Sales_Fact[[#This Row],[Quantity2]]*Sales_Fact[[#This Row],[Unit_Price3]]</f>
        <v>630.54</v>
      </c>
      <c r="L809" s="1">
        <f>Sales_Fact[[#This Row],[Gross Amount]]*Sales_Fact[[#This Row],[Discount4]]</f>
        <v>145.02420000000001</v>
      </c>
      <c r="M809" s="1" t="str">
        <f>IF(Sales_Fact[[#This Row],[Total_Amount5]]&gt;1000,"High Value","Standard")</f>
        <v>Standard</v>
      </c>
      <c r="N809" s="1" t="str">
        <f>_xlfn.XLOOKUP(D809,Product_Dim!$A$2:$A$101,Product_Dim!$B$2:$B$101,"Not Found")</f>
        <v>Stainless Steel Cookware Set</v>
      </c>
      <c r="O809" s="1" t="str">
        <f>_xlfn.XLOOKUP(D809,Product_Dim!$A$2:$A$101,Product_Dim!$C$2:$C$101)</f>
        <v>Home</v>
      </c>
      <c r="P809" s="1">
        <f>_xlfn.XLOOKUP(D809,Product_Dim!$A$2:$A$101,Product_Dim!$H$2:$H$101)</f>
        <v>201.41</v>
      </c>
      <c r="Q809" s="1" t="str">
        <f>_xlfn.XLOOKUP(C809,'Customer_Dim'!$A$2:$A$501,'Customer_Dim'!$I$2:$I$501)</f>
        <v>Silver</v>
      </c>
      <c r="R809" s="1" t="str">
        <f>_xlfn.XLOOKUP(C809,'Customer_Dim'!$A$2:$A$501,'Customer_Dim'!$D$2:$D$501)</f>
        <v>Male</v>
      </c>
      <c r="S809" s="1" t="str">
        <f>_xlfn.XLOOKUP(C809,'Customer_Dim'!$A$2:$A$501,'Customer_Dim'!$L$2:$L$501)</f>
        <v>Senior</v>
      </c>
      <c r="T809" s="1" t="str">
        <f>_xlfn.XLOOKUP(E809,Store_Dim!$A$2:$A$21,Store_Dim!$C$2:$C$21)</f>
        <v>East</v>
      </c>
      <c r="U809" s="1" t="str">
        <f>_xlfn.XLOOKUP(E809,Store_Dim!$A$2:$A$21,Store_Dim!$E$2:$E$21)</f>
        <v>Online</v>
      </c>
      <c r="V809" s="1">
        <f>Table8[[#This Row],[Cost]]*Table8[[#This Row],[Quantity]]</f>
        <v>402.82</v>
      </c>
      <c r="W809" s="1">
        <f>Table8[[#This Row],[Total_Amount]]-Table8[[#This Row],[Total Cost]]</f>
        <v>82.695799999999963</v>
      </c>
    </row>
    <row r="810" spans="1:23" hidden="1" x14ac:dyDescent="0.25">
      <c r="A810" t="s">
        <v>3591</v>
      </c>
      <c r="B810" s="3">
        <v>45521</v>
      </c>
      <c r="C810" t="s">
        <v>622</v>
      </c>
      <c r="D810" t="s">
        <v>1650</v>
      </c>
      <c r="E810" t="s">
        <v>1881</v>
      </c>
      <c r="F810" s="4">
        <f>IF(ISBLANK(Sales_Fact[[#This Row],[Quantity]]),MEDIAN(Sales_Fact[Quantity]),Sales_Fact[[#This Row],[Quantity]])</f>
        <v>1</v>
      </c>
      <c r="G810" s="1">
        <f>IF(ISBLANK(Sales_Fact[[#This Row],[Unit_Price]]),MEDIAN(Sales_Fact[Unit_Price]),Sales_Fact[[#This Row],[Unit_Price]])</f>
        <v>974.47</v>
      </c>
      <c r="H810" s="2">
        <f>IF(ISBLANK(Sales_Fact[[#This Row],[Discount]]),MEDIAN(Sales_Fact[Discount]),Sales_Fact[[#This Row],[Discount]])</f>
        <v>0.05</v>
      </c>
      <c r="I810" t="s">
        <v>1861</v>
      </c>
      <c r="J810" s="1">
        <f>Sales_Fact[[#This Row],[Quantity2]]*Sales_Fact[[#This Row],[Unit_Price3]]*(1-Sales_Fact[[#This Row],[Discount4]])</f>
        <v>925.74649999999997</v>
      </c>
      <c r="K810" s="1">
        <f>Sales_Fact[[#This Row],[Quantity2]]*Sales_Fact[[#This Row],[Unit_Price3]]</f>
        <v>974.47</v>
      </c>
      <c r="L810" s="1">
        <f>Sales_Fact[[#This Row],[Gross Amount]]*Sales_Fact[[#This Row],[Discount4]]</f>
        <v>48.723500000000001</v>
      </c>
      <c r="M810" s="1" t="str">
        <f>IF(Sales_Fact[[#This Row],[Total_Amount5]]&gt;1000,"High Value","Standard")</f>
        <v>Standard</v>
      </c>
      <c r="N810" s="1" t="str">
        <f>_xlfn.XLOOKUP(D810,Product_Dim!$A$2:$A$101,Product_Dim!$B$2:$B$101,"Not Found")</f>
        <v>Modern Wall Clock</v>
      </c>
      <c r="O810" s="1" t="str">
        <f>_xlfn.XLOOKUP(D810,Product_Dim!$A$2:$A$101,Product_Dim!$C$2:$C$101)</f>
        <v>Home</v>
      </c>
      <c r="P810" s="1">
        <f>_xlfn.XLOOKUP(D810,Product_Dim!$A$2:$A$101,Product_Dim!$H$2:$H$101)</f>
        <v>179.77</v>
      </c>
      <c r="Q810" s="1" t="str">
        <f>_xlfn.XLOOKUP(C810,'Customer_Dim'!$A$2:$A$501,'Customer_Dim'!$I$2:$I$501)</f>
        <v>Platinum</v>
      </c>
      <c r="R810" s="1" t="str">
        <f>_xlfn.XLOOKUP(C810,'Customer_Dim'!$A$2:$A$501,'Customer_Dim'!$D$2:$D$501)</f>
        <v>Female</v>
      </c>
      <c r="S810" s="1" t="str">
        <f>_xlfn.XLOOKUP(C810,'Customer_Dim'!$A$2:$A$501,'Customer_Dim'!$L$2:$L$501)</f>
        <v>Senior</v>
      </c>
      <c r="T810" s="1" t="str">
        <f>_xlfn.XLOOKUP(E810,Store_Dim!$A$2:$A$21,Store_Dim!$C$2:$C$21)</f>
        <v>South</v>
      </c>
      <c r="U810" s="1" t="str">
        <f>_xlfn.XLOOKUP(E810,Store_Dim!$A$2:$A$21,Store_Dim!$E$2:$E$21)</f>
        <v>Outlet</v>
      </c>
      <c r="V810" s="1">
        <f>Table8[[#This Row],[Cost]]*Table8[[#This Row],[Quantity]]</f>
        <v>179.77</v>
      </c>
      <c r="W810" s="1">
        <f>Table8[[#This Row],[Total_Amount]]-Table8[[#This Row],[Total Cost]]</f>
        <v>745.97649999999999</v>
      </c>
    </row>
    <row r="811" spans="1:23" hidden="1" x14ac:dyDescent="0.25">
      <c r="A811" t="s">
        <v>2437</v>
      </c>
      <c r="B811" s="3">
        <v>45222</v>
      </c>
      <c r="C811" t="s">
        <v>622</v>
      </c>
      <c r="D811" t="s">
        <v>1680</v>
      </c>
      <c r="E811" t="s">
        <v>1909</v>
      </c>
      <c r="F811" s="4">
        <f>IF(ISBLANK(Sales_Fact[[#This Row],[Quantity]]),MEDIAN(Sales_Fact[Quantity]),Sales_Fact[[#This Row],[Quantity]])</f>
        <v>2</v>
      </c>
      <c r="G811" s="1">
        <f>IF(ISBLANK(Sales_Fact[[#This Row],[Unit_Price]]),MEDIAN(Sales_Fact[Unit_Price]),Sales_Fact[[#This Row],[Unit_Price]])</f>
        <v>803.3</v>
      </c>
      <c r="H811" s="2">
        <f>IF(ISBLANK(Sales_Fact[[#This Row],[Discount]]),MEDIAN(Sales_Fact[Discount]),Sales_Fact[[#This Row],[Discount]])</f>
        <v>0.17</v>
      </c>
      <c r="I811" t="s">
        <v>1864</v>
      </c>
      <c r="J811" s="1">
        <f>Sales_Fact[[#This Row],[Quantity2]]*Sales_Fact[[#This Row],[Unit_Price3]]*(1-Sales_Fact[[#This Row],[Discount4]])</f>
        <v>1333.4779999999998</v>
      </c>
      <c r="K811" s="1">
        <f>Sales_Fact[[#This Row],[Quantity2]]*Sales_Fact[[#This Row],[Unit_Price3]]</f>
        <v>1606.6</v>
      </c>
      <c r="L811" s="1">
        <f>Sales_Fact[[#This Row],[Gross Amount]]*Sales_Fact[[#This Row],[Discount4]]</f>
        <v>273.12200000000001</v>
      </c>
      <c r="M811" s="1" t="str">
        <f>IF(Sales_Fact[[#This Row],[Total_Amount5]]&gt;1000,"High Value","Standard")</f>
        <v>High Value</v>
      </c>
      <c r="N811" s="1" t="str">
        <f>_xlfn.XLOOKUP(D811,Product_Dim!$A$2:$A$101,Product_Dim!$B$2:$B$101,"Not Found")</f>
        <v>USB External Hard Drive</v>
      </c>
      <c r="O811" s="1" t="str">
        <f>_xlfn.XLOOKUP(D811,Product_Dim!$A$2:$A$101,Product_Dim!$C$2:$C$101)</f>
        <v>Electronics</v>
      </c>
      <c r="P811" s="1">
        <f>_xlfn.XLOOKUP(D811,Product_Dim!$A$2:$A$101,Product_Dim!$H$2:$H$101)</f>
        <v>253.33</v>
      </c>
      <c r="Q811" s="1" t="str">
        <f>_xlfn.XLOOKUP(C811,'Customer_Dim'!$A$2:$A$501,'Customer_Dim'!$I$2:$I$501)</f>
        <v>Platinum</v>
      </c>
      <c r="R811" s="1" t="str">
        <f>_xlfn.XLOOKUP(C811,'Customer_Dim'!$A$2:$A$501,'Customer_Dim'!$D$2:$D$501)</f>
        <v>Female</v>
      </c>
      <c r="S811" s="1" t="str">
        <f>_xlfn.XLOOKUP(C811,'Customer_Dim'!$A$2:$A$501,'Customer_Dim'!$L$2:$L$501)</f>
        <v>Senior</v>
      </c>
      <c r="T811" s="1" t="str">
        <f>_xlfn.XLOOKUP(E811,Store_Dim!$A$2:$A$21,Store_Dim!$C$2:$C$21)</f>
        <v>South</v>
      </c>
      <c r="U811" s="1" t="str">
        <f>_xlfn.XLOOKUP(E811,Store_Dim!$A$2:$A$21,Store_Dim!$E$2:$E$21)</f>
        <v>Outlet</v>
      </c>
      <c r="V811" s="1">
        <f>Table8[[#This Row],[Cost]]*Table8[[#This Row],[Quantity]]</f>
        <v>506.66</v>
      </c>
      <c r="W811" s="1">
        <f>Table8[[#This Row],[Total_Amount]]-Table8[[#This Row],[Total Cost]]</f>
        <v>826.81799999999976</v>
      </c>
    </row>
    <row r="812" spans="1:23" hidden="1" x14ac:dyDescent="0.25">
      <c r="A812" t="s">
        <v>2815</v>
      </c>
      <c r="B812" s="3">
        <v>45910</v>
      </c>
      <c r="C812" t="s">
        <v>622</v>
      </c>
      <c r="D812" t="s">
        <v>1779</v>
      </c>
      <c r="E812" t="s">
        <v>1899</v>
      </c>
      <c r="F812" s="4">
        <f>IF(ISBLANK(Sales_Fact[[#This Row],[Quantity]]),MEDIAN(Sales_Fact[Quantity]),Sales_Fact[[#This Row],[Quantity]])</f>
        <v>4</v>
      </c>
      <c r="G812" s="1">
        <f>IF(ISBLANK(Sales_Fact[[#This Row],[Unit_Price]]),MEDIAN(Sales_Fact[Unit_Price]),Sales_Fact[[#This Row],[Unit_Price]])</f>
        <v>863.87</v>
      </c>
      <c r="H812" s="2">
        <f>IF(ISBLANK(Sales_Fact[[#This Row],[Discount]]),MEDIAN(Sales_Fact[Discount]),Sales_Fact[[#This Row],[Discount]])</f>
        <v>0.21</v>
      </c>
      <c r="I812" t="s">
        <v>1864</v>
      </c>
      <c r="J812" s="1">
        <f>Sales_Fact[[#This Row],[Quantity2]]*Sales_Fact[[#This Row],[Unit_Price3]]*(1-Sales_Fact[[#This Row],[Discount4]])</f>
        <v>2729.8292000000001</v>
      </c>
      <c r="K812" s="1">
        <f>Sales_Fact[[#This Row],[Quantity2]]*Sales_Fact[[#This Row],[Unit_Price3]]</f>
        <v>3455.48</v>
      </c>
      <c r="L812" s="1">
        <f>Sales_Fact[[#This Row],[Gross Amount]]*Sales_Fact[[#This Row],[Discount4]]</f>
        <v>725.6508</v>
      </c>
      <c r="M812" s="1" t="str">
        <f>IF(Sales_Fact[[#This Row],[Total_Amount5]]&gt;1000,"High Value","Standard")</f>
        <v>High Value</v>
      </c>
      <c r="N812" s="1" t="str">
        <f>_xlfn.XLOOKUP(D812,Product_Dim!$A$2:$A$101,Product_Dim!$B$2:$B$101,"Not Found")</f>
        <v>Wireless Mouse</v>
      </c>
      <c r="O812" s="1" t="str">
        <f>_xlfn.XLOOKUP(D812,Product_Dim!$A$2:$A$101,Product_Dim!$C$2:$C$101)</f>
        <v>Electronics</v>
      </c>
      <c r="P812" s="1">
        <f>_xlfn.XLOOKUP(D812,Product_Dim!$A$2:$A$101,Product_Dim!$H$2:$H$101)</f>
        <v>392.89</v>
      </c>
      <c r="Q812" s="1" t="str">
        <f>_xlfn.XLOOKUP(C812,'Customer_Dim'!$A$2:$A$501,'Customer_Dim'!$I$2:$I$501)</f>
        <v>Platinum</v>
      </c>
      <c r="R812" s="1" t="str">
        <f>_xlfn.XLOOKUP(C812,'Customer_Dim'!$A$2:$A$501,'Customer_Dim'!$D$2:$D$501)</f>
        <v>Female</v>
      </c>
      <c r="S812" s="1" t="str">
        <f>_xlfn.XLOOKUP(C812,'Customer_Dim'!$A$2:$A$501,'Customer_Dim'!$L$2:$L$501)</f>
        <v>Senior</v>
      </c>
      <c r="T812" s="1" t="str">
        <f>_xlfn.XLOOKUP(E812,Store_Dim!$A$2:$A$21,Store_Dim!$C$2:$C$21)</f>
        <v>East</v>
      </c>
      <c r="U812" s="1" t="str">
        <f>_xlfn.XLOOKUP(E812,Store_Dim!$A$2:$A$21,Store_Dim!$E$2:$E$21)</f>
        <v>Flagship</v>
      </c>
      <c r="V812" s="1">
        <f>Table8[[#This Row],[Cost]]*Table8[[#This Row],[Quantity]]</f>
        <v>1571.56</v>
      </c>
      <c r="W812" s="1">
        <f>Table8[[#This Row],[Total_Amount]]-Table8[[#This Row],[Total Cost]]</f>
        <v>1158.2692000000002</v>
      </c>
    </row>
    <row r="813" spans="1:23" hidden="1" x14ac:dyDescent="0.25">
      <c r="A813" t="s">
        <v>2845</v>
      </c>
      <c r="B813" s="3">
        <v>45761</v>
      </c>
      <c r="C813" t="s">
        <v>622</v>
      </c>
      <c r="D813" t="s">
        <v>1659</v>
      </c>
      <c r="E813" t="s">
        <v>1866</v>
      </c>
      <c r="F813" s="4">
        <f>IF(ISBLANK(Sales_Fact[[#This Row],[Quantity]]),MEDIAN(Sales_Fact[Quantity]),Sales_Fact[[#This Row],[Quantity]])</f>
        <v>1</v>
      </c>
      <c r="G813" s="1">
        <f>IF(ISBLANK(Sales_Fact[[#This Row],[Unit_Price]]),MEDIAN(Sales_Fact[Unit_Price]),Sales_Fact[[#This Row],[Unit_Price]])</f>
        <v>450.11</v>
      </c>
      <c r="H813" s="2">
        <f>IF(ISBLANK(Sales_Fact[[#This Row],[Discount]]),MEDIAN(Sales_Fact[Discount]),Sales_Fact[[#This Row],[Discount]])</f>
        <v>0.17</v>
      </c>
      <c r="I813" t="s">
        <v>1861</v>
      </c>
      <c r="J813" s="1">
        <f>Sales_Fact[[#This Row],[Quantity2]]*Sales_Fact[[#This Row],[Unit_Price3]]*(1-Sales_Fact[[#This Row],[Discount4]])</f>
        <v>373.59129999999999</v>
      </c>
      <c r="K813" s="1">
        <f>Sales_Fact[[#This Row],[Quantity2]]*Sales_Fact[[#This Row],[Unit_Price3]]</f>
        <v>450.11</v>
      </c>
      <c r="L813" s="1">
        <f>Sales_Fact[[#This Row],[Gross Amount]]*Sales_Fact[[#This Row],[Discount4]]</f>
        <v>76.51870000000001</v>
      </c>
      <c r="M813" s="1" t="str">
        <f>IF(Sales_Fact[[#This Row],[Total_Amount5]]&gt;1000,"High Value","Standard")</f>
        <v>Standard</v>
      </c>
      <c r="N813" s="1" t="str">
        <f>_xlfn.XLOOKUP(D813,Product_Dim!$A$2:$A$101,Product_Dim!$B$2:$B$101,"Not Found")</f>
        <v>Women's Summer Dress</v>
      </c>
      <c r="O813" s="1" t="str">
        <f>_xlfn.XLOOKUP(D813,Product_Dim!$A$2:$A$101,Product_Dim!$C$2:$C$101)</f>
        <v>Clothing</v>
      </c>
      <c r="P813" s="1">
        <f>_xlfn.XLOOKUP(D813,Product_Dim!$A$2:$A$101,Product_Dim!$H$2:$H$101)</f>
        <v>223.43</v>
      </c>
      <c r="Q813" s="1" t="str">
        <f>_xlfn.XLOOKUP(C813,'Customer_Dim'!$A$2:$A$501,'Customer_Dim'!$I$2:$I$501)</f>
        <v>Platinum</v>
      </c>
      <c r="R813" s="1" t="str">
        <f>_xlfn.XLOOKUP(C813,'Customer_Dim'!$A$2:$A$501,'Customer_Dim'!$D$2:$D$501)</f>
        <v>Female</v>
      </c>
      <c r="S813" s="1" t="str">
        <f>_xlfn.XLOOKUP(C813,'Customer_Dim'!$A$2:$A$501,'Customer_Dim'!$L$2:$L$501)</f>
        <v>Senior</v>
      </c>
      <c r="T813" s="1" t="str">
        <f>_xlfn.XLOOKUP(E813,Store_Dim!$A$2:$A$21,Store_Dim!$C$2:$C$21)</f>
        <v>West</v>
      </c>
      <c r="U813" s="1" t="str">
        <f>_xlfn.XLOOKUP(E813,Store_Dim!$A$2:$A$21,Store_Dim!$E$2:$E$21)</f>
        <v>Online</v>
      </c>
      <c r="V813" s="1">
        <f>Table8[[#This Row],[Cost]]*Table8[[#This Row],[Quantity]]</f>
        <v>223.43</v>
      </c>
      <c r="W813" s="1">
        <f>Table8[[#This Row],[Total_Amount]]-Table8[[#This Row],[Total Cost]]</f>
        <v>150.16129999999998</v>
      </c>
    </row>
    <row r="814" spans="1:23" hidden="1" x14ac:dyDescent="0.25">
      <c r="A814" t="s">
        <v>1876</v>
      </c>
      <c r="B814" s="3">
        <v>45781</v>
      </c>
      <c r="C814" t="s">
        <v>622</v>
      </c>
      <c r="D814" t="s">
        <v>1848</v>
      </c>
      <c r="E814" t="s">
        <v>1870</v>
      </c>
      <c r="F814" s="4">
        <f>IF(ISBLANK(Sales_Fact[[#This Row],[Quantity]]),MEDIAN(Sales_Fact[Quantity]),Sales_Fact[[#This Row],[Quantity]])</f>
        <v>1</v>
      </c>
      <c r="G814" s="1">
        <f>IF(ISBLANK(Sales_Fact[[#This Row],[Unit_Price]]),MEDIAN(Sales_Fact[Unit_Price]),Sales_Fact[[#This Row],[Unit_Price]])</f>
        <v>289.82</v>
      </c>
      <c r="H814" s="2">
        <f>IF(ISBLANK(Sales_Fact[[#This Row],[Discount]]),MEDIAN(Sales_Fact[Discount]),Sales_Fact[[#This Row],[Discount]])</f>
        <v>0.18</v>
      </c>
      <c r="I814" t="s">
        <v>1864</v>
      </c>
      <c r="J814" s="1">
        <f>Sales_Fact[[#This Row],[Quantity2]]*Sales_Fact[[#This Row],[Unit_Price3]]*(1-Sales_Fact[[#This Row],[Discount4]])</f>
        <v>237.6524</v>
      </c>
      <c r="K814" s="1">
        <f>Sales_Fact[[#This Row],[Quantity2]]*Sales_Fact[[#This Row],[Unit_Price3]]</f>
        <v>289.82</v>
      </c>
      <c r="L814" s="1">
        <f>Sales_Fact[[#This Row],[Gross Amount]]*Sales_Fact[[#This Row],[Discount4]]</f>
        <v>52.1676</v>
      </c>
      <c r="M814" s="1" t="str">
        <f>IF(Sales_Fact[[#This Row],[Total_Amount5]]&gt;1000,"High Value","Standard")</f>
        <v>Standard</v>
      </c>
      <c r="N814" s="1" t="str">
        <f>_xlfn.XLOOKUP(D814,Product_Dim!$A$2:$A$101,Product_Dim!$B$2:$B$101,"Not Found")</f>
        <v>Stainless Steel Cookware Set</v>
      </c>
      <c r="O814" s="1" t="str">
        <f>_xlfn.XLOOKUP(D814,Product_Dim!$A$2:$A$101,Product_Dim!$C$2:$C$101)</f>
        <v>Home</v>
      </c>
      <c r="P814" s="1">
        <f>_xlfn.XLOOKUP(D814,Product_Dim!$A$2:$A$101,Product_Dim!$H$2:$H$101)</f>
        <v>201.41</v>
      </c>
      <c r="Q814" s="1" t="str">
        <f>_xlfn.XLOOKUP(C814,'Customer_Dim'!$A$2:$A$501,'Customer_Dim'!$I$2:$I$501)</f>
        <v>Platinum</v>
      </c>
      <c r="R814" s="1" t="str">
        <f>_xlfn.XLOOKUP(C814,'Customer_Dim'!$A$2:$A$501,'Customer_Dim'!$D$2:$D$501)</f>
        <v>Female</v>
      </c>
      <c r="S814" s="1" t="str">
        <f>_xlfn.XLOOKUP(C814,'Customer_Dim'!$A$2:$A$501,'Customer_Dim'!$L$2:$L$501)</f>
        <v>Senior</v>
      </c>
      <c r="T814" s="1" t="str">
        <f>_xlfn.XLOOKUP(E814,Store_Dim!$A$2:$A$21,Store_Dim!$C$2:$C$21)</f>
        <v>North</v>
      </c>
      <c r="U814" s="1" t="str">
        <f>_xlfn.XLOOKUP(E814,Store_Dim!$A$2:$A$21,Store_Dim!$E$2:$E$21)</f>
        <v>Outlet</v>
      </c>
      <c r="V814" s="1">
        <f>Table8[[#This Row],[Cost]]*Table8[[#This Row],[Quantity]]</f>
        <v>201.41</v>
      </c>
      <c r="W814" s="1">
        <f>Table8[[#This Row],[Total_Amount]]-Table8[[#This Row],[Total Cost]]</f>
        <v>36.242400000000004</v>
      </c>
    </row>
    <row r="815" spans="1:23" hidden="1" x14ac:dyDescent="0.25">
      <c r="A815" t="s">
        <v>2212</v>
      </c>
      <c r="B815" s="3">
        <v>45924</v>
      </c>
      <c r="C815" t="s">
        <v>622</v>
      </c>
      <c r="D815" t="s">
        <v>1591</v>
      </c>
      <c r="E815" t="s">
        <v>1883</v>
      </c>
      <c r="F815" s="4">
        <f>IF(ISBLANK(Sales_Fact[[#This Row],[Quantity]]),MEDIAN(Sales_Fact[Quantity]),Sales_Fact[[#This Row],[Quantity]])</f>
        <v>4</v>
      </c>
      <c r="G815" s="1">
        <f>IF(ISBLANK(Sales_Fact[[#This Row],[Unit_Price]]),MEDIAN(Sales_Fact[Unit_Price]),Sales_Fact[[#This Row],[Unit_Price]])</f>
        <v>250.64</v>
      </c>
      <c r="H815" s="2">
        <f>IF(ISBLANK(Sales_Fact[[#This Row],[Discount]]),MEDIAN(Sales_Fact[Discount]),Sales_Fact[[#This Row],[Discount]])</f>
        <v>0.1</v>
      </c>
      <c r="I815" t="s">
        <v>1864</v>
      </c>
      <c r="J815" s="1">
        <f>Sales_Fact[[#This Row],[Quantity2]]*Sales_Fact[[#This Row],[Unit_Price3]]*(1-Sales_Fact[[#This Row],[Discount4]])</f>
        <v>902.30399999999997</v>
      </c>
      <c r="K815" s="1">
        <f>Sales_Fact[[#This Row],[Quantity2]]*Sales_Fact[[#This Row],[Unit_Price3]]</f>
        <v>1002.56</v>
      </c>
      <c r="L815" s="1">
        <f>Sales_Fact[[#This Row],[Gross Amount]]*Sales_Fact[[#This Row],[Discount4]]</f>
        <v>100.256</v>
      </c>
      <c r="M815" s="1" t="str">
        <f>IF(Sales_Fact[[#This Row],[Total_Amount5]]&gt;1000,"High Value","Standard")</f>
        <v>Standard</v>
      </c>
      <c r="N815" s="1" t="str">
        <f>_xlfn.XLOOKUP(D815,Product_Dim!$A$2:$A$101,Product_Dim!$B$2:$B$101,"Not Found")</f>
        <v>USB-C Fast Charger</v>
      </c>
      <c r="O815" s="1" t="str">
        <f>_xlfn.XLOOKUP(D815,Product_Dim!$A$2:$A$101,Product_Dim!$C$2:$C$101)</f>
        <v>Electronics</v>
      </c>
      <c r="P815" s="1">
        <f>_xlfn.XLOOKUP(D815,Product_Dim!$A$2:$A$101,Product_Dim!$H$2:$H$101)</f>
        <v>242.23</v>
      </c>
      <c r="Q815" s="1" t="str">
        <f>_xlfn.XLOOKUP(C815,'Customer_Dim'!$A$2:$A$501,'Customer_Dim'!$I$2:$I$501)</f>
        <v>Platinum</v>
      </c>
      <c r="R815" s="1" t="str">
        <f>_xlfn.XLOOKUP(C815,'Customer_Dim'!$A$2:$A$501,'Customer_Dim'!$D$2:$D$501)</f>
        <v>Female</v>
      </c>
      <c r="S815" s="1" t="str">
        <f>_xlfn.XLOOKUP(C815,'Customer_Dim'!$A$2:$A$501,'Customer_Dim'!$L$2:$L$501)</f>
        <v>Senior</v>
      </c>
      <c r="T815" s="1" t="str">
        <f>_xlfn.XLOOKUP(E815,Store_Dim!$A$2:$A$21,Store_Dim!$C$2:$C$21)</f>
        <v>North</v>
      </c>
      <c r="U815" s="1" t="str">
        <f>_xlfn.XLOOKUP(E815,Store_Dim!$A$2:$A$21,Store_Dim!$E$2:$E$21)</f>
        <v>Flagship</v>
      </c>
      <c r="V815" s="1">
        <f>Table8[[#This Row],[Cost]]*Table8[[#This Row],[Quantity]]</f>
        <v>968.92</v>
      </c>
      <c r="W815" s="1">
        <f>Table8[[#This Row],[Total_Amount]]-Table8[[#This Row],[Total Cost]]</f>
        <v>-66.615999999999985</v>
      </c>
    </row>
    <row r="816" spans="1:23" hidden="1" x14ac:dyDescent="0.25">
      <c r="A816" t="s">
        <v>2998</v>
      </c>
      <c r="B816" s="3">
        <v>45652</v>
      </c>
      <c r="C816" t="s">
        <v>622</v>
      </c>
      <c r="D816" t="s">
        <v>1623</v>
      </c>
      <c r="E816" t="s">
        <v>1892</v>
      </c>
      <c r="F816" s="4">
        <f>IF(ISBLANK(Sales_Fact[[#This Row],[Quantity]]),MEDIAN(Sales_Fact[Quantity]),Sales_Fact[[#This Row],[Quantity]])</f>
        <v>4</v>
      </c>
      <c r="G816" s="1">
        <f>IF(ISBLANK(Sales_Fact[[#This Row],[Unit_Price]]),MEDIAN(Sales_Fact[Unit_Price]),Sales_Fact[[#This Row],[Unit_Price]])</f>
        <v>373.49</v>
      </c>
      <c r="H816" s="2">
        <f>IF(ISBLANK(Sales_Fact[[#This Row],[Discount]]),MEDIAN(Sales_Fact[Discount]),Sales_Fact[[#This Row],[Discount]])</f>
        <v>0.16</v>
      </c>
      <c r="I816" t="s">
        <v>1861</v>
      </c>
      <c r="J816" s="1">
        <f>Sales_Fact[[#This Row],[Quantity2]]*Sales_Fact[[#This Row],[Unit_Price3]]*(1-Sales_Fact[[#This Row],[Discount4]])</f>
        <v>1254.9264000000001</v>
      </c>
      <c r="K816" s="1">
        <f>Sales_Fact[[#This Row],[Quantity2]]*Sales_Fact[[#This Row],[Unit_Price3]]</f>
        <v>1493.96</v>
      </c>
      <c r="L816" s="1">
        <f>Sales_Fact[[#This Row],[Gross Amount]]*Sales_Fact[[#This Row],[Discount4]]</f>
        <v>239.03360000000001</v>
      </c>
      <c r="M816" s="1" t="str">
        <f>IF(Sales_Fact[[#This Row],[Total_Amount5]]&gt;1000,"High Value","Standard")</f>
        <v>High Value</v>
      </c>
      <c r="N816" s="1" t="str">
        <f>_xlfn.XLOOKUP(D816,Product_Dim!$A$2:$A$101,Product_Dim!$B$2:$B$101,"Not Found")</f>
        <v>Foldable Camping Chair</v>
      </c>
      <c r="O816" s="1" t="str">
        <f>_xlfn.XLOOKUP(D816,Product_Dim!$A$2:$A$101,Product_Dim!$C$2:$C$101)</f>
        <v>Sports</v>
      </c>
      <c r="P816" s="1">
        <f>_xlfn.XLOOKUP(D816,Product_Dim!$A$2:$A$101,Product_Dim!$H$2:$H$101)</f>
        <v>166.06</v>
      </c>
      <c r="Q816" s="1" t="str">
        <f>_xlfn.XLOOKUP(C816,'Customer_Dim'!$A$2:$A$501,'Customer_Dim'!$I$2:$I$501)</f>
        <v>Platinum</v>
      </c>
      <c r="R816" s="1" t="str">
        <f>_xlfn.XLOOKUP(C816,'Customer_Dim'!$A$2:$A$501,'Customer_Dim'!$D$2:$D$501)</f>
        <v>Female</v>
      </c>
      <c r="S816" s="1" t="str">
        <f>_xlfn.XLOOKUP(C816,'Customer_Dim'!$A$2:$A$501,'Customer_Dim'!$L$2:$L$501)</f>
        <v>Senior</v>
      </c>
      <c r="T816" s="1" t="str">
        <f>_xlfn.XLOOKUP(E816,Store_Dim!$A$2:$A$21,Store_Dim!$C$2:$C$21)</f>
        <v>East</v>
      </c>
      <c r="U816" s="1" t="str">
        <f>_xlfn.XLOOKUP(E816,Store_Dim!$A$2:$A$21,Store_Dim!$E$2:$E$21)</f>
        <v>Online</v>
      </c>
      <c r="V816" s="1">
        <f>Table8[[#This Row],[Cost]]*Table8[[#This Row],[Quantity]]</f>
        <v>664.24</v>
      </c>
      <c r="W816" s="1">
        <f>Table8[[#This Row],[Total_Amount]]-Table8[[#This Row],[Total Cost]]</f>
        <v>590.68640000000005</v>
      </c>
    </row>
    <row r="817" spans="1:23" hidden="1" x14ac:dyDescent="0.25">
      <c r="A817" t="s">
        <v>2446</v>
      </c>
      <c r="B817" s="3">
        <v>45326</v>
      </c>
      <c r="C817" t="s">
        <v>625</v>
      </c>
      <c r="D817" t="s">
        <v>1641</v>
      </c>
      <c r="E817" t="s">
        <v>1866</v>
      </c>
      <c r="F817" s="4">
        <f>IF(ISBLANK(Sales_Fact[[#This Row],[Quantity]]),MEDIAN(Sales_Fact[Quantity]),Sales_Fact[[#This Row],[Quantity]])</f>
        <v>4</v>
      </c>
      <c r="G817" s="1">
        <f>IF(ISBLANK(Sales_Fact[[#This Row],[Unit_Price]]),MEDIAN(Sales_Fact[Unit_Price]),Sales_Fact[[#This Row],[Unit_Price]])</f>
        <v>348.91</v>
      </c>
      <c r="H817" s="2">
        <f>IF(ISBLANK(Sales_Fact[[#This Row],[Discount]]),MEDIAN(Sales_Fact[Discount]),Sales_Fact[[#This Row],[Discount]])</f>
        <v>0.18</v>
      </c>
      <c r="I817" t="s">
        <v>1861</v>
      </c>
      <c r="J817" s="1">
        <f>Sales_Fact[[#This Row],[Quantity2]]*Sales_Fact[[#This Row],[Unit_Price3]]*(1-Sales_Fact[[#This Row],[Discount4]])</f>
        <v>1144.4248000000002</v>
      </c>
      <c r="K817" s="1">
        <f>Sales_Fact[[#This Row],[Quantity2]]*Sales_Fact[[#This Row],[Unit_Price3]]</f>
        <v>1395.64</v>
      </c>
      <c r="L817" s="1">
        <f>Sales_Fact[[#This Row],[Gross Amount]]*Sales_Fact[[#This Row],[Discount4]]</f>
        <v>251.21520000000001</v>
      </c>
      <c r="M817" s="1" t="str">
        <f>IF(Sales_Fact[[#This Row],[Total_Amount5]]&gt;1000,"High Value","Standard")</f>
        <v>High Value</v>
      </c>
      <c r="N817" s="1" t="str">
        <f>_xlfn.XLOOKUP(D817,Product_Dim!$A$2:$A$101,Product_Dim!$B$2:$B$101,"Not Found")</f>
        <v>Stainless Steel Cutlery Set</v>
      </c>
      <c r="O817" s="1" t="str">
        <f>_xlfn.XLOOKUP(D817,Product_Dim!$A$2:$A$101,Product_Dim!$C$2:$C$101)</f>
        <v>Home</v>
      </c>
      <c r="P817" s="1">
        <f>_xlfn.XLOOKUP(D817,Product_Dim!$A$2:$A$101,Product_Dim!$H$2:$H$101)</f>
        <v>19.52</v>
      </c>
      <c r="Q817" s="1" t="str">
        <f>_xlfn.XLOOKUP(C817,'Customer_Dim'!$A$2:$A$501,'Customer_Dim'!$I$2:$I$501)</f>
        <v>Silver</v>
      </c>
      <c r="R817" s="1" t="str">
        <f>_xlfn.XLOOKUP(C817,'Customer_Dim'!$A$2:$A$501,'Customer_Dim'!$D$2:$D$501)</f>
        <v>Male</v>
      </c>
      <c r="S817" s="1" t="str">
        <f>_xlfn.XLOOKUP(C817,'Customer_Dim'!$A$2:$A$501,'Customer_Dim'!$L$2:$L$501)</f>
        <v>Middle Age</v>
      </c>
      <c r="T817" s="1" t="str">
        <f>_xlfn.XLOOKUP(E817,Store_Dim!$A$2:$A$21,Store_Dim!$C$2:$C$21)</f>
        <v>West</v>
      </c>
      <c r="U817" s="1" t="str">
        <f>_xlfn.XLOOKUP(E817,Store_Dim!$A$2:$A$21,Store_Dim!$E$2:$E$21)</f>
        <v>Online</v>
      </c>
      <c r="V817" s="1">
        <f>Table8[[#This Row],[Cost]]*Table8[[#This Row],[Quantity]]</f>
        <v>78.08</v>
      </c>
      <c r="W817" s="1">
        <f>Table8[[#This Row],[Total_Amount]]-Table8[[#This Row],[Total Cost]]</f>
        <v>1066.3448000000003</v>
      </c>
    </row>
    <row r="818" spans="1:23" x14ac:dyDescent="0.25">
      <c r="A818" t="s">
        <v>3050</v>
      </c>
      <c r="B818" s="3">
        <v>45438</v>
      </c>
      <c r="C818" t="s">
        <v>625</v>
      </c>
      <c r="D818" t="s">
        <v>1764</v>
      </c>
      <c r="E818" t="s">
        <v>1901</v>
      </c>
      <c r="F818" s="4">
        <f>IF(ISBLANK(Sales_Fact[[#This Row],[Quantity]]),MEDIAN(Sales_Fact[Quantity]),Sales_Fact[[#This Row],[Quantity]])</f>
        <v>4</v>
      </c>
      <c r="G818" s="21">
        <f>IF(ISBLANK(Sales_Fact[[#This Row],[Unit_Price]]),MEDIAN(Sales_Fact[Unit_Price]),Sales_Fact[[#This Row],[Unit_Price]])</f>
        <v>212.96</v>
      </c>
      <c r="H818" s="2">
        <f>IF(ISBLANK(Sales_Fact[[#This Row],[Discount]]),MEDIAN(Sales_Fact[Discount]),Sales_Fact[[#This Row],[Discount]])</f>
        <v>0.17</v>
      </c>
      <c r="I818" t="s">
        <v>1861</v>
      </c>
      <c r="J818" s="21">
        <f>Sales_Fact[[#This Row],[Quantity2]]*Sales_Fact[[#This Row],[Unit_Price3]]*(1-Sales_Fact[[#This Row],[Discount4]])</f>
        <v>707.02719999999999</v>
      </c>
      <c r="K818" s="21">
        <f>Sales_Fact[[#This Row],[Quantity2]]*Sales_Fact[[#This Row],[Unit_Price3]]</f>
        <v>851.84</v>
      </c>
      <c r="L818" s="21">
        <f>Sales_Fact[[#This Row],[Gross Amount]]*Sales_Fact[[#This Row],[Discount4]]</f>
        <v>144.81280000000001</v>
      </c>
      <c r="M818" s="1" t="str">
        <f>IF(Sales_Fact[[#This Row],[Total_Amount5]]&gt;1000,"High Value","Standard")</f>
        <v>Standard</v>
      </c>
      <c r="N818" s="1" t="str">
        <f>_xlfn.XLOOKUP(D818,Product_Dim!$A$2:$A$101,Product_Dim!$B$2:$B$101,"Not Found")</f>
        <v>Hair Repair Oil Treatment</v>
      </c>
      <c r="O818" s="1" t="str">
        <f>_xlfn.XLOOKUP(D818,Product_Dim!$A$2:$A$101,Product_Dim!$C$2:$C$101)</f>
        <v>Beauty</v>
      </c>
      <c r="P818" s="1">
        <f>_xlfn.XLOOKUP(D818,Product_Dim!$A$2:$A$101,Product_Dim!$H$2:$H$101)</f>
        <v>214.32</v>
      </c>
      <c r="Q818" s="1" t="str">
        <f>_xlfn.XLOOKUP(C818,'Customer_Dim'!$A$2:$A$501,'Customer_Dim'!$I$2:$I$501)</f>
        <v>Silver</v>
      </c>
      <c r="R818" s="1" t="str">
        <f>_xlfn.XLOOKUP(C818,'Customer_Dim'!$A$2:$A$501,'Customer_Dim'!$D$2:$D$501)</f>
        <v>Male</v>
      </c>
      <c r="S818" s="1" t="str">
        <f>_xlfn.XLOOKUP(C818,'Customer_Dim'!$A$2:$A$501,'Customer_Dim'!$L$2:$L$501)</f>
        <v>Middle Age</v>
      </c>
      <c r="T818" s="1" t="str">
        <f>_xlfn.XLOOKUP(E818,Store_Dim!$A$2:$A$21,Store_Dim!$C$2:$C$21)</f>
        <v>East</v>
      </c>
      <c r="U818" s="1" t="str">
        <f>_xlfn.XLOOKUP(E818,Store_Dim!$A$2:$A$21,Store_Dim!$E$2:$E$21)</f>
        <v>Online</v>
      </c>
      <c r="V818" s="21">
        <f>Table8[[#This Row],[Cost]]*Table8[[#This Row],[Quantity]]</f>
        <v>857.28</v>
      </c>
      <c r="W818" s="21">
        <f>Table8[[#This Row],[Total_Amount]]-Table8[[#This Row],[Total Cost]]</f>
        <v>-150.25279999999998</v>
      </c>
    </row>
    <row r="819" spans="1:23" hidden="1" x14ac:dyDescent="0.25">
      <c r="A819" t="s">
        <v>3748</v>
      </c>
      <c r="B819" s="3">
        <v>45549</v>
      </c>
      <c r="C819" t="s">
        <v>625</v>
      </c>
      <c r="D819" t="s">
        <v>1713</v>
      </c>
      <c r="E819" t="s">
        <v>1863</v>
      </c>
      <c r="F819" s="4">
        <f>IF(ISBLANK(Sales_Fact[[#This Row],[Quantity]]),MEDIAN(Sales_Fact[Quantity]),Sales_Fact[[#This Row],[Quantity]])</f>
        <v>3</v>
      </c>
      <c r="G819" s="1">
        <f>IF(ISBLANK(Sales_Fact[[#This Row],[Unit_Price]]),MEDIAN(Sales_Fact[Unit_Price]),Sales_Fact[[#This Row],[Unit_Price]])</f>
        <v>871.34</v>
      </c>
      <c r="H819" s="2">
        <f>IF(ISBLANK(Sales_Fact[[#This Row],[Discount]]),MEDIAN(Sales_Fact[Discount]),Sales_Fact[[#This Row],[Discount]])</f>
        <v>0.11</v>
      </c>
      <c r="I819" t="s">
        <v>1861</v>
      </c>
      <c r="J819" s="1">
        <f>Sales_Fact[[#This Row],[Quantity2]]*Sales_Fact[[#This Row],[Unit_Price3]]*(1-Sales_Fact[[#This Row],[Discount4]])</f>
        <v>2326.4778000000001</v>
      </c>
      <c r="K819" s="1">
        <f>Sales_Fact[[#This Row],[Quantity2]]*Sales_Fact[[#This Row],[Unit_Price3]]</f>
        <v>2614.02</v>
      </c>
      <c r="L819" s="1">
        <f>Sales_Fact[[#This Row],[Gross Amount]]*Sales_Fact[[#This Row],[Discount4]]</f>
        <v>287.54219999999998</v>
      </c>
      <c r="M819" s="1" t="str">
        <f>IF(Sales_Fact[[#This Row],[Total_Amount5]]&gt;1000,"High Value","Standard")</f>
        <v>High Value</v>
      </c>
      <c r="N819" s="1" t="str">
        <f>_xlfn.XLOOKUP(D819,Product_Dim!$A$2:$A$101,Product_Dim!$B$2:$B$101,"Not Found")</f>
        <v>Sports Stopwatch Pro</v>
      </c>
      <c r="O819" s="1" t="str">
        <f>_xlfn.XLOOKUP(D819,Product_Dim!$A$2:$A$101,Product_Dim!$C$2:$C$101)</f>
        <v>Sports</v>
      </c>
      <c r="P819" s="1">
        <f>_xlfn.XLOOKUP(D819,Product_Dim!$A$2:$A$101,Product_Dim!$H$2:$H$101)</f>
        <v>434.84</v>
      </c>
      <c r="Q819" s="1" t="str">
        <f>_xlfn.XLOOKUP(C819,'Customer_Dim'!$A$2:$A$501,'Customer_Dim'!$I$2:$I$501)</f>
        <v>Silver</v>
      </c>
      <c r="R819" s="1" t="str">
        <f>_xlfn.XLOOKUP(C819,'Customer_Dim'!$A$2:$A$501,'Customer_Dim'!$D$2:$D$501)</f>
        <v>Male</v>
      </c>
      <c r="S819" s="1" t="str">
        <f>_xlfn.XLOOKUP(C819,'Customer_Dim'!$A$2:$A$501,'Customer_Dim'!$L$2:$L$501)</f>
        <v>Middle Age</v>
      </c>
      <c r="T819" s="1" t="str">
        <f>_xlfn.XLOOKUP(E819,Store_Dim!$A$2:$A$21,Store_Dim!$C$2:$C$21)</f>
        <v>North</v>
      </c>
      <c r="U819" s="1" t="str">
        <f>_xlfn.XLOOKUP(E819,Store_Dim!$A$2:$A$21,Store_Dim!$E$2:$E$21)</f>
        <v>Flagship</v>
      </c>
      <c r="V819" s="1">
        <f>Table8[[#This Row],[Cost]]*Table8[[#This Row],[Quantity]]</f>
        <v>1304.52</v>
      </c>
      <c r="W819" s="1">
        <f>Table8[[#This Row],[Total_Amount]]-Table8[[#This Row],[Total Cost]]</f>
        <v>1021.9578000000001</v>
      </c>
    </row>
    <row r="820" spans="1:23" hidden="1" x14ac:dyDescent="0.25">
      <c r="A820" t="s">
        <v>3249</v>
      </c>
      <c r="B820" s="3">
        <v>45532</v>
      </c>
      <c r="C820" t="s">
        <v>625</v>
      </c>
      <c r="D820" t="s">
        <v>1650</v>
      </c>
      <c r="E820" t="s">
        <v>1892</v>
      </c>
      <c r="F820" s="4">
        <f>IF(ISBLANK(Sales_Fact[[#This Row],[Quantity]]),MEDIAN(Sales_Fact[Quantity]),Sales_Fact[[#This Row],[Quantity]])</f>
        <v>2</v>
      </c>
      <c r="G820" s="1">
        <f>IF(ISBLANK(Sales_Fact[[#This Row],[Unit_Price]]),MEDIAN(Sales_Fact[Unit_Price]),Sales_Fact[[#This Row],[Unit_Price]])</f>
        <v>698.94</v>
      </c>
      <c r="H820" s="2">
        <f>IF(ISBLANK(Sales_Fact[[#This Row],[Discount]]),MEDIAN(Sales_Fact[Discount]),Sales_Fact[[#This Row],[Discount]])</f>
        <v>0.06</v>
      </c>
      <c r="I820" t="s">
        <v>1861</v>
      </c>
      <c r="J820" s="1">
        <f>Sales_Fact[[#This Row],[Quantity2]]*Sales_Fact[[#This Row],[Unit_Price3]]*(1-Sales_Fact[[#This Row],[Discount4]])</f>
        <v>1314.0072</v>
      </c>
      <c r="K820" s="1">
        <f>Sales_Fact[[#This Row],[Quantity2]]*Sales_Fact[[#This Row],[Unit_Price3]]</f>
        <v>1397.88</v>
      </c>
      <c r="L820" s="1">
        <f>Sales_Fact[[#This Row],[Gross Amount]]*Sales_Fact[[#This Row],[Discount4]]</f>
        <v>83.872799999999998</v>
      </c>
      <c r="M820" s="1" t="str">
        <f>IF(Sales_Fact[[#This Row],[Total_Amount5]]&gt;1000,"High Value","Standard")</f>
        <v>High Value</v>
      </c>
      <c r="N820" s="1" t="str">
        <f>_xlfn.XLOOKUP(D820,Product_Dim!$A$2:$A$101,Product_Dim!$B$2:$B$101,"Not Found")</f>
        <v>Modern Wall Clock</v>
      </c>
      <c r="O820" s="1" t="str">
        <f>_xlfn.XLOOKUP(D820,Product_Dim!$A$2:$A$101,Product_Dim!$C$2:$C$101)</f>
        <v>Home</v>
      </c>
      <c r="P820" s="1">
        <f>_xlfn.XLOOKUP(D820,Product_Dim!$A$2:$A$101,Product_Dim!$H$2:$H$101)</f>
        <v>179.77</v>
      </c>
      <c r="Q820" s="1" t="str">
        <f>_xlfn.XLOOKUP(C820,'Customer_Dim'!$A$2:$A$501,'Customer_Dim'!$I$2:$I$501)</f>
        <v>Silver</v>
      </c>
      <c r="R820" s="1" t="str">
        <f>_xlfn.XLOOKUP(C820,'Customer_Dim'!$A$2:$A$501,'Customer_Dim'!$D$2:$D$501)</f>
        <v>Male</v>
      </c>
      <c r="S820" s="1" t="str">
        <f>_xlfn.XLOOKUP(C820,'Customer_Dim'!$A$2:$A$501,'Customer_Dim'!$L$2:$L$501)</f>
        <v>Middle Age</v>
      </c>
      <c r="T820" s="1" t="str">
        <f>_xlfn.XLOOKUP(E820,Store_Dim!$A$2:$A$21,Store_Dim!$C$2:$C$21)</f>
        <v>East</v>
      </c>
      <c r="U820" s="1" t="str">
        <f>_xlfn.XLOOKUP(E820,Store_Dim!$A$2:$A$21,Store_Dim!$E$2:$E$21)</f>
        <v>Online</v>
      </c>
      <c r="V820" s="1">
        <f>Table8[[#This Row],[Cost]]*Table8[[#This Row],[Quantity]]</f>
        <v>359.54</v>
      </c>
      <c r="W820" s="1">
        <f>Table8[[#This Row],[Total_Amount]]-Table8[[#This Row],[Total Cost]]</f>
        <v>954.46720000000005</v>
      </c>
    </row>
    <row r="821" spans="1:23" hidden="1" x14ac:dyDescent="0.25">
      <c r="A821" t="s">
        <v>1921</v>
      </c>
      <c r="B821" s="3">
        <v>45378</v>
      </c>
      <c r="C821" t="s">
        <v>628</v>
      </c>
      <c r="D821" t="s">
        <v>1650</v>
      </c>
      <c r="E821" t="s">
        <v>1896</v>
      </c>
      <c r="F821" s="4">
        <f>IF(ISBLANK(Sales_Fact[[#This Row],[Quantity]]),MEDIAN(Sales_Fact[Quantity]),Sales_Fact[[#This Row],[Quantity]])</f>
        <v>1</v>
      </c>
      <c r="G821" s="1">
        <f>IF(ISBLANK(Sales_Fact[[#This Row],[Unit_Price]]),MEDIAN(Sales_Fact[Unit_Price]),Sales_Fact[[#This Row],[Unit_Price]])</f>
        <v>719.94</v>
      </c>
      <c r="H821" s="2">
        <f>IF(ISBLANK(Sales_Fact[[#This Row],[Discount]]),MEDIAN(Sales_Fact[Discount]),Sales_Fact[[#This Row],[Discount]])</f>
        <v>0.23</v>
      </c>
      <c r="I821" t="s">
        <v>1868</v>
      </c>
      <c r="J821" s="1">
        <f>Sales_Fact[[#This Row],[Quantity2]]*Sales_Fact[[#This Row],[Unit_Price3]]*(1-Sales_Fact[[#This Row],[Discount4]])</f>
        <v>554.35380000000009</v>
      </c>
      <c r="K821" s="1">
        <f>Sales_Fact[[#This Row],[Quantity2]]*Sales_Fact[[#This Row],[Unit_Price3]]</f>
        <v>719.94</v>
      </c>
      <c r="L821" s="1">
        <f>Sales_Fact[[#This Row],[Gross Amount]]*Sales_Fact[[#This Row],[Discount4]]</f>
        <v>165.58620000000002</v>
      </c>
      <c r="M821" s="1" t="str">
        <f>IF(Sales_Fact[[#This Row],[Total_Amount5]]&gt;1000,"High Value","Standard")</f>
        <v>Standard</v>
      </c>
      <c r="N821" s="1" t="str">
        <f>_xlfn.XLOOKUP(D821,Product_Dim!$A$2:$A$101,Product_Dim!$B$2:$B$101,"Not Found")</f>
        <v>Modern Wall Clock</v>
      </c>
      <c r="O821" s="1" t="str">
        <f>_xlfn.XLOOKUP(D821,Product_Dim!$A$2:$A$101,Product_Dim!$C$2:$C$101)</f>
        <v>Home</v>
      </c>
      <c r="P821" s="1">
        <f>_xlfn.XLOOKUP(D821,Product_Dim!$A$2:$A$101,Product_Dim!$H$2:$H$101)</f>
        <v>179.77</v>
      </c>
      <c r="Q821" s="1" t="str">
        <f>_xlfn.XLOOKUP(C821,'Customer_Dim'!$A$2:$A$501,'Customer_Dim'!$I$2:$I$501)</f>
        <v>Gold</v>
      </c>
      <c r="R821" s="1" t="str">
        <f>_xlfn.XLOOKUP(C821,'Customer_Dim'!$A$2:$A$501,'Customer_Dim'!$D$2:$D$501)</f>
        <v>Male</v>
      </c>
      <c r="S821" s="1" t="str">
        <f>_xlfn.XLOOKUP(C821,'Customer_Dim'!$A$2:$A$501,'Customer_Dim'!$L$2:$L$501)</f>
        <v>Young</v>
      </c>
      <c r="T821" s="1" t="str">
        <f>_xlfn.XLOOKUP(E821,Store_Dim!$A$2:$A$21,Store_Dim!$C$2:$C$21)</f>
        <v>East</v>
      </c>
      <c r="U821" s="1" t="str">
        <f>_xlfn.XLOOKUP(E821,Store_Dim!$A$2:$A$21,Store_Dim!$E$2:$E$21)</f>
        <v>Flagship</v>
      </c>
      <c r="V821" s="1">
        <f>Table8[[#This Row],[Cost]]*Table8[[#This Row],[Quantity]]</f>
        <v>179.77</v>
      </c>
      <c r="W821" s="1">
        <f>Table8[[#This Row],[Total_Amount]]-Table8[[#This Row],[Total Cost]]</f>
        <v>374.58380000000011</v>
      </c>
    </row>
    <row r="822" spans="1:23" hidden="1" x14ac:dyDescent="0.25">
      <c r="A822" t="s">
        <v>3505</v>
      </c>
      <c r="B822" s="3">
        <v>45534</v>
      </c>
      <c r="C822" t="s">
        <v>631</v>
      </c>
      <c r="D822" t="s">
        <v>1683</v>
      </c>
      <c r="E822" t="s">
        <v>1904</v>
      </c>
      <c r="F822" s="4">
        <f>IF(ISBLANK(Sales_Fact[[#This Row],[Quantity]]),MEDIAN(Sales_Fact[Quantity]),Sales_Fact[[#This Row],[Quantity]])</f>
        <v>2</v>
      </c>
      <c r="G822" s="1">
        <f>IF(ISBLANK(Sales_Fact[[#This Row],[Unit_Price]]),MEDIAN(Sales_Fact[Unit_Price]),Sales_Fact[[#This Row],[Unit_Price]])</f>
        <v>278.16000000000003</v>
      </c>
      <c r="H822" s="2">
        <f>IF(ISBLANK(Sales_Fact[[#This Row],[Discount]]),MEDIAN(Sales_Fact[Discount]),Sales_Fact[[#This Row],[Discount]])</f>
        <v>0.22</v>
      </c>
      <c r="I822" t="s">
        <v>1868</v>
      </c>
      <c r="J822" s="1">
        <f>Sales_Fact[[#This Row],[Quantity2]]*Sales_Fact[[#This Row],[Unit_Price3]]*(1-Sales_Fact[[#This Row],[Discount4]])</f>
        <v>433.92960000000005</v>
      </c>
      <c r="K822" s="1">
        <f>Sales_Fact[[#This Row],[Quantity2]]*Sales_Fact[[#This Row],[Unit_Price3]]</f>
        <v>556.32000000000005</v>
      </c>
      <c r="L822" s="1">
        <f>Sales_Fact[[#This Row],[Gross Amount]]*Sales_Fact[[#This Row],[Discount4]]</f>
        <v>122.39040000000001</v>
      </c>
      <c r="M822" s="1" t="str">
        <f>IF(Sales_Fact[[#This Row],[Total_Amount5]]&gt;1000,"High Value","Standard")</f>
        <v>Standard</v>
      </c>
      <c r="N822" s="1" t="str">
        <f>_xlfn.XLOOKUP(D822,Product_Dim!$A$2:$A$101,Product_Dim!$B$2:$B$101,"Not Found")</f>
        <v>Adjustable Jump Rope</v>
      </c>
      <c r="O822" s="1" t="str">
        <f>_xlfn.XLOOKUP(D822,Product_Dim!$A$2:$A$101,Product_Dim!$C$2:$C$101)</f>
        <v>Sports</v>
      </c>
      <c r="P822" s="1">
        <f>_xlfn.XLOOKUP(D822,Product_Dim!$A$2:$A$101,Product_Dim!$H$2:$H$101)</f>
        <v>167.12</v>
      </c>
      <c r="Q822" s="1" t="str">
        <f>_xlfn.XLOOKUP(C822,'Customer_Dim'!$A$2:$A$501,'Customer_Dim'!$I$2:$I$501)</f>
        <v>Bronze</v>
      </c>
      <c r="R822" s="1" t="str">
        <f>_xlfn.XLOOKUP(C822,'Customer_Dim'!$A$2:$A$501,'Customer_Dim'!$D$2:$D$501)</f>
        <v>Male</v>
      </c>
      <c r="S822" s="1" t="str">
        <f>_xlfn.XLOOKUP(C822,'Customer_Dim'!$A$2:$A$501,'Customer_Dim'!$L$2:$L$501)</f>
        <v>Young</v>
      </c>
      <c r="T822" s="1" t="str">
        <f>_xlfn.XLOOKUP(E822,Store_Dim!$A$2:$A$21,Store_Dim!$C$2:$C$21)</f>
        <v>East</v>
      </c>
      <c r="U822" s="1" t="str">
        <f>_xlfn.XLOOKUP(E822,Store_Dim!$A$2:$A$21,Store_Dim!$E$2:$E$21)</f>
        <v>Online</v>
      </c>
      <c r="V822" s="1">
        <f>Table8[[#This Row],[Cost]]*Table8[[#This Row],[Quantity]]</f>
        <v>334.24</v>
      </c>
      <c r="W822" s="1">
        <f>Table8[[#This Row],[Total_Amount]]-Table8[[#This Row],[Total Cost]]</f>
        <v>99.689600000000041</v>
      </c>
    </row>
    <row r="823" spans="1:23" hidden="1" x14ac:dyDescent="0.25">
      <c r="A823" t="s">
        <v>2885</v>
      </c>
      <c r="B823" s="3">
        <v>45805</v>
      </c>
      <c r="C823" t="s">
        <v>631</v>
      </c>
      <c r="D823" t="s">
        <v>1632</v>
      </c>
      <c r="E823" t="s">
        <v>1860</v>
      </c>
      <c r="F823" s="4">
        <f>IF(ISBLANK(Sales_Fact[[#This Row],[Quantity]]),MEDIAN(Sales_Fact[Quantity]),Sales_Fact[[#This Row],[Quantity]])</f>
        <v>1</v>
      </c>
      <c r="G823" s="1">
        <f>IF(ISBLANK(Sales_Fact[[#This Row],[Unit_Price]]),MEDIAN(Sales_Fact[Unit_Price]),Sales_Fact[[#This Row],[Unit_Price]])</f>
        <v>678.9</v>
      </c>
      <c r="H823" s="2">
        <f>IF(ISBLANK(Sales_Fact[[#This Row],[Discount]]),MEDIAN(Sales_Fact[Discount]),Sales_Fact[[#This Row],[Discount]])</f>
        <v>0.17</v>
      </c>
      <c r="I823" t="s">
        <v>1864</v>
      </c>
      <c r="J823" s="1">
        <f>Sales_Fact[[#This Row],[Quantity2]]*Sales_Fact[[#This Row],[Unit_Price3]]*(1-Sales_Fact[[#This Row],[Discount4]])</f>
        <v>563.48699999999997</v>
      </c>
      <c r="K823" s="1">
        <f>Sales_Fact[[#This Row],[Quantity2]]*Sales_Fact[[#This Row],[Unit_Price3]]</f>
        <v>678.9</v>
      </c>
      <c r="L823" s="1">
        <f>Sales_Fact[[#This Row],[Gross Amount]]*Sales_Fact[[#This Row],[Discount4]]</f>
        <v>115.41300000000001</v>
      </c>
      <c r="M823" s="1" t="str">
        <f>IF(Sales_Fact[[#This Row],[Total_Amount5]]&gt;1000,"High Value","Standard")</f>
        <v>Standard</v>
      </c>
      <c r="N823" s="1" t="str">
        <f>_xlfn.XLOOKUP(D823,Product_Dim!$A$2:$A$101,Product_Dim!$B$2:$B$101,"Not Found")</f>
        <v>Decorative Floor Vase</v>
      </c>
      <c r="O823" s="1" t="str">
        <f>_xlfn.XLOOKUP(D823,Product_Dim!$A$2:$A$101,Product_Dim!$C$2:$C$101)</f>
        <v>Home</v>
      </c>
      <c r="P823" s="1">
        <f>_xlfn.XLOOKUP(D823,Product_Dim!$A$2:$A$101,Product_Dim!$H$2:$H$101)</f>
        <v>242.96499999999997</v>
      </c>
      <c r="Q823" s="1" t="str">
        <f>_xlfn.XLOOKUP(C823,'Customer_Dim'!$A$2:$A$501,'Customer_Dim'!$I$2:$I$501)</f>
        <v>Bronze</v>
      </c>
      <c r="R823" s="1" t="str">
        <f>_xlfn.XLOOKUP(C823,'Customer_Dim'!$A$2:$A$501,'Customer_Dim'!$D$2:$D$501)</f>
        <v>Male</v>
      </c>
      <c r="S823" s="1" t="str">
        <f>_xlfn.XLOOKUP(C823,'Customer_Dim'!$A$2:$A$501,'Customer_Dim'!$L$2:$L$501)</f>
        <v>Young</v>
      </c>
      <c r="T823" s="1" t="str">
        <f>_xlfn.XLOOKUP(E823,Store_Dim!$A$2:$A$21,Store_Dim!$C$2:$C$21)</f>
        <v>North</v>
      </c>
      <c r="U823" s="1" t="str">
        <f>_xlfn.XLOOKUP(E823,Store_Dim!$A$2:$A$21,Store_Dim!$E$2:$E$21)</f>
        <v>Outlet</v>
      </c>
      <c r="V823" s="1">
        <f>Table8[[#This Row],[Cost]]*Table8[[#This Row],[Quantity]]</f>
        <v>242.96499999999997</v>
      </c>
      <c r="W823" s="1">
        <f>Table8[[#This Row],[Total_Amount]]-Table8[[#This Row],[Total Cost]]</f>
        <v>320.52199999999999</v>
      </c>
    </row>
    <row r="824" spans="1:23" x14ac:dyDescent="0.25">
      <c r="A824" t="s">
        <v>2888</v>
      </c>
      <c r="B824" s="3">
        <v>45456</v>
      </c>
      <c r="C824" t="s">
        <v>631</v>
      </c>
      <c r="D824" t="s">
        <v>1728</v>
      </c>
      <c r="E824" t="s">
        <v>1909</v>
      </c>
      <c r="F824" s="4">
        <f>IF(ISBLANK(Sales_Fact[[#This Row],[Quantity]]),MEDIAN(Sales_Fact[Quantity]),Sales_Fact[[#This Row],[Quantity]])</f>
        <v>4</v>
      </c>
      <c r="G824" s="21">
        <f>IF(ISBLANK(Sales_Fact[[#This Row],[Unit_Price]]),MEDIAN(Sales_Fact[Unit_Price]),Sales_Fact[[#This Row],[Unit_Price]])</f>
        <v>94.13</v>
      </c>
      <c r="H824" s="2">
        <f>IF(ISBLANK(Sales_Fact[[#This Row],[Discount]]),MEDIAN(Sales_Fact[Discount]),Sales_Fact[[#This Row],[Discount]])</f>
        <v>0.15</v>
      </c>
      <c r="I824" t="s">
        <v>1861</v>
      </c>
      <c r="J824" s="21">
        <f>Sales_Fact[[#This Row],[Quantity2]]*Sales_Fact[[#This Row],[Unit_Price3]]*(1-Sales_Fact[[#This Row],[Discount4]])</f>
        <v>320.04199999999997</v>
      </c>
      <c r="K824" s="21">
        <f>Sales_Fact[[#This Row],[Quantity2]]*Sales_Fact[[#This Row],[Unit_Price3]]</f>
        <v>376.52</v>
      </c>
      <c r="L824" s="21">
        <f>Sales_Fact[[#This Row],[Gross Amount]]*Sales_Fact[[#This Row],[Discount4]]</f>
        <v>56.477999999999994</v>
      </c>
      <c r="M824" s="1" t="str">
        <f>IF(Sales_Fact[[#This Row],[Total_Amount5]]&gt;1000,"High Value","Standard")</f>
        <v>Standard</v>
      </c>
      <c r="N824" s="1" t="str">
        <f>_xlfn.XLOOKUP(D824,Product_Dim!$A$2:$A$101,Product_Dim!$B$2:$B$101,"Not Found")</f>
        <v>Men's Hair Styling Gel</v>
      </c>
      <c r="O824" s="1" t="str">
        <f>_xlfn.XLOOKUP(D824,Product_Dim!$A$2:$A$101,Product_Dim!$C$2:$C$101)</f>
        <v>Beauty</v>
      </c>
      <c r="P824" s="1">
        <f>_xlfn.XLOOKUP(D824,Product_Dim!$A$2:$A$101,Product_Dim!$H$2:$H$101)</f>
        <v>17.309999999999999</v>
      </c>
      <c r="Q824" s="1" t="str">
        <f>_xlfn.XLOOKUP(C824,'Customer_Dim'!$A$2:$A$501,'Customer_Dim'!$I$2:$I$501)</f>
        <v>Bronze</v>
      </c>
      <c r="R824" s="1" t="str">
        <f>_xlfn.XLOOKUP(C824,'Customer_Dim'!$A$2:$A$501,'Customer_Dim'!$D$2:$D$501)</f>
        <v>Male</v>
      </c>
      <c r="S824" s="1" t="str">
        <f>_xlfn.XLOOKUP(C824,'Customer_Dim'!$A$2:$A$501,'Customer_Dim'!$L$2:$L$501)</f>
        <v>Young</v>
      </c>
      <c r="T824" s="1" t="str">
        <f>_xlfn.XLOOKUP(E824,Store_Dim!$A$2:$A$21,Store_Dim!$C$2:$C$21)</f>
        <v>South</v>
      </c>
      <c r="U824" s="1" t="str">
        <f>_xlfn.XLOOKUP(E824,Store_Dim!$A$2:$A$21,Store_Dim!$E$2:$E$21)</f>
        <v>Outlet</v>
      </c>
      <c r="V824" s="21">
        <f>Table8[[#This Row],[Cost]]*Table8[[#This Row],[Quantity]]</f>
        <v>69.239999999999995</v>
      </c>
      <c r="W824" s="21">
        <f>Table8[[#This Row],[Total_Amount]]-Table8[[#This Row],[Total Cost]]</f>
        <v>250.80199999999996</v>
      </c>
    </row>
    <row r="825" spans="1:23" hidden="1" x14ac:dyDescent="0.25">
      <c r="A825" t="s">
        <v>2705</v>
      </c>
      <c r="B825" s="3">
        <v>45406</v>
      </c>
      <c r="C825" t="s">
        <v>631</v>
      </c>
      <c r="D825" t="s">
        <v>1632</v>
      </c>
      <c r="E825" t="s">
        <v>1892</v>
      </c>
      <c r="F825" s="4">
        <f>IF(ISBLANK(Sales_Fact[[#This Row],[Quantity]]),MEDIAN(Sales_Fact[Quantity]),Sales_Fact[[#This Row],[Quantity]])</f>
        <v>4</v>
      </c>
      <c r="G825" s="1">
        <f>IF(ISBLANK(Sales_Fact[[#This Row],[Unit_Price]]),MEDIAN(Sales_Fact[Unit_Price]),Sales_Fact[[#This Row],[Unit_Price]])</f>
        <v>415.02</v>
      </c>
      <c r="H825" s="2">
        <f>IF(ISBLANK(Sales_Fact[[#This Row],[Discount]]),MEDIAN(Sales_Fact[Discount]),Sales_Fact[[#This Row],[Discount]])</f>
        <v>0.01</v>
      </c>
      <c r="I825" t="s">
        <v>1868</v>
      </c>
      <c r="J825" s="1">
        <f>Sales_Fact[[#This Row],[Quantity2]]*Sales_Fact[[#This Row],[Unit_Price3]]*(1-Sales_Fact[[#This Row],[Discount4]])</f>
        <v>1643.4792</v>
      </c>
      <c r="K825" s="1">
        <f>Sales_Fact[[#This Row],[Quantity2]]*Sales_Fact[[#This Row],[Unit_Price3]]</f>
        <v>1660.08</v>
      </c>
      <c r="L825" s="1">
        <f>Sales_Fact[[#This Row],[Gross Amount]]*Sales_Fact[[#This Row],[Discount4]]</f>
        <v>16.6008</v>
      </c>
      <c r="M825" s="1" t="str">
        <f>IF(Sales_Fact[[#This Row],[Total_Amount5]]&gt;1000,"High Value","Standard")</f>
        <v>High Value</v>
      </c>
      <c r="N825" s="1" t="str">
        <f>_xlfn.XLOOKUP(D825,Product_Dim!$A$2:$A$101,Product_Dim!$B$2:$B$101,"Not Found")</f>
        <v>Decorative Floor Vase</v>
      </c>
      <c r="O825" s="1" t="str">
        <f>_xlfn.XLOOKUP(D825,Product_Dim!$A$2:$A$101,Product_Dim!$C$2:$C$101)</f>
        <v>Home</v>
      </c>
      <c r="P825" s="1">
        <f>_xlfn.XLOOKUP(D825,Product_Dim!$A$2:$A$101,Product_Dim!$H$2:$H$101)</f>
        <v>242.96499999999997</v>
      </c>
      <c r="Q825" s="1" t="str">
        <f>_xlfn.XLOOKUP(C825,'Customer_Dim'!$A$2:$A$501,'Customer_Dim'!$I$2:$I$501)</f>
        <v>Bronze</v>
      </c>
      <c r="R825" s="1" t="str">
        <f>_xlfn.XLOOKUP(C825,'Customer_Dim'!$A$2:$A$501,'Customer_Dim'!$D$2:$D$501)</f>
        <v>Male</v>
      </c>
      <c r="S825" s="1" t="str">
        <f>_xlfn.XLOOKUP(C825,'Customer_Dim'!$A$2:$A$501,'Customer_Dim'!$L$2:$L$501)</f>
        <v>Young</v>
      </c>
      <c r="T825" s="1" t="str">
        <f>_xlfn.XLOOKUP(E825,Store_Dim!$A$2:$A$21,Store_Dim!$C$2:$C$21)</f>
        <v>East</v>
      </c>
      <c r="U825" s="1" t="str">
        <f>_xlfn.XLOOKUP(E825,Store_Dim!$A$2:$A$21,Store_Dim!$E$2:$E$21)</f>
        <v>Online</v>
      </c>
      <c r="V825" s="1">
        <f>Table8[[#This Row],[Cost]]*Table8[[#This Row],[Quantity]]</f>
        <v>971.8599999999999</v>
      </c>
      <c r="W825" s="1">
        <f>Table8[[#This Row],[Total_Amount]]-Table8[[#This Row],[Total Cost]]</f>
        <v>671.61920000000009</v>
      </c>
    </row>
    <row r="826" spans="1:23" hidden="1" x14ac:dyDescent="0.25">
      <c r="A826" t="s">
        <v>2531</v>
      </c>
      <c r="B826" s="3">
        <v>45334</v>
      </c>
      <c r="C826" t="s">
        <v>634</v>
      </c>
      <c r="D826" t="s">
        <v>1716</v>
      </c>
      <c r="E826" t="s">
        <v>1883</v>
      </c>
      <c r="F826" s="4">
        <f>IF(ISBLANK(Sales_Fact[[#This Row],[Quantity]]),MEDIAN(Sales_Fact[Quantity]),Sales_Fact[[#This Row],[Quantity]])</f>
        <v>4</v>
      </c>
      <c r="G826" s="1">
        <f>IF(ISBLANK(Sales_Fact[[#This Row],[Unit_Price]]),MEDIAN(Sales_Fact[Unit_Price]),Sales_Fact[[#This Row],[Unit_Price]])</f>
        <v>780.07</v>
      </c>
      <c r="H826" s="2">
        <f>IF(ISBLANK(Sales_Fact[[#This Row],[Discount]]),MEDIAN(Sales_Fact[Discount]),Sales_Fact[[#This Row],[Discount]])</f>
        <v>0.03</v>
      </c>
      <c r="I826" t="s">
        <v>1864</v>
      </c>
      <c r="J826" s="1">
        <f>Sales_Fact[[#This Row],[Quantity2]]*Sales_Fact[[#This Row],[Unit_Price3]]*(1-Sales_Fact[[#This Row],[Discount4]])</f>
        <v>3026.6716000000001</v>
      </c>
      <c r="K826" s="1">
        <f>Sales_Fact[[#This Row],[Quantity2]]*Sales_Fact[[#This Row],[Unit_Price3]]</f>
        <v>3120.28</v>
      </c>
      <c r="L826" s="1">
        <f>Sales_Fact[[#This Row],[Gross Amount]]*Sales_Fact[[#This Row],[Discount4]]</f>
        <v>93.608400000000003</v>
      </c>
      <c r="M826" s="1" t="str">
        <f>IF(Sales_Fact[[#This Row],[Total_Amount5]]&gt;1000,"High Value","Standard")</f>
        <v>High Value</v>
      </c>
      <c r="N826" s="1" t="str">
        <f>_xlfn.XLOOKUP(D826,Product_Dim!$A$2:$A$101,Product_Dim!$B$2:$B$101,"Not Found")</f>
        <v>Ceramic Plant Pot</v>
      </c>
      <c r="O826" s="1" t="str">
        <f>_xlfn.XLOOKUP(D826,Product_Dim!$A$2:$A$101,Product_Dim!$C$2:$C$101)</f>
        <v>Home</v>
      </c>
      <c r="P826" s="1">
        <f>_xlfn.XLOOKUP(D826,Product_Dim!$A$2:$A$101,Product_Dim!$H$2:$H$101)</f>
        <v>81.75</v>
      </c>
      <c r="Q826" s="1" t="str">
        <f>_xlfn.XLOOKUP(C826,'Customer_Dim'!$A$2:$A$501,'Customer_Dim'!$I$2:$I$501)</f>
        <v>Bronze</v>
      </c>
      <c r="R826" s="1" t="str">
        <f>_xlfn.XLOOKUP(C826,'Customer_Dim'!$A$2:$A$501,'Customer_Dim'!$D$2:$D$501)</f>
        <v>Female</v>
      </c>
      <c r="S826" s="1" t="str">
        <f>_xlfn.XLOOKUP(C826,'Customer_Dim'!$A$2:$A$501,'Customer_Dim'!$L$2:$L$501)</f>
        <v>Young</v>
      </c>
      <c r="T826" s="1" t="str">
        <f>_xlfn.XLOOKUP(E826,Store_Dim!$A$2:$A$21,Store_Dim!$C$2:$C$21)</f>
        <v>North</v>
      </c>
      <c r="U826" s="1" t="str">
        <f>_xlfn.XLOOKUP(E826,Store_Dim!$A$2:$A$21,Store_Dim!$E$2:$E$21)</f>
        <v>Flagship</v>
      </c>
      <c r="V826" s="1">
        <f>Table8[[#This Row],[Cost]]*Table8[[#This Row],[Quantity]]</f>
        <v>327</v>
      </c>
      <c r="W826" s="1">
        <f>Table8[[#This Row],[Total_Amount]]-Table8[[#This Row],[Total Cost]]</f>
        <v>2699.6716000000001</v>
      </c>
    </row>
    <row r="827" spans="1:23" hidden="1" x14ac:dyDescent="0.25">
      <c r="A827" t="s">
        <v>2383</v>
      </c>
      <c r="B827" s="3">
        <v>45754</v>
      </c>
      <c r="C827" t="s">
        <v>634</v>
      </c>
      <c r="D827" t="s">
        <v>1755</v>
      </c>
      <c r="E827" t="s">
        <v>1886</v>
      </c>
      <c r="F827" s="4">
        <f>IF(ISBLANK(Sales_Fact[[#This Row],[Quantity]]),MEDIAN(Sales_Fact[Quantity]),Sales_Fact[[#This Row],[Quantity]])</f>
        <v>4</v>
      </c>
      <c r="G827" s="1">
        <f>IF(ISBLANK(Sales_Fact[[#This Row],[Unit_Price]]),MEDIAN(Sales_Fact[Unit_Price]),Sales_Fact[[#This Row],[Unit_Price]])</f>
        <v>184.57</v>
      </c>
      <c r="H827" s="2">
        <f>IF(ISBLANK(Sales_Fact[[#This Row],[Discount]]),MEDIAN(Sales_Fact[Discount]),Sales_Fact[[#This Row],[Discount]])</f>
        <v>0.28000000000000003</v>
      </c>
      <c r="I827" t="s">
        <v>1864</v>
      </c>
      <c r="J827" s="1">
        <f>Sales_Fact[[#This Row],[Quantity2]]*Sales_Fact[[#This Row],[Unit_Price3]]*(1-Sales_Fact[[#This Row],[Discount4]])</f>
        <v>531.5616</v>
      </c>
      <c r="K827" s="1">
        <f>Sales_Fact[[#This Row],[Quantity2]]*Sales_Fact[[#This Row],[Unit_Price3]]</f>
        <v>738.28</v>
      </c>
      <c r="L827" s="1">
        <f>Sales_Fact[[#This Row],[Gross Amount]]*Sales_Fact[[#This Row],[Discount4]]</f>
        <v>206.7184</v>
      </c>
      <c r="M827" s="1" t="str">
        <f>IF(Sales_Fact[[#This Row],[Total_Amount5]]&gt;1000,"High Value","Standard")</f>
        <v>Standard</v>
      </c>
      <c r="N827" s="1" t="str">
        <f>_xlfn.XLOOKUP(D827,Product_Dim!$A$2:$A$101,Product_Dim!$B$2:$B$101,"Not Found")</f>
        <v>Wooden Nightstand</v>
      </c>
      <c r="O827" s="1" t="str">
        <f>_xlfn.XLOOKUP(D827,Product_Dim!$A$2:$A$101,Product_Dim!$C$2:$C$101)</f>
        <v>Home</v>
      </c>
      <c r="P827" s="1">
        <f>_xlfn.XLOOKUP(D827,Product_Dim!$A$2:$A$101,Product_Dim!$H$2:$H$101)</f>
        <v>243.7</v>
      </c>
      <c r="Q827" s="1" t="str">
        <f>_xlfn.XLOOKUP(C827,'Customer_Dim'!$A$2:$A$501,'Customer_Dim'!$I$2:$I$501)</f>
        <v>Bronze</v>
      </c>
      <c r="R827" s="1" t="str">
        <f>_xlfn.XLOOKUP(C827,'Customer_Dim'!$A$2:$A$501,'Customer_Dim'!$D$2:$D$501)</f>
        <v>Female</v>
      </c>
      <c r="S827" s="1" t="str">
        <f>_xlfn.XLOOKUP(C827,'Customer_Dim'!$A$2:$A$501,'Customer_Dim'!$L$2:$L$501)</f>
        <v>Young</v>
      </c>
      <c r="T827" s="1" t="str">
        <f>_xlfn.XLOOKUP(E827,Store_Dim!$A$2:$A$21,Store_Dim!$C$2:$C$21)</f>
        <v>West</v>
      </c>
      <c r="U827" s="1" t="str">
        <f>_xlfn.XLOOKUP(E827,Store_Dim!$A$2:$A$21,Store_Dim!$E$2:$E$21)</f>
        <v>Flagship</v>
      </c>
      <c r="V827" s="1">
        <f>Table8[[#This Row],[Cost]]*Table8[[#This Row],[Quantity]]</f>
        <v>974.8</v>
      </c>
      <c r="W827" s="1">
        <f>Table8[[#This Row],[Total_Amount]]-Table8[[#This Row],[Total Cost]]</f>
        <v>-443.23839999999996</v>
      </c>
    </row>
    <row r="828" spans="1:23" hidden="1" x14ac:dyDescent="0.25">
      <c r="A828" t="s">
        <v>2183</v>
      </c>
      <c r="B828" s="3">
        <v>45871</v>
      </c>
      <c r="C828" t="s">
        <v>634</v>
      </c>
      <c r="D828" t="s">
        <v>1602</v>
      </c>
      <c r="E828" t="s">
        <v>1883</v>
      </c>
      <c r="F828" s="4">
        <f>IF(ISBLANK(Sales_Fact[[#This Row],[Quantity]]),MEDIAN(Sales_Fact[Quantity]),Sales_Fact[[#This Row],[Quantity]])</f>
        <v>4</v>
      </c>
      <c r="G828" s="1">
        <f>IF(ISBLANK(Sales_Fact[[#This Row],[Unit_Price]]),MEDIAN(Sales_Fact[Unit_Price]),Sales_Fact[[#This Row],[Unit_Price]])</f>
        <v>277.58</v>
      </c>
      <c r="H828" s="2">
        <f>IF(ISBLANK(Sales_Fact[[#This Row],[Discount]]),MEDIAN(Sales_Fact[Discount]),Sales_Fact[[#This Row],[Discount]])</f>
        <v>0.22</v>
      </c>
      <c r="I828" t="s">
        <v>1868</v>
      </c>
      <c r="J828" s="1">
        <f>Sales_Fact[[#This Row],[Quantity2]]*Sales_Fact[[#This Row],[Unit_Price3]]*(1-Sales_Fact[[#This Row],[Discount4]])</f>
        <v>866.04959999999994</v>
      </c>
      <c r="K828" s="1">
        <f>Sales_Fact[[#This Row],[Quantity2]]*Sales_Fact[[#This Row],[Unit_Price3]]</f>
        <v>1110.32</v>
      </c>
      <c r="L828" s="1">
        <f>Sales_Fact[[#This Row],[Gross Amount]]*Sales_Fact[[#This Row],[Discount4]]</f>
        <v>244.2704</v>
      </c>
      <c r="M828" s="1" t="str">
        <f>IF(Sales_Fact[[#This Row],[Total_Amount5]]&gt;1000,"High Value","Standard")</f>
        <v>Standard</v>
      </c>
      <c r="N828" s="1" t="str">
        <f>_xlfn.XLOOKUP(D828,Product_Dim!$A$2:$A$101,Product_Dim!$B$2:$B$101,"Not Found")</f>
        <v>Soccer Training Cone Set</v>
      </c>
      <c r="O828" s="1" t="str">
        <f>_xlfn.XLOOKUP(D828,Product_Dim!$A$2:$A$101,Product_Dim!$C$2:$C$101)</f>
        <v>Sports</v>
      </c>
      <c r="P828" s="1">
        <f>_xlfn.XLOOKUP(D828,Product_Dim!$A$2:$A$101,Product_Dim!$H$2:$H$101)</f>
        <v>144.53</v>
      </c>
      <c r="Q828" s="1" t="str">
        <f>_xlfn.XLOOKUP(C828,'Customer_Dim'!$A$2:$A$501,'Customer_Dim'!$I$2:$I$501)</f>
        <v>Bronze</v>
      </c>
      <c r="R828" s="1" t="str">
        <f>_xlfn.XLOOKUP(C828,'Customer_Dim'!$A$2:$A$501,'Customer_Dim'!$D$2:$D$501)</f>
        <v>Female</v>
      </c>
      <c r="S828" s="1" t="str">
        <f>_xlfn.XLOOKUP(C828,'Customer_Dim'!$A$2:$A$501,'Customer_Dim'!$L$2:$L$501)</f>
        <v>Young</v>
      </c>
      <c r="T828" s="1" t="str">
        <f>_xlfn.XLOOKUP(E828,Store_Dim!$A$2:$A$21,Store_Dim!$C$2:$C$21)</f>
        <v>North</v>
      </c>
      <c r="U828" s="1" t="str">
        <f>_xlfn.XLOOKUP(E828,Store_Dim!$A$2:$A$21,Store_Dim!$E$2:$E$21)</f>
        <v>Flagship</v>
      </c>
      <c r="V828" s="1">
        <f>Table8[[#This Row],[Cost]]*Table8[[#This Row],[Quantity]]</f>
        <v>578.12</v>
      </c>
      <c r="W828" s="1">
        <f>Table8[[#This Row],[Total_Amount]]-Table8[[#This Row],[Total Cost]]</f>
        <v>287.92959999999994</v>
      </c>
    </row>
    <row r="829" spans="1:23" hidden="1" x14ac:dyDescent="0.25">
      <c r="A829" t="s">
        <v>3626</v>
      </c>
      <c r="B829" s="3">
        <v>45526</v>
      </c>
      <c r="C829" t="s">
        <v>634</v>
      </c>
      <c r="D829" t="s">
        <v>1785</v>
      </c>
      <c r="E829" t="s">
        <v>1874</v>
      </c>
      <c r="F829" s="4">
        <f>IF(ISBLANK(Sales_Fact[[#This Row],[Quantity]]),MEDIAN(Sales_Fact[Quantity]),Sales_Fact[[#This Row],[Quantity]])</f>
        <v>1</v>
      </c>
      <c r="G829" s="1">
        <f>IF(ISBLANK(Sales_Fact[[#This Row],[Unit_Price]]),MEDIAN(Sales_Fact[Unit_Price]),Sales_Fact[[#This Row],[Unit_Price]])</f>
        <v>36.799999999999997</v>
      </c>
      <c r="H829" s="2">
        <f>IF(ISBLANK(Sales_Fact[[#This Row],[Discount]]),MEDIAN(Sales_Fact[Discount]),Sales_Fact[[#This Row],[Discount]])</f>
        <v>0.18</v>
      </c>
      <c r="I829" t="s">
        <v>1864</v>
      </c>
      <c r="J829" s="1">
        <f>Sales_Fact[[#This Row],[Quantity2]]*Sales_Fact[[#This Row],[Unit_Price3]]*(1-Sales_Fact[[#This Row],[Discount4]])</f>
        <v>30.175999999999998</v>
      </c>
      <c r="K829" s="1">
        <f>Sales_Fact[[#This Row],[Quantity2]]*Sales_Fact[[#This Row],[Unit_Price3]]</f>
        <v>36.799999999999997</v>
      </c>
      <c r="L829" s="1">
        <f>Sales_Fact[[#This Row],[Gross Amount]]*Sales_Fact[[#This Row],[Discount4]]</f>
        <v>6.6239999999999997</v>
      </c>
      <c r="M829" s="1" t="str">
        <f>IF(Sales_Fact[[#This Row],[Total_Amount5]]&gt;1000,"High Value","Standard")</f>
        <v>Standard</v>
      </c>
      <c r="N829" s="1" t="str">
        <f>_xlfn.XLOOKUP(D829,Product_Dim!$A$2:$A$101,Product_Dim!$B$2:$B$101,"Not Found")</f>
        <v>Essential Oil Diffuser</v>
      </c>
      <c r="O829" s="1" t="str">
        <f>_xlfn.XLOOKUP(D829,Product_Dim!$A$2:$A$101,Product_Dim!$C$2:$C$101)</f>
        <v>Home</v>
      </c>
      <c r="P829" s="1">
        <f>_xlfn.XLOOKUP(D829,Product_Dim!$A$2:$A$101,Product_Dim!$H$2:$H$101)</f>
        <v>325.26</v>
      </c>
      <c r="Q829" s="1" t="str">
        <f>_xlfn.XLOOKUP(C829,'Customer_Dim'!$A$2:$A$501,'Customer_Dim'!$I$2:$I$501)</f>
        <v>Bronze</v>
      </c>
      <c r="R829" s="1" t="str">
        <f>_xlfn.XLOOKUP(C829,'Customer_Dim'!$A$2:$A$501,'Customer_Dim'!$D$2:$D$501)</f>
        <v>Female</v>
      </c>
      <c r="S829" s="1" t="str">
        <f>_xlfn.XLOOKUP(C829,'Customer_Dim'!$A$2:$A$501,'Customer_Dim'!$L$2:$L$501)</f>
        <v>Young</v>
      </c>
      <c r="T829" s="1" t="str">
        <f>_xlfn.XLOOKUP(E829,Store_Dim!$A$2:$A$21,Store_Dim!$C$2:$C$21)</f>
        <v>South</v>
      </c>
      <c r="U829" s="1" t="str">
        <f>_xlfn.XLOOKUP(E829,Store_Dim!$A$2:$A$21,Store_Dim!$E$2:$E$21)</f>
        <v>Online</v>
      </c>
      <c r="V829" s="1">
        <f>Table8[[#This Row],[Cost]]*Table8[[#This Row],[Quantity]]</f>
        <v>325.26</v>
      </c>
      <c r="W829" s="1">
        <f>Table8[[#This Row],[Total_Amount]]-Table8[[#This Row],[Total Cost]]</f>
        <v>-295.084</v>
      </c>
    </row>
    <row r="830" spans="1:23" hidden="1" x14ac:dyDescent="0.25">
      <c r="A830" t="s">
        <v>2633</v>
      </c>
      <c r="B830" s="3">
        <v>45747</v>
      </c>
      <c r="C830" t="s">
        <v>637</v>
      </c>
      <c r="D830" t="s">
        <v>1752</v>
      </c>
      <c r="E830" t="s">
        <v>1866</v>
      </c>
      <c r="F830" s="4">
        <f>IF(ISBLANK(Sales_Fact[[#This Row],[Quantity]]),MEDIAN(Sales_Fact[Quantity]),Sales_Fact[[#This Row],[Quantity]])</f>
        <v>1</v>
      </c>
      <c r="G830" s="1">
        <f>IF(ISBLANK(Sales_Fact[[#This Row],[Unit_Price]]),MEDIAN(Sales_Fact[Unit_Price]),Sales_Fact[[#This Row],[Unit_Price]])</f>
        <v>539.37</v>
      </c>
      <c r="H830" s="2">
        <f>IF(ISBLANK(Sales_Fact[[#This Row],[Discount]]),MEDIAN(Sales_Fact[Discount]),Sales_Fact[[#This Row],[Discount]])</f>
        <v>0.14000000000000001</v>
      </c>
      <c r="I830" t="s">
        <v>1864</v>
      </c>
      <c r="J830" s="1">
        <f>Sales_Fact[[#This Row],[Quantity2]]*Sales_Fact[[#This Row],[Unit_Price3]]*(1-Sales_Fact[[#This Row],[Discount4]])</f>
        <v>463.85820000000001</v>
      </c>
      <c r="K830" s="1">
        <f>Sales_Fact[[#This Row],[Quantity2]]*Sales_Fact[[#This Row],[Unit_Price3]]</f>
        <v>539.37</v>
      </c>
      <c r="L830" s="1">
        <f>Sales_Fact[[#This Row],[Gross Amount]]*Sales_Fact[[#This Row],[Discount4]]</f>
        <v>75.511800000000008</v>
      </c>
      <c r="M830" s="1" t="str">
        <f>IF(Sales_Fact[[#This Row],[Total_Amount5]]&gt;1000,"High Value","Standard")</f>
        <v>Standard</v>
      </c>
      <c r="N830" s="1" t="str">
        <f>_xlfn.XLOOKUP(D830,Product_Dim!$A$2:$A$101,Product_Dim!$B$2:$B$101,"Not Found")</f>
        <v>Smart LED Light Strip</v>
      </c>
      <c r="O830" s="1" t="str">
        <f>_xlfn.XLOOKUP(D830,Product_Dim!$A$2:$A$101,Product_Dim!$C$2:$C$101)</f>
        <v>Electronics</v>
      </c>
      <c r="P830" s="1">
        <f>_xlfn.XLOOKUP(D830,Product_Dim!$A$2:$A$101,Product_Dim!$H$2:$H$101)</f>
        <v>349.17</v>
      </c>
      <c r="Q830" s="1" t="str">
        <f>_xlfn.XLOOKUP(C830,'Customer_Dim'!$A$2:$A$501,'Customer_Dim'!$I$2:$I$501)</f>
        <v>Gold</v>
      </c>
      <c r="R830" s="1" t="str">
        <f>_xlfn.XLOOKUP(C830,'Customer_Dim'!$A$2:$A$501,'Customer_Dim'!$D$2:$D$501)</f>
        <v>Male</v>
      </c>
      <c r="S830" s="1" t="str">
        <f>_xlfn.XLOOKUP(C830,'Customer_Dim'!$A$2:$A$501,'Customer_Dim'!$L$2:$L$501)</f>
        <v>Young</v>
      </c>
      <c r="T830" s="1" t="str">
        <f>_xlfn.XLOOKUP(E830,Store_Dim!$A$2:$A$21,Store_Dim!$C$2:$C$21)</f>
        <v>West</v>
      </c>
      <c r="U830" s="1" t="str">
        <f>_xlfn.XLOOKUP(E830,Store_Dim!$A$2:$A$21,Store_Dim!$E$2:$E$21)</f>
        <v>Online</v>
      </c>
      <c r="V830" s="1">
        <f>Table8[[#This Row],[Cost]]*Table8[[#This Row],[Quantity]]</f>
        <v>349.17</v>
      </c>
      <c r="W830" s="1">
        <f>Table8[[#This Row],[Total_Amount]]-Table8[[#This Row],[Total Cost]]</f>
        <v>114.68819999999999</v>
      </c>
    </row>
    <row r="831" spans="1:23" x14ac:dyDescent="0.25">
      <c r="A831" t="s">
        <v>3864</v>
      </c>
      <c r="B831" s="3">
        <v>45388</v>
      </c>
      <c r="C831" t="s">
        <v>637</v>
      </c>
      <c r="D831" t="s">
        <v>1749</v>
      </c>
      <c r="E831" t="s">
        <v>1913</v>
      </c>
      <c r="F831" s="4">
        <f>IF(ISBLANK(Sales_Fact[[#This Row],[Quantity]]),MEDIAN(Sales_Fact[Quantity]),Sales_Fact[[#This Row],[Quantity]])</f>
        <v>1</v>
      </c>
      <c r="G831" s="21">
        <f>IF(ISBLANK(Sales_Fact[[#This Row],[Unit_Price]]),MEDIAN(Sales_Fact[Unit_Price]),Sales_Fact[[#This Row],[Unit_Price]])</f>
        <v>27.83</v>
      </c>
      <c r="H831" s="2">
        <f>IF(ISBLANK(Sales_Fact[[#This Row],[Discount]]),MEDIAN(Sales_Fact[Discount]),Sales_Fact[[#This Row],[Discount]])</f>
        <v>0.3</v>
      </c>
      <c r="I831" t="s">
        <v>1864</v>
      </c>
      <c r="J831" s="21">
        <f>Sales_Fact[[#This Row],[Quantity2]]*Sales_Fact[[#This Row],[Unit_Price3]]*(1-Sales_Fact[[#This Row],[Discount4]])</f>
        <v>19.480999999999998</v>
      </c>
      <c r="K831" s="21">
        <f>Sales_Fact[[#This Row],[Quantity2]]*Sales_Fact[[#This Row],[Unit_Price3]]</f>
        <v>27.83</v>
      </c>
      <c r="L831" s="21">
        <f>Sales_Fact[[#This Row],[Gross Amount]]*Sales_Fact[[#This Row],[Discount4]]</f>
        <v>8.3489999999999984</v>
      </c>
      <c r="M831" s="1" t="str">
        <f>IF(Sales_Fact[[#This Row],[Total_Amount5]]&gt;1000,"High Value","Standard")</f>
        <v>Standard</v>
      </c>
      <c r="N831" s="1" t="str">
        <f>_xlfn.XLOOKUP(D831,Product_Dim!$A$2:$A$101,Product_Dim!$B$2:$B$101,"Not Found")</f>
        <v>Women's Hair Dryer Brush</v>
      </c>
      <c r="O831" s="1" t="str">
        <f>_xlfn.XLOOKUP(D831,Product_Dim!$A$2:$A$101,Product_Dim!$C$2:$C$101)</f>
        <v>Beauty</v>
      </c>
      <c r="P831" s="1">
        <f>_xlfn.XLOOKUP(D831,Product_Dim!$A$2:$A$101,Product_Dim!$H$2:$H$101)</f>
        <v>340.39</v>
      </c>
      <c r="Q831" s="1" t="str">
        <f>_xlfn.XLOOKUP(C831,'Customer_Dim'!$A$2:$A$501,'Customer_Dim'!$I$2:$I$501)</f>
        <v>Gold</v>
      </c>
      <c r="R831" s="1" t="str">
        <f>_xlfn.XLOOKUP(C831,'Customer_Dim'!$A$2:$A$501,'Customer_Dim'!$D$2:$D$501)</f>
        <v>Male</v>
      </c>
      <c r="S831" s="1" t="str">
        <f>_xlfn.XLOOKUP(C831,'Customer_Dim'!$A$2:$A$501,'Customer_Dim'!$L$2:$L$501)</f>
        <v>Young</v>
      </c>
      <c r="T831" s="1" t="str">
        <f>_xlfn.XLOOKUP(E831,Store_Dim!$A$2:$A$21,Store_Dim!$C$2:$C$21)</f>
        <v>North</v>
      </c>
      <c r="U831" s="1" t="str">
        <f>_xlfn.XLOOKUP(E831,Store_Dim!$A$2:$A$21,Store_Dim!$E$2:$E$21)</f>
        <v>Online</v>
      </c>
      <c r="V831" s="21">
        <f>Table8[[#This Row],[Cost]]*Table8[[#This Row],[Quantity]]</f>
        <v>340.39</v>
      </c>
      <c r="W831" s="21">
        <f>Table8[[#This Row],[Total_Amount]]-Table8[[#This Row],[Total Cost]]</f>
        <v>-320.90899999999999</v>
      </c>
    </row>
    <row r="832" spans="1:23" hidden="1" x14ac:dyDescent="0.25">
      <c r="A832" t="s">
        <v>2572</v>
      </c>
      <c r="B832" s="3">
        <v>45907</v>
      </c>
      <c r="C832" t="s">
        <v>637</v>
      </c>
      <c r="D832" t="s">
        <v>1689</v>
      </c>
      <c r="E832" t="s">
        <v>1866</v>
      </c>
      <c r="F832" s="4">
        <f>IF(ISBLANK(Sales_Fact[[#This Row],[Quantity]]),MEDIAN(Sales_Fact[Quantity]),Sales_Fact[[#This Row],[Quantity]])</f>
        <v>3</v>
      </c>
      <c r="G832" s="1">
        <f>IF(ISBLANK(Sales_Fact[[#This Row],[Unit_Price]]),MEDIAN(Sales_Fact[Unit_Price]),Sales_Fact[[#This Row],[Unit_Price]])</f>
        <v>698.72</v>
      </c>
      <c r="H832" s="2">
        <f>IF(ISBLANK(Sales_Fact[[#This Row],[Discount]]),MEDIAN(Sales_Fact[Discount]),Sales_Fact[[#This Row],[Discount]])</f>
        <v>0.28000000000000003</v>
      </c>
      <c r="I832" t="s">
        <v>1861</v>
      </c>
      <c r="J832" s="1">
        <f>Sales_Fact[[#This Row],[Quantity2]]*Sales_Fact[[#This Row],[Unit_Price3]]*(1-Sales_Fact[[#This Row],[Discount4]])</f>
        <v>1509.2351999999998</v>
      </c>
      <c r="K832" s="1">
        <f>Sales_Fact[[#This Row],[Quantity2]]*Sales_Fact[[#This Row],[Unit_Price3]]</f>
        <v>2096.16</v>
      </c>
      <c r="L832" s="1">
        <f>Sales_Fact[[#This Row],[Gross Amount]]*Sales_Fact[[#This Row],[Discount4]]</f>
        <v>586.9248</v>
      </c>
      <c r="M832" s="1" t="str">
        <f>IF(Sales_Fact[[#This Row],[Total_Amount5]]&gt;1000,"High Value","Standard")</f>
        <v>High Value</v>
      </c>
      <c r="N832" s="1" t="str">
        <f>_xlfn.XLOOKUP(D832,Product_Dim!$A$2:$A$101,Product_Dim!$B$2:$B$101,"Not Found")</f>
        <v>Men's Winter Jacket</v>
      </c>
      <c r="O832" s="1" t="str">
        <f>_xlfn.XLOOKUP(D832,Product_Dim!$A$2:$A$101,Product_Dim!$C$2:$C$101)</f>
        <v>Clothing</v>
      </c>
      <c r="P832" s="1">
        <f>_xlfn.XLOOKUP(D832,Product_Dim!$A$2:$A$101,Product_Dim!$H$2:$H$101)</f>
        <v>167.34</v>
      </c>
      <c r="Q832" s="1" t="str">
        <f>_xlfn.XLOOKUP(C832,'Customer_Dim'!$A$2:$A$501,'Customer_Dim'!$I$2:$I$501)</f>
        <v>Gold</v>
      </c>
      <c r="R832" s="1" t="str">
        <f>_xlfn.XLOOKUP(C832,'Customer_Dim'!$A$2:$A$501,'Customer_Dim'!$D$2:$D$501)</f>
        <v>Male</v>
      </c>
      <c r="S832" s="1" t="str">
        <f>_xlfn.XLOOKUP(C832,'Customer_Dim'!$A$2:$A$501,'Customer_Dim'!$L$2:$L$501)</f>
        <v>Young</v>
      </c>
      <c r="T832" s="1" t="str">
        <f>_xlfn.XLOOKUP(E832,Store_Dim!$A$2:$A$21,Store_Dim!$C$2:$C$21)</f>
        <v>West</v>
      </c>
      <c r="U832" s="1" t="str">
        <f>_xlfn.XLOOKUP(E832,Store_Dim!$A$2:$A$21,Store_Dim!$E$2:$E$21)</f>
        <v>Online</v>
      </c>
      <c r="V832" s="1">
        <f>Table8[[#This Row],[Cost]]*Table8[[#This Row],[Quantity]]</f>
        <v>502.02</v>
      </c>
      <c r="W832" s="1">
        <f>Table8[[#This Row],[Total_Amount]]-Table8[[#This Row],[Total Cost]]</f>
        <v>1007.2151999999999</v>
      </c>
    </row>
    <row r="833" spans="1:23" x14ac:dyDescent="0.25">
      <c r="A833" t="s">
        <v>3126</v>
      </c>
      <c r="B833" s="3">
        <v>45771</v>
      </c>
      <c r="C833" t="s">
        <v>640</v>
      </c>
      <c r="D833" t="s">
        <v>1800</v>
      </c>
      <c r="E833" t="s">
        <v>1866</v>
      </c>
      <c r="F833" s="4">
        <f>IF(ISBLANK(Sales_Fact[[#This Row],[Quantity]]),MEDIAN(Sales_Fact[Quantity]),Sales_Fact[[#This Row],[Quantity]])</f>
        <v>4</v>
      </c>
      <c r="G833" s="21">
        <f>IF(ISBLANK(Sales_Fact[[#This Row],[Unit_Price]]),MEDIAN(Sales_Fact[Unit_Price]),Sales_Fact[[#This Row],[Unit_Price]])</f>
        <v>528.23</v>
      </c>
      <c r="H833" s="2">
        <f>IF(ISBLANK(Sales_Fact[[#This Row],[Discount]]),MEDIAN(Sales_Fact[Discount]),Sales_Fact[[#This Row],[Discount]])</f>
        <v>0.15</v>
      </c>
      <c r="I833" t="s">
        <v>1864</v>
      </c>
      <c r="J833" s="21">
        <f>Sales_Fact[[#This Row],[Quantity2]]*Sales_Fact[[#This Row],[Unit_Price3]]*(1-Sales_Fact[[#This Row],[Discount4]])</f>
        <v>1795.982</v>
      </c>
      <c r="K833" s="21">
        <f>Sales_Fact[[#This Row],[Quantity2]]*Sales_Fact[[#This Row],[Unit_Price3]]</f>
        <v>2112.92</v>
      </c>
      <c r="L833" s="21">
        <f>Sales_Fact[[#This Row],[Gross Amount]]*Sales_Fact[[#This Row],[Discount4]]</f>
        <v>316.93799999999999</v>
      </c>
      <c r="M833" s="1" t="str">
        <f>IF(Sales_Fact[[#This Row],[Total_Amount5]]&gt;1000,"High Value","Standard")</f>
        <v>High Value</v>
      </c>
      <c r="N833" s="1" t="str">
        <f>_xlfn.XLOOKUP(D833,Product_Dim!$A$2:$A$101,Product_Dim!$B$2:$B$101,"Not Found")</f>
        <v>Hydrating Face Cleanser</v>
      </c>
      <c r="O833" s="1" t="str">
        <f>_xlfn.XLOOKUP(D833,Product_Dim!$A$2:$A$101,Product_Dim!$C$2:$C$101)</f>
        <v>Beauty</v>
      </c>
      <c r="P833" s="1">
        <f>_xlfn.XLOOKUP(D833,Product_Dim!$A$2:$A$101,Product_Dim!$H$2:$H$101)</f>
        <v>242.96499999999997</v>
      </c>
      <c r="Q833" s="1" t="str">
        <f>_xlfn.XLOOKUP(C833,'Customer_Dim'!$A$2:$A$501,'Customer_Dim'!$I$2:$I$501)</f>
        <v>Gold</v>
      </c>
      <c r="R833" s="1" t="str">
        <f>_xlfn.XLOOKUP(C833,'Customer_Dim'!$A$2:$A$501,'Customer_Dim'!$D$2:$D$501)</f>
        <v>Male</v>
      </c>
      <c r="S833" s="1" t="str">
        <f>_xlfn.XLOOKUP(C833,'Customer_Dim'!$A$2:$A$501,'Customer_Dim'!$L$2:$L$501)</f>
        <v>Middle Age</v>
      </c>
      <c r="T833" s="1" t="str">
        <f>_xlfn.XLOOKUP(E833,Store_Dim!$A$2:$A$21,Store_Dim!$C$2:$C$21)</f>
        <v>West</v>
      </c>
      <c r="U833" s="1" t="str">
        <f>_xlfn.XLOOKUP(E833,Store_Dim!$A$2:$A$21,Store_Dim!$E$2:$E$21)</f>
        <v>Online</v>
      </c>
      <c r="V833" s="21">
        <f>Table8[[#This Row],[Cost]]*Table8[[#This Row],[Quantity]]</f>
        <v>971.8599999999999</v>
      </c>
      <c r="W833" s="21">
        <f>Table8[[#This Row],[Total_Amount]]-Table8[[#This Row],[Total Cost]]</f>
        <v>824.12200000000007</v>
      </c>
    </row>
    <row r="834" spans="1:23" x14ac:dyDescent="0.25">
      <c r="A834" t="s">
        <v>2800</v>
      </c>
      <c r="B834" s="3">
        <v>45625</v>
      </c>
      <c r="C834" t="s">
        <v>640</v>
      </c>
      <c r="D834" t="s">
        <v>1743</v>
      </c>
      <c r="E834" t="s">
        <v>1872</v>
      </c>
      <c r="F834" s="4">
        <f>IF(ISBLANK(Sales_Fact[[#This Row],[Quantity]]),MEDIAN(Sales_Fact[Quantity]),Sales_Fact[[#This Row],[Quantity]])</f>
        <v>2</v>
      </c>
      <c r="G834" s="21">
        <f>IF(ISBLANK(Sales_Fact[[#This Row],[Unit_Price]]),MEDIAN(Sales_Fact[Unit_Price]),Sales_Fact[[#This Row],[Unit_Price]])</f>
        <v>780.9</v>
      </c>
      <c r="H834" s="2">
        <f>IF(ISBLANK(Sales_Fact[[#This Row],[Discount]]),MEDIAN(Sales_Fact[Discount]),Sales_Fact[[#This Row],[Discount]])</f>
        <v>0.24</v>
      </c>
      <c r="I834" t="s">
        <v>1861</v>
      </c>
      <c r="J834" s="21">
        <f>Sales_Fact[[#This Row],[Quantity2]]*Sales_Fact[[#This Row],[Unit_Price3]]*(1-Sales_Fact[[#This Row],[Discount4]])</f>
        <v>1186.9680000000001</v>
      </c>
      <c r="K834" s="21">
        <f>Sales_Fact[[#This Row],[Quantity2]]*Sales_Fact[[#This Row],[Unit_Price3]]</f>
        <v>1561.8</v>
      </c>
      <c r="L834" s="21">
        <f>Sales_Fact[[#This Row],[Gross Amount]]*Sales_Fact[[#This Row],[Discount4]]</f>
        <v>374.83199999999999</v>
      </c>
      <c r="M834" s="1" t="str">
        <f>IF(Sales_Fact[[#This Row],[Total_Amount5]]&gt;1000,"High Value","Standard")</f>
        <v>High Value</v>
      </c>
      <c r="N834" s="1" t="str">
        <f>_xlfn.XLOOKUP(D834,Product_Dim!$A$2:$A$101,Product_Dim!$B$2:$B$101,"Not Found")</f>
        <v>Matte Lipstick Set</v>
      </c>
      <c r="O834" s="1" t="str">
        <f>_xlfn.XLOOKUP(D834,Product_Dim!$A$2:$A$101,Product_Dim!$C$2:$C$101)</f>
        <v>Beauty</v>
      </c>
      <c r="P834" s="1">
        <f>_xlfn.XLOOKUP(D834,Product_Dim!$A$2:$A$101,Product_Dim!$H$2:$H$101)</f>
        <v>299.11</v>
      </c>
      <c r="Q834" s="1" t="str">
        <f>_xlfn.XLOOKUP(C834,'Customer_Dim'!$A$2:$A$501,'Customer_Dim'!$I$2:$I$501)</f>
        <v>Gold</v>
      </c>
      <c r="R834" s="1" t="str">
        <f>_xlfn.XLOOKUP(C834,'Customer_Dim'!$A$2:$A$501,'Customer_Dim'!$D$2:$D$501)</f>
        <v>Male</v>
      </c>
      <c r="S834" s="1" t="str">
        <f>_xlfn.XLOOKUP(C834,'Customer_Dim'!$A$2:$A$501,'Customer_Dim'!$L$2:$L$501)</f>
        <v>Middle Age</v>
      </c>
      <c r="T834" s="1" t="str">
        <f>_xlfn.XLOOKUP(E834,Store_Dim!$A$2:$A$21,Store_Dim!$C$2:$C$21)</f>
        <v>South</v>
      </c>
      <c r="U834" s="1" t="str">
        <f>_xlfn.XLOOKUP(E834,Store_Dim!$A$2:$A$21,Store_Dim!$E$2:$E$21)</f>
        <v>Online</v>
      </c>
      <c r="V834" s="21">
        <f>Table8[[#This Row],[Cost]]*Table8[[#This Row],[Quantity]]</f>
        <v>598.22</v>
      </c>
      <c r="W834" s="21">
        <f>Table8[[#This Row],[Total_Amount]]-Table8[[#This Row],[Total Cost]]</f>
        <v>588.74800000000005</v>
      </c>
    </row>
    <row r="835" spans="1:23" hidden="1" x14ac:dyDescent="0.25">
      <c r="A835" t="s">
        <v>3794</v>
      </c>
      <c r="B835" s="3">
        <v>45289</v>
      </c>
      <c r="C835" t="s">
        <v>640</v>
      </c>
      <c r="D835" t="s">
        <v>1602</v>
      </c>
      <c r="E835" t="s">
        <v>1909</v>
      </c>
      <c r="F835" s="4">
        <f>IF(ISBLANK(Sales_Fact[[#This Row],[Quantity]]),MEDIAN(Sales_Fact[Quantity]),Sales_Fact[[#This Row],[Quantity]])</f>
        <v>1</v>
      </c>
      <c r="G835" s="1">
        <f>IF(ISBLANK(Sales_Fact[[#This Row],[Unit_Price]]),MEDIAN(Sales_Fact[Unit_Price]),Sales_Fact[[#This Row],[Unit_Price]])</f>
        <v>977.97</v>
      </c>
      <c r="H835" s="2">
        <f>IF(ISBLANK(Sales_Fact[[#This Row],[Discount]]),MEDIAN(Sales_Fact[Discount]),Sales_Fact[[#This Row],[Discount]])</f>
        <v>0.06</v>
      </c>
      <c r="I835" t="s">
        <v>1868</v>
      </c>
      <c r="J835" s="1">
        <f>Sales_Fact[[#This Row],[Quantity2]]*Sales_Fact[[#This Row],[Unit_Price3]]*(1-Sales_Fact[[#This Row],[Discount4]])</f>
        <v>919.29179999999997</v>
      </c>
      <c r="K835" s="1">
        <f>Sales_Fact[[#This Row],[Quantity2]]*Sales_Fact[[#This Row],[Unit_Price3]]</f>
        <v>977.97</v>
      </c>
      <c r="L835" s="1">
        <f>Sales_Fact[[#This Row],[Gross Amount]]*Sales_Fact[[#This Row],[Discount4]]</f>
        <v>58.678199999999997</v>
      </c>
      <c r="M835" s="1" t="str">
        <f>IF(Sales_Fact[[#This Row],[Total_Amount5]]&gt;1000,"High Value","Standard")</f>
        <v>Standard</v>
      </c>
      <c r="N835" s="1" t="str">
        <f>_xlfn.XLOOKUP(D835,Product_Dim!$A$2:$A$101,Product_Dim!$B$2:$B$101,"Not Found")</f>
        <v>Soccer Training Cone Set</v>
      </c>
      <c r="O835" s="1" t="str">
        <f>_xlfn.XLOOKUP(D835,Product_Dim!$A$2:$A$101,Product_Dim!$C$2:$C$101)</f>
        <v>Sports</v>
      </c>
      <c r="P835" s="1">
        <f>_xlfn.XLOOKUP(D835,Product_Dim!$A$2:$A$101,Product_Dim!$H$2:$H$101)</f>
        <v>144.53</v>
      </c>
      <c r="Q835" s="1" t="str">
        <f>_xlfn.XLOOKUP(C835,'Customer_Dim'!$A$2:$A$501,'Customer_Dim'!$I$2:$I$501)</f>
        <v>Gold</v>
      </c>
      <c r="R835" s="1" t="str">
        <f>_xlfn.XLOOKUP(C835,'Customer_Dim'!$A$2:$A$501,'Customer_Dim'!$D$2:$D$501)</f>
        <v>Male</v>
      </c>
      <c r="S835" s="1" t="str">
        <f>_xlfn.XLOOKUP(C835,'Customer_Dim'!$A$2:$A$501,'Customer_Dim'!$L$2:$L$501)</f>
        <v>Middle Age</v>
      </c>
      <c r="T835" s="1" t="str">
        <f>_xlfn.XLOOKUP(E835,Store_Dim!$A$2:$A$21,Store_Dim!$C$2:$C$21)</f>
        <v>South</v>
      </c>
      <c r="U835" s="1" t="str">
        <f>_xlfn.XLOOKUP(E835,Store_Dim!$A$2:$A$21,Store_Dim!$E$2:$E$21)</f>
        <v>Outlet</v>
      </c>
      <c r="V835" s="1">
        <f>Table8[[#This Row],[Cost]]*Table8[[#This Row],[Quantity]]</f>
        <v>144.53</v>
      </c>
      <c r="W835" s="1">
        <f>Table8[[#This Row],[Total_Amount]]-Table8[[#This Row],[Total Cost]]</f>
        <v>774.76179999999999</v>
      </c>
    </row>
    <row r="836" spans="1:23" hidden="1" x14ac:dyDescent="0.25">
      <c r="A836" t="s">
        <v>2893</v>
      </c>
      <c r="B836" s="3">
        <v>45405</v>
      </c>
      <c r="C836" t="s">
        <v>643</v>
      </c>
      <c r="D836" t="s">
        <v>1713</v>
      </c>
      <c r="E836" t="s">
        <v>1860</v>
      </c>
      <c r="F836" s="4">
        <f>IF(ISBLANK(Sales_Fact[[#This Row],[Quantity]]),MEDIAN(Sales_Fact[Quantity]),Sales_Fact[[#This Row],[Quantity]])</f>
        <v>4</v>
      </c>
      <c r="G836" s="1">
        <f>IF(ISBLANK(Sales_Fact[[#This Row],[Unit_Price]]),MEDIAN(Sales_Fact[Unit_Price]),Sales_Fact[[#This Row],[Unit_Price]])</f>
        <v>354.65</v>
      </c>
      <c r="H836" s="2">
        <f>IF(ISBLANK(Sales_Fact[[#This Row],[Discount]]),MEDIAN(Sales_Fact[Discount]),Sales_Fact[[#This Row],[Discount]])</f>
        <v>0.19</v>
      </c>
      <c r="I836" t="s">
        <v>1864</v>
      </c>
      <c r="J836" s="1">
        <f>Sales_Fact[[#This Row],[Quantity2]]*Sales_Fact[[#This Row],[Unit_Price3]]*(1-Sales_Fact[[#This Row],[Discount4]])</f>
        <v>1149.066</v>
      </c>
      <c r="K836" s="1">
        <f>Sales_Fact[[#This Row],[Quantity2]]*Sales_Fact[[#This Row],[Unit_Price3]]</f>
        <v>1418.6</v>
      </c>
      <c r="L836" s="1">
        <f>Sales_Fact[[#This Row],[Gross Amount]]*Sales_Fact[[#This Row],[Discount4]]</f>
        <v>269.53399999999999</v>
      </c>
      <c r="M836" s="1" t="str">
        <f>IF(Sales_Fact[[#This Row],[Total_Amount5]]&gt;1000,"High Value","Standard")</f>
        <v>High Value</v>
      </c>
      <c r="N836" s="1" t="str">
        <f>_xlfn.XLOOKUP(D836,Product_Dim!$A$2:$A$101,Product_Dim!$B$2:$B$101,"Not Found")</f>
        <v>Sports Stopwatch Pro</v>
      </c>
      <c r="O836" s="1" t="str">
        <f>_xlfn.XLOOKUP(D836,Product_Dim!$A$2:$A$101,Product_Dim!$C$2:$C$101)</f>
        <v>Sports</v>
      </c>
      <c r="P836" s="1">
        <f>_xlfn.XLOOKUP(D836,Product_Dim!$A$2:$A$101,Product_Dim!$H$2:$H$101)</f>
        <v>434.84</v>
      </c>
      <c r="Q836" s="1" t="str">
        <f>_xlfn.XLOOKUP(C836,'Customer_Dim'!$A$2:$A$501,'Customer_Dim'!$I$2:$I$501)</f>
        <v>Gold</v>
      </c>
      <c r="R836" s="1" t="str">
        <f>_xlfn.XLOOKUP(C836,'Customer_Dim'!$A$2:$A$501,'Customer_Dim'!$D$2:$D$501)</f>
        <v>Male</v>
      </c>
      <c r="S836" s="1" t="str">
        <f>_xlfn.XLOOKUP(C836,'Customer_Dim'!$A$2:$A$501,'Customer_Dim'!$L$2:$L$501)</f>
        <v>Middle Age</v>
      </c>
      <c r="T836" s="1" t="str">
        <f>_xlfn.XLOOKUP(E836,Store_Dim!$A$2:$A$21,Store_Dim!$C$2:$C$21)</f>
        <v>North</v>
      </c>
      <c r="U836" s="1" t="str">
        <f>_xlfn.XLOOKUP(E836,Store_Dim!$A$2:$A$21,Store_Dim!$E$2:$E$21)</f>
        <v>Outlet</v>
      </c>
      <c r="V836" s="1">
        <f>Table8[[#This Row],[Cost]]*Table8[[#This Row],[Quantity]]</f>
        <v>1739.36</v>
      </c>
      <c r="W836" s="1">
        <f>Table8[[#This Row],[Total_Amount]]-Table8[[#This Row],[Total Cost]]</f>
        <v>-590.29399999999987</v>
      </c>
    </row>
    <row r="837" spans="1:23" hidden="1" x14ac:dyDescent="0.25">
      <c r="A837" t="s">
        <v>2948</v>
      </c>
      <c r="B837" s="3">
        <v>45797</v>
      </c>
      <c r="C837" t="s">
        <v>643</v>
      </c>
      <c r="D837" t="s">
        <v>1812</v>
      </c>
      <c r="E837" t="s">
        <v>1913</v>
      </c>
      <c r="F837" s="4">
        <f>IF(ISBLANK(Sales_Fact[[#This Row],[Quantity]]),MEDIAN(Sales_Fact[Quantity]),Sales_Fact[[#This Row],[Quantity]])</f>
        <v>1</v>
      </c>
      <c r="G837" s="1">
        <f>IF(ISBLANK(Sales_Fact[[#This Row],[Unit_Price]]),MEDIAN(Sales_Fact[Unit_Price]),Sales_Fact[[#This Row],[Unit_Price]])</f>
        <v>671.62</v>
      </c>
      <c r="H837" s="2">
        <f>IF(ISBLANK(Sales_Fact[[#This Row],[Discount]]),MEDIAN(Sales_Fact[Discount]),Sales_Fact[[#This Row],[Discount]])</f>
        <v>0.09</v>
      </c>
      <c r="I837" t="s">
        <v>1861</v>
      </c>
      <c r="J837" s="1">
        <f>Sales_Fact[[#This Row],[Quantity2]]*Sales_Fact[[#This Row],[Unit_Price3]]*(1-Sales_Fact[[#This Row],[Discount4]])</f>
        <v>611.17420000000004</v>
      </c>
      <c r="K837" s="1">
        <f>Sales_Fact[[#This Row],[Quantity2]]*Sales_Fact[[#This Row],[Unit_Price3]]</f>
        <v>671.62</v>
      </c>
      <c r="L837" s="1">
        <f>Sales_Fact[[#This Row],[Gross Amount]]*Sales_Fact[[#This Row],[Discount4]]</f>
        <v>60.445799999999998</v>
      </c>
      <c r="M837" s="1" t="str">
        <f>IF(Sales_Fact[[#This Row],[Total_Amount5]]&gt;1000,"High Value","Standard")</f>
        <v>Standard</v>
      </c>
      <c r="N837" s="1" t="str">
        <f>_xlfn.XLOOKUP(D837,Product_Dim!$A$2:$A$101,Product_Dim!$B$2:$B$101,"Not Found")</f>
        <v>LED Bedside Lamp</v>
      </c>
      <c r="O837" s="1" t="str">
        <f>_xlfn.XLOOKUP(D837,Product_Dim!$A$2:$A$101,Product_Dim!$C$2:$C$101)</f>
        <v>Home</v>
      </c>
      <c r="P837" s="1">
        <f>_xlfn.XLOOKUP(D837,Product_Dim!$A$2:$A$101,Product_Dim!$H$2:$H$101)</f>
        <v>371.38</v>
      </c>
      <c r="Q837" s="1" t="str">
        <f>_xlfn.XLOOKUP(C837,'Customer_Dim'!$A$2:$A$501,'Customer_Dim'!$I$2:$I$501)</f>
        <v>Gold</v>
      </c>
      <c r="R837" s="1" t="str">
        <f>_xlfn.XLOOKUP(C837,'Customer_Dim'!$A$2:$A$501,'Customer_Dim'!$D$2:$D$501)</f>
        <v>Male</v>
      </c>
      <c r="S837" s="1" t="str">
        <f>_xlfn.XLOOKUP(C837,'Customer_Dim'!$A$2:$A$501,'Customer_Dim'!$L$2:$L$501)</f>
        <v>Middle Age</v>
      </c>
      <c r="T837" s="1" t="str">
        <f>_xlfn.XLOOKUP(E837,Store_Dim!$A$2:$A$21,Store_Dim!$C$2:$C$21)</f>
        <v>North</v>
      </c>
      <c r="U837" s="1" t="str">
        <f>_xlfn.XLOOKUP(E837,Store_Dim!$A$2:$A$21,Store_Dim!$E$2:$E$21)</f>
        <v>Online</v>
      </c>
      <c r="V837" s="1">
        <f>Table8[[#This Row],[Cost]]*Table8[[#This Row],[Quantity]]</f>
        <v>371.38</v>
      </c>
      <c r="W837" s="1">
        <f>Table8[[#This Row],[Total_Amount]]-Table8[[#This Row],[Total Cost]]</f>
        <v>239.79420000000005</v>
      </c>
    </row>
    <row r="838" spans="1:23" hidden="1" x14ac:dyDescent="0.25">
      <c r="A838" t="s">
        <v>2762</v>
      </c>
      <c r="B838" s="3">
        <v>45661</v>
      </c>
      <c r="C838" t="s">
        <v>646</v>
      </c>
      <c r="D838" t="s">
        <v>1608</v>
      </c>
      <c r="E838" t="s">
        <v>1860</v>
      </c>
      <c r="F838" s="4">
        <f>IF(ISBLANK(Sales_Fact[[#This Row],[Quantity]]),MEDIAN(Sales_Fact[Quantity]),Sales_Fact[[#This Row],[Quantity]])</f>
        <v>1</v>
      </c>
      <c r="G838" s="1">
        <f>IF(ISBLANK(Sales_Fact[[#This Row],[Unit_Price]]),MEDIAN(Sales_Fact[Unit_Price]),Sales_Fact[[#This Row],[Unit_Price]])</f>
        <v>867.32</v>
      </c>
      <c r="H838" s="2">
        <f>IF(ISBLANK(Sales_Fact[[#This Row],[Discount]]),MEDIAN(Sales_Fact[Discount]),Sales_Fact[[#This Row],[Discount]])</f>
        <v>0.28999999999999998</v>
      </c>
      <c r="I838" t="s">
        <v>1868</v>
      </c>
      <c r="J838" s="1">
        <f>Sales_Fact[[#This Row],[Quantity2]]*Sales_Fact[[#This Row],[Unit_Price3]]*(1-Sales_Fact[[#This Row],[Discount4]])</f>
        <v>615.79719999999998</v>
      </c>
      <c r="K838" s="1">
        <f>Sales_Fact[[#This Row],[Quantity2]]*Sales_Fact[[#This Row],[Unit_Price3]]</f>
        <v>867.32</v>
      </c>
      <c r="L838" s="1">
        <f>Sales_Fact[[#This Row],[Gross Amount]]*Sales_Fact[[#This Row],[Discount4]]</f>
        <v>251.52279999999999</v>
      </c>
      <c r="M838" s="1" t="str">
        <f>IF(Sales_Fact[[#This Row],[Total_Amount5]]&gt;1000,"High Value","Standard")</f>
        <v>Standard</v>
      </c>
      <c r="N838" s="1" t="str">
        <f>_xlfn.XLOOKUP(D838,Product_Dim!$A$2:$A$101,Product_Dim!$B$2:$B$101,"Not Found")</f>
        <v>Knee Support Brace</v>
      </c>
      <c r="O838" s="1" t="str">
        <f>_xlfn.XLOOKUP(D838,Product_Dim!$A$2:$A$101,Product_Dim!$C$2:$C$101)</f>
        <v>Sports</v>
      </c>
      <c r="P838" s="1">
        <f>_xlfn.XLOOKUP(D838,Product_Dim!$A$2:$A$101,Product_Dim!$H$2:$H$101)</f>
        <v>21.34</v>
      </c>
      <c r="Q838" s="1" t="str">
        <f>_xlfn.XLOOKUP(C838,'Customer_Dim'!$A$2:$A$501,'Customer_Dim'!$I$2:$I$501)</f>
        <v>Silver</v>
      </c>
      <c r="R838" s="1" t="str">
        <f>_xlfn.XLOOKUP(C838,'Customer_Dim'!$A$2:$A$501,'Customer_Dim'!$D$2:$D$501)</f>
        <v>Male</v>
      </c>
      <c r="S838" s="1" t="str">
        <f>_xlfn.XLOOKUP(C838,'Customer_Dim'!$A$2:$A$501,'Customer_Dim'!$L$2:$L$501)</f>
        <v>Senior</v>
      </c>
      <c r="T838" s="1" t="str">
        <f>_xlfn.XLOOKUP(E838,Store_Dim!$A$2:$A$21,Store_Dim!$C$2:$C$21)</f>
        <v>North</v>
      </c>
      <c r="U838" s="1" t="str">
        <f>_xlfn.XLOOKUP(E838,Store_Dim!$A$2:$A$21,Store_Dim!$E$2:$E$21)</f>
        <v>Outlet</v>
      </c>
      <c r="V838" s="1">
        <f>Table8[[#This Row],[Cost]]*Table8[[#This Row],[Quantity]]</f>
        <v>21.34</v>
      </c>
      <c r="W838" s="1">
        <f>Table8[[#This Row],[Total_Amount]]-Table8[[#This Row],[Total Cost]]</f>
        <v>594.45719999999994</v>
      </c>
    </row>
    <row r="839" spans="1:23" hidden="1" x14ac:dyDescent="0.25">
      <c r="A839" t="s">
        <v>3244</v>
      </c>
      <c r="B839" s="3">
        <v>45564</v>
      </c>
      <c r="C839" t="s">
        <v>646</v>
      </c>
      <c r="D839" t="s">
        <v>1788</v>
      </c>
      <c r="E839" t="s">
        <v>1866</v>
      </c>
      <c r="F839" s="4">
        <f>IF(ISBLANK(Sales_Fact[[#This Row],[Quantity]]),MEDIAN(Sales_Fact[Quantity]),Sales_Fact[[#This Row],[Quantity]])</f>
        <v>3</v>
      </c>
      <c r="G839" s="1">
        <f>IF(ISBLANK(Sales_Fact[[#This Row],[Unit_Price]]),MEDIAN(Sales_Fact[Unit_Price]),Sales_Fact[[#This Row],[Unit_Price]])</f>
        <v>240.27</v>
      </c>
      <c r="H839" s="2">
        <f>IF(ISBLANK(Sales_Fact[[#This Row],[Discount]]),MEDIAN(Sales_Fact[Discount]),Sales_Fact[[#This Row],[Discount]])</f>
        <v>0.15</v>
      </c>
      <c r="I839" t="s">
        <v>1864</v>
      </c>
      <c r="J839" s="1">
        <f>Sales_Fact[[#This Row],[Quantity2]]*Sales_Fact[[#This Row],[Unit_Price3]]*(1-Sales_Fact[[#This Row],[Discount4]])</f>
        <v>612.68850000000009</v>
      </c>
      <c r="K839" s="1">
        <f>Sales_Fact[[#This Row],[Quantity2]]*Sales_Fact[[#This Row],[Unit_Price3]]</f>
        <v>720.81000000000006</v>
      </c>
      <c r="L839" s="1">
        <f>Sales_Fact[[#This Row],[Gross Amount]]*Sales_Fact[[#This Row],[Discount4]]</f>
        <v>108.12150000000001</v>
      </c>
      <c r="M839" s="1" t="str">
        <f>IF(Sales_Fact[[#This Row],[Total_Amount5]]&gt;1000,"High Value","Standard")</f>
        <v>Standard</v>
      </c>
      <c r="N839" s="1" t="str">
        <f>_xlfn.XLOOKUP(D839,Product_Dim!$A$2:$A$101,Product_Dim!$B$2:$B$101,"Not Found")</f>
        <v>Decorative Lamp Shade</v>
      </c>
      <c r="O839" s="1" t="str">
        <f>_xlfn.XLOOKUP(D839,Product_Dim!$A$2:$A$101,Product_Dim!$C$2:$C$101)</f>
        <v>Home</v>
      </c>
      <c r="P839" s="1">
        <f>_xlfn.XLOOKUP(D839,Product_Dim!$A$2:$A$101,Product_Dim!$H$2:$H$101)</f>
        <v>228.53</v>
      </c>
      <c r="Q839" s="1" t="str">
        <f>_xlfn.XLOOKUP(C839,'Customer_Dim'!$A$2:$A$501,'Customer_Dim'!$I$2:$I$501)</f>
        <v>Silver</v>
      </c>
      <c r="R839" s="1" t="str">
        <f>_xlfn.XLOOKUP(C839,'Customer_Dim'!$A$2:$A$501,'Customer_Dim'!$D$2:$D$501)</f>
        <v>Male</v>
      </c>
      <c r="S839" s="1" t="str">
        <f>_xlfn.XLOOKUP(C839,'Customer_Dim'!$A$2:$A$501,'Customer_Dim'!$L$2:$L$501)</f>
        <v>Senior</v>
      </c>
      <c r="T839" s="1" t="str">
        <f>_xlfn.XLOOKUP(E839,Store_Dim!$A$2:$A$21,Store_Dim!$C$2:$C$21)</f>
        <v>West</v>
      </c>
      <c r="U839" s="1" t="str">
        <f>_xlfn.XLOOKUP(E839,Store_Dim!$A$2:$A$21,Store_Dim!$E$2:$E$21)</f>
        <v>Online</v>
      </c>
      <c r="V839" s="1">
        <f>Table8[[#This Row],[Cost]]*Table8[[#This Row],[Quantity]]</f>
        <v>685.59</v>
      </c>
      <c r="W839" s="1">
        <f>Table8[[#This Row],[Total_Amount]]-Table8[[#This Row],[Total Cost]]</f>
        <v>-72.901499999999942</v>
      </c>
    </row>
    <row r="840" spans="1:23" hidden="1" x14ac:dyDescent="0.25">
      <c r="A840" t="s">
        <v>3316</v>
      </c>
      <c r="B840" s="3">
        <v>45753</v>
      </c>
      <c r="C840" t="s">
        <v>646</v>
      </c>
      <c r="D840" t="s">
        <v>1594</v>
      </c>
      <c r="E840" t="s">
        <v>1901</v>
      </c>
      <c r="F840" s="4">
        <f>IF(ISBLANK(Sales_Fact[[#This Row],[Quantity]]),MEDIAN(Sales_Fact[Quantity]),Sales_Fact[[#This Row],[Quantity]])</f>
        <v>2</v>
      </c>
      <c r="G840" s="1">
        <f>IF(ISBLANK(Sales_Fact[[#This Row],[Unit_Price]]),MEDIAN(Sales_Fact[Unit_Price]),Sales_Fact[[#This Row],[Unit_Price]])</f>
        <v>619.12</v>
      </c>
      <c r="H840" s="2">
        <f>IF(ISBLANK(Sales_Fact[[#This Row],[Discount]]),MEDIAN(Sales_Fact[Discount]),Sales_Fact[[#This Row],[Discount]])</f>
        <v>0.28000000000000003</v>
      </c>
      <c r="I840" t="s">
        <v>1868</v>
      </c>
      <c r="J840" s="1">
        <f>Sales_Fact[[#This Row],[Quantity2]]*Sales_Fact[[#This Row],[Unit_Price3]]*(1-Sales_Fact[[#This Row],[Discount4]])</f>
        <v>891.53279999999995</v>
      </c>
      <c r="K840" s="1">
        <f>Sales_Fact[[#This Row],[Quantity2]]*Sales_Fact[[#This Row],[Unit_Price3]]</f>
        <v>1238.24</v>
      </c>
      <c r="L840" s="1">
        <f>Sales_Fact[[#This Row],[Gross Amount]]*Sales_Fact[[#This Row],[Discount4]]</f>
        <v>346.70720000000006</v>
      </c>
      <c r="M840" s="1" t="str">
        <f>IF(Sales_Fact[[#This Row],[Total_Amount5]]&gt;1000,"High Value","Standard")</f>
        <v>Standard</v>
      </c>
      <c r="N840" s="1" t="str">
        <f>_xlfn.XLOOKUP(D840,Product_Dim!$A$2:$A$101,Product_Dim!$B$2:$B$101,"Not Found")</f>
        <v>Decorative Wall Mirror</v>
      </c>
      <c r="O840" s="1" t="str">
        <f>_xlfn.XLOOKUP(D840,Product_Dim!$A$2:$A$101,Product_Dim!$C$2:$C$101)</f>
        <v>Home</v>
      </c>
      <c r="P840" s="1">
        <f>_xlfn.XLOOKUP(D840,Product_Dim!$A$2:$A$101,Product_Dim!$H$2:$H$101)</f>
        <v>48.01</v>
      </c>
      <c r="Q840" s="1" t="str">
        <f>_xlfn.XLOOKUP(C840,'Customer_Dim'!$A$2:$A$501,'Customer_Dim'!$I$2:$I$501)</f>
        <v>Silver</v>
      </c>
      <c r="R840" s="1" t="str">
        <f>_xlfn.XLOOKUP(C840,'Customer_Dim'!$A$2:$A$501,'Customer_Dim'!$D$2:$D$501)</f>
        <v>Male</v>
      </c>
      <c r="S840" s="1" t="str">
        <f>_xlfn.XLOOKUP(C840,'Customer_Dim'!$A$2:$A$501,'Customer_Dim'!$L$2:$L$501)</f>
        <v>Senior</v>
      </c>
      <c r="T840" s="1" t="str">
        <f>_xlfn.XLOOKUP(E840,Store_Dim!$A$2:$A$21,Store_Dim!$C$2:$C$21)</f>
        <v>East</v>
      </c>
      <c r="U840" s="1" t="str">
        <f>_xlfn.XLOOKUP(E840,Store_Dim!$A$2:$A$21,Store_Dim!$E$2:$E$21)</f>
        <v>Online</v>
      </c>
      <c r="V840" s="1">
        <f>Table8[[#This Row],[Cost]]*Table8[[#This Row],[Quantity]]</f>
        <v>96.02</v>
      </c>
      <c r="W840" s="1">
        <f>Table8[[#This Row],[Total_Amount]]-Table8[[#This Row],[Total Cost]]</f>
        <v>795.51279999999997</v>
      </c>
    </row>
    <row r="841" spans="1:23" hidden="1" x14ac:dyDescent="0.25">
      <c r="A841" t="s">
        <v>2641</v>
      </c>
      <c r="B841" s="3">
        <v>45591</v>
      </c>
      <c r="C841" t="s">
        <v>649</v>
      </c>
      <c r="D841" t="s">
        <v>1668</v>
      </c>
      <c r="E841" t="s">
        <v>1863</v>
      </c>
      <c r="F841" s="4">
        <f>IF(ISBLANK(Sales_Fact[[#This Row],[Quantity]]),MEDIAN(Sales_Fact[Quantity]),Sales_Fact[[#This Row],[Quantity]])</f>
        <v>3</v>
      </c>
      <c r="G841" s="1">
        <f>IF(ISBLANK(Sales_Fact[[#This Row],[Unit_Price]]),MEDIAN(Sales_Fact[Unit_Price]),Sales_Fact[[#This Row],[Unit_Price]])</f>
        <v>693.42</v>
      </c>
      <c r="H841" s="2">
        <f>IF(ISBLANK(Sales_Fact[[#This Row],[Discount]]),MEDIAN(Sales_Fact[Discount]),Sales_Fact[[#This Row],[Discount]])</f>
        <v>0.08</v>
      </c>
      <c r="I841" t="s">
        <v>1861</v>
      </c>
      <c r="J841" s="1">
        <f>Sales_Fact[[#This Row],[Quantity2]]*Sales_Fact[[#This Row],[Unit_Price3]]*(1-Sales_Fact[[#This Row],[Discount4]])</f>
        <v>1913.8391999999999</v>
      </c>
      <c r="K841" s="1">
        <f>Sales_Fact[[#This Row],[Quantity2]]*Sales_Fact[[#This Row],[Unit_Price3]]</f>
        <v>2080.2599999999998</v>
      </c>
      <c r="L841" s="1">
        <f>Sales_Fact[[#This Row],[Gross Amount]]*Sales_Fact[[#This Row],[Discount4]]</f>
        <v>166.42079999999999</v>
      </c>
      <c r="M841" s="1" t="str">
        <f>IF(Sales_Fact[[#This Row],[Total_Amount5]]&gt;1000,"High Value","Standard")</f>
        <v>High Value</v>
      </c>
      <c r="N841" s="1" t="str">
        <f>_xlfn.XLOOKUP(D841,Product_Dim!$A$2:$A$101,Product_Dim!$B$2:$B$101,"Not Found")</f>
        <v>Portable Power Bank</v>
      </c>
      <c r="O841" s="1" t="str">
        <f>_xlfn.XLOOKUP(D841,Product_Dim!$A$2:$A$101,Product_Dim!$C$2:$C$101)</f>
        <v>Electronics</v>
      </c>
      <c r="P841" s="1">
        <f>_xlfn.XLOOKUP(D841,Product_Dim!$A$2:$A$101,Product_Dim!$H$2:$H$101)</f>
        <v>326.06</v>
      </c>
      <c r="Q841" s="1" t="str">
        <f>_xlfn.XLOOKUP(C841,'Customer_Dim'!$A$2:$A$501,'Customer_Dim'!$I$2:$I$501)</f>
        <v>Platinum</v>
      </c>
      <c r="R841" s="1" t="str">
        <f>_xlfn.XLOOKUP(C841,'Customer_Dim'!$A$2:$A$501,'Customer_Dim'!$D$2:$D$501)</f>
        <v>Female</v>
      </c>
      <c r="S841" s="1" t="str">
        <f>_xlfn.XLOOKUP(C841,'Customer_Dim'!$A$2:$A$501,'Customer_Dim'!$L$2:$L$501)</f>
        <v>Young</v>
      </c>
      <c r="T841" s="1" t="str">
        <f>_xlfn.XLOOKUP(E841,Store_Dim!$A$2:$A$21,Store_Dim!$C$2:$C$21)</f>
        <v>North</v>
      </c>
      <c r="U841" s="1" t="str">
        <f>_xlfn.XLOOKUP(E841,Store_Dim!$A$2:$A$21,Store_Dim!$E$2:$E$21)</f>
        <v>Flagship</v>
      </c>
      <c r="V841" s="1">
        <f>Table8[[#This Row],[Cost]]*Table8[[#This Row],[Quantity]]</f>
        <v>978.18000000000006</v>
      </c>
      <c r="W841" s="1">
        <f>Table8[[#This Row],[Total_Amount]]-Table8[[#This Row],[Total Cost]]</f>
        <v>935.65919999999983</v>
      </c>
    </row>
    <row r="842" spans="1:23" hidden="1" x14ac:dyDescent="0.25">
      <c r="A842" t="s">
        <v>2591</v>
      </c>
      <c r="B842" s="3">
        <v>45429</v>
      </c>
      <c r="C842" t="s">
        <v>649</v>
      </c>
      <c r="D842" t="s">
        <v>1597</v>
      </c>
      <c r="E842" t="s">
        <v>1886</v>
      </c>
      <c r="F842" s="4">
        <f>IF(ISBLANK(Sales_Fact[[#This Row],[Quantity]]),MEDIAN(Sales_Fact[Quantity]),Sales_Fact[[#This Row],[Quantity]])</f>
        <v>4</v>
      </c>
      <c r="G842" s="1">
        <f>IF(ISBLANK(Sales_Fact[[#This Row],[Unit_Price]]),MEDIAN(Sales_Fact[Unit_Price]),Sales_Fact[[#This Row],[Unit_Price]])</f>
        <v>751.63</v>
      </c>
      <c r="H842" s="2">
        <f>IF(ISBLANK(Sales_Fact[[#This Row],[Discount]]),MEDIAN(Sales_Fact[Discount]),Sales_Fact[[#This Row],[Discount]])</f>
        <v>0.28000000000000003</v>
      </c>
      <c r="I842" t="s">
        <v>1864</v>
      </c>
      <c r="J842" s="1">
        <f>Sales_Fact[[#This Row],[Quantity2]]*Sales_Fact[[#This Row],[Unit_Price3]]*(1-Sales_Fact[[#This Row],[Discount4]])</f>
        <v>2164.6943999999999</v>
      </c>
      <c r="K842" s="1">
        <f>Sales_Fact[[#This Row],[Quantity2]]*Sales_Fact[[#This Row],[Unit_Price3]]</f>
        <v>3006.52</v>
      </c>
      <c r="L842" s="1">
        <f>Sales_Fact[[#This Row],[Gross Amount]]*Sales_Fact[[#This Row],[Discount4]]</f>
        <v>841.82560000000012</v>
      </c>
      <c r="M842" s="1" t="str">
        <f>IF(Sales_Fact[[#This Row],[Total_Amount5]]&gt;1000,"High Value","Standard")</f>
        <v>High Value</v>
      </c>
      <c r="N842" s="1" t="str">
        <f>_xlfn.XLOOKUP(D842,Product_Dim!$A$2:$A$101,Product_Dim!$B$2:$B$101,"Not Found")</f>
        <v>4K Home Projector</v>
      </c>
      <c r="O842" s="1" t="str">
        <f>_xlfn.XLOOKUP(D842,Product_Dim!$A$2:$A$101,Product_Dim!$C$2:$C$101)</f>
        <v>Electronics</v>
      </c>
      <c r="P842" s="1">
        <f>_xlfn.XLOOKUP(D842,Product_Dim!$A$2:$A$101,Product_Dim!$H$2:$H$101)</f>
        <v>465.34</v>
      </c>
      <c r="Q842" s="1" t="str">
        <f>_xlfn.XLOOKUP(C842,'Customer_Dim'!$A$2:$A$501,'Customer_Dim'!$I$2:$I$501)</f>
        <v>Platinum</v>
      </c>
      <c r="R842" s="1" t="str">
        <f>_xlfn.XLOOKUP(C842,'Customer_Dim'!$A$2:$A$501,'Customer_Dim'!$D$2:$D$501)</f>
        <v>Female</v>
      </c>
      <c r="S842" s="1" t="str">
        <f>_xlfn.XLOOKUP(C842,'Customer_Dim'!$A$2:$A$501,'Customer_Dim'!$L$2:$L$501)</f>
        <v>Young</v>
      </c>
      <c r="T842" s="1" t="str">
        <f>_xlfn.XLOOKUP(E842,Store_Dim!$A$2:$A$21,Store_Dim!$C$2:$C$21)</f>
        <v>West</v>
      </c>
      <c r="U842" s="1" t="str">
        <f>_xlfn.XLOOKUP(E842,Store_Dim!$A$2:$A$21,Store_Dim!$E$2:$E$21)</f>
        <v>Flagship</v>
      </c>
      <c r="V842" s="1">
        <f>Table8[[#This Row],[Cost]]*Table8[[#This Row],[Quantity]]</f>
        <v>1861.36</v>
      </c>
      <c r="W842" s="1">
        <f>Table8[[#This Row],[Total_Amount]]-Table8[[#This Row],[Total Cost]]</f>
        <v>303.33439999999996</v>
      </c>
    </row>
    <row r="843" spans="1:23" hidden="1" x14ac:dyDescent="0.25">
      <c r="A843" t="s">
        <v>2960</v>
      </c>
      <c r="B843" s="3">
        <v>45653</v>
      </c>
      <c r="C843" t="s">
        <v>652</v>
      </c>
      <c r="D843" t="s">
        <v>1614</v>
      </c>
      <c r="E843" t="s">
        <v>1866</v>
      </c>
      <c r="F843" s="4">
        <f>IF(ISBLANK(Sales_Fact[[#This Row],[Quantity]]),MEDIAN(Sales_Fact[Quantity]),Sales_Fact[[#This Row],[Quantity]])</f>
        <v>3</v>
      </c>
      <c r="G843" s="1">
        <f>IF(ISBLANK(Sales_Fact[[#This Row],[Unit_Price]]),MEDIAN(Sales_Fact[Unit_Price]),Sales_Fact[[#This Row],[Unit_Price]])</f>
        <v>108.14</v>
      </c>
      <c r="H843" s="2">
        <f>IF(ISBLANK(Sales_Fact[[#This Row],[Discount]]),MEDIAN(Sales_Fact[Discount]),Sales_Fact[[#This Row],[Discount]])</f>
        <v>0.19</v>
      </c>
      <c r="I843" t="s">
        <v>1861</v>
      </c>
      <c r="J843" s="1">
        <f>Sales_Fact[[#This Row],[Quantity2]]*Sales_Fact[[#This Row],[Unit_Price3]]*(1-Sales_Fact[[#This Row],[Discount4]])</f>
        <v>262.78020000000004</v>
      </c>
      <c r="K843" s="1">
        <f>Sales_Fact[[#This Row],[Quantity2]]*Sales_Fact[[#This Row],[Unit_Price3]]</f>
        <v>324.42</v>
      </c>
      <c r="L843" s="1">
        <f>Sales_Fact[[#This Row],[Gross Amount]]*Sales_Fact[[#This Row],[Discount4]]</f>
        <v>61.639800000000001</v>
      </c>
      <c r="M843" s="1" t="str">
        <f>IF(Sales_Fact[[#This Row],[Total_Amount5]]&gt;1000,"High Value","Standard")</f>
        <v>Standard</v>
      </c>
      <c r="N843" s="1" t="str">
        <f>_xlfn.XLOOKUP(D843,Product_Dim!$A$2:$A$101,Product_Dim!$B$2:$B$101,"Not Found")</f>
        <v>Multi-Purpose Storage Box</v>
      </c>
      <c r="O843" s="1" t="str">
        <f>_xlfn.XLOOKUP(D843,Product_Dim!$A$2:$A$101,Product_Dim!$C$2:$C$101)</f>
        <v>Home</v>
      </c>
      <c r="P843" s="1">
        <f>_xlfn.XLOOKUP(D843,Product_Dim!$A$2:$A$101,Product_Dim!$H$2:$H$101)</f>
        <v>123.46</v>
      </c>
      <c r="Q843" s="1" t="str">
        <f>_xlfn.XLOOKUP(C843,'Customer_Dim'!$A$2:$A$501,'Customer_Dim'!$I$2:$I$501)</f>
        <v>Platinum</v>
      </c>
      <c r="R843" s="1" t="str">
        <f>_xlfn.XLOOKUP(C843,'Customer_Dim'!$A$2:$A$501,'Customer_Dim'!$D$2:$D$501)</f>
        <v>Female</v>
      </c>
      <c r="S843" s="1" t="str">
        <f>_xlfn.XLOOKUP(C843,'Customer_Dim'!$A$2:$A$501,'Customer_Dim'!$L$2:$L$501)</f>
        <v>Middle Age</v>
      </c>
      <c r="T843" s="1" t="str">
        <f>_xlfn.XLOOKUP(E843,Store_Dim!$A$2:$A$21,Store_Dim!$C$2:$C$21)</f>
        <v>West</v>
      </c>
      <c r="U843" s="1" t="str">
        <f>_xlfn.XLOOKUP(E843,Store_Dim!$A$2:$A$21,Store_Dim!$E$2:$E$21)</f>
        <v>Online</v>
      </c>
      <c r="V843" s="1">
        <f>Table8[[#This Row],[Cost]]*Table8[[#This Row],[Quantity]]</f>
        <v>370.38</v>
      </c>
      <c r="W843" s="1">
        <f>Table8[[#This Row],[Total_Amount]]-Table8[[#This Row],[Total Cost]]</f>
        <v>-107.59979999999996</v>
      </c>
    </row>
    <row r="844" spans="1:23" hidden="1" x14ac:dyDescent="0.25">
      <c r="A844" t="s">
        <v>3770</v>
      </c>
      <c r="B844" s="3">
        <v>45234</v>
      </c>
      <c r="C844" t="s">
        <v>652</v>
      </c>
      <c r="D844" t="s">
        <v>1677</v>
      </c>
      <c r="E844" t="s">
        <v>1860</v>
      </c>
      <c r="F844" s="4">
        <f>IF(ISBLANK(Sales_Fact[[#This Row],[Quantity]]),MEDIAN(Sales_Fact[Quantity]),Sales_Fact[[#This Row],[Quantity]])</f>
        <v>1</v>
      </c>
      <c r="G844" s="1">
        <f>IF(ISBLANK(Sales_Fact[[#This Row],[Unit_Price]]),MEDIAN(Sales_Fact[Unit_Price]),Sales_Fact[[#This Row],[Unit_Price]])</f>
        <v>964.11</v>
      </c>
      <c r="H844" s="2">
        <f>IF(ISBLANK(Sales_Fact[[#This Row],[Discount]]),MEDIAN(Sales_Fact[Discount]),Sales_Fact[[#This Row],[Discount]])</f>
        <v>0.17</v>
      </c>
      <c r="I844" t="s">
        <v>1868</v>
      </c>
      <c r="J844" s="1">
        <f>Sales_Fact[[#This Row],[Quantity2]]*Sales_Fact[[#This Row],[Unit_Price3]]*(1-Sales_Fact[[#This Row],[Discount4]])</f>
        <v>800.21129999999994</v>
      </c>
      <c r="K844" s="1">
        <f>Sales_Fact[[#This Row],[Quantity2]]*Sales_Fact[[#This Row],[Unit_Price3]]</f>
        <v>964.11</v>
      </c>
      <c r="L844" s="1">
        <f>Sales_Fact[[#This Row],[Gross Amount]]*Sales_Fact[[#This Row],[Discount4]]</f>
        <v>163.89870000000002</v>
      </c>
      <c r="M844" s="1" t="str">
        <f>IF(Sales_Fact[[#This Row],[Total_Amount5]]&gt;1000,"High Value","Standard")</f>
        <v>Standard</v>
      </c>
      <c r="N844" s="1" t="str">
        <f>_xlfn.XLOOKUP(D844,Product_Dim!$A$2:$A$101,Product_Dim!$B$2:$B$101,"Not Found")</f>
        <v>Smart Home WiFi Camera</v>
      </c>
      <c r="O844" s="1" t="str">
        <f>_xlfn.XLOOKUP(D844,Product_Dim!$A$2:$A$101,Product_Dim!$C$2:$C$101)</f>
        <v>Electronics</v>
      </c>
      <c r="P844" s="1">
        <f>_xlfn.XLOOKUP(D844,Product_Dim!$A$2:$A$101,Product_Dim!$H$2:$H$101)</f>
        <v>450.71</v>
      </c>
      <c r="Q844" s="1" t="str">
        <f>_xlfn.XLOOKUP(C844,'Customer_Dim'!$A$2:$A$501,'Customer_Dim'!$I$2:$I$501)</f>
        <v>Platinum</v>
      </c>
      <c r="R844" s="1" t="str">
        <f>_xlfn.XLOOKUP(C844,'Customer_Dim'!$A$2:$A$501,'Customer_Dim'!$D$2:$D$501)</f>
        <v>Female</v>
      </c>
      <c r="S844" s="1" t="str">
        <f>_xlfn.XLOOKUP(C844,'Customer_Dim'!$A$2:$A$501,'Customer_Dim'!$L$2:$L$501)</f>
        <v>Middle Age</v>
      </c>
      <c r="T844" s="1" t="str">
        <f>_xlfn.XLOOKUP(E844,Store_Dim!$A$2:$A$21,Store_Dim!$C$2:$C$21)</f>
        <v>North</v>
      </c>
      <c r="U844" s="1" t="str">
        <f>_xlfn.XLOOKUP(E844,Store_Dim!$A$2:$A$21,Store_Dim!$E$2:$E$21)</f>
        <v>Outlet</v>
      </c>
      <c r="V844" s="1">
        <f>Table8[[#This Row],[Cost]]*Table8[[#This Row],[Quantity]]</f>
        <v>450.71</v>
      </c>
      <c r="W844" s="1">
        <f>Table8[[#This Row],[Total_Amount]]-Table8[[#This Row],[Total Cost]]</f>
        <v>349.50129999999996</v>
      </c>
    </row>
    <row r="845" spans="1:23" hidden="1" x14ac:dyDescent="0.25">
      <c r="A845" t="s">
        <v>2584</v>
      </c>
      <c r="B845" s="3">
        <v>45365</v>
      </c>
      <c r="C845" t="s">
        <v>652</v>
      </c>
      <c r="D845" t="s">
        <v>1575</v>
      </c>
      <c r="E845" t="s">
        <v>1883</v>
      </c>
      <c r="F845" s="4">
        <f>IF(ISBLANK(Sales_Fact[[#This Row],[Quantity]]),MEDIAN(Sales_Fact[Quantity]),Sales_Fact[[#This Row],[Quantity]])</f>
        <v>1</v>
      </c>
      <c r="G845" s="1">
        <f>IF(ISBLANK(Sales_Fact[[#This Row],[Unit_Price]]),MEDIAN(Sales_Fact[Unit_Price]),Sales_Fact[[#This Row],[Unit_Price]])</f>
        <v>346.2</v>
      </c>
      <c r="H845" s="2">
        <f>IF(ISBLANK(Sales_Fact[[#This Row],[Discount]]),MEDIAN(Sales_Fact[Discount]),Sales_Fact[[#This Row],[Discount]])</f>
        <v>0.28999999999999998</v>
      </c>
      <c r="I845" t="s">
        <v>1861</v>
      </c>
      <c r="J845" s="1">
        <f>Sales_Fact[[#This Row],[Quantity2]]*Sales_Fact[[#This Row],[Unit_Price3]]*(1-Sales_Fact[[#This Row],[Discount4]])</f>
        <v>245.80199999999999</v>
      </c>
      <c r="K845" s="1">
        <f>Sales_Fact[[#This Row],[Quantity2]]*Sales_Fact[[#This Row],[Unit_Price3]]</f>
        <v>346.2</v>
      </c>
      <c r="L845" s="1">
        <f>Sales_Fact[[#This Row],[Gross Amount]]*Sales_Fact[[#This Row],[Discount4]]</f>
        <v>100.398</v>
      </c>
      <c r="M845" s="1" t="str">
        <f>IF(Sales_Fact[[#This Row],[Total_Amount5]]&gt;1000,"High Value","Standard")</f>
        <v>Standard</v>
      </c>
      <c r="N845" s="1" t="str">
        <f>_xlfn.XLOOKUP(D845,Product_Dim!$A$2:$A$101,Product_Dim!$B$2:$B$101,"Not Found")</f>
        <v>Wireless Bluetooth Earbuds</v>
      </c>
      <c r="O845" s="1" t="str">
        <f>_xlfn.XLOOKUP(D845,Product_Dim!$A$2:$A$101,Product_Dim!$C$2:$C$101)</f>
        <v>Electronics</v>
      </c>
      <c r="P845" s="1">
        <f>_xlfn.XLOOKUP(D845,Product_Dim!$A$2:$A$101,Product_Dim!$H$2:$H$101)</f>
        <v>439.07</v>
      </c>
      <c r="Q845" s="1" t="str">
        <f>_xlfn.XLOOKUP(C845,'Customer_Dim'!$A$2:$A$501,'Customer_Dim'!$I$2:$I$501)</f>
        <v>Platinum</v>
      </c>
      <c r="R845" s="1" t="str">
        <f>_xlfn.XLOOKUP(C845,'Customer_Dim'!$A$2:$A$501,'Customer_Dim'!$D$2:$D$501)</f>
        <v>Female</v>
      </c>
      <c r="S845" s="1" t="str">
        <f>_xlfn.XLOOKUP(C845,'Customer_Dim'!$A$2:$A$501,'Customer_Dim'!$L$2:$L$501)</f>
        <v>Middle Age</v>
      </c>
      <c r="T845" s="1" t="str">
        <f>_xlfn.XLOOKUP(E845,Store_Dim!$A$2:$A$21,Store_Dim!$C$2:$C$21)</f>
        <v>North</v>
      </c>
      <c r="U845" s="1" t="str">
        <f>_xlfn.XLOOKUP(E845,Store_Dim!$A$2:$A$21,Store_Dim!$E$2:$E$21)</f>
        <v>Flagship</v>
      </c>
      <c r="V845" s="1">
        <f>Table8[[#This Row],[Cost]]*Table8[[#This Row],[Quantity]]</f>
        <v>439.07</v>
      </c>
      <c r="W845" s="1">
        <f>Table8[[#This Row],[Total_Amount]]-Table8[[#This Row],[Total Cost]]</f>
        <v>-193.268</v>
      </c>
    </row>
    <row r="846" spans="1:23" hidden="1" x14ac:dyDescent="0.25">
      <c r="A846" t="s">
        <v>2358</v>
      </c>
      <c r="B846" s="3">
        <v>45591</v>
      </c>
      <c r="C846" t="s">
        <v>652</v>
      </c>
      <c r="D846" t="s">
        <v>1662</v>
      </c>
      <c r="E846" t="s">
        <v>1879</v>
      </c>
      <c r="F846" s="4">
        <f>IF(ISBLANK(Sales_Fact[[#This Row],[Quantity]]),MEDIAN(Sales_Fact[Quantity]),Sales_Fact[[#This Row],[Quantity]])</f>
        <v>3</v>
      </c>
      <c r="G846" s="1">
        <f>IF(ISBLANK(Sales_Fact[[#This Row],[Unit_Price]]),MEDIAN(Sales_Fact[Unit_Price]),Sales_Fact[[#This Row],[Unit_Price]])</f>
        <v>791.75</v>
      </c>
      <c r="H846" s="2">
        <f>IF(ISBLANK(Sales_Fact[[#This Row],[Discount]]),MEDIAN(Sales_Fact[Discount]),Sales_Fact[[#This Row],[Discount]])</f>
        <v>0.28999999999999998</v>
      </c>
      <c r="I846" t="s">
        <v>1861</v>
      </c>
      <c r="J846" s="1">
        <f>Sales_Fact[[#This Row],[Quantity2]]*Sales_Fact[[#This Row],[Unit_Price3]]*(1-Sales_Fact[[#This Row],[Discount4]])</f>
        <v>1686.4275</v>
      </c>
      <c r="K846" s="1">
        <f>Sales_Fact[[#This Row],[Quantity2]]*Sales_Fact[[#This Row],[Unit_Price3]]</f>
        <v>2375.25</v>
      </c>
      <c r="L846" s="1">
        <f>Sales_Fact[[#This Row],[Gross Amount]]*Sales_Fact[[#This Row],[Discount4]]</f>
        <v>688.82249999999999</v>
      </c>
      <c r="M846" s="1" t="str">
        <f>IF(Sales_Fact[[#This Row],[Total_Amount5]]&gt;1000,"High Value","Standard")</f>
        <v>High Value</v>
      </c>
      <c r="N846" s="1" t="str">
        <f>_xlfn.XLOOKUP(D846,Product_Dim!$A$2:$A$101,Product_Dim!$B$2:$B$101,"Not Found")</f>
        <v>Men's Casual Sneakers</v>
      </c>
      <c r="O846" s="1" t="str">
        <f>_xlfn.XLOOKUP(D846,Product_Dim!$A$2:$A$101,Product_Dim!$C$2:$C$101)</f>
        <v>Clothing</v>
      </c>
      <c r="P846" s="1">
        <f>_xlfn.XLOOKUP(D846,Product_Dim!$A$2:$A$101,Product_Dim!$H$2:$H$101)</f>
        <v>353.47</v>
      </c>
      <c r="Q846" s="1" t="str">
        <f>_xlfn.XLOOKUP(C846,'Customer_Dim'!$A$2:$A$501,'Customer_Dim'!$I$2:$I$501)</f>
        <v>Platinum</v>
      </c>
      <c r="R846" s="1" t="str">
        <f>_xlfn.XLOOKUP(C846,'Customer_Dim'!$A$2:$A$501,'Customer_Dim'!$D$2:$D$501)</f>
        <v>Female</v>
      </c>
      <c r="S846" s="1" t="str">
        <f>_xlfn.XLOOKUP(C846,'Customer_Dim'!$A$2:$A$501,'Customer_Dim'!$L$2:$L$501)</f>
        <v>Middle Age</v>
      </c>
      <c r="T846" s="1" t="str">
        <f>_xlfn.XLOOKUP(E846,Store_Dim!$A$2:$A$21,Store_Dim!$C$2:$C$21)</f>
        <v>East</v>
      </c>
      <c r="U846" s="1" t="str">
        <f>_xlfn.XLOOKUP(E846,Store_Dim!$A$2:$A$21,Store_Dim!$E$2:$E$21)</f>
        <v>Flagship</v>
      </c>
      <c r="V846" s="1">
        <f>Table8[[#This Row],[Cost]]*Table8[[#This Row],[Quantity]]</f>
        <v>1060.4100000000001</v>
      </c>
      <c r="W846" s="1">
        <f>Table8[[#This Row],[Total_Amount]]-Table8[[#This Row],[Total Cost]]</f>
        <v>626.01749999999993</v>
      </c>
    </row>
    <row r="847" spans="1:23" hidden="1" x14ac:dyDescent="0.25">
      <c r="A847" t="s">
        <v>3498</v>
      </c>
      <c r="B847" s="3">
        <v>45320</v>
      </c>
      <c r="C847" t="s">
        <v>652</v>
      </c>
      <c r="D847" t="s">
        <v>1758</v>
      </c>
      <c r="E847" t="s">
        <v>1931</v>
      </c>
      <c r="F847" s="4">
        <f>IF(ISBLANK(Sales_Fact[[#This Row],[Quantity]]),MEDIAN(Sales_Fact[Quantity]),Sales_Fact[[#This Row],[Quantity]])</f>
        <v>1</v>
      </c>
      <c r="G847" s="1">
        <f>IF(ISBLANK(Sales_Fact[[#This Row],[Unit_Price]]),MEDIAN(Sales_Fact[Unit_Price]),Sales_Fact[[#This Row],[Unit_Price]])</f>
        <v>529.84</v>
      </c>
      <c r="H847" s="2">
        <f>IF(ISBLANK(Sales_Fact[[#This Row],[Discount]]),MEDIAN(Sales_Fact[Discount]),Sales_Fact[[#This Row],[Discount]])</f>
        <v>0.13</v>
      </c>
      <c r="I847" t="s">
        <v>1861</v>
      </c>
      <c r="J847" s="1">
        <f>Sales_Fact[[#This Row],[Quantity2]]*Sales_Fact[[#This Row],[Unit_Price3]]*(1-Sales_Fact[[#This Row],[Discount4]])</f>
        <v>460.96080000000001</v>
      </c>
      <c r="K847" s="1">
        <f>Sales_Fact[[#This Row],[Quantity2]]*Sales_Fact[[#This Row],[Unit_Price3]]</f>
        <v>529.84</v>
      </c>
      <c r="L847" s="1">
        <f>Sales_Fact[[#This Row],[Gross Amount]]*Sales_Fact[[#This Row],[Discount4]]</f>
        <v>68.879200000000012</v>
      </c>
      <c r="M847" s="1" t="str">
        <f>IF(Sales_Fact[[#This Row],[Total_Amount5]]&gt;1000,"High Value","Standard")</f>
        <v>Standard</v>
      </c>
      <c r="N847" s="1" t="str">
        <f>_xlfn.XLOOKUP(D847,Product_Dim!$A$2:$A$101,Product_Dim!$B$2:$B$101,"Not Found")</f>
        <v>Men's Sports Shorts</v>
      </c>
      <c r="O847" s="1" t="str">
        <f>_xlfn.XLOOKUP(D847,Product_Dim!$A$2:$A$101,Product_Dim!$C$2:$C$101)</f>
        <v>Clothing</v>
      </c>
      <c r="P847" s="1">
        <f>_xlfn.XLOOKUP(D847,Product_Dim!$A$2:$A$101,Product_Dim!$H$2:$H$101)</f>
        <v>218.22</v>
      </c>
      <c r="Q847" s="1" t="str">
        <f>_xlfn.XLOOKUP(C847,'Customer_Dim'!$A$2:$A$501,'Customer_Dim'!$I$2:$I$501)</f>
        <v>Platinum</v>
      </c>
      <c r="R847" s="1" t="str">
        <f>_xlfn.XLOOKUP(C847,'Customer_Dim'!$A$2:$A$501,'Customer_Dim'!$D$2:$D$501)</f>
        <v>Female</v>
      </c>
      <c r="S847" s="1" t="str">
        <f>_xlfn.XLOOKUP(C847,'Customer_Dim'!$A$2:$A$501,'Customer_Dim'!$L$2:$L$501)</f>
        <v>Middle Age</v>
      </c>
      <c r="T847" s="1" t="str">
        <f>_xlfn.XLOOKUP(E847,Store_Dim!$A$2:$A$21,Store_Dim!$C$2:$C$21)</f>
        <v>South</v>
      </c>
      <c r="U847" s="1" t="str">
        <f>_xlfn.XLOOKUP(E847,Store_Dim!$A$2:$A$21,Store_Dim!$E$2:$E$21)</f>
        <v>Online</v>
      </c>
      <c r="V847" s="1">
        <f>Table8[[#This Row],[Cost]]*Table8[[#This Row],[Quantity]]</f>
        <v>218.22</v>
      </c>
      <c r="W847" s="1">
        <f>Table8[[#This Row],[Total_Amount]]-Table8[[#This Row],[Total Cost]]</f>
        <v>242.74080000000001</v>
      </c>
    </row>
    <row r="848" spans="1:23" x14ac:dyDescent="0.25">
      <c r="A848" t="s">
        <v>3162</v>
      </c>
      <c r="B848" s="3">
        <v>45217</v>
      </c>
      <c r="C848" t="s">
        <v>654</v>
      </c>
      <c r="D848" t="s">
        <v>1731</v>
      </c>
      <c r="E848" t="s">
        <v>1931</v>
      </c>
      <c r="F848" s="4">
        <f>IF(ISBLANK(Sales_Fact[[#This Row],[Quantity]]),MEDIAN(Sales_Fact[Quantity]),Sales_Fact[[#This Row],[Quantity]])</f>
        <v>3</v>
      </c>
      <c r="G848" s="21">
        <f>IF(ISBLANK(Sales_Fact[[#This Row],[Unit_Price]]),MEDIAN(Sales_Fact[Unit_Price]),Sales_Fact[[#This Row],[Unit_Price]])</f>
        <v>582.57000000000005</v>
      </c>
      <c r="H848" s="2">
        <f>IF(ISBLANK(Sales_Fact[[#This Row],[Discount]]),MEDIAN(Sales_Fact[Discount]),Sales_Fact[[#This Row],[Discount]])</f>
        <v>0.11</v>
      </c>
      <c r="I848" t="s">
        <v>1868</v>
      </c>
      <c r="J848" s="21">
        <f>Sales_Fact[[#This Row],[Quantity2]]*Sales_Fact[[#This Row],[Unit_Price3]]*(1-Sales_Fact[[#This Row],[Discount4]])</f>
        <v>1555.4619</v>
      </c>
      <c r="K848" s="21">
        <f>Sales_Fact[[#This Row],[Quantity2]]*Sales_Fact[[#This Row],[Unit_Price3]]</f>
        <v>1747.71</v>
      </c>
      <c r="L848" s="21">
        <f>Sales_Fact[[#This Row],[Gross Amount]]*Sales_Fact[[#This Row],[Discount4]]</f>
        <v>192.24809999999999</v>
      </c>
      <c r="M848" s="1" t="str">
        <f>IF(Sales_Fact[[#This Row],[Total_Amount5]]&gt;1000,"High Value","Standard")</f>
        <v>High Value</v>
      </c>
      <c r="N848" s="1" t="str">
        <f>_xlfn.XLOOKUP(D848,Product_Dim!$A$2:$A$101,Product_Dim!$B$2:$B$101,"Not Found")</f>
        <v>Luxury Perfume Spray</v>
      </c>
      <c r="O848" s="1" t="str">
        <f>_xlfn.XLOOKUP(D848,Product_Dim!$A$2:$A$101,Product_Dim!$C$2:$C$101)</f>
        <v>Beauty</v>
      </c>
      <c r="P848" s="1">
        <f>_xlfn.XLOOKUP(D848,Product_Dim!$A$2:$A$101,Product_Dim!$H$2:$H$101)</f>
        <v>482.75</v>
      </c>
      <c r="Q848" s="1" t="str">
        <f>_xlfn.XLOOKUP(C848,'Customer_Dim'!$A$2:$A$501,'Customer_Dim'!$I$2:$I$501)</f>
        <v>Bronze</v>
      </c>
      <c r="R848" s="1" t="str">
        <f>_xlfn.XLOOKUP(C848,'Customer_Dim'!$A$2:$A$501,'Customer_Dim'!$D$2:$D$501)</f>
        <v>Male</v>
      </c>
      <c r="S848" s="1" t="str">
        <f>_xlfn.XLOOKUP(C848,'Customer_Dim'!$A$2:$A$501,'Customer_Dim'!$L$2:$L$501)</f>
        <v>Senior</v>
      </c>
      <c r="T848" s="1" t="str">
        <f>_xlfn.XLOOKUP(E848,Store_Dim!$A$2:$A$21,Store_Dim!$C$2:$C$21)</f>
        <v>South</v>
      </c>
      <c r="U848" s="1" t="str">
        <f>_xlfn.XLOOKUP(E848,Store_Dim!$A$2:$A$21,Store_Dim!$E$2:$E$21)</f>
        <v>Online</v>
      </c>
      <c r="V848" s="21">
        <f>Table8[[#This Row],[Cost]]*Table8[[#This Row],[Quantity]]</f>
        <v>1448.25</v>
      </c>
      <c r="W848" s="21">
        <f>Table8[[#This Row],[Total_Amount]]-Table8[[#This Row],[Total Cost]]</f>
        <v>107.21190000000001</v>
      </c>
    </row>
    <row r="849" spans="1:23" hidden="1" x14ac:dyDescent="0.25">
      <c r="A849" t="s">
        <v>2622</v>
      </c>
      <c r="B849" s="3">
        <v>45371</v>
      </c>
      <c r="C849" t="s">
        <v>654</v>
      </c>
      <c r="D849" t="s">
        <v>1982</v>
      </c>
      <c r="E849" t="s">
        <v>1909</v>
      </c>
      <c r="F849" s="4">
        <f>IF(ISBLANK(Sales_Fact[[#This Row],[Quantity]]),MEDIAN(Sales_Fact[Quantity]),Sales_Fact[[#This Row],[Quantity]])</f>
        <v>1</v>
      </c>
      <c r="G849" s="1">
        <f>IF(ISBLANK(Sales_Fact[[#This Row],[Unit_Price]]),MEDIAN(Sales_Fact[Unit_Price]),Sales_Fact[[#This Row],[Unit_Price]])</f>
        <v>219.81</v>
      </c>
      <c r="H849" s="2">
        <f>IF(ISBLANK(Sales_Fact[[#This Row],[Discount]]),MEDIAN(Sales_Fact[Discount]),Sales_Fact[[#This Row],[Discount]])</f>
        <v>0.22</v>
      </c>
      <c r="I849" t="s">
        <v>1864</v>
      </c>
      <c r="J849" s="1">
        <f>Sales_Fact[[#This Row],[Quantity2]]*Sales_Fact[[#This Row],[Unit_Price3]]*(1-Sales_Fact[[#This Row],[Discount4]])</f>
        <v>171.45180000000002</v>
      </c>
      <c r="K849" s="1">
        <f>Sales_Fact[[#This Row],[Quantity2]]*Sales_Fact[[#This Row],[Unit_Price3]]</f>
        <v>219.81</v>
      </c>
      <c r="L849" s="1">
        <f>Sales_Fact[[#This Row],[Gross Amount]]*Sales_Fact[[#This Row],[Discount4]]</f>
        <v>48.358200000000004</v>
      </c>
      <c r="M849" s="1" t="str">
        <f>IF(Sales_Fact[[#This Row],[Total_Amount5]]&gt;1000,"High Value","Standard")</f>
        <v>Standard</v>
      </c>
      <c r="N849" s="1" t="str">
        <f>_xlfn.XLOOKUP(D849,Product_Dim!$A$2:$A$101,Product_Dim!$B$2:$B$101,"Not Found")</f>
        <v>Men's Running Jacket</v>
      </c>
      <c r="O849" s="1" t="str">
        <f>_xlfn.XLOOKUP(D849,Product_Dim!$A$2:$A$101,Product_Dim!$C$2:$C$101)</f>
        <v>Clothing</v>
      </c>
      <c r="P849" s="1">
        <f>_xlfn.XLOOKUP(D849,Product_Dim!$A$2:$A$101,Product_Dim!$H$2:$H$101)</f>
        <v>364.67</v>
      </c>
      <c r="Q849" s="1" t="str">
        <f>_xlfn.XLOOKUP(C849,'Customer_Dim'!$A$2:$A$501,'Customer_Dim'!$I$2:$I$501)</f>
        <v>Bronze</v>
      </c>
      <c r="R849" s="1" t="str">
        <f>_xlfn.XLOOKUP(C849,'Customer_Dim'!$A$2:$A$501,'Customer_Dim'!$D$2:$D$501)</f>
        <v>Male</v>
      </c>
      <c r="S849" s="1" t="str">
        <f>_xlfn.XLOOKUP(C849,'Customer_Dim'!$A$2:$A$501,'Customer_Dim'!$L$2:$L$501)</f>
        <v>Senior</v>
      </c>
      <c r="T849" s="1" t="str">
        <f>_xlfn.XLOOKUP(E849,Store_Dim!$A$2:$A$21,Store_Dim!$C$2:$C$21)</f>
        <v>South</v>
      </c>
      <c r="U849" s="1" t="str">
        <f>_xlfn.XLOOKUP(E849,Store_Dim!$A$2:$A$21,Store_Dim!$E$2:$E$21)</f>
        <v>Outlet</v>
      </c>
      <c r="V849" s="1">
        <f>Table8[[#This Row],[Cost]]*Table8[[#This Row],[Quantity]]</f>
        <v>364.67</v>
      </c>
      <c r="W849" s="1">
        <f>Table8[[#This Row],[Total_Amount]]-Table8[[#This Row],[Total Cost]]</f>
        <v>-193.2182</v>
      </c>
    </row>
    <row r="850" spans="1:23" hidden="1" x14ac:dyDescent="0.25">
      <c r="A850" t="s">
        <v>2895</v>
      </c>
      <c r="B850" s="3">
        <v>45217</v>
      </c>
      <c r="C850" t="s">
        <v>654</v>
      </c>
      <c r="D850" t="s">
        <v>1776</v>
      </c>
      <c r="E850" t="s">
        <v>1909</v>
      </c>
      <c r="F850" s="4">
        <f>IF(ISBLANK(Sales_Fact[[#This Row],[Quantity]]),MEDIAN(Sales_Fact[Quantity]),Sales_Fact[[#This Row],[Quantity]])</f>
        <v>4</v>
      </c>
      <c r="G850" s="1">
        <f>IF(ISBLANK(Sales_Fact[[#This Row],[Unit_Price]]),MEDIAN(Sales_Fact[Unit_Price]),Sales_Fact[[#This Row],[Unit_Price]])</f>
        <v>883.31</v>
      </c>
      <c r="H850" s="2">
        <f>IF(ISBLANK(Sales_Fact[[#This Row],[Discount]]),MEDIAN(Sales_Fact[Discount]),Sales_Fact[[#This Row],[Discount]])</f>
        <v>0.27</v>
      </c>
      <c r="I850" t="s">
        <v>1864</v>
      </c>
      <c r="J850" s="1">
        <f>Sales_Fact[[#This Row],[Quantity2]]*Sales_Fact[[#This Row],[Unit_Price3]]*(1-Sales_Fact[[#This Row],[Discount4]])</f>
        <v>2579.2651999999998</v>
      </c>
      <c r="K850" s="1">
        <f>Sales_Fact[[#This Row],[Quantity2]]*Sales_Fact[[#This Row],[Unit_Price3]]</f>
        <v>3533.24</v>
      </c>
      <c r="L850" s="1">
        <f>Sales_Fact[[#This Row],[Gross Amount]]*Sales_Fact[[#This Row],[Discount4]]</f>
        <v>953.97479999999996</v>
      </c>
      <c r="M850" s="1" t="str">
        <f>IF(Sales_Fact[[#This Row],[Total_Amount5]]&gt;1000,"High Value","Standard")</f>
        <v>High Value</v>
      </c>
      <c r="N850" s="1" t="str">
        <f>_xlfn.XLOOKUP(D850,Product_Dim!$A$2:$A$101,Product_Dim!$B$2:$B$101,"Not Found")</f>
        <v>Women's Ankle Boots</v>
      </c>
      <c r="O850" s="1" t="str">
        <f>_xlfn.XLOOKUP(D850,Product_Dim!$A$2:$A$101,Product_Dim!$C$2:$C$101)</f>
        <v>Clothing</v>
      </c>
      <c r="P850" s="1">
        <f>_xlfn.XLOOKUP(D850,Product_Dim!$A$2:$A$101,Product_Dim!$H$2:$H$101)</f>
        <v>158.13999999999999</v>
      </c>
      <c r="Q850" s="1" t="str">
        <f>_xlfn.XLOOKUP(C850,'Customer_Dim'!$A$2:$A$501,'Customer_Dim'!$I$2:$I$501)</f>
        <v>Bronze</v>
      </c>
      <c r="R850" s="1" t="str">
        <f>_xlfn.XLOOKUP(C850,'Customer_Dim'!$A$2:$A$501,'Customer_Dim'!$D$2:$D$501)</f>
        <v>Male</v>
      </c>
      <c r="S850" s="1" t="str">
        <f>_xlfn.XLOOKUP(C850,'Customer_Dim'!$A$2:$A$501,'Customer_Dim'!$L$2:$L$501)</f>
        <v>Senior</v>
      </c>
      <c r="T850" s="1" t="str">
        <f>_xlfn.XLOOKUP(E850,Store_Dim!$A$2:$A$21,Store_Dim!$C$2:$C$21)</f>
        <v>South</v>
      </c>
      <c r="U850" s="1" t="str">
        <f>_xlfn.XLOOKUP(E850,Store_Dim!$A$2:$A$21,Store_Dim!$E$2:$E$21)</f>
        <v>Outlet</v>
      </c>
      <c r="V850" s="1">
        <f>Table8[[#This Row],[Cost]]*Table8[[#This Row],[Quantity]]</f>
        <v>632.55999999999995</v>
      </c>
      <c r="W850" s="1">
        <f>Table8[[#This Row],[Total_Amount]]-Table8[[#This Row],[Total Cost]]</f>
        <v>1946.7051999999999</v>
      </c>
    </row>
    <row r="851" spans="1:23" hidden="1" x14ac:dyDescent="0.25">
      <c r="A851" t="s">
        <v>2636</v>
      </c>
      <c r="B851" s="3">
        <v>45917</v>
      </c>
      <c r="C851" t="s">
        <v>654</v>
      </c>
      <c r="D851" t="s">
        <v>1752</v>
      </c>
      <c r="E851" t="s">
        <v>1901</v>
      </c>
      <c r="F851" s="4">
        <f>IF(ISBLANK(Sales_Fact[[#This Row],[Quantity]]),MEDIAN(Sales_Fact[Quantity]),Sales_Fact[[#This Row],[Quantity]])</f>
        <v>4</v>
      </c>
      <c r="G851" s="1">
        <f>IF(ISBLANK(Sales_Fact[[#This Row],[Unit_Price]]),MEDIAN(Sales_Fact[Unit_Price]),Sales_Fact[[#This Row],[Unit_Price]])</f>
        <v>329.06</v>
      </c>
      <c r="H851" s="2">
        <f>IF(ISBLANK(Sales_Fact[[#This Row],[Discount]]),MEDIAN(Sales_Fact[Discount]),Sales_Fact[[#This Row],[Discount]])</f>
        <v>0.04</v>
      </c>
      <c r="I851" t="s">
        <v>1868</v>
      </c>
      <c r="J851" s="1">
        <f>Sales_Fact[[#This Row],[Quantity2]]*Sales_Fact[[#This Row],[Unit_Price3]]*(1-Sales_Fact[[#This Row],[Discount4]])</f>
        <v>1263.5904</v>
      </c>
      <c r="K851" s="1">
        <f>Sales_Fact[[#This Row],[Quantity2]]*Sales_Fact[[#This Row],[Unit_Price3]]</f>
        <v>1316.24</v>
      </c>
      <c r="L851" s="1">
        <f>Sales_Fact[[#This Row],[Gross Amount]]*Sales_Fact[[#This Row],[Discount4]]</f>
        <v>52.6496</v>
      </c>
      <c r="M851" s="1" t="str">
        <f>IF(Sales_Fact[[#This Row],[Total_Amount5]]&gt;1000,"High Value","Standard")</f>
        <v>High Value</v>
      </c>
      <c r="N851" s="1" t="str">
        <f>_xlfn.XLOOKUP(D851,Product_Dim!$A$2:$A$101,Product_Dim!$B$2:$B$101,"Not Found")</f>
        <v>Smart LED Light Strip</v>
      </c>
      <c r="O851" s="1" t="str">
        <f>_xlfn.XLOOKUP(D851,Product_Dim!$A$2:$A$101,Product_Dim!$C$2:$C$101)</f>
        <v>Electronics</v>
      </c>
      <c r="P851" s="1">
        <f>_xlfn.XLOOKUP(D851,Product_Dim!$A$2:$A$101,Product_Dim!$H$2:$H$101)</f>
        <v>349.17</v>
      </c>
      <c r="Q851" s="1" t="str">
        <f>_xlfn.XLOOKUP(C851,'Customer_Dim'!$A$2:$A$501,'Customer_Dim'!$I$2:$I$501)</f>
        <v>Bronze</v>
      </c>
      <c r="R851" s="1" t="str">
        <f>_xlfn.XLOOKUP(C851,'Customer_Dim'!$A$2:$A$501,'Customer_Dim'!$D$2:$D$501)</f>
        <v>Male</v>
      </c>
      <c r="S851" s="1" t="str">
        <f>_xlfn.XLOOKUP(C851,'Customer_Dim'!$A$2:$A$501,'Customer_Dim'!$L$2:$L$501)</f>
        <v>Senior</v>
      </c>
      <c r="T851" s="1" t="str">
        <f>_xlfn.XLOOKUP(E851,Store_Dim!$A$2:$A$21,Store_Dim!$C$2:$C$21)</f>
        <v>East</v>
      </c>
      <c r="U851" s="1" t="str">
        <f>_xlfn.XLOOKUP(E851,Store_Dim!$A$2:$A$21,Store_Dim!$E$2:$E$21)</f>
        <v>Online</v>
      </c>
      <c r="V851" s="1">
        <f>Table8[[#This Row],[Cost]]*Table8[[#This Row],[Quantity]]</f>
        <v>1396.68</v>
      </c>
      <c r="W851" s="1">
        <f>Table8[[#This Row],[Total_Amount]]-Table8[[#This Row],[Total Cost]]</f>
        <v>-133.08960000000002</v>
      </c>
    </row>
    <row r="852" spans="1:23" x14ac:dyDescent="0.25">
      <c r="A852" t="s">
        <v>2186</v>
      </c>
      <c r="B852" s="3">
        <v>45268</v>
      </c>
      <c r="C852" t="s">
        <v>654</v>
      </c>
      <c r="D852" t="s">
        <v>1588</v>
      </c>
      <c r="E852" t="s">
        <v>1888</v>
      </c>
      <c r="F852" s="4">
        <f>IF(ISBLANK(Sales_Fact[[#This Row],[Quantity]]),MEDIAN(Sales_Fact[Quantity]),Sales_Fact[[#This Row],[Quantity]])</f>
        <v>1</v>
      </c>
      <c r="G852" s="21">
        <f>IF(ISBLANK(Sales_Fact[[#This Row],[Unit_Price]]),MEDIAN(Sales_Fact[Unit_Price]),Sales_Fact[[#This Row],[Unit_Price]])</f>
        <v>935.78</v>
      </c>
      <c r="H852" s="2">
        <f>IF(ISBLANK(Sales_Fact[[#This Row],[Discount]]),MEDIAN(Sales_Fact[Discount]),Sales_Fact[[#This Row],[Discount]])</f>
        <v>0.03</v>
      </c>
      <c r="I852" t="s">
        <v>1861</v>
      </c>
      <c r="J852" s="21">
        <f>Sales_Fact[[#This Row],[Quantity2]]*Sales_Fact[[#This Row],[Unit_Price3]]*(1-Sales_Fact[[#This Row],[Discount4]])</f>
        <v>907.70659999999998</v>
      </c>
      <c r="K852" s="21">
        <f>Sales_Fact[[#This Row],[Quantity2]]*Sales_Fact[[#This Row],[Unit_Price3]]</f>
        <v>935.78</v>
      </c>
      <c r="L852" s="21">
        <f>Sales_Fact[[#This Row],[Gross Amount]]*Sales_Fact[[#This Row],[Discount4]]</f>
        <v>28.073399999999999</v>
      </c>
      <c r="M852" s="1" t="str">
        <f>IF(Sales_Fact[[#This Row],[Total_Amount5]]&gt;1000,"High Value","Standard")</f>
        <v>Standard</v>
      </c>
      <c r="N852" s="1" t="str">
        <f>_xlfn.XLOOKUP(D852,Product_Dim!$A$2:$A$101,Product_Dim!$B$2:$B$101,"Not Found")</f>
        <v>Hair Strengthening Shampoo</v>
      </c>
      <c r="O852" s="1" t="str">
        <f>_xlfn.XLOOKUP(D852,Product_Dim!$A$2:$A$101,Product_Dim!$C$2:$C$101)</f>
        <v>Beauty</v>
      </c>
      <c r="P852" s="1">
        <f>_xlfn.XLOOKUP(D852,Product_Dim!$A$2:$A$101,Product_Dim!$H$2:$H$101)</f>
        <v>115.82</v>
      </c>
      <c r="Q852" s="1" t="str">
        <f>_xlfn.XLOOKUP(C852,'Customer_Dim'!$A$2:$A$501,'Customer_Dim'!$I$2:$I$501)</f>
        <v>Bronze</v>
      </c>
      <c r="R852" s="1" t="str">
        <f>_xlfn.XLOOKUP(C852,'Customer_Dim'!$A$2:$A$501,'Customer_Dim'!$D$2:$D$501)</f>
        <v>Male</v>
      </c>
      <c r="S852" s="1" t="str">
        <f>_xlfn.XLOOKUP(C852,'Customer_Dim'!$A$2:$A$501,'Customer_Dim'!$L$2:$L$501)</f>
        <v>Senior</v>
      </c>
      <c r="T852" s="1" t="str">
        <f>_xlfn.XLOOKUP(E852,Store_Dim!$A$2:$A$21,Store_Dim!$C$2:$C$21)</f>
        <v>North</v>
      </c>
      <c r="U852" s="1" t="str">
        <f>_xlfn.XLOOKUP(E852,Store_Dim!$A$2:$A$21,Store_Dim!$E$2:$E$21)</f>
        <v>Flagship</v>
      </c>
      <c r="V852" s="21">
        <f>Table8[[#This Row],[Cost]]*Table8[[#This Row],[Quantity]]</f>
        <v>115.82</v>
      </c>
      <c r="W852" s="21">
        <f>Table8[[#This Row],[Total_Amount]]-Table8[[#This Row],[Total Cost]]</f>
        <v>791.88660000000004</v>
      </c>
    </row>
    <row r="853" spans="1:23" hidden="1" x14ac:dyDescent="0.25">
      <c r="A853" t="s">
        <v>2480</v>
      </c>
      <c r="B853" s="3">
        <v>45765</v>
      </c>
      <c r="C853" t="s">
        <v>657</v>
      </c>
      <c r="D853" t="s">
        <v>1848</v>
      </c>
      <c r="E853" t="s">
        <v>1909</v>
      </c>
      <c r="F853" s="4">
        <f>IF(ISBLANK(Sales_Fact[[#This Row],[Quantity]]),MEDIAN(Sales_Fact[Quantity]),Sales_Fact[[#This Row],[Quantity]])</f>
        <v>4</v>
      </c>
      <c r="G853" s="1">
        <f>IF(ISBLANK(Sales_Fact[[#This Row],[Unit_Price]]),MEDIAN(Sales_Fact[Unit_Price]),Sales_Fact[[#This Row],[Unit_Price]])</f>
        <v>597.79999999999995</v>
      </c>
      <c r="H853" s="2">
        <f>IF(ISBLANK(Sales_Fact[[#This Row],[Discount]]),MEDIAN(Sales_Fact[Discount]),Sales_Fact[[#This Row],[Discount]])</f>
        <v>0.2</v>
      </c>
      <c r="I853" t="s">
        <v>1868</v>
      </c>
      <c r="J853" s="1">
        <f>Sales_Fact[[#This Row],[Quantity2]]*Sales_Fact[[#This Row],[Unit_Price3]]*(1-Sales_Fact[[#This Row],[Discount4]])</f>
        <v>1912.96</v>
      </c>
      <c r="K853" s="1">
        <f>Sales_Fact[[#This Row],[Quantity2]]*Sales_Fact[[#This Row],[Unit_Price3]]</f>
        <v>2391.1999999999998</v>
      </c>
      <c r="L853" s="1">
        <f>Sales_Fact[[#This Row],[Gross Amount]]*Sales_Fact[[#This Row],[Discount4]]</f>
        <v>478.24</v>
      </c>
      <c r="M853" s="1" t="str">
        <f>IF(Sales_Fact[[#This Row],[Total_Amount5]]&gt;1000,"High Value","Standard")</f>
        <v>High Value</v>
      </c>
      <c r="N853" s="1" t="str">
        <f>_xlfn.XLOOKUP(D853,Product_Dim!$A$2:$A$101,Product_Dim!$B$2:$B$101,"Not Found")</f>
        <v>Stainless Steel Cookware Set</v>
      </c>
      <c r="O853" s="1" t="str">
        <f>_xlfn.XLOOKUP(D853,Product_Dim!$A$2:$A$101,Product_Dim!$C$2:$C$101)</f>
        <v>Home</v>
      </c>
      <c r="P853" s="1">
        <f>_xlfn.XLOOKUP(D853,Product_Dim!$A$2:$A$101,Product_Dim!$H$2:$H$101)</f>
        <v>201.41</v>
      </c>
      <c r="Q853" s="1" t="str">
        <f>_xlfn.XLOOKUP(C853,'Customer_Dim'!$A$2:$A$501,'Customer_Dim'!$I$2:$I$501)</f>
        <v>Bronze</v>
      </c>
      <c r="R853" s="1" t="str">
        <f>_xlfn.XLOOKUP(C853,'Customer_Dim'!$A$2:$A$501,'Customer_Dim'!$D$2:$D$501)</f>
        <v>Male</v>
      </c>
      <c r="S853" s="1" t="str">
        <f>_xlfn.XLOOKUP(C853,'Customer_Dim'!$A$2:$A$501,'Customer_Dim'!$L$2:$L$501)</f>
        <v>Middle Age</v>
      </c>
      <c r="T853" s="1" t="str">
        <f>_xlfn.XLOOKUP(E853,Store_Dim!$A$2:$A$21,Store_Dim!$C$2:$C$21)</f>
        <v>South</v>
      </c>
      <c r="U853" s="1" t="str">
        <f>_xlfn.XLOOKUP(E853,Store_Dim!$A$2:$A$21,Store_Dim!$E$2:$E$21)</f>
        <v>Outlet</v>
      </c>
      <c r="V853" s="1">
        <f>Table8[[#This Row],[Cost]]*Table8[[#This Row],[Quantity]]</f>
        <v>805.64</v>
      </c>
      <c r="W853" s="1">
        <f>Table8[[#This Row],[Total_Amount]]-Table8[[#This Row],[Total Cost]]</f>
        <v>1107.3200000000002</v>
      </c>
    </row>
    <row r="854" spans="1:23" hidden="1" x14ac:dyDescent="0.25">
      <c r="A854" t="s">
        <v>2805</v>
      </c>
      <c r="B854" s="3">
        <v>45428</v>
      </c>
      <c r="C854" t="s">
        <v>657</v>
      </c>
      <c r="D854" t="s">
        <v>1578</v>
      </c>
      <c r="E854" t="s">
        <v>1913</v>
      </c>
      <c r="F854" s="4">
        <f>IF(ISBLANK(Sales_Fact[[#This Row],[Quantity]]),MEDIAN(Sales_Fact[Quantity]),Sales_Fact[[#This Row],[Quantity]])</f>
        <v>4</v>
      </c>
      <c r="G854" s="1">
        <f>IF(ISBLANK(Sales_Fact[[#This Row],[Unit_Price]]),MEDIAN(Sales_Fact[Unit_Price]),Sales_Fact[[#This Row],[Unit_Price]])</f>
        <v>266.98</v>
      </c>
      <c r="H854" s="2">
        <f>IF(ISBLANK(Sales_Fact[[#This Row],[Discount]]),MEDIAN(Sales_Fact[Discount]),Sales_Fact[[#This Row],[Discount]])</f>
        <v>0.16</v>
      </c>
      <c r="I854" t="s">
        <v>1861</v>
      </c>
      <c r="J854" s="1">
        <f>Sales_Fact[[#This Row],[Quantity2]]*Sales_Fact[[#This Row],[Unit_Price3]]*(1-Sales_Fact[[#This Row],[Discount4]])</f>
        <v>897.05280000000005</v>
      </c>
      <c r="K854" s="1">
        <f>Sales_Fact[[#This Row],[Quantity2]]*Sales_Fact[[#This Row],[Unit_Price3]]</f>
        <v>1067.92</v>
      </c>
      <c r="L854" s="1">
        <f>Sales_Fact[[#This Row],[Gross Amount]]*Sales_Fact[[#This Row],[Discount4]]</f>
        <v>170.86720000000003</v>
      </c>
      <c r="M854" s="1" t="str">
        <f>IF(Sales_Fact[[#This Row],[Total_Amount5]]&gt;1000,"High Value","Standard")</f>
        <v>Standard</v>
      </c>
      <c r="N854" s="1" t="str">
        <f>_xlfn.XLOOKUP(D854,Product_Dim!$A$2:$A$101,Product_Dim!$B$2:$B$101,"Not Found")</f>
        <v>Adjustable Dumbbell Set</v>
      </c>
      <c r="O854" s="1" t="str">
        <f>_xlfn.XLOOKUP(D854,Product_Dim!$A$2:$A$101,Product_Dim!$C$2:$C$101)</f>
        <v>Sports</v>
      </c>
      <c r="P854" s="1">
        <f>_xlfn.XLOOKUP(D854,Product_Dim!$A$2:$A$101,Product_Dim!$H$2:$H$101)</f>
        <v>495.72</v>
      </c>
      <c r="Q854" s="1" t="str">
        <f>_xlfn.XLOOKUP(C854,'Customer_Dim'!$A$2:$A$501,'Customer_Dim'!$I$2:$I$501)</f>
        <v>Bronze</v>
      </c>
      <c r="R854" s="1" t="str">
        <f>_xlfn.XLOOKUP(C854,'Customer_Dim'!$A$2:$A$501,'Customer_Dim'!$D$2:$D$501)</f>
        <v>Male</v>
      </c>
      <c r="S854" s="1" t="str">
        <f>_xlfn.XLOOKUP(C854,'Customer_Dim'!$A$2:$A$501,'Customer_Dim'!$L$2:$L$501)</f>
        <v>Middle Age</v>
      </c>
      <c r="T854" s="1" t="str">
        <f>_xlfn.XLOOKUP(E854,Store_Dim!$A$2:$A$21,Store_Dim!$C$2:$C$21)</f>
        <v>North</v>
      </c>
      <c r="U854" s="1" t="str">
        <f>_xlfn.XLOOKUP(E854,Store_Dim!$A$2:$A$21,Store_Dim!$E$2:$E$21)</f>
        <v>Online</v>
      </c>
      <c r="V854" s="1">
        <f>Table8[[#This Row],[Cost]]*Table8[[#This Row],[Quantity]]</f>
        <v>1982.88</v>
      </c>
      <c r="W854" s="1">
        <f>Table8[[#This Row],[Total_Amount]]-Table8[[#This Row],[Total Cost]]</f>
        <v>-1085.8272000000002</v>
      </c>
    </row>
    <row r="855" spans="1:23" hidden="1" x14ac:dyDescent="0.25">
      <c r="A855" t="s">
        <v>2100</v>
      </c>
      <c r="B855" s="3">
        <v>45943</v>
      </c>
      <c r="C855" t="s">
        <v>657</v>
      </c>
      <c r="D855" t="s">
        <v>1695</v>
      </c>
      <c r="E855" t="s">
        <v>1886</v>
      </c>
      <c r="F855" s="4">
        <f>IF(ISBLANK(Sales_Fact[[#This Row],[Quantity]]),MEDIAN(Sales_Fact[Quantity]),Sales_Fact[[#This Row],[Quantity]])</f>
        <v>3</v>
      </c>
      <c r="G855" s="1">
        <f>IF(ISBLANK(Sales_Fact[[#This Row],[Unit_Price]]),MEDIAN(Sales_Fact[Unit_Price]),Sales_Fact[[#This Row],[Unit_Price]])</f>
        <v>360.18</v>
      </c>
      <c r="H855" s="2">
        <f>IF(ISBLANK(Sales_Fact[[#This Row],[Discount]]),MEDIAN(Sales_Fact[Discount]),Sales_Fact[[#This Row],[Discount]])</f>
        <v>0.03</v>
      </c>
      <c r="I855" t="s">
        <v>1861</v>
      </c>
      <c r="J855" s="1">
        <f>Sales_Fact[[#This Row],[Quantity2]]*Sales_Fact[[#This Row],[Unit_Price3]]*(1-Sales_Fact[[#This Row],[Discount4]])</f>
        <v>1048.1237999999998</v>
      </c>
      <c r="K855" s="1">
        <f>Sales_Fact[[#This Row],[Quantity2]]*Sales_Fact[[#This Row],[Unit_Price3]]</f>
        <v>1080.54</v>
      </c>
      <c r="L855" s="1">
        <f>Sales_Fact[[#This Row],[Gross Amount]]*Sales_Fact[[#This Row],[Discount4]]</f>
        <v>32.416199999999996</v>
      </c>
      <c r="M855" s="1" t="str">
        <f>IF(Sales_Fact[[#This Row],[Total_Amount5]]&gt;1000,"High Value","Standard")</f>
        <v>High Value</v>
      </c>
      <c r="N855" s="1" t="str">
        <f>_xlfn.XLOOKUP(D855,Product_Dim!$A$2:$A$101,Product_Dim!$B$2:$B$101,"Not Found")</f>
        <v>Car Dashboard Phone Holder</v>
      </c>
      <c r="O855" s="1" t="str">
        <f>_xlfn.XLOOKUP(D855,Product_Dim!$A$2:$A$101,Product_Dim!$C$2:$C$101)</f>
        <v>Electronics</v>
      </c>
      <c r="P855" s="1">
        <f>_xlfn.XLOOKUP(D855,Product_Dim!$A$2:$A$101,Product_Dim!$H$2:$H$101)</f>
        <v>177.98</v>
      </c>
      <c r="Q855" s="1" t="str">
        <f>_xlfn.XLOOKUP(C855,'Customer_Dim'!$A$2:$A$501,'Customer_Dim'!$I$2:$I$501)</f>
        <v>Bronze</v>
      </c>
      <c r="R855" s="1" t="str">
        <f>_xlfn.XLOOKUP(C855,'Customer_Dim'!$A$2:$A$501,'Customer_Dim'!$D$2:$D$501)</f>
        <v>Male</v>
      </c>
      <c r="S855" s="1" t="str">
        <f>_xlfn.XLOOKUP(C855,'Customer_Dim'!$A$2:$A$501,'Customer_Dim'!$L$2:$L$501)</f>
        <v>Middle Age</v>
      </c>
      <c r="T855" s="1" t="str">
        <f>_xlfn.XLOOKUP(E855,Store_Dim!$A$2:$A$21,Store_Dim!$C$2:$C$21)</f>
        <v>West</v>
      </c>
      <c r="U855" s="1" t="str">
        <f>_xlfn.XLOOKUP(E855,Store_Dim!$A$2:$A$21,Store_Dim!$E$2:$E$21)</f>
        <v>Flagship</v>
      </c>
      <c r="V855" s="1">
        <f>Table8[[#This Row],[Cost]]*Table8[[#This Row],[Quantity]]</f>
        <v>533.93999999999994</v>
      </c>
      <c r="W855" s="1">
        <f>Table8[[#This Row],[Total_Amount]]-Table8[[#This Row],[Total Cost]]</f>
        <v>514.18379999999991</v>
      </c>
    </row>
    <row r="856" spans="1:23" hidden="1" x14ac:dyDescent="0.25">
      <c r="A856" t="s">
        <v>3871</v>
      </c>
      <c r="B856" s="3">
        <v>45806</v>
      </c>
      <c r="C856" t="s">
        <v>660</v>
      </c>
      <c r="D856" t="s">
        <v>1641</v>
      </c>
      <c r="E856" t="s">
        <v>1870</v>
      </c>
      <c r="F856" s="4">
        <f>IF(ISBLANK(Sales_Fact[[#This Row],[Quantity]]),MEDIAN(Sales_Fact[Quantity]),Sales_Fact[[#This Row],[Quantity]])</f>
        <v>3</v>
      </c>
      <c r="G856" s="1">
        <f>IF(ISBLANK(Sales_Fact[[#This Row],[Unit_Price]]),MEDIAN(Sales_Fact[Unit_Price]),Sales_Fact[[#This Row],[Unit_Price]])</f>
        <v>247.41</v>
      </c>
      <c r="H856" s="2">
        <f>IF(ISBLANK(Sales_Fact[[#This Row],[Discount]]),MEDIAN(Sales_Fact[Discount]),Sales_Fact[[#This Row],[Discount]])</f>
        <v>0.05</v>
      </c>
      <c r="I856" t="s">
        <v>1861</v>
      </c>
      <c r="J856" s="1">
        <f>Sales_Fact[[#This Row],[Quantity2]]*Sales_Fact[[#This Row],[Unit_Price3]]*(1-Sales_Fact[[#This Row],[Discount4]])</f>
        <v>705.11850000000004</v>
      </c>
      <c r="K856" s="1">
        <f>Sales_Fact[[#This Row],[Quantity2]]*Sales_Fact[[#This Row],[Unit_Price3]]</f>
        <v>742.23</v>
      </c>
      <c r="L856" s="1">
        <f>Sales_Fact[[#This Row],[Gross Amount]]*Sales_Fact[[#This Row],[Discount4]]</f>
        <v>37.111499999999999</v>
      </c>
      <c r="M856" s="1" t="str">
        <f>IF(Sales_Fact[[#This Row],[Total_Amount5]]&gt;1000,"High Value","Standard")</f>
        <v>Standard</v>
      </c>
      <c r="N856" s="1" t="str">
        <f>_xlfn.XLOOKUP(D856,Product_Dim!$A$2:$A$101,Product_Dim!$B$2:$B$101,"Not Found")</f>
        <v>Stainless Steel Cutlery Set</v>
      </c>
      <c r="O856" s="1" t="str">
        <f>_xlfn.XLOOKUP(D856,Product_Dim!$A$2:$A$101,Product_Dim!$C$2:$C$101)</f>
        <v>Home</v>
      </c>
      <c r="P856" s="1">
        <f>_xlfn.XLOOKUP(D856,Product_Dim!$A$2:$A$101,Product_Dim!$H$2:$H$101)</f>
        <v>19.52</v>
      </c>
      <c r="Q856" s="1" t="str">
        <f>_xlfn.XLOOKUP(C856,'Customer_Dim'!$A$2:$A$501,'Customer_Dim'!$I$2:$I$501)</f>
        <v>Platinum</v>
      </c>
      <c r="R856" s="1" t="str">
        <f>_xlfn.XLOOKUP(C856,'Customer_Dim'!$A$2:$A$501,'Customer_Dim'!$D$2:$D$501)</f>
        <v>Male</v>
      </c>
      <c r="S856" s="1" t="str">
        <f>_xlfn.XLOOKUP(C856,'Customer_Dim'!$A$2:$A$501,'Customer_Dim'!$L$2:$L$501)</f>
        <v>Middle Age</v>
      </c>
      <c r="T856" s="1" t="str">
        <f>_xlfn.XLOOKUP(E856,Store_Dim!$A$2:$A$21,Store_Dim!$C$2:$C$21)</f>
        <v>North</v>
      </c>
      <c r="U856" s="1" t="str">
        <f>_xlfn.XLOOKUP(E856,Store_Dim!$A$2:$A$21,Store_Dim!$E$2:$E$21)</f>
        <v>Outlet</v>
      </c>
      <c r="V856" s="1">
        <f>Table8[[#This Row],[Cost]]*Table8[[#This Row],[Quantity]]</f>
        <v>58.56</v>
      </c>
      <c r="W856" s="1">
        <f>Table8[[#This Row],[Total_Amount]]-Table8[[#This Row],[Total Cost]]</f>
        <v>646.55850000000009</v>
      </c>
    </row>
    <row r="857" spans="1:23" hidden="1" x14ac:dyDescent="0.25">
      <c r="A857" t="s">
        <v>2130</v>
      </c>
      <c r="B857" s="3">
        <v>45780</v>
      </c>
      <c r="C857" t="s">
        <v>660</v>
      </c>
      <c r="D857" t="s">
        <v>1594</v>
      </c>
      <c r="E857" t="s">
        <v>1879</v>
      </c>
      <c r="F857" s="4">
        <f>IF(ISBLANK(Sales_Fact[[#This Row],[Quantity]]),MEDIAN(Sales_Fact[Quantity]),Sales_Fact[[#This Row],[Quantity]])</f>
        <v>3</v>
      </c>
      <c r="G857" s="1">
        <f>IF(ISBLANK(Sales_Fact[[#This Row],[Unit_Price]]),MEDIAN(Sales_Fact[Unit_Price]),Sales_Fact[[#This Row],[Unit_Price]])</f>
        <v>674.66</v>
      </c>
      <c r="H857" s="2">
        <f>IF(ISBLANK(Sales_Fact[[#This Row],[Discount]]),MEDIAN(Sales_Fact[Discount]),Sales_Fact[[#This Row],[Discount]])</f>
        <v>0.23</v>
      </c>
      <c r="I857" t="s">
        <v>1864</v>
      </c>
      <c r="J857" s="1">
        <f>Sales_Fact[[#This Row],[Quantity2]]*Sales_Fact[[#This Row],[Unit_Price3]]*(1-Sales_Fact[[#This Row],[Discount4]])</f>
        <v>1558.4646</v>
      </c>
      <c r="K857" s="1">
        <f>Sales_Fact[[#This Row],[Quantity2]]*Sales_Fact[[#This Row],[Unit_Price3]]</f>
        <v>2023.98</v>
      </c>
      <c r="L857" s="1">
        <f>Sales_Fact[[#This Row],[Gross Amount]]*Sales_Fact[[#This Row],[Discount4]]</f>
        <v>465.5154</v>
      </c>
      <c r="M857" s="1" t="str">
        <f>IF(Sales_Fact[[#This Row],[Total_Amount5]]&gt;1000,"High Value","Standard")</f>
        <v>High Value</v>
      </c>
      <c r="N857" s="1" t="str">
        <f>_xlfn.XLOOKUP(D857,Product_Dim!$A$2:$A$101,Product_Dim!$B$2:$B$101,"Not Found")</f>
        <v>Decorative Wall Mirror</v>
      </c>
      <c r="O857" s="1" t="str">
        <f>_xlfn.XLOOKUP(D857,Product_Dim!$A$2:$A$101,Product_Dim!$C$2:$C$101)</f>
        <v>Home</v>
      </c>
      <c r="P857" s="1">
        <f>_xlfn.XLOOKUP(D857,Product_Dim!$A$2:$A$101,Product_Dim!$H$2:$H$101)</f>
        <v>48.01</v>
      </c>
      <c r="Q857" s="1" t="str">
        <f>_xlfn.XLOOKUP(C857,'Customer_Dim'!$A$2:$A$501,'Customer_Dim'!$I$2:$I$501)</f>
        <v>Platinum</v>
      </c>
      <c r="R857" s="1" t="str">
        <f>_xlfn.XLOOKUP(C857,'Customer_Dim'!$A$2:$A$501,'Customer_Dim'!$D$2:$D$501)</f>
        <v>Male</v>
      </c>
      <c r="S857" s="1" t="str">
        <f>_xlfn.XLOOKUP(C857,'Customer_Dim'!$A$2:$A$501,'Customer_Dim'!$L$2:$L$501)</f>
        <v>Middle Age</v>
      </c>
      <c r="T857" s="1" t="str">
        <f>_xlfn.XLOOKUP(E857,Store_Dim!$A$2:$A$21,Store_Dim!$C$2:$C$21)</f>
        <v>East</v>
      </c>
      <c r="U857" s="1" t="str">
        <f>_xlfn.XLOOKUP(E857,Store_Dim!$A$2:$A$21,Store_Dim!$E$2:$E$21)</f>
        <v>Flagship</v>
      </c>
      <c r="V857" s="1">
        <f>Table8[[#This Row],[Cost]]*Table8[[#This Row],[Quantity]]</f>
        <v>144.03</v>
      </c>
      <c r="W857" s="1">
        <f>Table8[[#This Row],[Total_Amount]]-Table8[[#This Row],[Total Cost]]</f>
        <v>1414.4346</v>
      </c>
    </row>
    <row r="858" spans="1:23" hidden="1" x14ac:dyDescent="0.25">
      <c r="A858" t="s">
        <v>2360</v>
      </c>
      <c r="B858" s="3">
        <v>45875</v>
      </c>
      <c r="C858" t="s">
        <v>660</v>
      </c>
      <c r="D858" t="s">
        <v>1725</v>
      </c>
      <c r="E858" t="s">
        <v>1886</v>
      </c>
      <c r="F858" s="4">
        <f>IF(ISBLANK(Sales_Fact[[#This Row],[Quantity]]),MEDIAN(Sales_Fact[Quantity]),Sales_Fact[[#This Row],[Quantity]])</f>
        <v>1</v>
      </c>
      <c r="G858" s="1">
        <f>IF(ISBLANK(Sales_Fact[[#This Row],[Unit_Price]]),MEDIAN(Sales_Fact[Unit_Price]),Sales_Fact[[#This Row],[Unit_Price]])</f>
        <v>913.98</v>
      </c>
      <c r="H858" s="2">
        <f>IF(ISBLANK(Sales_Fact[[#This Row],[Discount]]),MEDIAN(Sales_Fact[Discount]),Sales_Fact[[#This Row],[Discount]])</f>
        <v>0.27</v>
      </c>
      <c r="I858" t="s">
        <v>1868</v>
      </c>
      <c r="J858" s="1">
        <f>Sales_Fact[[#This Row],[Quantity2]]*Sales_Fact[[#This Row],[Unit_Price3]]*(1-Sales_Fact[[#This Row],[Discount4]])</f>
        <v>667.20539999999994</v>
      </c>
      <c r="K858" s="1">
        <f>Sales_Fact[[#This Row],[Quantity2]]*Sales_Fact[[#This Row],[Unit_Price3]]</f>
        <v>913.98</v>
      </c>
      <c r="L858" s="1">
        <f>Sales_Fact[[#This Row],[Gross Amount]]*Sales_Fact[[#This Row],[Discount4]]</f>
        <v>246.77460000000002</v>
      </c>
      <c r="M858" s="1" t="str">
        <f>IF(Sales_Fact[[#This Row],[Total_Amount5]]&gt;1000,"High Value","Standard")</f>
        <v>Standard</v>
      </c>
      <c r="N858" s="1" t="str">
        <f>_xlfn.XLOOKUP(D858,Product_Dim!$A$2:$A$101,Product_Dim!$B$2:$B$101,"Not Found")</f>
        <v>Womens Cotton Scarf</v>
      </c>
      <c r="O858" s="1" t="str">
        <f>_xlfn.XLOOKUP(D858,Product_Dim!$A$2:$A$101,Product_Dim!$C$2:$C$101)</f>
        <v>Clothing</v>
      </c>
      <c r="P858" s="1">
        <f>_xlfn.XLOOKUP(D858,Product_Dim!$A$2:$A$101,Product_Dim!$H$2:$H$101)</f>
        <v>113.83</v>
      </c>
      <c r="Q858" s="1" t="str">
        <f>_xlfn.XLOOKUP(C858,'Customer_Dim'!$A$2:$A$501,'Customer_Dim'!$I$2:$I$501)</f>
        <v>Platinum</v>
      </c>
      <c r="R858" s="1" t="str">
        <f>_xlfn.XLOOKUP(C858,'Customer_Dim'!$A$2:$A$501,'Customer_Dim'!$D$2:$D$501)</f>
        <v>Male</v>
      </c>
      <c r="S858" s="1" t="str">
        <f>_xlfn.XLOOKUP(C858,'Customer_Dim'!$A$2:$A$501,'Customer_Dim'!$L$2:$L$501)</f>
        <v>Middle Age</v>
      </c>
      <c r="T858" s="1" t="str">
        <f>_xlfn.XLOOKUP(E858,Store_Dim!$A$2:$A$21,Store_Dim!$C$2:$C$21)</f>
        <v>West</v>
      </c>
      <c r="U858" s="1" t="str">
        <f>_xlfn.XLOOKUP(E858,Store_Dim!$A$2:$A$21,Store_Dim!$E$2:$E$21)</f>
        <v>Flagship</v>
      </c>
      <c r="V858" s="1">
        <f>Table8[[#This Row],[Cost]]*Table8[[#This Row],[Quantity]]</f>
        <v>113.83</v>
      </c>
      <c r="W858" s="1">
        <f>Table8[[#This Row],[Total_Amount]]-Table8[[#This Row],[Total Cost]]</f>
        <v>553.3753999999999</v>
      </c>
    </row>
    <row r="859" spans="1:23" hidden="1" x14ac:dyDescent="0.25">
      <c r="A859" t="s">
        <v>1907</v>
      </c>
      <c r="B859" s="3">
        <v>45710</v>
      </c>
      <c r="C859" t="s">
        <v>660</v>
      </c>
      <c r="D859" t="s">
        <v>1782</v>
      </c>
      <c r="E859" t="s">
        <v>1866</v>
      </c>
      <c r="F859" s="4">
        <f>IF(ISBLANK(Sales_Fact[[#This Row],[Quantity]]),MEDIAN(Sales_Fact[Quantity]),Sales_Fact[[#This Row],[Quantity]])</f>
        <v>4</v>
      </c>
      <c r="G859" s="1">
        <f>IF(ISBLANK(Sales_Fact[[#This Row],[Unit_Price]]),MEDIAN(Sales_Fact[Unit_Price]),Sales_Fact[[#This Row],[Unit_Price]])</f>
        <v>370.5</v>
      </c>
      <c r="H859" s="2">
        <f>IF(ISBLANK(Sales_Fact[[#This Row],[Discount]]),MEDIAN(Sales_Fact[Discount]),Sales_Fact[[#This Row],[Discount]])</f>
        <v>0.13</v>
      </c>
      <c r="I859" t="s">
        <v>1861</v>
      </c>
      <c r="J859" s="1">
        <f>Sales_Fact[[#This Row],[Quantity2]]*Sales_Fact[[#This Row],[Unit_Price3]]*(1-Sales_Fact[[#This Row],[Discount4]])</f>
        <v>1289.3399999999999</v>
      </c>
      <c r="K859" s="1">
        <f>Sales_Fact[[#This Row],[Quantity2]]*Sales_Fact[[#This Row],[Unit_Price3]]</f>
        <v>1482</v>
      </c>
      <c r="L859" s="1">
        <f>Sales_Fact[[#This Row],[Gross Amount]]*Sales_Fact[[#This Row],[Discount4]]</f>
        <v>192.66</v>
      </c>
      <c r="M859" s="1" t="str">
        <f>IF(Sales_Fact[[#This Row],[Total_Amount5]]&gt;1000,"High Value","Standard")</f>
        <v>High Value</v>
      </c>
      <c r="N859" s="1" t="str">
        <f>_xlfn.XLOOKUP(D859,Product_Dim!$A$2:$A$101,Product_Dim!$B$2:$B$101,"Not Found")</f>
        <v>WiFi Mesh Router</v>
      </c>
      <c r="O859" s="1" t="str">
        <f>_xlfn.XLOOKUP(D859,Product_Dim!$A$2:$A$101,Product_Dim!$C$2:$C$101)</f>
        <v>Electronics</v>
      </c>
      <c r="P859" s="1">
        <f>_xlfn.XLOOKUP(D859,Product_Dim!$A$2:$A$101,Product_Dim!$H$2:$H$101)</f>
        <v>480.9</v>
      </c>
      <c r="Q859" s="1" t="str">
        <f>_xlfn.XLOOKUP(C859,'Customer_Dim'!$A$2:$A$501,'Customer_Dim'!$I$2:$I$501)</f>
        <v>Platinum</v>
      </c>
      <c r="R859" s="1" t="str">
        <f>_xlfn.XLOOKUP(C859,'Customer_Dim'!$A$2:$A$501,'Customer_Dim'!$D$2:$D$501)</f>
        <v>Male</v>
      </c>
      <c r="S859" s="1" t="str">
        <f>_xlfn.XLOOKUP(C859,'Customer_Dim'!$A$2:$A$501,'Customer_Dim'!$L$2:$L$501)</f>
        <v>Middle Age</v>
      </c>
      <c r="T859" s="1" t="str">
        <f>_xlfn.XLOOKUP(E859,Store_Dim!$A$2:$A$21,Store_Dim!$C$2:$C$21)</f>
        <v>West</v>
      </c>
      <c r="U859" s="1" t="str">
        <f>_xlfn.XLOOKUP(E859,Store_Dim!$A$2:$A$21,Store_Dim!$E$2:$E$21)</f>
        <v>Online</v>
      </c>
      <c r="V859" s="1">
        <f>Table8[[#This Row],[Cost]]*Table8[[#This Row],[Quantity]]</f>
        <v>1923.6</v>
      </c>
      <c r="W859" s="1">
        <f>Table8[[#This Row],[Total_Amount]]-Table8[[#This Row],[Total Cost]]</f>
        <v>-634.26</v>
      </c>
    </row>
    <row r="860" spans="1:23" hidden="1" x14ac:dyDescent="0.25">
      <c r="A860" t="s">
        <v>2019</v>
      </c>
      <c r="B860" s="3">
        <v>45827</v>
      </c>
      <c r="C860" t="s">
        <v>663</v>
      </c>
      <c r="D860" t="s">
        <v>1812</v>
      </c>
      <c r="E860" t="s">
        <v>1888</v>
      </c>
      <c r="F860" s="4">
        <f>IF(ISBLANK(Sales_Fact[[#This Row],[Quantity]]),MEDIAN(Sales_Fact[Quantity]),Sales_Fact[[#This Row],[Quantity]])</f>
        <v>1</v>
      </c>
      <c r="G860" s="1">
        <f>IF(ISBLANK(Sales_Fact[[#This Row],[Unit_Price]]),MEDIAN(Sales_Fact[Unit_Price]),Sales_Fact[[#This Row],[Unit_Price]])</f>
        <v>735.1</v>
      </c>
      <c r="H860" s="2">
        <f>IF(ISBLANK(Sales_Fact[[#This Row],[Discount]]),MEDIAN(Sales_Fact[Discount]),Sales_Fact[[#This Row],[Discount]])</f>
        <v>0.1</v>
      </c>
      <c r="I860" t="s">
        <v>1864</v>
      </c>
      <c r="J860" s="1">
        <f>Sales_Fact[[#This Row],[Quantity2]]*Sales_Fact[[#This Row],[Unit_Price3]]*(1-Sales_Fact[[#This Row],[Discount4]])</f>
        <v>661.59</v>
      </c>
      <c r="K860" s="1">
        <f>Sales_Fact[[#This Row],[Quantity2]]*Sales_Fact[[#This Row],[Unit_Price3]]</f>
        <v>735.1</v>
      </c>
      <c r="L860" s="1">
        <f>Sales_Fact[[#This Row],[Gross Amount]]*Sales_Fact[[#This Row],[Discount4]]</f>
        <v>73.510000000000005</v>
      </c>
      <c r="M860" s="1" t="str">
        <f>IF(Sales_Fact[[#This Row],[Total_Amount5]]&gt;1000,"High Value","Standard")</f>
        <v>Standard</v>
      </c>
      <c r="N860" s="1" t="str">
        <f>_xlfn.XLOOKUP(D860,Product_Dim!$A$2:$A$101,Product_Dim!$B$2:$B$101,"Not Found")</f>
        <v>LED Bedside Lamp</v>
      </c>
      <c r="O860" s="1" t="str">
        <f>_xlfn.XLOOKUP(D860,Product_Dim!$A$2:$A$101,Product_Dim!$C$2:$C$101)</f>
        <v>Home</v>
      </c>
      <c r="P860" s="1">
        <f>_xlfn.XLOOKUP(D860,Product_Dim!$A$2:$A$101,Product_Dim!$H$2:$H$101)</f>
        <v>371.38</v>
      </c>
      <c r="Q860" s="1" t="str">
        <f>_xlfn.XLOOKUP(C860,'Customer_Dim'!$A$2:$A$501,'Customer_Dim'!$I$2:$I$501)</f>
        <v>Bronze</v>
      </c>
      <c r="R860" s="1" t="str">
        <f>_xlfn.XLOOKUP(C860,'Customer_Dim'!$A$2:$A$501,'Customer_Dim'!$D$2:$D$501)</f>
        <v>Female</v>
      </c>
      <c r="S860" s="1" t="str">
        <f>_xlfn.XLOOKUP(C860,'Customer_Dim'!$A$2:$A$501,'Customer_Dim'!$L$2:$L$501)</f>
        <v>Young</v>
      </c>
      <c r="T860" s="1" t="str">
        <f>_xlfn.XLOOKUP(E860,Store_Dim!$A$2:$A$21,Store_Dim!$C$2:$C$21)</f>
        <v>North</v>
      </c>
      <c r="U860" s="1" t="str">
        <f>_xlfn.XLOOKUP(E860,Store_Dim!$A$2:$A$21,Store_Dim!$E$2:$E$21)</f>
        <v>Flagship</v>
      </c>
      <c r="V860" s="1">
        <f>Table8[[#This Row],[Cost]]*Table8[[#This Row],[Quantity]]</f>
        <v>371.38</v>
      </c>
      <c r="W860" s="1">
        <f>Table8[[#This Row],[Total_Amount]]-Table8[[#This Row],[Total Cost]]</f>
        <v>290.21000000000004</v>
      </c>
    </row>
    <row r="861" spans="1:23" hidden="1" x14ac:dyDescent="0.25">
      <c r="A861" t="s">
        <v>2420</v>
      </c>
      <c r="B861" s="3">
        <v>45697</v>
      </c>
      <c r="C861" t="s">
        <v>663</v>
      </c>
      <c r="D861" t="s">
        <v>1812</v>
      </c>
      <c r="E861" t="s">
        <v>1890</v>
      </c>
      <c r="F861" s="4">
        <f>IF(ISBLANK(Sales_Fact[[#This Row],[Quantity]]),MEDIAN(Sales_Fact[Quantity]),Sales_Fact[[#This Row],[Quantity]])</f>
        <v>3</v>
      </c>
      <c r="G861" s="1">
        <f>IF(ISBLANK(Sales_Fact[[#This Row],[Unit_Price]]),MEDIAN(Sales_Fact[Unit_Price]),Sales_Fact[[#This Row],[Unit_Price]])</f>
        <v>448.55</v>
      </c>
      <c r="H861" s="2">
        <f>IF(ISBLANK(Sales_Fact[[#This Row],[Discount]]),MEDIAN(Sales_Fact[Discount]),Sales_Fact[[#This Row],[Discount]])</f>
        <v>0.05</v>
      </c>
      <c r="I861" t="s">
        <v>1868</v>
      </c>
      <c r="J861" s="1">
        <f>Sales_Fact[[#This Row],[Quantity2]]*Sales_Fact[[#This Row],[Unit_Price3]]*(1-Sales_Fact[[#This Row],[Discount4]])</f>
        <v>1278.3675000000001</v>
      </c>
      <c r="K861" s="1">
        <f>Sales_Fact[[#This Row],[Quantity2]]*Sales_Fact[[#This Row],[Unit_Price3]]</f>
        <v>1345.65</v>
      </c>
      <c r="L861" s="1">
        <f>Sales_Fact[[#This Row],[Gross Amount]]*Sales_Fact[[#This Row],[Discount4]]</f>
        <v>67.282500000000013</v>
      </c>
      <c r="M861" s="1" t="str">
        <f>IF(Sales_Fact[[#This Row],[Total_Amount5]]&gt;1000,"High Value","Standard")</f>
        <v>High Value</v>
      </c>
      <c r="N861" s="1" t="str">
        <f>_xlfn.XLOOKUP(D861,Product_Dim!$A$2:$A$101,Product_Dim!$B$2:$B$101,"Not Found")</f>
        <v>LED Bedside Lamp</v>
      </c>
      <c r="O861" s="1" t="str">
        <f>_xlfn.XLOOKUP(D861,Product_Dim!$A$2:$A$101,Product_Dim!$C$2:$C$101)</f>
        <v>Home</v>
      </c>
      <c r="P861" s="1">
        <f>_xlfn.XLOOKUP(D861,Product_Dim!$A$2:$A$101,Product_Dim!$H$2:$H$101)</f>
        <v>371.38</v>
      </c>
      <c r="Q861" s="1" t="str">
        <f>_xlfn.XLOOKUP(C861,'Customer_Dim'!$A$2:$A$501,'Customer_Dim'!$I$2:$I$501)</f>
        <v>Bronze</v>
      </c>
      <c r="R861" s="1" t="str">
        <f>_xlfn.XLOOKUP(C861,'Customer_Dim'!$A$2:$A$501,'Customer_Dim'!$D$2:$D$501)</f>
        <v>Female</v>
      </c>
      <c r="S861" s="1" t="str">
        <f>_xlfn.XLOOKUP(C861,'Customer_Dim'!$A$2:$A$501,'Customer_Dim'!$L$2:$L$501)</f>
        <v>Young</v>
      </c>
      <c r="T861" s="1" t="str">
        <f>_xlfn.XLOOKUP(E861,Store_Dim!$A$2:$A$21,Store_Dim!$C$2:$C$21)</f>
        <v>South</v>
      </c>
      <c r="U861" s="1" t="str">
        <f>_xlfn.XLOOKUP(E861,Store_Dim!$A$2:$A$21,Store_Dim!$E$2:$E$21)</f>
        <v>Flagship</v>
      </c>
      <c r="V861" s="1">
        <f>Table8[[#This Row],[Cost]]*Table8[[#This Row],[Quantity]]</f>
        <v>1114.1399999999999</v>
      </c>
      <c r="W861" s="1">
        <f>Table8[[#This Row],[Total_Amount]]-Table8[[#This Row],[Total Cost]]</f>
        <v>164.22750000000019</v>
      </c>
    </row>
    <row r="862" spans="1:23" hidden="1" x14ac:dyDescent="0.25">
      <c r="A862" t="s">
        <v>3732</v>
      </c>
      <c r="B862" s="3">
        <v>45716</v>
      </c>
      <c r="C862" t="s">
        <v>663</v>
      </c>
      <c r="D862" t="s">
        <v>1680</v>
      </c>
      <c r="E862" t="s">
        <v>1870</v>
      </c>
      <c r="F862" s="4">
        <f>IF(ISBLANK(Sales_Fact[[#This Row],[Quantity]]),MEDIAN(Sales_Fact[Quantity]),Sales_Fact[[#This Row],[Quantity]])</f>
        <v>3</v>
      </c>
      <c r="G862" s="1">
        <f>IF(ISBLANK(Sales_Fact[[#This Row],[Unit_Price]]),MEDIAN(Sales_Fact[Unit_Price]),Sales_Fact[[#This Row],[Unit_Price]])</f>
        <v>904.96</v>
      </c>
      <c r="H862" s="2">
        <f>IF(ISBLANK(Sales_Fact[[#This Row],[Discount]]),MEDIAN(Sales_Fact[Discount]),Sales_Fact[[#This Row],[Discount]])</f>
        <v>7.0000000000000007E-2</v>
      </c>
      <c r="I862" t="s">
        <v>1861</v>
      </c>
      <c r="J862" s="1">
        <f>Sales_Fact[[#This Row],[Quantity2]]*Sales_Fact[[#This Row],[Unit_Price3]]*(1-Sales_Fact[[#This Row],[Discount4]])</f>
        <v>2524.8384000000001</v>
      </c>
      <c r="K862" s="1">
        <f>Sales_Fact[[#This Row],[Quantity2]]*Sales_Fact[[#This Row],[Unit_Price3]]</f>
        <v>2714.88</v>
      </c>
      <c r="L862" s="1">
        <f>Sales_Fact[[#This Row],[Gross Amount]]*Sales_Fact[[#This Row],[Discount4]]</f>
        <v>190.04160000000002</v>
      </c>
      <c r="M862" s="1" t="str">
        <f>IF(Sales_Fact[[#This Row],[Total_Amount5]]&gt;1000,"High Value","Standard")</f>
        <v>High Value</v>
      </c>
      <c r="N862" s="1" t="str">
        <f>_xlfn.XLOOKUP(D862,Product_Dim!$A$2:$A$101,Product_Dim!$B$2:$B$101,"Not Found")</f>
        <v>USB External Hard Drive</v>
      </c>
      <c r="O862" s="1" t="str">
        <f>_xlfn.XLOOKUP(D862,Product_Dim!$A$2:$A$101,Product_Dim!$C$2:$C$101)</f>
        <v>Electronics</v>
      </c>
      <c r="P862" s="1">
        <f>_xlfn.XLOOKUP(D862,Product_Dim!$A$2:$A$101,Product_Dim!$H$2:$H$101)</f>
        <v>253.33</v>
      </c>
      <c r="Q862" s="1" t="str">
        <f>_xlfn.XLOOKUP(C862,'Customer_Dim'!$A$2:$A$501,'Customer_Dim'!$I$2:$I$501)</f>
        <v>Bronze</v>
      </c>
      <c r="R862" s="1" t="str">
        <f>_xlfn.XLOOKUP(C862,'Customer_Dim'!$A$2:$A$501,'Customer_Dim'!$D$2:$D$501)</f>
        <v>Female</v>
      </c>
      <c r="S862" s="1" t="str">
        <f>_xlfn.XLOOKUP(C862,'Customer_Dim'!$A$2:$A$501,'Customer_Dim'!$L$2:$L$501)</f>
        <v>Young</v>
      </c>
      <c r="T862" s="1" t="str">
        <f>_xlfn.XLOOKUP(E862,Store_Dim!$A$2:$A$21,Store_Dim!$C$2:$C$21)</f>
        <v>North</v>
      </c>
      <c r="U862" s="1" t="str">
        <f>_xlfn.XLOOKUP(E862,Store_Dim!$A$2:$A$21,Store_Dim!$E$2:$E$21)</f>
        <v>Outlet</v>
      </c>
      <c r="V862" s="1">
        <f>Table8[[#This Row],[Cost]]*Table8[[#This Row],[Quantity]]</f>
        <v>759.99</v>
      </c>
      <c r="W862" s="1">
        <f>Table8[[#This Row],[Total_Amount]]-Table8[[#This Row],[Total Cost]]</f>
        <v>1764.8484000000001</v>
      </c>
    </row>
    <row r="863" spans="1:23" hidden="1" x14ac:dyDescent="0.25">
      <c r="A863" t="s">
        <v>2774</v>
      </c>
      <c r="B863" s="3">
        <v>45876</v>
      </c>
      <c r="C863" t="s">
        <v>663</v>
      </c>
      <c r="D863" t="s">
        <v>1644</v>
      </c>
      <c r="E863" t="s">
        <v>1901</v>
      </c>
      <c r="F863" s="4">
        <f>IF(ISBLANK(Sales_Fact[[#This Row],[Quantity]]),MEDIAN(Sales_Fact[Quantity]),Sales_Fact[[#This Row],[Quantity]])</f>
        <v>4</v>
      </c>
      <c r="G863" s="1">
        <f>IF(ISBLANK(Sales_Fact[[#This Row],[Unit_Price]]),MEDIAN(Sales_Fact[Unit_Price]),Sales_Fact[[#This Row],[Unit_Price]])</f>
        <v>408.72</v>
      </c>
      <c r="H863" s="2">
        <f>IF(ISBLANK(Sales_Fact[[#This Row],[Discount]]),MEDIAN(Sales_Fact[Discount]),Sales_Fact[[#This Row],[Discount]])</f>
        <v>0.16</v>
      </c>
      <c r="I863" t="s">
        <v>1868</v>
      </c>
      <c r="J863" s="1">
        <f>Sales_Fact[[#This Row],[Quantity2]]*Sales_Fact[[#This Row],[Unit_Price3]]*(1-Sales_Fact[[#This Row],[Discount4]])</f>
        <v>1373.2991999999999</v>
      </c>
      <c r="K863" s="1">
        <f>Sales_Fact[[#This Row],[Quantity2]]*Sales_Fact[[#This Row],[Unit_Price3]]</f>
        <v>1634.88</v>
      </c>
      <c r="L863" s="1">
        <f>Sales_Fact[[#This Row],[Gross Amount]]*Sales_Fact[[#This Row],[Discount4]]</f>
        <v>261.58080000000001</v>
      </c>
      <c r="M863" s="1" t="str">
        <f>IF(Sales_Fact[[#This Row],[Total_Amount5]]&gt;1000,"High Value","Standard")</f>
        <v>High Value</v>
      </c>
      <c r="N863" s="1" t="str">
        <f>_xlfn.XLOOKUP(D863,Product_Dim!$A$2:$A$101,Product_Dim!$B$2:$B$101,"Not Found")</f>
        <v>Basketball</v>
      </c>
      <c r="O863" s="1" t="str">
        <f>_xlfn.XLOOKUP(D863,Product_Dim!$A$2:$A$101,Product_Dim!$C$2:$C$101)</f>
        <v>Sports</v>
      </c>
      <c r="P863" s="1">
        <f>_xlfn.XLOOKUP(D863,Product_Dim!$A$2:$A$101,Product_Dim!$H$2:$H$101)</f>
        <v>204.39</v>
      </c>
      <c r="Q863" s="1" t="str">
        <f>_xlfn.XLOOKUP(C863,'Customer_Dim'!$A$2:$A$501,'Customer_Dim'!$I$2:$I$501)</f>
        <v>Bronze</v>
      </c>
      <c r="R863" s="1" t="str">
        <f>_xlfn.XLOOKUP(C863,'Customer_Dim'!$A$2:$A$501,'Customer_Dim'!$D$2:$D$501)</f>
        <v>Female</v>
      </c>
      <c r="S863" s="1" t="str">
        <f>_xlfn.XLOOKUP(C863,'Customer_Dim'!$A$2:$A$501,'Customer_Dim'!$L$2:$L$501)</f>
        <v>Young</v>
      </c>
      <c r="T863" s="1" t="str">
        <f>_xlfn.XLOOKUP(E863,Store_Dim!$A$2:$A$21,Store_Dim!$C$2:$C$21)</f>
        <v>East</v>
      </c>
      <c r="U863" s="1" t="str">
        <f>_xlfn.XLOOKUP(E863,Store_Dim!$A$2:$A$21,Store_Dim!$E$2:$E$21)</f>
        <v>Online</v>
      </c>
      <c r="V863" s="1">
        <f>Table8[[#This Row],[Cost]]*Table8[[#This Row],[Quantity]]</f>
        <v>817.56</v>
      </c>
      <c r="W863" s="1">
        <f>Table8[[#This Row],[Total_Amount]]-Table8[[#This Row],[Total Cost]]</f>
        <v>555.73919999999998</v>
      </c>
    </row>
    <row r="864" spans="1:23" x14ac:dyDescent="0.25">
      <c r="A864" t="s">
        <v>3694</v>
      </c>
      <c r="B864" s="3">
        <v>45474</v>
      </c>
      <c r="C864" t="s">
        <v>663</v>
      </c>
      <c r="D864" t="s">
        <v>1698</v>
      </c>
      <c r="E864" t="s">
        <v>1931</v>
      </c>
      <c r="F864" s="4">
        <f>IF(ISBLANK(Sales_Fact[[#This Row],[Quantity]]),MEDIAN(Sales_Fact[Quantity]),Sales_Fact[[#This Row],[Quantity]])</f>
        <v>4</v>
      </c>
      <c r="G864" s="21">
        <f>IF(ISBLANK(Sales_Fact[[#This Row],[Unit_Price]]),MEDIAN(Sales_Fact[Unit_Price]),Sales_Fact[[#This Row],[Unit_Price]])</f>
        <v>770.65</v>
      </c>
      <c r="H864" s="2">
        <f>IF(ISBLANK(Sales_Fact[[#This Row],[Discount]]),MEDIAN(Sales_Fact[Discount]),Sales_Fact[[#This Row],[Discount]])</f>
        <v>0.27</v>
      </c>
      <c r="I864" t="s">
        <v>1861</v>
      </c>
      <c r="J864" s="21">
        <f>Sales_Fact[[#This Row],[Quantity2]]*Sales_Fact[[#This Row],[Unit_Price3]]*(1-Sales_Fact[[#This Row],[Discount4]])</f>
        <v>2250.2979999999998</v>
      </c>
      <c r="K864" s="21">
        <f>Sales_Fact[[#This Row],[Quantity2]]*Sales_Fact[[#This Row],[Unit_Price3]]</f>
        <v>3082.6</v>
      </c>
      <c r="L864" s="21">
        <f>Sales_Fact[[#This Row],[Gross Amount]]*Sales_Fact[[#This Row],[Discount4]]</f>
        <v>832.30200000000002</v>
      </c>
      <c r="M864" s="1" t="str">
        <f>IF(Sales_Fact[[#This Row],[Total_Amount5]]&gt;1000,"High Value","Standard")</f>
        <v>High Value</v>
      </c>
      <c r="N864" s="1" t="str">
        <f>_xlfn.XLOOKUP(D864,Product_Dim!$A$2:$A$101,Product_Dim!$B$2:$B$101,"Not Found")</f>
        <v>Men's Roll-On Perfume</v>
      </c>
      <c r="O864" s="1" t="str">
        <f>_xlfn.XLOOKUP(D864,Product_Dim!$A$2:$A$101,Product_Dim!$C$2:$C$101)</f>
        <v>Beauty</v>
      </c>
      <c r="P864" s="1">
        <f>_xlfn.XLOOKUP(D864,Product_Dim!$A$2:$A$101,Product_Dim!$H$2:$H$101)</f>
        <v>43.29</v>
      </c>
      <c r="Q864" s="1" t="str">
        <f>_xlfn.XLOOKUP(C864,'Customer_Dim'!$A$2:$A$501,'Customer_Dim'!$I$2:$I$501)</f>
        <v>Bronze</v>
      </c>
      <c r="R864" s="1" t="str">
        <f>_xlfn.XLOOKUP(C864,'Customer_Dim'!$A$2:$A$501,'Customer_Dim'!$D$2:$D$501)</f>
        <v>Female</v>
      </c>
      <c r="S864" s="1" t="str">
        <f>_xlfn.XLOOKUP(C864,'Customer_Dim'!$A$2:$A$501,'Customer_Dim'!$L$2:$L$501)</f>
        <v>Young</v>
      </c>
      <c r="T864" s="1" t="str">
        <f>_xlfn.XLOOKUP(E864,Store_Dim!$A$2:$A$21,Store_Dim!$C$2:$C$21)</f>
        <v>South</v>
      </c>
      <c r="U864" s="1" t="str">
        <f>_xlfn.XLOOKUP(E864,Store_Dim!$A$2:$A$21,Store_Dim!$E$2:$E$21)</f>
        <v>Online</v>
      </c>
      <c r="V864" s="21">
        <f>Table8[[#This Row],[Cost]]*Table8[[#This Row],[Quantity]]</f>
        <v>173.16</v>
      </c>
      <c r="W864" s="21">
        <f>Table8[[#This Row],[Total_Amount]]-Table8[[#This Row],[Total Cost]]</f>
        <v>2077.1379999999999</v>
      </c>
    </row>
    <row r="865" spans="1:23" x14ac:dyDescent="0.25">
      <c r="A865" t="s">
        <v>2289</v>
      </c>
      <c r="B865" s="3">
        <v>45576</v>
      </c>
      <c r="C865" t="s">
        <v>663</v>
      </c>
      <c r="D865" t="s">
        <v>1764</v>
      </c>
      <c r="E865" t="s">
        <v>1913</v>
      </c>
      <c r="F865" s="4">
        <f>IF(ISBLANK(Sales_Fact[[#This Row],[Quantity]]),MEDIAN(Sales_Fact[Quantity]),Sales_Fact[[#This Row],[Quantity]])</f>
        <v>1</v>
      </c>
      <c r="G865" s="21">
        <f>IF(ISBLANK(Sales_Fact[[#This Row],[Unit_Price]]),MEDIAN(Sales_Fact[Unit_Price]),Sales_Fact[[#This Row],[Unit_Price]])</f>
        <v>649.22</v>
      </c>
      <c r="H865" s="2">
        <f>IF(ISBLANK(Sales_Fact[[#This Row],[Discount]]),MEDIAN(Sales_Fact[Discount]),Sales_Fact[[#This Row],[Discount]])</f>
        <v>0.03</v>
      </c>
      <c r="I865" t="s">
        <v>1868</v>
      </c>
      <c r="J865" s="21">
        <f>Sales_Fact[[#This Row],[Quantity2]]*Sales_Fact[[#This Row],[Unit_Price3]]*(1-Sales_Fact[[#This Row],[Discount4]])</f>
        <v>629.74340000000007</v>
      </c>
      <c r="K865" s="21">
        <f>Sales_Fact[[#This Row],[Quantity2]]*Sales_Fact[[#This Row],[Unit_Price3]]</f>
        <v>649.22</v>
      </c>
      <c r="L865" s="21">
        <f>Sales_Fact[[#This Row],[Gross Amount]]*Sales_Fact[[#This Row],[Discount4]]</f>
        <v>19.476600000000001</v>
      </c>
      <c r="M865" s="1" t="str">
        <f>IF(Sales_Fact[[#This Row],[Total_Amount5]]&gt;1000,"High Value","Standard")</f>
        <v>Standard</v>
      </c>
      <c r="N865" s="1" t="str">
        <f>_xlfn.XLOOKUP(D865,Product_Dim!$A$2:$A$101,Product_Dim!$B$2:$B$101,"Not Found")</f>
        <v>Hair Repair Oil Treatment</v>
      </c>
      <c r="O865" s="1" t="str">
        <f>_xlfn.XLOOKUP(D865,Product_Dim!$A$2:$A$101,Product_Dim!$C$2:$C$101)</f>
        <v>Beauty</v>
      </c>
      <c r="P865" s="1">
        <f>_xlfn.XLOOKUP(D865,Product_Dim!$A$2:$A$101,Product_Dim!$H$2:$H$101)</f>
        <v>214.32</v>
      </c>
      <c r="Q865" s="1" t="str">
        <f>_xlfn.XLOOKUP(C865,'Customer_Dim'!$A$2:$A$501,'Customer_Dim'!$I$2:$I$501)</f>
        <v>Bronze</v>
      </c>
      <c r="R865" s="1" t="str">
        <f>_xlfn.XLOOKUP(C865,'Customer_Dim'!$A$2:$A$501,'Customer_Dim'!$D$2:$D$501)</f>
        <v>Female</v>
      </c>
      <c r="S865" s="1" t="str">
        <f>_xlfn.XLOOKUP(C865,'Customer_Dim'!$A$2:$A$501,'Customer_Dim'!$L$2:$L$501)</f>
        <v>Young</v>
      </c>
      <c r="T865" s="1" t="str">
        <f>_xlfn.XLOOKUP(E865,Store_Dim!$A$2:$A$21,Store_Dim!$C$2:$C$21)</f>
        <v>North</v>
      </c>
      <c r="U865" s="1" t="str">
        <f>_xlfn.XLOOKUP(E865,Store_Dim!$A$2:$A$21,Store_Dim!$E$2:$E$21)</f>
        <v>Online</v>
      </c>
      <c r="V865" s="21">
        <f>Table8[[#This Row],[Cost]]*Table8[[#This Row],[Quantity]]</f>
        <v>214.32</v>
      </c>
      <c r="W865" s="21">
        <f>Table8[[#This Row],[Total_Amount]]-Table8[[#This Row],[Total Cost]]</f>
        <v>415.42340000000007</v>
      </c>
    </row>
    <row r="866" spans="1:23" hidden="1" x14ac:dyDescent="0.25">
      <c r="A866" t="s">
        <v>3622</v>
      </c>
      <c r="B866" s="3">
        <v>45843</v>
      </c>
      <c r="C866" t="s">
        <v>666</v>
      </c>
      <c r="D866" t="s">
        <v>1659</v>
      </c>
      <c r="E866" t="s">
        <v>1896</v>
      </c>
      <c r="F866" s="4">
        <f>IF(ISBLANK(Sales_Fact[[#This Row],[Quantity]]),MEDIAN(Sales_Fact[Quantity]),Sales_Fact[[#This Row],[Quantity]])</f>
        <v>2</v>
      </c>
      <c r="G866" s="1">
        <f>IF(ISBLANK(Sales_Fact[[#This Row],[Unit_Price]]),MEDIAN(Sales_Fact[Unit_Price]),Sales_Fact[[#This Row],[Unit_Price]])</f>
        <v>379.78</v>
      </c>
      <c r="H866" s="2">
        <f>IF(ISBLANK(Sales_Fact[[#This Row],[Discount]]),MEDIAN(Sales_Fact[Discount]),Sales_Fact[[#This Row],[Discount]])</f>
        <v>0.2</v>
      </c>
      <c r="I866" t="s">
        <v>1861</v>
      </c>
      <c r="J866" s="1">
        <f>Sales_Fact[[#This Row],[Quantity2]]*Sales_Fact[[#This Row],[Unit_Price3]]*(1-Sales_Fact[[#This Row],[Discount4]])</f>
        <v>607.64800000000002</v>
      </c>
      <c r="K866" s="1">
        <f>Sales_Fact[[#This Row],[Quantity2]]*Sales_Fact[[#This Row],[Unit_Price3]]</f>
        <v>759.56</v>
      </c>
      <c r="L866" s="1">
        <f>Sales_Fact[[#This Row],[Gross Amount]]*Sales_Fact[[#This Row],[Discount4]]</f>
        <v>151.91200000000001</v>
      </c>
      <c r="M866" s="1" t="str">
        <f>IF(Sales_Fact[[#This Row],[Total_Amount5]]&gt;1000,"High Value","Standard")</f>
        <v>Standard</v>
      </c>
      <c r="N866" s="1" t="str">
        <f>_xlfn.XLOOKUP(D866,Product_Dim!$A$2:$A$101,Product_Dim!$B$2:$B$101,"Not Found")</f>
        <v>Women's Summer Dress</v>
      </c>
      <c r="O866" s="1" t="str">
        <f>_xlfn.XLOOKUP(D866,Product_Dim!$A$2:$A$101,Product_Dim!$C$2:$C$101)</f>
        <v>Clothing</v>
      </c>
      <c r="P866" s="1">
        <f>_xlfn.XLOOKUP(D866,Product_Dim!$A$2:$A$101,Product_Dim!$H$2:$H$101)</f>
        <v>223.43</v>
      </c>
      <c r="Q866" s="1" t="str">
        <f>_xlfn.XLOOKUP(C866,'Customer_Dim'!$A$2:$A$501,'Customer_Dim'!$I$2:$I$501)</f>
        <v>Platinum</v>
      </c>
      <c r="R866" s="1" t="str">
        <f>_xlfn.XLOOKUP(C866,'Customer_Dim'!$A$2:$A$501,'Customer_Dim'!$D$2:$D$501)</f>
        <v>Female</v>
      </c>
      <c r="S866" s="1" t="str">
        <f>_xlfn.XLOOKUP(C866,'Customer_Dim'!$A$2:$A$501,'Customer_Dim'!$L$2:$L$501)</f>
        <v>Middle Age</v>
      </c>
      <c r="T866" s="1" t="str">
        <f>_xlfn.XLOOKUP(E866,Store_Dim!$A$2:$A$21,Store_Dim!$C$2:$C$21)</f>
        <v>East</v>
      </c>
      <c r="U866" s="1" t="str">
        <f>_xlfn.XLOOKUP(E866,Store_Dim!$A$2:$A$21,Store_Dim!$E$2:$E$21)</f>
        <v>Flagship</v>
      </c>
      <c r="V866" s="1">
        <f>Table8[[#This Row],[Cost]]*Table8[[#This Row],[Quantity]]</f>
        <v>446.86</v>
      </c>
      <c r="W866" s="1">
        <f>Table8[[#This Row],[Total_Amount]]-Table8[[#This Row],[Total Cost]]</f>
        <v>160.78800000000001</v>
      </c>
    </row>
    <row r="867" spans="1:23" hidden="1" x14ac:dyDescent="0.25">
      <c r="A867" t="s">
        <v>3412</v>
      </c>
      <c r="B867" s="3">
        <v>45239</v>
      </c>
      <c r="C867" t="s">
        <v>666</v>
      </c>
      <c r="D867" t="s">
        <v>1668</v>
      </c>
      <c r="E867" t="s">
        <v>1888</v>
      </c>
      <c r="F867" s="4">
        <f>IF(ISBLANK(Sales_Fact[[#This Row],[Quantity]]),MEDIAN(Sales_Fact[Quantity]),Sales_Fact[[#This Row],[Quantity]])</f>
        <v>3</v>
      </c>
      <c r="G867" s="1">
        <f>IF(ISBLANK(Sales_Fact[[#This Row],[Unit_Price]]),MEDIAN(Sales_Fact[Unit_Price]),Sales_Fact[[#This Row],[Unit_Price]])</f>
        <v>924.15</v>
      </c>
      <c r="H867" s="2">
        <f>IF(ISBLANK(Sales_Fact[[#This Row],[Discount]]),MEDIAN(Sales_Fact[Discount]),Sales_Fact[[#This Row],[Discount]])</f>
        <v>0.1</v>
      </c>
      <c r="I867" t="s">
        <v>1864</v>
      </c>
      <c r="J867" s="1">
        <f>Sales_Fact[[#This Row],[Quantity2]]*Sales_Fact[[#This Row],[Unit_Price3]]*(1-Sales_Fact[[#This Row],[Discount4]])</f>
        <v>2495.2049999999999</v>
      </c>
      <c r="K867" s="1">
        <f>Sales_Fact[[#This Row],[Quantity2]]*Sales_Fact[[#This Row],[Unit_Price3]]</f>
        <v>2772.45</v>
      </c>
      <c r="L867" s="1">
        <f>Sales_Fact[[#This Row],[Gross Amount]]*Sales_Fact[[#This Row],[Discount4]]</f>
        <v>277.245</v>
      </c>
      <c r="M867" s="1" t="str">
        <f>IF(Sales_Fact[[#This Row],[Total_Amount5]]&gt;1000,"High Value","Standard")</f>
        <v>High Value</v>
      </c>
      <c r="N867" s="1" t="str">
        <f>_xlfn.XLOOKUP(D867,Product_Dim!$A$2:$A$101,Product_Dim!$B$2:$B$101,"Not Found")</f>
        <v>Portable Power Bank</v>
      </c>
      <c r="O867" s="1" t="str">
        <f>_xlfn.XLOOKUP(D867,Product_Dim!$A$2:$A$101,Product_Dim!$C$2:$C$101)</f>
        <v>Electronics</v>
      </c>
      <c r="P867" s="1">
        <f>_xlfn.XLOOKUP(D867,Product_Dim!$A$2:$A$101,Product_Dim!$H$2:$H$101)</f>
        <v>326.06</v>
      </c>
      <c r="Q867" s="1" t="str">
        <f>_xlfn.XLOOKUP(C867,'Customer_Dim'!$A$2:$A$501,'Customer_Dim'!$I$2:$I$501)</f>
        <v>Platinum</v>
      </c>
      <c r="R867" s="1" t="str">
        <f>_xlfn.XLOOKUP(C867,'Customer_Dim'!$A$2:$A$501,'Customer_Dim'!$D$2:$D$501)</f>
        <v>Female</v>
      </c>
      <c r="S867" s="1" t="str">
        <f>_xlfn.XLOOKUP(C867,'Customer_Dim'!$A$2:$A$501,'Customer_Dim'!$L$2:$L$501)</f>
        <v>Middle Age</v>
      </c>
      <c r="T867" s="1" t="str">
        <f>_xlfn.XLOOKUP(E867,Store_Dim!$A$2:$A$21,Store_Dim!$C$2:$C$21)</f>
        <v>North</v>
      </c>
      <c r="U867" s="1" t="str">
        <f>_xlfn.XLOOKUP(E867,Store_Dim!$A$2:$A$21,Store_Dim!$E$2:$E$21)</f>
        <v>Flagship</v>
      </c>
      <c r="V867" s="1">
        <f>Table8[[#This Row],[Cost]]*Table8[[#This Row],[Quantity]]</f>
        <v>978.18000000000006</v>
      </c>
      <c r="W867" s="1">
        <f>Table8[[#This Row],[Total_Amount]]-Table8[[#This Row],[Total Cost]]</f>
        <v>1517.0249999999999</v>
      </c>
    </row>
    <row r="868" spans="1:23" hidden="1" x14ac:dyDescent="0.25">
      <c r="A868" t="s">
        <v>2482</v>
      </c>
      <c r="B868" s="3">
        <v>45842</v>
      </c>
      <c r="C868" t="s">
        <v>666</v>
      </c>
      <c r="D868" t="s">
        <v>1785</v>
      </c>
      <c r="E868" t="s">
        <v>1866</v>
      </c>
      <c r="F868" s="4">
        <f>IF(ISBLANK(Sales_Fact[[#This Row],[Quantity]]),MEDIAN(Sales_Fact[Quantity]),Sales_Fact[[#This Row],[Quantity]])</f>
        <v>3</v>
      </c>
      <c r="G868" s="1">
        <f>IF(ISBLANK(Sales_Fact[[#This Row],[Unit_Price]]),MEDIAN(Sales_Fact[Unit_Price]),Sales_Fact[[#This Row],[Unit_Price]])</f>
        <v>144.66999999999999</v>
      </c>
      <c r="H868" s="2">
        <f>IF(ISBLANK(Sales_Fact[[#This Row],[Discount]]),MEDIAN(Sales_Fact[Discount]),Sales_Fact[[#This Row],[Discount]])</f>
        <v>0.28999999999999998</v>
      </c>
      <c r="I868" t="s">
        <v>1868</v>
      </c>
      <c r="J868" s="1">
        <f>Sales_Fact[[#This Row],[Quantity2]]*Sales_Fact[[#This Row],[Unit_Price3]]*(1-Sales_Fact[[#This Row],[Discount4]])</f>
        <v>308.14709999999997</v>
      </c>
      <c r="K868" s="1">
        <f>Sales_Fact[[#This Row],[Quantity2]]*Sales_Fact[[#This Row],[Unit_Price3]]</f>
        <v>434.01</v>
      </c>
      <c r="L868" s="1">
        <f>Sales_Fact[[#This Row],[Gross Amount]]*Sales_Fact[[#This Row],[Discount4]]</f>
        <v>125.86289999999998</v>
      </c>
      <c r="M868" s="1" t="str">
        <f>IF(Sales_Fact[[#This Row],[Total_Amount5]]&gt;1000,"High Value","Standard")</f>
        <v>Standard</v>
      </c>
      <c r="N868" s="1" t="str">
        <f>_xlfn.XLOOKUP(D868,Product_Dim!$A$2:$A$101,Product_Dim!$B$2:$B$101,"Not Found")</f>
        <v>Essential Oil Diffuser</v>
      </c>
      <c r="O868" s="1" t="str">
        <f>_xlfn.XLOOKUP(D868,Product_Dim!$A$2:$A$101,Product_Dim!$C$2:$C$101)</f>
        <v>Home</v>
      </c>
      <c r="P868" s="1">
        <f>_xlfn.XLOOKUP(D868,Product_Dim!$A$2:$A$101,Product_Dim!$H$2:$H$101)</f>
        <v>325.26</v>
      </c>
      <c r="Q868" s="1" t="str">
        <f>_xlfn.XLOOKUP(C868,'Customer_Dim'!$A$2:$A$501,'Customer_Dim'!$I$2:$I$501)</f>
        <v>Platinum</v>
      </c>
      <c r="R868" s="1" t="str">
        <f>_xlfn.XLOOKUP(C868,'Customer_Dim'!$A$2:$A$501,'Customer_Dim'!$D$2:$D$501)</f>
        <v>Female</v>
      </c>
      <c r="S868" s="1" t="str">
        <f>_xlfn.XLOOKUP(C868,'Customer_Dim'!$A$2:$A$501,'Customer_Dim'!$L$2:$L$501)</f>
        <v>Middle Age</v>
      </c>
      <c r="T868" s="1" t="str">
        <f>_xlfn.XLOOKUP(E868,Store_Dim!$A$2:$A$21,Store_Dim!$C$2:$C$21)</f>
        <v>West</v>
      </c>
      <c r="U868" s="1" t="str">
        <f>_xlfn.XLOOKUP(E868,Store_Dim!$A$2:$A$21,Store_Dim!$E$2:$E$21)</f>
        <v>Online</v>
      </c>
      <c r="V868" s="1">
        <f>Table8[[#This Row],[Cost]]*Table8[[#This Row],[Quantity]]</f>
        <v>975.78</v>
      </c>
      <c r="W868" s="1">
        <f>Table8[[#This Row],[Total_Amount]]-Table8[[#This Row],[Total Cost]]</f>
        <v>-667.63290000000006</v>
      </c>
    </row>
    <row r="869" spans="1:23" hidden="1" x14ac:dyDescent="0.25">
      <c r="A869" t="s">
        <v>2105</v>
      </c>
      <c r="B869" s="3">
        <v>45225</v>
      </c>
      <c r="C869" t="s">
        <v>669</v>
      </c>
      <c r="D869" t="s">
        <v>1821</v>
      </c>
      <c r="E869" t="s">
        <v>1888</v>
      </c>
      <c r="F869" s="4">
        <f>IF(ISBLANK(Sales_Fact[[#This Row],[Quantity]]),MEDIAN(Sales_Fact[Quantity]),Sales_Fact[[#This Row],[Quantity]])</f>
        <v>2</v>
      </c>
      <c r="G869" s="1">
        <f>IF(ISBLANK(Sales_Fact[[#This Row],[Unit_Price]]),MEDIAN(Sales_Fact[Unit_Price]),Sales_Fact[[#This Row],[Unit_Price]])</f>
        <v>667.17</v>
      </c>
      <c r="H869" s="2">
        <f>IF(ISBLANK(Sales_Fact[[#This Row],[Discount]]),MEDIAN(Sales_Fact[Discount]),Sales_Fact[[#This Row],[Discount]])</f>
        <v>0.1</v>
      </c>
      <c r="I869" t="s">
        <v>1868</v>
      </c>
      <c r="J869" s="1">
        <f>Sales_Fact[[#This Row],[Quantity2]]*Sales_Fact[[#This Row],[Unit_Price3]]*(1-Sales_Fact[[#This Row],[Discount4]])</f>
        <v>1200.9059999999999</v>
      </c>
      <c r="K869" s="1">
        <f>Sales_Fact[[#This Row],[Quantity2]]*Sales_Fact[[#This Row],[Unit_Price3]]</f>
        <v>1334.34</v>
      </c>
      <c r="L869" s="1">
        <f>Sales_Fact[[#This Row],[Gross Amount]]*Sales_Fact[[#This Row],[Discount4]]</f>
        <v>133.434</v>
      </c>
      <c r="M869" s="1" t="str">
        <f>IF(Sales_Fact[[#This Row],[Total_Amount5]]&gt;1000,"High Value","Standard")</f>
        <v>High Value</v>
      </c>
      <c r="N869" s="1" t="str">
        <f>_xlfn.XLOOKUP(D869,Product_Dim!$A$2:$A$101,Product_Dim!$B$2:$B$101,"Not Found")</f>
        <v>Gaming Mouse Pad XL</v>
      </c>
      <c r="O869" s="1" t="str">
        <f>_xlfn.XLOOKUP(D869,Product_Dim!$A$2:$A$101,Product_Dim!$C$2:$C$101)</f>
        <v>Electronics</v>
      </c>
      <c r="P869" s="1">
        <f>_xlfn.XLOOKUP(D869,Product_Dim!$A$2:$A$101,Product_Dim!$H$2:$H$101)</f>
        <v>340.14</v>
      </c>
      <c r="Q869" s="1" t="str">
        <f>_xlfn.XLOOKUP(C869,'Customer_Dim'!$A$2:$A$501,'Customer_Dim'!$I$2:$I$501)</f>
        <v>Platinum</v>
      </c>
      <c r="R869" s="1" t="str">
        <f>_xlfn.XLOOKUP(C869,'Customer_Dim'!$A$2:$A$501,'Customer_Dim'!$D$2:$D$501)</f>
        <v>Male</v>
      </c>
      <c r="S869" s="1" t="str">
        <f>_xlfn.XLOOKUP(C869,'Customer_Dim'!$A$2:$A$501,'Customer_Dim'!$L$2:$L$501)</f>
        <v>Middle Age</v>
      </c>
      <c r="T869" s="1" t="str">
        <f>_xlfn.XLOOKUP(E869,Store_Dim!$A$2:$A$21,Store_Dim!$C$2:$C$21)</f>
        <v>North</v>
      </c>
      <c r="U869" s="1" t="str">
        <f>_xlfn.XLOOKUP(E869,Store_Dim!$A$2:$A$21,Store_Dim!$E$2:$E$21)</f>
        <v>Flagship</v>
      </c>
      <c r="V869" s="1">
        <f>Table8[[#This Row],[Cost]]*Table8[[#This Row],[Quantity]]</f>
        <v>680.28</v>
      </c>
      <c r="W869" s="1">
        <f>Table8[[#This Row],[Total_Amount]]-Table8[[#This Row],[Total Cost]]</f>
        <v>520.62599999999998</v>
      </c>
    </row>
    <row r="870" spans="1:23" hidden="1" x14ac:dyDescent="0.25">
      <c r="A870" t="s">
        <v>1927</v>
      </c>
      <c r="B870" s="3">
        <v>45538</v>
      </c>
      <c r="C870" t="s">
        <v>669</v>
      </c>
      <c r="D870" t="s">
        <v>1680</v>
      </c>
      <c r="E870" t="s">
        <v>1913</v>
      </c>
      <c r="F870" s="4">
        <f>IF(ISBLANK(Sales_Fact[[#This Row],[Quantity]]),MEDIAN(Sales_Fact[Quantity]),Sales_Fact[[#This Row],[Quantity]])</f>
        <v>1</v>
      </c>
      <c r="G870" s="1">
        <f>IF(ISBLANK(Sales_Fact[[#This Row],[Unit_Price]]),MEDIAN(Sales_Fact[Unit_Price]),Sales_Fact[[#This Row],[Unit_Price]])</f>
        <v>984.6</v>
      </c>
      <c r="H870" s="2">
        <f>IF(ISBLANK(Sales_Fact[[#This Row],[Discount]]),MEDIAN(Sales_Fact[Discount]),Sales_Fact[[#This Row],[Discount]])</f>
        <v>0.22</v>
      </c>
      <c r="I870" t="s">
        <v>1868</v>
      </c>
      <c r="J870" s="1">
        <f>Sales_Fact[[#This Row],[Quantity2]]*Sales_Fact[[#This Row],[Unit_Price3]]*(1-Sales_Fact[[#This Row],[Discount4]])</f>
        <v>767.98800000000006</v>
      </c>
      <c r="K870" s="1">
        <f>Sales_Fact[[#This Row],[Quantity2]]*Sales_Fact[[#This Row],[Unit_Price3]]</f>
        <v>984.6</v>
      </c>
      <c r="L870" s="1">
        <f>Sales_Fact[[#This Row],[Gross Amount]]*Sales_Fact[[#This Row],[Discount4]]</f>
        <v>216.61199999999999</v>
      </c>
      <c r="M870" s="1" t="str">
        <f>IF(Sales_Fact[[#This Row],[Total_Amount5]]&gt;1000,"High Value","Standard")</f>
        <v>Standard</v>
      </c>
      <c r="N870" s="1" t="str">
        <f>_xlfn.XLOOKUP(D870,Product_Dim!$A$2:$A$101,Product_Dim!$B$2:$B$101,"Not Found")</f>
        <v>USB External Hard Drive</v>
      </c>
      <c r="O870" s="1" t="str">
        <f>_xlfn.XLOOKUP(D870,Product_Dim!$A$2:$A$101,Product_Dim!$C$2:$C$101)</f>
        <v>Electronics</v>
      </c>
      <c r="P870" s="1">
        <f>_xlfn.XLOOKUP(D870,Product_Dim!$A$2:$A$101,Product_Dim!$H$2:$H$101)</f>
        <v>253.33</v>
      </c>
      <c r="Q870" s="1" t="str">
        <f>_xlfn.XLOOKUP(C870,'Customer_Dim'!$A$2:$A$501,'Customer_Dim'!$I$2:$I$501)</f>
        <v>Platinum</v>
      </c>
      <c r="R870" s="1" t="str">
        <f>_xlfn.XLOOKUP(C870,'Customer_Dim'!$A$2:$A$501,'Customer_Dim'!$D$2:$D$501)</f>
        <v>Male</v>
      </c>
      <c r="S870" s="1" t="str">
        <f>_xlfn.XLOOKUP(C870,'Customer_Dim'!$A$2:$A$501,'Customer_Dim'!$L$2:$L$501)</f>
        <v>Middle Age</v>
      </c>
      <c r="T870" s="1" t="str">
        <f>_xlfn.XLOOKUP(E870,Store_Dim!$A$2:$A$21,Store_Dim!$C$2:$C$21)</f>
        <v>North</v>
      </c>
      <c r="U870" s="1" t="str">
        <f>_xlfn.XLOOKUP(E870,Store_Dim!$A$2:$A$21,Store_Dim!$E$2:$E$21)</f>
        <v>Online</v>
      </c>
      <c r="V870" s="1">
        <f>Table8[[#This Row],[Cost]]*Table8[[#This Row],[Quantity]]</f>
        <v>253.33</v>
      </c>
      <c r="W870" s="1">
        <f>Table8[[#This Row],[Total_Amount]]-Table8[[#This Row],[Total Cost]]</f>
        <v>514.65800000000002</v>
      </c>
    </row>
    <row r="871" spans="1:23" hidden="1" x14ac:dyDescent="0.25">
      <c r="A871" t="s">
        <v>1932</v>
      </c>
      <c r="B871" s="3">
        <v>45218</v>
      </c>
      <c r="C871" t="s">
        <v>669</v>
      </c>
      <c r="D871" t="s">
        <v>1683</v>
      </c>
      <c r="E871" t="s">
        <v>1863</v>
      </c>
      <c r="F871" s="4">
        <f>IF(ISBLANK(Sales_Fact[[#This Row],[Quantity]]),MEDIAN(Sales_Fact[Quantity]),Sales_Fact[[#This Row],[Quantity]])</f>
        <v>1</v>
      </c>
      <c r="G871" s="1">
        <f>IF(ISBLANK(Sales_Fact[[#This Row],[Unit_Price]]),MEDIAN(Sales_Fact[Unit_Price]),Sales_Fact[[#This Row],[Unit_Price]])</f>
        <v>139.29</v>
      </c>
      <c r="H871" s="2">
        <f>IF(ISBLANK(Sales_Fact[[#This Row],[Discount]]),MEDIAN(Sales_Fact[Discount]),Sales_Fact[[#This Row],[Discount]])</f>
        <v>0</v>
      </c>
      <c r="I871" t="s">
        <v>1861</v>
      </c>
      <c r="J871" s="1">
        <f>Sales_Fact[[#This Row],[Quantity2]]*Sales_Fact[[#This Row],[Unit_Price3]]*(1-Sales_Fact[[#This Row],[Discount4]])</f>
        <v>139.29</v>
      </c>
      <c r="K871" s="1">
        <f>Sales_Fact[[#This Row],[Quantity2]]*Sales_Fact[[#This Row],[Unit_Price3]]</f>
        <v>139.29</v>
      </c>
      <c r="L871" s="1">
        <f>Sales_Fact[[#This Row],[Gross Amount]]*Sales_Fact[[#This Row],[Discount4]]</f>
        <v>0</v>
      </c>
      <c r="M871" s="1" t="str">
        <f>IF(Sales_Fact[[#This Row],[Total_Amount5]]&gt;1000,"High Value","Standard")</f>
        <v>Standard</v>
      </c>
      <c r="N871" s="1" t="str">
        <f>_xlfn.XLOOKUP(D871,Product_Dim!$A$2:$A$101,Product_Dim!$B$2:$B$101,"Not Found")</f>
        <v>Adjustable Jump Rope</v>
      </c>
      <c r="O871" s="1" t="str">
        <f>_xlfn.XLOOKUP(D871,Product_Dim!$A$2:$A$101,Product_Dim!$C$2:$C$101)</f>
        <v>Sports</v>
      </c>
      <c r="P871" s="1">
        <f>_xlfn.XLOOKUP(D871,Product_Dim!$A$2:$A$101,Product_Dim!$H$2:$H$101)</f>
        <v>167.12</v>
      </c>
      <c r="Q871" s="1" t="str">
        <f>_xlfn.XLOOKUP(C871,'Customer_Dim'!$A$2:$A$501,'Customer_Dim'!$I$2:$I$501)</f>
        <v>Platinum</v>
      </c>
      <c r="R871" s="1" t="str">
        <f>_xlfn.XLOOKUP(C871,'Customer_Dim'!$A$2:$A$501,'Customer_Dim'!$D$2:$D$501)</f>
        <v>Male</v>
      </c>
      <c r="S871" s="1" t="str">
        <f>_xlfn.XLOOKUP(C871,'Customer_Dim'!$A$2:$A$501,'Customer_Dim'!$L$2:$L$501)</f>
        <v>Middle Age</v>
      </c>
      <c r="T871" s="1" t="str">
        <f>_xlfn.XLOOKUP(E871,Store_Dim!$A$2:$A$21,Store_Dim!$C$2:$C$21)</f>
        <v>North</v>
      </c>
      <c r="U871" s="1" t="str">
        <f>_xlfn.XLOOKUP(E871,Store_Dim!$A$2:$A$21,Store_Dim!$E$2:$E$21)</f>
        <v>Flagship</v>
      </c>
      <c r="V871" s="1">
        <f>Table8[[#This Row],[Cost]]*Table8[[#This Row],[Quantity]]</f>
        <v>167.12</v>
      </c>
      <c r="W871" s="1">
        <f>Table8[[#This Row],[Total_Amount]]-Table8[[#This Row],[Total Cost]]</f>
        <v>-27.830000000000013</v>
      </c>
    </row>
    <row r="872" spans="1:23" hidden="1" x14ac:dyDescent="0.25">
      <c r="A872" t="s">
        <v>2751</v>
      </c>
      <c r="B872" s="3">
        <v>45767</v>
      </c>
      <c r="C872" t="s">
        <v>669</v>
      </c>
      <c r="D872" t="s">
        <v>1641</v>
      </c>
      <c r="E872" t="s">
        <v>1904</v>
      </c>
      <c r="F872" s="4">
        <f>IF(ISBLANK(Sales_Fact[[#This Row],[Quantity]]),MEDIAN(Sales_Fact[Quantity]),Sales_Fact[[#This Row],[Quantity]])</f>
        <v>3</v>
      </c>
      <c r="G872" s="1">
        <f>IF(ISBLANK(Sales_Fact[[#This Row],[Unit_Price]]),MEDIAN(Sales_Fact[Unit_Price]),Sales_Fact[[#This Row],[Unit_Price]])</f>
        <v>459.57</v>
      </c>
      <c r="H872" s="2">
        <f>IF(ISBLANK(Sales_Fact[[#This Row],[Discount]]),MEDIAN(Sales_Fact[Discount]),Sales_Fact[[#This Row],[Discount]])</f>
        <v>0.1</v>
      </c>
      <c r="I872" t="s">
        <v>1868</v>
      </c>
      <c r="J872" s="1">
        <f>Sales_Fact[[#This Row],[Quantity2]]*Sales_Fact[[#This Row],[Unit_Price3]]*(1-Sales_Fact[[#This Row],[Discount4]])</f>
        <v>1240.8390000000002</v>
      </c>
      <c r="K872" s="1">
        <f>Sales_Fact[[#This Row],[Quantity2]]*Sales_Fact[[#This Row],[Unit_Price3]]</f>
        <v>1378.71</v>
      </c>
      <c r="L872" s="1">
        <f>Sales_Fact[[#This Row],[Gross Amount]]*Sales_Fact[[#This Row],[Discount4]]</f>
        <v>137.87100000000001</v>
      </c>
      <c r="M872" s="1" t="str">
        <f>IF(Sales_Fact[[#This Row],[Total_Amount5]]&gt;1000,"High Value","Standard")</f>
        <v>High Value</v>
      </c>
      <c r="N872" s="1" t="str">
        <f>_xlfn.XLOOKUP(D872,Product_Dim!$A$2:$A$101,Product_Dim!$B$2:$B$101,"Not Found")</f>
        <v>Stainless Steel Cutlery Set</v>
      </c>
      <c r="O872" s="1" t="str">
        <f>_xlfn.XLOOKUP(D872,Product_Dim!$A$2:$A$101,Product_Dim!$C$2:$C$101)</f>
        <v>Home</v>
      </c>
      <c r="P872" s="1">
        <f>_xlfn.XLOOKUP(D872,Product_Dim!$A$2:$A$101,Product_Dim!$H$2:$H$101)</f>
        <v>19.52</v>
      </c>
      <c r="Q872" s="1" t="str">
        <f>_xlfn.XLOOKUP(C872,'Customer_Dim'!$A$2:$A$501,'Customer_Dim'!$I$2:$I$501)</f>
        <v>Platinum</v>
      </c>
      <c r="R872" s="1" t="str">
        <f>_xlfn.XLOOKUP(C872,'Customer_Dim'!$A$2:$A$501,'Customer_Dim'!$D$2:$D$501)</f>
        <v>Male</v>
      </c>
      <c r="S872" s="1" t="str">
        <f>_xlfn.XLOOKUP(C872,'Customer_Dim'!$A$2:$A$501,'Customer_Dim'!$L$2:$L$501)</f>
        <v>Middle Age</v>
      </c>
      <c r="T872" s="1" t="str">
        <f>_xlfn.XLOOKUP(E872,Store_Dim!$A$2:$A$21,Store_Dim!$C$2:$C$21)</f>
        <v>East</v>
      </c>
      <c r="U872" s="1" t="str">
        <f>_xlfn.XLOOKUP(E872,Store_Dim!$A$2:$A$21,Store_Dim!$E$2:$E$21)</f>
        <v>Online</v>
      </c>
      <c r="V872" s="1">
        <f>Table8[[#This Row],[Cost]]*Table8[[#This Row],[Quantity]]</f>
        <v>58.56</v>
      </c>
      <c r="W872" s="1">
        <f>Table8[[#This Row],[Total_Amount]]-Table8[[#This Row],[Total Cost]]</f>
        <v>1182.2790000000002</v>
      </c>
    </row>
    <row r="873" spans="1:23" hidden="1" x14ac:dyDescent="0.25">
      <c r="A873" t="s">
        <v>2575</v>
      </c>
      <c r="B873" s="3">
        <v>45750</v>
      </c>
      <c r="C873" t="s">
        <v>669</v>
      </c>
      <c r="D873" t="s">
        <v>1812</v>
      </c>
      <c r="E873" t="s">
        <v>1874</v>
      </c>
      <c r="F873" s="4">
        <f>IF(ISBLANK(Sales_Fact[[#This Row],[Quantity]]),MEDIAN(Sales_Fact[Quantity]),Sales_Fact[[#This Row],[Quantity]])</f>
        <v>1</v>
      </c>
      <c r="G873" s="1">
        <f>IF(ISBLANK(Sales_Fact[[#This Row],[Unit_Price]]),MEDIAN(Sales_Fact[Unit_Price]),Sales_Fact[[#This Row],[Unit_Price]])</f>
        <v>517.82000000000005</v>
      </c>
      <c r="H873" s="2">
        <f>IF(ISBLANK(Sales_Fact[[#This Row],[Discount]]),MEDIAN(Sales_Fact[Discount]),Sales_Fact[[#This Row],[Discount]])</f>
        <v>0.28999999999999998</v>
      </c>
      <c r="I873" t="s">
        <v>1864</v>
      </c>
      <c r="J873" s="1">
        <f>Sales_Fact[[#This Row],[Quantity2]]*Sales_Fact[[#This Row],[Unit_Price3]]*(1-Sales_Fact[[#This Row],[Discount4]])</f>
        <v>367.65219999999999</v>
      </c>
      <c r="K873" s="1">
        <f>Sales_Fact[[#This Row],[Quantity2]]*Sales_Fact[[#This Row],[Unit_Price3]]</f>
        <v>517.82000000000005</v>
      </c>
      <c r="L873" s="1">
        <f>Sales_Fact[[#This Row],[Gross Amount]]*Sales_Fact[[#This Row],[Discount4]]</f>
        <v>150.1678</v>
      </c>
      <c r="M873" s="1" t="str">
        <f>IF(Sales_Fact[[#This Row],[Total_Amount5]]&gt;1000,"High Value","Standard")</f>
        <v>Standard</v>
      </c>
      <c r="N873" s="1" t="str">
        <f>_xlfn.XLOOKUP(D873,Product_Dim!$A$2:$A$101,Product_Dim!$B$2:$B$101,"Not Found")</f>
        <v>LED Bedside Lamp</v>
      </c>
      <c r="O873" s="1" t="str">
        <f>_xlfn.XLOOKUP(D873,Product_Dim!$A$2:$A$101,Product_Dim!$C$2:$C$101)</f>
        <v>Home</v>
      </c>
      <c r="P873" s="1">
        <f>_xlfn.XLOOKUP(D873,Product_Dim!$A$2:$A$101,Product_Dim!$H$2:$H$101)</f>
        <v>371.38</v>
      </c>
      <c r="Q873" s="1" t="str">
        <f>_xlfn.XLOOKUP(C873,'Customer_Dim'!$A$2:$A$501,'Customer_Dim'!$I$2:$I$501)</f>
        <v>Platinum</v>
      </c>
      <c r="R873" s="1" t="str">
        <f>_xlfn.XLOOKUP(C873,'Customer_Dim'!$A$2:$A$501,'Customer_Dim'!$D$2:$D$501)</f>
        <v>Male</v>
      </c>
      <c r="S873" s="1" t="str">
        <f>_xlfn.XLOOKUP(C873,'Customer_Dim'!$A$2:$A$501,'Customer_Dim'!$L$2:$L$501)</f>
        <v>Middle Age</v>
      </c>
      <c r="T873" s="1" t="str">
        <f>_xlfn.XLOOKUP(E873,Store_Dim!$A$2:$A$21,Store_Dim!$C$2:$C$21)</f>
        <v>South</v>
      </c>
      <c r="U873" s="1" t="str">
        <f>_xlfn.XLOOKUP(E873,Store_Dim!$A$2:$A$21,Store_Dim!$E$2:$E$21)</f>
        <v>Online</v>
      </c>
      <c r="V873" s="1">
        <f>Table8[[#This Row],[Cost]]*Table8[[#This Row],[Quantity]]</f>
        <v>371.38</v>
      </c>
      <c r="W873" s="1">
        <f>Table8[[#This Row],[Total_Amount]]-Table8[[#This Row],[Total Cost]]</f>
        <v>-3.727800000000002</v>
      </c>
    </row>
    <row r="874" spans="1:23" x14ac:dyDescent="0.25">
      <c r="A874" t="s">
        <v>2280</v>
      </c>
      <c r="B874" s="3">
        <v>45378</v>
      </c>
      <c r="C874" t="s">
        <v>669</v>
      </c>
      <c r="D874" t="s">
        <v>1833</v>
      </c>
      <c r="E874" t="s">
        <v>1892</v>
      </c>
      <c r="F874" s="4">
        <f>IF(ISBLANK(Sales_Fact[[#This Row],[Quantity]]),MEDIAN(Sales_Fact[Quantity]),Sales_Fact[[#This Row],[Quantity]])</f>
        <v>4</v>
      </c>
      <c r="G874" s="21">
        <f>IF(ISBLANK(Sales_Fact[[#This Row],[Unit_Price]]),MEDIAN(Sales_Fact[Unit_Price]),Sales_Fact[[#This Row],[Unit_Price]])</f>
        <v>282.45</v>
      </c>
      <c r="H874" s="2">
        <f>IF(ISBLANK(Sales_Fact[[#This Row],[Discount]]),MEDIAN(Sales_Fact[Discount]),Sales_Fact[[#This Row],[Discount]])</f>
        <v>0.28999999999999998</v>
      </c>
      <c r="I874" t="s">
        <v>1868</v>
      </c>
      <c r="J874" s="21">
        <f>Sales_Fact[[#This Row],[Quantity2]]*Sales_Fact[[#This Row],[Unit_Price3]]*(1-Sales_Fact[[#This Row],[Discount4]])</f>
        <v>802.1579999999999</v>
      </c>
      <c r="K874" s="21">
        <f>Sales_Fact[[#This Row],[Quantity2]]*Sales_Fact[[#This Row],[Unit_Price3]]</f>
        <v>1129.8</v>
      </c>
      <c r="L874" s="21">
        <f>Sales_Fact[[#This Row],[Gross Amount]]*Sales_Fact[[#This Row],[Discount4]]</f>
        <v>327.64199999999994</v>
      </c>
      <c r="M874" s="1" t="str">
        <f>IF(Sales_Fact[[#This Row],[Total_Amount5]]&gt;1000,"High Value","Standard")</f>
        <v>Standard</v>
      </c>
      <c r="N874" s="1" t="str">
        <f>_xlfn.XLOOKUP(D874,Product_Dim!$A$2:$A$101,Product_Dim!$B$2:$B$101,"Not Found")</f>
        <v>Vitamin E Body Lotion</v>
      </c>
      <c r="O874" s="1" t="str">
        <f>_xlfn.XLOOKUP(D874,Product_Dim!$A$2:$A$101,Product_Dim!$C$2:$C$101)</f>
        <v>Beauty</v>
      </c>
      <c r="P874" s="1">
        <f>_xlfn.XLOOKUP(D874,Product_Dim!$A$2:$A$101,Product_Dim!$H$2:$H$101)</f>
        <v>358.47</v>
      </c>
      <c r="Q874" s="1" t="str">
        <f>_xlfn.XLOOKUP(C874,'Customer_Dim'!$A$2:$A$501,'Customer_Dim'!$I$2:$I$501)</f>
        <v>Platinum</v>
      </c>
      <c r="R874" s="1" t="str">
        <f>_xlfn.XLOOKUP(C874,'Customer_Dim'!$A$2:$A$501,'Customer_Dim'!$D$2:$D$501)</f>
        <v>Male</v>
      </c>
      <c r="S874" s="1" t="str">
        <f>_xlfn.XLOOKUP(C874,'Customer_Dim'!$A$2:$A$501,'Customer_Dim'!$L$2:$L$501)</f>
        <v>Middle Age</v>
      </c>
      <c r="T874" s="1" t="str">
        <f>_xlfn.XLOOKUP(E874,Store_Dim!$A$2:$A$21,Store_Dim!$C$2:$C$21)</f>
        <v>East</v>
      </c>
      <c r="U874" s="1" t="str">
        <f>_xlfn.XLOOKUP(E874,Store_Dim!$A$2:$A$21,Store_Dim!$E$2:$E$21)</f>
        <v>Online</v>
      </c>
      <c r="V874" s="21">
        <f>Table8[[#This Row],[Cost]]*Table8[[#This Row],[Quantity]]</f>
        <v>1433.88</v>
      </c>
      <c r="W874" s="21">
        <f>Table8[[#This Row],[Total_Amount]]-Table8[[#This Row],[Total Cost]]</f>
        <v>-631.72200000000021</v>
      </c>
    </row>
    <row r="875" spans="1:23" x14ac:dyDescent="0.25">
      <c r="A875" t="s">
        <v>3501</v>
      </c>
      <c r="B875" s="3">
        <v>45523</v>
      </c>
      <c r="C875" t="s">
        <v>672</v>
      </c>
      <c r="D875" t="s">
        <v>1918</v>
      </c>
      <c r="E875" t="s">
        <v>1896</v>
      </c>
      <c r="F875" s="4">
        <f>IF(ISBLANK(Sales_Fact[[#This Row],[Quantity]]),MEDIAN(Sales_Fact[Quantity]),Sales_Fact[[#This Row],[Quantity]])</f>
        <v>2</v>
      </c>
      <c r="G875" s="21">
        <f>IF(ISBLANK(Sales_Fact[[#This Row],[Unit_Price]]),MEDIAN(Sales_Fact[Unit_Price]),Sales_Fact[[#This Row],[Unit_Price]])</f>
        <v>386.46</v>
      </c>
      <c r="H875" s="2">
        <f>IF(ISBLANK(Sales_Fact[[#This Row],[Discount]]),MEDIAN(Sales_Fact[Discount]),Sales_Fact[[#This Row],[Discount]])</f>
        <v>0.23</v>
      </c>
      <c r="I875" t="s">
        <v>1861</v>
      </c>
      <c r="J875" s="21">
        <f>Sales_Fact[[#This Row],[Quantity2]]*Sales_Fact[[#This Row],[Unit_Price3]]*(1-Sales_Fact[[#This Row],[Discount4]])</f>
        <v>595.14840000000004</v>
      </c>
      <c r="K875" s="21">
        <f>Sales_Fact[[#This Row],[Quantity2]]*Sales_Fact[[#This Row],[Unit_Price3]]</f>
        <v>772.92</v>
      </c>
      <c r="L875" s="21">
        <f>Sales_Fact[[#This Row],[Gross Amount]]*Sales_Fact[[#This Row],[Discount4]]</f>
        <v>177.77160000000001</v>
      </c>
      <c r="M875" s="1" t="str">
        <f>IF(Sales_Fact[[#This Row],[Total_Amount5]]&gt;1000,"High Value","Standard")</f>
        <v>Standard</v>
      </c>
      <c r="N875" s="1" t="str">
        <f>_xlfn.XLOOKUP(D875,Product_Dim!$A$2:$A$101,Product_Dim!$B$2:$B$101,"Not Found")</f>
        <v>Beard Grooming Kit</v>
      </c>
      <c r="O875" s="1" t="str">
        <f>_xlfn.XLOOKUP(D875,Product_Dim!$A$2:$A$101,Product_Dim!$C$2:$C$101)</f>
        <v>Beauty</v>
      </c>
      <c r="P875" s="1">
        <f>_xlfn.XLOOKUP(D875,Product_Dim!$A$2:$A$101,Product_Dim!$H$2:$H$101)</f>
        <v>337.42</v>
      </c>
      <c r="Q875" s="1" t="str">
        <f>_xlfn.XLOOKUP(C875,'Customer_Dim'!$A$2:$A$501,'Customer_Dim'!$I$2:$I$501)</f>
        <v>Platinum</v>
      </c>
      <c r="R875" s="1" t="str">
        <f>_xlfn.XLOOKUP(C875,'Customer_Dim'!$A$2:$A$501,'Customer_Dim'!$D$2:$D$501)</f>
        <v>Male</v>
      </c>
      <c r="S875" s="1" t="str">
        <f>_xlfn.XLOOKUP(C875,'Customer_Dim'!$A$2:$A$501,'Customer_Dim'!$L$2:$L$501)</f>
        <v>Senior</v>
      </c>
      <c r="T875" s="1" t="str">
        <f>_xlfn.XLOOKUP(E875,Store_Dim!$A$2:$A$21,Store_Dim!$C$2:$C$21)</f>
        <v>East</v>
      </c>
      <c r="U875" s="1" t="str">
        <f>_xlfn.XLOOKUP(E875,Store_Dim!$A$2:$A$21,Store_Dim!$E$2:$E$21)</f>
        <v>Flagship</v>
      </c>
      <c r="V875" s="21">
        <f>Table8[[#This Row],[Cost]]*Table8[[#This Row],[Quantity]]</f>
        <v>674.84</v>
      </c>
      <c r="W875" s="21">
        <f>Table8[[#This Row],[Total_Amount]]-Table8[[#This Row],[Total Cost]]</f>
        <v>-79.691599999999994</v>
      </c>
    </row>
    <row r="876" spans="1:23" hidden="1" x14ac:dyDescent="0.25">
      <c r="A876" t="s">
        <v>2428</v>
      </c>
      <c r="B876" s="3">
        <v>45287</v>
      </c>
      <c r="C876" t="s">
        <v>672</v>
      </c>
      <c r="D876" t="s">
        <v>1683</v>
      </c>
      <c r="E876" t="s">
        <v>1886</v>
      </c>
      <c r="F876" s="4">
        <f>IF(ISBLANK(Sales_Fact[[#This Row],[Quantity]]),MEDIAN(Sales_Fact[Quantity]),Sales_Fact[[#This Row],[Quantity]])</f>
        <v>1</v>
      </c>
      <c r="G876" s="1">
        <f>IF(ISBLANK(Sales_Fact[[#This Row],[Unit_Price]]),MEDIAN(Sales_Fact[Unit_Price]),Sales_Fact[[#This Row],[Unit_Price]])</f>
        <v>270.45</v>
      </c>
      <c r="H876" s="2">
        <f>IF(ISBLANK(Sales_Fact[[#This Row],[Discount]]),MEDIAN(Sales_Fact[Discount]),Sales_Fact[[#This Row],[Discount]])</f>
        <v>0.15</v>
      </c>
      <c r="I876" t="s">
        <v>1861</v>
      </c>
      <c r="J876" s="1">
        <f>Sales_Fact[[#This Row],[Quantity2]]*Sales_Fact[[#This Row],[Unit_Price3]]*(1-Sales_Fact[[#This Row],[Discount4]])</f>
        <v>229.88249999999999</v>
      </c>
      <c r="K876" s="1">
        <f>Sales_Fact[[#This Row],[Quantity2]]*Sales_Fact[[#This Row],[Unit_Price3]]</f>
        <v>270.45</v>
      </c>
      <c r="L876" s="1">
        <f>Sales_Fact[[#This Row],[Gross Amount]]*Sales_Fact[[#This Row],[Discount4]]</f>
        <v>40.567499999999995</v>
      </c>
      <c r="M876" s="1" t="str">
        <f>IF(Sales_Fact[[#This Row],[Total_Amount5]]&gt;1000,"High Value","Standard")</f>
        <v>Standard</v>
      </c>
      <c r="N876" s="1" t="str">
        <f>_xlfn.XLOOKUP(D876,Product_Dim!$A$2:$A$101,Product_Dim!$B$2:$B$101,"Not Found")</f>
        <v>Adjustable Jump Rope</v>
      </c>
      <c r="O876" s="1" t="str">
        <f>_xlfn.XLOOKUP(D876,Product_Dim!$A$2:$A$101,Product_Dim!$C$2:$C$101)</f>
        <v>Sports</v>
      </c>
      <c r="P876" s="1">
        <f>_xlfn.XLOOKUP(D876,Product_Dim!$A$2:$A$101,Product_Dim!$H$2:$H$101)</f>
        <v>167.12</v>
      </c>
      <c r="Q876" s="1" t="str">
        <f>_xlfn.XLOOKUP(C876,'Customer_Dim'!$A$2:$A$501,'Customer_Dim'!$I$2:$I$501)</f>
        <v>Platinum</v>
      </c>
      <c r="R876" s="1" t="str">
        <f>_xlfn.XLOOKUP(C876,'Customer_Dim'!$A$2:$A$501,'Customer_Dim'!$D$2:$D$501)</f>
        <v>Male</v>
      </c>
      <c r="S876" s="1" t="str">
        <f>_xlfn.XLOOKUP(C876,'Customer_Dim'!$A$2:$A$501,'Customer_Dim'!$L$2:$L$501)</f>
        <v>Senior</v>
      </c>
      <c r="T876" s="1" t="str">
        <f>_xlfn.XLOOKUP(E876,Store_Dim!$A$2:$A$21,Store_Dim!$C$2:$C$21)</f>
        <v>West</v>
      </c>
      <c r="U876" s="1" t="str">
        <f>_xlfn.XLOOKUP(E876,Store_Dim!$A$2:$A$21,Store_Dim!$E$2:$E$21)</f>
        <v>Flagship</v>
      </c>
      <c r="V876" s="1">
        <f>Table8[[#This Row],[Cost]]*Table8[[#This Row],[Quantity]]</f>
        <v>167.12</v>
      </c>
      <c r="W876" s="1">
        <f>Table8[[#This Row],[Total_Amount]]-Table8[[#This Row],[Total Cost]]</f>
        <v>62.762499999999989</v>
      </c>
    </row>
    <row r="877" spans="1:23" x14ac:dyDescent="0.25">
      <c r="A877" t="s">
        <v>3703</v>
      </c>
      <c r="B877" s="3">
        <v>45400</v>
      </c>
      <c r="C877" t="s">
        <v>672</v>
      </c>
      <c r="D877" t="s">
        <v>1728</v>
      </c>
      <c r="E877" t="s">
        <v>1881</v>
      </c>
      <c r="F877" s="4">
        <f>IF(ISBLANK(Sales_Fact[[#This Row],[Quantity]]),MEDIAN(Sales_Fact[Quantity]),Sales_Fact[[#This Row],[Quantity]])</f>
        <v>4</v>
      </c>
      <c r="G877" s="21">
        <f>IF(ISBLANK(Sales_Fact[[#This Row],[Unit_Price]]),MEDIAN(Sales_Fact[Unit_Price]),Sales_Fact[[#This Row],[Unit_Price]])</f>
        <v>762.94</v>
      </c>
      <c r="H877" s="2">
        <f>IF(ISBLANK(Sales_Fact[[#This Row],[Discount]]),MEDIAN(Sales_Fact[Discount]),Sales_Fact[[#This Row],[Discount]])</f>
        <v>0.09</v>
      </c>
      <c r="I877" t="s">
        <v>1864</v>
      </c>
      <c r="J877" s="21">
        <f>Sales_Fact[[#This Row],[Quantity2]]*Sales_Fact[[#This Row],[Unit_Price3]]*(1-Sales_Fact[[#This Row],[Discount4]])</f>
        <v>2777.1016000000004</v>
      </c>
      <c r="K877" s="21">
        <f>Sales_Fact[[#This Row],[Quantity2]]*Sales_Fact[[#This Row],[Unit_Price3]]</f>
        <v>3051.76</v>
      </c>
      <c r="L877" s="21">
        <f>Sales_Fact[[#This Row],[Gross Amount]]*Sales_Fact[[#This Row],[Discount4]]</f>
        <v>274.65840000000003</v>
      </c>
      <c r="M877" s="1" t="str">
        <f>IF(Sales_Fact[[#This Row],[Total_Amount5]]&gt;1000,"High Value","Standard")</f>
        <v>High Value</v>
      </c>
      <c r="N877" s="1" t="str">
        <f>_xlfn.XLOOKUP(D877,Product_Dim!$A$2:$A$101,Product_Dim!$B$2:$B$101,"Not Found")</f>
        <v>Men's Hair Styling Gel</v>
      </c>
      <c r="O877" s="1" t="str">
        <f>_xlfn.XLOOKUP(D877,Product_Dim!$A$2:$A$101,Product_Dim!$C$2:$C$101)</f>
        <v>Beauty</v>
      </c>
      <c r="P877" s="1">
        <f>_xlfn.XLOOKUP(D877,Product_Dim!$A$2:$A$101,Product_Dim!$H$2:$H$101)</f>
        <v>17.309999999999999</v>
      </c>
      <c r="Q877" s="1" t="str">
        <f>_xlfn.XLOOKUP(C877,'Customer_Dim'!$A$2:$A$501,'Customer_Dim'!$I$2:$I$501)</f>
        <v>Platinum</v>
      </c>
      <c r="R877" s="1" t="str">
        <f>_xlfn.XLOOKUP(C877,'Customer_Dim'!$A$2:$A$501,'Customer_Dim'!$D$2:$D$501)</f>
        <v>Male</v>
      </c>
      <c r="S877" s="1" t="str">
        <f>_xlfn.XLOOKUP(C877,'Customer_Dim'!$A$2:$A$501,'Customer_Dim'!$L$2:$L$501)</f>
        <v>Senior</v>
      </c>
      <c r="T877" s="1" t="str">
        <f>_xlfn.XLOOKUP(E877,Store_Dim!$A$2:$A$21,Store_Dim!$C$2:$C$21)</f>
        <v>South</v>
      </c>
      <c r="U877" s="1" t="str">
        <f>_xlfn.XLOOKUP(E877,Store_Dim!$A$2:$A$21,Store_Dim!$E$2:$E$21)</f>
        <v>Outlet</v>
      </c>
      <c r="V877" s="21">
        <f>Table8[[#This Row],[Cost]]*Table8[[#This Row],[Quantity]]</f>
        <v>69.239999999999995</v>
      </c>
      <c r="W877" s="21">
        <f>Table8[[#This Row],[Total_Amount]]-Table8[[#This Row],[Total Cost]]</f>
        <v>2707.8616000000006</v>
      </c>
    </row>
    <row r="878" spans="1:23" hidden="1" x14ac:dyDescent="0.25">
      <c r="A878" t="s">
        <v>3684</v>
      </c>
      <c r="B878" s="3">
        <v>45877</v>
      </c>
      <c r="C878" t="s">
        <v>672</v>
      </c>
      <c r="D878" t="s">
        <v>1710</v>
      </c>
      <c r="E878" t="s">
        <v>1904</v>
      </c>
      <c r="F878" s="4">
        <f>IF(ISBLANK(Sales_Fact[[#This Row],[Quantity]]),MEDIAN(Sales_Fact[Quantity]),Sales_Fact[[#This Row],[Quantity]])</f>
        <v>1</v>
      </c>
      <c r="G878" s="1">
        <f>IF(ISBLANK(Sales_Fact[[#This Row],[Unit_Price]]),MEDIAN(Sales_Fact[Unit_Price]),Sales_Fact[[#This Row],[Unit_Price]])</f>
        <v>409.03</v>
      </c>
      <c r="H878" s="2">
        <f>IF(ISBLANK(Sales_Fact[[#This Row],[Discount]]),MEDIAN(Sales_Fact[Discount]),Sales_Fact[[#This Row],[Discount]])</f>
        <v>0.25</v>
      </c>
      <c r="I878" t="s">
        <v>1861</v>
      </c>
      <c r="J878" s="1">
        <f>Sales_Fact[[#This Row],[Quantity2]]*Sales_Fact[[#This Row],[Unit_Price3]]*(1-Sales_Fact[[#This Row],[Discount4]])</f>
        <v>306.77249999999998</v>
      </c>
      <c r="K878" s="1">
        <f>Sales_Fact[[#This Row],[Quantity2]]*Sales_Fact[[#This Row],[Unit_Price3]]</f>
        <v>409.03</v>
      </c>
      <c r="L878" s="1">
        <f>Sales_Fact[[#This Row],[Gross Amount]]*Sales_Fact[[#This Row],[Discount4]]</f>
        <v>102.25749999999999</v>
      </c>
      <c r="M878" s="1" t="str">
        <f>IF(Sales_Fact[[#This Row],[Total_Amount5]]&gt;1000,"High Value","Standard")</f>
        <v>Standard</v>
      </c>
      <c r="N878" s="1" t="str">
        <f>_xlfn.XLOOKUP(D878,Product_Dim!$A$2:$A$101,Product_Dim!$B$2:$B$101,"Not Found")</f>
        <v>Men's Track Pants</v>
      </c>
      <c r="O878" s="1" t="str">
        <f>_xlfn.XLOOKUP(D878,Product_Dim!$A$2:$A$101,Product_Dim!$C$2:$C$101)</f>
        <v>Clothing</v>
      </c>
      <c r="P878" s="1">
        <f>_xlfn.XLOOKUP(D878,Product_Dim!$A$2:$A$101,Product_Dim!$H$2:$H$101)</f>
        <v>386.56</v>
      </c>
      <c r="Q878" s="1" t="str">
        <f>_xlfn.XLOOKUP(C878,'Customer_Dim'!$A$2:$A$501,'Customer_Dim'!$I$2:$I$501)</f>
        <v>Platinum</v>
      </c>
      <c r="R878" s="1" t="str">
        <f>_xlfn.XLOOKUP(C878,'Customer_Dim'!$A$2:$A$501,'Customer_Dim'!$D$2:$D$501)</f>
        <v>Male</v>
      </c>
      <c r="S878" s="1" t="str">
        <f>_xlfn.XLOOKUP(C878,'Customer_Dim'!$A$2:$A$501,'Customer_Dim'!$L$2:$L$501)</f>
        <v>Senior</v>
      </c>
      <c r="T878" s="1" t="str">
        <f>_xlfn.XLOOKUP(E878,Store_Dim!$A$2:$A$21,Store_Dim!$C$2:$C$21)</f>
        <v>East</v>
      </c>
      <c r="U878" s="1" t="str">
        <f>_xlfn.XLOOKUP(E878,Store_Dim!$A$2:$A$21,Store_Dim!$E$2:$E$21)</f>
        <v>Online</v>
      </c>
      <c r="V878" s="1">
        <f>Table8[[#This Row],[Cost]]*Table8[[#This Row],[Quantity]]</f>
        <v>386.56</v>
      </c>
      <c r="W878" s="1">
        <f>Table8[[#This Row],[Total_Amount]]-Table8[[#This Row],[Total Cost]]</f>
        <v>-79.787500000000023</v>
      </c>
    </row>
    <row r="879" spans="1:23" hidden="1" x14ac:dyDescent="0.25">
      <c r="A879" t="s">
        <v>2645</v>
      </c>
      <c r="B879" s="3">
        <v>45475</v>
      </c>
      <c r="C879" t="s">
        <v>672</v>
      </c>
      <c r="D879" t="s">
        <v>1845</v>
      </c>
      <c r="E879" t="s">
        <v>1892</v>
      </c>
      <c r="F879" s="4">
        <f>IF(ISBLANK(Sales_Fact[[#This Row],[Quantity]]),MEDIAN(Sales_Fact[Quantity]),Sales_Fact[[#This Row],[Quantity]])</f>
        <v>2</v>
      </c>
      <c r="G879" s="1">
        <f>IF(ISBLANK(Sales_Fact[[#This Row],[Unit_Price]]),MEDIAN(Sales_Fact[Unit_Price]),Sales_Fact[[#This Row],[Unit_Price]])</f>
        <v>891.13</v>
      </c>
      <c r="H879" s="2">
        <f>IF(ISBLANK(Sales_Fact[[#This Row],[Discount]]),MEDIAN(Sales_Fact[Discount]),Sales_Fact[[#This Row],[Discount]])</f>
        <v>0.13</v>
      </c>
      <c r="I879" t="s">
        <v>1864</v>
      </c>
      <c r="J879" s="1">
        <f>Sales_Fact[[#This Row],[Quantity2]]*Sales_Fact[[#This Row],[Unit_Price3]]*(1-Sales_Fact[[#This Row],[Discount4]])</f>
        <v>1550.5662</v>
      </c>
      <c r="K879" s="1">
        <f>Sales_Fact[[#This Row],[Quantity2]]*Sales_Fact[[#This Row],[Unit_Price3]]</f>
        <v>1782.26</v>
      </c>
      <c r="L879" s="1">
        <f>Sales_Fact[[#This Row],[Gross Amount]]*Sales_Fact[[#This Row],[Discount4]]</f>
        <v>231.69380000000001</v>
      </c>
      <c r="M879" s="1" t="str">
        <f>IF(Sales_Fact[[#This Row],[Total_Amount5]]&gt;1000,"High Value","Standard")</f>
        <v>High Value</v>
      </c>
      <c r="N879" s="1" t="str">
        <f>_xlfn.XLOOKUP(D879,Product_Dim!$A$2:$A$101,Product_Dim!$B$2:$B$101,"Not Found")</f>
        <v>Portable Bluetooth Speaker</v>
      </c>
      <c r="O879" s="1" t="str">
        <f>_xlfn.XLOOKUP(D879,Product_Dim!$A$2:$A$101,Product_Dim!$C$2:$C$101)</f>
        <v>Electronics</v>
      </c>
      <c r="P879" s="1">
        <f>_xlfn.XLOOKUP(D879,Product_Dim!$A$2:$A$101,Product_Dim!$H$2:$H$101)</f>
        <v>431.67</v>
      </c>
      <c r="Q879" s="1" t="str">
        <f>_xlfn.XLOOKUP(C879,'Customer_Dim'!$A$2:$A$501,'Customer_Dim'!$I$2:$I$501)</f>
        <v>Platinum</v>
      </c>
      <c r="R879" s="1" t="str">
        <f>_xlfn.XLOOKUP(C879,'Customer_Dim'!$A$2:$A$501,'Customer_Dim'!$D$2:$D$501)</f>
        <v>Male</v>
      </c>
      <c r="S879" s="1" t="str">
        <f>_xlfn.XLOOKUP(C879,'Customer_Dim'!$A$2:$A$501,'Customer_Dim'!$L$2:$L$501)</f>
        <v>Senior</v>
      </c>
      <c r="T879" s="1" t="str">
        <f>_xlfn.XLOOKUP(E879,Store_Dim!$A$2:$A$21,Store_Dim!$C$2:$C$21)</f>
        <v>East</v>
      </c>
      <c r="U879" s="1" t="str">
        <f>_xlfn.XLOOKUP(E879,Store_Dim!$A$2:$A$21,Store_Dim!$E$2:$E$21)</f>
        <v>Online</v>
      </c>
      <c r="V879" s="1">
        <f>Table8[[#This Row],[Cost]]*Table8[[#This Row],[Quantity]]</f>
        <v>863.34</v>
      </c>
      <c r="W879" s="1">
        <f>Table8[[#This Row],[Total_Amount]]-Table8[[#This Row],[Total Cost]]</f>
        <v>687.22619999999995</v>
      </c>
    </row>
    <row r="880" spans="1:23" hidden="1" x14ac:dyDescent="0.25">
      <c r="A880" t="s">
        <v>3006</v>
      </c>
      <c r="B880" s="3">
        <v>45687</v>
      </c>
      <c r="C880" t="s">
        <v>675</v>
      </c>
      <c r="D880" t="s">
        <v>1767</v>
      </c>
      <c r="E880" t="s">
        <v>1890</v>
      </c>
      <c r="F880" s="4">
        <f>IF(ISBLANK(Sales_Fact[[#This Row],[Quantity]]),MEDIAN(Sales_Fact[Quantity]),Sales_Fact[[#This Row],[Quantity]])</f>
        <v>1</v>
      </c>
      <c r="G880" s="1">
        <f>IF(ISBLANK(Sales_Fact[[#This Row],[Unit_Price]]),MEDIAN(Sales_Fact[Unit_Price]),Sales_Fact[[#This Row],[Unit_Price]])</f>
        <v>553.38</v>
      </c>
      <c r="H880" s="2">
        <f>IF(ISBLANK(Sales_Fact[[#This Row],[Discount]]),MEDIAN(Sales_Fact[Discount]),Sales_Fact[[#This Row],[Discount]])</f>
        <v>0.21</v>
      </c>
      <c r="I880" t="s">
        <v>1864</v>
      </c>
      <c r="J880" s="1">
        <f>Sales_Fact[[#This Row],[Quantity2]]*Sales_Fact[[#This Row],[Unit_Price3]]*(1-Sales_Fact[[#This Row],[Discount4]])</f>
        <v>437.17020000000002</v>
      </c>
      <c r="K880" s="1">
        <f>Sales_Fact[[#This Row],[Quantity2]]*Sales_Fact[[#This Row],[Unit_Price3]]</f>
        <v>553.38</v>
      </c>
      <c r="L880" s="1">
        <f>Sales_Fact[[#This Row],[Gross Amount]]*Sales_Fact[[#This Row],[Discount4]]</f>
        <v>116.2098</v>
      </c>
      <c r="M880" s="1" t="str">
        <f>IF(Sales_Fact[[#This Row],[Total_Amount5]]&gt;1000,"High Value","Standard")</f>
        <v>Standard</v>
      </c>
      <c r="N880" s="1" t="str">
        <f>_xlfn.XLOOKUP(D880,Product_Dim!$A$2:$A$101,Product_Dim!$B$2:$B$101,"Not Found")</f>
        <v>Professional Jump Rope</v>
      </c>
      <c r="O880" s="1" t="str">
        <f>_xlfn.XLOOKUP(D880,Product_Dim!$A$2:$A$101,Product_Dim!$C$2:$C$101)</f>
        <v>Sports</v>
      </c>
      <c r="P880" s="1">
        <f>_xlfn.XLOOKUP(D880,Product_Dim!$A$2:$A$101,Product_Dim!$H$2:$H$101)</f>
        <v>477.61</v>
      </c>
      <c r="Q880" s="1" t="str">
        <f>_xlfn.XLOOKUP(C880,'Customer_Dim'!$A$2:$A$501,'Customer_Dim'!$I$2:$I$501)</f>
        <v>Gold</v>
      </c>
      <c r="R880" s="1" t="str">
        <f>_xlfn.XLOOKUP(C880,'Customer_Dim'!$A$2:$A$501,'Customer_Dim'!$D$2:$D$501)</f>
        <v>Female</v>
      </c>
      <c r="S880" s="1" t="str">
        <f>_xlfn.XLOOKUP(C880,'Customer_Dim'!$A$2:$A$501,'Customer_Dim'!$L$2:$L$501)</f>
        <v>Middle Age</v>
      </c>
      <c r="T880" s="1" t="str">
        <f>_xlfn.XLOOKUP(E880,Store_Dim!$A$2:$A$21,Store_Dim!$C$2:$C$21)</f>
        <v>South</v>
      </c>
      <c r="U880" s="1" t="str">
        <f>_xlfn.XLOOKUP(E880,Store_Dim!$A$2:$A$21,Store_Dim!$E$2:$E$21)</f>
        <v>Flagship</v>
      </c>
      <c r="V880" s="1">
        <f>Table8[[#This Row],[Cost]]*Table8[[#This Row],[Quantity]]</f>
        <v>477.61</v>
      </c>
      <c r="W880" s="1">
        <f>Table8[[#This Row],[Total_Amount]]-Table8[[#This Row],[Total Cost]]</f>
        <v>-40.439799999999991</v>
      </c>
    </row>
    <row r="881" spans="1:23" hidden="1" x14ac:dyDescent="0.25">
      <c r="A881" t="s">
        <v>2344</v>
      </c>
      <c r="B881" s="3">
        <v>45389</v>
      </c>
      <c r="C881" t="s">
        <v>675</v>
      </c>
      <c r="D881" t="s">
        <v>1803</v>
      </c>
      <c r="E881" t="s">
        <v>1874</v>
      </c>
      <c r="F881" s="4">
        <f>IF(ISBLANK(Sales_Fact[[#This Row],[Quantity]]),MEDIAN(Sales_Fact[Quantity]),Sales_Fact[[#This Row],[Quantity]])</f>
        <v>2</v>
      </c>
      <c r="G881" s="1">
        <f>IF(ISBLANK(Sales_Fact[[#This Row],[Unit_Price]]),MEDIAN(Sales_Fact[Unit_Price]),Sales_Fact[[#This Row],[Unit_Price]])</f>
        <v>652.29999999999995</v>
      </c>
      <c r="H881" s="2">
        <f>IF(ISBLANK(Sales_Fact[[#This Row],[Discount]]),MEDIAN(Sales_Fact[Discount]),Sales_Fact[[#This Row],[Discount]])</f>
        <v>0.16</v>
      </c>
      <c r="I881" t="s">
        <v>1864</v>
      </c>
      <c r="J881" s="1">
        <f>Sales_Fact[[#This Row],[Quantity2]]*Sales_Fact[[#This Row],[Unit_Price3]]*(1-Sales_Fact[[#This Row],[Discount4]])</f>
        <v>1095.8639999999998</v>
      </c>
      <c r="K881" s="1">
        <f>Sales_Fact[[#This Row],[Quantity2]]*Sales_Fact[[#This Row],[Unit_Price3]]</f>
        <v>1304.5999999999999</v>
      </c>
      <c r="L881" s="1">
        <f>Sales_Fact[[#This Row],[Gross Amount]]*Sales_Fact[[#This Row],[Discount4]]</f>
        <v>208.73599999999999</v>
      </c>
      <c r="M881" s="1" t="str">
        <f>IF(Sales_Fact[[#This Row],[Total_Amount5]]&gt;1000,"High Value","Standard")</f>
        <v>High Value</v>
      </c>
      <c r="N881" s="1" t="str">
        <f>_xlfn.XLOOKUP(D881,Product_Dim!$A$2:$A$101,Product_Dim!$B$2:$B$101,"Not Found")</f>
        <v>Wooden Bookshelf</v>
      </c>
      <c r="O881" s="1" t="str">
        <f>_xlfn.XLOOKUP(D881,Product_Dim!$A$2:$A$101,Product_Dim!$C$2:$C$101)</f>
        <v>Home</v>
      </c>
      <c r="P881" s="1">
        <f>_xlfn.XLOOKUP(D881,Product_Dim!$A$2:$A$101,Product_Dim!$H$2:$H$101)</f>
        <v>388.46</v>
      </c>
      <c r="Q881" s="1" t="str">
        <f>_xlfn.XLOOKUP(C881,'Customer_Dim'!$A$2:$A$501,'Customer_Dim'!$I$2:$I$501)</f>
        <v>Gold</v>
      </c>
      <c r="R881" s="1" t="str">
        <f>_xlfn.XLOOKUP(C881,'Customer_Dim'!$A$2:$A$501,'Customer_Dim'!$D$2:$D$501)</f>
        <v>Female</v>
      </c>
      <c r="S881" s="1" t="str">
        <f>_xlfn.XLOOKUP(C881,'Customer_Dim'!$A$2:$A$501,'Customer_Dim'!$L$2:$L$501)</f>
        <v>Middle Age</v>
      </c>
      <c r="T881" s="1" t="str">
        <f>_xlfn.XLOOKUP(E881,Store_Dim!$A$2:$A$21,Store_Dim!$C$2:$C$21)</f>
        <v>South</v>
      </c>
      <c r="U881" s="1" t="str">
        <f>_xlfn.XLOOKUP(E881,Store_Dim!$A$2:$A$21,Store_Dim!$E$2:$E$21)</f>
        <v>Online</v>
      </c>
      <c r="V881" s="1">
        <f>Table8[[#This Row],[Cost]]*Table8[[#This Row],[Quantity]]</f>
        <v>776.92</v>
      </c>
      <c r="W881" s="1">
        <f>Table8[[#This Row],[Total_Amount]]-Table8[[#This Row],[Total Cost]]</f>
        <v>318.94399999999985</v>
      </c>
    </row>
    <row r="882" spans="1:23" hidden="1" x14ac:dyDescent="0.25">
      <c r="A882" t="s">
        <v>3870</v>
      </c>
      <c r="B882" s="3">
        <v>45500</v>
      </c>
      <c r="C882" t="s">
        <v>675</v>
      </c>
      <c r="D882" t="s">
        <v>1755</v>
      </c>
      <c r="E882" t="s">
        <v>1909</v>
      </c>
      <c r="F882" s="4">
        <f>IF(ISBLANK(Sales_Fact[[#This Row],[Quantity]]),MEDIAN(Sales_Fact[Quantity]),Sales_Fact[[#This Row],[Quantity]])</f>
        <v>4</v>
      </c>
      <c r="G882" s="1">
        <f>IF(ISBLANK(Sales_Fact[[#This Row],[Unit_Price]]),MEDIAN(Sales_Fact[Unit_Price]),Sales_Fact[[#This Row],[Unit_Price]])</f>
        <v>194.36</v>
      </c>
      <c r="H882" s="2">
        <f>IF(ISBLANK(Sales_Fact[[#This Row],[Discount]]),MEDIAN(Sales_Fact[Discount]),Sales_Fact[[#This Row],[Discount]])</f>
        <v>0.18</v>
      </c>
      <c r="I882" t="s">
        <v>1861</v>
      </c>
      <c r="J882" s="1">
        <f>Sales_Fact[[#This Row],[Quantity2]]*Sales_Fact[[#This Row],[Unit_Price3]]*(1-Sales_Fact[[#This Row],[Discount4]])</f>
        <v>637.50080000000014</v>
      </c>
      <c r="K882" s="1">
        <f>Sales_Fact[[#This Row],[Quantity2]]*Sales_Fact[[#This Row],[Unit_Price3]]</f>
        <v>777.44</v>
      </c>
      <c r="L882" s="1">
        <f>Sales_Fact[[#This Row],[Gross Amount]]*Sales_Fact[[#This Row],[Discount4]]</f>
        <v>139.9392</v>
      </c>
      <c r="M882" s="1" t="str">
        <f>IF(Sales_Fact[[#This Row],[Total_Amount5]]&gt;1000,"High Value","Standard")</f>
        <v>Standard</v>
      </c>
      <c r="N882" s="1" t="str">
        <f>_xlfn.XLOOKUP(D882,Product_Dim!$A$2:$A$101,Product_Dim!$B$2:$B$101,"Not Found")</f>
        <v>Wooden Nightstand</v>
      </c>
      <c r="O882" s="1" t="str">
        <f>_xlfn.XLOOKUP(D882,Product_Dim!$A$2:$A$101,Product_Dim!$C$2:$C$101)</f>
        <v>Home</v>
      </c>
      <c r="P882" s="1">
        <f>_xlfn.XLOOKUP(D882,Product_Dim!$A$2:$A$101,Product_Dim!$H$2:$H$101)</f>
        <v>243.7</v>
      </c>
      <c r="Q882" s="1" t="str">
        <f>_xlfn.XLOOKUP(C882,'Customer_Dim'!$A$2:$A$501,'Customer_Dim'!$I$2:$I$501)</f>
        <v>Gold</v>
      </c>
      <c r="R882" s="1" t="str">
        <f>_xlfn.XLOOKUP(C882,'Customer_Dim'!$A$2:$A$501,'Customer_Dim'!$D$2:$D$501)</f>
        <v>Female</v>
      </c>
      <c r="S882" s="1" t="str">
        <f>_xlfn.XLOOKUP(C882,'Customer_Dim'!$A$2:$A$501,'Customer_Dim'!$L$2:$L$501)</f>
        <v>Middle Age</v>
      </c>
      <c r="T882" s="1" t="str">
        <f>_xlfn.XLOOKUP(E882,Store_Dim!$A$2:$A$21,Store_Dim!$C$2:$C$21)</f>
        <v>South</v>
      </c>
      <c r="U882" s="1" t="str">
        <f>_xlfn.XLOOKUP(E882,Store_Dim!$A$2:$A$21,Store_Dim!$E$2:$E$21)</f>
        <v>Outlet</v>
      </c>
      <c r="V882" s="1">
        <f>Table8[[#This Row],[Cost]]*Table8[[#This Row],[Quantity]]</f>
        <v>974.8</v>
      </c>
      <c r="W882" s="1">
        <f>Table8[[#This Row],[Total_Amount]]-Table8[[#This Row],[Total Cost]]</f>
        <v>-337.29919999999981</v>
      </c>
    </row>
    <row r="883" spans="1:23" hidden="1" x14ac:dyDescent="0.25">
      <c r="A883" t="s">
        <v>3576</v>
      </c>
      <c r="B883" s="3">
        <v>45420</v>
      </c>
      <c r="C883" t="s">
        <v>678</v>
      </c>
      <c r="D883" t="s">
        <v>1719</v>
      </c>
      <c r="E883" t="s">
        <v>1899</v>
      </c>
      <c r="F883" s="4">
        <f>IF(ISBLANK(Sales_Fact[[#This Row],[Quantity]]),MEDIAN(Sales_Fact[Quantity]),Sales_Fact[[#This Row],[Quantity]])</f>
        <v>3</v>
      </c>
      <c r="G883" s="1">
        <f>IF(ISBLANK(Sales_Fact[[#This Row],[Unit_Price]]),MEDIAN(Sales_Fact[Unit_Price]),Sales_Fact[[#This Row],[Unit_Price]])</f>
        <v>476.37</v>
      </c>
      <c r="H883" s="2">
        <f>IF(ISBLANK(Sales_Fact[[#This Row],[Discount]]),MEDIAN(Sales_Fact[Discount]),Sales_Fact[[#This Row],[Discount]])</f>
        <v>0.21</v>
      </c>
      <c r="I883" t="s">
        <v>1864</v>
      </c>
      <c r="J883" s="1">
        <f>Sales_Fact[[#This Row],[Quantity2]]*Sales_Fact[[#This Row],[Unit_Price3]]*(1-Sales_Fact[[#This Row],[Discount4]])</f>
        <v>1128.9969000000001</v>
      </c>
      <c r="K883" s="1">
        <f>Sales_Fact[[#This Row],[Quantity2]]*Sales_Fact[[#This Row],[Unit_Price3]]</f>
        <v>1429.1100000000001</v>
      </c>
      <c r="L883" s="1">
        <f>Sales_Fact[[#This Row],[Gross Amount]]*Sales_Fact[[#This Row],[Discount4]]</f>
        <v>300.11310000000003</v>
      </c>
      <c r="M883" s="1" t="str">
        <f>IF(Sales_Fact[[#This Row],[Total_Amount5]]&gt;1000,"High Value","Standard")</f>
        <v>High Value</v>
      </c>
      <c r="N883" s="1" t="str">
        <f>_xlfn.XLOOKUP(D883,Product_Dim!$A$2:$A$101,Product_Dim!$B$2:$B$101,"Not Found")</f>
        <v>Premium Blanket Throw</v>
      </c>
      <c r="O883" s="1" t="str">
        <f>_xlfn.XLOOKUP(D883,Product_Dim!$A$2:$A$101,Product_Dim!$C$2:$C$101)</f>
        <v>Home</v>
      </c>
      <c r="P883" s="1">
        <f>_xlfn.XLOOKUP(D883,Product_Dim!$A$2:$A$101,Product_Dim!$H$2:$H$101)</f>
        <v>461.47</v>
      </c>
      <c r="Q883" s="1" t="str">
        <f>_xlfn.XLOOKUP(C883,'Customer_Dim'!$A$2:$A$501,'Customer_Dim'!$I$2:$I$501)</f>
        <v>Silver</v>
      </c>
      <c r="R883" s="1" t="str">
        <f>_xlfn.XLOOKUP(C883,'Customer_Dim'!$A$2:$A$501,'Customer_Dim'!$D$2:$D$501)</f>
        <v>Female</v>
      </c>
      <c r="S883" s="1" t="str">
        <f>_xlfn.XLOOKUP(C883,'Customer_Dim'!$A$2:$A$501,'Customer_Dim'!$L$2:$L$501)</f>
        <v>Young</v>
      </c>
      <c r="T883" s="1" t="str">
        <f>_xlfn.XLOOKUP(E883,Store_Dim!$A$2:$A$21,Store_Dim!$C$2:$C$21)</f>
        <v>East</v>
      </c>
      <c r="U883" s="1" t="str">
        <f>_xlfn.XLOOKUP(E883,Store_Dim!$A$2:$A$21,Store_Dim!$E$2:$E$21)</f>
        <v>Flagship</v>
      </c>
      <c r="V883" s="1">
        <f>Table8[[#This Row],[Cost]]*Table8[[#This Row],[Quantity]]</f>
        <v>1384.41</v>
      </c>
      <c r="W883" s="1">
        <f>Table8[[#This Row],[Total_Amount]]-Table8[[#This Row],[Total Cost]]</f>
        <v>-255.41309999999999</v>
      </c>
    </row>
    <row r="884" spans="1:23" x14ac:dyDescent="0.25">
      <c r="A884" t="s">
        <v>2644</v>
      </c>
      <c r="B884" s="3">
        <v>45786</v>
      </c>
      <c r="C884" t="s">
        <v>678</v>
      </c>
      <c r="D884" t="s">
        <v>1567</v>
      </c>
      <c r="E884" t="s">
        <v>1872</v>
      </c>
      <c r="F884" s="4">
        <f>IF(ISBLANK(Sales_Fact[[#This Row],[Quantity]]),MEDIAN(Sales_Fact[Quantity]),Sales_Fact[[#This Row],[Quantity]])</f>
        <v>3</v>
      </c>
      <c r="G884" s="21">
        <f>IF(ISBLANK(Sales_Fact[[#This Row],[Unit_Price]]),MEDIAN(Sales_Fact[Unit_Price]),Sales_Fact[[#This Row],[Unit_Price]])</f>
        <v>174.57</v>
      </c>
      <c r="H884" s="2">
        <f>IF(ISBLANK(Sales_Fact[[#This Row],[Discount]]),MEDIAN(Sales_Fact[Discount]),Sales_Fact[[#This Row],[Discount]])</f>
        <v>0</v>
      </c>
      <c r="I884" t="s">
        <v>1864</v>
      </c>
      <c r="J884" s="21">
        <f>Sales_Fact[[#This Row],[Quantity2]]*Sales_Fact[[#This Row],[Unit_Price3]]*(1-Sales_Fact[[#This Row],[Discount4]])</f>
        <v>523.71</v>
      </c>
      <c r="K884" s="21">
        <f>Sales_Fact[[#This Row],[Quantity2]]*Sales_Fact[[#This Row],[Unit_Price3]]</f>
        <v>523.71</v>
      </c>
      <c r="L884" s="21">
        <f>Sales_Fact[[#This Row],[Gross Amount]]*Sales_Fact[[#This Row],[Discount4]]</f>
        <v>0</v>
      </c>
      <c r="M884" s="1" t="str">
        <f>IF(Sales_Fact[[#This Row],[Total_Amount5]]&gt;1000,"High Value","Standard")</f>
        <v>Standard</v>
      </c>
      <c r="N884" s="1" t="str">
        <f>_xlfn.XLOOKUP(D884,Product_Dim!$A$2:$A$101,Product_Dim!$B$2:$B$101,"Not Found")</f>
        <v>Herbal Face Moisturizer</v>
      </c>
      <c r="O884" s="1" t="str">
        <f>_xlfn.XLOOKUP(D884,Product_Dim!$A$2:$A$101,Product_Dim!$C$2:$C$101)</f>
        <v>Beauty</v>
      </c>
      <c r="P884" s="1">
        <f>_xlfn.XLOOKUP(D884,Product_Dim!$A$2:$A$101,Product_Dim!$H$2:$H$101)</f>
        <v>312.8</v>
      </c>
      <c r="Q884" s="1" t="str">
        <f>_xlfn.XLOOKUP(C884,'Customer_Dim'!$A$2:$A$501,'Customer_Dim'!$I$2:$I$501)</f>
        <v>Silver</v>
      </c>
      <c r="R884" s="1" t="str">
        <f>_xlfn.XLOOKUP(C884,'Customer_Dim'!$A$2:$A$501,'Customer_Dim'!$D$2:$D$501)</f>
        <v>Female</v>
      </c>
      <c r="S884" s="1" t="str">
        <f>_xlfn.XLOOKUP(C884,'Customer_Dim'!$A$2:$A$501,'Customer_Dim'!$L$2:$L$501)</f>
        <v>Young</v>
      </c>
      <c r="T884" s="1" t="str">
        <f>_xlfn.XLOOKUP(E884,Store_Dim!$A$2:$A$21,Store_Dim!$C$2:$C$21)</f>
        <v>South</v>
      </c>
      <c r="U884" s="1" t="str">
        <f>_xlfn.XLOOKUP(E884,Store_Dim!$A$2:$A$21,Store_Dim!$E$2:$E$21)</f>
        <v>Online</v>
      </c>
      <c r="V884" s="21">
        <f>Table8[[#This Row],[Cost]]*Table8[[#This Row],[Quantity]]</f>
        <v>938.40000000000009</v>
      </c>
      <c r="W884" s="21">
        <f>Table8[[#This Row],[Total_Amount]]-Table8[[#This Row],[Total Cost]]</f>
        <v>-414.69000000000005</v>
      </c>
    </row>
    <row r="885" spans="1:23" x14ac:dyDescent="0.25">
      <c r="A885" t="s">
        <v>2284</v>
      </c>
      <c r="B885" s="3">
        <v>45844</v>
      </c>
      <c r="C885" t="s">
        <v>678</v>
      </c>
      <c r="D885" t="s">
        <v>1833</v>
      </c>
      <c r="E885" t="s">
        <v>1913</v>
      </c>
      <c r="F885" s="4">
        <f>IF(ISBLANK(Sales_Fact[[#This Row],[Quantity]]),MEDIAN(Sales_Fact[Quantity]),Sales_Fact[[#This Row],[Quantity]])</f>
        <v>3</v>
      </c>
      <c r="G885" s="21">
        <f>IF(ISBLANK(Sales_Fact[[#This Row],[Unit_Price]]),MEDIAN(Sales_Fact[Unit_Price]),Sales_Fact[[#This Row],[Unit_Price]])</f>
        <v>762</v>
      </c>
      <c r="H885" s="2">
        <f>IF(ISBLANK(Sales_Fact[[#This Row],[Discount]]),MEDIAN(Sales_Fact[Discount]),Sales_Fact[[#This Row],[Discount]])</f>
        <v>0.02</v>
      </c>
      <c r="I885" t="s">
        <v>1864</v>
      </c>
      <c r="J885" s="21">
        <f>Sales_Fact[[#This Row],[Quantity2]]*Sales_Fact[[#This Row],[Unit_Price3]]*(1-Sales_Fact[[#This Row],[Discount4]])</f>
        <v>2240.2799999999997</v>
      </c>
      <c r="K885" s="21">
        <f>Sales_Fact[[#This Row],[Quantity2]]*Sales_Fact[[#This Row],[Unit_Price3]]</f>
        <v>2286</v>
      </c>
      <c r="L885" s="21">
        <f>Sales_Fact[[#This Row],[Gross Amount]]*Sales_Fact[[#This Row],[Discount4]]</f>
        <v>45.72</v>
      </c>
      <c r="M885" s="1" t="str">
        <f>IF(Sales_Fact[[#This Row],[Total_Amount5]]&gt;1000,"High Value","Standard")</f>
        <v>High Value</v>
      </c>
      <c r="N885" s="1" t="str">
        <f>_xlfn.XLOOKUP(D885,Product_Dim!$A$2:$A$101,Product_Dim!$B$2:$B$101,"Not Found")</f>
        <v>Vitamin E Body Lotion</v>
      </c>
      <c r="O885" s="1" t="str">
        <f>_xlfn.XLOOKUP(D885,Product_Dim!$A$2:$A$101,Product_Dim!$C$2:$C$101)</f>
        <v>Beauty</v>
      </c>
      <c r="P885" s="1">
        <f>_xlfn.XLOOKUP(D885,Product_Dim!$A$2:$A$101,Product_Dim!$H$2:$H$101)</f>
        <v>358.47</v>
      </c>
      <c r="Q885" s="1" t="str">
        <f>_xlfn.XLOOKUP(C885,'Customer_Dim'!$A$2:$A$501,'Customer_Dim'!$I$2:$I$501)</f>
        <v>Silver</v>
      </c>
      <c r="R885" s="1" t="str">
        <f>_xlfn.XLOOKUP(C885,'Customer_Dim'!$A$2:$A$501,'Customer_Dim'!$D$2:$D$501)</f>
        <v>Female</v>
      </c>
      <c r="S885" s="1" t="str">
        <f>_xlfn.XLOOKUP(C885,'Customer_Dim'!$A$2:$A$501,'Customer_Dim'!$L$2:$L$501)</f>
        <v>Young</v>
      </c>
      <c r="T885" s="1" t="str">
        <f>_xlfn.XLOOKUP(E885,Store_Dim!$A$2:$A$21,Store_Dim!$C$2:$C$21)</f>
        <v>North</v>
      </c>
      <c r="U885" s="1" t="str">
        <f>_xlfn.XLOOKUP(E885,Store_Dim!$A$2:$A$21,Store_Dim!$E$2:$E$21)</f>
        <v>Online</v>
      </c>
      <c r="V885" s="21">
        <f>Table8[[#This Row],[Cost]]*Table8[[#This Row],[Quantity]]</f>
        <v>1075.4100000000001</v>
      </c>
      <c r="W885" s="21">
        <f>Table8[[#This Row],[Total_Amount]]-Table8[[#This Row],[Total Cost]]</f>
        <v>1164.8699999999997</v>
      </c>
    </row>
    <row r="886" spans="1:23" hidden="1" x14ac:dyDescent="0.25">
      <c r="A886" t="s">
        <v>2354</v>
      </c>
      <c r="B886" s="3">
        <v>45279</v>
      </c>
      <c r="C886" t="s">
        <v>678</v>
      </c>
      <c r="D886" t="s">
        <v>1602</v>
      </c>
      <c r="E886" t="s">
        <v>1881</v>
      </c>
      <c r="F886" s="4">
        <f>IF(ISBLANK(Sales_Fact[[#This Row],[Quantity]]),MEDIAN(Sales_Fact[Quantity]),Sales_Fact[[#This Row],[Quantity]])</f>
        <v>1</v>
      </c>
      <c r="G886" s="1">
        <f>IF(ISBLANK(Sales_Fact[[#This Row],[Unit_Price]]),MEDIAN(Sales_Fact[Unit_Price]),Sales_Fact[[#This Row],[Unit_Price]])</f>
        <v>44.08</v>
      </c>
      <c r="H886" s="2">
        <f>IF(ISBLANK(Sales_Fact[[#This Row],[Discount]]),MEDIAN(Sales_Fact[Discount]),Sales_Fact[[#This Row],[Discount]])</f>
        <v>0.05</v>
      </c>
      <c r="I886" t="s">
        <v>1868</v>
      </c>
      <c r="J886" s="1">
        <f>Sales_Fact[[#This Row],[Quantity2]]*Sales_Fact[[#This Row],[Unit_Price3]]*(1-Sales_Fact[[#This Row],[Discount4]])</f>
        <v>41.875999999999998</v>
      </c>
      <c r="K886" s="1">
        <f>Sales_Fact[[#This Row],[Quantity2]]*Sales_Fact[[#This Row],[Unit_Price3]]</f>
        <v>44.08</v>
      </c>
      <c r="L886" s="1">
        <f>Sales_Fact[[#This Row],[Gross Amount]]*Sales_Fact[[#This Row],[Discount4]]</f>
        <v>2.2040000000000002</v>
      </c>
      <c r="M886" s="1" t="str">
        <f>IF(Sales_Fact[[#This Row],[Total_Amount5]]&gt;1000,"High Value","Standard")</f>
        <v>Standard</v>
      </c>
      <c r="N886" s="1" t="str">
        <f>_xlfn.XLOOKUP(D886,Product_Dim!$A$2:$A$101,Product_Dim!$B$2:$B$101,"Not Found")</f>
        <v>Soccer Training Cone Set</v>
      </c>
      <c r="O886" s="1" t="str">
        <f>_xlfn.XLOOKUP(D886,Product_Dim!$A$2:$A$101,Product_Dim!$C$2:$C$101)</f>
        <v>Sports</v>
      </c>
      <c r="P886" s="1">
        <f>_xlfn.XLOOKUP(D886,Product_Dim!$A$2:$A$101,Product_Dim!$H$2:$H$101)</f>
        <v>144.53</v>
      </c>
      <c r="Q886" s="1" t="str">
        <f>_xlfn.XLOOKUP(C886,'Customer_Dim'!$A$2:$A$501,'Customer_Dim'!$I$2:$I$501)</f>
        <v>Silver</v>
      </c>
      <c r="R886" s="1" t="str">
        <f>_xlfn.XLOOKUP(C886,'Customer_Dim'!$A$2:$A$501,'Customer_Dim'!$D$2:$D$501)</f>
        <v>Female</v>
      </c>
      <c r="S886" s="1" t="str">
        <f>_xlfn.XLOOKUP(C886,'Customer_Dim'!$A$2:$A$501,'Customer_Dim'!$L$2:$L$501)</f>
        <v>Young</v>
      </c>
      <c r="T886" s="1" t="str">
        <f>_xlfn.XLOOKUP(E886,Store_Dim!$A$2:$A$21,Store_Dim!$C$2:$C$21)</f>
        <v>South</v>
      </c>
      <c r="U886" s="1" t="str">
        <f>_xlfn.XLOOKUP(E886,Store_Dim!$A$2:$A$21,Store_Dim!$E$2:$E$21)</f>
        <v>Outlet</v>
      </c>
      <c r="V886" s="1">
        <f>Table8[[#This Row],[Cost]]*Table8[[#This Row],[Quantity]]</f>
        <v>144.53</v>
      </c>
      <c r="W886" s="1">
        <f>Table8[[#This Row],[Total_Amount]]-Table8[[#This Row],[Total Cost]]</f>
        <v>-102.654</v>
      </c>
    </row>
    <row r="887" spans="1:23" hidden="1" x14ac:dyDescent="0.25">
      <c r="A887" t="s">
        <v>3806</v>
      </c>
      <c r="B887" s="3">
        <v>45921</v>
      </c>
      <c r="C887" t="s">
        <v>681</v>
      </c>
      <c r="D887" t="s">
        <v>1803</v>
      </c>
      <c r="E887" t="s">
        <v>1866</v>
      </c>
      <c r="F887" s="4">
        <f>IF(ISBLANK(Sales_Fact[[#This Row],[Quantity]]),MEDIAN(Sales_Fact[Quantity]),Sales_Fact[[#This Row],[Quantity]])</f>
        <v>1</v>
      </c>
      <c r="G887" s="1">
        <f>IF(ISBLANK(Sales_Fact[[#This Row],[Unit_Price]]),MEDIAN(Sales_Fact[Unit_Price]),Sales_Fact[[#This Row],[Unit_Price]])</f>
        <v>992.37</v>
      </c>
      <c r="H887" s="2">
        <f>IF(ISBLANK(Sales_Fact[[#This Row],[Discount]]),MEDIAN(Sales_Fact[Discount]),Sales_Fact[[#This Row],[Discount]])</f>
        <v>0.24</v>
      </c>
      <c r="I887" t="s">
        <v>1861</v>
      </c>
      <c r="J887" s="1">
        <f>Sales_Fact[[#This Row],[Quantity2]]*Sales_Fact[[#This Row],[Unit_Price3]]*(1-Sales_Fact[[#This Row],[Discount4]])</f>
        <v>754.20119999999997</v>
      </c>
      <c r="K887" s="1">
        <f>Sales_Fact[[#This Row],[Quantity2]]*Sales_Fact[[#This Row],[Unit_Price3]]</f>
        <v>992.37</v>
      </c>
      <c r="L887" s="1">
        <f>Sales_Fact[[#This Row],[Gross Amount]]*Sales_Fact[[#This Row],[Discount4]]</f>
        <v>238.1688</v>
      </c>
      <c r="M887" s="1" t="str">
        <f>IF(Sales_Fact[[#This Row],[Total_Amount5]]&gt;1000,"High Value","Standard")</f>
        <v>Standard</v>
      </c>
      <c r="N887" s="1" t="str">
        <f>_xlfn.XLOOKUP(D887,Product_Dim!$A$2:$A$101,Product_Dim!$B$2:$B$101,"Not Found")</f>
        <v>Wooden Bookshelf</v>
      </c>
      <c r="O887" s="1" t="str">
        <f>_xlfn.XLOOKUP(D887,Product_Dim!$A$2:$A$101,Product_Dim!$C$2:$C$101)</f>
        <v>Home</v>
      </c>
      <c r="P887" s="1">
        <f>_xlfn.XLOOKUP(D887,Product_Dim!$A$2:$A$101,Product_Dim!$H$2:$H$101)</f>
        <v>388.46</v>
      </c>
      <c r="Q887" s="1" t="str">
        <f>_xlfn.XLOOKUP(C887,'Customer_Dim'!$A$2:$A$501,'Customer_Dim'!$I$2:$I$501)</f>
        <v>Bronze</v>
      </c>
      <c r="R887" s="1" t="str">
        <f>_xlfn.XLOOKUP(C887,'Customer_Dim'!$A$2:$A$501,'Customer_Dim'!$D$2:$D$501)</f>
        <v>Female</v>
      </c>
      <c r="S887" s="1" t="str">
        <f>_xlfn.XLOOKUP(C887,'Customer_Dim'!$A$2:$A$501,'Customer_Dim'!$L$2:$L$501)</f>
        <v>Young</v>
      </c>
      <c r="T887" s="1" t="str">
        <f>_xlfn.XLOOKUP(E887,Store_Dim!$A$2:$A$21,Store_Dim!$C$2:$C$21)</f>
        <v>West</v>
      </c>
      <c r="U887" s="1" t="str">
        <f>_xlfn.XLOOKUP(E887,Store_Dim!$A$2:$A$21,Store_Dim!$E$2:$E$21)</f>
        <v>Online</v>
      </c>
      <c r="V887" s="1">
        <f>Table8[[#This Row],[Cost]]*Table8[[#This Row],[Quantity]]</f>
        <v>388.46</v>
      </c>
      <c r="W887" s="1">
        <f>Table8[[#This Row],[Total_Amount]]-Table8[[#This Row],[Total Cost]]</f>
        <v>365.74119999999999</v>
      </c>
    </row>
    <row r="888" spans="1:23" hidden="1" x14ac:dyDescent="0.25">
      <c r="A888" t="s">
        <v>3433</v>
      </c>
      <c r="B888" s="3">
        <v>45926</v>
      </c>
      <c r="C888" t="s">
        <v>681</v>
      </c>
      <c r="D888" t="s">
        <v>1839</v>
      </c>
      <c r="E888" t="s">
        <v>1860</v>
      </c>
      <c r="F888" s="4">
        <f>IF(ISBLANK(Sales_Fact[[#This Row],[Quantity]]),MEDIAN(Sales_Fact[Quantity]),Sales_Fact[[#This Row],[Quantity]])</f>
        <v>3</v>
      </c>
      <c r="G888" s="1">
        <f>IF(ISBLANK(Sales_Fact[[#This Row],[Unit_Price]]),MEDIAN(Sales_Fact[Unit_Price]),Sales_Fact[[#This Row],[Unit_Price]])</f>
        <v>465.4</v>
      </c>
      <c r="H888" s="2">
        <f>IF(ISBLANK(Sales_Fact[[#This Row],[Discount]]),MEDIAN(Sales_Fact[Discount]),Sales_Fact[[#This Row],[Discount]])</f>
        <v>0.28999999999999998</v>
      </c>
      <c r="I888" t="s">
        <v>1868</v>
      </c>
      <c r="J888" s="1">
        <f>Sales_Fact[[#This Row],[Quantity2]]*Sales_Fact[[#This Row],[Unit_Price3]]*(1-Sales_Fact[[#This Row],[Discount4]])</f>
        <v>991.30199999999979</v>
      </c>
      <c r="K888" s="1">
        <f>Sales_Fact[[#This Row],[Quantity2]]*Sales_Fact[[#This Row],[Unit_Price3]]</f>
        <v>1396.1999999999998</v>
      </c>
      <c r="L888" s="1">
        <f>Sales_Fact[[#This Row],[Gross Amount]]*Sales_Fact[[#This Row],[Discount4]]</f>
        <v>404.89799999999991</v>
      </c>
      <c r="M888" s="1" t="str">
        <f>IF(Sales_Fact[[#This Row],[Total_Amount5]]&gt;1000,"High Value","Standard")</f>
        <v>Standard</v>
      </c>
      <c r="N888" s="1" t="str">
        <f>_xlfn.XLOOKUP(D888,Product_Dim!$A$2:$A$101,Product_Dim!$B$2:$B$101,"Not Found")</f>
        <v>Women's Formal Blazer</v>
      </c>
      <c r="O888" s="1" t="str">
        <f>_xlfn.XLOOKUP(D888,Product_Dim!$A$2:$A$101,Product_Dim!$C$2:$C$101)</f>
        <v>Clothing</v>
      </c>
      <c r="P888" s="1">
        <f>_xlfn.XLOOKUP(D888,Product_Dim!$A$2:$A$101,Product_Dim!$H$2:$H$101)</f>
        <v>358.47</v>
      </c>
      <c r="Q888" s="1" t="str">
        <f>_xlfn.XLOOKUP(C888,'Customer_Dim'!$A$2:$A$501,'Customer_Dim'!$I$2:$I$501)</f>
        <v>Bronze</v>
      </c>
      <c r="R888" s="1" t="str">
        <f>_xlfn.XLOOKUP(C888,'Customer_Dim'!$A$2:$A$501,'Customer_Dim'!$D$2:$D$501)</f>
        <v>Female</v>
      </c>
      <c r="S888" s="1" t="str">
        <f>_xlfn.XLOOKUP(C888,'Customer_Dim'!$A$2:$A$501,'Customer_Dim'!$L$2:$L$501)</f>
        <v>Young</v>
      </c>
      <c r="T888" s="1" t="str">
        <f>_xlfn.XLOOKUP(E888,Store_Dim!$A$2:$A$21,Store_Dim!$C$2:$C$21)</f>
        <v>North</v>
      </c>
      <c r="U888" s="1" t="str">
        <f>_xlfn.XLOOKUP(E888,Store_Dim!$A$2:$A$21,Store_Dim!$E$2:$E$21)</f>
        <v>Outlet</v>
      </c>
      <c r="V888" s="1">
        <f>Table8[[#This Row],[Cost]]*Table8[[#This Row],[Quantity]]</f>
        <v>1075.4100000000001</v>
      </c>
      <c r="W888" s="1">
        <f>Table8[[#This Row],[Total_Amount]]-Table8[[#This Row],[Total Cost]]</f>
        <v>-84.108000000000288</v>
      </c>
    </row>
    <row r="889" spans="1:23" hidden="1" x14ac:dyDescent="0.25">
      <c r="A889" t="s">
        <v>2268</v>
      </c>
      <c r="B889" s="3">
        <v>45322</v>
      </c>
      <c r="C889" t="s">
        <v>684</v>
      </c>
      <c r="D889" t="s">
        <v>1653</v>
      </c>
      <c r="E889" t="s">
        <v>1874</v>
      </c>
      <c r="F889" s="4">
        <f>IF(ISBLANK(Sales_Fact[[#This Row],[Quantity]]),MEDIAN(Sales_Fact[Quantity]),Sales_Fact[[#This Row],[Quantity]])</f>
        <v>2</v>
      </c>
      <c r="G889" s="1">
        <f>IF(ISBLANK(Sales_Fact[[#This Row],[Unit_Price]]),MEDIAN(Sales_Fact[Unit_Price]),Sales_Fact[[#This Row],[Unit_Price]])</f>
        <v>693.61</v>
      </c>
      <c r="H889" s="2">
        <f>IF(ISBLANK(Sales_Fact[[#This Row],[Discount]]),MEDIAN(Sales_Fact[Discount]),Sales_Fact[[#This Row],[Discount]])</f>
        <v>0.15</v>
      </c>
      <c r="I889" t="s">
        <v>1868</v>
      </c>
      <c r="J889" s="1">
        <f>Sales_Fact[[#This Row],[Quantity2]]*Sales_Fact[[#This Row],[Unit_Price3]]*(1-Sales_Fact[[#This Row],[Discount4]])</f>
        <v>1179.1369999999999</v>
      </c>
      <c r="K889" s="1">
        <f>Sales_Fact[[#This Row],[Quantity2]]*Sales_Fact[[#This Row],[Unit_Price3]]</f>
        <v>1387.22</v>
      </c>
      <c r="L889" s="1">
        <f>Sales_Fact[[#This Row],[Gross Amount]]*Sales_Fact[[#This Row],[Discount4]]</f>
        <v>208.083</v>
      </c>
      <c r="M889" s="1" t="str">
        <f>IF(Sales_Fact[[#This Row],[Total_Amount5]]&gt;1000,"High Value","Standard")</f>
        <v>High Value</v>
      </c>
      <c r="N889" s="1" t="str">
        <f>_xlfn.XLOOKUP(D889,Product_Dim!$A$2:$A$101,Product_Dim!$B$2:$B$101,"Not Found")</f>
        <v>Gaming Mechanical Keyboard</v>
      </c>
      <c r="O889" s="1" t="str">
        <f>_xlfn.XLOOKUP(D889,Product_Dim!$A$2:$A$101,Product_Dim!$C$2:$C$101)</f>
        <v>Electronics</v>
      </c>
      <c r="P889" s="1">
        <f>_xlfn.XLOOKUP(D889,Product_Dim!$A$2:$A$101,Product_Dim!$H$2:$H$101)</f>
        <v>419.28</v>
      </c>
      <c r="Q889" s="1" t="str">
        <f>_xlfn.XLOOKUP(C889,'Customer_Dim'!$A$2:$A$501,'Customer_Dim'!$I$2:$I$501)</f>
        <v>Platinum</v>
      </c>
      <c r="R889" s="1" t="str">
        <f>_xlfn.XLOOKUP(C889,'Customer_Dim'!$A$2:$A$501,'Customer_Dim'!$D$2:$D$501)</f>
        <v>Male</v>
      </c>
      <c r="S889" s="1" t="str">
        <f>_xlfn.XLOOKUP(C889,'Customer_Dim'!$A$2:$A$501,'Customer_Dim'!$L$2:$L$501)</f>
        <v>Senior</v>
      </c>
      <c r="T889" s="1" t="str">
        <f>_xlfn.XLOOKUP(E889,Store_Dim!$A$2:$A$21,Store_Dim!$C$2:$C$21)</f>
        <v>South</v>
      </c>
      <c r="U889" s="1" t="str">
        <f>_xlfn.XLOOKUP(E889,Store_Dim!$A$2:$A$21,Store_Dim!$E$2:$E$21)</f>
        <v>Online</v>
      </c>
      <c r="V889" s="1">
        <f>Table8[[#This Row],[Cost]]*Table8[[#This Row],[Quantity]]</f>
        <v>838.56</v>
      </c>
      <c r="W889" s="1">
        <f>Table8[[#This Row],[Total_Amount]]-Table8[[#This Row],[Total Cost]]</f>
        <v>340.577</v>
      </c>
    </row>
    <row r="890" spans="1:23" x14ac:dyDescent="0.25">
      <c r="A890" t="s">
        <v>3279</v>
      </c>
      <c r="B890" s="3">
        <v>45349</v>
      </c>
      <c r="C890" t="s">
        <v>684</v>
      </c>
      <c r="D890" t="s">
        <v>1818</v>
      </c>
      <c r="E890" t="s">
        <v>1881</v>
      </c>
      <c r="F890" s="4">
        <f>IF(ISBLANK(Sales_Fact[[#This Row],[Quantity]]),MEDIAN(Sales_Fact[Quantity]),Sales_Fact[[#This Row],[Quantity]])</f>
        <v>2</v>
      </c>
      <c r="G890" s="21">
        <f>IF(ISBLANK(Sales_Fact[[#This Row],[Unit_Price]]),MEDIAN(Sales_Fact[Unit_Price]),Sales_Fact[[#This Row],[Unit_Price]])</f>
        <v>995.11</v>
      </c>
      <c r="H890" s="2">
        <f>IF(ISBLANK(Sales_Fact[[#This Row],[Discount]]),MEDIAN(Sales_Fact[Discount]),Sales_Fact[[#This Row],[Discount]])</f>
        <v>0.13</v>
      </c>
      <c r="I890" t="s">
        <v>1868</v>
      </c>
      <c r="J890" s="21">
        <f>Sales_Fact[[#This Row],[Quantity2]]*Sales_Fact[[#This Row],[Unit_Price3]]*(1-Sales_Fact[[#This Row],[Discount4]])</f>
        <v>1731.4914000000001</v>
      </c>
      <c r="K890" s="21">
        <f>Sales_Fact[[#This Row],[Quantity2]]*Sales_Fact[[#This Row],[Unit_Price3]]</f>
        <v>1990.22</v>
      </c>
      <c r="L890" s="21">
        <f>Sales_Fact[[#This Row],[Gross Amount]]*Sales_Fact[[#This Row],[Discount4]]</f>
        <v>258.72860000000003</v>
      </c>
      <c r="M890" s="1" t="str">
        <f>IF(Sales_Fact[[#This Row],[Total_Amount5]]&gt;1000,"High Value","Standard")</f>
        <v>High Value</v>
      </c>
      <c r="N890" s="1" t="str">
        <f>_xlfn.XLOOKUP(D890,Product_Dim!$A$2:$A$101,Product_Dim!$B$2:$B$101,"Not Found")</f>
        <v>Face Foundation Kit</v>
      </c>
      <c r="O890" s="1" t="str">
        <f>_xlfn.XLOOKUP(D890,Product_Dim!$A$2:$A$101,Product_Dim!$C$2:$C$101)</f>
        <v>Beauty</v>
      </c>
      <c r="P890" s="1">
        <f>_xlfn.XLOOKUP(D890,Product_Dim!$A$2:$A$101,Product_Dim!$H$2:$H$101)</f>
        <v>183.04</v>
      </c>
      <c r="Q890" s="1" t="str">
        <f>_xlfn.XLOOKUP(C890,'Customer_Dim'!$A$2:$A$501,'Customer_Dim'!$I$2:$I$501)</f>
        <v>Platinum</v>
      </c>
      <c r="R890" s="1" t="str">
        <f>_xlfn.XLOOKUP(C890,'Customer_Dim'!$A$2:$A$501,'Customer_Dim'!$D$2:$D$501)</f>
        <v>Male</v>
      </c>
      <c r="S890" s="1" t="str">
        <f>_xlfn.XLOOKUP(C890,'Customer_Dim'!$A$2:$A$501,'Customer_Dim'!$L$2:$L$501)</f>
        <v>Senior</v>
      </c>
      <c r="T890" s="1" t="str">
        <f>_xlfn.XLOOKUP(E890,Store_Dim!$A$2:$A$21,Store_Dim!$C$2:$C$21)</f>
        <v>South</v>
      </c>
      <c r="U890" s="1" t="str">
        <f>_xlfn.XLOOKUP(E890,Store_Dim!$A$2:$A$21,Store_Dim!$E$2:$E$21)</f>
        <v>Outlet</v>
      </c>
      <c r="V890" s="21">
        <f>Table8[[#This Row],[Cost]]*Table8[[#This Row],[Quantity]]</f>
        <v>366.08</v>
      </c>
      <c r="W890" s="21">
        <f>Table8[[#This Row],[Total_Amount]]-Table8[[#This Row],[Total Cost]]</f>
        <v>1365.4114000000002</v>
      </c>
    </row>
    <row r="891" spans="1:23" hidden="1" x14ac:dyDescent="0.25">
      <c r="A891" t="s">
        <v>3747</v>
      </c>
      <c r="B891" s="3">
        <v>45511</v>
      </c>
      <c r="C891" t="s">
        <v>684</v>
      </c>
      <c r="D891" t="s">
        <v>1776</v>
      </c>
      <c r="E891" t="s">
        <v>1870</v>
      </c>
      <c r="F891" s="4">
        <f>IF(ISBLANK(Sales_Fact[[#This Row],[Quantity]]),MEDIAN(Sales_Fact[Quantity]),Sales_Fact[[#This Row],[Quantity]])</f>
        <v>3</v>
      </c>
      <c r="G891" s="1">
        <f>IF(ISBLANK(Sales_Fact[[#This Row],[Unit_Price]]),MEDIAN(Sales_Fact[Unit_Price]),Sales_Fact[[#This Row],[Unit_Price]])</f>
        <v>70.97</v>
      </c>
      <c r="H891" s="2">
        <f>IF(ISBLANK(Sales_Fact[[#This Row],[Discount]]),MEDIAN(Sales_Fact[Discount]),Sales_Fact[[#This Row],[Discount]])</f>
        <v>0.06</v>
      </c>
      <c r="I891" t="s">
        <v>1864</v>
      </c>
      <c r="J891" s="1">
        <f>Sales_Fact[[#This Row],[Quantity2]]*Sales_Fact[[#This Row],[Unit_Price3]]*(1-Sales_Fact[[#This Row],[Discount4]])</f>
        <v>200.13539999999998</v>
      </c>
      <c r="K891" s="1">
        <f>Sales_Fact[[#This Row],[Quantity2]]*Sales_Fact[[#This Row],[Unit_Price3]]</f>
        <v>212.91</v>
      </c>
      <c r="L891" s="1">
        <f>Sales_Fact[[#This Row],[Gross Amount]]*Sales_Fact[[#This Row],[Discount4]]</f>
        <v>12.7746</v>
      </c>
      <c r="M891" s="1" t="str">
        <f>IF(Sales_Fact[[#This Row],[Total_Amount5]]&gt;1000,"High Value","Standard")</f>
        <v>Standard</v>
      </c>
      <c r="N891" s="1" t="str">
        <f>_xlfn.XLOOKUP(D891,Product_Dim!$A$2:$A$101,Product_Dim!$B$2:$B$101,"Not Found")</f>
        <v>Women's Ankle Boots</v>
      </c>
      <c r="O891" s="1" t="str">
        <f>_xlfn.XLOOKUP(D891,Product_Dim!$A$2:$A$101,Product_Dim!$C$2:$C$101)</f>
        <v>Clothing</v>
      </c>
      <c r="P891" s="1">
        <f>_xlfn.XLOOKUP(D891,Product_Dim!$A$2:$A$101,Product_Dim!$H$2:$H$101)</f>
        <v>158.13999999999999</v>
      </c>
      <c r="Q891" s="1" t="str">
        <f>_xlfn.XLOOKUP(C891,'Customer_Dim'!$A$2:$A$501,'Customer_Dim'!$I$2:$I$501)</f>
        <v>Platinum</v>
      </c>
      <c r="R891" s="1" t="str">
        <f>_xlfn.XLOOKUP(C891,'Customer_Dim'!$A$2:$A$501,'Customer_Dim'!$D$2:$D$501)</f>
        <v>Male</v>
      </c>
      <c r="S891" s="1" t="str">
        <f>_xlfn.XLOOKUP(C891,'Customer_Dim'!$A$2:$A$501,'Customer_Dim'!$L$2:$L$501)</f>
        <v>Senior</v>
      </c>
      <c r="T891" s="1" t="str">
        <f>_xlfn.XLOOKUP(E891,Store_Dim!$A$2:$A$21,Store_Dim!$C$2:$C$21)</f>
        <v>North</v>
      </c>
      <c r="U891" s="1" t="str">
        <f>_xlfn.XLOOKUP(E891,Store_Dim!$A$2:$A$21,Store_Dim!$E$2:$E$21)</f>
        <v>Outlet</v>
      </c>
      <c r="V891" s="1">
        <f>Table8[[#This Row],[Cost]]*Table8[[#This Row],[Quantity]]</f>
        <v>474.41999999999996</v>
      </c>
      <c r="W891" s="1">
        <f>Table8[[#This Row],[Total_Amount]]-Table8[[#This Row],[Total Cost]]</f>
        <v>-274.28459999999995</v>
      </c>
    </row>
    <row r="892" spans="1:23" hidden="1" x14ac:dyDescent="0.25">
      <c r="A892" t="s">
        <v>3424</v>
      </c>
      <c r="B892" s="3">
        <v>45378</v>
      </c>
      <c r="C892" t="s">
        <v>684</v>
      </c>
      <c r="D892" t="s">
        <v>1785</v>
      </c>
      <c r="E892" t="s">
        <v>1886</v>
      </c>
      <c r="F892" s="4">
        <f>IF(ISBLANK(Sales_Fact[[#This Row],[Quantity]]),MEDIAN(Sales_Fact[Quantity]),Sales_Fact[[#This Row],[Quantity]])</f>
        <v>3</v>
      </c>
      <c r="G892" s="1">
        <f>IF(ISBLANK(Sales_Fact[[#This Row],[Unit_Price]]),MEDIAN(Sales_Fact[Unit_Price]),Sales_Fact[[#This Row],[Unit_Price]])</f>
        <v>470.42</v>
      </c>
      <c r="H892" s="2">
        <f>IF(ISBLANK(Sales_Fact[[#This Row],[Discount]]),MEDIAN(Sales_Fact[Discount]),Sales_Fact[[#This Row],[Discount]])</f>
        <v>0.16</v>
      </c>
      <c r="I892" t="s">
        <v>1864</v>
      </c>
      <c r="J892" s="1">
        <f>Sales_Fact[[#This Row],[Quantity2]]*Sales_Fact[[#This Row],[Unit_Price3]]*(1-Sales_Fact[[#This Row],[Discount4]])</f>
        <v>1185.4584</v>
      </c>
      <c r="K892" s="1">
        <f>Sales_Fact[[#This Row],[Quantity2]]*Sales_Fact[[#This Row],[Unit_Price3]]</f>
        <v>1411.26</v>
      </c>
      <c r="L892" s="1">
        <f>Sales_Fact[[#This Row],[Gross Amount]]*Sales_Fact[[#This Row],[Discount4]]</f>
        <v>225.80160000000001</v>
      </c>
      <c r="M892" s="1" t="str">
        <f>IF(Sales_Fact[[#This Row],[Total_Amount5]]&gt;1000,"High Value","Standard")</f>
        <v>High Value</v>
      </c>
      <c r="N892" s="1" t="str">
        <f>_xlfn.XLOOKUP(D892,Product_Dim!$A$2:$A$101,Product_Dim!$B$2:$B$101,"Not Found")</f>
        <v>Essential Oil Diffuser</v>
      </c>
      <c r="O892" s="1" t="str">
        <f>_xlfn.XLOOKUP(D892,Product_Dim!$A$2:$A$101,Product_Dim!$C$2:$C$101)</f>
        <v>Home</v>
      </c>
      <c r="P892" s="1">
        <f>_xlfn.XLOOKUP(D892,Product_Dim!$A$2:$A$101,Product_Dim!$H$2:$H$101)</f>
        <v>325.26</v>
      </c>
      <c r="Q892" s="1" t="str">
        <f>_xlfn.XLOOKUP(C892,'Customer_Dim'!$A$2:$A$501,'Customer_Dim'!$I$2:$I$501)</f>
        <v>Platinum</v>
      </c>
      <c r="R892" s="1" t="str">
        <f>_xlfn.XLOOKUP(C892,'Customer_Dim'!$A$2:$A$501,'Customer_Dim'!$D$2:$D$501)</f>
        <v>Male</v>
      </c>
      <c r="S892" s="1" t="str">
        <f>_xlfn.XLOOKUP(C892,'Customer_Dim'!$A$2:$A$501,'Customer_Dim'!$L$2:$L$501)</f>
        <v>Senior</v>
      </c>
      <c r="T892" s="1" t="str">
        <f>_xlfn.XLOOKUP(E892,Store_Dim!$A$2:$A$21,Store_Dim!$C$2:$C$21)</f>
        <v>West</v>
      </c>
      <c r="U892" s="1" t="str">
        <f>_xlfn.XLOOKUP(E892,Store_Dim!$A$2:$A$21,Store_Dim!$E$2:$E$21)</f>
        <v>Flagship</v>
      </c>
      <c r="V892" s="1">
        <f>Table8[[#This Row],[Cost]]*Table8[[#This Row],[Quantity]]</f>
        <v>975.78</v>
      </c>
      <c r="W892" s="1">
        <f>Table8[[#This Row],[Total_Amount]]-Table8[[#This Row],[Total Cost]]</f>
        <v>209.67840000000001</v>
      </c>
    </row>
    <row r="893" spans="1:23" hidden="1" x14ac:dyDescent="0.25">
      <c r="A893" t="s">
        <v>2681</v>
      </c>
      <c r="B893" s="3">
        <v>45577</v>
      </c>
      <c r="C893" t="s">
        <v>684</v>
      </c>
      <c r="D893" t="s">
        <v>1674</v>
      </c>
      <c r="E893" t="s">
        <v>1899</v>
      </c>
      <c r="F893" s="4">
        <f>IF(ISBLANK(Sales_Fact[[#This Row],[Quantity]]),MEDIAN(Sales_Fact[Quantity]),Sales_Fact[[#This Row],[Quantity]])</f>
        <v>2</v>
      </c>
      <c r="G893" s="1">
        <f>IF(ISBLANK(Sales_Fact[[#This Row],[Unit_Price]]),MEDIAN(Sales_Fact[Unit_Price]),Sales_Fact[[#This Row],[Unit_Price]])</f>
        <v>215.59</v>
      </c>
      <c r="H893" s="2">
        <f>IF(ISBLANK(Sales_Fact[[#This Row],[Discount]]),MEDIAN(Sales_Fact[Discount]),Sales_Fact[[#This Row],[Discount]])</f>
        <v>0.18</v>
      </c>
      <c r="I893" t="s">
        <v>1868</v>
      </c>
      <c r="J893" s="1">
        <f>Sales_Fact[[#This Row],[Quantity2]]*Sales_Fact[[#This Row],[Unit_Price3]]*(1-Sales_Fact[[#This Row],[Discount4]])</f>
        <v>353.56760000000003</v>
      </c>
      <c r="K893" s="1">
        <f>Sales_Fact[[#This Row],[Quantity2]]*Sales_Fact[[#This Row],[Unit_Price3]]</f>
        <v>431.18</v>
      </c>
      <c r="L893" s="1">
        <f>Sales_Fact[[#This Row],[Gross Amount]]*Sales_Fact[[#This Row],[Discount4]]</f>
        <v>77.612399999999994</v>
      </c>
      <c r="M893" s="1" t="str">
        <f>IF(Sales_Fact[[#This Row],[Total_Amount5]]&gt;1000,"High Value","Standard")</f>
        <v>Standard</v>
      </c>
      <c r="N893" s="1" t="str">
        <f>_xlfn.XLOOKUP(D893,Product_Dim!$A$2:$A$101,Product_Dim!$B$2:$B$101,"Not Found")</f>
        <v>Yoga Exercise Mat</v>
      </c>
      <c r="O893" s="1" t="str">
        <f>_xlfn.XLOOKUP(D893,Product_Dim!$A$2:$A$101,Product_Dim!$C$2:$C$101)</f>
        <v>Sports</v>
      </c>
      <c r="P893" s="1">
        <f>_xlfn.XLOOKUP(D893,Product_Dim!$A$2:$A$101,Product_Dim!$H$2:$H$101)</f>
        <v>313.26</v>
      </c>
      <c r="Q893" s="1" t="str">
        <f>_xlfn.XLOOKUP(C893,'Customer_Dim'!$A$2:$A$501,'Customer_Dim'!$I$2:$I$501)</f>
        <v>Platinum</v>
      </c>
      <c r="R893" s="1" t="str">
        <f>_xlfn.XLOOKUP(C893,'Customer_Dim'!$A$2:$A$501,'Customer_Dim'!$D$2:$D$501)</f>
        <v>Male</v>
      </c>
      <c r="S893" s="1" t="str">
        <f>_xlfn.XLOOKUP(C893,'Customer_Dim'!$A$2:$A$501,'Customer_Dim'!$L$2:$L$501)</f>
        <v>Senior</v>
      </c>
      <c r="T893" s="1" t="str">
        <f>_xlfn.XLOOKUP(E893,Store_Dim!$A$2:$A$21,Store_Dim!$C$2:$C$21)</f>
        <v>East</v>
      </c>
      <c r="U893" s="1" t="str">
        <f>_xlfn.XLOOKUP(E893,Store_Dim!$A$2:$A$21,Store_Dim!$E$2:$E$21)</f>
        <v>Flagship</v>
      </c>
      <c r="V893" s="1">
        <f>Table8[[#This Row],[Cost]]*Table8[[#This Row],[Quantity]]</f>
        <v>626.52</v>
      </c>
      <c r="W893" s="1">
        <f>Table8[[#This Row],[Total_Amount]]-Table8[[#This Row],[Total Cost]]</f>
        <v>-272.95239999999995</v>
      </c>
    </row>
    <row r="894" spans="1:23" x14ac:dyDescent="0.25">
      <c r="A894" t="s">
        <v>3386</v>
      </c>
      <c r="B894" s="3">
        <v>45822</v>
      </c>
      <c r="C894" t="s">
        <v>684</v>
      </c>
      <c r="D894" t="s">
        <v>1728</v>
      </c>
      <c r="E894" t="s">
        <v>1872</v>
      </c>
      <c r="F894" s="4">
        <f>IF(ISBLANK(Sales_Fact[[#This Row],[Quantity]]),MEDIAN(Sales_Fact[Quantity]),Sales_Fact[[#This Row],[Quantity]])</f>
        <v>1</v>
      </c>
      <c r="G894" s="21">
        <f>IF(ISBLANK(Sales_Fact[[#This Row],[Unit_Price]]),MEDIAN(Sales_Fact[Unit_Price]),Sales_Fact[[#This Row],[Unit_Price]])</f>
        <v>533.79999999999995</v>
      </c>
      <c r="H894" s="2">
        <f>IF(ISBLANK(Sales_Fact[[#This Row],[Discount]]),MEDIAN(Sales_Fact[Discount]),Sales_Fact[[#This Row],[Discount]])</f>
        <v>0.27</v>
      </c>
      <c r="I894" t="s">
        <v>1864</v>
      </c>
      <c r="J894" s="21">
        <f>Sales_Fact[[#This Row],[Quantity2]]*Sales_Fact[[#This Row],[Unit_Price3]]*(1-Sales_Fact[[#This Row],[Discount4]])</f>
        <v>389.67399999999998</v>
      </c>
      <c r="K894" s="21">
        <f>Sales_Fact[[#This Row],[Quantity2]]*Sales_Fact[[#This Row],[Unit_Price3]]</f>
        <v>533.79999999999995</v>
      </c>
      <c r="L894" s="21">
        <f>Sales_Fact[[#This Row],[Gross Amount]]*Sales_Fact[[#This Row],[Discount4]]</f>
        <v>144.126</v>
      </c>
      <c r="M894" s="1" t="str">
        <f>IF(Sales_Fact[[#This Row],[Total_Amount5]]&gt;1000,"High Value","Standard")</f>
        <v>Standard</v>
      </c>
      <c r="N894" s="1" t="str">
        <f>_xlfn.XLOOKUP(D894,Product_Dim!$A$2:$A$101,Product_Dim!$B$2:$B$101,"Not Found")</f>
        <v>Men's Hair Styling Gel</v>
      </c>
      <c r="O894" s="1" t="str">
        <f>_xlfn.XLOOKUP(D894,Product_Dim!$A$2:$A$101,Product_Dim!$C$2:$C$101)</f>
        <v>Beauty</v>
      </c>
      <c r="P894" s="1">
        <f>_xlfn.XLOOKUP(D894,Product_Dim!$A$2:$A$101,Product_Dim!$H$2:$H$101)</f>
        <v>17.309999999999999</v>
      </c>
      <c r="Q894" s="1" t="str">
        <f>_xlfn.XLOOKUP(C894,'Customer_Dim'!$A$2:$A$501,'Customer_Dim'!$I$2:$I$501)</f>
        <v>Platinum</v>
      </c>
      <c r="R894" s="1" t="str">
        <f>_xlfn.XLOOKUP(C894,'Customer_Dim'!$A$2:$A$501,'Customer_Dim'!$D$2:$D$501)</f>
        <v>Male</v>
      </c>
      <c r="S894" s="1" t="str">
        <f>_xlfn.XLOOKUP(C894,'Customer_Dim'!$A$2:$A$501,'Customer_Dim'!$L$2:$L$501)</f>
        <v>Senior</v>
      </c>
      <c r="T894" s="1" t="str">
        <f>_xlfn.XLOOKUP(E894,Store_Dim!$A$2:$A$21,Store_Dim!$C$2:$C$21)</f>
        <v>South</v>
      </c>
      <c r="U894" s="1" t="str">
        <f>_xlfn.XLOOKUP(E894,Store_Dim!$A$2:$A$21,Store_Dim!$E$2:$E$21)</f>
        <v>Online</v>
      </c>
      <c r="V894" s="21">
        <f>Table8[[#This Row],[Cost]]*Table8[[#This Row],[Quantity]]</f>
        <v>17.309999999999999</v>
      </c>
      <c r="W894" s="21">
        <f>Table8[[#This Row],[Total_Amount]]-Table8[[#This Row],[Total Cost]]</f>
        <v>372.36399999999998</v>
      </c>
    </row>
    <row r="895" spans="1:23" hidden="1" x14ac:dyDescent="0.25">
      <c r="A895" t="s">
        <v>3448</v>
      </c>
      <c r="B895" s="3">
        <v>45555</v>
      </c>
      <c r="C895" t="s">
        <v>687</v>
      </c>
      <c r="D895" t="s">
        <v>1695</v>
      </c>
      <c r="E895" t="s">
        <v>1888</v>
      </c>
      <c r="F895" s="4">
        <f>IF(ISBLANK(Sales_Fact[[#This Row],[Quantity]]),MEDIAN(Sales_Fact[Quantity]),Sales_Fact[[#This Row],[Quantity]])</f>
        <v>2</v>
      </c>
      <c r="G895" s="1">
        <f>IF(ISBLANK(Sales_Fact[[#This Row],[Unit_Price]]),MEDIAN(Sales_Fact[Unit_Price]),Sales_Fact[[#This Row],[Unit_Price]])</f>
        <v>732.67</v>
      </c>
      <c r="H895" s="2">
        <f>IF(ISBLANK(Sales_Fact[[#This Row],[Discount]]),MEDIAN(Sales_Fact[Discount]),Sales_Fact[[#This Row],[Discount]])</f>
        <v>0.24</v>
      </c>
      <c r="I895" t="s">
        <v>1861</v>
      </c>
      <c r="J895" s="1">
        <f>Sales_Fact[[#This Row],[Quantity2]]*Sales_Fact[[#This Row],[Unit_Price3]]*(1-Sales_Fact[[#This Row],[Discount4]])</f>
        <v>1113.6584</v>
      </c>
      <c r="K895" s="1">
        <f>Sales_Fact[[#This Row],[Quantity2]]*Sales_Fact[[#This Row],[Unit_Price3]]</f>
        <v>1465.34</v>
      </c>
      <c r="L895" s="1">
        <f>Sales_Fact[[#This Row],[Gross Amount]]*Sales_Fact[[#This Row],[Discount4]]</f>
        <v>351.68159999999995</v>
      </c>
      <c r="M895" s="1" t="str">
        <f>IF(Sales_Fact[[#This Row],[Total_Amount5]]&gt;1000,"High Value","Standard")</f>
        <v>High Value</v>
      </c>
      <c r="N895" s="1" t="str">
        <f>_xlfn.XLOOKUP(D895,Product_Dim!$A$2:$A$101,Product_Dim!$B$2:$B$101,"Not Found")</f>
        <v>Car Dashboard Phone Holder</v>
      </c>
      <c r="O895" s="1" t="str">
        <f>_xlfn.XLOOKUP(D895,Product_Dim!$A$2:$A$101,Product_Dim!$C$2:$C$101)</f>
        <v>Electronics</v>
      </c>
      <c r="P895" s="1">
        <f>_xlfn.XLOOKUP(D895,Product_Dim!$A$2:$A$101,Product_Dim!$H$2:$H$101)</f>
        <v>177.98</v>
      </c>
      <c r="Q895" s="1" t="str">
        <f>_xlfn.XLOOKUP(C895,'Customer_Dim'!$A$2:$A$501,'Customer_Dim'!$I$2:$I$501)</f>
        <v>Platinum</v>
      </c>
      <c r="R895" s="1" t="str">
        <f>_xlfn.XLOOKUP(C895,'Customer_Dim'!$A$2:$A$501,'Customer_Dim'!$D$2:$D$501)</f>
        <v>Female</v>
      </c>
      <c r="S895" s="1" t="str">
        <f>_xlfn.XLOOKUP(C895,'Customer_Dim'!$A$2:$A$501,'Customer_Dim'!$L$2:$L$501)</f>
        <v>Senior</v>
      </c>
      <c r="T895" s="1" t="str">
        <f>_xlfn.XLOOKUP(E895,Store_Dim!$A$2:$A$21,Store_Dim!$C$2:$C$21)</f>
        <v>North</v>
      </c>
      <c r="U895" s="1" t="str">
        <f>_xlfn.XLOOKUP(E895,Store_Dim!$A$2:$A$21,Store_Dim!$E$2:$E$21)</f>
        <v>Flagship</v>
      </c>
      <c r="V895" s="1">
        <f>Table8[[#This Row],[Cost]]*Table8[[#This Row],[Quantity]]</f>
        <v>355.96</v>
      </c>
      <c r="W895" s="1">
        <f>Table8[[#This Row],[Total_Amount]]-Table8[[#This Row],[Total Cost]]</f>
        <v>757.69839999999999</v>
      </c>
    </row>
    <row r="896" spans="1:23" hidden="1" x14ac:dyDescent="0.25">
      <c r="A896" t="s">
        <v>3076</v>
      </c>
      <c r="B896" s="3">
        <v>45530</v>
      </c>
      <c r="C896" t="s">
        <v>687</v>
      </c>
      <c r="D896" t="s">
        <v>1653</v>
      </c>
      <c r="E896" t="s">
        <v>1890</v>
      </c>
      <c r="F896" s="4">
        <f>IF(ISBLANK(Sales_Fact[[#This Row],[Quantity]]),MEDIAN(Sales_Fact[Quantity]),Sales_Fact[[#This Row],[Quantity]])</f>
        <v>4</v>
      </c>
      <c r="G896" s="1">
        <f>IF(ISBLANK(Sales_Fact[[#This Row],[Unit_Price]]),MEDIAN(Sales_Fact[Unit_Price]),Sales_Fact[[#This Row],[Unit_Price]])</f>
        <v>106.48</v>
      </c>
      <c r="H896" s="2">
        <f>IF(ISBLANK(Sales_Fact[[#This Row],[Discount]]),MEDIAN(Sales_Fact[Discount]),Sales_Fact[[#This Row],[Discount]])</f>
        <v>0.1</v>
      </c>
      <c r="I896" t="s">
        <v>1864</v>
      </c>
      <c r="J896" s="1">
        <f>Sales_Fact[[#This Row],[Quantity2]]*Sales_Fact[[#This Row],[Unit_Price3]]*(1-Sales_Fact[[#This Row],[Discount4]])</f>
        <v>383.32800000000003</v>
      </c>
      <c r="K896" s="1">
        <f>Sales_Fact[[#This Row],[Quantity2]]*Sales_Fact[[#This Row],[Unit_Price3]]</f>
        <v>425.92</v>
      </c>
      <c r="L896" s="1">
        <f>Sales_Fact[[#This Row],[Gross Amount]]*Sales_Fact[[#This Row],[Discount4]]</f>
        <v>42.592000000000006</v>
      </c>
      <c r="M896" s="1" t="str">
        <f>IF(Sales_Fact[[#This Row],[Total_Amount5]]&gt;1000,"High Value","Standard")</f>
        <v>Standard</v>
      </c>
      <c r="N896" s="1" t="str">
        <f>_xlfn.XLOOKUP(D896,Product_Dim!$A$2:$A$101,Product_Dim!$B$2:$B$101,"Not Found")</f>
        <v>Gaming Mechanical Keyboard</v>
      </c>
      <c r="O896" s="1" t="str">
        <f>_xlfn.XLOOKUP(D896,Product_Dim!$A$2:$A$101,Product_Dim!$C$2:$C$101)</f>
        <v>Electronics</v>
      </c>
      <c r="P896" s="1">
        <f>_xlfn.XLOOKUP(D896,Product_Dim!$A$2:$A$101,Product_Dim!$H$2:$H$101)</f>
        <v>419.28</v>
      </c>
      <c r="Q896" s="1" t="str">
        <f>_xlfn.XLOOKUP(C896,'Customer_Dim'!$A$2:$A$501,'Customer_Dim'!$I$2:$I$501)</f>
        <v>Platinum</v>
      </c>
      <c r="R896" s="1" t="str">
        <f>_xlfn.XLOOKUP(C896,'Customer_Dim'!$A$2:$A$501,'Customer_Dim'!$D$2:$D$501)</f>
        <v>Female</v>
      </c>
      <c r="S896" s="1" t="str">
        <f>_xlfn.XLOOKUP(C896,'Customer_Dim'!$A$2:$A$501,'Customer_Dim'!$L$2:$L$501)</f>
        <v>Senior</v>
      </c>
      <c r="T896" s="1" t="str">
        <f>_xlfn.XLOOKUP(E896,Store_Dim!$A$2:$A$21,Store_Dim!$C$2:$C$21)</f>
        <v>South</v>
      </c>
      <c r="U896" s="1" t="str">
        <f>_xlfn.XLOOKUP(E896,Store_Dim!$A$2:$A$21,Store_Dim!$E$2:$E$21)</f>
        <v>Flagship</v>
      </c>
      <c r="V896" s="1">
        <f>Table8[[#This Row],[Cost]]*Table8[[#This Row],[Quantity]]</f>
        <v>1677.12</v>
      </c>
      <c r="W896" s="1">
        <f>Table8[[#This Row],[Total_Amount]]-Table8[[#This Row],[Total Cost]]</f>
        <v>-1293.7919999999999</v>
      </c>
    </row>
    <row r="897" spans="1:23" hidden="1" x14ac:dyDescent="0.25">
      <c r="A897" t="s">
        <v>2537</v>
      </c>
      <c r="B897" s="3">
        <v>45347</v>
      </c>
      <c r="C897" t="s">
        <v>687</v>
      </c>
      <c r="D897" t="s">
        <v>1725</v>
      </c>
      <c r="E897" t="s">
        <v>1860</v>
      </c>
      <c r="F897" s="4">
        <f>IF(ISBLANK(Sales_Fact[[#This Row],[Quantity]]),MEDIAN(Sales_Fact[Quantity]),Sales_Fact[[#This Row],[Quantity]])</f>
        <v>1</v>
      </c>
      <c r="G897" s="1">
        <f>IF(ISBLANK(Sales_Fact[[#This Row],[Unit_Price]]),MEDIAN(Sales_Fact[Unit_Price]),Sales_Fact[[#This Row],[Unit_Price]])</f>
        <v>38.950000000000003</v>
      </c>
      <c r="H897" s="2">
        <f>IF(ISBLANK(Sales_Fact[[#This Row],[Discount]]),MEDIAN(Sales_Fact[Discount]),Sales_Fact[[#This Row],[Discount]])</f>
        <v>0.28000000000000003</v>
      </c>
      <c r="I897" t="s">
        <v>1864</v>
      </c>
      <c r="J897" s="1">
        <f>Sales_Fact[[#This Row],[Quantity2]]*Sales_Fact[[#This Row],[Unit_Price3]]*(1-Sales_Fact[[#This Row],[Discount4]])</f>
        <v>28.044</v>
      </c>
      <c r="K897" s="1">
        <f>Sales_Fact[[#This Row],[Quantity2]]*Sales_Fact[[#This Row],[Unit_Price3]]</f>
        <v>38.950000000000003</v>
      </c>
      <c r="L897" s="1">
        <f>Sales_Fact[[#This Row],[Gross Amount]]*Sales_Fact[[#This Row],[Discount4]]</f>
        <v>10.906000000000002</v>
      </c>
      <c r="M897" s="1" t="str">
        <f>IF(Sales_Fact[[#This Row],[Total_Amount5]]&gt;1000,"High Value","Standard")</f>
        <v>Standard</v>
      </c>
      <c r="N897" s="1" t="str">
        <f>_xlfn.XLOOKUP(D897,Product_Dim!$A$2:$A$101,Product_Dim!$B$2:$B$101,"Not Found")</f>
        <v>Womens Cotton Scarf</v>
      </c>
      <c r="O897" s="1" t="str">
        <f>_xlfn.XLOOKUP(D897,Product_Dim!$A$2:$A$101,Product_Dim!$C$2:$C$101)</f>
        <v>Clothing</v>
      </c>
      <c r="P897" s="1">
        <f>_xlfn.XLOOKUP(D897,Product_Dim!$A$2:$A$101,Product_Dim!$H$2:$H$101)</f>
        <v>113.83</v>
      </c>
      <c r="Q897" s="1" t="str">
        <f>_xlfn.XLOOKUP(C897,'Customer_Dim'!$A$2:$A$501,'Customer_Dim'!$I$2:$I$501)</f>
        <v>Platinum</v>
      </c>
      <c r="R897" s="1" t="str">
        <f>_xlfn.XLOOKUP(C897,'Customer_Dim'!$A$2:$A$501,'Customer_Dim'!$D$2:$D$501)</f>
        <v>Female</v>
      </c>
      <c r="S897" s="1" t="str">
        <f>_xlfn.XLOOKUP(C897,'Customer_Dim'!$A$2:$A$501,'Customer_Dim'!$L$2:$L$501)</f>
        <v>Senior</v>
      </c>
      <c r="T897" s="1" t="str">
        <f>_xlfn.XLOOKUP(E897,Store_Dim!$A$2:$A$21,Store_Dim!$C$2:$C$21)</f>
        <v>North</v>
      </c>
      <c r="U897" s="1" t="str">
        <f>_xlfn.XLOOKUP(E897,Store_Dim!$A$2:$A$21,Store_Dim!$E$2:$E$21)</f>
        <v>Outlet</v>
      </c>
      <c r="V897" s="1">
        <f>Table8[[#This Row],[Cost]]*Table8[[#This Row],[Quantity]]</f>
        <v>113.83</v>
      </c>
      <c r="W897" s="1">
        <f>Table8[[#This Row],[Total_Amount]]-Table8[[#This Row],[Total Cost]]</f>
        <v>-85.786000000000001</v>
      </c>
    </row>
    <row r="898" spans="1:23" hidden="1" x14ac:dyDescent="0.25">
      <c r="A898" t="s">
        <v>2898</v>
      </c>
      <c r="B898" s="3">
        <v>45908</v>
      </c>
      <c r="C898" t="s">
        <v>687</v>
      </c>
      <c r="D898" t="s">
        <v>1788</v>
      </c>
      <c r="E898" t="s">
        <v>1890</v>
      </c>
      <c r="F898" s="4">
        <f>IF(ISBLANK(Sales_Fact[[#This Row],[Quantity]]),MEDIAN(Sales_Fact[Quantity]),Sales_Fact[[#This Row],[Quantity]])</f>
        <v>1</v>
      </c>
      <c r="G898" s="1">
        <f>IF(ISBLANK(Sales_Fact[[#This Row],[Unit_Price]]),MEDIAN(Sales_Fact[Unit_Price]),Sales_Fact[[#This Row],[Unit_Price]])</f>
        <v>835.17</v>
      </c>
      <c r="H898" s="2">
        <f>IF(ISBLANK(Sales_Fact[[#This Row],[Discount]]),MEDIAN(Sales_Fact[Discount]),Sales_Fact[[#This Row],[Discount]])</f>
        <v>0.02</v>
      </c>
      <c r="I898" t="s">
        <v>1868</v>
      </c>
      <c r="J898" s="1">
        <f>Sales_Fact[[#This Row],[Quantity2]]*Sales_Fact[[#This Row],[Unit_Price3]]*(1-Sales_Fact[[#This Row],[Discount4]])</f>
        <v>818.46659999999997</v>
      </c>
      <c r="K898" s="1">
        <f>Sales_Fact[[#This Row],[Quantity2]]*Sales_Fact[[#This Row],[Unit_Price3]]</f>
        <v>835.17</v>
      </c>
      <c r="L898" s="1">
        <f>Sales_Fact[[#This Row],[Gross Amount]]*Sales_Fact[[#This Row],[Discount4]]</f>
        <v>16.703399999999998</v>
      </c>
      <c r="M898" s="1" t="str">
        <f>IF(Sales_Fact[[#This Row],[Total_Amount5]]&gt;1000,"High Value","Standard")</f>
        <v>Standard</v>
      </c>
      <c r="N898" s="1" t="str">
        <f>_xlfn.XLOOKUP(D898,Product_Dim!$A$2:$A$101,Product_Dim!$B$2:$B$101,"Not Found")</f>
        <v>Decorative Lamp Shade</v>
      </c>
      <c r="O898" s="1" t="str">
        <f>_xlfn.XLOOKUP(D898,Product_Dim!$A$2:$A$101,Product_Dim!$C$2:$C$101)</f>
        <v>Home</v>
      </c>
      <c r="P898" s="1">
        <f>_xlfn.XLOOKUP(D898,Product_Dim!$A$2:$A$101,Product_Dim!$H$2:$H$101)</f>
        <v>228.53</v>
      </c>
      <c r="Q898" s="1" t="str">
        <f>_xlfn.XLOOKUP(C898,'Customer_Dim'!$A$2:$A$501,'Customer_Dim'!$I$2:$I$501)</f>
        <v>Platinum</v>
      </c>
      <c r="R898" s="1" t="str">
        <f>_xlfn.XLOOKUP(C898,'Customer_Dim'!$A$2:$A$501,'Customer_Dim'!$D$2:$D$501)</f>
        <v>Female</v>
      </c>
      <c r="S898" s="1" t="str">
        <f>_xlfn.XLOOKUP(C898,'Customer_Dim'!$A$2:$A$501,'Customer_Dim'!$L$2:$L$501)</f>
        <v>Senior</v>
      </c>
      <c r="T898" s="1" t="str">
        <f>_xlfn.XLOOKUP(E898,Store_Dim!$A$2:$A$21,Store_Dim!$C$2:$C$21)</f>
        <v>South</v>
      </c>
      <c r="U898" s="1" t="str">
        <f>_xlfn.XLOOKUP(E898,Store_Dim!$A$2:$A$21,Store_Dim!$E$2:$E$21)</f>
        <v>Flagship</v>
      </c>
      <c r="V898" s="1">
        <f>Table8[[#This Row],[Cost]]*Table8[[#This Row],[Quantity]]</f>
        <v>228.53</v>
      </c>
      <c r="W898" s="1">
        <f>Table8[[#This Row],[Total_Amount]]-Table8[[#This Row],[Total Cost]]</f>
        <v>589.9366</v>
      </c>
    </row>
    <row r="899" spans="1:23" hidden="1" x14ac:dyDescent="0.25">
      <c r="A899" t="s">
        <v>2148</v>
      </c>
      <c r="B899" s="3">
        <v>45713</v>
      </c>
      <c r="C899" t="s">
        <v>687</v>
      </c>
      <c r="D899" t="s">
        <v>1677</v>
      </c>
      <c r="E899" t="s">
        <v>1872</v>
      </c>
      <c r="F899" s="4">
        <f>IF(ISBLANK(Sales_Fact[[#This Row],[Quantity]]),MEDIAN(Sales_Fact[Quantity]),Sales_Fact[[#This Row],[Quantity]])</f>
        <v>1</v>
      </c>
      <c r="G899" s="1">
        <f>IF(ISBLANK(Sales_Fact[[#This Row],[Unit_Price]]),MEDIAN(Sales_Fact[Unit_Price]),Sales_Fact[[#This Row],[Unit_Price]])</f>
        <v>113.07</v>
      </c>
      <c r="H899" s="2">
        <f>IF(ISBLANK(Sales_Fact[[#This Row],[Discount]]),MEDIAN(Sales_Fact[Discount]),Sales_Fact[[#This Row],[Discount]])</f>
        <v>0.24</v>
      </c>
      <c r="I899" t="s">
        <v>1868</v>
      </c>
      <c r="J899" s="1">
        <f>Sales_Fact[[#This Row],[Quantity2]]*Sales_Fact[[#This Row],[Unit_Price3]]*(1-Sales_Fact[[#This Row],[Discount4]])</f>
        <v>85.933199999999999</v>
      </c>
      <c r="K899" s="1">
        <f>Sales_Fact[[#This Row],[Quantity2]]*Sales_Fact[[#This Row],[Unit_Price3]]</f>
        <v>113.07</v>
      </c>
      <c r="L899" s="1">
        <f>Sales_Fact[[#This Row],[Gross Amount]]*Sales_Fact[[#This Row],[Discount4]]</f>
        <v>27.136799999999997</v>
      </c>
      <c r="M899" s="1" t="str">
        <f>IF(Sales_Fact[[#This Row],[Total_Amount5]]&gt;1000,"High Value","Standard")</f>
        <v>Standard</v>
      </c>
      <c r="N899" s="1" t="str">
        <f>_xlfn.XLOOKUP(D899,Product_Dim!$A$2:$A$101,Product_Dim!$B$2:$B$101,"Not Found")</f>
        <v>Smart Home WiFi Camera</v>
      </c>
      <c r="O899" s="1" t="str">
        <f>_xlfn.XLOOKUP(D899,Product_Dim!$A$2:$A$101,Product_Dim!$C$2:$C$101)</f>
        <v>Electronics</v>
      </c>
      <c r="P899" s="1">
        <f>_xlfn.XLOOKUP(D899,Product_Dim!$A$2:$A$101,Product_Dim!$H$2:$H$101)</f>
        <v>450.71</v>
      </c>
      <c r="Q899" s="1" t="str">
        <f>_xlfn.XLOOKUP(C899,'Customer_Dim'!$A$2:$A$501,'Customer_Dim'!$I$2:$I$501)</f>
        <v>Platinum</v>
      </c>
      <c r="R899" s="1" t="str">
        <f>_xlfn.XLOOKUP(C899,'Customer_Dim'!$A$2:$A$501,'Customer_Dim'!$D$2:$D$501)</f>
        <v>Female</v>
      </c>
      <c r="S899" s="1" t="str">
        <f>_xlfn.XLOOKUP(C899,'Customer_Dim'!$A$2:$A$501,'Customer_Dim'!$L$2:$L$501)</f>
        <v>Senior</v>
      </c>
      <c r="T899" s="1" t="str">
        <f>_xlfn.XLOOKUP(E899,Store_Dim!$A$2:$A$21,Store_Dim!$C$2:$C$21)</f>
        <v>South</v>
      </c>
      <c r="U899" s="1" t="str">
        <f>_xlfn.XLOOKUP(E899,Store_Dim!$A$2:$A$21,Store_Dim!$E$2:$E$21)</f>
        <v>Online</v>
      </c>
      <c r="V899" s="1">
        <f>Table8[[#This Row],[Cost]]*Table8[[#This Row],[Quantity]]</f>
        <v>450.71</v>
      </c>
      <c r="W899" s="1">
        <f>Table8[[#This Row],[Total_Amount]]-Table8[[#This Row],[Total Cost]]</f>
        <v>-364.77679999999998</v>
      </c>
    </row>
    <row r="900" spans="1:23" hidden="1" x14ac:dyDescent="0.25">
      <c r="A900" t="s">
        <v>3494</v>
      </c>
      <c r="B900" s="3">
        <v>45795</v>
      </c>
      <c r="C900" t="s">
        <v>687</v>
      </c>
      <c r="D900" t="s">
        <v>1677</v>
      </c>
      <c r="E900" t="s">
        <v>1866</v>
      </c>
      <c r="F900" s="4">
        <f>IF(ISBLANK(Sales_Fact[[#This Row],[Quantity]]),MEDIAN(Sales_Fact[Quantity]),Sales_Fact[[#This Row],[Quantity]])</f>
        <v>2</v>
      </c>
      <c r="G900" s="1">
        <f>IF(ISBLANK(Sales_Fact[[#This Row],[Unit_Price]]),MEDIAN(Sales_Fact[Unit_Price]),Sales_Fact[[#This Row],[Unit_Price]])</f>
        <v>451.33</v>
      </c>
      <c r="H900" s="2">
        <f>IF(ISBLANK(Sales_Fact[[#This Row],[Discount]]),MEDIAN(Sales_Fact[Discount]),Sales_Fact[[#This Row],[Discount]])</f>
        <v>0.23</v>
      </c>
      <c r="I900" t="s">
        <v>1861</v>
      </c>
      <c r="J900" s="1">
        <f>Sales_Fact[[#This Row],[Quantity2]]*Sales_Fact[[#This Row],[Unit_Price3]]*(1-Sales_Fact[[#This Row],[Discount4]])</f>
        <v>695.04819999999995</v>
      </c>
      <c r="K900" s="1">
        <f>Sales_Fact[[#This Row],[Quantity2]]*Sales_Fact[[#This Row],[Unit_Price3]]</f>
        <v>902.66</v>
      </c>
      <c r="L900" s="1">
        <f>Sales_Fact[[#This Row],[Gross Amount]]*Sales_Fact[[#This Row],[Discount4]]</f>
        <v>207.61179999999999</v>
      </c>
      <c r="M900" s="1" t="str">
        <f>IF(Sales_Fact[[#This Row],[Total_Amount5]]&gt;1000,"High Value","Standard")</f>
        <v>Standard</v>
      </c>
      <c r="N900" s="1" t="str">
        <f>_xlfn.XLOOKUP(D900,Product_Dim!$A$2:$A$101,Product_Dim!$B$2:$B$101,"Not Found")</f>
        <v>Smart Home WiFi Camera</v>
      </c>
      <c r="O900" s="1" t="str">
        <f>_xlfn.XLOOKUP(D900,Product_Dim!$A$2:$A$101,Product_Dim!$C$2:$C$101)</f>
        <v>Electronics</v>
      </c>
      <c r="P900" s="1">
        <f>_xlfn.XLOOKUP(D900,Product_Dim!$A$2:$A$101,Product_Dim!$H$2:$H$101)</f>
        <v>450.71</v>
      </c>
      <c r="Q900" s="1" t="str">
        <f>_xlfn.XLOOKUP(C900,'Customer_Dim'!$A$2:$A$501,'Customer_Dim'!$I$2:$I$501)</f>
        <v>Platinum</v>
      </c>
      <c r="R900" s="1" t="str">
        <f>_xlfn.XLOOKUP(C900,'Customer_Dim'!$A$2:$A$501,'Customer_Dim'!$D$2:$D$501)</f>
        <v>Female</v>
      </c>
      <c r="S900" s="1" t="str">
        <f>_xlfn.XLOOKUP(C900,'Customer_Dim'!$A$2:$A$501,'Customer_Dim'!$L$2:$L$501)</f>
        <v>Senior</v>
      </c>
      <c r="T900" s="1" t="str">
        <f>_xlfn.XLOOKUP(E900,Store_Dim!$A$2:$A$21,Store_Dim!$C$2:$C$21)</f>
        <v>West</v>
      </c>
      <c r="U900" s="1" t="str">
        <f>_xlfn.XLOOKUP(E900,Store_Dim!$A$2:$A$21,Store_Dim!$E$2:$E$21)</f>
        <v>Online</v>
      </c>
      <c r="V900" s="1">
        <f>Table8[[#This Row],[Cost]]*Table8[[#This Row],[Quantity]]</f>
        <v>901.42</v>
      </c>
      <c r="W900" s="1">
        <f>Table8[[#This Row],[Total_Amount]]-Table8[[#This Row],[Total Cost]]</f>
        <v>-206.37180000000001</v>
      </c>
    </row>
    <row r="901" spans="1:23" hidden="1" x14ac:dyDescent="0.25">
      <c r="A901" t="s">
        <v>3712</v>
      </c>
      <c r="B901" s="3">
        <v>45840</v>
      </c>
      <c r="C901" t="s">
        <v>687</v>
      </c>
      <c r="D901" t="s">
        <v>1575</v>
      </c>
      <c r="E901" t="s">
        <v>1866</v>
      </c>
      <c r="F901" s="4">
        <f>IF(ISBLANK(Sales_Fact[[#This Row],[Quantity]]),MEDIAN(Sales_Fact[Quantity]),Sales_Fact[[#This Row],[Quantity]])</f>
        <v>3</v>
      </c>
      <c r="G901" s="1">
        <f>IF(ISBLANK(Sales_Fact[[#This Row],[Unit_Price]]),MEDIAN(Sales_Fact[Unit_Price]),Sales_Fact[[#This Row],[Unit_Price]])</f>
        <v>619.80999999999995</v>
      </c>
      <c r="H901" s="2">
        <f>IF(ISBLANK(Sales_Fact[[#This Row],[Discount]]),MEDIAN(Sales_Fact[Discount]),Sales_Fact[[#This Row],[Discount]])</f>
        <v>0.16</v>
      </c>
      <c r="I901" t="s">
        <v>1861</v>
      </c>
      <c r="J901" s="1">
        <f>Sales_Fact[[#This Row],[Quantity2]]*Sales_Fact[[#This Row],[Unit_Price3]]*(1-Sales_Fact[[#This Row],[Discount4]])</f>
        <v>1561.9211999999998</v>
      </c>
      <c r="K901" s="1">
        <f>Sales_Fact[[#This Row],[Quantity2]]*Sales_Fact[[#This Row],[Unit_Price3]]</f>
        <v>1859.4299999999998</v>
      </c>
      <c r="L901" s="1">
        <f>Sales_Fact[[#This Row],[Gross Amount]]*Sales_Fact[[#This Row],[Discount4]]</f>
        <v>297.50880000000001</v>
      </c>
      <c r="M901" s="1" t="str">
        <f>IF(Sales_Fact[[#This Row],[Total_Amount5]]&gt;1000,"High Value","Standard")</f>
        <v>High Value</v>
      </c>
      <c r="N901" s="1" t="str">
        <f>_xlfn.XLOOKUP(D901,Product_Dim!$A$2:$A$101,Product_Dim!$B$2:$B$101,"Not Found")</f>
        <v>Wireless Bluetooth Earbuds</v>
      </c>
      <c r="O901" s="1" t="str">
        <f>_xlfn.XLOOKUP(D901,Product_Dim!$A$2:$A$101,Product_Dim!$C$2:$C$101)</f>
        <v>Electronics</v>
      </c>
      <c r="P901" s="1">
        <f>_xlfn.XLOOKUP(D901,Product_Dim!$A$2:$A$101,Product_Dim!$H$2:$H$101)</f>
        <v>439.07</v>
      </c>
      <c r="Q901" s="1" t="str">
        <f>_xlfn.XLOOKUP(C901,'Customer_Dim'!$A$2:$A$501,'Customer_Dim'!$I$2:$I$501)</f>
        <v>Platinum</v>
      </c>
      <c r="R901" s="1" t="str">
        <f>_xlfn.XLOOKUP(C901,'Customer_Dim'!$A$2:$A$501,'Customer_Dim'!$D$2:$D$501)</f>
        <v>Female</v>
      </c>
      <c r="S901" s="1" t="str">
        <f>_xlfn.XLOOKUP(C901,'Customer_Dim'!$A$2:$A$501,'Customer_Dim'!$L$2:$L$501)</f>
        <v>Senior</v>
      </c>
      <c r="T901" s="1" t="str">
        <f>_xlfn.XLOOKUP(E901,Store_Dim!$A$2:$A$21,Store_Dim!$C$2:$C$21)</f>
        <v>West</v>
      </c>
      <c r="U901" s="1" t="str">
        <f>_xlfn.XLOOKUP(E901,Store_Dim!$A$2:$A$21,Store_Dim!$E$2:$E$21)</f>
        <v>Online</v>
      </c>
      <c r="V901" s="1">
        <f>Table8[[#This Row],[Cost]]*Table8[[#This Row],[Quantity]]</f>
        <v>1317.21</v>
      </c>
      <c r="W901" s="1">
        <f>Table8[[#This Row],[Total_Amount]]-Table8[[#This Row],[Total Cost]]</f>
        <v>244.71119999999974</v>
      </c>
    </row>
    <row r="902" spans="1:23" hidden="1" x14ac:dyDescent="0.25">
      <c r="A902" t="s">
        <v>3676</v>
      </c>
      <c r="B902" s="3">
        <v>45735</v>
      </c>
      <c r="C902" t="s">
        <v>690</v>
      </c>
      <c r="D902" t="s">
        <v>1575</v>
      </c>
      <c r="E902" t="s">
        <v>1896</v>
      </c>
      <c r="F902" s="4">
        <f>IF(ISBLANK(Sales_Fact[[#This Row],[Quantity]]),MEDIAN(Sales_Fact[Quantity]),Sales_Fact[[#This Row],[Quantity]])</f>
        <v>4</v>
      </c>
      <c r="G902" s="1">
        <f>IF(ISBLANK(Sales_Fact[[#This Row],[Unit_Price]]),MEDIAN(Sales_Fact[Unit_Price]),Sales_Fact[[#This Row],[Unit_Price]])</f>
        <v>46.97</v>
      </c>
      <c r="H902" s="2">
        <f>IF(ISBLANK(Sales_Fact[[#This Row],[Discount]]),MEDIAN(Sales_Fact[Discount]),Sales_Fact[[#This Row],[Discount]])</f>
        <v>0.26</v>
      </c>
      <c r="I902" t="s">
        <v>1864</v>
      </c>
      <c r="J902" s="1">
        <f>Sales_Fact[[#This Row],[Quantity2]]*Sales_Fact[[#This Row],[Unit_Price3]]*(1-Sales_Fact[[#This Row],[Discount4]])</f>
        <v>139.03119999999998</v>
      </c>
      <c r="K902" s="1">
        <f>Sales_Fact[[#This Row],[Quantity2]]*Sales_Fact[[#This Row],[Unit_Price3]]</f>
        <v>187.88</v>
      </c>
      <c r="L902" s="1">
        <f>Sales_Fact[[#This Row],[Gross Amount]]*Sales_Fact[[#This Row],[Discount4]]</f>
        <v>48.848799999999997</v>
      </c>
      <c r="M902" s="1" t="str">
        <f>IF(Sales_Fact[[#This Row],[Total_Amount5]]&gt;1000,"High Value","Standard")</f>
        <v>Standard</v>
      </c>
      <c r="N902" s="1" t="str">
        <f>_xlfn.XLOOKUP(D902,Product_Dim!$A$2:$A$101,Product_Dim!$B$2:$B$101,"Not Found")</f>
        <v>Wireless Bluetooth Earbuds</v>
      </c>
      <c r="O902" s="1" t="str">
        <f>_xlfn.XLOOKUP(D902,Product_Dim!$A$2:$A$101,Product_Dim!$C$2:$C$101)</f>
        <v>Electronics</v>
      </c>
      <c r="P902" s="1">
        <f>_xlfn.XLOOKUP(D902,Product_Dim!$A$2:$A$101,Product_Dim!$H$2:$H$101)</f>
        <v>439.07</v>
      </c>
      <c r="Q902" s="1" t="str">
        <f>_xlfn.XLOOKUP(C902,'Customer_Dim'!$A$2:$A$501,'Customer_Dim'!$I$2:$I$501)</f>
        <v>Silver</v>
      </c>
      <c r="R902" s="1" t="str">
        <f>_xlfn.XLOOKUP(C902,'Customer_Dim'!$A$2:$A$501,'Customer_Dim'!$D$2:$D$501)</f>
        <v>Male</v>
      </c>
      <c r="S902" s="1" t="str">
        <f>_xlfn.XLOOKUP(C902,'Customer_Dim'!$A$2:$A$501,'Customer_Dim'!$L$2:$L$501)</f>
        <v>Middle Age</v>
      </c>
      <c r="T902" s="1" t="str">
        <f>_xlfn.XLOOKUP(E902,Store_Dim!$A$2:$A$21,Store_Dim!$C$2:$C$21)</f>
        <v>East</v>
      </c>
      <c r="U902" s="1" t="str">
        <f>_xlfn.XLOOKUP(E902,Store_Dim!$A$2:$A$21,Store_Dim!$E$2:$E$21)</f>
        <v>Flagship</v>
      </c>
      <c r="V902" s="1">
        <f>Table8[[#This Row],[Cost]]*Table8[[#This Row],[Quantity]]</f>
        <v>1756.28</v>
      </c>
      <c r="W902" s="1">
        <f>Table8[[#This Row],[Total_Amount]]-Table8[[#This Row],[Total Cost]]</f>
        <v>-1617.2488000000001</v>
      </c>
    </row>
    <row r="903" spans="1:23" hidden="1" x14ac:dyDescent="0.25">
      <c r="A903" t="s">
        <v>3141</v>
      </c>
      <c r="B903" s="3">
        <v>45235</v>
      </c>
      <c r="C903" t="s">
        <v>690</v>
      </c>
      <c r="D903" t="s">
        <v>1773</v>
      </c>
      <c r="E903" t="s">
        <v>1883</v>
      </c>
      <c r="F903" s="4">
        <f>IF(ISBLANK(Sales_Fact[[#This Row],[Quantity]]),MEDIAN(Sales_Fact[Quantity]),Sales_Fact[[#This Row],[Quantity]])</f>
        <v>2</v>
      </c>
      <c r="G903" s="1">
        <f>IF(ISBLANK(Sales_Fact[[#This Row],[Unit_Price]]),MEDIAN(Sales_Fact[Unit_Price]),Sales_Fact[[#This Row],[Unit_Price]])</f>
        <v>71.48</v>
      </c>
      <c r="H903" s="2">
        <f>IF(ISBLANK(Sales_Fact[[#This Row],[Discount]]),MEDIAN(Sales_Fact[Discount]),Sales_Fact[[#This Row],[Discount]])</f>
        <v>0.14000000000000001</v>
      </c>
      <c r="I903" t="s">
        <v>1868</v>
      </c>
      <c r="J903" s="1">
        <f>Sales_Fact[[#This Row],[Quantity2]]*Sales_Fact[[#This Row],[Unit_Price3]]*(1-Sales_Fact[[#This Row],[Discount4]])</f>
        <v>122.9456</v>
      </c>
      <c r="K903" s="1">
        <f>Sales_Fact[[#This Row],[Quantity2]]*Sales_Fact[[#This Row],[Unit_Price3]]</f>
        <v>142.96</v>
      </c>
      <c r="L903" s="1">
        <f>Sales_Fact[[#This Row],[Gross Amount]]*Sales_Fact[[#This Row],[Discount4]]</f>
        <v>20.014400000000002</v>
      </c>
      <c r="M903" s="1" t="str">
        <f>IF(Sales_Fact[[#This Row],[Total_Amount5]]&gt;1000,"High Value","Standard")</f>
        <v>Standard</v>
      </c>
      <c r="N903" s="1" t="str">
        <f>_xlfn.XLOOKUP(D903,Product_Dim!$A$2:$A$101,Product_Dim!$B$2:$B$101,"Not Found")</f>
        <v>Bluetooth Car Audio System</v>
      </c>
      <c r="O903" s="1" t="str">
        <f>_xlfn.XLOOKUP(D903,Product_Dim!$A$2:$A$101,Product_Dim!$C$2:$C$101)</f>
        <v>Electronics</v>
      </c>
      <c r="P903" s="1">
        <f>_xlfn.XLOOKUP(D903,Product_Dim!$A$2:$A$101,Product_Dim!$H$2:$H$101)</f>
        <v>403.71</v>
      </c>
      <c r="Q903" s="1" t="str">
        <f>_xlfn.XLOOKUP(C903,'Customer_Dim'!$A$2:$A$501,'Customer_Dim'!$I$2:$I$501)</f>
        <v>Silver</v>
      </c>
      <c r="R903" s="1" t="str">
        <f>_xlfn.XLOOKUP(C903,'Customer_Dim'!$A$2:$A$501,'Customer_Dim'!$D$2:$D$501)</f>
        <v>Male</v>
      </c>
      <c r="S903" s="1" t="str">
        <f>_xlfn.XLOOKUP(C903,'Customer_Dim'!$A$2:$A$501,'Customer_Dim'!$L$2:$L$501)</f>
        <v>Middle Age</v>
      </c>
      <c r="T903" s="1" t="str">
        <f>_xlfn.XLOOKUP(E903,Store_Dim!$A$2:$A$21,Store_Dim!$C$2:$C$21)</f>
        <v>North</v>
      </c>
      <c r="U903" s="1" t="str">
        <f>_xlfn.XLOOKUP(E903,Store_Dim!$A$2:$A$21,Store_Dim!$E$2:$E$21)</f>
        <v>Flagship</v>
      </c>
      <c r="V903" s="1">
        <f>Table8[[#This Row],[Cost]]*Table8[[#This Row],[Quantity]]</f>
        <v>807.42</v>
      </c>
      <c r="W903" s="1">
        <f>Table8[[#This Row],[Total_Amount]]-Table8[[#This Row],[Total Cost]]</f>
        <v>-684.47439999999995</v>
      </c>
    </row>
    <row r="904" spans="1:23" hidden="1" x14ac:dyDescent="0.25">
      <c r="A904" t="s">
        <v>3749</v>
      </c>
      <c r="B904" s="3">
        <v>45573</v>
      </c>
      <c r="C904" t="s">
        <v>690</v>
      </c>
      <c r="D904" t="s">
        <v>1719</v>
      </c>
      <c r="E904" t="s">
        <v>1899</v>
      </c>
      <c r="F904" s="4">
        <f>IF(ISBLANK(Sales_Fact[[#This Row],[Quantity]]),MEDIAN(Sales_Fact[Quantity]),Sales_Fact[[#This Row],[Quantity]])</f>
        <v>2</v>
      </c>
      <c r="G904" s="1">
        <f>IF(ISBLANK(Sales_Fact[[#This Row],[Unit_Price]]),MEDIAN(Sales_Fact[Unit_Price]),Sales_Fact[[#This Row],[Unit_Price]])</f>
        <v>404.08</v>
      </c>
      <c r="H904" s="2">
        <f>IF(ISBLANK(Sales_Fact[[#This Row],[Discount]]),MEDIAN(Sales_Fact[Discount]),Sales_Fact[[#This Row],[Discount]])</f>
        <v>7.0000000000000007E-2</v>
      </c>
      <c r="I904" t="s">
        <v>1868</v>
      </c>
      <c r="J904" s="1">
        <f>Sales_Fact[[#This Row],[Quantity2]]*Sales_Fact[[#This Row],[Unit_Price3]]*(1-Sales_Fact[[#This Row],[Discount4]])</f>
        <v>751.58879999999988</v>
      </c>
      <c r="K904" s="1">
        <f>Sales_Fact[[#This Row],[Quantity2]]*Sales_Fact[[#This Row],[Unit_Price3]]</f>
        <v>808.16</v>
      </c>
      <c r="L904" s="1">
        <f>Sales_Fact[[#This Row],[Gross Amount]]*Sales_Fact[[#This Row],[Discount4]]</f>
        <v>56.571200000000005</v>
      </c>
      <c r="M904" s="1" t="str">
        <f>IF(Sales_Fact[[#This Row],[Total_Amount5]]&gt;1000,"High Value","Standard")</f>
        <v>Standard</v>
      </c>
      <c r="N904" s="1" t="str">
        <f>_xlfn.XLOOKUP(D904,Product_Dim!$A$2:$A$101,Product_Dim!$B$2:$B$101,"Not Found")</f>
        <v>Premium Blanket Throw</v>
      </c>
      <c r="O904" s="1" t="str">
        <f>_xlfn.XLOOKUP(D904,Product_Dim!$A$2:$A$101,Product_Dim!$C$2:$C$101)</f>
        <v>Home</v>
      </c>
      <c r="P904" s="1">
        <f>_xlfn.XLOOKUP(D904,Product_Dim!$A$2:$A$101,Product_Dim!$H$2:$H$101)</f>
        <v>461.47</v>
      </c>
      <c r="Q904" s="1" t="str">
        <f>_xlfn.XLOOKUP(C904,'Customer_Dim'!$A$2:$A$501,'Customer_Dim'!$I$2:$I$501)</f>
        <v>Silver</v>
      </c>
      <c r="R904" s="1" t="str">
        <f>_xlfn.XLOOKUP(C904,'Customer_Dim'!$A$2:$A$501,'Customer_Dim'!$D$2:$D$501)</f>
        <v>Male</v>
      </c>
      <c r="S904" s="1" t="str">
        <f>_xlfn.XLOOKUP(C904,'Customer_Dim'!$A$2:$A$501,'Customer_Dim'!$L$2:$L$501)</f>
        <v>Middle Age</v>
      </c>
      <c r="T904" s="1" t="str">
        <f>_xlfn.XLOOKUP(E904,Store_Dim!$A$2:$A$21,Store_Dim!$C$2:$C$21)</f>
        <v>East</v>
      </c>
      <c r="U904" s="1" t="str">
        <f>_xlfn.XLOOKUP(E904,Store_Dim!$A$2:$A$21,Store_Dim!$E$2:$E$21)</f>
        <v>Flagship</v>
      </c>
      <c r="V904" s="1">
        <f>Table8[[#This Row],[Cost]]*Table8[[#This Row],[Quantity]]</f>
        <v>922.94</v>
      </c>
      <c r="W904" s="1">
        <f>Table8[[#This Row],[Total_Amount]]-Table8[[#This Row],[Total Cost]]</f>
        <v>-171.35120000000018</v>
      </c>
    </row>
    <row r="905" spans="1:23" hidden="1" x14ac:dyDescent="0.25">
      <c r="A905" t="s">
        <v>3705</v>
      </c>
      <c r="B905" s="3">
        <v>45935</v>
      </c>
      <c r="C905" t="s">
        <v>690</v>
      </c>
      <c r="D905" t="s">
        <v>1638</v>
      </c>
      <c r="E905" t="s">
        <v>1874</v>
      </c>
      <c r="F905" s="4">
        <f>IF(ISBLANK(Sales_Fact[[#This Row],[Quantity]]),MEDIAN(Sales_Fact[Quantity]),Sales_Fact[[#This Row],[Quantity]])</f>
        <v>1</v>
      </c>
      <c r="G905" s="1">
        <f>IF(ISBLANK(Sales_Fact[[#This Row],[Unit_Price]]),MEDIAN(Sales_Fact[Unit_Price]),Sales_Fact[[#This Row],[Unit_Price]])</f>
        <v>519.91</v>
      </c>
      <c r="H905" s="2">
        <f>IF(ISBLANK(Sales_Fact[[#This Row],[Discount]]),MEDIAN(Sales_Fact[Discount]),Sales_Fact[[#This Row],[Discount]])</f>
        <v>0.05</v>
      </c>
      <c r="I905" t="s">
        <v>1861</v>
      </c>
      <c r="J905" s="1">
        <f>Sales_Fact[[#This Row],[Quantity2]]*Sales_Fact[[#This Row],[Unit_Price3]]*(1-Sales_Fact[[#This Row],[Discount4]])</f>
        <v>493.91449999999992</v>
      </c>
      <c r="K905" s="1">
        <f>Sales_Fact[[#This Row],[Quantity2]]*Sales_Fact[[#This Row],[Unit_Price3]]</f>
        <v>519.91</v>
      </c>
      <c r="L905" s="1">
        <f>Sales_Fact[[#This Row],[Gross Amount]]*Sales_Fact[[#This Row],[Discount4]]</f>
        <v>25.9955</v>
      </c>
      <c r="M905" s="1" t="str">
        <f>IF(Sales_Fact[[#This Row],[Total_Amount5]]&gt;1000,"High Value","Standard")</f>
        <v>Standard</v>
      </c>
      <c r="N905" s="1" t="str">
        <f>_xlfn.XLOOKUP(D905,Product_Dim!$A$2:$A$101,Product_Dim!$B$2:$B$101,"Not Found")</f>
        <v>Fabric Sofa Throw Blanket</v>
      </c>
      <c r="O905" s="1" t="str">
        <f>_xlfn.XLOOKUP(D905,Product_Dim!$A$2:$A$101,Product_Dim!$C$2:$C$101)</f>
        <v>Home</v>
      </c>
      <c r="P905" s="1">
        <f>_xlfn.XLOOKUP(D905,Product_Dim!$A$2:$A$101,Product_Dim!$H$2:$H$101)</f>
        <v>218.48</v>
      </c>
      <c r="Q905" s="1" t="str">
        <f>_xlfn.XLOOKUP(C905,'Customer_Dim'!$A$2:$A$501,'Customer_Dim'!$I$2:$I$501)</f>
        <v>Silver</v>
      </c>
      <c r="R905" s="1" t="str">
        <f>_xlfn.XLOOKUP(C905,'Customer_Dim'!$A$2:$A$501,'Customer_Dim'!$D$2:$D$501)</f>
        <v>Male</v>
      </c>
      <c r="S905" s="1" t="str">
        <f>_xlfn.XLOOKUP(C905,'Customer_Dim'!$A$2:$A$501,'Customer_Dim'!$L$2:$L$501)</f>
        <v>Middle Age</v>
      </c>
      <c r="T905" s="1" t="str">
        <f>_xlfn.XLOOKUP(E905,Store_Dim!$A$2:$A$21,Store_Dim!$C$2:$C$21)</f>
        <v>South</v>
      </c>
      <c r="U905" s="1" t="str">
        <f>_xlfn.XLOOKUP(E905,Store_Dim!$A$2:$A$21,Store_Dim!$E$2:$E$21)</f>
        <v>Online</v>
      </c>
      <c r="V905" s="1">
        <f>Table8[[#This Row],[Cost]]*Table8[[#This Row],[Quantity]]</f>
        <v>218.48</v>
      </c>
      <c r="W905" s="1">
        <f>Table8[[#This Row],[Total_Amount]]-Table8[[#This Row],[Total Cost]]</f>
        <v>275.43449999999996</v>
      </c>
    </row>
    <row r="906" spans="1:23" x14ac:dyDescent="0.25">
      <c r="A906" t="s">
        <v>2244</v>
      </c>
      <c r="B906" s="3">
        <v>45413</v>
      </c>
      <c r="C906" t="s">
        <v>690</v>
      </c>
      <c r="D906" t="s">
        <v>1731</v>
      </c>
      <c r="E906" t="s">
        <v>1886</v>
      </c>
      <c r="F906" s="4">
        <f>IF(ISBLANK(Sales_Fact[[#This Row],[Quantity]]),MEDIAN(Sales_Fact[Quantity]),Sales_Fact[[#This Row],[Quantity]])</f>
        <v>3</v>
      </c>
      <c r="G906" s="21">
        <f>IF(ISBLANK(Sales_Fact[[#This Row],[Unit_Price]]),MEDIAN(Sales_Fact[Unit_Price]),Sales_Fact[[#This Row],[Unit_Price]])</f>
        <v>566.16</v>
      </c>
      <c r="H906" s="2">
        <f>IF(ISBLANK(Sales_Fact[[#This Row],[Discount]]),MEDIAN(Sales_Fact[Discount]),Sales_Fact[[#This Row],[Discount]])</f>
        <v>0.05</v>
      </c>
      <c r="I906" t="s">
        <v>1868</v>
      </c>
      <c r="J906" s="21">
        <f>Sales_Fact[[#This Row],[Quantity2]]*Sales_Fact[[#This Row],[Unit_Price3]]*(1-Sales_Fact[[#This Row],[Discount4]])</f>
        <v>1613.556</v>
      </c>
      <c r="K906" s="21">
        <f>Sales_Fact[[#This Row],[Quantity2]]*Sales_Fact[[#This Row],[Unit_Price3]]</f>
        <v>1698.48</v>
      </c>
      <c r="L906" s="21">
        <f>Sales_Fact[[#This Row],[Gross Amount]]*Sales_Fact[[#This Row],[Discount4]]</f>
        <v>84.924000000000007</v>
      </c>
      <c r="M906" s="1" t="str">
        <f>IF(Sales_Fact[[#This Row],[Total_Amount5]]&gt;1000,"High Value","Standard")</f>
        <v>High Value</v>
      </c>
      <c r="N906" s="1" t="str">
        <f>_xlfn.XLOOKUP(D906,Product_Dim!$A$2:$A$101,Product_Dim!$B$2:$B$101,"Not Found")</f>
        <v>Luxury Perfume Spray</v>
      </c>
      <c r="O906" s="1" t="str">
        <f>_xlfn.XLOOKUP(D906,Product_Dim!$A$2:$A$101,Product_Dim!$C$2:$C$101)</f>
        <v>Beauty</v>
      </c>
      <c r="P906" s="1">
        <f>_xlfn.XLOOKUP(D906,Product_Dim!$A$2:$A$101,Product_Dim!$H$2:$H$101)</f>
        <v>482.75</v>
      </c>
      <c r="Q906" s="1" t="str">
        <f>_xlfn.XLOOKUP(C906,'Customer_Dim'!$A$2:$A$501,'Customer_Dim'!$I$2:$I$501)</f>
        <v>Silver</v>
      </c>
      <c r="R906" s="1" t="str">
        <f>_xlfn.XLOOKUP(C906,'Customer_Dim'!$A$2:$A$501,'Customer_Dim'!$D$2:$D$501)</f>
        <v>Male</v>
      </c>
      <c r="S906" s="1" t="str">
        <f>_xlfn.XLOOKUP(C906,'Customer_Dim'!$A$2:$A$501,'Customer_Dim'!$L$2:$L$501)</f>
        <v>Middle Age</v>
      </c>
      <c r="T906" s="1" t="str">
        <f>_xlfn.XLOOKUP(E906,Store_Dim!$A$2:$A$21,Store_Dim!$C$2:$C$21)</f>
        <v>West</v>
      </c>
      <c r="U906" s="1" t="str">
        <f>_xlfn.XLOOKUP(E906,Store_Dim!$A$2:$A$21,Store_Dim!$E$2:$E$21)</f>
        <v>Flagship</v>
      </c>
      <c r="V906" s="21">
        <f>Table8[[#This Row],[Cost]]*Table8[[#This Row],[Quantity]]</f>
        <v>1448.25</v>
      </c>
      <c r="W906" s="21">
        <f>Table8[[#This Row],[Total_Amount]]-Table8[[#This Row],[Total Cost]]</f>
        <v>165.30600000000004</v>
      </c>
    </row>
    <row r="907" spans="1:23" x14ac:dyDescent="0.25">
      <c r="A907" t="s">
        <v>3032</v>
      </c>
      <c r="B907" s="3">
        <v>45433</v>
      </c>
      <c r="C907" t="s">
        <v>690</v>
      </c>
      <c r="D907" t="s">
        <v>1698</v>
      </c>
      <c r="E907" t="s">
        <v>1883</v>
      </c>
      <c r="F907" s="4">
        <f>IF(ISBLANK(Sales_Fact[[#This Row],[Quantity]]),MEDIAN(Sales_Fact[Quantity]),Sales_Fact[[#This Row],[Quantity]])</f>
        <v>2</v>
      </c>
      <c r="G907" s="21">
        <f>IF(ISBLANK(Sales_Fact[[#This Row],[Unit_Price]]),MEDIAN(Sales_Fact[Unit_Price]),Sales_Fact[[#This Row],[Unit_Price]])</f>
        <v>295.12</v>
      </c>
      <c r="H907" s="2">
        <f>IF(ISBLANK(Sales_Fact[[#This Row],[Discount]]),MEDIAN(Sales_Fact[Discount]),Sales_Fact[[#This Row],[Discount]])</f>
        <v>0.09</v>
      </c>
      <c r="I907" t="s">
        <v>1864</v>
      </c>
      <c r="J907" s="21">
        <f>Sales_Fact[[#This Row],[Quantity2]]*Sales_Fact[[#This Row],[Unit_Price3]]*(1-Sales_Fact[[#This Row],[Discount4]])</f>
        <v>537.11840000000007</v>
      </c>
      <c r="K907" s="21">
        <f>Sales_Fact[[#This Row],[Quantity2]]*Sales_Fact[[#This Row],[Unit_Price3]]</f>
        <v>590.24</v>
      </c>
      <c r="L907" s="21">
        <f>Sales_Fact[[#This Row],[Gross Amount]]*Sales_Fact[[#This Row],[Discount4]]</f>
        <v>53.121600000000001</v>
      </c>
      <c r="M907" s="1" t="str">
        <f>IF(Sales_Fact[[#This Row],[Total_Amount5]]&gt;1000,"High Value","Standard")</f>
        <v>Standard</v>
      </c>
      <c r="N907" s="1" t="str">
        <f>_xlfn.XLOOKUP(D907,Product_Dim!$A$2:$A$101,Product_Dim!$B$2:$B$101,"Not Found")</f>
        <v>Men's Roll-On Perfume</v>
      </c>
      <c r="O907" s="1" t="str">
        <f>_xlfn.XLOOKUP(D907,Product_Dim!$A$2:$A$101,Product_Dim!$C$2:$C$101)</f>
        <v>Beauty</v>
      </c>
      <c r="P907" s="1">
        <f>_xlfn.XLOOKUP(D907,Product_Dim!$A$2:$A$101,Product_Dim!$H$2:$H$101)</f>
        <v>43.29</v>
      </c>
      <c r="Q907" s="1" t="str">
        <f>_xlfn.XLOOKUP(C907,'Customer_Dim'!$A$2:$A$501,'Customer_Dim'!$I$2:$I$501)</f>
        <v>Silver</v>
      </c>
      <c r="R907" s="1" t="str">
        <f>_xlfn.XLOOKUP(C907,'Customer_Dim'!$A$2:$A$501,'Customer_Dim'!$D$2:$D$501)</f>
        <v>Male</v>
      </c>
      <c r="S907" s="1" t="str">
        <f>_xlfn.XLOOKUP(C907,'Customer_Dim'!$A$2:$A$501,'Customer_Dim'!$L$2:$L$501)</f>
        <v>Middle Age</v>
      </c>
      <c r="T907" s="1" t="str">
        <f>_xlfn.XLOOKUP(E907,Store_Dim!$A$2:$A$21,Store_Dim!$C$2:$C$21)</f>
        <v>North</v>
      </c>
      <c r="U907" s="1" t="str">
        <f>_xlfn.XLOOKUP(E907,Store_Dim!$A$2:$A$21,Store_Dim!$E$2:$E$21)</f>
        <v>Flagship</v>
      </c>
      <c r="V907" s="21">
        <f>Table8[[#This Row],[Cost]]*Table8[[#This Row],[Quantity]]</f>
        <v>86.58</v>
      </c>
      <c r="W907" s="21">
        <f>Table8[[#This Row],[Total_Amount]]-Table8[[#This Row],[Total Cost]]</f>
        <v>450.53840000000008</v>
      </c>
    </row>
    <row r="908" spans="1:23" hidden="1" x14ac:dyDescent="0.25">
      <c r="A908" t="s">
        <v>2735</v>
      </c>
      <c r="B908" s="3">
        <v>45242</v>
      </c>
      <c r="C908" t="s">
        <v>693</v>
      </c>
      <c r="D908" t="s">
        <v>1836</v>
      </c>
      <c r="E908" t="s">
        <v>1863</v>
      </c>
      <c r="F908" s="4">
        <f>IF(ISBLANK(Sales_Fact[[#This Row],[Quantity]]),MEDIAN(Sales_Fact[Quantity]),Sales_Fact[[#This Row],[Quantity]])</f>
        <v>2</v>
      </c>
      <c r="G908" s="1">
        <f>IF(ISBLANK(Sales_Fact[[#This Row],[Unit_Price]]),MEDIAN(Sales_Fact[Unit_Price]),Sales_Fact[[#This Row],[Unit_Price]])</f>
        <v>414.18</v>
      </c>
      <c r="H908" s="2">
        <f>IF(ISBLANK(Sales_Fact[[#This Row],[Discount]]),MEDIAN(Sales_Fact[Discount]),Sales_Fact[[#This Row],[Discount]])</f>
        <v>0.25</v>
      </c>
      <c r="I908" t="s">
        <v>1868</v>
      </c>
      <c r="J908" s="1">
        <f>Sales_Fact[[#This Row],[Quantity2]]*Sales_Fact[[#This Row],[Unit_Price3]]*(1-Sales_Fact[[#This Row],[Discount4]])</f>
        <v>621.27</v>
      </c>
      <c r="K908" s="1">
        <f>Sales_Fact[[#This Row],[Quantity2]]*Sales_Fact[[#This Row],[Unit_Price3]]</f>
        <v>828.36</v>
      </c>
      <c r="L908" s="1">
        <f>Sales_Fact[[#This Row],[Gross Amount]]*Sales_Fact[[#This Row],[Discount4]]</f>
        <v>207.09</v>
      </c>
      <c r="M908" s="1" t="str">
        <f>IF(Sales_Fact[[#This Row],[Total_Amount5]]&gt;1000,"High Value","Standard")</f>
        <v>Standard</v>
      </c>
      <c r="N908" s="1" t="str">
        <f>_xlfn.XLOOKUP(D908,Product_Dim!$A$2:$A$101,Product_Dim!$B$2:$B$101,"Not Found")</f>
        <v>Sports Stopwatch Basic</v>
      </c>
      <c r="O908" s="1" t="str">
        <f>_xlfn.XLOOKUP(D908,Product_Dim!$A$2:$A$101,Product_Dim!$C$2:$C$101)</f>
        <v>Sports</v>
      </c>
      <c r="P908" s="1">
        <f>_xlfn.XLOOKUP(D908,Product_Dim!$A$2:$A$101,Product_Dim!$H$2:$H$101)</f>
        <v>60.65</v>
      </c>
      <c r="Q908" s="1" t="str">
        <f>_xlfn.XLOOKUP(C908,'Customer_Dim'!$A$2:$A$501,'Customer_Dim'!$I$2:$I$501)</f>
        <v>Silver</v>
      </c>
      <c r="R908" s="1" t="str">
        <f>_xlfn.XLOOKUP(C908,'Customer_Dim'!$A$2:$A$501,'Customer_Dim'!$D$2:$D$501)</f>
        <v>Female</v>
      </c>
      <c r="S908" s="1" t="str">
        <f>_xlfn.XLOOKUP(C908,'Customer_Dim'!$A$2:$A$501,'Customer_Dim'!$L$2:$L$501)</f>
        <v>Young</v>
      </c>
      <c r="T908" s="1" t="str">
        <f>_xlfn.XLOOKUP(E908,Store_Dim!$A$2:$A$21,Store_Dim!$C$2:$C$21)</f>
        <v>North</v>
      </c>
      <c r="U908" s="1" t="str">
        <f>_xlfn.XLOOKUP(E908,Store_Dim!$A$2:$A$21,Store_Dim!$E$2:$E$21)</f>
        <v>Flagship</v>
      </c>
      <c r="V908" s="1">
        <f>Table8[[#This Row],[Cost]]*Table8[[#This Row],[Quantity]]</f>
        <v>121.3</v>
      </c>
      <c r="W908" s="1">
        <f>Table8[[#This Row],[Total_Amount]]-Table8[[#This Row],[Total Cost]]</f>
        <v>499.96999999999997</v>
      </c>
    </row>
    <row r="909" spans="1:23" hidden="1" x14ac:dyDescent="0.25">
      <c r="A909" t="s">
        <v>3057</v>
      </c>
      <c r="B909" s="3">
        <v>45549</v>
      </c>
      <c r="C909" t="s">
        <v>693</v>
      </c>
      <c r="D909" t="s">
        <v>1602</v>
      </c>
      <c r="E909" t="s">
        <v>1863</v>
      </c>
      <c r="F909" s="4">
        <f>IF(ISBLANK(Sales_Fact[[#This Row],[Quantity]]),MEDIAN(Sales_Fact[Quantity]),Sales_Fact[[#This Row],[Quantity]])</f>
        <v>2</v>
      </c>
      <c r="G909" s="1">
        <f>IF(ISBLANK(Sales_Fact[[#This Row],[Unit_Price]]),MEDIAN(Sales_Fact[Unit_Price]),Sales_Fact[[#This Row],[Unit_Price]])</f>
        <v>433.75</v>
      </c>
      <c r="H909" s="2">
        <f>IF(ISBLANK(Sales_Fact[[#This Row],[Discount]]),MEDIAN(Sales_Fact[Discount]),Sales_Fact[[#This Row],[Discount]])</f>
        <v>0</v>
      </c>
      <c r="I909" t="s">
        <v>1864</v>
      </c>
      <c r="J909" s="1">
        <f>Sales_Fact[[#This Row],[Quantity2]]*Sales_Fact[[#This Row],[Unit_Price3]]*(1-Sales_Fact[[#This Row],[Discount4]])</f>
        <v>867.5</v>
      </c>
      <c r="K909" s="1">
        <f>Sales_Fact[[#This Row],[Quantity2]]*Sales_Fact[[#This Row],[Unit_Price3]]</f>
        <v>867.5</v>
      </c>
      <c r="L909" s="1">
        <f>Sales_Fact[[#This Row],[Gross Amount]]*Sales_Fact[[#This Row],[Discount4]]</f>
        <v>0</v>
      </c>
      <c r="M909" s="1" t="str">
        <f>IF(Sales_Fact[[#This Row],[Total_Amount5]]&gt;1000,"High Value","Standard")</f>
        <v>Standard</v>
      </c>
      <c r="N909" s="1" t="str">
        <f>_xlfn.XLOOKUP(D909,Product_Dim!$A$2:$A$101,Product_Dim!$B$2:$B$101,"Not Found")</f>
        <v>Soccer Training Cone Set</v>
      </c>
      <c r="O909" s="1" t="str">
        <f>_xlfn.XLOOKUP(D909,Product_Dim!$A$2:$A$101,Product_Dim!$C$2:$C$101)</f>
        <v>Sports</v>
      </c>
      <c r="P909" s="1">
        <f>_xlfn.XLOOKUP(D909,Product_Dim!$A$2:$A$101,Product_Dim!$H$2:$H$101)</f>
        <v>144.53</v>
      </c>
      <c r="Q909" s="1" t="str">
        <f>_xlfn.XLOOKUP(C909,'Customer_Dim'!$A$2:$A$501,'Customer_Dim'!$I$2:$I$501)</f>
        <v>Silver</v>
      </c>
      <c r="R909" s="1" t="str">
        <f>_xlfn.XLOOKUP(C909,'Customer_Dim'!$A$2:$A$501,'Customer_Dim'!$D$2:$D$501)</f>
        <v>Female</v>
      </c>
      <c r="S909" s="1" t="str">
        <f>_xlfn.XLOOKUP(C909,'Customer_Dim'!$A$2:$A$501,'Customer_Dim'!$L$2:$L$501)</f>
        <v>Young</v>
      </c>
      <c r="T909" s="1" t="str">
        <f>_xlfn.XLOOKUP(E909,Store_Dim!$A$2:$A$21,Store_Dim!$C$2:$C$21)</f>
        <v>North</v>
      </c>
      <c r="U909" s="1" t="str">
        <f>_xlfn.XLOOKUP(E909,Store_Dim!$A$2:$A$21,Store_Dim!$E$2:$E$21)</f>
        <v>Flagship</v>
      </c>
      <c r="V909" s="1">
        <f>Table8[[#This Row],[Cost]]*Table8[[#This Row],[Quantity]]</f>
        <v>289.06</v>
      </c>
      <c r="W909" s="1">
        <f>Table8[[#This Row],[Total_Amount]]-Table8[[#This Row],[Total Cost]]</f>
        <v>578.44000000000005</v>
      </c>
    </row>
    <row r="910" spans="1:23" hidden="1" x14ac:dyDescent="0.25">
      <c r="A910" t="s">
        <v>2798</v>
      </c>
      <c r="B910" s="3">
        <v>45796</v>
      </c>
      <c r="C910" t="s">
        <v>693</v>
      </c>
      <c r="D910" t="s">
        <v>1752</v>
      </c>
      <c r="E910" t="s">
        <v>1870</v>
      </c>
      <c r="F910" s="4">
        <f>IF(ISBLANK(Sales_Fact[[#This Row],[Quantity]]),MEDIAN(Sales_Fact[Quantity]),Sales_Fact[[#This Row],[Quantity]])</f>
        <v>3</v>
      </c>
      <c r="G910" s="1">
        <f>IF(ISBLANK(Sales_Fact[[#This Row],[Unit_Price]]),MEDIAN(Sales_Fact[Unit_Price]),Sales_Fact[[#This Row],[Unit_Price]])</f>
        <v>104.33</v>
      </c>
      <c r="H910" s="2">
        <f>IF(ISBLANK(Sales_Fact[[#This Row],[Discount]]),MEDIAN(Sales_Fact[Discount]),Sales_Fact[[#This Row],[Discount]])</f>
        <v>0.13</v>
      </c>
      <c r="I910" t="s">
        <v>1868</v>
      </c>
      <c r="J910" s="1">
        <f>Sales_Fact[[#This Row],[Quantity2]]*Sales_Fact[[#This Row],[Unit_Price3]]*(1-Sales_Fact[[#This Row],[Discount4]])</f>
        <v>272.30130000000003</v>
      </c>
      <c r="K910" s="1">
        <f>Sales_Fact[[#This Row],[Quantity2]]*Sales_Fact[[#This Row],[Unit_Price3]]</f>
        <v>312.99</v>
      </c>
      <c r="L910" s="1">
        <f>Sales_Fact[[#This Row],[Gross Amount]]*Sales_Fact[[#This Row],[Discount4]]</f>
        <v>40.688700000000004</v>
      </c>
      <c r="M910" s="1" t="str">
        <f>IF(Sales_Fact[[#This Row],[Total_Amount5]]&gt;1000,"High Value","Standard")</f>
        <v>Standard</v>
      </c>
      <c r="N910" s="1" t="str">
        <f>_xlfn.XLOOKUP(D910,Product_Dim!$A$2:$A$101,Product_Dim!$B$2:$B$101,"Not Found")</f>
        <v>Smart LED Light Strip</v>
      </c>
      <c r="O910" s="1" t="str">
        <f>_xlfn.XLOOKUP(D910,Product_Dim!$A$2:$A$101,Product_Dim!$C$2:$C$101)</f>
        <v>Electronics</v>
      </c>
      <c r="P910" s="1">
        <f>_xlfn.XLOOKUP(D910,Product_Dim!$A$2:$A$101,Product_Dim!$H$2:$H$101)</f>
        <v>349.17</v>
      </c>
      <c r="Q910" s="1" t="str">
        <f>_xlfn.XLOOKUP(C910,'Customer_Dim'!$A$2:$A$501,'Customer_Dim'!$I$2:$I$501)</f>
        <v>Silver</v>
      </c>
      <c r="R910" s="1" t="str">
        <f>_xlfn.XLOOKUP(C910,'Customer_Dim'!$A$2:$A$501,'Customer_Dim'!$D$2:$D$501)</f>
        <v>Female</v>
      </c>
      <c r="S910" s="1" t="str">
        <f>_xlfn.XLOOKUP(C910,'Customer_Dim'!$A$2:$A$501,'Customer_Dim'!$L$2:$L$501)</f>
        <v>Young</v>
      </c>
      <c r="T910" s="1" t="str">
        <f>_xlfn.XLOOKUP(E910,Store_Dim!$A$2:$A$21,Store_Dim!$C$2:$C$21)</f>
        <v>North</v>
      </c>
      <c r="U910" s="1" t="str">
        <f>_xlfn.XLOOKUP(E910,Store_Dim!$A$2:$A$21,Store_Dim!$E$2:$E$21)</f>
        <v>Outlet</v>
      </c>
      <c r="V910" s="1">
        <f>Table8[[#This Row],[Cost]]*Table8[[#This Row],[Quantity]]</f>
        <v>1047.51</v>
      </c>
      <c r="W910" s="1">
        <f>Table8[[#This Row],[Total_Amount]]-Table8[[#This Row],[Total Cost]]</f>
        <v>-775.20869999999991</v>
      </c>
    </row>
    <row r="911" spans="1:23" hidden="1" x14ac:dyDescent="0.25">
      <c r="A911" t="s">
        <v>2181</v>
      </c>
      <c r="B911" s="3">
        <v>45556</v>
      </c>
      <c r="C911" t="s">
        <v>693</v>
      </c>
      <c r="D911" t="s">
        <v>1806</v>
      </c>
      <c r="E911" t="s">
        <v>1863</v>
      </c>
      <c r="F911" s="4">
        <f>IF(ISBLANK(Sales_Fact[[#This Row],[Quantity]]),MEDIAN(Sales_Fact[Quantity]),Sales_Fact[[#This Row],[Quantity]])</f>
        <v>1</v>
      </c>
      <c r="G911" s="1">
        <f>IF(ISBLANK(Sales_Fact[[#This Row],[Unit_Price]]),MEDIAN(Sales_Fact[Unit_Price]),Sales_Fact[[#This Row],[Unit_Price]])</f>
        <v>221.7</v>
      </c>
      <c r="H911" s="2">
        <f>IF(ISBLANK(Sales_Fact[[#This Row],[Discount]]),MEDIAN(Sales_Fact[Discount]),Sales_Fact[[#This Row],[Discount]])</f>
        <v>0.04</v>
      </c>
      <c r="I911" t="s">
        <v>1868</v>
      </c>
      <c r="J911" s="1">
        <f>Sales_Fact[[#This Row],[Quantity2]]*Sales_Fact[[#This Row],[Unit_Price3]]*(1-Sales_Fact[[#This Row],[Discount4]])</f>
        <v>212.83199999999999</v>
      </c>
      <c r="K911" s="1">
        <f>Sales_Fact[[#This Row],[Quantity2]]*Sales_Fact[[#This Row],[Unit_Price3]]</f>
        <v>221.7</v>
      </c>
      <c r="L911" s="1">
        <f>Sales_Fact[[#This Row],[Gross Amount]]*Sales_Fact[[#This Row],[Discount4]]</f>
        <v>8.8680000000000003</v>
      </c>
      <c r="M911" s="1" t="str">
        <f>IF(Sales_Fact[[#This Row],[Total_Amount5]]&gt;1000,"High Value","Standard")</f>
        <v>Standard</v>
      </c>
      <c r="N911" s="1" t="str">
        <f>_xlfn.XLOOKUP(D911,Product_Dim!$A$2:$A$101,Product_Dim!$B$2:$B$101,"Not Found")</f>
        <v>Women's Beanie Hat</v>
      </c>
      <c r="O911" s="1" t="str">
        <f>_xlfn.XLOOKUP(D911,Product_Dim!$A$2:$A$101,Product_Dim!$C$2:$C$101)</f>
        <v>Clothing</v>
      </c>
      <c r="P911" s="1">
        <f>_xlfn.XLOOKUP(D911,Product_Dim!$A$2:$A$101,Product_Dim!$H$2:$H$101)</f>
        <v>119.57</v>
      </c>
      <c r="Q911" s="1" t="str">
        <f>_xlfn.XLOOKUP(C911,'Customer_Dim'!$A$2:$A$501,'Customer_Dim'!$I$2:$I$501)</f>
        <v>Silver</v>
      </c>
      <c r="R911" s="1" t="str">
        <f>_xlfn.XLOOKUP(C911,'Customer_Dim'!$A$2:$A$501,'Customer_Dim'!$D$2:$D$501)</f>
        <v>Female</v>
      </c>
      <c r="S911" s="1" t="str">
        <f>_xlfn.XLOOKUP(C911,'Customer_Dim'!$A$2:$A$501,'Customer_Dim'!$L$2:$L$501)</f>
        <v>Young</v>
      </c>
      <c r="T911" s="1" t="str">
        <f>_xlfn.XLOOKUP(E911,Store_Dim!$A$2:$A$21,Store_Dim!$C$2:$C$21)</f>
        <v>North</v>
      </c>
      <c r="U911" s="1" t="str">
        <f>_xlfn.XLOOKUP(E911,Store_Dim!$A$2:$A$21,Store_Dim!$E$2:$E$21)</f>
        <v>Flagship</v>
      </c>
      <c r="V911" s="1">
        <f>Table8[[#This Row],[Cost]]*Table8[[#This Row],[Quantity]]</f>
        <v>119.57</v>
      </c>
      <c r="W911" s="1">
        <f>Table8[[#This Row],[Total_Amount]]-Table8[[#This Row],[Total Cost]]</f>
        <v>93.262</v>
      </c>
    </row>
    <row r="912" spans="1:23" hidden="1" x14ac:dyDescent="0.25">
      <c r="A912" t="s">
        <v>2191</v>
      </c>
      <c r="B912" s="3">
        <v>45431</v>
      </c>
      <c r="C912" t="s">
        <v>693</v>
      </c>
      <c r="D912" t="s">
        <v>1665</v>
      </c>
      <c r="E912" t="s">
        <v>1913</v>
      </c>
      <c r="F912" s="4">
        <f>IF(ISBLANK(Sales_Fact[[#This Row],[Quantity]]),MEDIAN(Sales_Fact[Quantity]),Sales_Fact[[#This Row],[Quantity]])</f>
        <v>2</v>
      </c>
      <c r="G912" s="1">
        <f>IF(ISBLANK(Sales_Fact[[#This Row],[Unit_Price]]),MEDIAN(Sales_Fact[Unit_Price]),Sales_Fact[[#This Row],[Unit_Price]])</f>
        <v>491.26</v>
      </c>
      <c r="H912" s="2">
        <f>IF(ISBLANK(Sales_Fact[[#This Row],[Discount]]),MEDIAN(Sales_Fact[Discount]),Sales_Fact[[#This Row],[Discount]])</f>
        <v>0.14000000000000001</v>
      </c>
      <c r="I912" t="s">
        <v>1868</v>
      </c>
      <c r="J912" s="1">
        <f>Sales_Fact[[#This Row],[Quantity2]]*Sales_Fact[[#This Row],[Unit_Price3]]*(1-Sales_Fact[[#This Row],[Discount4]])</f>
        <v>844.96719999999993</v>
      </c>
      <c r="K912" s="1">
        <f>Sales_Fact[[#This Row],[Quantity2]]*Sales_Fact[[#This Row],[Unit_Price3]]</f>
        <v>982.52</v>
      </c>
      <c r="L912" s="1">
        <f>Sales_Fact[[#This Row],[Gross Amount]]*Sales_Fact[[#This Row],[Discount4]]</f>
        <v>137.55280000000002</v>
      </c>
      <c r="M912" s="1" t="str">
        <f>IF(Sales_Fact[[#This Row],[Total_Amount5]]&gt;1000,"High Value","Standard")</f>
        <v>Standard</v>
      </c>
      <c r="N912" s="1" t="str">
        <f>_xlfn.XLOOKUP(D912,Product_Dim!$A$2:$A$101,Product_Dim!$B$2:$B$101,"Not Found")</f>
        <v>Sports Water Hydration Pack</v>
      </c>
      <c r="O912" s="1" t="str">
        <f>_xlfn.XLOOKUP(D912,Product_Dim!$A$2:$A$101,Product_Dim!$C$2:$C$101)</f>
        <v>Sports</v>
      </c>
      <c r="P912" s="1">
        <f>_xlfn.XLOOKUP(D912,Product_Dim!$A$2:$A$101,Product_Dim!$H$2:$H$101)</f>
        <v>135.61000000000001</v>
      </c>
      <c r="Q912" s="1" t="str">
        <f>_xlfn.XLOOKUP(C912,'Customer_Dim'!$A$2:$A$501,'Customer_Dim'!$I$2:$I$501)</f>
        <v>Silver</v>
      </c>
      <c r="R912" s="1" t="str">
        <f>_xlfn.XLOOKUP(C912,'Customer_Dim'!$A$2:$A$501,'Customer_Dim'!$D$2:$D$501)</f>
        <v>Female</v>
      </c>
      <c r="S912" s="1" t="str">
        <f>_xlfn.XLOOKUP(C912,'Customer_Dim'!$A$2:$A$501,'Customer_Dim'!$L$2:$L$501)</f>
        <v>Young</v>
      </c>
      <c r="T912" s="1" t="str">
        <f>_xlfn.XLOOKUP(E912,Store_Dim!$A$2:$A$21,Store_Dim!$C$2:$C$21)</f>
        <v>North</v>
      </c>
      <c r="U912" s="1" t="str">
        <f>_xlfn.XLOOKUP(E912,Store_Dim!$A$2:$A$21,Store_Dim!$E$2:$E$21)</f>
        <v>Online</v>
      </c>
      <c r="V912" s="1">
        <f>Table8[[#This Row],[Cost]]*Table8[[#This Row],[Quantity]]</f>
        <v>271.22000000000003</v>
      </c>
      <c r="W912" s="1">
        <f>Table8[[#This Row],[Total_Amount]]-Table8[[#This Row],[Total Cost]]</f>
        <v>573.74719999999991</v>
      </c>
    </row>
    <row r="913" spans="1:23" hidden="1" x14ac:dyDescent="0.25">
      <c r="A913" t="s">
        <v>2271</v>
      </c>
      <c r="B913" s="3">
        <v>45907</v>
      </c>
      <c r="C913" t="s">
        <v>693</v>
      </c>
      <c r="D913" t="s">
        <v>1665</v>
      </c>
      <c r="E913" t="s">
        <v>1904</v>
      </c>
      <c r="F913" s="4">
        <f>IF(ISBLANK(Sales_Fact[[#This Row],[Quantity]]),MEDIAN(Sales_Fact[Quantity]),Sales_Fact[[#This Row],[Quantity]])</f>
        <v>4</v>
      </c>
      <c r="G913" s="1">
        <f>IF(ISBLANK(Sales_Fact[[#This Row],[Unit_Price]]),MEDIAN(Sales_Fact[Unit_Price]),Sales_Fact[[#This Row],[Unit_Price]])</f>
        <v>923.14</v>
      </c>
      <c r="H913" s="2">
        <f>IF(ISBLANK(Sales_Fact[[#This Row],[Discount]]),MEDIAN(Sales_Fact[Discount]),Sales_Fact[[#This Row],[Discount]])</f>
        <v>0.15</v>
      </c>
      <c r="I913" t="s">
        <v>1868</v>
      </c>
      <c r="J913" s="1">
        <f>Sales_Fact[[#This Row],[Quantity2]]*Sales_Fact[[#This Row],[Unit_Price3]]*(1-Sales_Fact[[#This Row],[Discount4]])</f>
        <v>3138.6759999999999</v>
      </c>
      <c r="K913" s="1">
        <f>Sales_Fact[[#This Row],[Quantity2]]*Sales_Fact[[#This Row],[Unit_Price3]]</f>
        <v>3692.56</v>
      </c>
      <c r="L913" s="1">
        <f>Sales_Fact[[#This Row],[Gross Amount]]*Sales_Fact[[#This Row],[Discount4]]</f>
        <v>553.88400000000001</v>
      </c>
      <c r="M913" s="1" t="str">
        <f>IF(Sales_Fact[[#This Row],[Total_Amount5]]&gt;1000,"High Value","Standard")</f>
        <v>High Value</v>
      </c>
      <c r="N913" s="1" t="str">
        <f>_xlfn.XLOOKUP(D913,Product_Dim!$A$2:$A$101,Product_Dim!$B$2:$B$101,"Not Found")</f>
        <v>Sports Water Hydration Pack</v>
      </c>
      <c r="O913" s="1" t="str">
        <f>_xlfn.XLOOKUP(D913,Product_Dim!$A$2:$A$101,Product_Dim!$C$2:$C$101)</f>
        <v>Sports</v>
      </c>
      <c r="P913" s="1">
        <f>_xlfn.XLOOKUP(D913,Product_Dim!$A$2:$A$101,Product_Dim!$H$2:$H$101)</f>
        <v>135.61000000000001</v>
      </c>
      <c r="Q913" s="1" t="str">
        <f>_xlfn.XLOOKUP(C913,'Customer_Dim'!$A$2:$A$501,'Customer_Dim'!$I$2:$I$501)</f>
        <v>Silver</v>
      </c>
      <c r="R913" s="1" t="str">
        <f>_xlfn.XLOOKUP(C913,'Customer_Dim'!$A$2:$A$501,'Customer_Dim'!$D$2:$D$501)</f>
        <v>Female</v>
      </c>
      <c r="S913" s="1" t="str">
        <f>_xlfn.XLOOKUP(C913,'Customer_Dim'!$A$2:$A$501,'Customer_Dim'!$L$2:$L$501)</f>
        <v>Young</v>
      </c>
      <c r="T913" s="1" t="str">
        <f>_xlfn.XLOOKUP(E913,Store_Dim!$A$2:$A$21,Store_Dim!$C$2:$C$21)</f>
        <v>East</v>
      </c>
      <c r="U913" s="1" t="str">
        <f>_xlfn.XLOOKUP(E913,Store_Dim!$A$2:$A$21,Store_Dim!$E$2:$E$21)</f>
        <v>Online</v>
      </c>
      <c r="V913" s="1">
        <f>Table8[[#This Row],[Cost]]*Table8[[#This Row],[Quantity]]</f>
        <v>542.44000000000005</v>
      </c>
      <c r="W913" s="1">
        <f>Table8[[#This Row],[Total_Amount]]-Table8[[#This Row],[Total Cost]]</f>
        <v>2596.2359999999999</v>
      </c>
    </row>
    <row r="914" spans="1:23" hidden="1" x14ac:dyDescent="0.25">
      <c r="A914" t="s">
        <v>3142</v>
      </c>
      <c r="B914" s="3">
        <v>45543</v>
      </c>
      <c r="C914" t="s">
        <v>696</v>
      </c>
      <c r="D914" t="s">
        <v>1659</v>
      </c>
      <c r="E914" t="s">
        <v>1931</v>
      </c>
      <c r="F914" s="4">
        <f>IF(ISBLANK(Sales_Fact[[#This Row],[Quantity]]),MEDIAN(Sales_Fact[Quantity]),Sales_Fact[[#This Row],[Quantity]])</f>
        <v>2</v>
      </c>
      <c r="G914" s="1">
        <f>IF(ISBLANK(Sales_Fact[[#This Row],[Unit_Price]]),MEDIAN(Sales_Fact[Unit_Price]),Sales_Fact[[#This Row],[Unit_Price]])</f>
        <v>747.65</v>
      </c>
      <c r="H914" s="2">
        <f>IF(ISBLANK(Sales_Fact[[#This Row],[Discount]]),MEDIAN(Sales_Fact[Discount]),Sales_Fact[[#This Row],[Discount]])</f>
        <v>0.08</v>
      </c>
      <c r="I914" t="s">
        <v>1868</v>
      </c>
      <c r="J914" s="1">
        <f>Sales_Fact[[#This Row],[Quantity2]]*Sales_Fact[[#This Row],[Unit_Price3]]*(1-Sales_Fact[[#This Row],[Discount4]])</f>
        <v>1375.6759999999999</v>
      </c>
      <c r="K914" s="1">
        <f>Sales_Fact[[#This Row],[Quantity2]]*Sales_Fact[[#This Row],[Unit_Price3]]</f>
        <v>1495.3</v>
      </c>
      <c r="L914" s="1">
        <f>Sales_Fact[[#This Row],[Gross Amount]]*Sales_Fact[[#This Row],[Discount4]]</f>
        <v>119.624</v>
      </c>
      <c r="M914" s="1" t="str">
        <f>IF(Sales_Fact[[#This Row],[Total_Amount5]]&gt;1000,"High Value","Standard")</f>
        <v>High Value</v>
      </c>
      <c r="N914" s="1" t="str">
        <f>_xlfn.XLOOKUP(D914,Product_Dim!$A$2:$A$101,Product_Dim!$B$2:$B$101,"Not Found")</f>
        <v>Women's Summer Dress</v>
      </c>
      <c r="O914" s="1" t="str">
        <f>_xlfn.XLOOKUP(D914,Product_Dim!$A$2:$A$101,Product_Dim!$C$2:$C$101)</f>
        <v>Clothing</v>
      </c>
      <c r="P914" s="1">
        <f>_xlfn.XLOOKUP(D914,Product_Dim!$A$2:$A$101,Product_Dim!$H$2:$H$101)</f>
        <v>223.43</v>
      </c>
      <c r="Q914" s="1" t="str">
        <f>_xlfn.XLOOKUP(C914,'Customer_Dim'!$A$2:$A$501,'Customer_Dim'!$I$2:$I$501)</f>
        <v>Platinum</v>
      </c>
      <c r="R914" s="1" t="str">
        <f>_xlfn.XLOOKUP(C914,'Customer_Dim'!$A$2:$A$501,'Customer_Dim'!$D$2:$D$501)</f>
        <v>Female</v>
      </c>
      <c r="S914" s="1" t="str">
        <f>_xlfn.XLOOKUP(C914,'Customer_Dim'!$A$2:$A$501,'Customer_Dim'!$L$2:$L$501)</f>
        <v>Senior</v>
      </c>
      <c r="T914" s="1" t="str">
        <f>_xlfn.XLOOKUP(E914,Store_Dim!$A$2:$A$21,Store_Dim!$C$2:$C$21)</f>
        <v>South</v>
      </c>
      <c r="U914" s="1" t="str">
        <f>_xlfn.XLOOKUP(E914,Store_Dim!$A$2:$A$21,Store_Dim!$E$2:$E$21)</f>
        <v>Online</v>
      </c>
      <c r="V914" s="1">
        <f>Table8[[#This Row],[Cost]]*Table8[[#This Row],[Quantity]]</f>
        <v>446.86</v>
      </c>
      <c r="W914" s="1">
        <f>Table8[[#This Row],[Total_Amount]]-Table8[[#This Row],[Total Cost]]</f>
        <v>928.81599999999992</v>
      </c>
    </row>
    <row r="915" spans="1:23" hidden="1" x14ac:dyDescent="0.25">
      <c r="A915" t="s">
        <v>3262</v>
      </c>
      <c r="B915" s="3">
        <v>45785</v>
      </c>
      <c r="C915" t="s">
        <v>696</v>
      </c>
      <c r="D915" t="s">
        <v>1677</v>
      </c>
      <c r="E915" t="s">
        <v>1892</v>
      </c>
      <c r="F915" s="4">
        <f>IF(ISBLANK(Sales_Fact[[#This Row],[Quantity]]),MEDIAN(Sales_Fact[Quantity]),Sales_Fact[[#This Row],[Quantity]])</f>
        <v>3</v>
      </c>
      <c r="G915" s="1">
        <f>IF(ISBLANK(Sales_Fact[[#This Row],[Unit_Price]]),MEDIAN(Sales_Fact[Unit_Price]),Sales_Fact[[#This Row],[Unit_Price]])</f>
        <v>94.55</v>
      </c>
      <c r="H915" s="2">
        <f>IF(ISBLANK(Sales_Fact[[#This Row],[Discount]]),MEDIAN(Sales_Fact[Discount]),Sales_Fact[[#This Row],[Discount]])</f>
        <v>0.13</v>
      </c>
      <c r="I915" t="s">
        <v>1861</v>
      </c>
      <c r="J915" s="1">
        <f>Sales_Fact[[#This Row],[Quantity2]]*Sales_Fact[[#This Row],[Unit_Price3]]*(1-Sales_Fact[[#This Row],[Discount4]])</f>
        <v>246.77549999999997</v>
      </c>
      <c r="K915" s="1">
        <f>Sales_Fact[[#This Row],[Quantity2]]*Sales_Fact[[#This Row],[Unit_Price3]]</f>
        <v>283.64999999999998</v>
      </c>
      <c r="L915" s="1">
        <f>Sales_Fact[[#This Row],[Gross Amount]]*Sales_Fact[[#This Row],[Discount4]]</f>
        <v>36.874499999999998</v>
      </c>
      <c r="M915" s="1" t="str">
        <f>IF(Sales_Fact[[#This Row],[Total_Amount5]]&gt;1000,"High Value","Standard")</f>
        <v>Standard</v>
      </c>
      <c r="N915" s="1" t="str">
        <f>_xlfn.XLOOKUP(D915,Product_Dim!$A$2:$A$101,Product_Dim!$B$2:$B$101,"Not Found")</f>
        <v>Smart Home WiFi Camera</v>
      </c>
      <c r="O915" s="1" t="str">
        <f>_xlfn.XLOOKUP(D915,Product_Dim!$A$2:$A$101,Product_Dim!$C$2:$C$101)</f>
        <v>Electronics</v>
      </c>
      <c r="P915" s="1">
        <f>_xlfn.XLOOKUP(D915,Product_Dim!$A$2:$A$101,Product_Dim!$H$2:$H$101)</f>
        <v>450.71</v>
      </c>
      <c r="Q915" s="1" t="str">
        <f>_xlfn.XLOOKUP(C915,'Customer_Dim'!$A$2:$A$501,'Customer_Dim'!$I$2:$I$501)</f>
        <v>Platinum</v>
      </c>
      <c r="R915" s="1" t="str">
        <f>_xlfn.XLOOKUP(C915,'Customer_Dim'!$A$2:$A$501,'Customer_Dim'!$D$2:$D$501)</f>
        <v>Female</v>
      </c>
      <c r="S915" s="1" t="str">
        <f>_xlfn.XLOOKUP(C915,'Customer_Dim'!$A$2:$A$501,'Customer_Dim'!$L$2:$L$501)</f>
        <v>Senior</v>
      </c>
      <c r="T915" s="1" t="str">
        <f>_xlfn.XLOOKUP(E915,Store_Dim!$A$2:$A$21,Store_Dim!$C$2:$C$21)</f>
        <v>East</v>
      </c>
      <c r="U915" s="1" t="str">
        <f>_xlfn.XLOOKUP(E915,Store_Dim!$A$2:$A$21,Store_Dim!$E$2:$E$21)</f>
        <v>Online</v>
      </c>
      <c r="V915" s="1">
        <f>Table8[[#This Row],[Cost]]*Table8[[#This Row],[Quantity]]</f>
        <v>1352.1299999999999</v>
      </c>
      <c r="W915" s="1">
        <f>Table8[[#This Row],[Total_Amount]]-Table8[[#This Row],[Total Cost]]</f>
        <v>-1105.3544999999999</v>
      </c>
    </row>
    <row r="916" spans="1:23" hidden="1" x14ac:dyDescent="0.25">
      <c r="A916" t="s">
        <v>2393</v>
      </c>
      <c r="B916" s="3">
        <v>45346</v>
      </c>
      <c r="C916" t="s">
        <v>696</v>
      </c>
      <c r="D916" t="s">
        <v>1591</v>
      </c>
      <c r="E916" t="s">
        <v>1909</v>
      </c>
      <c r="F916" s="4">
        <f>IF(ISBLANK(Sales_Fact[[#This Row],[Quantity]]),MEDIAN(Sales_Fact[Quantity]),Sales_Fact[[#This Row],[Quantity]])</f>
        <v>3</v>
      </c>
      <c r="G916" s="1">
        <f>IF(ISBLANK(Sales_Fact[[#This Row],[Unit_Price]]),MEDIAN(Sales_Fact[Unit_Price]),Sales_Fact[[#This Row],[Unit_Price]])</f>
        <v>620.12</v>
      </c>
      <c r="H916" s="2">
        <f>IF(ISBLANK(Sales_Fact[[#This Row],[Discount]]),MEDIAN(Sales_Fact[Discount]),Sales_Fact[[#This Row],[Discount]])</f>
        <v>0.06</v>
      </c>
      <c r="I916" t="s">
        <v>1861</v>
      </c>
      <c r="J916" s="1">
        <f>Sales_Fact[[#This Row],[Quantity2]]*Sales_Fact[[#This Row],[Unit_Price3]]*(1-Sales_Fact[[#This Row],[Discount4]])</f>
        <v>1748.7384</v>
      </c>
      <c r="K916" s="1">
        <f>Sales_Fact[[#This Row],[Quantity2]]*Sales_Fact[[#This Row],[Unit_Price3]]</f>
        <v>1860.3600000000001</v>
      </c>
      <c r="L916" s="1">
        <f>Sales_Fact[[#This Row],[Gross Amount]]*Sales_Fact[[#This Row],[Discount4]]</f>
        <v>111.6216</v>
      </c>
      <c r="M916" s="1" t="str">
        <f>IF(Sales_Fact[[#This Row],[Total_Amount5]]&gt;1000,"High Value","Standard")</f>
        <v>High Value</v>
      </c>
      <c r="N916" s="1" t="str">
        <f>_xlfn.XLOOKUP(D916,Product_Dim!$A$2:$A$101,Product_Dim!$B$2:$B$101,"Not Found")</f>
        <v>USB-C Fast Charger</v>
      </c>
      <c r="O916" s="1" t="str">
        <f>_xlfn.XLOOKUP(D916,Product_Dim!$A$2:$A$101,Product_Dim!$C$2:$C$101)</f>
        <v>Electronics</v>
      </c>
      <c r="P916" s="1">
        <f>_xlfn.XLOOKUP(D916,Product_Dim!$A$2:$A$101,Product_Dim!$H$2:$H$101)</f>
        <v>242.23</v>
      </c>
      <c r="Q916" s="1" t="str">
        <f>_xlfn.XLOOKUP(C916,'Customer_Dim'!$A$2:$A$501,'Customer_Dim'!$I$2:$I$501)</f>
        <v>Platinum</v>
      </c>
      <c r="R916" s="1" t="str">
        <f>_xlfn.XLOOKUP(C916,'Customer_Dim'!$A$2:$A$501,'Customer_Dim'!$D$2:$D$501)</f>
        <v>Female</v>
      </c>
      <c r="S916" s="1" t="str">
        <f>_xlfn.XLOOKUP(C916,'Customer_Dim'!$A$2:$A$501,'Customer_Dim'!$L$2:$L$501)</f>
        <v>Senior</v>
      </c>
      <c r="T916" s="1" t="str">
        <f>_xlfn.XLOOKUP(E916,Store_Dim!$A$2:$A$21,Store_Dim!$C$2:$C$21)</f>
        <v>South</v>
      </c>
      <c r="U916" s="1" t="str">
        <f>_xlfn.XLOOKUP(E916,Store_Dim!$A$2:$A$21,Store_Dim!$E$2:$E$21)</f>
        <v>Outlet</v>
      </c>
      <c r="V916" s="1">
        <f>Table8[[#This Row],[Cost]]*Table8[[#This Row],[Quantity]]</f>
        <v>726.68999999999994</v>
      </c>
      <c r="W916" s="1">
        <f>Table8[[#This Row],[Total_Amount]]-Table8[[#This Row],[Total Cost]]</f>
        <v>1022.0484</v>
      </c>
    </row>
    <row r="917" spans="1:23" hidden="1" x14ac:dyDescent="0.25">
      <c r="A917" t="s">
        <v>3559</v>
      </c>
      <c r="B917" s="3">
        <v>45668</v>
      </c>
      <c r="C917" t="s">
        <v>696</v>
      </c>
      <c r="D917" t="s">
        <v>1701</v>
      </c>
      <c r="E917" t="s">
        <v>1874</v>
      </c>
      <c r="F917" s="4">
        <f>IF(ISBLANK(Sales_Fact[[#This Row],[Quantity]]),MEDIAN(Sales_Fact[Quantity]),Sales_Fact[[#This Row],[Quantity]])</f>
        <v>2</v>
      </c>
      <c r="G917" s="1">
        <f>IF(ISBLANK(Sales_Fact[[#This Row],[Unit_Price]]),MEDIAN(Sales_Fact[Unit_Price]),Sales_Fact[[#This Row],[Unit_Price]])</f>
        <v>354.09</v>
      </c>
      <c r="H917" s="2">
        <f>IF(ISBLANK(Sales_Fact[[#This Row],[Discount]]),MEDIAN(Sales_Fact[Discount]),Sales_Fact[[#This Row],[Discount]])</f>
        <v>0.12</v>
      </c>
      <c r="I917" t="s">
        <v>1864</v>
      </c>
      <c r="J917" s="1">
        <f>Sales_Fact[[#This Row],[Quantity2]]*Sales_Fact[[#This Row],[Unit_Price3]]*(1-Sales_Fact[[#This Row],[Discount4]])</f>
        <v>623.19839999999999</v>
      </c>
      <c r="K917" s="1">
        <f>Sales_Fact[[#This Row],[Quantity2]]*Sales_Fact[[#This Row],[Unit_Price3]]</f>
        <v>708.18</v>
      </c>
      <c r="L917" s="1">
        <f>Sales_Fact[[#This Row],[Gross Amount]]*Sales_Fact[[#This Row],[Discount4]]</f>
        <v>84.981599999999986</v>
      </c>
      <c r="M917" s="1" t="str">
        <f>IF(Sales_Fact[[#This Row],[Total_Amount5]]&gt;1000,"High Value","Standard")</f>
        <v>Standard</v>
      </c>
      <c r="N917" s="1" t="str">
        <f>_xlfn.XLOOKUP(D917,Product_Dim!$A$2:$A$101,Product_Dim!$B$2:$B$101,"Not Found")</f>
        <v>Boxing Hand Wraps</v>
      </c>
      <c r="O917" s="1" t="str">
        <f>_xlfn.XLOOKUP(D917,Product_Dim!$A$2:$A$101,Product_Dim!$C$2:$C$101)</f>
        <v>Sports</v>
      </c>
      <c r="P917" s="1">
        <f>_xlfn.XLOOKUP(D917,Product_Dim!$A$2:$A$101,Product_Dim!$H$2:$H$101)</f>
        <v>190.29</v>
      </c>
      <c r="Q917" s="1" t="str">
        <f>_xlfn.XLOOKUP(C917,'Customer_Dim'!$A$2:$A$501,'Customer_Dim'!$I$2:$I$501)</f>
        <v>Platinum</v>
      </c>
      <c r="R917" s="1" t="str">
        <f>_xlfn.XLOOKUP(C917,'Customer_Dim'!$A$2:$A$501,'Customer_Dim'!$D$2:$D$501)</f>
        <v>Female</v>
      </c>
      <c r="S917" s="1" t="str">
        <f>_xlfn.XLOOKUP(C917,'Customer_Dim'!$A$2:$A$501,'Customer_Dim'!$L$2:$L$501)</f>
        <v>Senior</v>
      </c>
      <c r="T917" s="1" t="str">
        <f>_xlfn.XLOOKUP(E917,Store_Dim!$A$2:$A$21,Store_Dim!$C$2:$C$21)</f>
        <v>South</v>
      </c>
      <c r="U917" s="1" t="str">
        <f>_xlfn.XLOOKUP(E917,Store_Dim!$A$2:$A$21,Store_Dim!$E$2:$E$21)</f>
        <v>Online</v>
      </c>
      <c r="V917" s="1">
        <f>Table8[[#This Row],[Cost]]*Table8[[#This Row],[Quantity]]</f>
        <v>380.58</v>
      </c>
      <c r="W917" s="1">
        <f>Table8[[#This Row],[Total_Amount]]-Table8[[#This Row],[Total Cost]]</f>
        <v>242.61840000000001</v>
      </c>
    </row>
    <row r="918" spans="1:23" hidden="1" x14ac:dyDescent="0.25">
      <c r="A918" t="s">
        <v>3455</v>
      </c>
      <c r="B918" s="3">
        <v>45374</v>
      </c>
      <c r="C918" t="s">
        <v>699</v>
      </c>
      <c r="D918" t="s">
        <v>1552</v>
      </c>
      <c r="E918" t="s">
        <v>1860</v>
      </c>
      <c r="F918" s="4">
        <f>IF(ISBLANK(Sales_Fact[[#This Row],[Quantity]]),MEDIAN(Sales_Fact[Quantity]),Sales_Fact[[#This Row],[Quantity]])</f>
        <v>3</v>
      </c>
      <c r="G918" s="1">
        <f>IF(ISBLANK(Sales_Fact[[#This Row],[Unit_Price]]),MEDIAN(Sales_Fact[Unit_Price]),Sales_Fact[[#This Row],[Unit_Price]])</f>
        <v>214.94</v>
      </c>
      <c r="H918" s="2">
        <f>IF(ISBLANK(Sales_Fact[[#This Row],[Discount]]),MEDIAN(Sales_Fact[Discount]),Sales_Fact[[#This Row],[Discount]])</f>
        <v>0.22</v>
      </c>
      <c r="I918" t="s">
        <v>1864</v>
      </c>
      <c r="J918" s="1">
        <f>Sales_Fact[[#This Row],[Quantity2]]*Sales_Fact[[#This Row],[Unit_Price3]]*(1-Sales_Fact[[#This Row],[Discount4]])</f>
        <v>502.95959999999997</v>
      </c>
      <c r="K918" s="1">
        <f>Sales_Fact[[#This Row],[Quantity2]]*Sales_Fact[[#This Row],[Unit_Price3]]</f>
        <v>644.81999999999994</v>
      </c>
      <c r="L918" s="1">
        <f>Sales_Fact[[#This Row],[Gross Amount]]*Sales_Fact[[#This Row],[Discount4]]</f>
        <v>141.8604</v>
      </c>
      <c r="M918" s="1" t="str">
        <f>IF(Sales_Fact[[#This Row],[Total_Amount5]]&gt;1000,"High Value","Standard")</f>
        <v>Standard</v>
      </c>
      <c r="N918" s="1" t="str">
        <f>_xlfn.XLOOKUP(D918,Product_Dim!$A$2:$A$101,Product_Dim!$B$2:$B$101,"Not Found")</f>
        <v>Men's Graphic T-Shirt</v>
      </c>
      <c r="O918" s="1" t="str">
        <f>_xlfn.XLOOKUP(D918,Product_Dim!$A$2:$A$101,Product_Dim!$C$2:$C$101)</f>
        <v>Clothing</v>
      </c>
      <c r="P918" s="1">
        <f>_xlfn.XLOOKUP(D918,Product_Dim!$A$2:$A$101,Product_Dim!$H$2:$H$101)</f>
        <v>342.56</v>
      </c>
      <c r="Q918" s="1" t="str">
        <f>_xlfn.XLOOKUP(C918,'Customer_Dim'!$A$2:$A$501,'Customer_Dim'!$I$2:$I$501)</f>
        <v>Platinum</v>
      </c>
      <c r="R918" s="1" t="str">
        <f>_xlfn.XLOOKUP(C918,'Customer_Dim'!$A$2:$A$501,'Customer_Dim'!$D$2:$D$501)</f>
        <v>Female</v>
      </c>
      <c r="S918" s="1" t="str">
        <f>_xlfn.XLOOKUP(C918,'Customer_Dim'!$A$2:$A$501,'Customer_Dim'!$L$2:$L$501)</f>
        <v>Middle Age</v>
      </c>
      <c r="T918" s="1" t="str">
        <f>_xlfn.XLOOKUP(E918,Store_Dim!$A$2:$A$21,Store_Dim!$C$2:$C$21)</f>
        <v>North</v>
      </c>
      <c r="U918" s="1" t="str">
        <f>_xlfn.XLOOKUP(E918,Store_Dim!$A$2:$A$21,Store_Dim!$E$2:$E$21)</f>
        <v>Outlet</v>
      </c>
      <c r="V918" s="1">
        <f>Table8[[#This Row],[Cost]]*Table8[[#This Row],[Quantity]]</f>
        <v>1027.68</v>
      </c>
      <c r="W918" s="1">
        <f>Table8[[#This Row],[Total_Amount]]-Table8[[#This Row],[Total Cost]]</f>
        <v>-524.72040000000015</v>
      </c>
    </row>
    <row r="919" spans="1:23" x14ac:dyDescent="0.25">
      <c r="A919" t="s">
        <v>2496</v>
      </c>
      <c r="B919" s="3">
        <v>45490</v>
      </c>
      <c r="C919" t="s">
        <v>699</v>
      </c>
      <c r="D919" t="s">
        <v>1647</v>
      </c>
      <c r="E919" t="s">
        <v>1863</v>
      </c>
      <c r="F919" s="4">
        <f>IF(ISBLANK(Sales_Fact[[#This Row],[Quantity]]),MEDIAN(Sales_Fact[Quantity]),Sales_Fact[[#This Row],[Quantity]])</f>
        <v>2</v>
      </c>
      <c r="G919" s="21">
        <f>IF(ISBLANK(Sales_Fact[[#This Row],[Unit_Price]]),MEDIAN(Sales_Fact[Unit_Price]),Sales_Fact[[#This Row],[Unit_Price]])</f>
        <v>309.77999999999997</v>
      </c>
      <c r="H919" s="2">
        <f>IF(ISBLANK(Sales_Fact[[#This Row],[Discount]]),MEDIAN(Sales_Fact[Discount]),Sales_Fact[[#This Row],[Discount]])</f>
        <v>0.16</v>
      </c>
      <c r="I919" t="s">
        <v>1861</v>
      </c>
      <c r="J919" s="21">
        <f>Sales_Fact[[#This Row],[Quantity2]]*Sales_Fact[[#This Row],[Unit_Price3]]*(1-Sales_Fact[[#This Row],[Discount4]])</f>
        <v>520.43039999999996</v>
      </c>
      <c r="K919" s="21">
        <f>Sales_Fact[[#This Row],[Quantity2]]*Sales_Fact[[#This Row],[Unit_Price3]]</f>
        <v>619.55999999999995</v>
      </c>
      <c r="L919" s="21">
        <f>Sales_Fact[[#This Row],[Gross Amount]]*Sales_Fact[[#This Row],[Discount4]]</f>
        <v>99.129599999999996</v>
      </c>
      <c r="M919" s="1" t="str">
        <f>IF(Sales_Fact[[#This Row],[Total_Amount5]]&gt;1000,"High Value","Standard")</f>
        <v>Standard</v>
      </c>
      <c r="N919" s="1" t="str">
        <f>_xlfn.XLOOKUP(D919,Product_Dim!$A$2:$A$101,Product_Dim!$B$2:$B$101,"Not Found")</f>
        <v>Vitamin C Face Serum</v>
      </c>
      <c r="O919" s="1" t="str">
        <f>_xlfn.XLOOKUP(D919,Product_Dim!$A$2:$A$101,Product_Dim!$C$2:$C$101)</f>
        <v>Beauty</v>
      </c>
      <c r="P919" s="1">
        <f>_xlfn.XLOOKUP(D919,Product_Dim!$A$2:$A$101,Product_Dim!$H$2:$H$101)</f>
        <v>283.83</v>
      </c>
      <c r="Q919" s="1" t="str">
        <f>_xlfn.XLOOKUP(C919,'Customer_Dim'!$A$2:$A$501,'Customer_Dim'!$I$2:$I$501)</f>
        <v>Platinum</v>
      </c>
      <c r="R919" s="1" t="str">
        <f>_xlfn.XLOOKUP(C919,'Customer_Dim'!$A$2:$A$501,'Customer_Dim'!$D$2:$D$501)</f>
        <v>Female</v>
      </c>
      <c r="S919" s="1" t="str">
        <f>_xlfn.XLOOKUP(C919,'Customer_Dim'!$A$2:$A$501,'Customer_Dim'!$L$2:$L$501)</f>
        <v>Middle Age</v>
      </c>
      <c r="T919" s="1" t="str">
        <f>_xlfn.XLOOKUP(E919,Store_Dim!$A$2:$A$21,Store_Dim!$C$2:$C$21)</f>
        <v>North</v>
      </c>
      <c r="U919" s="1" t="str">
        <f>_xlfn.XLOOKUP(E919,Store_Dim!$A$2:$A$21,Store_Dim!$E$2:$E$21)</f>
        <v>Flagship</v>
      </c>
      <c r="V919" s="21">
        <f>Table8[[#This Row],[Cost]]*Table8[[#This Row],[Quantity]]</f>
        <v>567.66</v>
      </c>
      <c r="W919" s="21">
        <f>Table8[[#This Row],[Total_Amount]]-Table8[[#This Row],[Total Cost]]</f>
        <v>-47.229600000000005</v>
      </c>
    </row>
    <row r="920" spans="1:23" hidden="1" x14ac:dyDescent="0.25">
      <c r="A920" t="s">
        <v>1906</v>
      </c>
      <c r="B920" s="3">
        <v>45294</v>
      </c>
      <c r="C920" t="s">
        <v>699</v>
      </c>
      <c r="D920" t="s">
        <v>1845</v>
      </c>
      <c r="E920" t="s">
        <v>1866</v>
      </c>
      <c r="F920" s="4">
        <f>IF(ISBLANK(Sales_Fact[[#This Row],[Quantity]]),MEDIAN(Sales_Fact[Quantity]),Sales_Fact[[#This Row],[Quantity]])</f>
        <v>2</v>
      </c>
      <c r="G920" s="1">
        <f>IF(ISBLANK(Sales_Fact[[#This Row],[Unit_Price]]),MEDIAN(Sales_Fact[Unit_Price]),Sales_Fact[[#This Row],[Unit_Price]])</f>
        <v>183.85</v>
      </c>
      <c r="H920" s="2">
        <f>IF(ISBLANK(Sales_Fact[[#This Row],[Discount]]),MEDIAN(Sales_Fact[Discount]),Sales_Fact[[#This Row],[Discount]])</f>
        <v>0.14000000000000001</v>
      </c>
      <c r="I920" t="s">
        <v>1861</v>
      </c>
      <c r="J920" s="1">
        <f>Sales_Fact[[#This Row],[Quantity2]]*Sales_Fact[[#This Row],[Unit_Price3]]*(1-Sales_Fact[[#This Row],[Discount4]])</f>
        <v>316.22199999999998</v>
      </c>
      <c r="K920" s="1">
        <f>Sales_Fact[[#This Row],[Quantity2]]*Sales_Fact[[#This Row],[Unit_Price3]]</f>
        <v>367.7</v>
      </c>
      <c r="L920" s="1">
        <f>Sales_Fact[[#This Row],[Gross Amount]]*Sales_Fact[[#This Row],[Discount4]]</f>
        <v>51.478000000000002</v>
      </c>
      <c r="M920" s="1" t="str">
        <f>IF(Sales_Fact[[#This Row],[Total_Amount5]]&gt;1000,"High Value","Standard")</f>
        <v>Standard</v>
      </c>
      <c r="N920" s="1" t="str">
        <f>_xlfn.XLOOKUP(D920,Product_Dim!$A$2:$A$101,Product_Dim!$B$2:$B$101,"Not Found")</f>
        <v>Portable Bluetooth Speaker</v>
      </c>
      <c r="O920" s="1" t="str">
        <f>_xlfn.XLOOKUP(D920,Product_Dim!$A$2:$A$101,Product_Dim!$C$2:$C$101)</f>
        <v>Electronics</v>
      </c>
      <c r="P920" s="1">
        <f>_xlfn.XLOOKUP(D920,Product_Dim!$A$2:$A$101,Product_Dim!$H$2:$H$101)</f>
        <v>431.67</v>
      </c>
      <c r="Q920" s="1" t="str">
        <f>_xlfn.XLOOKUP(C920,'Customer_Dim'!$A$2:$A$501,'Customer_Dim'!$I$2:$I$501)</f>
        <v>Platinum</v>
      </c>
      <c r="R920" s="1" t="str">
        <f>_xlfn.XLOOKUP(C920,'Customer_Dim'!$A$2:$A$501,'Customer_Dim'!$D$2:$D$501)</f>
        <v>Female</v>
      </c>
      <c r="S920" s="1" t="str">
        <f>_xlfn.XLOOKUP(C920,'Customer_Dim'!$A$2:$A$501,'Customer_Dim'!$L$2:$L$501)</f>
        <v>Middle Age</v>
      </c>
      <c r="T920" s="1" t="str">
        <f>_xlfn.XLOOKUP(E920,Store_Dim!$A$2:$A$21,Store_Dim!$C$2:$C$21)</f>
        <v>West</v>
      </c>
      <c r="U920" s="1" t="str">
        <f>_xlfn.XLOOKUP(E920,Store_Dim!$A$2:$A$21,Store_Dim!$E$2:$E$21)</f>
        <v>Online</v>
      </c>
      <c r="V920" s="1">
        <f>Table8[[#This Row],[Cost]]*Table8[[#This Row],[Quantity]]</f>
        <v>863.34</v>
      </c>
      <c r="W920" s="1">
        <f>Table8[[#This Row],[Total_Amount]]-Table8[[#This Row],[Total Cost]]</f>
        <v>-547.11800000000005</v>
      </c>
    </row>
    <row r="921" spans="1:23" hidden="1" x14ac:dyDescent="0.25">
      <c r="A921" t="s">
        <v>3560</v>
      </c>
      <c r="B921" s="3">
        <v>45561</v>
      </c>
      <c r="C921" t="s">
        <v>699</v>
      </c>
      <c r="D921" t="s">
        <v>1982</v>
      </c>
      <c r="E921" t="s">
        <v>1896</v>
      </c>
      <c r="F921" s="4">
        <f>IF(ISBLANK(Sales_Fact[[#This Row],[Quantity]]),MEDIAN(Sales_Fact[Quantity]),Sales_Fact[[#This Row],[Quantity]])</f>
        <v>1</v>
      </c>
      <c r="G921" s="1">
        <f>IF(ISBLANK(Sales_Fact[[#This Row],[Unit_Price]]),MEDIAN(Sales_Fact[Unit_Price]),Sales_Fact[[#This Row],[Unit_Price]])</f>
        <v>550.05999999999995</v>
      </c>
      <c r="H921" s="2">
        <f>IF(ISBLANK(Sales_Fact[[#This Row],[Discount]]),MEDIAN(Sales_Fact[Discount]),Sales_Fact[[#This Row],[Discount]])</f>
        <v>0.01</v>
      </c>
      <c r="I921" t="s">
        <v>1868</v>
      </c>
      <c r="J921" s="1">
        <f>Sales_Fact[[#This Row],[Quantity2]]*Sales_Fact[[#This Row],[Unit_Price3]]*(1-Sales_Fact[[#This Row],[Discount4]])</f>
        <v>544.55939999999998</v>
      </c>
      <c r="K921" s="1">
        <f>Sales_Fact[[#This Row],[Quantity2]]*Sales_Fact[[#This Row],[Unit_Price3]]</f>
        <v>550.05999999999995</v>
      </c>
      <c r="L921" s="1">
        <f>Sales_Fact[[#This Row],[Gross Amount]]*Sales_Fact[[#This Row],[Discount4]]</f>
        <v>5.5005999999999995</v>
      </c>
      <c r="M921" s="1" t="str">
        <f>IF(Sales_Fact[[#This Row],[Total_Amount5]]&gt;1000,"High Value","Standard")</f>
        <v>Standard</v>
      </c>
      <c r="N921" s="1" t="str">
        <f>_xlfn.XLOOKUP(D921,Product_Dim!$A$2:$A$101,Product_Dim!$B$2:$B$101,"Not Found")</f>
        <v>Men's Running Jacket</v>
      </c>
      <c r="O921" s="1" t="str">
        <f>_xlfn.XLOOKUP(D921,Product_Dim!$A$2:$A$101,Product_Dim!$C$2:$C$101)</f>
        <v>Clothing</v>
      </c>
      <c r="P921" s="1">
        <f>_xlfn.XLOOKUP(D921,Product_Dim!$A$2:$A$101,Product_Dim!$H$2:$H$101)</f>
        <v>364.67</v>
      </c>
      <c r="Q921" s="1" t="str">
        <f>_xlfn.XLOOKUP(C921,'Customer_Dim'!$A$2:$A$501,'Customer_Dim'!$I$2:$I$501)</f>
        <v>Platinum</v>
      </c>
      <c r="R921" s="1" t="str">
        <f>_xlfn.XLOOKUP(C921,'Customer_Dim'!$A$2:$A$501,'Customer_Dim'!$D$2:$D$501)</f>
        <v>Female</v>
      </c>
      <c r="S921" s="1" t="str">
        <f>_xlfn.XLOOKUP(C921,'Customer_Dim'!$A$2:$A$501,'Customer_Dim'!$L$2:$L$501)</f>
        <v>Middle Age</v>
      </c>
      <c r="T921" s="1" t="str">
        <f>_xlfn.XLOOKUP(E921,Store_Dim!$A$2:$A$21,Store_Dim!$C$2:$C$21)</f>
        <v>East</v>
      </c>
      <c r="U921" s="1" t="str">
        <f>_xlfn.XLOOKUP(E921,Store_Dim!$A$2:$A$21,Store_Dim!$E$2:$E$21)</f>
        <v>Flagship</v>
      </c>
      <c r="V921" s="1">
        <f>Table8[[#This Row],[Cost]]*Table8[[#This Row],[Quantity]]</f>
        <v>364.67</v>
      </c>
      <c r="W921" s="1">
        <f>Table8[[#This Row],[Total_Amount]]-Table8[[#This Row],[Total Cost]]</f>
        <v>179.88939999999997</v>
      </c>
    </row>
    <row r="922" spans="1:23" hidden="1" x14ac:dyDescent="0.25">
      <c r="A922" t="s">
        <v>2281</v>
      </c>
      <c r="B922" s="3">
        <v>45308</v>
      </c>
      <c r="C922" t="s">
        <v>699</v>
      </c>
      <c r="D922" t="s">
        <v>1614</v>
      </c>
      <c r="E922" t="s">
        <v>1879</v>
      </c>
      <c r="F922" s="4">
        <f>IF(ISBLANK(Sales_Fact[[#This Row],[Quantity]]),MEDIAN(Sales_Fact[Quantity]),Sales_Fact[[#This Row],[Quantity]])</f>
        <v>2</v>
      </c>
      <c r="G922" s="1">
        <f>IF(ISBLANK(Sales_Fact[[#This Row],[Unit_Price]]),MEDIAN(Sales_Fact[Unit_Price]),Sales_Fact[[#This Row],[Unit_Price]])</f>
        <v>32.19</v>
      </c>
      <c r="H922" s="2">
        <f>IF(ISBLANK(Sales_Fact[[#This Row],[Discount]]),MEDIAN(Sales_Fact[Discount]),Sales_Fact[[#This Row],[Discount]])</f>
        <v>0.13</v>
      </c>
      <c r="I922" t="s">
        <v>1861</v>
      </c>
      <c r="J922" s="1">
        <f>Sales_Fact[[#This Row],[Quantity2]]*Sales_Fact[[#This Row],[Unit_Price3]]*(1-Sales_Fact[[#This Row],[Discount4]])</f>
        <v>56.010599999999997</v>
      </c>
      <c r="K922" s="1">
        <f>Sales_Fact[[#This Row],[Quantity2]]*Sales_Fact[[#This Row],[Unit_Price3]]</f>
        <v>64.38</v>
      </c>
      <c r="L922" s="1">
        <f>Sales_Fact[[#This Row],[Gross Amount]]*Sales_Fact[[#This Row],[Discount4]]</f>
        <v>8.3693999999999988</v>
      </c>
      <c r="M922" s="1" t="str">
        <f>IF(Sales_Fact[[#This Row],[Total_Amount5]]&gt;1000,"High Value","Standard")</f>
        <v>Standard</v>
      </c>
      <c r="N922" s="1" t="str">
        <f>_xlfn.XLOOKUP(D922,Product_Dim!$A$2:$A$101,Product_Dim!$B$2:$B$101,"Not Found")</f>
        <v>Multi-Purpose Storage Box</v>
      </c>
      <c r="O922" s="1" t="str">
        <f>_xlfn.XLOOKUP(D922,Product_Dim!$A$2:$A$101,Product_Dim!$C$2:$C$101)</f>
        <v>Home</v>
      </c>
      <c r="P922" s="1">
        <f>_xlfn.XLOOKUP(D922,Product_Dim!$A$2:$A$101,Product_Dim!$H$2:$H$101)</f>
        <v>123.46</v>
      </c>
      <c r="Q922" s="1" t="str">
        <f>_xlfn.XLOOKUP(C922,'Customer_Dim'!$A$2:$A$501,'Customer_Dim'!$I$2:$I$501)</f>
        <v>Platinum</v>
      </c>
      <c r="R922" s="1" t="str">
        <f>_xlfn.XLOOKUP(C922,'Customer_Dim'!$A$2:$A$501,'Customer_Dim'!$D$2:$D$501)</f>
        <v>Female</v>
      </c>
      <c r="S922" s="1" t="str">
        <f>_xlfn.XLOOKUP(C922,'Customer_Dim'!$A$2:$A$501,'Customer_Dim'!$L$2:$L$501)</f>
        <v>Middle Age</v>
      </c>
      <c r="T922" s="1" t="str">
        <f>_xlfn.XLOOKUP(E922,Store_Dim!$A$2:$A$21,Store_Dim!$C$2:$C$21)</f>
        <v>East</v>
      </c>
      <c r="U922" s="1" t="str">
        <f>_xlfn.XLOOKUP(E922,Store_Dim!$A$2:$A$21,Store_Dim!$E$2:$E$21)</f>
        <v>Flagship</v>
      </c>
      <c r="V922" s="1">
        <f>Table8[[#This Row],[Cost]]*Table8[[#This Row],[Quantity]]</f>
        <v>246.92</v>
      </c>
      <c r="W922" s="1">
        <f>Table8[[#This Row],[Total_Amount]]-Table8[[#This Row],[Total Cost]]</f>
        <v>-190.90940000000001</v>
      </c>
    </row>
    <row r="923" spans="1:23" hidden="1" x14ac:dyDescent="0.25">
      <c r="A923" t="s">
        <v>2727</v>
      </c>
      <c r="B923" s="3">
        <v>45755</v>
      </c>
      <c r="C923" t="s">
        <v>699</v>
      </c>
      <c r="D923" t="s">
        <v>1812</v>
      </c>
      <c r="E923" t="s">
        <v>1879</v>
      </c>
      <c r="F923" s="4">
        <f>IF(ISBLANK(Sales_Fact[[#This Row],[Quantity]]),MEDIAN(Sales_Fact[Quantity]),Sales_Fact[[#This Row],[Quantity]])</f>
        <v>2</v>
      </c>
      <c r="G923" s="1">
        <f>IF(ISBLANK(Sales_Fact[[#This Row],[Unit_Price]]),MEDIAN(Sales_Fact[Unit_Price]),Sales_Fact[[#This Row],[Unit_Price]])</f>
        <v>892.06</v>
      </c>
      <c r="H923" s="2">
        <f>IF(ISBLANK(Sales_Fact[[#This Row],[Discount]]),MEDIAN(Sales_Fact[Discount]),Sales_Fact[[#This Row],[Discount]])</f>
        <v>0.08</v>
      </c>
      <c r="I923" t="s">
        <v>1864</v>
      </c>
      <c r="J923" s="1">
        <f>Sales_Fact[[#This Row],[Quantity2]]*Sales_Fact[[#This Row],[Unit_Price3]]*(1-Sales_Fact[[#This Row],[Discount4]])</f>
        <v>1641.3904</v>
      </c>
      <c r="K923" s="1">
        <f>Sales_Fact[[#This Row],[Quantity2]]*Sales_Fact[[#This Row],[Unit_Price3]]</f>
        <v>1784.12</v>
      </c>
      <c r="L923" s="1">
        <f>Sales_Fact[[#This Row],[Gross Amount]]*Sales_Fact[[#This Row],[Discount4]]</f>
        <v>142.7296</v>
      </c>
      <c r="M923" s="1" t="str">
        <f>IF(Sales_Fact[[#This Row],[Total_Amount5]]&gt;1000,"High Value","Standard")</f>
        <v>High Value</v>
      </c>
      <c r="N923" s="1" t="str">
        <f>_xlfn.XLOOKUP(D923,Product_Dim!$A$2:$A$101,Product_Dim!$B$2:$B$101,"Not Found")</f>
        <v>LED Bedside Lamp</v>
      </c>
      <c r="O923" s="1" t="str">
        <f>_xlfn.XLOOKUP(D923,Product_Dim!$A$2:$A$101,Product_Dim!$C$2:$C$101)</f>
        <v>Home</v>
      </c>
      <c r="P923" s="1">
        <f>_xlfn.XLOOKUP(D923,Product_Dim!$A$2:$A$101,Product_Dim!$H$2:$H$101)</f>
        <v>371.38</v>
      </c>
      <c r="Q923" s="1" t="str">
        <f>_xlfn.XLOOKUP(C923,'Customer_Dim'!$A$2:$A$501,'Customer_Dim'!$I$2:$I$501)</f>
        <v>Platinum</v>
      </c>
      <c r="R923" s="1" t="str">
        <f>_xlfn.XLOOKUP(C923,'Customer_Dim'!$A$2:$A$501,'Customer_Dim'!$D$2:$D$501)</f>
        <v>Female</v>
      </c>
      <c r="S923" s="1" t="str">
        <f>_xlfn.XLOOKUP(C923,'Customer_Dim'!$A$2:$A$501,'Customer_Dim'!$L$2:$L$501)</f>
        <v>Middle Age</v>
      </c>
      <c r="T923" s="1" t="str">
        <f>_xlfn.XLOOKUP(E923,Store_Dim!$A$2:$A$21,Store_Dim!$C$2:$C$21)</f>
        <v>East</v>
      </c>
      <c r="U923" s="1" t="str">
        <f>_xlfn.XLOOKUP(E923,Store_Dim!$A$2:$A$21,Store_Dim!$E$2:$E$21)</f>
        <v>Flagship</v>
      </c>
      <c r="V923" s="1">
        <f>Table8[[#This Row],[Cost]]*Table8[[#This Row],[Quantity]]</f>
        <v>742.76</v>
      </c>
      <c r="W923" s="1">
        <f>Table8[[#This Row],[Total_Amount]]-Table8[[#This Row],[Total Cost]]</f>
        <v>898.63040000000001</v>
      </c>
    </row>
    <row r="924" spans="1:23" x14ac:dyDescent="0.25">
      <c r="A924" t="s">
        <v>2474</v>
      </c>
      <c r="B924" s="3">
        <v>45357</v>
      </c>
      <c r="C924" t="s">
        <v>702</v>
      </c>
      <c r="D924" t="s">
        <v>1764</v>
      </c>
      <c r="E924" t="s">
        <v>1899</v>
      </c>
      <c r="F924" s="4">
        <f>IF(ISBLANK(Sales_Fact[[#This Row],[Quantity]]),MEDIAN(Sales_Fact[Quantity]),Sales_Fact[[#This Row],[Quantity]])</f>
        <v>1</v>
      </c>
      <c r="G924" s="21">
        <f>IF(ISBLANK(Sales_Fact[[#This Row],[Unit_Price]]),MEDIAN(Sales_Fact[Unit_Price]),Sales_Fact[[#This Row],[Unit_Price]])</f>
        <v>127.47</v>
      </c>
      <c r="H924" s="2">
        <f>IF(ISBLANK(Sales_Fact[[#This Row],[Discount]]),MEDIAN(Sales_Fact[Discount]),Sales_Fact[[#This Row],[Discount]])</f>
        <v>0.16</v>
      </c>
      <c r="I924" t="s">
        <v>1864</v>
      </c>
      <c r="J924" s="21">
        <f>Sales_Fact[[#This Row],[Quantity2]]*Sales_Fact[[#This Row],[Unit_Price3]]*(1-Sales_Fact[[#This Row],[Discount4]])</f>
        <v>107.0748</v>
      </c>
      <c r="K924" s="21">
        <f>Sales_Fact[[#This Row],[Quantity2]]*Sales_Fact[[#This Row],[Unit_Price3]]</f>
        <v>127.47</v>
      </c>
      <c r="L924" s="21">
        <f>Sales_Fact[[#This Row],[Gross Amount]]*Sales_Fact[[#This Row],[Discount4]]</f>
        <v>20.395199999999999</v>
      </c>
      <c r="M924" s="1" t="str">
        <f>IF(Sales_Fact[[#This Row],[Total_Amount5]]&gt;1000,"High Value","Standard")</f>
        <v>Standard</v>
      </c>
      <c r="N924" s="1" t="str">
        <f>_xlfn.XLOOKUP(D924,Product_Dim!$A$2:$A$101,Product_Dim!$B$2:$B$101,"Not Found")</f>
        <v>Hair Repair Oil Treatment</v>
      </c>
      <c r="O924" s="1" t="str">
        <f>_xlfn.XLOOKUP(D924,Product_Dim!$A$2:$A$101,Product_Dim!$C$2:$C$101)</f>
        <v>Beauty</v>
      </c>
      <c r="P924" s="1">
        <f>_xlfn.XLOOKUP(D924,Product_Dim!$A$2:$A$101,Product_Dim!$H$2:$H$101)</f>
        <v>214.32</v>
      </c>
      <c r="Q924" s="1" t="str">
        <f>_xlfn.XLOOKUP(C924,'Customer_Dim'!$A$2:$A$501,'Customer_Dim'!$I$2:$I$501)</f>
        <v>Gold</v>
      </c>
      <c r="R924" s="1" t="str">
        <f>_xlfn.XLOOKUP(C924,'Customer_Dim'!$A$2:$A$501,'Customer_Dim'!$D$2:$D$501)</f>
        <v>Male</v>
      </c>
      <c r="S924" s="1" t="str">
        <f>_xlfn.XLOOKUP(C924,'Customer_Dim'!$A$2:$A$501,'Customer_Dim'!$L$2:$L$501)</f>
        <v>Senior</v>
      </c>
      <c r="T924" s="1" t="str">
        <f>_xlfn.XLOOKUP(E924,Store_Dim!$A$2:$A$21,Store_Dim!$C$2:$C$21)</f>
        <v>East</v>
      </c>
      <c r="U924" s="1" t="str">
        <f>_xlfn.XLOOKUP(E924,Store_Dim!$A$2:$A$21,Store_Dim!$E$2:$E$21)</f>
        <v>Flagship</v>
      </c>
      <c r="V924" s="21">
        <f>Table8[[#This Row],[Cost]]*Table8[[#This Row],[Quantity]]</f>
        <v>214.32</v>
      </c>
      <c r="W924" s="21">
        <f>Table8[[#This Row],[Total_Amount]]-Table8[[#This Row],[Total Cost]]</f>
        <v>-107.2452</v>
      </c>
    </row>
    <row r="925" spans="1:23" hidden="1" x14ac:dyDescent="0.25">
      <c r="A925" t="s">
        <v>1994</v>
      </c>
      <c r="B925" s="3">
        <v>45738</v>
      </c>
      <c r="C925" t="s">
        <v>702</v>
      </c>
      <c r="D925" t="s">
        <v>1824</v>
      </c>
      <c r="E925" t="s">
        <v>1879</v>
      </c>
      <c r="F925" s="4">
        <f>IF(ISBLANK(Sales_Fact[[#This Row],[Quantity]]),MEDIAN(Sales_Fact[Quantity]),Sales_Fact[[#This Row],[Quantity]])</f>
        <v>3</v>
      </c>
      <c r="G925" s="1">
        <f>IF(ISBLANK(Sales_Fact[[#This Row],[Unit_Price]]),MEDIAN(Sales_Fact[Unit_Price]),Sales_Fact[[#This Row],[Unit_Price]])</f>
        <v>212.87</v>
      </c>
      <c r="H925" s="2">
        <f>IF(ISBLANK(Sales_Fact[[#This Row],[Discount]]),MEDIAN(Sales_Fact[Discount]),Sales_Fact[[#This Row],[Discount]])</f>
        <v>0.18</v>
      </c>
      <c r="I925" t="s">
        <v>1868</v>
      </c>
      <c r="J925" s="1">
        <f>Sales_Fact[[#This Row],[Quantity2]]*Sales_Fact[[#This Row],[Unit_Price3]]*(1-Sales_Fact[[#This Row],[Discount4]])</f>
        <v>523.66020000000003</v>
      </c>
      <c r="K925" s="1">
        <f>Sales_Fact[[#This Row],[Quantity2]]*Sales_Fact[[#This Row],[Unit_Price3]]</f>
        <v>638.61</v>
      </c>
      <c r="L925" s="1">
        <f>Sales_Fact[[#This Row],[Gross Amount]]*Sales_Fact[[#This Row],[Discount4]]</f>
        <v>114.9498</v>
      </c>
      <c r="M925" s="1" t="str">
        <f>IF(Sales_Fact[[#This Row],[Total_Amount5]]&gt;1000,"High Value","Standard")</f>
        <v>Standard</v>
      </c>
      <c r="N925" s="1" t="str">
        <f>_xlfn.XLOOKUP(D925,Product_Dim!$A$2:$A$101,Product_Dim!$B$2:$B$101,"Not Found")</f>
        <v>Women's High Heels</v>
      </c>
      <c r="O925" s="1" t="str">
        <f>_xlfn.XLOOKUP(D925,Product_Dim!$A$2:$A$101,Product_Dim!$C$2:$C$101)</f>
        <v>Clothing</v>
      </c>
      <c r="P925" s="1">
        <f>_xlfn.XLOOKUP(D925,Product_Dim!$A$2:$A$101,Product_Dim!$H$2:$H$101)</f>
        <v>438.25</v>
      </c>
      <c r="Q925" s="1" t="str">
        <f>_xlfn.XLOOKUP(C925,'Customer_Dim'!$A$2:$A$501,'Customer_Dim'!$I$2:$I$501)</f>
        <v>Gold</v>
      </c>
      <c r="R925" s="1" t="str">
        <f>_xlfn.XLOOKUP(C925,'Customer_Dim'!$A$2:$A$501,'Customer_Dim'!$D$2:$D$501)</f>
        <v>Male</v>
      </c>
      <c r="S925" s="1" t="str">
        <f>_xlfn.XLOOKUP(C925,'Customer_Dim'!$A$2:$A$501,'Customer_Dim'!$L$2:$L$501)</f>
        <v>Senior</v>
      </c>
      <c r="T925" s="1" t="str">
        <f>_xlfn.XLOOKUP(E925,Store_Dim!$A$2:$A$21,Store_Dim!$C$2:$C$21)</f>
        <v>East</v>
      </c>
      <c r="U925" s="1" t="str">
        <f>_xlfn.XLOOKUP(E925,Store_Dim!$A$2:$A$21,Store_Dim!$E$2:$E$21)</f>
        <v>Flagship</v>
      </c>
      <c r="V925" s="1">
        <f>Table8[[#This Row],[Cost]]*Table8[[#This Row],[Quantity]]</f>
        <v>1314.75</v>
      </c>
      <c r="W925" s="1">
        <f>Table8[[#This Row],[Total_Amount]]-Table8[[#This Row],[Total Cost]]</f>
        <v>-791.08979999999997</v>
      </c>
    </row>
    <row r="926" spans="1:23" hidden="1" x14ac:dyDescent="0.25">
      <c r="A926" t="s">
        <v>3680</v>
      </c>
      <c r="B926" s="3">
        <v>45387</v>
      </c>
      <c r="C926" t="s">
        <v>702</v>
      </c>
      <c r="D926" t="s">
        <v>1770</v>
      </c>
      <c r="E926" t="s">
        <v>1881</v>
      </c>
      <c r="F926" s="4">
        <f>IF(ISBLANK(Sales_Fact[[#This Row],[Quantity]]),MEDIAN(Sales_Fact[Quantity]),Sales_Fact[[#This Row],[Quantity]])</f>
        <v>1</v>
      </c>
      <c r="G926" s="1">
        <f>IF(ISBLANK(Sales_Fact[[#This Row],[Unit_Price]]),MEDIAN(Sales_Fact[Unit_Price]),Sales_Fact[[#This Row],[Unit_Price]])</f>
        <v>26.37</v>
      </c>
      <c r="H926" s="2">
        <f>IF(ISBLANK(Sales_Fact[[#This Row],[Discount]]),MEDIAN(Sales_Fact[Discount]),Sales_Fact[[#This Row],[Discount]])</f>
        <v>0.3</v>
      </c>
      <c r="I926" t="s">
        <v>1868</v>
      </c>
      <c r="J926" s="1">
        <f>Sales_Fact[[#This Row],[Quantity2]]*Sales_Fact[[#This Row],[Unit_Price3]]*(1-Sales_Fact[[#This Row],[Discount4]])</f>
        <v>18.459</v>
      </c>
      <c r="K926" s="1">
        <f>Sales_Fact[[#This Row],[Quantity2]]*Sales_Fact[[#This Row],[Unit_Price3]]</f>
        <v>26.37</v>
      </c>
      <c r="L926" s="1">
        <f>Sales_Fact[[#This Row],[Gross Amount]]*Sales_Fact[[#This Row],[Discount4]]</f>
        <v>7.9109999999999996</v>
      </c>
      <c r="M926" s="1" t="str">
        <f>IF(Sales_Fact[[#This Row],[Total_Amount5]]&gt;1000,"High Value","Standard")</f>
        <v>Standard</v>
      </c>
      <c r="N926" s="1" t="str">
        <f>_xlfn.XLOOKUP(D926,Product_Dim!$A$2:$A$101,Product_Dim!$B$2:$B$101,"Not Found")</f>
        <v>Shin Guards – Adult</v>
      </c>
      <c r="O926" s="1" t="str">
        <f>_xlfn.XLOOKUP(D926,Product_Dim!$A$2:$A$101,Product_Dim!$C$2:$C$101)</f>
        <v>Sports</v>
      </c>
      <c r="P926" s="1">
        <f>_xlfn.XLOOKUP(D926,Product_Dim!$A$2:$A$101,Product_Dim!$H$2:$H$101)</f>
        <v>107.06</v>
      </c>
      <c r="Q926" s="1" t="str">
        <f>_xlfn.XLOOKUP(C926,'Customer_Dim'!$A$2:$A$501,'Customer_Dim'!$I$2:$I$501)</f>
        <v>Gold</v>
      </c>
      <c r="R926" s="1" t="str">
        <f>_xlfn.XLOOKUP(C926,'Customer_Dim'!$A$2:$A$501,'Customer_Dim'!$D$2:$D$501)</f>
        <v>Male</v>
      </c>
      <c r="S926" s="1" t="str">
        <f>_xlfn.XLOOKUP(C926,'Customer_Dim'!$A$2:$A$501,'Customer_Dim'!$L$2:$L$501)</f>
        <v>Senior</v>
      </c>
      <c r="T926" s="1" t="str">
        <f>_xlfn.XLOOKUP(E926,Store_Dim!$A$2:$A$21,Store_Dim!$C$2:$C$21)</f>
        <v>South</v>
      </c>
      <c r="U926" s="1" t="str">
        <f>_xlfn.XLOOKUP(E926,Store_Dim!$A$2:$A$21,Store_Dim!$E$2:$E$21)</f>
        <v>Outlet</v>
      </c>
      <c r="V926" s="1">
        <f>Table8[[#This Row],[Cost]]*Table8[[#This Row],[Quantity]]</f>
        <v>107.06</v>
      </c>
      <c r="W926" s="1">
        <f>Table8[[#This Row],[Total_Amount]]-Table8[[#This Row],[Total Cost]]</f>
        <v>-88.600999999999999</v>
      </c>
    </row>
    <row r="927" spans="1:23" x14ac:dyDescent="0.25">
      <c r="A927" t="s">
        <v>2237</v>
      </c>
      <c r="B927" s="3">
        <v>45621</v>
      </c>
      <c r="C927" t="s">
        <v>702</v>
      </c>
      <c r="D927" t="s">
        <v>1588</v>
      </c>
      <c r="E927" t="s">
        <v>1899</v>
      </c>
      <c r="F927" s="4">
        <f>IF(ISBLANK(Sales_Fact[[#This Row],[Quantity]]),MEDIAN(Sales_Fact[Quantity]),Sales_Fact[[#This Row],[Quantity]])</f>
        <v>4</v>
      </c>
      <c r="G927" s="21">
        <f>IF(ISBLANK(Sales_Fact[[#This Row],[Unit_Price]]),MEDIAN(Sales_Fact[Unit_Price]),Sales_Fact[[#This Row],[Unit_Price]])</f>
        <v>953.98</v>
      </c>
      <c r="H927" s="2">
        <f>IF(ISBLANK(Sales_Fact[[#This Row],[Discount]]),MEDIAN(Sales_Fact[Discount]),Sales_Fact[[#This Row],[Discount]])</f>
        <v>0.16</v>
      </c>
      <c r="I927" t="s">
        <v>1864</v>
      </c>
      <c r="J927" s="21">
        <f>Sales_Fact[[#This Row],[Quantity2]]*Sales_Fact[[#This Row],[Unit_Price3]]*(1-Sales_Fact[[#This Row],[Discount4]])</f>
        <v>3205.3728000000001</v>
      </c>
      <c r="K927" s="21">
        <f>Sales_Fact[[#This Row],[Quantity2]]*Sales_Fact[[#This Row],[Unit_Price3]]</f>
        <v>3815.92</v>
      </c>
      <c r="L927" s="21">
        <f>Sales_Fact[[#This Row],[Gross Amount]]*Sales_Fact[[#This Row],[Discount4]]</f>
        <v>610.54719999999998</v>
      </c>
      <c r="M927" s="1" t="str">
        <f>IF(Sales_Fact[[#This Row],[Total_Amount5]]&gt;1000,"High Value","Standard")</f>
        <v>High Value</v>
      </c>
      <c r="N927" s="1" t="str">
        <f>_xlfn.XLOOKUP(D927,Product_Dim!$A$2:$A$101,Product_Dim!$B$2:$B$101,"Not Found")</f>
        <v>Hair Strengthening Shampoo</v>
      </c>
      <c r="O927" s="1" t="str">
        <f>_xlfn.XLOOKUP(D927,Product_Dim!$A$2:$A$101,Product_Dim!$C$2:$C$101)</f>
        <v>Beauty</v>
      </c>
      <c r="P927" s="1">
        <f>_xlfn.XLOOKUP(D927,Product_Dim!$A$2:$A$101,Product_Dim!$H$2:$H$101)</f>
        <v>115.82</v>
      </c>
      <c r="Q927" s="1" t="str">
        <f>_xlfn.XLOOKUP(C927,'Customer_Dim'!$A$2:$A$501,'Customer_Dim'!$I$2:$I$501)</f>
        <v>Gold</v>
      </c>
      <c r="R927" s="1" t="str">
        <f>_xlfn.XLOOKUP(C927,'Customer_Dim'!$A$2:$A$501,'Customer_Dim'!$D$2:$D$501)</f>
        <v>Male</v>
      </c>
      <c r="S927" s="1" t="str">
        <f>_xlfn.XLOOKUP(C927,'Customer_Dim'!$A$2:$A$501,'Customer_Dim'!$L$2:$L$501)</f>
        <v>Senior</v>
      </c>
      <c r="T927" s="1" t="str">
        <f>_xlfn.XLOOKUP(E927,Store_Dim!$A$2:$A$21,Store_Dim!$C$2:$C$21)</f>
        <v>East</v>
      </c>
      <c r="U927" s="1" t="str">
        <f>_xlfn.XLOOKUP(E927,Store_Dim!$A$2:$A$21,Store_Dim!$E$2:$E$21)</f>
        <v>Flagship</v>
      </c>
      <c r="V927" s="21">
        <f>Table8[[#This Row],[Cost]]*Table8[[#This Row],[Quantity]]</f>
        <v>463.28</v>
      </c>
      <c r="W927" s="21">
        <f>Table8[[#This Row],[Total_Amount]]-Table8[[#This Row],[Total Cost]]</f>
        <v>2742.0928000000004</v>
      </c>
    </row>
    <row r="928" spans="1:23" x14ac:dyDescent="0.25">
      <c r="A928" t="s">
        <v>2342</v>
      </c>
      <c r="B928" s="3">
        <v>45527</v>
      </c>
      <c r="C928" t="s">
        <v>705</v>
      </c>
      <c r="D928" t="s">
        <v>1647</v>
      </c>
      <c r="E928" t="s">
        <v>1890</v>
      </c>
      <c r="F928" s="4">
        <f>IF(ISBLANK(Sales_Fact[[#This Row],[Quantity]]),MEDIAN(Sales_Fact[Quantity]),Sales_Fact[[#This Row],[Quantity]])</f>
        <v>3</v>
      </c>
      <c r="G928" s="21">
        <f>IF(ISBLANK(Sales_Fact[[#This Row],[Unit_Price]]),MEDIAN(Sales_Fact[Unit_Price]),Sales_Fact[[#This Row],[Unit_Price]])</f>
        <v>968.88</v>
      </c>
      <c r="H928" s="2">
        <f>IF(ISBLANK(Sales_Fact[[#This Row],[Discount]]),MEDIAN(Sales_Fact[Discount]),Sales_Fact[[#This Row],[Discount]])</f>
        <v>0.15</v>
      </c>
      <c r="I928" t="s">
        <v>1868</v>
      </c>
      <c r="J928" s="21">
        <f>Sales_Fact[[#This Row],[Quantity2]]*Sales_Fact[[#This Row],[Unit_Price3]]*(1-Sales_Fact[[#This Row],[Discount4]])</f>
        <v>2470.6439999999998</v>
      </c>
      <c r="K928" s="21">
        <f>Sales_Fact[[#This Row],[Quantity2]]*Sales_Fact[[#This Row],[Unit_Price3]]</f>
        <v>2906.64</v>
      </c>
      <c r="L928" s="21">
        <f>Sales_Fact[[#This Row],[Gross Amount]]*Sales_Fact[[#This Row],[Discount4]]</f>
        <v>435.99599999999998</v>
      </c>
      <c r="M928" s="1" t="str">
        <f>IF(Sales_Fact[[#This Row],[Total_Amount5]]&gt;1000,"High Value","Standard")</f>
        <v>High Value</v>
      </c>
      <c r="N928" s="1" t="str">
        <f>_xlfn.XLOOKUP(D928,Product_Dim!$A$2:$A$101,Product_Dim!$B$2:$B$101,"Not Found")</f>
        <v>Vitamin C Face Serum</v>
      </c>
      <c r="O928" s="1" t="str">
        <f>_xlfn.XLOOKUP(D928,Product_Dim!$A$2:$A$101,Product_Dim!$C$2:$C$101)</f>
        <v>Beauty</v>
      </c>
      <c r="P928" s="1">
        <f>_xlfn.XLOOKUP(D928,Product_Dim!$A$2:$A$101,Product_Dim!$H$2:$H$101)</f>
        <v>283.83</v>
      </c>
      <c r="Q928" s="1" t="str">
        <f>_xlfn.XLOOKUP(C928,'Customer_Dim'!$A$2:$A$501,'Customer_Dim'!$I$2:$I$501)</f>
        <v>Gold</v>
      </c>
      <c r="R928" s="1" t="str">
        <f>_xlfn.XLOOKUP(C928,'Customer_Dim'!$A$2:$A$501,'Customer_Dim'!$D$2:$D$501)</f>
        <v>Female</v>
      </c>
      <c r="S928" s="1" t="str">
        <f>_xlfn.XLOOKUP(C928,'Customer_Dim'!$A$2:$A$501,'Customer_Dim'!$L$2:$L$501)</f>
        <v>Senior</v>
      </c>
      <c r="T928" s="1" t="str">
        <f>_xlfn.XLOOKUP(E928,Store_Dim!$A$2:$A$21,Store_Dim!$C$2:$C$21)</f>
        <v>South</v>
      </c>
      <c r="U928" s="1" t="str">
        <f>_xlfn.XLOOKUP(E928,Store_Dim!$A$2:$A$21,Store_Dim!$E$2:$E$21)</f>
        <v>Flagship</v>
      </c>
      <c r="V928" s="21">
        <f>Table8[[#This Row],[Cost]]*Table8[[#This Row],[Quantity]]</f>
        <v>851.49</v>
      </c>
      <c r="W928" s="21">
        <f>Table8[[#This Row],[Total_Amount]]-Table8[[#This Row],[Total Cost]]</f>
        <v>1619.1539999999998</v>
      </c>
    </row>
    <row r="929" spans="1:23" hidden="1" x14ac:dyDescent="0.25">
      <c r="A929" t="s">
        <v>2814</v>
      </c>
      <c r="B929" s="3">
        <v>45369</v>
      </c>
      <c r="C929" t="s">
        <v>705</v>
      </c>
      <c r="D929" t="s">
        <v>1752</v>
      </c>
      <c r="E929" t="s">
        <v>1892</v>
      </c>
      <c r="F929" s="4">
        <f>IF(ISBLANK(Sales_Fact[[#This Row],[Quantity]]),MEDIAN(Sales_Fact[Quantity]),Sales_Fact[[#This Row],[Quantity]])</f>
        <v>1</v>
      </c>
      <c r="G929" s="1">
        <f>IF(ISBLANK(Sales_Fact[[#This Row],[Unit_Price]]),MEDIAN(Sales_Fact[Unit_Price]),Sales_Fact[[#This Row],[Unit_Price]])</f>
        <v>533.04999999999995</v>
      </c>
      <c r="H929" s="2">
        <f>IF(ISBLANK(Sales_Fact[[#This Row],[Discount]]),MEDIAN(Sales_Fact[Discount]),Sales_Fact[[#This Row],[Discount]])</f>
        <v>0.11</v>
      </c>
      <c r="I929" t="s">
        <v>1861</v>
      </c>
      <c r="J929" s="1">
        <f>Sales_Fact[[#This Row],[Quantity2]]*Sales_Fact[[#This Row],[Unit_Price3]]*(1-Sales_Fact[[#This Row],[Discount4]])</f>
        <v>474.41449999999998</v>
      </c>
      <c r="K929" s="1">
        <f>Sales_Fact[[#This Row],[Quantity2]]*Sales_Fact[[#This Row],[Unit_Price3]]</f>
        <v>533.04999999999995</v>
      </c>
      <c r="L929" s="1">
        <f>Sales_Fact[[#This Row],[Gross Amount]]*Sales_Fact[[#This Row],[Discount4]]</f>
        <v>58.635499999999993</v>
      </c>
      <c r="M929" s="1" t="str">
        <f>IF(Sales_Fact[[#This Row],[Total_Amount5]]&gt;1000,"High Value","Standard")</f>
        <v>Standard</v>
      </c>
      <c r="N929" s="1" t="str">
        <f>_xlfn.XLOOKUP(D929,Product_Dim!$A$2:$A$101,Product_Dim!$B$2:$B$101,"Not Found")</f>
        <v>Smart LED Light Strip</v>
      </c>
      <c r="O929" s="1" t="str">
        <f>_xlfn.XLOOKUP(D929,Product_Dim!$A$2:$A$101,Product_Dim!$C$2:$C$101)</f>
        <v>Electronics</v>
      </c>
      <c r="P929" s="1">
        <f>_xlfn.XLOOKUP(D929,Product_Dim!$A$2:$A$101,Product_Dim!$H$2:$H$101)</f>
        <v>349.17</v>
      </c>
      <c r="Q929" s="1" t="str">
        <f>_xlfn.XLOOKUP(C929,'Customer_Dim'!$A$2:$A$501,'Customer_Dim'!$I$2:$I$501)</f>
        <v>Gold</v>
      </c>
      <c r="R929" s="1" t="str">
        <f>_xlfn.XLOOKUP(C929,'Customer_Dim'!$A$2:$A$501,'Customer_Dim'!$D$2:$D$501)</f>
        <v>Female</v>
      </c>
      <c r="S929" s="1" t="str">
        <f>_xlfn.XLOOKUP(C929,'Customer_Dim'!$A$2:$A$501,'Customer_Dim'!$L$2:$L$501)</f>
        <v>Senior</v>
      </c>
      <c r="T929" s="1" t="str">
        <f>_xlfn.XLOOKUP(E929,Store_Dim!$A$2:$A$21,Store_Dim!$C$2:$C$21)</f>
        <v>East</v>
      </c>
      <c r="U929" s="1" t="str">
        <f>_xlfn.XLOOKUP(E929,Store_Dim!$A$2:$A$21,Store_Dim!$E$2:$E$21)</f>
        <v>Online</v>
      </c>
      <c r="V929" s="1">
        <f>Table8[[#This Row],[Cost]]*Table8[[#This Row],[Quantity]]</f>
        <v>349.17</v>
      </c>
      <c r="W929" s="1">
        <f>Table8[[#This Row],[Total_Amount]]-Table8[[#This Row],[Total Cost]]</f>
        <v>125.24449999999996</v>
      </c>
    </row>
    <row r="930" spans="1:23" hidden="1" x14ac:dyDescent="0.25">
      <c r="A930" t="s">
        <v>2491</v>
      </c>
      <c r="B930" s="3">
        <v>45222</v>
      </c>
      <c r="C930" t="s">
        <v>708</v>
      </c>
      <c r="D930" t="s">
        <v>1767</v>
      </c>
      <c r="E930" t="s">
        <v>1879</v>
      </c>
      <c r="F930" s="4">
        <f>IF(ISBLANK(Sales_Fact[[#This Row],[Quantity]]),MEDIAN(Sales_Fact[Quantity]),Sales_Fact[[#This Row],[Quantity]])</f>
        <v>3</v>
      </c>
      <c r="G930" s="1">
        <f>IF(ISBLANK(Sales_Fact[[#This Row],[Unit_Price]]),MEDIAN(Sales_Fact[Unit_Price]),Sales_Fact[[#This Row],[Unit_Price]])</f>
        <v>138.86000000000001</v>
      </c>
      <c r="H930" s="2">
        <f>IF(ISBLANK(Sales_Fact[[#This Row],[Discount]]),MEDIAN(Sales_Fact[Discount]),Sales_Fact[[#This Row],[Discount]])</f>
        <v>0.11</v>
      </c>
      <c r="I930" t="s">
        <v>1864</v>
      </c>
      <c r="J930" s="1">
        <f>Sales_Fact[[#This Row],[Quantity2]]*Sales_Fact[[#This Row],[Unit_Price3]]*(1-Sales_Fact[[#This Row],[Discount4]])</f>
        <v>370.75620000000004</v>
      </c>
      <c r="K930" s="1">
        <f>Sales_Fact[[#This Row],[Quantity2]]*Sales_Fact[[#This Row],[Unit_Price3]]</f>
        <v>416.58000000000004</v>
      </c>
      <c r="L930" s="1">
        <f>Sales_Fact[[#This Row],[Gross Amount]]*Sales_Fact[[#This Row],[Discount4]]</f>
        <v>45.823800000000006</v>
      </c>
      <c r="M930" s="1" t="str">
        <f>IF(Sales_Fact[[#This Row],[Total_Amount5]]&gt;1000,"High Value","Standard")</f>
        <v>Standard</v>
      </c>
      <c r="N930" s="1" t="str">
        <f>_xlfn.XLOOKUP(D930,Product_Dim!$A$2:$A$101,Product_Dim!$B$2:$B$101,"Not Found")</f>
        <v>Professional Jump Rope</v>
      </c>
      <c r="O930" s="1" t="str">
        <f>_xlfn.XLOOKUP(D930,Product_Dim!$A$2:$A$101,Product_Dim!$C$2:$C$101)</f>
        <v>Sports</v>
      </c>
      <c r="P930" s="1">
        <f>_xlfn.XLOOKUP(D930,Product_Dim!$A$2:$A$101,Product_Dim!$H$2:$H$101)</f>
        <v>477.61</v>
      </c>
      <c r="Q930" s="1" t="str">
        <f>_xlfn.XLOOKUP(C930,'Customer_Dim'!$A$2:$A$501,'Customer_Dim'!$I$2:$I$501)</f>
        <v>Platinum</v>
      </c>
      <c r="R930" s="1" t="str">
        <f>_xlfn.XLOOKUP(C930,'Customer_Dim'!$A$2:$A$501,'Customer_Dim'!$D$2:$D$501)</f>
        <v>Male</v>
      </c>
      <c r="S930" s="1" t="str">
        <f>_xlfn.XLOOKUP(C930,'Customer_Dim'!$A$2:$A$501,'Customer_Dim'!$L$2:$L$501)</f>
        <v>Middle Age</v>
      </c>
      <c r="T930" s="1" t="str">
        <f>_xlfn.XLOOKUP(E930,Store_Dim!$A$2:$A$21,Store_Dim!$C$2:$C$21)</f>
        <v>East</v>
      </c>
      <c r="U930" s="1" t="str">
        <f>_xlfn.XLOOKUP(E930,Store_Dim!$A$2:$A$21,Store_Dim!$E$2:$E$21)</f>
        <v>Flagship</v>
      </c>
      <c r="V930" s="1">
        <f>Table8[[#This Row],[Cost]]*Table8[[#This Row],[Quantity]]</f>
        <v>1432.83</v>
      </c>
      <c r="W930" s="1">
        <f>Table8[[#This Row],[Total_Amount]]-Table8[[#This Row],[Total Cost]]</f>
        <v>-1062.0737999999999</v>
      </c>
    </row>
    <row r="931" spans="1:23" hidden="1" x14ac:dyDescent="0.25">
      <c r="A931" t="s">
        <v>2250</v>
      </c>
      <c r="B931" s="3">
        <v>45723</v>
      </c>
      <c r="C931" t="s">
        <v>708</v>
      </c>
      <c r="D931" t="s">
        <v>1656</v>
      </c>
      <c r="E931" t="s">
        <v>1899</v>
      </c>
      <c r="F931" s="4">
        <f>IF(ISBLANK(Sales_Fact[[#This Row],[Quantity]]),MEDIAN(Sales_Fact[Quantity]),Sales_Fact[[#This Row],[Quantity]])</f>
        <v>1</v>
      </c>
      <c r="G931" s="1">
        <f>IF(ISBLANK(Sales_Fact[[#This Row],[Unit_Price]]),MEDIAN(Sales_Fact[Unit_Price]),Sales_Fact[[#This Row],[Unit_Price]])</f>
        <v>588.92999999999995</v>
      </c>
      <c r="H931" s="2">
        <f>IF(ISBLANK(Sales_Fact[[#This Row],[Discount]]),MEDIAN(Sales_Fact[Discount]),Sales_Fact[[#This Row],[Discount]])</f>
        <v>0.03</v>
      </c>
      <c r="I931" t="s">
        <v>1868</v>
      </c>
      <c r="J931" s="1">
        <f>Sales_Fact[[#This Row],[Quantity2]]*Sales_Fact[[#This Row],[Unit_Price3]]*(1-Sales_Fact[[#This Row],[Discount4]])</f>
        <v>571.26209999999992</v>
      </c>
      <c r="K931" s="1">
        <f>Sales_Fact[[#This Row],[Quantity2]]*Sales_Fact[[#This Row],[Unit_Price3]]</f>
        <v>588.92999999999995</v>
      </c>
      <c r="L931" s="1">
        <f>Sales_Fact[[#This Row],[Gross Amount]]*Sales_Fact[[#This Row],[Discount4]]</f>
        <v>17.667899999999999</v>
      </c>
      <c r="M931" s="1" t="str">
        <f>IF(Sales_Fact[[#This Row],[Total_Amount5]]&gt;1000,"High Value","Standard")</f>
        <v>Standard</v>
      </c>
      <c r="N931" s="1" t="str">
        <f>_xlfn.XLOOKUP(D931,Product_Dim!$A$2:$A$101,Product_Dim!$B$2:$B$101,"Not Found")</f>
        <v>Bedroom Table Lamp</v>
      </c>
      <c r="O931" s="1" t="str">
        <f>_xlfn.XLOOKUP(D931,Product_Dim!$A$2:$A$101,Product_Dim!$C$2:$C$101)</f>
        <v>Home</v>
      </c>
      <c r="P931" s="1">
        <f>_xlfn.XLOOKUP(D931,Product_Dim!$A$2:$A$101,Product_Dim!$H$2:$H$101)</f>
        <v>382.22</v>
      </c>
      <c r="Q931" s="1" t="str">
        <f>_xlfn.XLOOKUP(C931,'Customer_Dim'!$A$2:$A$501,'Customer_Dim'!$I$2:$I$501)</f>
        <v>Platinum</v>
      </c>
      <c r="R931" s="1" t="str">
        <f>_xlfn.XLOOKUP(C931,'Customer_Dim'!$A$2:$A$501,'Customer_Dim'!$D$2:$D$501)</f>
        <v>Male</v>
      </c>
      <c r="S931" s="1" t="str">
        <f>_xlfn.XLOOKUP(C931,'Customer_Dim'!$A$2:$A$501,'Customer_Dim'!$L$2:$L$501)</f>
        <v>Middle Age</v>
      </c>
      <c r="T931" s="1" t="str">
        <f>_xlfn.XLOOKUP(E931,Store_Dim!$A$2:$A$21,Store_Dim!$C$2:$C$21)</f>
        <v>East</v>
      </c>
      <c r="U931" s="1" t="str">
        <f>_xlfn.XLOOKUP(E931,Store_Dim!$A$2:$A$21,Store_Dim!$E$2:$E$21)</f>
        <v>Flagship</v>
      </c>
      <c r="V931" s="1">
        <f>Table8[[#This Row],[Cost]]*Table8[[#This Row],[Quantity]]</f>
        <v>382.22</v>
      </c>
      <c r="W931" s="1">
        <f>Table8[[#This Row],[Total_Amount]]-Table8[[#This Row],[Total Cost]]</f>
        <v>189.04209999999989</v>
      </c>
    </row>
    <row r="932" spans="1:23" hidden="1" x14ac:dyDescent="0.25">
      <c r="A932" t="s">
        <v>2125</v>
      </c>
      <c r="B932" s="3">
        <v>45861</v>
      </c>
      <c r="C932" t="s">
        <v>708</v>
      </c>
      <c r="D932" t="s">
        <v>1809</v>
      </c>
      <c r="E932" t="s">
        <v>1866</v>
      </c>
      <c r="F932" s="4">
        <f>IF(ISBLANK(Sales_Fact[[#This Row],[Quantity]]),MEDIAN(Sales_Fact[Quantity]),Sales_Fact[[#This Row],[Quantity]])</f>
        <v>2</v>
      </c>
      <c r="G932" s="1">
        <f>IF(ISBLANK(Sales_Fact[[#This Row],[Unit_Price]]),MEDIAN(Sales_Fact[Unit_Price]),Sales_Fact[[#This Row],[Unit_Price]])</f>
        <v>576.83000000000004</v>
      </c>
      <c r="H932" s="2">
        <f>IF(ISBLANK(Sales_Fact[[#This Row],[Discount]]),MEDIAN(Sales_Fact[Discount]),Sales_Fact[[#This Row],[Discount]])</f>
        <v>0.19</v>
      </c>
      <c r="I932" t="s">
        <v>1868</v>
      </c>
      <c r="J932" s="1">
        <f>Sales_Fact[[#This Row],[Quantity2]]*Sales_Fact[[#This Row],[Unit_Price3]]*(1-Sales_Fact[[#This Row],[Discount4]])</f>
        <v>934.46460000000013</v>
      </c>
      <c r="K932" s="1">
        <f>Sales_Fact[[#This Row],[Quantity2]]*Sales_Fact[[#This Row],[Unit_Price3]]</f>
        <v>1153.6600000000001</v>
      </c>
      <c r="L932" s="1">
        <f>Sales_Fact[[#This Row],[Gross Amount]]*Sales_Fact[[#This Row],[Discount4]]</f>
        <v>219.19540000000001</v>
      </c>
      <c r="M932" s="1" t="str">
        <f>IF(Sales_Fact[[#This Row],[Total_Amount5]]&gt;1000,"High Value","Standard")</f>
        <v>Standard</v>
      </c>
      <c r="N932" s="1" t="str">
        <f>_xlfn.XLOOKUP(D932,Product_Dim!$A$2:$A$101,Product_Dim!$B$2:$B$101,"Not Found")</f>
        <v>Kitchen Cutting Board</v>
      </c>
      <c r="O932" s="1" t="str">
        <f>_xlfn.XLOOKUP(D932,Product_Dim!$A$2:$A$101,Product_Dim!$C$2:$C$101)</f>
        <v>Home</v>
      </c>
      <c r="P932" s="1">
        <f>_xlfn.XLOOKUP(D932,Product_Dim!$A$2:$A$101,Product_Dim!$H$2:$H$101)</f>
        <v>176.07</v>
      </c>
      <c r="Q932" s="1" t="str">
        <f>_xlfn.XLOOKUP(C932,'Customer_Dim'!$A$2:$A$501,'Customer_Dim'!$I$2:$I$501)</f>
        <v>Platinum</v>
      </c>
      <c r="R932" s="1" t="str">
        <f>_xlfn.XLOOKUP(C932,'Customer_Dim'!$A$2:$A$501,'Customer_Dim'!$D$2:$D$501)</f>
        <v>Male</v>
      </c>
      <c r="S932" s="1" t="str">
        <f>_xlfn.XLOOKUP(C932,'Customer_Dim'!$A$2:$A$501,'Customer_Dim'!$L$2:$L$501)</f>
        <v>Middle Age</v>
      </c>
      <c r="T932" s="1" t="str">
        <f>_xlfn.XLOOKUP(E932,Store_Dim!$A$2:$A$21,Store_Dim!$C$2:$C$21)</f>
        <v>West</v>
      </c>
      <c r="U932" s="1" t="str">
        <f>_xlfn.XLOOKUP(E932,Store_Dim!$A$2:$A$21,Store_Dim!$E$2:$E$21)</f>
        <v>Online</v>
      </c>
      <c r="V932" s="1">
        <f>Table8[[#This Row],[Cost]]*Table8[[#This Row],[Quantity]]</f>
        <v>352.14</v>
      </c>
      <c r="W932" s="1">
        <f>Table8[[#This Row],[Total_Amount]]-Table8[[#This Row],[Total Cost]]</f>
        <v>582.32460000000015</v>
      </c>
    </row>
    <row r="933" spans="1:23" hidden="1" x14ac:dyDescent="0.25">
      <c r="A933" t="s">
        <v>2185</v>
      </c>
      <c r="B933" s="3">
        <v>45348</v>
      </c>
      <c r="C933" t="s">
        <v>708</v>
      </c>
      <c r="D933" t="s">
        <v>1617</v>
      </c>
      <c r="E933" t="s">
        <v>1892</v>
      </c>
      <c r="F933" s="4">
        <f>IF(ISBLANK(Sales_Fact[[#This Row],[Quantity]]),MEDIAN(Sales_Fact[Quantity]),Sales_Fact[[#This Row],[Quantity]])</f>
        <v>1</v>
      </c>
      <c r="G933" s="1">
        <f>IF(ISBLANK(Sales_Fact[[#This Row],[Unit_Price]]),MEDIAN(Sales_Fact[Unit_Price]),Sales_Fact[[#This Row],[Unit_Price]])</f>
        <v>681.3</v>
      </c>
      <c r="H933" s="2">
        <f>IF(ISBLANK(Sales_Fact[[#This Row],[Discount]]),MEDIAN(Sales_Fact[Discount]),Sales_Fact[[#This Row],[Discount]])</f>
        <v>0.05</v>
      </c>
      <c r="I933" t="s">
        <v>1864</v>
      </c>
      <c r="J933" s="1">
        <f>Sales_Fact[[#This Row],[Quantity2]]*Sales_Fact[[#This Row],[Unit_Price3]]*(1-Sales_Fact[[#This Row],[Discount4]])</f>
        <v>647.2349999999999</v>
      </c>
      <c r="K933" s="1">
        <f>Sales_Fact[[#This Row],[Quantity2]]*Sales_Fact[[#This Row],[Unit_Price3]]</f>
        <v>681.3</v>
      </c>
      <c r="L933" s="1">
        <f>Sales_Fact[[#This Row],[Gross Amount]]*Sales_Fact[[#This Row],[Discount4]]</f>
        <v>34.064999999999998</v>
      </c>
      <c r="M933" s="1" t="str">
        <f>IF(Sales_Fact[[#This Row],[Total_Amount5]]&gt;1000,"High Value","Standard")</f>
        <v>Standard</v>
      </c>
      <c r="N933" s="1" t="str">
        <f>_xlfn.XLOOKUP(D933,Product_Dim!$A$2:$A$101,Product_Dim!$B$2:$B$101,"Not Found")</f>
        <v>Carbon Fiber Tennis Racket</v>
      </c>
      <c r="O933" s="1" t="str">
        <f>_xlfn.XLOOKUP(D933,Product_Dim!$A$2:$A$101,Product_Dim!$C$2:$C$101)</f>
        <v>Sports</v>
      </c>
      <c r="P933" s="1">
        <f>_xlfn.XLOOKUP(D933,Product_Dim!$A$2:$A$101,Product_Dim!$H$2:$H$101)</f>
        <v>484.62</v>
      </c>
      <c r="Q933" s="1" t="str">
        <f>_xlfn.XLOOKUP(C933,'Customer_Dim'!$A$2:$A$501,'Customer_Dim'!$I$2:$I$501)</f>
        <v>Platinum</v>
      </c>
      <c r="R933" s="1" t="str">
        <f>_xlfn.XLOOKUP(C933,'Customer_Dim'!$A$2:$A$501,'Customer_Dim'!$D$2:$D$501)</f>
        <v>Male</v>
      </c>
      <c r="S933" s="1" t="str">
        <f>_xlfn.XLOOKUP(C933,'Customer_Dim'!$A$2:$A$501,'Customer_Dim'!$L$2:$L$501)</f>
        <v>Middle Age</v>
      </c>
      <c r="T933" s="1" t="str">
        <f>_xlfn.XLOOKUP(E933,Store_Dim!$A$2:$A$21,Store_Dim!$C$2:$C$21)</f>
        <v>East</v>
      </c>
      <c r="U933" s="1" t="str">
        <f>_xlfn.XLOOKUP(E933,Store_Dim!$A$2:$A$21,Store_Dim!$E$2:$E$21)</f>
        <v>Online</v>
      </c>
      <c r="V933" s="1">
        <f>Table8[[#This Row],[Cost]]*Table8[[#This Row],[Quantity]]</f>
        <v>484.62</v>
      </c>
      <c r="W933" s="1">
        <f>Table8[[#This Row],[Total_Amount]]-Table8[[#This Row],[Total Cost]]</f>
        <v>162.6149999999999</v>
      </c>
    </row>
    <row r="934" spans="1:23" hidden="1" x14ac:dyDescent="0.25">
      <c r="A934" t="s">
        <v>3435</v>
      </c>
      <c r="B934" s="3">
        <v>45434</v>
      </c>
      <c r="C934" t="s">
        <v>711</v>
      </c>
      <c r="D934" t="s">
        <v>1680</v>
      </c>
      <c r="E934" t="s">
        <v>1892</v>
      </c>
      <c r="F934" s="4">
        <f>IF(ISBLANK(Sales_Fact[[#This Row],[Quantity]]),MEDIAN(Sales_Fact[Quantity]),Sales_Fact[[#This Row],[Quantity]])</f>
        <v>3</v>
      </c>
      <c r="G934" s="1">
        <f>IF(ISBLANK(Sales_Fact[[#This Row],[Unit_Price]]),MEDIAN(Sales_Fact[Unit_Price]),Sales_Fact[[#This Row],[Unit_Price]])</f>
        <v>504.97</v>
      </c>
      <c r="H934" s="2">
        <f>IF(ISBLANK(Sales_Fact[[#This Row],[Discount]]),MEDIAN(Sales_Fact[Discount]),Sales_Fact[[#This Row],[Discount]])</f>
        <v>0.3</v>
      </c>
      <c r="I934" t="s">
        <v>1864</v>
      </c>
      <c r="J934" s="1">
        <f>Sales_Fact[[#This Row],[Quantity2]]*Sales_Fact[[#This Row],[Unit_Price3]]*(1-Sales_Fact[[#This Row],[Discount4]])</f>
        <v>1060.4369999999999</v>
      </c>
      <c r="K934" s="1">
        <f>Sales_Fact[[#This Row],[Quantity2]]*Sales_Fact[[#This Row],[Unit_Price3]]</f>
        <v>1514.91</v>
      </c>
      <c r="L934" s="1">
        <f>Sales_Fact[[#This Row],[Gross Amount]]*Sales_Fact[[#This Row],[Discount4]]</f>
        <v>454.47300000000001</v>
      </c>
      <c r="M934" s="1" t="str">
        <f>IF(Sales_Fact[[#This Row],[Total_Amount5]]&gt;1000,"High Value","Standard")</f>
        <v>High Value</v>
      </c>
      <c r="N934" s="1" t="str">
        <f>_xlfn.XLOOKUP(D934,Product_Dim!$A$2:$A$101,Product_Dim!$B$2:$B$101,"Not Found")</f>
        <v>USB External Hard Drive</v>
      </c>
      <c r="O934" s="1" t="str">
        <f>_xlfn.XLOOKUP(D934,Product_Dim!$A$2:$A$101,Product_Dim!$C$2:$C$101)</f>
        <v>Electronics</v>
      </c>
      <c r="P934" s="1">
        <f>_xlfn.XLOOKUP(D934,Product_Dim!$A$2:$A$101,Product_Dim!$H$2:$H$101)</f>
        <v>253.33</v>
      </c>
      <c r="Q934" s="1" t="str">
        <f>_xlfn.XLOOKUP(C934,'Customer_Dim'!$A$2:$A$501,'Customer_Dim'!$I$2:$I$501)</f>
        <v>Silver</v>
      </c>
      <c r="R934" s="1" t="str">
        <f>_xlfn.XLOOKUP(C934,'Customer_Dim'!$A$2:$A$501,'Customer_Dim'!$D$2:$D$501)</f>
        <v>Male</v>
      </c>
      <c r="S934" s="1" t="str">
        <f>_xlfn.XLOOKUP(C934,'Customer_Dim'!$A$2:$A$501,'Customer_Dim'!$L$2:$L$501)</f>
        <v>Middle Age</v>
      </c>
      <c r="T934" s="1" t="str">
        <f>_xlfn.XLOOKUP(E934,Store_Dim!$A$2:$A$21,Store_Dim!$C$2:$C$21)</f>
        <v>East</v>
      </c>
      <c r="U934" s="1" t="str">
        <f>_xlfn.XLOOKUP(E934,Store_Dim!$A$2:$A$21,Store_Dim!$E$2:$E$21)</f>
        <v>Online</v>
      </c>
      <c r="V934" s="1">
        <f>Table8[[#This Row],[Cost]]*Table8[[#This Row],[Quantity]]</f>
        <v>759.99</v>
      </c>
      <c r="W934" s="1">
        <f>Table8[[#This Row],[Total_Amount]]-Table8[[#This Row],[Total Cost]]</f>
        <v>300.44699999999989</v>
      </c>
    </row>
    <row r="935" spans="1:23" hidden="1" x14ac:dyDescent="0.25">
      <c r="A935" t="s">
        <v>3590</v>
      </c>
      <c r="B935" s="3">
        <v>45268</v>
      </c>
      <c r="C935" t="s">
        <v>711</v>
      </c>
      <c r="D935" t="s">
        <v>1662</v>
      </c>
      <c r="E935" t="s">
        <v>1872</v>
      </c>
      <c r="F935" s="4">
        <f>IF(ISBLANK(Sales_Fact[[#This Row],[Quantity]]),MEDIAN(Sales_Fact[Quantity]),Sales_Fact[[#This Row],[Quantity]])</f>
        <v>3</v>
      </c>
      <c r="G935" s="1">
        <f>IF(ISBLANK(Sales_Fact[[#This Row],[Unit_Price]]),MEDIAN(Sales_Fact[Unit_Price]),Sales_Fact[[#This Row],[Unit_Price]])</f>
        <v>649.78</v>
      </c>
      <c r="H935" s="2">
        <f>IF(ISBLANK(Sales_Fact[[#This Row],[Discount]]),MEDIAN(Sales_Fact[Discount]),Sales_Fact[[#This Row],[Discount]])</f>
        <v>0.1</v>
      </c>
      <c r="I935" t="s">
        <v>1864</v>
      </c>
      <c r="J935" s="1">
        <f>Sales_Fact[[#This Row],[Quantity2]]*Sales_Fact[[#This Row],[Unit_Price3]]*(1-Sales_Fact[[#This Row],[Discount4]])</f>
        <v>1754.4059999999999</v>
      </c>
      <c r="K935" s="1">
        <f>Sales_Fact[[#This Row],[Quantity2]]*Sales_Fact[[#This Row],[Unit_Price3]]</f>
        <v>1949.34</v>
      </c>
      <c r="L935" s="1">
        <f>Sales_Fact[[#This Row],[Gross Amount]]*Sales_Fact[[#This Row],[Discount4]]</f>
        <v>194.934</v>
      </c>
      <c r="M935" s="1" t="str">
        <f>IF(Sales_Fact[[#This Row],[Total_Amount5]]&gt;1000,"High Value","Standard")</f>
        <v>High Value</v>
      </c>
      <c r="N935" s="1" t="str">
        <f>_xlfn.XLOOKUP(D935,Product_Dim!$A$2:$A$101,Product_Dim!$B$2:$B$101,"Not Found")</f>
        <v>Men's Casual Sneakers</v>
      </c>
      <c r="O935" s="1" t="str">
        <f>_xlfn.XLOOKUP(D935,Product_Dim!$A$2:$A$101,Product_Dim!$C$2:$C$101)</f>
        <v>Clothing</v>
      </c>
      <c r="P935" s="1">
        <f>_xlfn.XLOOKUP(D935,Product_Dim!$A$2:$A$101,Product_Dim!$H$2:$H$101)</f>
        <v>353.47</v>
      </c>
      <c r="Q935" s="1" t="str">
        <f>_xlfn.XLOOKUP(C935,'Customer_Dim'!$A$2:$A$501,'Customer_Dim'!$I$2:$I$501)</f>
        <v>Silver</v>
      </c>
      <c r="R935" s="1" t="str">
        <f>_xlfn.XLOOKUP(C935,'Customer_Dim'!$A$2:$A$501,'Customer_Dim'!$D$2:$D$501)</f>
        <v>Male</v>
      </c>
      <c r="S935" s="1" t="str">
        <f>_xlfn.XLOOKUP(C935,'Customer_Dim'!$A$2:$A$501,'Customer_Dim'!$L$2:$L$501)</f>
        <v>Middle Age</v>
      </c>
      <c r="T935" s="1" t="str">
        <f>_xlfn.XLOOKUP(E935,Store_Dim!$A$2:$A$21,Store_Dim!$C$2:$C$21)</f>
        <v>South</v>
      </c>
      <c r="U935" s="1" t="str">
        <f>_xlfn.XLOOKUP(E935,Store_Dim!$A$2:$A$21,Store_Dim!$E$2:$E$21)</f>
        <v>Online</v>
      </c>
      <c r="V935" s="1">
        <f>Table8[[#This Row],[Cost]]*Table8[[#This Row],[Quantity]]</f>
        <v>1060.4100000000001</v>
      </c>
      <c r="W935" s="1">
        <f>Table8[[#This Row],[Total_Amount]]-Table8[[#This Row],[Total Cost]]</f>
        <v>693.99599999999987</v>
      </c>
    </row>
    <row r="936" spans="1:23" x14ac:dyDescent="0.25">
      <c r="A936" t="s">
        <v>1917</v>
      </c>
      <c r="B936" s="3">
        <v>45878</v>
      </c>
      <c r="C936" t="s">
        <v>714</v>
      </c>
      <c r="D936" t="s">
        <v>1918</v>
      </c>
      <c r="E936" t="s">
        <v>1860</v>
      </c>
      <c r="F936" s="4">
        <f>IF(ISBLANK(Sales_Fact[[#This Row],[Quantity]]),MEDIAN(Sales_Fact[Quantity]),Sales_Fact[[#This Row],[Quantity]])</f>
        <v>2</v>
      </c>
      <c r="G936" s="21">
        <f>IF(ISBLANK(Sales_Fact[[#This Row],[Unit_Price]]),MEDIAN(Sales_Fact[Unit_Price]),Sales_Fact[[#This Row],[Unit_Price]])</f>
        <v>986.73</v>
      </c>
      <c r="H936" s="2">
        <f>IF(ISBLANK(Sales_Fact[[#This Row],[Discount]]),MEDIAN(Sales_Fact[Discount]),Sales_Fact[[#This Row],[Discount]])</f>
        <v>0.05</v>
      </c>
      <c r="I936" t="s">
        <v>1868</v>
      </c>
      <c r="J936" s="21">
        <f>Sales_Fact[[#This Row],[Quantity2]]*Sales_Fact[[#This Row],[Unit_Price3]]*(1-Sales_Fact[[#This Row],[Discount4]])</f>
        <v>1874.787</v>
      </c>
      <c r="K936" s="21">
        <f>Sales_Fact[[#This Row],[Quantity2]]*Sales_Fact[[#This Row],[Unit_Price3]]</f>
        <v>1973.46</v>
      </c>
      <c r="L936" s="21">
        <f>Sales_Fact[[#This Row],[Gross Amount]]*Sales_Fact[[#This Row],[Discount4]]</f>
        <v>98.673000000000002</v>
      </c>
      <c r="M936" s="1" t="str">
        <f>IF(Sales_Fact[[#This Row],[Total_Amount5]]&gt;1000,"High Value","Standard")</f>
        <v>High Value</v>
      </c>
      <c r="N936" s="1" t="str">
        <f>_xlfn.XLOOKUP(D936,Product_Dim!$A$2:$A$101,Product_Dim!$B$2:$B$101,"Not Found")</f>
        <v>Beard Grooming Kit</v>
      </c>
      <c r="O936" s="1" t="str">
        <f>_xlfn.XLOOKUP(D936,Product_Dim!$A$2:$A$101,Product_Dim!$C$2:$C$101)</f>
        <v>Beauty</v>
      </c>
      <c r="P936" s="1">
        <f>_xlfn.XLOOKUP(D936,Product_Dim!$A$2:$A$101,Product_Dim!$H$2:$H$101)</f>
        <v>337.42</v>
      </c>
      <c r="Q936" s="1" t="str">
        <f>_xlfn.XLOOKUP(C936,'Customer_Dim'!$A$2:$A$501,'Customer_Dim'!$I$2:$I$501)</f>
        <v>Platinum</v>
      </c>
      <c r="R936" s="1" t="str">
        <f>_xlfn.XLOOKUP(C936,'Customer_Dim'!$A$2:$A$501,'Customer_Dim'!$D$2:$D$501)</f>
        <v>Male</v>
      </c>
      <c r="S936" s="1" t="str">
        <f>_xlfn.XLOOKUP(C936,'Customer_Dim'!$A$2:$A$501,'Customer_Dim'!$L$2:$L$501)</f>
        <v>Middle Age</v>
      </c>
      <c r="T936" s="1" t="str">
        <f>_xlfn.XLOOKUP(E936,Store_Dim!$A$2:$A$21,Store_Dim!$C$2:$C$21)</f>
        <v>North</v>
      </c>
      <c r="U936" s="1" t="str">
        <f>_xlfn.XLOOKUP(E936,Store_Dim!$A$2:$A$21,Store_Dim!$E$2:$E$21)</f>
        <v>Outlet</v>
      </c>
      <c r="V936" s="21">
        <f>Table8[[#This Row],[Cost]]*Table8[[#This Row],[Quantity]]</f>
        <v>674.84</v>
      </c>
      <c r="W936" s="21">
        <f>Table8[[#This Row],[Total_Amount]]-Table8[[#This Row],[Total Cost]]</f>
        <v>1199.9470000000001</v>
      </c>
    </row>
    <row r="937" spans="1:23" hidden="1" x14ac:dyDescent="0.25">
      <c r="A937" t="s">
        <v>3599</v>
      </c>
      <c r="B937" s="3">
        <v>45316</v>
      </c>
      <c r="C937" t="s">
        <v>714</v>
      </c>
      <c r="D937" t="s">
        <v>1788</v>
      </c>
      <c r="E937" t="s">
        <v>1904</v>
      </c>
      <c r="F937" s="4">
        <f>IF(ISBLANK(Sales_Fact[[#This Row],[Quantity]]),MEDIAN(Sales_Fact[Quantity]),Sales_Fact[[#This Row],[Quantity]])</f>
        <v>2</v>
      </c>
      <c r="G937" s="1">
        <f>IF(ISBLANK(Sales_Fact[[#This Row],[Unit_Price]]),MEDIAN(Sales_Fact[Unit_Price]),Sales_Fact[[#This Row],[Unit_Price]])</f>
        <v>65.44</v>
      </c>
      <c r="H937" s="2">
        <f>IF(ISBLANK(Sales_Fact[[#This Row],[Discount]]),MEDIAN(Sales_Fact[Discount]),Sales_Fact[[#This Row],[Discount]])</f>
        <v>0.05</v>
      </c>
      <c r="I937" t="s">
        <v>1864</v>
      </c>
      <c r="J937" s="1">
        <f>Sales_Fact[[#This Row],[Quantity2]]*Sales_Fact[[#This Row],[Unit_Price3]]*(1-Sales_Fact[[#This Row],[Discount4]])</f>
        <v>124.33599999999998</v>
      </c>
      <c r="K937" s="1">
        <f>Sales_Fact[[#This Row],[Quantity2]]*Sales_Fact[[#This Row],[Unit_Price3]]</f>
        <v>130.88</v>
      </c>
      <c r="L937" s="1">
        <f>Sales_Fact[[#This Row],[Gross Amount]]*Sales_Fact[[#This Row],[Discount4]]</f>
        <v>6.5440000000000005</v>
      </c>
      <c r="M937" s="1" t="str">
        <f>IF(Sales_Fact[[#This Row],[Total_Amount5]]&gt;1000,"High Value","Standard")</f>
        <v>Standard</v>
      </c>
      <c r="N937" s="1" t="str">
        <f>_xlfn.XLOOKUP(D937,Product_Dim!$A$2:$A$101,Product_Dim!$B$2:$B$101,"Not Found")</f>
        <v>Decorative Lamp Shade</v>
      </c>
      <c r="O937" s="1" t="str">
        <f>_xlfn.XLOOKUP(D937,Product_Dim!$A$2:$A$101,Product_Dim!$C$2:$C$101)</f>
        <v>Home</v>
      </c>
      <c r="P937" s="1">
        <f>_xlfn.XLOOKUP(D937,Product_Dim!$A$2:$A$101,Product_Dim!$H$2:$H$101)</f>
        <v>228.53</v>
      </c>
      <c r="Q937" s="1" t="str">
        <f>_xlfn.XLOOKUP(C937,'Customer_Dim'!$A$2:$A$501,'Customer_Dim'!$I$2:$I$501)</f>
        <v>Platinum</v>
      </c>
      <c r="R937" s="1" t="str">
        <f>_xlfn.XLOOKUP(C937,'Customer_Dim'!$A$2:$A$501,'Customer_Dim'!$D$2:$D$501)</f>
        <v>Male</v>
      </c>
      <c r="S937" s="1" t="str">
        <f>_xlfn.XLOOKUP(C937,'Customer_Dim'!$A$2:$A$501,'Customer_Dim'!$L$2:$L$501)</f>
        <v>Middle Age</v>
      </c>
      <c r="T937" s="1" t="str">
        <f>_xlfn.XLOOKUP(E937,Store_Dim!$A$2:$A$21,Store_Dim!$C$2:$C$21)</f>
        <v>East</v>
      </c>
      <c r="U937" s="1" t="str">
        <f>_xlfn.XLOOKUP(E937,Store_Dim!$A$2:$A$21,Store_Dim!$E$2:$E$21)</f>
        <v>Online</v>
      </c>
      <c r="V937" s="1">
        <f>Table8[[#This Row],[Cost]]*Table8[[#This Row],[Quantity]]</f>
        <v>457.06</v>
      </c>
      <c r="W937" s="1">
        <f>Table8[[#This Row],[Total_Amount]]-Table8[[#This Row],[Total Cost]]</f>
        <v>-332.72400000000005</v>
      </c>
    </row>
    <row r="938" spans="1:23" hidden="1" x14ac:dyDescent="0.25">
      <c r="A938" t="s">
        <v>3113</v>
      </c>
      <c r="B938" s="3">
        <v>45933</v>
      </c>
      <c r="C938" t="s">
        <v>714</v>
      </c>
      <c r="D938" t="s">
        <v>1827</v>
      </c>
      <c r="E938" t="s">
        <v>1899</v>
      </c>
      <c r="F938" s="4">
        <f>IF(ISBLANK(Sales_Fact[[#This Row],[Quantity]]),MEDIAN(Sales_Fact[Quantity]),Sales_Fact[[#This Row],[Quantity]])</f>
        <v>3</v>
      </c>
      <c r="G938" s="1">
        <f>IF(ISBLANK(Sales_Fact[[#This Row],[Unit_Price]]),MEDIAN(Sales_Fact[Unit_Price]),Sales_Fact[[#This Row],[Unit_Price]])</f>
        <v>953.74</v>
      </c>
      <c r="H938" s="2">
        <f>IF(ISBLANK(Sales_Fact[[#This Row],[Discount]]),MEDIAN(Sales_Fact[Discount]),Sales_Fact[[#This Row],[Discount]])</f>
        <v>0.04</v>
      </c>
      <c r="I938" t="s">
        <v>1861</v>
      </c>
      <c r="J938" s="1">
        <f>Sales_Fact[[#This Row],[Quantity2]]*Sales_Fact[[#This Row],[Unit_Price3]]*(1-Sales_Fact[[#This Row],[Discount4]])</f>
        <v>2746.7712000000001</v>
      </c>
      <c r="K938" s="1">
        <f>Sales_Fact[[#This Row],[Quantity2]]*Sales_Fact[[#This Row],[Unit_Price3]]</f>
        <v>2861.2200000000003</v>
      </c>
      <c r="L938" s="1">
        <f>Sales_Fact[[#This Row],[Gross Amount]]*Sales_Fact[[#This Row],[Discount4]]</f>
        <v>114.44880000000001</v>
      </c>
      <c r="M938" s="1" t="str">
        <f>IF(Sales_Fact[[#This Row],[Total_Amount5]]&gt;1000,"High Value","Standard")</f>
        <v>High Value</v>
      </c>
      <c r="N938" s="1" t="str">
        <f>_xlfn.XLOOKUP(D938,Product_Dim!$A$2:$A$101,Product_Dim!$B$2:$B$101,"Not Found")</f>
        <v>Microwave Oven</v>
      </c>
      <c r="O938" s="1" t="str">
        <f>_xlfn.XLOOKUP(D938,Product_Dim!$A$2:$A$101,Product_Dim!$C$2:$C$101)</f>
        <v>Home</v>
      </c>
      <c r="P938" s="1">
        <f>_xlfn.XLOOKUP(D938,Product_Dim!$A$2:$A$101,Product_Dim!$H$2:$H$101)</f>
        <v>447.43</v>
      </c>
      <c r="Q938" s="1" t="str">
        <f>_xlfn.XLOOKUP(C938,'Customer_Dim'!$A$2:$A$501,'Customer_Dim'!$I$2:$I$501)</f>
        <v>Platinum</v>
      </c>
      <c r="R938" s="1" t="str">
        <f>_xlfn.XLOOKUP(C938,'Customer_Dim'!$A$2:$A$501,'Customer_Dim'!$D$2:$D$501)</f>
        <v>Male</v>
      </c>
      <c r="S938" s="1" t="str">
        <f>_xlfn.XLOOKUP(C938,'Customer_Dim'!$A$2:$A$501,'Customer_Dim'!$L$2:$L$501)</f>
        <v>Middle Age</v>
      </c>
      <c r="T938" s="1" t="str">
        <f>_xlfn.XLOOKUP(E938,Store_Dim!$A$2:$A$21,Store_Dim!$C$2:$C$21)</f>
        <v>East</v>
      </c>
      <c r="U938" s="1" t="str">
        <f>_xlfn.XLOOKUP(E938,Store_Dim!$A$2:$A$21,Store_Dim!$E$2:$E$21)</f>
        <v>Flagship</v>
      </c>
      <c r="V938" s="1">
        <f>Table8[[#This Row],[Cost]]*Table8[[#This Row],[Quantity]]</f>
        <v>1342.29</v>
      </c>
      <c r="W938" s="1">
        <f>Table8[[#This Row],[Total_Amount]]-Table8[[#This Row],[Total Cost]]</f>
        <v>1404.4812000000002</v>
      </c>
    </row>
    <row r="939" spans="1:23" hidden="1" x14ac:dyDescent="0.25">
      <c r="A939" t="s">
        <v>3415</v>
      </c>
      <c r="B939" s="3">
        <v>45499</v>
      </c>
      <c r="C939" t="s">
        <v>717</v>
      </c>
      <c r="D939" t="s">
        <v>1710</v>
      </c>
      <c r="E939" t="s">
        <v>1866</v>
      </c>
      <c r="F939" s="4">
        <f>IF(ISBLANK(Sales_Fact[[#This Row],[Quantity]]),MEDIAN(Sales_Fact[Quantity]),Sales_Fact[[#This Row],[Quantity]])</f>
        <v>3</v>
      </c>
      <c r="G939" s="1">
        <f>IF(ISBLANK(Sales_Fact[[#This Row],[Unit_Price]]),MEDIAN(Sales_Fact[Unit_Price]),Sales_Fact[[#This Row],[Unit_Price]])</f>
        <v>904.48</v>
      </c>
      <c r="H939" s="2">
        <f>IF(ISBLANK(Sales_Fact[[#This Row],[Discount]]),MEDIAN(Sales_Fact[Discount]),Sales_Fact[[#This Row],[Discount]])</f>
        <v>0.21</v>
      </c>
      <c r="I939" t="s">
        <v>1864</v>
      </c>
      <c r="J939" s="1">
        <f>Sales_Fact[[#This Row],[Quantity2]]*Sales_Fact[[#This Row],[Unit_Price3]]*(1-Sales_Fact[[#This Row],[Discount4]])</f>
        <v>2143.6176</v>
      </c>
      <c r="K939" s="1">
        <f>Sales_Fact[[#This Row],[Quantity2]]*Sales_Fact[[#This Row],[Unit_Price3]]</f>
        <v>2713.44</v>
      </c>
      <c r="L939" s="1">
        <f>Sales_Fact[[#This Row],[Gross Amount]]*Sales_Fact[[#This Row],[Discount4]]</f>
        <v>569.82240000000002</v>
      </c>
      <c r="M939" s="1" t="str">
        <f>IF(Sales_Fact[[#This Row],[Total_Amount5]]&gt;1000,"High Value","Standard")</f>
        <v>High Value</v>
      </c>
      <c r="N939" s="1" t="str">
        <f>_xlfn.XLOOKUP(D939,Product_Dim!$A$2:$A$101,Product_Dim!$B$2:$B$101,"Not Found")</f>
        <v>Men's Track Pants</v>
      </c>
      <c r="O939" s="1" t="str">
        <f>_xlfn.XLOOKUP(D939,Product_Dim!$A$2:$A$101,Product_Dim!$C$2:$C$101)</f>
        <v>Clothing</v>
      </c>
      <c r="P939" s="1">
        <f>_xlfn.XLOOKUP(D939,Product_Dim!$A$2:$A$101,Product_Dim!$H$2:$H$101)</f>
        <v>386.56</v>
      </c>
      <c r="Q939" s="1" t="str">
        <f>_xlfn.XLOOKUP(C939,'Customer_Dim'!$A$2:$A$501,'Customer_Dim'!$I$2:$I$501)</f>
        <v>Gold</v>
      </c>
      <c r="R939" s="1" t="str">
        <f>_xlfn.XLOOKUP(C939,'Customer_Dim'!$A$2:$A$501,'Customer_Dim'!$D$2:$D$501)</f>
        <v>Female</v>
      </c>
      <c r="S939" s="1" t="str">
        <f>_xlfn.XLOOKUP(C939,'Customer_Dim'!$A$2:$A$501,'Customer_Dim'!$L$2:$L$501)</f>
        <v>Middle Age</v>
      </c>
      <c r="T939" s="1" t="str">
        <f>_xlfn.XLOOKUP(E939,Store_Dim!$A$2:$A$21,Store_Dim!$C$2:$C$21)</f>
        <v>West</v>
      </c>
      <c r="U939" s="1" t="str">
        <f>_xlfn.XLOOKUP(E939,Store_Dim!$A$2:$A$21,Store_Dim!$E$2:$E$21)</f>
        <v>Online</v>
      </c>
      <c r="V939" s="1">
        <f>Table8[[#This Row],[Cost]]*Table8[[#This Row],[Quantity]]</f>
        <v>1159.68</v>
      </c>
      <c r="W939" s="1">
        <f>Table8[[#This Row],[Total_Amount]]-Table8[[#This Row],[Total Cost]]</f>
        <v>983.93759999999997</v>
      </c>
    </row>
    <row r="940" spans="1:23" hidden="1" x14ac:dyDescent="0.25">
      <c r="A940" t="s">
        <v>2543</v>
      </c>
      <c r="B940" s="3">
        <v>45397</v>
      </c>
      <c r="C940" t="s">
        <v>717</v>
      </c>
      <c r="D940" t="s">
        <v>1659</v>
      </c>
      <c r="E940" t="s">
        <v>1863</v>
      </c>
      <c r="F940" s="4">
        <f>IF(ISBLANK(Sales_Fact[[#This Row],[Quantity]]),MEDIAN(Sales_Fact[Quantity]),Sales_Fact[[#This Row],[Quantity]])</f>
        <v>3</v>
      </c>
      <c r="G940" s="1">
        <f>IF(ISBLANK(Sales_Fact[[#This Row],[Unit_Price]]),MEDIAN(Sales_Fact[Unit_Price]),Sales_Fact[[#This Row],[Unit_Price]])</f>
        <v>920.82</v>
      </c>
      <c r="H940" s="2">
        <f>IF(ISBLANK(Sales_Fact[[#This Row],[Discount]]),MEDIAN(Sales_Fact[Discount]),Sales_Fact[[#This Row],[Discount]])</f>
        <v>0.1</v>
      </c>
      <c r="I940" t="s">
        <v>1868</v>
      </c>
      <c r="J940" s="1">
        <f>Sales_Fact[[#This Row],[Quantity2]]*Sales_Fact[[#This Row],[Unit_Price3]]*(1-Sales_Fact[[#This Row],[Discount4]])</f>
        <v>2486.2139999999999</v>
      </c>
      <c r="K940" s="1">
        <f>Sales_Fact[[#This Row],[Quantity2]]*Sales_Fact[[#This Row],[Unit_Price3]]</f>
        <v>2762.46</v>
      </c>
      <c r="L940" s="1">
        <f>Sales_Fact[[#This Row],[Gross Amount]]*Sales_Fact[[#This Row],[Discount4]]</f>
        <v>276.24600000000004</v>
      </c>
      <c r="M940" s="1" t="str">
        <f>IF(Sales_Fact[[#This Row],[Total_Amount5]]&gt;1000,"High Value","Standard")</f>
        <v>High Value</v>
      </c>
      <c r="N940" s="1" t="str">
        <f>_xlfn.XLOOKUP(D940,Product_Dim!$A$2:$A$101,Product_Dim!$B$2:$B$101,"Not Found")</f>
        <v>Women's Summer Dress</v>
      </c>
      <c r="O940" s="1" t="str">
        <f>_xlfn.XLOOKUP(D940,Product_Dim!$A$2:$A$101,Product_Dim!$C$2:$C$101)</f>
        <v>Clothing</v>
      </c>
      <c r="P940" s="1">
        <f>_xlfn.XLOOKUP(D940,Product_Dim!$A$2:$A$101,Product_Dim!$H$2:$H$101)</f>
        <v>223.43</v>
      </c>
      <c r="Q940" s="1" t="str">
        <f>_xlfn.XLOOKUP(C940,'Customer_Dim'!$A$2:$A$501,'Customer_Dim'!$I$2:$I$501)</f>
        <v>Gold</v>
      </c>
      <c r="R940" s="1" t="str">
        <f>_xlfn.XLOOKUP(C940,'Customer_Dim'!$A$2:$A$501,'Customer_Dim'!$D$2:$D$501)</f>
        <v>Female</v>
      </c>
      <c r="S940" s="1" t="str">
        <f>_xlfn.XLOOKUP(C940,'Customer_Dim'!$A$2:$A$501,'Customer_Dim'!$L$2:$L$501)</f>
        <v>Middle Age</v>
      </c>
      <c r="T940" s="1" t="str">
        <f>_xlfn.XLOOKUP(E940,Store_Dim!$A$2:$A$21,Store_Dim!$C$2:$C$21)</f>
        <v>North</v>
      </c>
      <c r="U940" s="1" t="str">
        <f>_xlfn.XLOOKUP(E940,Store_Dim!$A$2:$A$21,Store_Dim!$E$2:$E$21)</f>
        <v>Flagship</v>
      </c>
      <c r="V940" s="1">
        <f>Table8[[#This Row],[Cost]]*Table8[[#This Row],[Quantity]]</f>
        <v>670.29</v>
      </c>
      <c r="W940" s="1">
        <f>Table8[[#This Row],[Total_Amount]]-Table8[[#This Row],[Total Cost]]</f>
        <v>1815.924</v>
      </c>
    </row>
    <row r="941" spans="1:23" x14ac:dyDescent="0.25">
      <c r="A941" t="s">
        <v>3619</v>
      </c>
      <c r="B941" s="3">
        <v>45231</v>
      </c>
      <c r="C941" t="s">
        <v>717</v>
      </c>
      <c r="D941" t="s">
        <v>1833</v>
      </c>
      <c r="E941" t="s">
        <v>1901</v>
      </c>
      <c r="F941" s="4">
        <f>IF(ISBLANK(Sales_Fact[[#This Row],[Quantity]]),MEDIAN(Sales_Fact[Quantity]),Sales_Fact[[#This Row],[Quantity]])</f>
        <v>1</v>
      </c>
      <c r="G941" s="21">
        <f>IF(ISBLANK(Sales_Fact[[#This Row],[Unit_Price]]),MEDIAN(Sales_Fact[Unit_Price]),Sales_Fact[[#This Row],[Unit_Price]])</f>
        <v>182.28</v>
      </c>
      <c r="H941" s="2">
        <f>IF(ISBLANK(Sales_Fact[[#This Row],[Discount]]),MEDIAN(Sales_Fact[Discount]),Sales_Fact[[#This Row],[Discount]])</f>
        <v>0.15</v>
      </c>
      <c r="I941" t="s">
        <v>1864</v>
      </c>
      <c r="J941" s="21">
        <f>Sales_Fact[[#This Row],[Quantity2]]*Sales_Fact[[#This Row],[Unit_Price3]]*(1-Sales_Fact[[#This Row],[Discount4]])</f>
        <v>154.93799999999999</v>
      </c>
      <c r="K941" s="21">
        <f>Sales_Fact[[#This Row],[Quantity2]]*Sales_Fact[[#This Row],[Unit_Price3]]</f>
        <v>182.28</v>
      </c>
      <c r="L941" s="21">
        <f>Sales_Fact[[#This Row],[Gross Amount]]*Sales_Fact[[#This Row],[Discount4]]</f>
        <v>27.341999999999999</v>
      </c>
      <c r="M941" s="1" t="str">
        <f>IF(Sales_Fact[[#This Row],[Total_Amount5]]&gt;1000,"High Value","Standard")</f>
        <v>Standard</v>
      </c>
      <c r="N941" s="1" t="str">
        <f>_xlfn.XLOOKUP(D941,Product_Dim!$A$2:$A$101,Product_Dim!$B$2:$B$101,"Not Found")</f>
        <v>Vitamin E Body Lotion</v>
      </c>
      <c r="O941" s="1" t="str">
        <f>_xlfn.XLOOKUP(D941,Product_Dim!$A$2:$A$101,Product_Dim!$C$2:$C$101)</f>
        <v>Beauty</v>
      </c>
      <c r="P941" s="1">
        <f>_xlfn.XLOOKUP(D941,Product_Dim!$A$2:$A$101,Product_Dim!$H$2:$H$101)</f>
        <v>358.47</v>
      </c>
      <c r="Q941" s="1" t="str">
        <f>_xlfn.XLOOKUP(C941,'Customer_Dim'!$A$2:$A$501,'Customer_Dim'!$I$2:$I$501)</f>
        <v>Gold</v>
      </c>
      <c r="R941" s="1" t="str">
        <f>_xlfn.XLOOKUP(C941,'Customer_Dim'!$A$2:$A$501,'Customer_Dim'!$D$2:$D$501)</f>
        <v>Female</v>
      </c>
      <c r="S941" s="1" t="str">
        <f>_xlfn.XLOOKUP(C941,'Customer_Dim'!$A$2:$A$501,'Customer_Dim'!$L$2:$L$501)</f>
        <v>Middle Age</v>
      </c>
      <c r="T941" s="1" t="str">
        <f>_xlfn.XLOOKUP(E941,Store_Dim!$A$2:$A$21,Store_Dim!$C$2:$C$21)</f>
        <v>East</v>
      </c>
      <c r="U941" s="1" t="str">
        <f>_xlfn.XLOOKUP(E941,Store_Dim!$A$2:$A$21,Store_Dim!$E$2:$E$21)</f>
        <v>Online</v>
      </c>
      <c r="V941" s="21">
        <f>Table8[[#This Row],[Cost]]*Table8[[#This Row],[Quantity]]</f>
        <v>358.47</v>
      </c>
      <c r="W941" s="21">
        <f>Table8[[#This Row],[Total_Amount]]-Table8[[#This Row],[Total Cost]]</f>
        <v>-203.53200000000004</v>
      </c>
    </row>
    <row r="942" spans="1:23" hidden="1" x14ac:dyDescent="0.25">
      <c r="A942" t="s">
        <v>3449</v>
      </c>
      <c r="B942" s="3">
        <v>45281</v>
      </c>
      <c r="C942" t="s">
        <v>717</v>
      </c>
      <c r="D942" t="s">
        <v>1719</v>
      </c>
      <c r="E942" t="s">
        <v>1860</v>
      </c>
      <c r="F942" s="4">
        <f>IF(ISBLANK(Sales_Fact[[#This Row],[Quantity]]),MEDIAN(Sales_Fact[Quantity]),Sales_Fact[[#This Row],[Quantity]])</f>
        <v>3</v>
      </c>
      <c r="G942" s="1">
        <f>IF(ISBLANK(Sales_Fact[[#This Row],[Unit_Price]]),MEDIAN(Sales_Fact[Unit_Price]),Sales_Fact[[#This Row],[Unit_Price]])</f>
        <v>938.68</v>
      </c>
      <c r="H942" s="2">
        <f>IF(ISBLANK(Sales_Fact[[#This Row],[Discount]]),MEDIAN(Sales_Fact[Discount]),Sales_Fact[[#This Row],[Discount]])</f>
        <v>0.14000000000000001</v>
      </c>
      <c r="I942" t="s">
        <v>1861</v>
      </c>
      <c r="J942" s="1">
        <f>Sales_Fact[[#This Row],[Quantity2]]*Sales_Fact[[#This Row],[Unit_Price3]]*(1-Sales_Fact[[#This Row],[Discount4]])</f>
        <v>2421.7943999999998</v>
      </c>
      <c r="K942" s="1">
        <f>Sales_Fact[[#This Row],[Quantity2]]*Sales_Fact[[#This Row],[Unit_Price3]]</f>
        <v>2816.04</v>
      </c>
      <c r="L942" s="1">
        <f>Sales_Fact[[#This Row],[Gross Amount]]*Sales_Fact[[#This Row],[Discount4]]</f>
        <v>394.24560000000002</v>
      </c>
      <c r="M942" s="1" t="str">
        <f>IF(Sales_Fact[[#This Row],[Total_Amount5]]&gt;1000,"High Value","Standard")</f>
        <v>High Value</v>
      </c>
      <c r="N942" s="1" t="str">
        <f>_xlfn.XLOOKUP(D942,Product_Dim!$A$2:$A$101,Product_Dim!$B$2:$B$101,"Not Found")</f>
        <v>Premium Blanket Throw</v>
      </c>
      <c r="O942" s="1" t="str">
        <f>_xlfn.XLOOKUP(D942,Product_Dim!$A$2:$A$101,Product_Dim!$C$2:$C$101)</f>
        <v>Home</v>
      </c>
      <c r="P942" s="1">
        <f>_xlfn.XLOOKUP(D942,Product_Dim!$A$2:$A$101,Product_Dim!$H$2:$H$101)</f>
        <v>461.47</v>
      </c>
      <c r="Q942" s="1" t="str">
        <f>_xlfn.XLOOKUP(C942,'Customer_Dim'!$A$2:$A$501,'Customer_Dim'!$I$2:$I$501)</f>
        <v>Gold</v>
      </c>
      <c r="R942" s="1" t="str">
        <f>_xlfn.XLOOKUP(C942,'Customer_Dim'!$A$2:$A$501,'Customer_Dim'!$D$2:$D$501)</f>
        <v>Female</v>
      </c>
      <c r="S942" s="1" t="str">
        <f>_xlfn.XLOOKUP(C942,'Customer_Dim'!$A$2:$A$501,'Customer_Dim'!$L$2:$L$501)</f>
        <v>Middle Age</v>
      </c>
      <c r="T942" s="1" t="str">
        <f>_xlfn.XLOOKUP(E942,Store_Dim!$A$2:$A$21,Store_Dim!$C$2:$C$21)</f>
        <v>North</v>
      </c>
      <c r="U942" s="1" t="str">
        <f>_xlfn.XLOOKUP(E942,Store_Dim!$A$2:$A$21,Store_Dim!$E$2:$E$21)</f>
        <v>Outlet</v>
      </c>
      <c r="V942" s="1">
        <f>Table8[[#This Row],[Cost]]*Table8[[#This Row],[Quantity]]</f>
        <v>1384.41</v>
      </c>
      <c r="W942" s="1">
        <f>Table8[[#This Row],[Total_Amount]]-Table8[[#This Row],[Total Cost]]</f>
        <v>1037.3843999999997</v>
      </c>
    </row>
    <row r="943" spans="1:23" hidden="1" x14ac:dyDescent="0.25">
      <c r="A943" t="s">
        <v>2765</v>
      </c>
      <c r="B943" s="3">
        <v>45411</v>
      </c>
      <c r="C943" t="s">
        <v>717</v>
      </c>
      <c r="D943" t="s">
        <v>1839</v>
      </c>
      <c r="E943" t="s">
        <v>1899</v>
      </c>
      <c r="F943" s="4">
        <f>IF(ISBLANK(Sales_Fact[[#This Row],[Quantity]]),MEDIAN(Sales_Fact[Quantity]),Sales_Fact[[#This Row],[Quantity]])</f>
        <v>3</v>
      </c>
      <c r="G943" s="1">
        <f>IF(ISBLANK(Sales_Fact[[#This Row],[Unit_Price]]),MEDIAN(Sales_Fact[Unit_Price]),Sales_Fact[[#This Row],[Unit_Price]])</f>
        <v>219.96</v>
      </c>
      <c r="H943" s="2">
        <f>IF(ISBLANK(Sales_Fact[[#This Row],[Discount]]),MEDIAN(Sales_Fact[Discount]),Sales_Fact[[#This Row],[Discount]])</f>
        <v>0.18</v>
      </c>
      <c r="I943" t="s">
        <v>1861</v>
      </c>
      <c r="J943" s="1">
        <f>Sales_Fact[[#This Row],[Quantity2]]*Sales_Fact[[#This Row],[Unit_Price3]]*(1-Sales_Fact[[#This Row],[Discount4]])</f>
        <v>541.10160000000008</v>
      </c>
      <c r="K943" s="1">
        <f>Sales_Fact[[#This Row],[Quantity2]]*Sales_Fact[[#This Row],[Unit_Price3]]</f>
        <v>659.88</v>
      </c>
      <c r="L943" s="1">
        <f>Sales_Fact[[#This Row],[Gross Amount]]*Sales_Fact[[#This Row],[Discount4]]</f>
        <v>118.77839999999999</v>
      </c>
      <c r="M943" s="1" t="str">
        <f>IF(Sales_Fact[[#This Row],[Total_Amount5]]&gt;1000,"High Value","Standard")</f>
        <v>Standard</v>
      </c>
      <c r="N943" s="1" t="str">
        <f>_xlfn.XLOOKUP(D943,Product_Dim!$A$2:$A$101,Product_Dim!$B$2:$B$101,"Not Found")</f>
        <v>Women's Formal Blazer</v>
      </c>
      <c r="O943" s="1" t="str">
        <f>_xlfn.XLOOKUP(D943,Product_Dim!$A$2:$A$101,Product_Dim!$C$2:$C$101)</f>
        <v>Clothing</v>
      </c>
      <c r="P943" s="1">
        <f>_xlfn.XLOOKUP(D943,Product_Dim!$A$2:$A$101,Product_Dim!$H$2:$H$101)</f>
        <v>358.47</v>
      </c>
      <c r="Q943" s="1" t="str">
        <f>_xlfn.XLOOKUP(C943,'Customer_Dim'!$A$2:$A$501,'Customer_Dim'!$I$2:$I$501)</f>
        <v>Gold</v>
      </c>
      <c r="R943" s="1" t="str">
        <f>_xlfn.XLOOKUP(C943,'Customer_Dim'!$A$2:$A$501,'Customer_Dim'!$D$2:$D$501)</f>
        <v>Female</v>
      </c>
      <c r="S943" s="1" t="str">
        <f>_xlfn.XLOOKUP(C943,'Customer_Dim'!$A$2:$A$501,'Customer_Dim'!$L$2:$L$501)</f>
        <v>Middle Age</v>
      </c>
      <c r="T943" s="1" t="str">
        <f>_xlfn.XLOOKUP(E943,Store_Dim!$A$2:$A$21,Store_Dim!$C$2:$C$21)</f>
        <v>East</v>
      </c>
      <c r="U943" s="1" t="str">
        <f>_xlfn.XLOOKUP(E943,Store_Dim!$A$2:$A$21,Store_Dim!$E$2:$E$21)</f>
        <v>Flagship</v>
      </c>
      <c r="V943" s="1">
        <f>Table8[[#This Row],[Cost]]*Table8[[#This Row],[Quantity]]</f>
        <v>1075.4100000000001</v>
      </c>
      <c r="W943" s="1">
        <f>Table8[[#This Row],[Total_Amount]]-Table8[[#This Row],[Total Cost]]</f>
        <v>-534.30840000000001</v>
      </c>
    </row>
    <row r="944" spans="1:23" hidden="1" x14ac:dyDescent="0.25">
      <c r="A944" t="s">
        <v>3035</v>
      </c>
      <c r="B944" s="3">
        <v>45854</v>
      </c>
      <c r="C944" t="s">
        <v>717</v>
      </c>
      <c r="D944" t="s">
        <v>1824</v>
      </c>
      <c r="E944" t="s">
        <v>1879</v>
      </c>
      <c r="F944" s="4">
        <f>IF(ISBLANK(Sales_Fact[[#This Row],[Quantity]]),MEDIAN(Sales_Fact[Quantity]),Sales_Fact[[#This Row],[Quantity]])</f>
        <v>3</v>
      </c>
      <c r="G944" s="1">
        <f>IF(ISBLANK(Sales_Fact[[#This Row],[Unit_Price]]),MEDIAN(Sales_Fact[Unit_Price]),Sales_Fact[[#This Row],[Unit_Price]])</f>
        <v>385.74</v>
      </c>
      <c r="H944" s="2">
        <f>IF(ISBLANK(Sales_Fact[[#This Row],[Discount]]),MEDIAN(Sales_Fact[Discount]),Sales_Fact[[#This Row],[Discount]])</f>
        <v>0.27</v>
      </c>
      <c r="I944" t="s">
        <v>1864</v>
      </c>
      <c r="J944" s="1">
        <f>Sales_Fact[[#This Row],[Quantity2]]*Sales_Fact[[#This Row],[Unit_Price3]]*(1-Sales_Fact[[#This Row],[Discount4]])</f>
        <v>844.77059999999994</v>
      </c>
      <c r="K944" s="1">
        <f>Sales_Fact[[#This Row],[Quantity2]]*Sales_Fact[[#This Row],[Unit_Price3]]</f>
        <v>1157.22</v>
      </c>
      <c r="L944" s="1">
        <f>Sales_Fact[[#This Row],[Gross Amount]]*Sales_Fact[[#This Row],[Discount4]]</f>
        <v>312.44940000000003</v>
      </c>
      <c r="M944" s="1" t="str">
        <f>IF(Sales_Fact[[#This Row],[Total_Amount5]]&gt;1000,"High Value","Standard")</f>
        <v>Standard</v>
      </c>
      <c r="N944" s="1" t="str">
        <f>_xlfn.XLOOKUP(D944,Product_Dim!$A$2:$A$101,Product_Dim!$B$2:$B$101,"Not Found")</f>
        <v>Women's High Heels</v>
      </c>
      <c r="O944" s="1" t="str">
        <f>_xlfn.XLOOKUP(D944,Product_Dim!$A$2:$A$101,Product_Dim!$C$2:$C$101)</f>
        <v>Clothing</v>
      </c>
      <c r="P944" s="1">
        <f>_xlfn.XLOOKUP(D944,Product_Dim!$A$2:$A$101,Product_Dim!$H$2:$H$101)</f>
        <v>438.25</v>
      </c>
      <c r="Q944" s="1" t="str">
        <f>_xlfn.XLOOKUP(C944,'Customer_Dim'!$A$2:$A$501,'Customer_Dim'!$I$2:$I$501)</f>
        <v>Gold</v>
      </c>
      <c r="R944" s="1" t="str">
        <f>_xlfn.XLOOKUP(C944,'Customer_Dim'!$A$2:$A$501,'Customer_Dim'!$D$2:$D$501)</f>
        <v>Female</v>
      </c>
      <c r="S944" s="1" t="str">
        <f>_xlfn.XLOOKUP(C944,'Customer_Dim'!$A$2:$A$501,'Customer_Dim'!$L$2:$L$501)</f>
        <v>Middle Age</v>
      </c>
      <c r="T944" s="1" t="str">
        <f>_xlfn.XLOOKUP(E944,Store_Dim!$A$2:$A$21,Store_Dim!$C$2:$C$21)</f>
        <v>East</v>
      </c>
      <c r="U944" s="1" t="str">
        <f>_xlfn.XLOOKUP(E944,Store_Dim!$A$2:$A$21,Store_Dim!$E$2:$E$21)</f>
        <v>Flagship</v>
      </c>
      <c r="V944" s="1">
        <f>Table8[[#This Row],[Cost]]*Table8[[#This Row],[Quantity]]</f>
        <v>1314.75</v>
      </c>
      <c r="W944" s="1">
        <f>Table8[[#This Row],[Total_Amount]]-Table8[[#This Row],[Total Cost]]</f>
        <v>-469.97940000000006</v>
      </c>
    </row>
    <row r="945" spans="1:23" hidden="1" x14ac:dyDescent="0.25">
      <c r="A945" t="s">
        <v>3358</v>
      </c>
      <c r="B945" s="3">
        <v>45356</v>
      </c>
      <c r="C945" t="s">
        <v>717</v>
      </c>
      <c r="D945" t="s">
        <v>1797</v>
      </c>
      <c r="E945" t="s">
        <v>1863</v>
      </c>
      <c r="F945" s="4">
        <f>IF(ISBLANK(Sales_Fact[[#This Row],[Quantity]]),MEDIAN(Sales_Fact[Quantity]),Sales_Fact[[#This Row],[Quantity]])</f>
        <v>2</v>
      </c>
      <c r="G945" s="1">
        <f>IF(ISBLANK(Sales_Fact[[#This Row],[Unit_Price]]),MEDIAN(Sales_Fact[Unit_Price]),Sales_Fact[[#This Row],[Unit_Price]])</f>
        <v>830.94</v>
      </c>
      <c r="H945" s="2">
        <f>IF(ISBLANK(Sales_Fact[[#This Row],[Discount]]),MEDIAN(Sales_Fact[Discount]),Sales_Fact[[#This Row],[Discount]])</f>
        <v>0.28000000000000003</v>
      </c>
      <c r="I945" t="s">
        <v>1868</v>
      </c>
      <c r="J945" s="1">
        <f>Sales_Fact[[#This Row],[Quantity2]]*Sales_Fact[[#This Row],[Unit_Price3]]*(1-Sales_Fact[[#This Row],[Discount4]])</f>
        <v>1196.5536</v>
      </c>
      <c r="K945" s="1">
        <f>Sales_Fact[[#This Row],[Quantity2]]*Sales_Fact[[#This Row],[Unit_Price3]]</f>
        <v>1661.88</v>
      </c>
      <c r="L945" s="1">
        <f>Sales_Fact[[#This Row],[Gross Amount]]*Sales_Fact[[#This Row],[Discount4]]</f>
        <v>465.32640000000009</v>
      </c>
      <c r="M945" s="1" t="str">
        <f>IF(Sales_Fact[[#This Row],[Total_Amount5]]&gt;1000,"High Value","Standard")</f>
        <v>High Value</v>
      </c>
      <c r="N945" s="1" t="str">
        <f>_xlfn.XLOOKUP(D945,Product_Dim!$A$2:$A$101,Product_Dim!$B$2:$B$101,"Not Found")</f>
        <v>Fitness Resistance Bands</v>
      </c>
      <c r="O945" s="1" t="str">
        <f>_xlfn.XLOOKUP(D945,Product_Dim!$A$2:$A$101,Product_Dim!$C$2:$C$101)</f>
        <v>Sports</v>
      </c>
      <c r="P945" s="1">
        <f>_xlfn.XLOOKUP(D945,Product_Dim!$A$2:$A$101,Product_Dim!$H$2:$H$101)</f>
        <v>152.91999999999999</v>
      </c>
      <c r="Q945" s="1" t="str">
        <f>_xlfn.XLOOKUP(C945,'Customer_Dim'!$A$2:$A$501,'Customer_Dim'!$I$2:$I$501)</f>
        <v>Gold</v>
      </c>
      <c r="R945" s="1" t="str">
        <f>_xlfn.XLOOKUP(C945,'Customer_Dim'!$A$2:$A$501,'Customer_Dim'!$D$2:$D$501)</f>
        <v>Female</v>
      </c>
      <c r="S945" s="1" t="str">
        <f>_xlfn.XLOOKUP(C945,'Customer_Dim'!$A$2:$A$501,'Customer_Dim'!$L$2:$L$501)</f>
        <v>Middle Age</v>
      </c>
      <c r="T945" s="1" t="str">
        <f>_xlfn.XLOOKUP(E945,Store_Dim!$A$2:$A$21,Store_Dim!$C$2:$C$21)</f>
        <v>North</v>
      </c>
      <c r="U945" s="1" t="str">
        <f>_xlfn.XLOOKUP(E945,Store_Dim!$A$2:$A$21,Store_Dim!$E$2:$E$21)</f>
        <v>Flagship</v>
      </c>
      <c r="V945" s="1">
        <f>Table8[[#This Row],[Cost]]*Table8[[#This Row],[Quantity]]</f>
        <v>305.83999999999997</v>
      </c>
      <c r="W945" s="1">
        <f>Table8[[#This Row],[Total_Amount]]-Table8[[#This Row],[Total Cost]]</f>
        <v>890.71360000000004</v>
      </c>
    </row>
    <row r="946" spans="1:23" hidden="1" x14ac:dyDescent="0.25">
      <c r="A946" t="s">
        <v>3503</v>
      </c>
      <c r="B946" s="3">
        <v>45742</v>
      </c>
      <c r="C946" t="s">
        <v>717</v>
      </c>
      <c r="D946" t="s">
        <v>1680</v>
      </c>
      <c r="E946" t="s">
        <v>1890</v>
      </c>
      <c r="F946" s="4">
        <f>IF(ISBLANK(Sales_Fact[[#This Row],[Quantity]]),MEDIAN(Sales_Fact[Quantity]),Sales_Fact[[#This Row],[Quantity]])</f>
        <v>3</v>
      </c>
      <c r="G946" s="1">
        <f>IF(ISBLANK(Sales_Fact[[#This Row],[Unit_Price]]),MEDIAN(Sales_Fact[Unit_Price]),Sales_Fact[[#This Row],[Unit_Price]])</f>
        <v>462.75</v>
      </c>
      <c r="H946" s="2">
        <f>IF(ISBLANK(Sales_Fact[[#This Row],[Discount]]),MEDIAN(Sales_Fact[Discount]),Sales_Fact[[#This Row],[Discount]])</f>
        <v>0.22</v>
      </c>
      <c r="I946" t="s">
        <v>1864</v>
      </c>
      <c r="J946" s="1">
        <f>Sales_Fact[[#This Row],[Quantity2]]*Sales_Fact[[#This Row],[Unit_Price3]]*(1-Sales_Fact[[#This Row],[Discount4]])</f>
        <v>1082.835</v>
      </c>
      <c r="K946" s="1">
        <f>Sales_Fact[[#This Row],[Quantity2]]*Sales_Fact[[#This Row],[Unit_Price3]]</f>
        <v>1388.25</v>
      </c>
      <c r="L946" s="1">
        <f>Sales_Fact[[#This Row],[Gross Amount]]*Sales_Fact[[#This Row],[Discount4]]</f>
        <v>305.41500000000002</v>
      </c>
      <c r="M946" s="1" t="str">
        <f>IF(Sales_Fact[[#This Row],[Total_Amount5]]&gt;1000,"High Value","Standard")</f>
        <v>High Value</v>
      </c>
      <c r="N946" s="1" t="str">
        <f>_xlfn.XLOOKUP(D946,Product_Dim!$A$2:$A$101,Product_Dim!$B$2:$B$101,"Not Found")</f>
        <v>USB External Hard Drive</v>
      </c>
      <c r="O946" s="1" t="str">
        <f>_xlfn.XLOOKUP(D946,Product_Dim!$A$2:$A$101,Product_Dim!$C$2:$C$101)</f>
        <v>Electronics</v>
      </c>
      <c r="P946" s="1">
        <f>_xlfn.XLOOKUP(D946,Product_Dim!$A$2:$A$101,Product_Dim!$H$2:$H$101)</f>
        <v>253.33</v>
      </c>
      <c r="Q946" s="1" t="str">
        <f>_xlfn.XLOOKUP(C946,'Customer_Dim'!$A$2:$A$501,'Customer_Dim'!$I$2:$I$501)</f>
        <v>Gold</v>
      </c>
      <c r="R946" s="1" t="str">
        <f>_xlfn.XLOOKUP(C946,'Customer_Dim'!$A$2:$A$501,'Customer_Dim'!$D$2:$D$501)</f>
        <v>Female</v>
      </c>
      <c r="S946" s="1" t="str">
        <f>_xlfn.XLOOKUP(C946,'Customer_Dim'!$A$2:$A$501,'Customer_Dim'!$L$2:$L$501)</f>
        <v>Middle Age</v>
      </c>
      <c r="T946" s="1" t="str">
        <f>_xlfn.XLOOKUP(E946,Store_Dim!$A$2:$A$21,Store_Dim!$C$2:$C$21)</f>
        <v>South</v>
      </c>
      <c r="U946" s="1" t="str">
        <f>_xlfn.XLOOKUP(E946,Store_Dim!$A$2:$A$21,Store_Dim!$E$2:$E$21)</f>
        <v>Flagship</v>
      </c>
      <c r="V946" s="1">
        <f>Table8[[#This Row],[Cost]]*Table8[[#This Row],[Quantity]]</f>
        <v>759.99</v>
      </c>
      <c r="W946" s="1">
        <f>Table8[[#This Row],[Total_Amount]]-Table8[[#This Row],[Total Cost]]</f>
        <v>322.84500000000003</v>
      </c>
    </row>
    <row r="947" spans="1:23" hidden="1" x14ac:dyDescent="0.25">
      <c r="A947" t="s">
        <v>3536</v>
      </c>
      <c r="B947" s="3">
        <v>45606</v>
      </c>
      <c r="C947" t="s">
        <v>717</v>
      </c>
      <c r="D947" t="s">
        <v>1668</v>
      </c>
      <c r="E947" t="s">
        <v>1913</v>
      </c>
      <c r="F947" s="4">
        <f>IF(ISBLANK(Sales_Fact[[#This Row],[Quantity]]),MEDIAN(Sales_Fact[Quantity]),Sales_Fact[[#This Row],[Quantity]])</f>
        <v>4</v>
      </c>
      <c r="G947" s="1">
        <f>IF(ISBLANK(Sales_Fact[[#This Row],[Unit_Price]]),MEDIAN(Sales_Fact[Unit_Price]),Sales_Fact[[#This Row],[Unit_Price]])</f>
        <v>973.9</v>
      </c>
      <c r="H947" s="2">
        <f>IF(ISBLANK(Sales_Fact[[#This Row],[Discount]]),MEDIAN(Sales_Fact[Discount]),Sales_Fact[[#This Row],[Discount]])</f>
        <v>0.02</v>
      </c>
      <c r="I947" t="s">
        <v>1861</v>
      </c>
      <c r="J947" s="1">
        <f>Sales_Fact[[#This Row],[Quantity2]]*Sales_Fact[[#This Row],[Unit_Price3]]*(1-Sales_Fact[[#This Row],[Discount4]])</f>
        <v>3817.6879999999996</v>
      </c>
      <c r="K947" s="1">
        <f>Sales_Fact[[#This Row],[Quantity2]]*Sales_Fact[[#This Row],[Unit_Price3]]</f>
        <v>3895.6</v>
      </c>
      <c r="L947" s="1">
        <f>Sales_Fact[[#This Row],[Gross Amount]]*Sales_Fact[[#This Row],[Discount4]]</f>
        <v>77.912000000000006</v>
      </c>
      <c r="M947" s="1" t="str">
        <f>IF(Sales_Fact[[#This Row],[Total_Amount5]]&gt;1000,"High Value","Standard")</f>
        <v>High Value</v>
      </c>
      <c r="N947" s="1" t="str">
        <f>_xlfn.XLOOKUP(D947,Product_Dim!$A$2:$A$101,Product_Dim!$B$2:$B$101,"Not Found")</f>
        <v>Portable Power Bank</v>
      </c>
      <c r="O947" s="1" t="str">
        <f>_xlfn.XLOOKUP(D947,Product_Dim!$A$2:$A$101,Product_Dim!$C$2:$C$101)</f>
        <v>Electronics</v>
      </c>
      <c r="P947" s="1">
        <f>_xlfn.XLOOKUP(D947,Product_Dim!$A$2:$A$101,Product_Dim!$H$2:$H$101)</f>
        <v>326.06</v>
      </c>
      <c r="Q947" s="1" t="str">
        <f>_xlfn.XLOOKUP(C947,'Customer_Dim'!$A$2:$A$501,'Customer_Dim'!$I$2:$I$501)</f>
        <v>Gold</v>
      </c>
      <c r="R947" s="1" t="str">
        <f>_xlfn.XLOOKUP(C947,'Customer_Dim'!$A$2:$A$501,'Customer_Dim'!$D$2:$D$501)</f>
        <v>Female</v>
      </c>
      <c r="S947" s="1" t="str">
        <f>_xlfn.XLOOKUP(C947,'Customer_Dim'!$A$2:$A$501,'Customer_Dim'!$L$2:$L$501)</f>
        <v>Middle Age</v>
      </c>
      <c r="T947" s="1" t="str">
        <f>_xlfn.XLOOKUP(E947,Store_Dim!$A$2:$A$21,Store_Dim!$C$2:$C$21)</f>
        <v>North</v>
      </c>
      <c r="U947" s="1" t="str">
        <f>_xlfn.XLOOKUP(E947,Store_Dim!$A$2:$A$21,Store_Dim!$E$2:$E$21)</f>
        <v>Online</v>
      </c>
      <c r="V947" s="1">
        <f>Table8[[#This Row],[Cost]]*Table8[[#This Row],[Quantity]]</f>
        <v>1304.24</v>
      </c>
      <c r="W947" s="1">
        <f>Table8[[#This Row],[Total_Amount]]-Table8[[#This Row],[Total Cost]]</f>
        <v>2513.4479999999994</v>
      </c>
    </row>
    <row r="948" spans="1:23" hidden="1" x14ac:dyDescent="0.25">
      <c r="A948" t="s">
        <v>2155</v>
      </c>
      <c r="B948" s="3">
        <v>45803</v>
      </c>
      <c r="C948" t="s">
        <v>717</v>
      </c>
      <c r="D948" t="s">
        <v>1662</v>
      </c>
      <c r="E948" t="s">
        <v>1879</v>
      </c>
      <c r="F948" s="4">
        <f>IF(ISBLANK(Sales_Fact[[#This Row],[Quantity]]),MEDIAN(Sales_Fact[Quantity]),Sales_Fact[[#This Row],[Quantity]])</f>
        <v>2</v>
      </c>
      <c r="G948" s="1">
        <f>IF(ISBLANK(Sales_Fact[[#This Row],[Unit_Price]]),MEDIAN(Sales_Fact[Unit_Price]),Sales_Fact[[#This Row],[Unit_Price]])</f>
        <v>157.18</v>
      </c>
      <c r="H948" s="2">
        <f>IF(ISBLANK(Sales_Fact[[#This Row],[Discount]]),MEDIAN(Sales_Fact[Discount]),Sales_Fact[[#This Row],[Discount]])</f>
        <v>0.15</v>
      </c>
      <c r="I948" t="s">
        <v>1864</v>
      </c>
      <c r="J948" s="1">
        <f>Sales_Fact[[#This Row],[Quantity2]]*Sales_Fact[[#This Row],[Unit_Price3]]*(1-Sales_Fact[[#This Row],[Discount4]])</f>
        <v>267.20600000000002</v>
      </c>
      <c r="K948" s="1">
        <f>Sales_Fact[[#This Row],[Quantity2]]*Sales_Fact[[#This Row],[Unit_Price3]]</f>
        <v>314.36</v>
      </c>
      <c r="L948" s="1">
        <f>Sales_Fact[[#This Row],[Gross Amount]]*Sales_Fact[[#This Row],[Discount4]]</f>
        <v>47.154000000000003</v>
      </c>
      <c r="M948" s="1" t="str">
        <f>IF(Sales_Fact[[#This Row],[Total_Amount5]]&gt;1000,"High Value","Standard")</f>
        <v>Standard</v>
      </c>
      <c r="N948" s="1" t="str">
        <f>_xlfn.XLOOKUP(D948,Product_Dim!$A$2:$A$101,Product_Dim!$B$2:$B$101,"Not Found")</f>
        <v>Men's Casual Sneakers</v>
      </c>
      <c r="O948" s="1" t="str">
        <f>_xlfn.XLOOKUP(D948,Product_Dim!$A$2:$A$101,Product_Dim!$C$2:$C$101)</f>
        <v>Clothing</v>
      </c>
      <c r="P948" s="1">
        <f>_xlfn.XLOOKUP(D948,Product_Dim!$A$2:$A$101,Product_Dim!$H$2:$H$101)</f>
        <v>353.47</v>
      </c>
      <c r="Q948" s="1" t="str">
        <f>_xlfn.XLOOKUP(C948,'Customer_Dim'!$A$2:$A$501,'Customer_Dim'!$I$2:$I$501)</f>
        <v>Gold</v>
      </c>
      <c r="R948" s="1" t="str">
        <f>_xlfn.XLOOKUP(C948,'Customer_Dim'!$A$2:$A$501,'Customer_Dim'!$D$2:$D$501)</f>
        <v>Female</v>
      </c>
      <c r="S948" s="1" t="str">
        <f>_xlfn.XLOOKUP(C948,'Customer_Dim'!$A$2:$A$501,'Customer_Dim'!$L$2:$L$501)</f>
        <v>Middle Age</v>
      </c>
      <c r="T948" s="1" t="str">
        <f>_xlfn.XLOOKUP(E948,Store_Dim!$A$2:$A$21,Store_Dim!$C$2:$C$21)</f>
        <v>East</v>
      </c>
      <c r="U948" s="1" t="str">
        <f>_xlfn.XLOOKUP(E948,Store_Dim!$A$2:$A$21,Store_Dim!$E$2:$E$21)</f>
        <v>Flagship</v>
      </c>
      <c r="V948" s="1">
        <f>Table8[[#This Row],[Cost]]*Table8[[#This Row],[Quantity]]</f>
        <v>706.94</v>
      </c>
      <c r="W948" s="1">
        <f>Table8[[#This Row],[Total_Amount]]-Table8[[#This Row],[Total Cost]]</f>
        <v>-439.73400000000004</v>
      </c>
    </row>
    <row r="949" spans="1:23" hidden="1" x14ac:dyDescent="0.25">
      <c r="A949" t="s">
        <v>3380</v>
      </c>
      <c r="B949" s="3">
        <v>45230</v>
      </c>
      <c r="C949" t="s">
        <v>720</v>
      </c>
      <c r="D949" t="s">
        <v>1561</v>
      </c>
      <c r="E949" t="s">
        <v>1860</v>
      </c>
      <c r="F949" s="4">
        <f>IF(ISBLANK(Sales_Fact[[#This Row],[Quantity]]),MEDIAN(Sales_Fact[Quantity]),Sales_Fact[[#This Row],[Quantity]])</f>
        <v>3</v>
      </c>
      <c r="G949" s="1">
        <f>IF(ISBLANK(Sales_Fact[[#This Row],[Unit_Price]]),MEDIAN(Sales_Fact[Unit_Price]),Sales_Fact[[#This Row],[Unit_Price]])</f>
        <v>239.57</v>
      </c>
      <c r="H949" s="2">
        <f>IF(ISBLANK(Sales_Fact[[#This Row],[Discount]]),MEDIAN(Sales_Fact[Discount]),Sales_Fact[[#This Row],[Discount]])</f>
        <v>0.16</v>
      </c>
      <c r="I949" t="s">
        <v>1861</v>
      </c>
      <c r="J949" s="1">
        <f>Sales_Fact[[#This Row],[Quantity2]]*Sales_Fact[[#This Row],[Unit_Price3]]*(1-Sales_Fact[[#This Row],[Discount4]])</f>
        <v>603.71640000000002</v>
      </c>
      <c r="K949" s="1">
        <f>Sales_Fact[[#This Row],[Quantity2]]*Sales_Fact[[#This Row],[Unit_Price3]]</f>
        <v>718.71</v>
      </c>
      <c r="L949" s="1">
        <f>Sales_Fact[[#This Row],[Gross Amount]]*Sales_Fact[[#This Row],[Discount4]]</f>
        <v>114.99360000000001</v>
      </c>
      <c r="M949" s="1" t="str">
        <f>IF(Sales_Fact[[#This Row],[Total_Amount5]]&gt;1000,"High Value","Standard")</f>
        <v>Standard</v>
      </c>
      <c r="N949" s="1" t="str">
        <f>_xlfn.XLOOKUP(D949,Product_Dim!$A$2:$A$101,Product_Dim!$B$2:$B$101,"Not Found")</f>
        <v>Women's Yoga Pants</v>
      </c>
      <c r="O949" s="1" t="str">
        <f>_xlfn.XLOOKUP(D949,Product_Dim!$A$2:$A$101,Product_Dim!$C$2:$C$101)</f>
        <v>Clothing</v>
      </c>
      <c r="P949" s="1">
        <f>_xlfn.XLOOKUP(D949,Product_Dim!$A$2:$A$101,Product_Dim!$H$2:$H$101)</f>
        <v>306.45999999999998</v>
      </c>
      <c r="Q949" s="1" t="str">
        <f>_xlfn.XLOOKUP(C949,'Customer_Dim'!$A$2:$A$501,'Customer_Dim'!$I$2:$I$501)</f>
        <v>Bronze</v>
      </c>
      <c r="R949" s="1" t="str">
        <f>_xlfn.XLOOKUP(C949,'Customer_Dim'!$A$2:$A$501,'Customer_Dim'!$D$2:$D$501)</f>
        <v>Female</v>
      </c>
      <c r="S949" s="1" t="str">
        <f>_xlfn.XLOOKUP(C949,'Customer_Dim'!$A$2:$A$501,'Customer_Dim'!$L$2:$L$501)</f>
        <v>Senior</v>
      </c>
      <c r="T949" s="1" t="str">
        <f>_xlfn.XLOOKUP(E949,Store_Dim!$A$2:$A$21,Store_Dim!$C$2:$C$21)</f>
        <v>North</v>
      </c>
      <c r="U949" s="1" t="str">
        <f>_xlfn.XLOOKUP(E949,Store_Dim!$A$2:$A$21,Store_Dim!$E$2:$E$21)</f>
        <v>Outlet</v>
      </c>
      <c r="V949" s="1">
        <f>Table8[[#This Row],[Cost]]*Table8[[#This Row],[Quantity]]</f>
        <v>919.37999999999988</v>
      </c>
      <c r="W949" s="1">
        <f>Table8[[#This Row],[Total_Amount]]-Table8[[#This Row],[Total Cost]]</f>
        <v>-315.66359999999986</v>
      </c>
    </row>
    <row r="950" spans="1:23" hidden="1" x14ac:dyDescent="0.25">
      <c r="A950" t="s">
        <v>3295</v>
      </c>
      <c r="B950" s="3">
        <v>45638</v>
      </c>
      <c r="C950" t="s">
        <v>720</v>
      </c>
      <c r="D950" t="s">
        <v>1571</v>
      </c>
      <c r="E950" t="s">
        <v>1886</v>
      </c>
      <c r="F950" s="4">
        <f>IF(ISBLANK(Sales_Fact[[#This Row],[Quantity]]),MEDIAN(Sales_Fact[Quantity]),Sales_Fact[[#This Row],[Quantity]])</f>
        <v>4</v>
      </c>
      <c r="G950" s="1">
        <f>IF(ISBLANK(Sales_Fact[[#This Row],[Unit_Price]]),MEDIAN(Sales_Fact[Unit_Price]),Sales_Fact[[#This Row],[Unit_Price]])</f>
        <v>583.21</v>
      </c>
      <c r="H950" s="2">
        <f>IF(ISBLANK(Sales_Fact[[#This Row],[Discount]]),MEDIAN(Sales_Fact[Discount]),Sales_Fact[[#This Row],[Discount]])</f>
        <v>0.2</v>
      </c>
      <c r="I950" t="s">
        <v>1861</v>
      </c>
      <c r="J950" s="1">
        <f>Sales_Fact[[#This Row],[Quantity2]]*Sales_Fact[[#This Row],[Unit_Price3]]*(1-Sales_Fact[[#This Row],[Discount4]])</f>
        <v>1866.2720000000002</v>
      </c>
      <c r="K950" s="1">
        <f>Sales_Fact[[#This Row],[Quantity2]]*Sales_Fact[[#This Row],[Unit_Price3]]</f>
        <v>2332.84</v>
      </c>
      <c r="L950" s="1">
        <f>Sales_Fact[[#This Row],[Gross Amount]]*Sales_Fact[[#This Row],[Discount4]]</f>
        <v>466.56800000000004</v>
      </c>
      <c r="M950" s="1" t="str">
        <f>IF(Sales_Fact[[#This Row],[Total_Amount5]]&gt;1000,"High Value","Standard")</f>
        <v>High Value</v>
      </c>
      <c r="N950" s="1" t="str">
        <f>_xlfn.XLOOKUP(D950,Product_Dim!$A$2:$A$101,Product_Dim!$B$2:$B$101,"Not Found")</f>
        <v>LED Table Lamp</v>
      </c>
      <c r="O950" s="1" t="str">
        <f>_xlfn.XLOOKUP(D950,Product_Dim!$A$2:$A$101,Product_Dim!$C$2:$C$101)</f>
        <v>Home</v>
      </c>
      <c r="P950" s="1">
        <f>_xlfn.XLOOKUP(D950,Product_Dim!$A$2:$A$101,Product_Dim!$H$2:$H$101)</f>
        <v>218.86</v>
      </c>
      <c r="Q950" s="1" t="str">
        <f>_xlfn.XLOOKUP(C950,'Customer_Dim'!$A$2:$A$501,'Customer_Dim'!$I$2:$I$501)</f>
        <v>Bronze</v>
      </c>
      <c r="R950" s="1" t="str">
        <f>_xlfn.XLOOKUP(C950,'Customer_Dim'!$A$2:$A$501,'Customer_Dim'!$D$2:$D$501)</f>
        <v>Female</v>
      </c>
      <c r="S950" s="1" t="str">
        <f>_xlfn.XLOOKUP(C950,'Customer_Dim'!$A$2:$A$501,'Customer_Dim'!$L$2:$L$501)</f>
        <v>Senior</v>
      </c>
      <c r="T950" s="1" t="str">
        <f>_xlfn.XLOOKUP(E950,Store_Dim!$A$2:$A$21,Store_Dim!$C$2:$C$21)</f>
        <v>West</v>
      </c>
      <c r="U950" s="1" t="str">
        <f>_xlfn.XLOOKUP(E950,Store_Dim!$A$2:$A$21,Store_Dim!$E$2:$E$21)</f>
        <v>Flagship</v>
      </c>
      <c r="V950" s="1">
        <f>Table8[[#This Row],[Cost]]*Table8[[#This Row],[Quantity]]</f>
        <v>875.44</v>
      </c>
      <c r="W950" s="1">
        <f>Table8[[#This Row],[Total_Amount]]-Table8[[#This Row],[Total Cost]]</f>
        <v>990.83200000000011</v>
      </c>
    </row>
    <row r="951" spans="1:23" hidden="1" x14ac:dyDescent="0.25">
      <c r="A951" t="s">
        <v>2195</v>
      </c>
      <c r="B951" s="3">
        <v>45264</v>
      </c>
      <c r="C951" t="s">
        <v>720</v>
      </c>
      <c r="D951" t="s">
        <v>1638</v>
      </c>
      <c r="E951" t="s">
        <v>1881</v>
      </c>
      <c r="F951" s="4">
        <f>IF(ISBLANK(Sales_Fact[[#This Row],[Quantity]]),MEDIAN(Sales_Fact[Quantity]),Sales_Fact[[#This Row],[Quantity]])</f>
        <v>3</v>
      </c>
      <c r="G951" s="1">
        <f>IF(ISBLANK(Sales_Fact[[#This Row],[Unit_Price]]),MEDIAN(Sales_Fact[Unit_Price]),Sales_Fact[[#This Row],[Unit_Price]])</f>
        <v>758.75</v>
      </c>
      <c r="H951" s="2">
        <f>IF(ISBLANK(Sales_Fact[[#This Row],[Discount]]),MEDIAN(Sales_Fact[Discount]),Sales_Fact[[#This Row],[Discount]])</f>
        <v>0.27</v>
      </c>
      <c r="I951" t="s">
        <v>1864</v>
      </c>
      <c r="J951" s="1">
        <f>Sales_Fact[[#This Row],[Quantity2]]*Sales_Fact[[#This Row],[Unit_Price3]]*(1-Sales_Fact[[#This Row],[Discount4]])</f>
        <v>1661.6624999999999</v>
      </c>
      <c r="K951" s="1">
        <f>Sales_Fact[[#This Row],[Quantity2]]*Sales_Fact[[#This Row],[Unit_Price3]]</f>
        <v>2276.25</v>
      </c>
      <c r="L951" s="1">
        <f>Sales_Fact[[#This Row],[Gross Amount]]*Sales_Fact[[#This Row],[Discount4]]</f>
        <v>614.58750000000009</v>
      </c>
      <c r="M951" s="1" t="str">
        <f>IF(Sales_Fact[[#This Row],[Total_Amount5]]&gt;1000,"High Value","Standard")</f>
        <v>High Value</v>
      </c>
      <c r="N951" s="1" t="str">
        <f>_xlfn.XLOOKUP(D951,Product_Dim!$A$2:$A$101,Product_Dim!$B$2:$B$101,"Not Found")</f>
        <v>Fabric Sofa Throw Blanket</v>
      </c>
      <c r="O951" s="1" t="str">
        <f>_xlfn.XLOOKUP(D951,Product_Dim!$A$2:$A$101,Product_Dim!$C$2:$C$101)</f>
        <v>Home</v>
      </c>
      <c r="P951" s="1">
        <f>_xlfn.XLOOKUP(D951,Product_Dim!$A$2:$A$101,Product_Dim!$H$2:$H$101)</f>
        <v>218.48</v>
      </c>
      <c r="Q951" s="1" t="str">
        <f>_xlfn.XLOOKUP(C951,'Customer_Dim'!$A$2:$A$501,'Customer_Dim'!$I$2:$I$501)</f>
        <v>Bronze</v>
      </c>
      <c r="R951" s="1" t="str">
        <f>_xlfn.XLOOKUP(C951,'Customer_Dim'!$A$2:$A$501,'Customer_Dim'!$D$2:$D$501)</f>
        <v>Female</v>
      </c>
      <c r="S951" s="1" t="str">
        <f>_xlfn.XLOOKUP(C951,'Customer_Dim'!$A$2:$A$501,'Customer_Dim'!$L$2:$L$501)</f>
        <v>Senior</v>
      </c>
      <c r="T951" s="1" t="str">
        <f>_xlfn.XLOOKUP(E951,Store_Dim!$A$2:$A$21,Store_Dim!$C$2:$C$21)</f>
        <v>South</v>
      </c>
      <c r="U951" s="1" t="str">
        <f>_xlfn.XLOOKUP(E951,Store_Dim!$A$2:$A$21,Store_Dim!$E$2:$E$21)</f>
        <v>Outlet</v>
      </c>
      <c r="V951" s="1">
        <f>Table8[[#This Row],[Cost]]*Table8[[#This Row],[Quantity]]</f>
        <v>655.43999999999994</v>
      </c>
      <c r="W951" s="1">
        <f>Table8[[#This Row],[Total_Amount]]-Table8[[#This Row],[Total Cost]]</f>
        <v>1006.2225</v>
      </c>
    </row>
    <row r="952" spans="1:23" hidden="1" x14ac:dyDescent="0.25">
      <c r="A952" t="s">
        <v>3163</v>
      </c>
      <c r="B952" s="3">
        <v>45739</v>
      </c>
      <c r="C952" t="s">
        <v>720</v>
      </c>
      <c r="D952" t="s">
        <v>1836</v>
      </c>
      <c r="E952" t="s">
        <v>1913</v>
      </c>
      <c r="F952" s="4">
        <f>IF(ISBLANK(Sales_Fact[[#This Row],[Quantity]]),MEDIAN(Sales_Fact[Quantity]),Sales_Fact[[#This Row],[Quantity]])</f>
        <v>4</v>
      </c>
      <c r="G952" s="1">
        <f>IF(ISBLANK(Sales_Fact[[#This Row],[Unit_Price]]),MEDIAN(Sales_Fact[Unit_Price]),Sales_Fact[[#This Row],[Unit_Price]])</f>
        <v>372.42</v>
      </c>
      <c r="H952" s="2">
        <f>IF(ISBLANK(Sales_Fact[[#This Row],[Discount]]),MEDIAN(Sales_Fact[Discount]),Sales_Fact[[#This Row],[Discount]])</f>
        <v>0.19</v>
      </c>
      <c r="I952" t="s">
        <v>1864</v>
      </c>
      <c r="J952" s="1">
        <f>Sales_Fact[[#This Row],[Quantity2]]*Sales_Fact[[#This Row],[Unit_Price3]]*(1-Sales_Fact[[#This Row],[Discount4]])</f>
        <v>1206.6408000000001</v>
      </c>
      <c r="K952" s="1">
        <f>Sales_Fact[[#This Row],[Quantity2]]*Sales_Fact[[#This Row],[Unit_Price3]]</f>
        <v>1489.68</v>
      </c>
      <c r="L952" s="1">
        <f>Sales_Fact[[#This Row],[Gross Amount]]*Sales_Fact[[#This Row],[Discount4]]</f>
        <v>283.03919999999999</v>
      </c>
      <c r="M952" s="1" t="str">
        <f>IF(Sales_Fact[[#This Row],[Total_Amount5]]&gt;1000,"High Value","Standard")</f>
        <v>High Value</v>
      </c>
      <c r="N952" s="1" t="str">
        <f>_xlfn.XLOOKUP(D952,Product_Dim!$A$2:$A$101,Product_Dim!$B$2:$B$101,"Not Found")</f>
        <v>Sports Stopwatch Basic</v>
      </c>
      <c r="O952" s="1" t="str">
        <f>_xlfn.XLOOKUP(D952,Product_Dim!$A$2:$A$101,Product_Dim!$C$2:$C$101)</f>
        <v>Sports</v>
      </c>
      <c r="P952" s="1">
        <f>_xlfn.XLOOKUP(D952,Product_Dim!$A$2:$A$101,Product_Dim!$H$2:$H$101)</f>
        <v>60.65</v>
      </c>
      <c r="Q952" s="1" t="str">
        <f>_xlfn.XLOOKUP(C952,'Customer_Dim'!$A$2:$A$501,'Customer_Dim'!$I$2:$I$501)</f>
        <v>Bronze</v>
      </c>
      <c r="R952" s="1" t="str">
        <f>_xlfn.XLOOKUP(C952,'Customer_Dim'!$A$2:$A$501,'Customer_Dim'!$D$2:$D$501)</f>
        <v>Female</v>
      </c>
      <c r="S952" s="1" t="str">
        <f>_xlfn.XLOOKUP(C952,'Customer_Dim'!$A$2:$A$501,'Customer_Dim'!$L$2:$L$501)</f>
        <v>Senior</v>
      </c>
      <c r="T952" s="1" t="str">
        <f>_xlfn.XLOOKUP(E952,Store_Dim!$A$2:$A$21,Store_Dim!$C$2:$C$21)</f>
        <v>North</v>
      </c>
      <c r="U952" s="1" t="str">
        <f>_xlfn.XLOOKUP(E952,Store_Dim!$A$2:$A$21,Store_Dim!$E$2:$E$21)</f>
        <v>Online</v>
      </c>
      <c r="V952" s="1">
        <f>Table8[[#This Row],[Cost]]*Table8[[#This Row],[Quantity]]</f>
        <v>242.6</v>
      </c>
      <c r="W952" s="1">
        <f>Table8[[#This Row],[Total_Amount]]-Table8[[#This Row],[Total Cost]]</f>
        <v>964.0408000000001</v>
      </c>
    </row>
    <row r="953" spans="1:23" hidden="1" x14ac:dyDescent="0.25">
      <c r="A953" t="s">
        <v>2951</v>
      </c>
      <c r="B953" s="3">
        <v>45704</v>
      </c>
      <c r="C953" t="s">
        <v>724</v>
      </c>
      <c r="D953" t="s">
        <v>1653</v>
      </c>
      <c r="E953" t="s">
        <v>1872</v>
      </c>
      <c r="F953" s="4">
        <f>IF(ISBLANK(Sales_Fact[[#This Row],[Quantity]]),MEDIAN(Sales_Fact[Quantity]),Sales_Fact[[#This Row],[Quantity]])</f>
        <v>4</v>
      </c>
      <c r="G953" s="1">
        <f>IF(ISBLANK(Sales_Fact[[#This Row],[Unit_Price]]),MEDIAN(Sales_Fact[Unit_Price]),Sales_Fact[[#This Row],[Unit_Price]])</f>
        <v>286.27999999999997</v>
      </c>
      <c r="H953" s="2">
        <f>IF(ISBLANK(Sales_Fact[[#This Row],[Discount]]),MEDIAN(Sales_Fact[Discount]),Sales_Fact[[#This Row],[Discount]])</f>
        <v>0.28000000000000003</v>
      </c>
      <c r="I953" t="s">
        <v>1868</v>
      </c>
      <c r="J953" s="1">
        <f>Sales_Fact[[#This Row],[Quantity2]]*Sales_Fact[[#This Row],[Unit_Price3]]*(1-Sales_Fact[[#This Row],[Discount4]])</f>
        <v>824.48639999999989</v>
      </c>
      <c r="K953" s="1">
        <f>Sales_Fact[[#This Row],[Quantity2]]*Sales_Fact[[#This Row],[Unit_Price3]]</f>
        <v>1145.1199999999999</v>
      </c>
      <c r="L953" s="1">
        <f>Sales_Fact[[#This Row],[Gross Amount]]*Sales_Fact[[#This Row],[Discount4]]</f>
        <v>320.6336</v>
      </c>
      <c r="M953" s="1" t="str">
        <f>IF(Sales_Fact[[#This Row],[Total_Amount5]]&gt;1000,"High Value","Standard")</f>
        <v>Standard</v>
      </c>
      <c r="N953" s="1" t="str">
        <f>_xlfn.XLOOKUP(D953,Product_Dim!$A$2:$A$101,Product_Dim!$B$2:$B$101,"Not Found")</f>
        <v>Gaming Mechanical Keyboard</v>
      </c>
      <c r="O953" s="1" t="str">
        <f>_xlfn.XLOOKUP(D953,Product_Dim!$A$2:$A$101,Product_Dim!$C$2:$C$101)</f>
        <v>Electronics</v>
      </c>
      <c r="P953" s="1">
        <f>_xlfn.XLOOKUP(D953,Product_Dim!$A$2:$A$101,Product_Dim!$H$2:$H$101)</f>
        <v>419.28</v>
      </c>
      <c r="Q953" s="1" t="str">
        <f>_xlfn.XLOOKUP(C953,'Customer_Dim'!$A$2:$A$501,'Customer_Dim'!$I$2:$I$501)</f>
        <v>Platinum</v>
      </c>
      <c r="R953" s="1" t="str">
        <f>_xlfn.XLOOKUP(C953,'Customer_Dim'!$A$2:$A$501,'Customer_Dim'!$D$2:$D$501)</f>
        <v>Male</v>
      </c>
      <c r="S953" s="1" t="str">
        <f>_xlfn.XLOOKUP(C953,'Customer_Dim'!$A$2:$A$501,'Customer_Dim'!$L$2:$L$501)</f>
        <v>Middle Age</v>
      </c>
      <c r="T953" s="1" t="str">
        <f>_xlfn.XLOOKUP(E953,Store_Dim!$A$2:$A$21,Store_Dim!$C$2:$C$21)</f>
        <v>South</v>
      </c>
      <c r="U953" s="1" t="str">
        <f>_xlfn.XLOOKUP(E953,Store_Dim!$A$2:$A$21,Store_Dim!$E$2:$E$21)</f>
        <v>Online</v>
      </c>
      <c r="V953" s="1">
        <f>Table8[[#This Row],[Cost]]*Table8[[#This Row],[Quantity]]</f>
        <v>1677.12</v>
      </c>
      <c r="W953" s="1">
        <f>Table8[[#This Row],[Total_Amount]]-Table8[[#This Row],[Total Cost]]</f>
        <v>-852.6336</v>
      </c>
    </row>
    <row r="954" spans="1:23" hidden="1" x14ac:dyDescent="0.25">
      <c r="A954" t="s">
        <v>3392</v>
      </c>
      <c r="B954" s="3">
        <v>45361</v>
      </c>
      <c r="C954" t="s">
        <v>724</v>
      </c>
      <c r="D954" t="s">
        <v>1602</v>
      </c>
      <c r="E954" t="s">
        <v>1892</v>
      </c>
      <c r="F954" s="4">
        <f>IF(ISBLANK(Sales_Fact[[#This Row],[Quantity]]),MEDIAN(Sales_Fact[Quantity]),Sales_Fact[[#This Row],[Quantity]])</f>
        <v>3</v>
      </c>
      <c r="G954" s="1">
        <f>IF(ISBLANK(Sales_Fact[[#This Row],[Unit_Price]]),MEDIAN(Sales_Fact[Unit_Price]),Sales_Fact[[#This Row],[Unit_Price]])</f>
        <v>488.37</v>
      </c>
      <c r="H954" s="2">
        <f>IF(ISBLANK(Sales_Fact[[#This Row],[Discount]]),MEDIAN(Sales_Fact[Discount]),Sales_Fact[[#This Row],[Discount]])</f>
        <v>0.27</v>
      </c>
      <c r="I954" t="s">
        <v>1868</v>
      </c>
      <c r="J954" s="1">
        <f>Sales_Fact[[#This Row],[Quantity2]]*Sales_Fact[[#This Row],[Unit_Price3]]*(1-Sales_Fact[[#This Row],[Discount4]])</f>
        <v>1069.5303000000001</v>
      </c>
      <c r="K954" s="1">
        <f>Sales_Fact[[#This Row],[Quantity2]]*Sales_Fact[[#This Row],[Unit_Price3]]</f>
        <v>1465.1100000000001</v>
      </c>
      <c r="L954" s="1">
        <f>Sales_Fact[[#This Row],[Gross Amount]]*Sales_Fact[[#This Row],[Discount4]]</f>
        <v>395.57970000000006</v>
      </c>
      <c r="M954" s="1" t="str">
        <f>IF(Sales_Fact[[#This Row],[Total_Amount5]]&gt;1000,"High Value","Standard")</f>
        <v>High Value</v>
      </c>
      <c r="N954" s="1" t="str">
        <f>_xlfn.XLOOKUP(D954,Product_Dim!$A$2:$A$101,Product_Dim!$B$2:$B$101,"Not Found")</f>
        <v>Soccer Training Cone Set</v>
      </c>
      <c r="O954" s="1" t="str">
        <f>_xlfn.XLOOKUP(D954,Product_Dim!$A$2:$A$101,Product_Dim!$C$2:$C$101)</f>
        <v>Sports</v>
      </c>
      <c r="P954" s="1">
        <f>_xlfn.XLOOKUP(D954,Product_Dim!$A$2:$A$101,Product_Dim!$H$2:$H$101)</f>
        <v>144.53</v>
      </c>
      <c r="Q954" s="1" t="str">
        <f>_xlfn.XLOOKUP(C954,'Customer_Dim'!$A$2:$A$501,'Customer_Dim'!$I$2:$I$501)</f>
        <v>Platinum</v>
      </c>
      <c r="R954" s="1" t="str">
        <f>_xlfn.XLOOKUP(C954,'Customer_Dim'!$A$2:$A$501,'Customer_Dim'!$D$2:$D$501)</f>
        <v>Male</v>
      </c>
      <c r="S954" s="1" t="str">
        <f>_xlfn.XLOOKUP(C954,'Customer_Dim'!$A$2:$A$501,'Customer_Dim'!$L$2:$L$501)</f>
        <v>Middle Age</v>
      </c>
      <c r="T954" s="1" t="str">
        <f>_xlfn.XLOOKUP(E954,Store_Dim!$A$2:$A$21,Store_Dim!$C$2:$C$21)</f>
        <v>East</v>
      </c>
      <c r="U954" s="1" t="str">
        <f>_xlfn.XLOOKUP(E954,Store_Dim!$A$2:$A$21,Store_Dim!$E$2:$E$21)</f>
        <v>Online</v>
      </c>
      <c r="V954" s="1">
        <f>Table8[[#This Row],[Cost]]*Table8[[#This Row],[Quantity]]</f>
        <v>433.59000000000003</v>
      </c>
      <c r="W954" s="1">
        <f>Table8[[#This Row],[Total_Amount]]-Table8[[#This Row],[Total Cost]]</f>
        <v>635.94030000000009</v>
      </c>
    </row>
    <row r="955" spans="1:23" hidden="1" x14ac:dyDescent="0.25">
      <c r="A955" t="s">
        <v>3437</v>
      </c>
      <c r="B955" s="3">
        <v>45553</v>
      </c>
      <c r="C955" t="s">
        <v>724</v>
      </c>
      <c r="D955" t="s">
        <v>1737</v>
      </c>
      <c r="E955" t="s">
        <v>1883</v>
      </c>
      <c r="F955" s="4">
        <f>IF(ISBLANK(Sales_Fact[[#This Row],[Quantity]]),MEDIAN(Sales_Fact[Quantity]),Sales_Fact[[#This Row],[Quantity]])</f>
        <v>3</v>
      </c>
      <c r="G955" s="1">
        <f>IF(ISBLANK(Sales_Fact[[#This Row],[Unit_Price]]),MEDIAN(Sales_Fact[Unit_Price]),Sales_Fact[[#This Row],[Unit_Price]])</f>
        <v>662.82</v>
      </c>
      <c r="H955" s="2">
        <f>IF(ISBLANK(Sales_Fact[[#This Row],[Discount]]),MEDIAN(Sales_Fact[Discount]),Sales_Fact[[#This Row],[Discount]])</f>
        <v>0.01</v>
      </c>
      <c r="I955" t="s">
        <v>1868</v>
      </c>
      <c r="J955" s="1">
        <f>Sales_Fact[[#This Row],[Quantity2]]*Sales_Fact[[#This Row],[Unit_Price3]]*(1-Sales_Fact[[#This Row],[Discount4]])</f>
        <v>1968.5753999999999</v>
      </c>
      <c r="K955" s="1">
        <f>Sales_Fact[[#This Row],[Quantity2]]*Sales_Fact[[#This Row],[Unit_Price3]]</f>
        <v>1988.46</v>
      </c>
      <c r="L955" s="1">
        <f>Sales_Fact[[#This Row],[Gross Amount]]*Sales_Fact[[#This Row],[Discount4]]</f>
        <v>19.884600000000002</v>
      </c>
      <c r="M955" s="1" t="str">
        <f>IF(Sales_Fact[[#This Row],[Total_Amount5]]&gt;1000,"High Value","Standard")</f>
        <v>High Value</v>
      </c>
      <c r="N955" s="1" t="str">
        <f>_xlfn.XLOOKUP(D955,Product_Dim!$A$2:$A$101,Product_Dim!$B$2:$B$101,"Not Found")</f>
        <v>Laptop Cooling Pad</v>
      </c>
      <c r="O955" s="1" t="str">
        <f>_xlfn.XLOOKUP(D955,Product_Dim!$A$2:$A$101,Product_Dim!$C$2:$C$101)</f>
        <v>Electronics</v>
      </c>
      <c r="P955" s="1">
        <f>_xlfn.XLOOKUP(D955,Product_Dim!$A$2:$A$101,Product_Dim!$H$2:$H$101)</f>
        <v>86.42</v>
      </c>
      <c r="Q955" s="1" t="str">
        <f>_xlfn.XLOOKUP(C955,'Customer_Dim'!$A$2:$A$501,'Customer_Dim'!$I$2:$I$501)</f>
        <v>Platinum</v>
      </c>
      <c r="R955" s="1" t="str">
        <f>_xlfn.XLOOKUP(C955,'Customer_Dim'!$A$2:$A$501,'Customer_Dim'!$D$2:$D$501)</f>
        <v>Male</v>
      </c>
      <c r="S955" s="1" t="str">
        <f>_xlfn.XLOOKUP(C955,'Customer_Dim'!$A$2:$A$501,'Customer_Dim'!$L$2:$L$501)</f>
        <v>Middle Age</v>
      </c>
      <c r="T955" s="1" t="str">
        <f>_xlfn.XLOOKUP(E955,Store_Dim!$A$2:$A$21,Store_Dim!$C$2:$C$21)</f>
        <v>North</v>
      </c>
      <c r="U955" s="1" t="str">
        <f>_xlfn.XLOOKUP(E955,Store_Dim!$A$2:$A$21,Store_Dim!$E$2:$E$21)</f>
        <v>Flagship</v>
      </c>
      <c r="V955" s="1">
        <f>Table8[[#This Row],[Cost]]*Table8[[#This Row],[Quantity]]</f>
        <v>259.26</v>
      </c>
      <c r="W955" s="1">
        <f>Table8[[#This Row],[Total_Amount]]-Table8[[#This Row],[Total Cost]]</f>
        <v>1709.3154</v>
      </c>
    </row>
    <row r="956" spans="1:23" hidden="1" x14ac:dyDescent="0.25">
      <c r="A956" t="s">
        <v>2557</v>
      </c>
      <c r="B956" s="3">
        <v>45369</v>
      </c>
      <c r="C956" t="s">
        <v>724</v>
      </c>
      <c r="D956" t="s">
        <v>1752</v>
      </c>
      <c r="E956" t="s">
        <v>1874</v>
      </c>
      <c r="F956" s="4">
        <f>IF(ISBLANK(Sales_Fact[[#This Row],[Quantity]]),MEDIAN(Sales_Fact[Quantity]),Sales_Fact[[#This Row],[Quantity]])</f>
        <v>2</v>
      </c>
      <c r="G956" s="1">
        <f>IF(ISBLANK(Sales_Fact[[#This Row],[Unit_Price]]),MEDIAN(Sales_Fact[Unit_Price]),Sales_Fact[[#This Row],[Unit_Price]])</f>
        <v>824.34</v>
      </c>
      <c r="H956" s="2">
        <f>IF(ISBLANK(Sales_Fact[[#This Row],[Discount]]),MEDIAN(Sales_Fact[Discount]),Sales_Fact[[#This Row],[Discount]])</f>
        <v>0.1</v>
      </c>
      <c r="I956" t="s">
        <v>1868</v>
      </c>
      <c r="J956" s="1">
        <f>Sales_Fact[[#This Row],[Quantity2]]*Sales_Fact[[#This Row],[Unit_Price3]]*(1-Sales_Fact[[#This Row],[Discount4]])</f>
        <v>1483.8120000000001</v>
      </c>
      <c r="K956" s="1">
        <f>Sales_Fact[[#This Row],[Quantity2]]*Sales_Fact[[#This Row],[Unit_Price3]]</f>
        <v>1648.68</v>
      </c>
      <c r="L956" s="1">
        <f>Sales_Fact[[#This Row],[Gross Amount]]*Sales_Fact[[#This Row],[Discount4]]</f>
        <v>164.86800000000002</v>
      </c>
      <c r="M956" s="1" t="str">
        <f>IF(Sales_Fact[[#This Row],[Total_Amount5]]&gt;1000,"High Value","Standard")</f>
        <v>High Value</v>
      </c>
      <c r="N956" s="1" t="str">
        <f>_xlfn.XLOOKUP(D956,Product_Dim!$A$2:$A$101,Product_Dim!$B$2:$B$101,"Not Found")</f>
        <v>Smart LED Light Strip</v>
      </c>
      <c r="O956" s="1" t="str">
        <f>_xlfn.XLOOKUP(D956,Product_Dim!$A$2:$A$101,Product_Dim!$C$2:$C$101)</f>
        <v>Electronics</v>
      </c>
      <c r="P956" s="1">
        <f>_xlfn.XLOOKUP(D956,Product_Dim!$A$2:$A$101,Product_Dim!$H$2:$H$101)</f>
        <v>349.17</v>
      </c>
      <c r="Q956" s="1" t="str">
        <f>_xlfn.XLOOKUP(C956,'Customer_Dim'!$A$2:$A$501,'Customer_Dim'!$I$2:$I$501)</f>
        <v>Platinum</v>
      </c>
      <c r="R956" s="1" t="str">
        <f>_xlfn.XLOOKUP(C956,'Customer_Dim'!$A$2:$A$501,'Customer_Dim'!$D$2:$D$501)</f>
        <v>Male</v>
      </c>
      <c r="S956" s="1" t="str">
        <f>_xlfn.XLOOKUP(C956,'Customer_Dim'!$A$2:$A$501,'Customer_Dim'!$L$2:$L$501)</f>
        <v>Middle Age</v>
      </c>
      <c r="T956" s="1" t="str">
        <f>_xlfn.XLOOKUP(E956,Store_Dim!$A$2:$A$21,Store_Dim!$C$2:$C$21)</f>
        <v>South</v>
      </c>
      <c r="U956" s="1" t="str">
        <f>_xlfn.XLOOKUP(E956,Store_Dim!$A$2:$A$21,Store_Dim!$E$2:$E$21)</f>
        <v>Online</v>
      </c>
      <c r="V956" s="1">
        <f>Table8[[#This Row],[Cost]]*Table8[[#This Row],[Quantity]]</f>
        <v>698.34</v>
      </c>
      <c r="W956" s="1">
        <f>Table8[[#This Row],[Total_Amount]]-Table8[[#This Row],[Total Cost]]</f>
        <v>785.47200000000009</v>
      </c>
    </row>
    <row r="957" spans="1:23" hidden="1" x14ac:dyDescent="0.25">
      <c r="A957" t="s">
        <v>3337</v>
      </c>
      <c r="B957" s="3">
        <v>45494</v>
      </c>
      <c r="C957" t="s">
        <v>724</v>
      </c>
      <c r="D957" t="s">
        <v>1582</v>
      </c>
      <c r="E957" t="s">
        <v>1872</v>
      </c>
      <c r="F957" s="4">
        <f>IF(ISBLANK(Sales_Fact[[#This Row],[Quantity]]),MEDIAN(Sales_Fact[Quantity]),Sales_Fact[[#This Row],[Quantity]])</f>
        <v>1</v>
      </c>
      <c r="G957" s="1">
        <f>IF(ISBLANK(Sales_Fact[[#This Row],[Unit_Price]]),MEDIAN(Sales_Fact[Unit_Price]),Sales_Fact[[#This Row],[Unit_Price]])</f>
        <v>437.12</v>
      </c>
      <c r="H957" s="2">
        <f>IF(ISBLANK(Sales_Fact[[#This Row],[Discount]]),MEDIAN(Sales_Fact[Discount]),Sales_Fact[[#This Row],[Discount]])</f>
        <v>0.21</v>
      </c>
      <c r="I957" t="s">
        <v>1861</v>
      </c>
      <c r="J957" s="1">
        <f>Sales_Fact[[#This Row],[Quantity2]]*Sales_Fact[[#This Row],[Unit_Price3]]*(1-Sales_Fact[[#This Row],[Discount4]])</f>
        <v>345.32480000000004</v>
      </c>
      <c r="K957" s="1">
        <f>Sales_Fact[[#This Row],[Quantity2]]*Sales_Fact[[#This Row],[Unit_Price3]]</f>
        <v>437.12</v>
      </c>
      <c r="L957" s="1">
        <f>Sales_Fact[[#This Row],[Gross Amount]]*Sales_Fact[[#This Row],[Discount4]]</f>
        <v>91.795199999999994</v>
      </c>
      <c r="M957" s="1" t="str">
        <f>IF(Sales_Fact[[#This Row],[Total_Amount5]]&gt;1000,"High Value","Standard")</f>
        <v>Standard</v>
      </c>
      <c r="N957" s="1" t="str">
        <f>_xlfn.XLOOKUP(D957,Product_Dim!$A$2:$A$101,Product_Dim!$B$2:$B$101,"Not Found")</f>
        <v>Ceramic Kitchen Bowl Set</v>
      </c>
      <c r="O957" s="1" t="str">
        <f>_xlfn.XLOOKUP(D957,Product_Dim!$A$2:$A$101,Product_Dim!$C$2:$C$101)</f>
        <v>Home</v>
      </c>
      <c r="P957" s="1">
        <f>_xlfn.XLOOKUP(D957,Product_Dim!$A$2:$A$101,Product_Dim!$H$2:$H$101)</f>
        <v>298.86</v>
      </c>
      <c r="Q957" s="1" t="str">
        <f>_xlfn.XLOOKUP(C957,'Customer_Dim'!$A$2:$A$501,'Customer_Dim'!$I$2:$I$501)</f>
        <v>Platinum</v>
      </c>
      <c r="R957" s="1" t="str">
        <f>_xlfn.XLOOKUP(C957,'Customer_Dim'!$A$2:$A$501,'Customer_Dim'!$D$2:$D$501)</f>
        <v>Male</v>
      </c>
      <c r="S957" s="1" t="str">
        <f>_xlfn.XLOOKUP(C957,'Customer_Dim'!$A$2:$A$501,'Customer_Dim'!$L$2:$L$501)</f>
        <v>Middle Age</v>
      </c>
      <c r="T957" s="1" t="str">
        <f>_xlfn.XLOOKUP(E957,Store_Dim!$A$2:$A$21,Store_Dim!$C$2:$C$21)</f>
        <v>South</v>
      </c>
      <c r="U957" s="1" t="str">
        <f>_xlfn.XLOOKUP(E957,Store_Dim!$A$2:$A$21,Store_Dim!$E$2:$E$21)</f>
        <v>Online</v>
      </c>
      <c r="V957" s="1">
        <f>Table8[[#This Row],[Cost]]*Table8[[#This Row],[Quantity]]</f>
        <v>298.86</v>
      </c>
      <c r="W957" s="1">
        <f>Table8[[#This Row],[Total_Amount]]-Table8[[#This Row],[Total Cost]]</f>
        <v>46.464800000000025</v>
      </c>
    </row>
    <row r="958" spans="1:23" hidden="1" x14ac:dyDescent="0.25">
      <c r="A958" t="s">
        <v>2590</v>
      </c>
      <c r="B958" s="3">
        <v>45459</v>
      </c>
      <c r="C958" t="s">
        <v>724</v>
      </c>
      <c r="D958" t="s">
        <v>1821</v>
      </c>
      <c r="E958" t="s">
        <v>1874</v>
      </c>
      <c r="F958" s="4">
        <f>IF(ISBLANK(Sales_Fact[[#This Row],[Quantity]]),MEDIAN(Sales_Fact[Quantity]),Sales_Fact[[#This Row],[Quantity]])</f>
        <v>3</v>
      </c>
      <c r="G958" s="1">
        <f>IF(ISBLANK(Sales_Fact[[#This Row],[Unit_Price]]),MEDIAN(Sales_Fact[Unit_Price]),Sales_Fact[[#This Row],[Unit_Price]])</f>
        <v>23.37</v>
      </c>
      <c r="H958" s="2">
        <f>IF(ISBLANK(Sales_Fact[[#This Row],[Discount]]),MEDIAN(Sales_Fact[Discount]),Sales_Fact[[#This Row],[Discount]])</f>
        <v>0.15</v>
      </c>
      <c r="I958" t="s">
        <v>1861</v>
      </c>
      <c r="J958" s="1">
        <f>Sales_Fact[[#This Row],[Quantity2]]*Sales_Fact[[#This Row],[Unit_Price3]]*(1-Sales_Fact[[#This Row],[Discount4]])</f>
        <v>59.593499999999999</v>
      </c>
      <c r="K958" s="1">
        <f>Sales_Fact[[#This Row],[Quantity2]]*Sales_Fact[[#This Row],[Unit_Price3]]</f>
        <v>70.11</v>
      </c>
      <c r="L958" s="1">
        <f>Sales_Fact[[#This Row],[Gross Amount]]*Sales_Fact[[#This Row],[Discount4]]</f>
        <v>10.516499999999999</v>
      </c>
      <c r="M958" s="1" t="str">
        <f>IF(Sales_Fact[[#This Row],[Total_Amount5]]&gt;1000,"High Value","Standard")</f>
        <v>Standard</v>
      </c>
      <c r="N958" s="1" t="str">
        <f>_xlfn.XLOOKUP(D958,Product_Dim!$A$2:$A$101,Product_Dim!$B$2:$B$101,"Not Found")</f>
        <v>Gaming Mouse Pad XL</v>
      </c>
      <c r="O958" s="1" t="str">
        <f>_xlfn.XLOOKUP(D958,Product_Dim!$A$2:$A$101,Product_Dim!$C$2:$C$101)</f>
        <v>Electronics</v>
      </c>
      <c r="P958" s="1">
        <f>_xlfn.XLOOKUP(D958,Product_Dim!$A$2:$A$101,Product_Dim!$H$2:$H$101)</f>
        <v>340.14</v>
      </c>
      <c r="Q958" s="1" t="str">
        <f>_xlfn.XLOOKUP(C958,'Customer_Dim'!$A$2:$A$501,'Customer_Dim'!$I$2:$I$501)</f>
        <v>Platinum</v>
      </c>
      <c r="R958" s="1" t="str">
        <f>_xlfn.XLOOKUP(C958,'Customer_Dim'!$A$2:$A$501,'Customer_Dim'!$D$2:$D$501)</f>
        <v>Male</v>
      </c>
      <c r="S958" s="1" t="str">
        <f>_xlfn.XLOOKUP(C958,'Customer_Dim'!$A$2:$A$501,'Customer_Dim'!$L$2:$L$501)</f>
        <v>Middle Age</v>
      </c>
      <c r="T958" s="1" t="str">
        <f>_xlfn.XLOOKUP(E958,Store_Dim!$A$2:$A$21,Store_Dim!$C$2:$C$21)</f>
        <v>South</v>
      </c>
      <c r="U958" s="1" t="str">
        <f>_xlfn.XLOOKUP(E958,Store_Dim!$A$2:$A$21,Store_Dim!$E$2:$E$21)</f>
        <v>Online</v>
      </c>
      <c r="V958" s="1">
        <f>Table8[[#This Row],[Cost]]*Table8[[#This Row],[Quantity]]</f>
        <v>1020.42</v>
      </c>
      <c r="W958" s="1">
        <f>Table8[[#This Row],[Total_Amount]]-Table8[[#This Row],[Total Cost]]</f>
        <v>-960.82650000000001</v>
      </c>
    </row>
    <row r="959" spans="1:23" hidden="1" x14ac:dyDescent="0.25">
      <c r="A959" t="s">
        <v>2228</v>
      </c>
      <c r="B959" s="3">
        <v>45557</v>
      </c>
      <c r="C959" t="s">
        <v>724</v>
      </c>
      <c r="D959" t="s">
        <v>1755</v>
      </c>
      <c r="E959" t="s">
        <v>1901</v>
      </c>
      <c r="F959" s="4">
        <f>IF(ISBLANK(Sales_Fact[[#This Row],[Quantity]]),MEDIAN(Sales_Fact[Quantity]),Sales_Fact[[#This Row],[Quantity]])</f>
        <v>1</v>
      </c>
      <c r="G959" s="1">
        <f>IF(ISBLANK(Sales_Fact[[#This Row],[Unit_Price]]),MEDIAN(Sales_Fact[Unit_Price]),Sales_Fact[[#This Row],[Unit_Price]])</f>
        <v>579.69000000000005</v>
      </c>
      <c r="H959" s="2">
        <f>IF(ISBLANK(Sales_Fact[[#This Row],[Discount]]),MEDIAN(Sales_Fact[Discount]),Sales_Fact[[#This Row],[Discount]])</f>
        <v>0.02</v>
      </c>
      <c r="I959" t="s">
        <v>1864</v>
      </c>
      <c r="J959" s="1">
        <f>Sales_Fact[[#This Row],[Quantity2]]*Sales_Fact[[#This Row],[Unit_Price3]]*(1-Sales_Fact[[#This Row],[Discount4]])</f>
        <v>568.09620000000007</v>
      </c>
      <c r="K959" s="1">
        <f>Sales_Fact[[#This Row],[Quantity2]]*Sales_Fact[[#This Row],[Unit_Price3]]</f>
        <v>579.69000000000005</v>
      </c>
      <c r="L959" s="1">
        <f>Sales_Fact[[#This Row],[Gross Amount]]*Sales_Fact[[#This Row],[Discount4]]</f>
        <v>11.593800000000002</v>
      </c>
      <c r="M959" s="1" t="str">
        <f>IF(Sales_Fact[[#This Row],[Total_Amount5]]&gt;1000,"High Value","Standard")</f>
        <v>Standard</v>
      </c>
      <c r="N959" s="1" t="str">
        <f>_xlfn.XLOOKUP(D959,Product_Dim!$A$2:$A$101,Product_Dim!$B$2:$B$101,"Not Found")</f>
        <v>Wooden Nightstand</v>
      </c>
      <c r="O959" s="1" t="str">
        <f>_xlfn.XLOOKUP(D959,Product_Dim!$A$2:$A$101,Product_Dim!$C$2:$C$101)</f>
        <v>Home</v>
      </c>
      <c r="P959" s="1">
        <f>_xlfn.XLOOKUP(D959,Product_Dim!$A$2:$A$101,Product_Dim!$H$2:$H$101)</f>
        <v>243.7</v>
      </c>
      <c r="Q959" s="1" t="str">
        <f>_xlfn.XLOOKUP(C959,'Customer_Dim'!$A$2:$A$501,'Customer_Dim'!$I$2:$I$501)</f>
        <v>Platinum</v>
      </c>
      <c r="R959" s="1" t="str">
        <f>_xlfn.XLOOKUP(C959,'Customer_Dim'!$A$2:$A$501,'Customer_Dim'!$D$2:$D$501)</f>
        <v>Male</v>
      </c>
      <c r="S959" s="1" t="str">
        <f>_xlfn.XLOOKUP(C959,'Customer_Dim'!$A$2:$A$501,'Customer_Dim'!$L$2:$L$501)</f>
        <v>Middle Age</v>
      </c>
      <c r="T959" s="1" t="str">
        <f>_xlfn.XLOOKUP(E959,Store_Dim!$A$2:$A$21,Store_Dim!$C$2:$C$21)</f>
        <v>East</v>
      </c>
      <c r="U959" s="1" t="str">
        <f>_xlfn.XLOOKUP(E959,Store_Dim!$A$2:$A$21,Store_Dim!$E$2:$E$21)</f>
        <v>Online</v>
      </c>
      <c r="V959" s="1">
        <f>Table8[[#This Row],[Cost]]*Table8[[#This Row],[Quantity]]</f>
        <v>243.7</v>
      </c>
      <c r="W959" s="1">
        <f>Table8[[#This Row],[Total_Amount]]-Table8[[#This Row],[Total Cost]]</f>
        <v>324.39620000000008</v>
      </c>
    </row>
    <row r="960" spans="1:23" x14ac:dyDescent="0.25">
      <c r="A960" t="s">
        <v>1962</v>
      </c>
      <c r="B960" s="3">
        <v>45609</v>
      </c>
      <c r="C960" t="s">
        <v>724</v>
      </c>
      <c r="D960" t="s">
        <v>1800</v>
      </c>
      <c r="E960" t="s">
        <v>1866</v>
      </c>
      <c r="F960" s="4">
        <f>IF(ISBLANK(Sales_Fact[[#This Row],[Quantity]]),MEDIAN(Sales_Fact[Quantity]),Sales_Fact[[#This Row],[Quantity]])</f>
        <v>3</v>
      </c>
      <c r="G960" s="21">
        <f>IF(ISBLANK(Sales_Fact[[#This Row],[Unit_Price]]),MEDIAN(Sales_Fact[Unit_Price]),Sales_Fact[[#This Row],[Unit_Price]])</f>
        <v>240.51</v>
      </c>
      <c r="H960" s="2">
        <f>IF(ISBLANK(Sales_Fact[[#This Row],[Discount]]),MEDIAN(Sales_Fact[Discount]),Sales_Fact[[#This Row],[Discount]])</f>
        <v>7.0000000000000007E-2</v>
      </c>
      <c r="I960" t="s">
        <v>1861</v>
      </c>
      <c r="J960" s="21">
        <f>Sales_Fact[[#This Row],[Quantity2]]*Sales_Fact[[#This Row],[Unit_Price3]]*(1-Sales_Fact[[#This Row],[Discount4]])</f>
        <v>671.02289999999994</v>
      </c>
      <c r="K960" s="21">
        <f>Sales_Fact[[#This Row],[Quantity2]]*Sales_Fact[[#This Row],[Unit_Price3]]</f>
        <v>721.53</v>
      </c>
      <c r="L960" s="21">
        <f>Sales_Fact[[#This Row],[Gross Amount]]*Sales_Fact[[#This Row],[Discount4]]</f>
        <v>50.507100000000001</v>
      </c>
      <c r="M960" s="1" t="str">
        <f>IF(Sales_Fact[[#This Row],[Total_Amount5]]&gt;1000,"High Value","Standard")</f>
        <v>Standard</v>
      </c>
      <c r="N960" s="1" t="str">
        <f>_xlfn.XLOOKUP(D960,Product_Dim!$A$2:$A$101,Product_Dim!$B$2:$B$101,"Not Found")</f>
        <v>Hydrating Face Cleanser</v>
      </c>
      <c r="O960" s="1" t="str">
        <f>_xlfn.XLOOKUP(D960,Product_Dim!$A$2:$A$101,Product_Dim!$C$2:$C$101)</f>
        <v>Beauty</v>
      </c>
      <c r="P960" s="1">
        <f>_xlfn.XLOOKUP(D960,Product_Dim!$A$2:$A$101,Product_Dim!$H$2:$H$101)</f>
        <v>242.96499999999997</v>
      </c>
      <c r="Q960" s="1" t="str">
        <f>_xlfn.XLOOKUP(C960,'Customer_Dim'!$A$2:$A$501,'Customer_Dim'!$I$2:$I$501)</f>
        <v>Platinum</v>
      </c>
      <c r="R960" s="1" t="str">
        <f>_xlfn.XLOOKUP(C960,'Customer_Dim'!$A$2:$A$501,'Customer_Dim'!$D$2:$D$501)</f>
        <v>Male</v>
      </c>
      <c r="S960" s="1" t="str">
        <f>_xlfn.XLOOKUP(C960,'Customer_Dim'!$A$2:$A$501,'Customer_Dim'!$L$2:$L$501)</f>
        <v>Middle Age</v>
      </c>
      <c r="T960" s="1" t="str">
        <f>_xlfn.XLOOKUP(E960,Store_Dim!$A$2:$A$21,Store_Dim!$C$2:$C$21)</f>
        <v>West</v>
      </c>
      <c r="U960" s="1" t="str">
        <f>_xlfn.XLOOKUP(E960,Store_Dim!$A$2:$A$21,Store_Dim!$E$2:$E$21)</f>
        <v>Online</v>
      </c>
      <c r="V960" s="21">
        <f>Table8[[#This Row],[Cost]]*Table8[[#This Row],[Quantity]]</f>
        <v>728.89499999999998</v>
      </c>
      <c r="W960" s="21">
        <f>Table8[[#This Row],[Total_Amount]]-Table8[[#This Row],[Total Cost]]</f>
        <v>-57.872100000000046</v>
      </c>
    </row>
    <row r="961" spans="1:23" x14ac:dyDescent="0.25">
      <c r="A961" t="s">
        <v>3475</v>
      </c>
      <c r="B961" s="3">
        <v>45300</v>
      </c>
      <c r="C961" t="s">
        <v>727</v>
      </c>
      <c r="D961" t="s">
        <v>1800</v>
      </c>
      <c r="E961" t="s">
        <v>1870</v>
      </c>
      <c r="F961" s="4">
        <f>IF(ISBLANK(Sales_Fact[[#This Row],[Quantity]]),MEDIAN(Sales_Fact[Quantity]),Sales_Fact[[#This Row],[Quantity]])</f>
        <v>2</v>
      </c>
      <c r="G961" s="21">
        <f>IF(ISBLANK(Sales_Fact[[#This Row],[Unit_Price]]),MEDIAN(Sales_Fact[Unit_Price]),Sales_Fact[[#This Row],[Unit_Price]])</f>
        <v>855.4</v>
      </c>
      <c r="H961" s="2">
        <f>IF(ISBLANK(Sales_Fact[[#This Row],[Discount]]),MEDIAN(Sales_Fact[Discount]),Sales_Fact[[#This Row],[Discount]])</f>
        <v>0.08</v>
      </c>
      <c r="I961" t="s">
        <v>1864</v>
      </c>
      <c r="J961" s="21">
        <f>Sales_Fact[[#This Row],[Quantity2]]*Sales_Fact[[#This Row],[Unit_Price3]]*(1-Sales_Fact[[#This Row],[Discount4]])</f>
        <v>1573.9359999999999</v>
      </c>
      <c r="K961" s="21">
        <f>Sales_Fact[[#This Row],[Quantity2]]*Sales_Fact[[#This Row],[Unit_Price3]]</f>
        <v>1710.8</v>
      </c>
      <c r="L961" s="21">
        <f>Sales_Fact[[#This Row],[Gross Amount]]*Sales_Fact[[#This Row],[Discount4]]</f>
        <v>136.864</v>
      </c>
      <c r="M961" s="1" t="str">
        <f>IF(Sales_Fact[[#This Row],[Total_Amount5]]&gt;1000,"High Value","Standard")</f>
        <v>High Value</v>
      </c>
      <c r="N961" s="1" t="str">
        <f>_xlfn.XLOOKUP(D961,Product_Dim!$A$2:$A$101,Product_Dim!$B$2:$B$101,"Not Found")</f>
        <v>Hydrating Face Cleanser</v>
      </c>
      <c r="O961" s="1" t="str">
        <f>_xlfn.XLOOKUP(D961,Product_Dim!$A$2:$A$101,Product_Dim!$C$2:$C$101)</f>
        <v>Beauty</v>
      </c>
      <c r="P961" s="1">
        <f>_xlfn.XLOOKUP(D961,Product_Dim!$A$2:$A$101,Product_Dim!$H$2:$H$101)</f>
        <v>242.96499999999997</v>
      </c>
      <c r="Q961" s="1" t="str">
        <f>_xlfn.XLOOKUP(C961,'Customer_Dim'!$A$2:$A$501,'Customer_Dim'!$I$2:$I$501)</f>
        <v>Platinum</v>
      </c>
      <c r="R961" s="1" t="str">
        <f>_xlfn.XLOOKUP(C961,'Customer_Dim'!$A$2:$A$501,'Customer_Dim'!$D$2:$D$501)</f>
        <v>Male</v>
      </c>
      <c r="S961" s="1" t="str">
        <f>_xlfn.XLOOKUP(C961,'Customer_Dim'!$A$2:$A$501,'Customer_Dim'!$L$2:$L$501)</f>
        <v>Middle Age</v>
      </c>
      <c r="T961" s="1" t="str">
        <f>_xlfn.XLOOKUP(E961,Store_Dim!$A$2:$A$21,Store_Dim!$C$2:$C$21)</f>
        <v>North</v>
      </c>
      <c r="U961" s="1" t="str">
        <f>_xlfn.XLOOKUP(E961,Store_Dim!$A$2:$A$21,Store_Dim!$E$2:$E$21)</f>
        <v>Outlet</v>
      </c>
      <c r="V961" s="21">
        <f>Table8[[#This Row],[Cost]]*Table8[[#This Row],[Quantity]]</f>
        <v>485.92999999999995</v>
      </c>
      <c r="W961" s="21">
        <f>Table8[[#This Row],[Total_Amount]]-Table8[[#This Row],[Total Cost]]</f>
        <v>1088.0059999999999</v>
      </c>
    </row>
    <row r="962" spans="1:23" hidden="1" x14ac:dyDescent="0.25">
      <c r="A962" t="s">
        <v>3318</v>
      </c>
      <c r="B962" s="3">
        <v>45263</v>
      </c>
      <c r="C962" t="s">
        <v>727</v>
      </c>
      <c r="D962" t="s">
        <v>1788</v>
      </c>
      <c r="E962" t="s">
        <v>1909</v>
      </c>
      <c r="F962" s="4">
        <f>IF(ISBLANK(Sales_Fact[[#This Row],[Quantity]]),MEDIAN(Sales_Fact[Quantity]),Sales_Fact[[#This Row],[Quantity]])</f>
        <v>1</v>
      </c>
      <c r="G962" s="1">
        <f>IF(ISBLANK(Sales_Fact[[#This Row],[Unit_Price]]),MEDIAN(Sales_Fact[Unit_Price]),Sales_Fact[[#This Row],[Unit_Price]])</f>
        <v>537.26</v>
      </c>
      <c r="H962" s="2">
        <f>IF(ISBLANK(Sales_Fact[[#This Row],[Discount]]),MEDIAN(Sales_Fact[Discount]),Sales_Fact[[#This Row],[Discount]])</f>
        <v>0.09</v>
      </c>
      <c r="I962" t="s">
        <v>1864</v>
      </c>
      <c r="J962" s="1">
        <f>Sales_Fact[[#This Row],[Quantity2]]*Sales_Fact[[#This Row],[Unit_Price3]]*(1-Sales_Fact[[#This Row],[Discount4]])</f>
        <v>488.90660000000003</v>
      </c>
      <c r="K962" s="1">
        <f>Sales_Fact[[#This Row],[Quantity2]]*Sales_Fact[[#This Row],[Unit_Price3]]</f>
        <v>537.26</v>
      </c>
      <c r="L962" s="1">
        <f>Sales_Fact[[#This Row],[Gross Amount]]*Sales_Fact[[#This Row],[Discount4]]</f>
        <v>48.353400000000001</v>
      </c>
      <c r="M962" s="1" t="str">
        <f>IF(Sales_Fact[[#This Row],[Total_Amount5]]&gt;1000,"High Value","Standard")</f>
        <v>Standard</v>
      </c>
      <c r="N962" s="1" t="str">
        <f>_xlfn.XLOOKUP(D962,Product_Dim!$A$2:$A$101,Product_Dim!$B$2:$B$101,"Not Found")</f>
        <v>Decorative Lamp Shade</v>
      </c>
      <c r="O962" s="1" t="str">
        <f>_xlfn.XLOOKUP(D962,Product_Dim!$A$2:$A$101,Product_Dim!$C$2:$C$101)</f>
        <v>Home</v>
      </c>
      <c r="P962" s="1">
        <f>_xlfn.XLOOKUP(D962,Product_Dim!$A$2:$A$101,Product_Dim!$H$2:$H$101)</f>
        <v>228.53</v>
      </c>
      <c r="Q962" s="1" t="str">
        <f>_xlfn.XLOOKUP(C962,'Customer_Dim'!$A$2:$A$501,'Customer_Dim'!$I$2:$I$501)</f>
        <v>Platinum</v>
      </c>
      <c r="R962" s="1" t="str">
        <f>_xlfn.XLOOKUP(C962,'Customer_Dim'!$A$2:$A$501,'Customer_Dim'!$D$2:$D$501)</f>
        <v>Male</v>
      </c>
      <c r="S962" s="1" t="str">
        <f>_xlfn.XLOOKUP(C962,'Customer_Dim'!$A$2:$A$501,'Customer_Dim'!$L$2:$L$501)</f>
        <v>Middle Age</v>
      </c>
      <c r="T962" s="1" t="str">
        <f>_xlfn.XLOOKUP(E962,Store_Dim!$A$2:$A$21,Store_Dim!$C$2:$C$21)</f>
        <v>South</v>
      </c>
      <c r="U962" s="1" t="str">
        <f>_xlfn.XLOOKUP(E962,Store_Dim!$A$2:$A$21,Store_Dim!$E$2:$E$21)</f>
        <v>Outlet</v>
      </c>
      <c r="V962" s="1">
        <f>Table8[[#This Row],[Cost]]*Table8[[#This Row],[Quantity]]</f>
        <v>228.53</v>
      </c>
      <c r="W962" s="1">
        <f>Table8[[#This Row],[Total_Amount]]-Table8[[#This Row],[Total Cost]]</f>
        <v>260.37660000000005</v>
      </c>
    </row>
    <row r="963" spans="1:23" hidden="1" x14ac:dyDescent="0.25">
      <c r="A963" t="s">
        <v>2696</v>
      </c>
      <c r="B963" s="3">
        <v>45623</v>
      </c>
      <c r="C963" t="s">
        <v>727</v>
      </c>
      <c r="D963" t="s">
        <v>1635</v>
      </c>
      <c r="E963" t="s">
        <v>1909</v>
      </c>
      <c r="F963" s="4">
        <f>IF(ISBLANK(Sales_Fact[[#This Row],[Quantity]]),MEDIAN(Sales_Fact[Quantity]),Sales_Fact[[#This Row],[Quantity]])</f>
        <v>3</v>
      </c>
      <c r="G963" s="1">
        <f>IF(ISBLANK(Sales_Fact[[#This Row],[Unit_Price]]),MEDIAN(Sales_Fact[Unit_Price]),Sales_Fact[[#This Row],[Unit_Price]])</f>
        <v>918.26</v>
      </c>
      <c r="H963" s="2">
        <f>IF(ISBLANK(Sales_Fact[[#This Row],[Discount]]),MEDIAN(Sales_Fact[Discount]),Sales_Fact[[#This Row],[Discount]])</f>
        <v>0.17</v>
      </c>
      <c r="I963" t="s">
        <v>1861</v>
      </c>
      <c r="J963" s="1">
        <f>Sales_Fact[[#This Row],[Quantity2]]*Sales_Fact[[#This Row],[Unit_Price3]]*(1-Sales_Fact[[#This Row],[Discount4]])</f>
        <v>2286.4673999999995</v>
      </c>
      <c r="K963" s="1">
        <f>Sales_Fact[[#This Row],[Quantity2]]*Sales_Fact[[#This Row],[Unit_Price3]]</f>
        <v>2754.7799999999997</v>
      </c>
      <c r="L963" s="1">
        <f>Sales_Fact[[#This Row],[Gross Amount]]*Sales_Fact[[#This Row],[Discount4]]</f>
        <v>468.31259999999997</v>
      </c>
      <c r="M963" s="1" t="str">
        <f>IF(Sales_Fact[[#This Row],[Total_Amount5]]&gt;1000,"High Value","Standard")</f>
        <v>High Value</v>
      </c>
      <c r="N963" s="1" t="str">
        <f>_xlfn.XLOOKUP(D963,Product_Dim!$A$2:$A$101,Product_Dim!$B$2:$B$101,"Not Found")</f>
        <v>Sports Stopwatch Timer</v>
      </c>
      <c r="O963" s="1" t="str">
        <f>_xlfn.XLOOKUP(D963,Product_Dim!$A$2:$A$101,Product_Dim!$C$2:$C$101)</f>
        <v>Sports</v>
      </c>
      <c r="P963" s="1">
        <f>_xlfn.XLOOKUP(D963,Product_Dim!$A$2:$A$101,Product_Dim!$H$2:$H$101)</f>
        <v>38.76</v>
      </c>
      <c r="Q963" s="1" t="str">
        <f>_xlfn.XLOOKUP(C963,'Customer_Dim'!$A$2:$A$501,'Customer_Dim'!$I$2:$I$501)</f>
        <v>Platinum</v>
      </c>
      <c r="R963" s="1" t="str">
        <f>_xlfn.XLOOKUP(C963,'Customer_Dim'!$A$2:$A$501,'Customer_Dim'!$D$2:$D$501)</f>
        <v>Male</v>
      </c>
      <c r="S963" s="1" t="str">
        <f>_xlfn.XLOOKUP(C963,'Customer_Dim'!$A$2:$A$501,'Customer_Dim'!$L$2:$L$501)</f>
        <v>Middle Age</v>
      </c>
      <c r="T963" s="1" t="str">
        <f>_xlfn.XLOOKUP(E963,Store_Dim!$A$2:$A$21,Store_Dim!$C$2:$C$21)</f>
        <v>South</v>
      </c>
      <c r="U963" s="1" t="str">
        <f>_xlfn.XLOOKUP(E963,Store_Dim!$A$2:$A$21,Store_Dim!$E$2:$E$21)</f>
        <v>Outlet</v>
      </c>
      <c r="V963" s="1">
        <f>Table8[[#This Row],[Cost]]*Table8[[#This Row],[Quantity]]</f>
        <v>116.28</v>
      </c>
      <c r="W963" s="1">
        <f>Table8[[#This Row],[Total_Amount]]-Table8[[#This Row],[Total Cost]]</f>
        <v>2170.1873999999993</v>
      </c>
    </row>
    <row r="964" spans="1:23" hidden="1" x14ac:dyDescent="0.25">
      <c r="A964" t="s">
        <v>2225</v>
      </c>
      <c r="B964" s="3">
        <v>45303</v>
      </c>
      <c r="C964" t="s">
        <v>727</v>
      </c>
      <c r="D964" t="s">
        <v>1689</v>
      </c>
      <c r="E964" t="s">
        <v>1904</v>
      </c>
      <c r="F964" s="4">
        <f>IF(ISBLANK(Sales_Fact[[#This Row],[Quantity]]),MEDIAN(Sales_Fact[Quantity]),Sales_Fact[[#This Row],[Quantity]])</f>
        <v>4</v>
      </c>
      <c r="G964" s="1">
        <f>IF(ISBLANK(Sales_Fact[[#This Row],[Unit_Price]]),MEDIAN(Sales_Fact[Unit_Price]),Sales_Fact[[#This Row],[Unit_Price]])</f>
        <v>579.70000000000005</v>
      </c>
      <c r="H964" s="2">
        <f>IF(ISBLANK(Sales_Fact[[#This Row],[Discount]]),MEDIAN(Sales_Fact[Discount]),Sales_Fact[[#This Row],[Discount]])</f>
        <v>0.18</v>
      </c>
      <c r="I964" t="s">
        <v>1864</v>
      </c>
      <c r="J964" s="1">
        <f>Sales_Fact[[#This Row],[Quantity2]]*Sales_Fact[[#This Row],[Unit_Price3]]*(1-Sales_Fact[[#This Row],[Discount4]])</f>
        <v>1901.4160000000004</v>
      </c>
      <c r="K964" s="1">
        <f>Sales_Fact[[#This Row],[Quantity2]]*Sales_Fact[[#This Row],[Unit_Price3]]</f>
        <v>2318.8000000000002</v>
      </c>
      <c r="L964" s="1">
        <f>Sales_Fact[[#This Row],[Gross Amount]]*Sales_Fact[[#This Row],[Discount4]]</f>
        <v>417.38400000000001</v>
      </c>
      <c r="M964" s="1" t="str">
        <f>IF(Sales_Fact[[#This Row],[Total_Amount5]]&gt;1000,"High Value","Standard")</f>
        <v>High Value</v>
      </c>
      <c r="N964" s="1" t="str">
        <f>_xlfn.XLOOKUP(D964,Product_Dim!$A$2:$A$101,Product_Dim!$B$2:$B$101,"Not Found")</f>
        <v>Men's Winter Jacket</v>
      </c>
      <c r="O964" s="1" t="str">
        <f>_xlfn.XLOOKUP(D964,Product_Dim!$A$2:$A$101,Product_Dim!$C$2:$C$101)</f>
        <v>Clothing</v>
      </c>
      <c r="P964" s="1">
        <f>_xlfn.XLOOKUP(D964,Product_Dim!$A$2:$A$101,Product_Dim!$H$2:$H$101)</f>
        <v>167.34</v>
      </c>
      <c r="Q964" s="1" t="str">
        <f>_xlfn.XLOOKUP(C964,'Customer_Dim'!$A$2:$A$501,'Customer_Dim'!$I$2:$I$501)</f>
        <v>Platinum</v>
      </c>
      <c r="R964" s="1" t="str">
        <f>_xlfn.XLOOKUP(C964,'Customer_Dim'!$A$2:$A$501,'Customer_Dim'!$D$2:$D$501)</f>
        <v>Male</v>
      </c>
      <c r="S964" s="1" t="str">
        <f>_xlfn.XLOOKUP(C964,'Customer_Dim'!$A$2:$A$501,'Customer_Dim'!$L$2:$L$501)</f>
        <v>Middle Age</v>
      </c>
      <c r="T964" s="1" t="str">
        <f>_xlfn.XLOOKUP(E964,Store_Dim!$A$2:$A$21,Store_Dim!$C$2:$C$21)</f>
        <v>East</v>
      </c>
      <c r="U964" s="1" t="str">
        <f>_xlfn.XLOOKUP(E964,Store_Dim!$A$2:$A$21,Store_Dim!$E$2:$E$21)</f>
        <v>Online</v>
      </c>
      <c r="V964" s="1">
        <f>Table8[[#This Row],[Cost]]*Table8[[#This Row],[Quantity]]</f>
        <v>669.36</v>
      </c>
      <c r="W964" s="1">
        <f>Table8[[#This Row],[Total_Amount]]-Table8[[#This Row],[Total Cost]]</f>
        <v>1232.0560000000005</v>
      </c>
    </row>
    <row r="965" spans="1:23" hidden="1" x14ac:dyDescent="0.25">
      <c r="A965" t="s">
        <v>3217</v>
      </c>
      <c r="B965" s="3">
        <v>45824</v>
      </c>
      <c r="C965" t="s">
        <v>727</v>
      </c>
      <c r="D965" t="s">
        <v>1779</v>
      </c>
      <c r="E965" t="s">
        <v>1863</v>
      </c>
      <c r="F965" s="4">
        <f>IF(ISBLANK(Sales_Fact[[#This Row],[Quantity]]),MEDIAN(Sales_Fact[Quantity]),Sales_Fact[[#This Row],[Quantity]])</f>
        <v>1</v>
      </c>
      <c r="G965" s="1">
        <f>IF(ISBLANK(Sales_Fact[[#This Row],[Unit_Price]]),MEDIAN(Sales_Fact[Unit_Price]),Sales_Fact[[#This Row],[Unit_Price]])</f>
        <v>824.32</v>
      </c>
      <c r="H965" s="2">
        <f>IF(ISBLANK(Sales_Fact[[#This Row],[Discount]]),MEDIAN(Sales_Fact[Discount]),Sales_Fact[[#This Row],[Discount]])</f>
        <v>0.18</v>
      </c>
      <c r="I965" t="s">
        <v>1861</v>
      </c>
      <c r="J965" s="1">
        <f>Sales_Fact[[#This Row],[Quantity2]]*Sales_Fact[[#This Row],[Unit_Price3]]*(1-Sales_Fact[[#This Row],[Discount4]])</f>
        <v>675.94240000000013</v>
      </c>
      <c r="K965" s="1">
        <f>Sales_Fact[[#This Row],[Quantity2]]*Sales_Fact[[#This Row],[Unit_Price3]]</f>
        <v>824.32</v>
      </c>
      <c r="L965" s="1">
        <f>Sales_Fact[[#This Row],[Gross Amount]]*Sales_Fact[[#This Row],[Discount4]]</f>
        <v>148.3776</v>
      </c>
      <c r="M965" s="1" t="str">
        <f>IF(Sales_Fact[[#This Row],[Total_Amount5]]&gt;1000,"High Value","Standard")</f>
        <v>Standard</v>
      </c>
      <c r="N965" s="1" t="str">
        <f>_xlfn.XLOOKUP(D965,Product_Dim!$A$2:$A$101,Product_Dim!$B$2:$B$101,"Not Found")</f>
        <v>Wireless Mouse</v>
      </c>
      <c r="O965" s="1" t="str">
        <f>_xlfn.XLOOKUP(D965,Product_Dim!$A$2:$A$101,Product_Dim!$C$2:$C$101)</f>
        <v>Electronics</v>
      </c>
      <c r="P965" s="1">
        <f>_xlfn.XLOOKUP(D965,Product_Dim!$A$2:$A$101,Product_Dim!$H$2:$H$101)</f>
        <v>392.89</v>
      </c>
      <c r="Q965" s="1" t="str">
        <f>_xlfn.XLOOKUP(C965,'Customer_Dim'!$A$2:$A$501,'Customer_Dim'!$I$2:$I$501)</f>
        <v>Platinum</v>
      </c>
      <c r="R965" s="1" t="str">
        <f>_xlfn.XLOOKUP(C965,'Customer_Dim'!$A$2:$A$501,'Customer_Dim'!$D$2:$D$501)</f>
        <v>Male</v>
      </c>
      <c r="S965" s="1" t="str">
        <f>_xlfn.XLOOKUP(C965,'Customer_Dim'!$A$2:$A$501,'Customer_Dim'!$L$2:$L$501)</f>
        <v>Middle Age</v>
      </c>
      <c r="T965" s="1" t="str">
        <f>_xlfn.XLOOKUP(E965,Store_Dim!$A$2:$A$21,Store_Dim!$C$2:$C$21)</f>
        <v>North</v>
      </c>
      <c r="U965" s="1" t="str">
        <f>_xlfn.XLOOKUP(E965,Store_Dim!$A$2:$A$21,Store_Dim!$E$2:$E$21)</f>
        <v>Flagship</v>
      </c>
      <c r="V965" s="1">
        <f>Table8[[#This Row],[Cost]]*Table8[[#This Row],[Quantity]]</f>
        <v>392.89</v>
      </c>
      <c r="W965" s="1">
        <f>Table8[[#This Row],[Total_Amount]]-Table8[[#This Row],[Total Cost]]</f>
        <v>283.05240000000015</v>
      </c>
    </row>
    <row r="966" spans="1:23" hidden="1" x14ac:dyDescent="0.25">
      <c r="A966" t="s">
        <v>2464</v>
      </c>
      <c r="B966" s="3">
        <v>45649</v>
      </c>
      <c r="C966" t="s">
        <v>730</v>
      </c>
      <c r="D966" t="s">
        <v>1794</v>
      </c>
      <c r="E966" t="s">
        <v>1913</v>
      </c>
      <c r="F966" s="4">
        <f>IF(ISBLANK(Sales_Fact[[#This Row],[Quantity]]),MEDIAN(Sales_Fact[Quantity]),Sales_Fact[[#This Row],[Quantity]])</f>
        <v>4</v>
      </c>
      <c r="G966" s="1">
        <f>IF(ISBLANK(Sales_Fact[[#This Row],[Unit_Price]]),MEDIAN(Sales_Fact[Unit_Price]),Sales_Fact[[#This Row],[Unit_Price]])</f>
        <v>614.99</v>
      </c>
      <c r="H966" s="2">
        <f>IF(ISBLANK(Sales_Fact[[#This Row],[Discount]]),MEDIAN(Sales_Fact[Discount]),Sales_Fact[[#This Row],[Discount]])</f>
        <v>0.16</v>
      </c>
      <c r="I966" t="s">
        <v>1864</v>
      </c>
      <c r="J966" s="1">
        <f>Sales_Fact[[#This Row],[Quantity2]]*Sales_Fact[[#This Row],[Unit_Price3]]*(1-Sales_Fact[[#This Row],[Discount4]])</f>
        <v>2066.3663999999999</v>
      </c>
      <c r="K966" s="1">
        <f>Sales_Fact[[#This Row],[Quantity2]]*Sales_Fact[[#This Row],[Unit_Price3]]</f>
        <v>2459.96</v>
      </c>
      <c r="L966" s="1">
        <f>Sales_Fact[[#This Row],[Gross Amount]]*Sales_Fact[[#This Row],[Discount4]]</f>
        <v>393.59360000000004</v>
      </c>
      <c r="M966" s="1" t="str">
        <f>IF(Sales_Fact[[#This Row],[Total_Amount5]]&gt;1000,"High Value","Standard")</f>
        <v>High Value</v>
      </c>
      <c r="N966" s="1" t="str">
        <f>_xlfn.XLOOKUP(D966,Product_Dim!$A$2:$A$101,Product_Dim!$B$2:$B$101,"Not Found")</f>
        <v>Badminton Racket Set</v>
      </c>
      <c r="O966" s="1" t="str">
        <f>_xlfn.XLOOKUP(D966,Product_Dim!$A$2:$A$101,Product_Dim!$C$2:$C$101)</f>
        <v>Sports</v>
      </c>
      <c r="P966" s="1">
        <f>_xlfn.XLOOKUP(D966,Product_Dim!$A$2:$A$101,Product_Dim!$H$2:$H$101)</f>
        <v>285.54000000000002</v>
      </c>
      <c r="Q966" s="1" t="str">
        <f>_xlfn.XLOOKUP(C966,'Customer_Dim'!$A$2:$A$501,'Customer_Dim'!$I$2:$I$501)</f>
        <v>Platinum</v>
      </c>
      <c r="R966" s="1" t="str">
        <f>_xlfn.XLOOKUP(C966,'Customer_Dim'!$A$2:$A$501,'Customer_Dim'!$D$2:$D$501)</f>
        <v>Male</v>
      </c>
      <c r="S966" s="1" t="str">
        <f>_xlfn.XLOOKUP(C966,'Customer_Dim'!$A$2:$A$501,'Customer_Dim'!$L$2:$L$501)</f>
        <v>Senior</v>
      </c>
      <c r="T966" s="1" t="str">
        <f>_xlfn.XLOOKUP(E966,Store_Dim!$A$2:$A$21,Store_Dim!$C$2:$C$21)</f>
        <v>North</v>
      </c>
      <c r="U966" s="1" t="str">
        <f>_xlfn.XLOOKUP(E966,Store_Dim!$A$2:$A$21,Store_Dim!$E$2:$E$21)</f>
        <v>Online</v>
      </c>
      <c r="V966" s="1">
        <f>Table8[[#This Row],[Cost]]*Table8[[#This Row],[Quantity]]</f>
        <v>1142.1600000000001</v>
      </c>
      <c r="W966" s="1">
        <f>Table8[[#This Row],[Total_Amount]]-Table8[[#This Row],[Total Cost]]</f>
        <v>924.2063999999998</v>
      </c>
    </row>
    <row r="967" spans="1:23" hidden="1" x14ac:dyDescent="0.25">
      <c r="A967" t="s">
        <v>3597</v>
      </c>
      <c r="B967" s="3">
        <v>45492</v>
      </c>
      <c r="C967" t="s">
        <v>730</v>
      </c>
      <c r="D967" t="s">
        <v>1719</v>
      </c>
      <c r="E967" t="s">
        <v>1899</v>
      </c>
      <c r="F967" s="4">
        <f>IF(ISBLANK(Sales_Fact[[#This Row],[Quantity]]),MEDIAN(Sales_Fact[Quantity]),Sales_Fact[[#This Row],[Quantity]])</f>
        <v>4</v>
      </c>
      <c r="G967" s="1">
        <f>IF(ISBLANK(Sales_Fact[[#This Row],[Unit_Price]]),MEDIAN(Sales_Fact[Unit_Price]),Sales_Fact[[#This Row],[Unit_Price]])</f>
        <v>189.21</v>
      </c>
      <c r="H967" s="2">
        <f>IF(ISBLANK(Sales_Fact[[#This Row],[Discount]]),MEDIAN(Sales_Fact[Discount]),Sales_Fact[[#This Row],[Discount]])</f>
        <v>0.06</v>
      </c>
      <c r="I967" t="s">
        <v>1864</v>
      </c>
      <c r="J967" s="1">
        <f>Sales_Fact[[#This Row],[Quantity2]]*Sales_Fact[[#This Row],[Unit_Price3]]*(1-Sales_Fact[[#This Row],[Discount4]])</f>
        <v>711.42959999999994</v>
      </c>
      <c r="K967" s="1">
        <f>Sales_Fact[[#This Row],[Quantity2]]*Sales_Fact[[#This Row],[Unit_Price3]]</f>
        <v>756.84</v>
      </c>
      <c r="L967" s="1">
        <f>Sales_Fact[[#This Row],[Gross Amount]]*Sales_Fact[[#This Row],[Discount4]]</f>
        <v>45.410400000000003</v>
      </c>
      <c r="M967" s="1" t="str">
        <f>IF(Sales_Fact[[#This Row],[Total_Amount5]]&gt;1000,"High Value","Standard")</f>
        <v>Standard</v>
      </c>
      <c r="N967" s="1" t="str">
        <f>_xlfn.XLOOKUP(D967,Product_Dim!$A$2:$A$101,Product_Dim!$B$2:$B$101,"Not Found")</f>
        <v>Premium Blanket Throw</v>
      </c>
      <c r="O967" s="1" t="str">
        <f>_xlfn.XLOOKUP(D967,Product_Dim!$A$2:$A$101,Product_Dim!$C$2:$C$101)</f>
        <v>Home</v>
      </c>
      <c r="P967" s="1">
        <f>_xlfn.XLOOKUP(D967,Product_Dim!$A$2:$A$101,Product_Dim!$H$2:$H$101)</f>
        <v>461.47</v>
      </c>
      <c r="Q967" s="1" t="str">
        <f>_xlfn.XLOOKUP(C967,'Customer_Dim'!$A$2:$A$501,'Customer_Dim'!$I$2:$I$501)</f>
        <v>Platinum</v>
      </c>
      <c r="R967" s="1" t="str">
        <f>_xlfn.XLOOKUP(C967,'Customer_Dim'!$A$2:$A$501,'Customer_Dim'!$D$2:$D$501)</f>
        <v>Male</v>
      </c>
      <c r="S967" s="1" t="str">
        <f>_xlfn.XLOOKUP(C967,'Customer_Dim'!$A$2:$A$501,'Customer_Dim'!$L$2:$L$501)</f>
        <v>Senior</v>
      </c>
      <c r="T967" s="1" t="str">
        <f>_xlfn.XLOOKUP(E967,Store_Dim!$A$2:$A$21,Store_Dim!$C$2:$C$21)</f>
        <v>East</v>
      </c>
      <c r="U967" s="1" t="str">
        <f>_xlfn.XLOOKUP(E967,Store_Dim!$A$2:$A$21,Store_Dim!$E$2:$E$21)</f>
        <v>Flagship</v>
      </c>
      <c r="V967" s="1">
        <f>Table8[[#This Row],[Cost]]*Table8[[#This Row],[Quantity]]</f>
        <v>1845.88</v>
      </c>
      <c r="W967" s="1">
        <f>Table8[[#This Row],[Total_Amount]]-Table8[[#This Row],[Total Cost]]</f>
        <v>-1134.4504000000002</v>
      </c>
    </row>
    <row r="968" spans="1:23" x14ac:dyDescent="0.25">
      <c r="A968" t="s">
        <v>3842</v>
      </c>
      <c r="B968" s="3">
        <v>45819</v>
      </c>
      <c r="C968" t="s">
        <v>730</v>
      </c>
      <c r="D968" t="s">
        <v>1728</v>
      </c>
      <c r="E968" t="s">
        <v>1860</v>
      </c>
      <c r="F968" s="4">
        <f>IF(ISBLANK(Sales_Fact[[#This Row],[Quantity]]),MEDIAN(Sales_Fact[Quantity]),Sales_Fact[[#This Row],[Quantity]])</f>
        <v>2</v>
      </c>
      <c r="G968" s="21">
        <f>IF(ISBLANK(Sales_Fact[[#This Row],[Unit_Price]]),MEDIAN(Sales_Fact[Unit_Price]),Sales_Fact[[#This Row],[Unit_Price]])</f>
        <v>233.33</v>
      </c>
      <c r="H968" s="2">
        <f>IF(ISBLANK(Sales_Fact[[#This Row],[Discount]]),MEDIAN(Sales_Fact[Discount]),Sales_Fact[[#This Row],[Discount]])</f>
        <v>0.05</v>
      </c>
      <c r="I968" t="s">
        <v>1861</v>
      </c>
      <c r="J968" s="21">
        <f>Sales_Fact[[#This Row],[Quantity2]]*Sales_Fact[[#This Row],[Unit_Price3]]*(1-Sales_Fact[[#This Row],[Discount4]])</f>
        <v>443.327</v>
      </c>
      <c r="K968" s="21">
        <f>Sales_Fact[[#This Row],[Quantity2]]*Sales_Fact[[#This Row],[Unit_Price3]]</f>
        <v>466.66</v>
      </c>
      <c r="L968" s="21">
        <f>Sales_Fact[[#This Row],[Gross Amount]]*Sales_Fact[[#This Row],[Discount4]]</f>
        <v>23.333000000000002</v>
      </c>
      <c r="M968" s="1" t="str">
        <f>IF(Sales_Fact[[#This Row],[Total_Amount5]]&gt;1000,"High Value","Standard")</f>
        <v>Standard</v>
      </c>
      <c r="N968" s="1" t="str">
        <f>_xlfn.XLOOKUP(D968,Product_Dim!$A$2:$A$101,Product_Dim!$B$2:$B$101,"Not Found")</f>
        <v>Men's Hair Styling Gel</v>
      </c>
      <c r="O968" s="1" t="str">
        <f>_xlfn.XLOOKUP(D968,Product_Dim!$A$2:$A$101,Product_Dim!$C$2:$C$101)</f>
        <v>Beauty</v>
      </c>
      <c r="P968" s="1">
        <f>_xlfn.XLOOKUP(D968,Product_Dim!$A$2:$A$101,Product_Dim!$H$2:$H$101)</f>
        <v>17.309999999999999</v>
      </c>
      <c r="Q968" s="1" t="str">
        <f>_xlfn.XLOOKUP(C968,'Customer_Dim'!$A$2:$A$501,'Customer_Dim'!$I$2:$I$501)</f>
        <v>Platinum</v>
      </c>
      <c r="R968" s="1" t="str">
        <f>_xlfn.XLOOKUP(C968,'Customer_Dim'!$A$2:$A$501,'Customer_Dim'!$D$2:$D$501)</f>
        <v>Male</v>
      </c>
      <c r="S968" s="1" t="str">
        <f>_xlfn.XLOOKUP(C968,'Customer_Dim'!$A$2:$A$501,'Customer_Dim'!$L$2:$L$501)</f>
        <v>Senior</v>
      </c>
      <c r="T968" s="1" t="str">
        <f>_xlfn.XLOOKUP(E968,Store_Dim!$A$2:$A$21,Store_Dim!$C$2:$C$21)</f>
        <v>North</v>
      </c>
      <c r="U968" s="1" t="str">
        <f>_xlfn.XLOOKUP(E968,Store_Dim!$A$2:$A$21,Store_Dim!$E$2:$E$21)</f>
        <v>Outlet</v>
      </c>
      <c r="V968" s="21">
        <f>Table8[[#This Row],[Cost]]*Table8[[#This Row],[Quantity]]</f>
        <v>34.619999999999997</v>
      </c>
      <c r="W968" s="21">
        <f>Table8[[#This Row],[Total_Amount]]-Table8[[#This Row],[Total Cost]]</f>
        <v>408.70699999999999</v>
      </c>
    </row>
    <row r="969" spans="1:23" hidden="1" x14ac:dyDescent="0.25">
      <c r="A969" t="s">
        <v>2377</v>
      </c>
      <c r="B969" s="3">
        <v>45462</v>
      </c>
      <c r="C969" t="s">
        <v>730</v>
      </c>
      <c r="D969" t="s">
        <v>1767</v>
      </c>
      <c r="E969" t="s">
        <v>1909</v>
      </c>
      <c r="F969" s="4">
        <f>IF(ISBLANK(Sales_Fact[[#This Row],[Quantity]]),MEDIAN(Sales_Fact[Quantity]),Sales_Fact[[#This Row],[Quantity]])</f>
        <v>3</v>
      </c>
      <c r="G969" s="1">
        <f>IF(ISBLANK(Sales_Fact[[#This Row],[Unit_Price]]),MEDIAN(Sales_Fact[Unit_Price]),Sales_Fact[[#This Row],[Unit_Price]])</f>
        <v>529.89</v>
      </c>
      <c r="H969" s="2">
        <f>IF(ISBLANK(Sales_Fact[[#This Row],[Discount]]),MEDIAN(Sales_Fact[Discount]),Sales_Fact[[#This Row],[Discount]])</f>
        <v>0.21</v>
      </c>
      <c r="I969" t="s">
        <v>1861</v>
      </c>
      <c r="J969" s="1">
        <f>Sales_Fact[[#This Row],[Quantity2]]*Sales_Fact[[#This Row],[Unit_Price3]]*(1-Sales_Fact[[#This Row],[Discount4]])</f>
        <v>1255.8393000000001</v>
      </c>
      <c r="K969" s="1">
        <f>Sales_Fact[[#This Row],[Quantity2]]*Sales_Fact[[#This Row],[Unit_Price3]]</f>
        <v>1589.67</v>
      </c>
      <c r="L969" s="1">
        <f>Sales_Fact[[#This Row],[Gross Amount]]*Sales_Fact[[#This Row],[Discount4]]</f>
        <v>333.83069999999998</v>
      </c>
      <c r="M969" s="1" t="str">
        <f>IF(Sales_Fact[[#This Row],[Total_Amount5]]&gt;1000,"High Value","Standard")</f>
        <v>High Value</v>
      </c>
      <c r="N969" s="1" t="str">
        <f>_xlfn.XLOOKUP(D969,Product_Dim!$A$2:$A$101,Product_Dim!$B$2:$B$101,"Not Found")</f>
        <v>Professional Jump Rope</v>
      </c>
      <c r="O969" s="1" t="str">
        <f>_xlfn.XLOOKUP(D969,Product_Dim!$A$2:$A$101,Product_Dim!$C$2:$C$101)</f>
        <v>Sports</v>
      </c>
      <c r="P969" s="1">
        <f>_xlfn.XLOOKUP(D969,Product_Dim!$A$2:$A$101,Product_Dim!$H$2:$H$101)</f>
        <v>477.61</v>
      </c>
      <c r="Q969" s="1" t="str">
        <f>_xlfn.XLOOKUP(C969,'Customer_Dim'!$A$2:$A$501,'Customer_Dim'!$I$2:$I$501)</f>
        <v>Platinum</v>
      </c>
      <c r="R969" s="1" t="str">
        <f>_xlfn.XLOOKUP(C969,'Customer_Dim'!$A$2:$A$501,'Customer_Dim'!$D$2:$D$501)</f>
        <v>Male</v>
      </c>
      <c r="S969" s="1" t="str">
        <f>_xlfn.XLOOKUP(C969,'Customer_Dim'!$A$2:$A$501,'Customer_Dim'!$L$2:$L$501)</f>
        <v>Senior</v>
      </c>
      <c r="T969" s="1" t="str">
        <f>_xlfn.XLOOKUP(E969,Store_Dim!$A$2:$A$21,Store_Dim!$C$2:$C$21)</f>
        <v>South</v>
      </c>
      <c r="U969" s="1" t="str">
        <f>_xlfn.XLOOKUP(E969,Store_Dim!$A$2:$A$21,Store_Dim!$E$2:$E$21)</f>
        <v>Outlet</v>
      </c>
      <c r="V969" s="1">
        <f>Table8[[#This Row],[Cost]]*Table8[[#This Row],[Quantity]]</f>
        <v>1432.83</v>
      </c>
      <c r="W969" s="1">
        <f>Table8[[#This Row],[Total_Amount]]-Table8[[#This Row],[Total Cost]]</f>
        <v>-176.99069999999983</v>
      </c>
    </row>
    <row r="970" spans="1:23" hidden="1" x14ac:dyDescent="0.25">
      <c r="A970" t="s">
        <v>3239</v>
      </c>
      <c r="B970" s="3">
        <v>45872</v>
      </c>
      <c r="C970" t="s">
        <v>730</v>
      </c>
      <c r="D970" t="s">
        <v>1827</v>
      </c>
      <c r="E970" t="s">
        <v>1881</v>
      </c>
      <c r="F970" s="4">
        <f>IF(ISBLANK(Sales_Fact[[#This Row],[Quantity]]),MEDIAN(Sales_Fact[Quantity]),Sales_Fact[[#This Row],[Quantity]])</f>
        <v>2</v>
      </c>
      <c r="G970" s="1">
        <f>IF(ISBLANK(Sales_Fact[[#This Row],[Unit_Price]]),MEDIAN(Sales_Fact[Unit_Price]),Sales_Fact[[#This Row],[Unit_Price]])</f>
        <v>954.1</v>
      </c>
      <c r="H970" s="2">
        <f>IF(ISBLANK(Sales_Fact[[#This Row],[Discount]]),MEDIAN(Sales_Fact[Discount]),Sales_Fact[[#This Row],[Discount]])</f>
        <v>0.17</v>
      </c>
      <c r="I970" t="s">
        <v>1868</v>
      </c>
      <c r="J970" s="1">
        <f>Sales_Fact[[#This Row],[Quantity2]]*Sales_Fact[[#This Row],[Unit_Price3]]*(1-Sales_Fact[[#This Row],[Discount4]])</f>
        <v>1583.806</v>
      </c>
      <c r="K970" s="1">
        <f>Sales_Fact[[#This Row],[Quantity2]]*Sales_Fact[[#This Row],[Unit_Price3]]</f>
        <v>1908.2</v>
      </c>
      <c r="L970" s="1">
        <f>Sales_Fact[[#This Row],[Gross Amount]]*Sales_Fact[[#This Row],[Discount4]]</f>
        <v>324.39400000000001</v>
      </c>
      <c r="M970" s="1" t="str">
        <f>IF(Sales_Fact[[#This Row],[Total_Amount5]]&gt;1000,"High Value","Standard")</f>
        <v>High Value</v>
      </c>
      <c r="N970" s="1" t="str">
        <f>_xlfn.XLOOKUP(D970,Product_Dim!$A$2:$A$101,Product_Dim!$B$2:$B$101,"Not Found")</f>
        <v>Microwave Oven</v>
      </c>
      <c r="O970" s="1" t="str">
        <f>_xlfn.XLOOKUP(D970,Product_Dim!$A$2:$A$101,Product_Dim!$C$2:$C$101)</f>
        <v>Home</v>
      </c>
      <c r="P970" s="1">
        <f>_xlfn.XLOOKUP(D970,Product_Dim!$A$2:$A$101,Product_Dim!$H$2:$H$101)</f>
        <v>447.43</v>
      </c>
      <c r="Q970" s="1" t="str">
        <f>_xlfn.XLOOKUP(C970,'Customer_Dim'!$A$2:$A$501,'Customer_Dim'!$I$2:$I$501)</f>
        <v>Platinum</v>
      </c>
      <c r="R970" s="1" t="str">
        <f>_xlfn.XLOOKUP(C970,'Customer_Dim'!$A$2:$A$501,'Customer_Dim'!$D$2:$D$501)</f>
        <v>Male</v>
      </c>
      <c r="S970" s="1" t="str">
        <f>_xlfn.XLOOKUP(C970,'Customer_Dim'!$A$2:$A$501,'Customer_Dim'!$L$2:$L$501)</f>
        <v>Senior</v>
      </c>
      <c r="T970" s="1" t="str">
        <f>_xlfn.XLOOKUP(E970,Store_Dim!$A$2:$A$21,Store_Dim!$C$2:$C$21)</f>
        <v>South</v>
      </c>
      <c r="U970" s="1" t="str">
        <f>_xlfn.XLOOKUP(E970,Store_Dim!$A$2:$A$21,Store_Dim!$E$2:$E$21)</f>
        <v>Outlet</v>
      </c>
      <c r="V970" s="1">
        <f>Table8[[#This Row],[Cost]]*Table8[[#This Row],[Quantity]]</f>
        <v>894.86</v>
      </c>
      <c r="W970" s="1">
        <f>Table8[[#This Row],[Total_Amount]]-Table8[[#This Row],[Total Cost]]</f>
        <v>688.94600000000003</v>
      </c>
    </row>
    <row r="971" spans="1:23" hidden="1" x14ac:dyDescent="0.25">
      <c r="A971" t="s">
        <v>2179</v>
      </c>
      <c r="B971" s="3">
        <v>45826</v>
      </c>
      <c r="C971" t="s">
        <v>733</v>
      </c>
      <c r="D971" t="s">
        <v>1668</v>
      </c>
      <c r="E971" t="s">
        <v>1866</v>
      </c>
      <c r="F971" s="4">
        <f>IF(ISBLANK(Sales_Fact[[#This Row],[Quantity]]),MEDIAN(Sales_Fact[Quantity]),Sales_Fact[[#This Row],[Quantity]])</f>
        <v>1</v>
      </c>
      <c r="G971" s="1">
        <f>IF(ISBLANK(Sales_Fact[[#This Row],[Unit_Price]]),MEDIAN(Sales_Fact[Unit_Price]),Sales_Fact[[#This Row],[Unit_Price]])</f>
        <v>370.04</v>
      </c>
      <c r="H971" s="2">
        <f>IF(ISBLANK(Sales_Fact[[#This Row],[Discount]]),MEDIAN(Sales_Fact[Discount]),Sales_Fact[[#This Row],[Discount]])</f>
        <v>0.04</v>
      </c>
      <c r="I971" t="s">
        <v>1861</v>
      </c>
      <c r="J971" s="1">
        <f>Sales_Fact[[#This Row],[Quantity2]]*Sales_Fact[[#This Row],[Unit_Price3]]*(1-Sales_Fact[[#This Row],[Discount4]])</f>
        <v>355.23840000000001</v>
      </c>
      <c r="K971" s="1">
        <f>Sales_Fact[[#This Row],[Quantity2]]*Sales_Fact[[#This Row],[Unit_Price3]]</f>
        <v>370.04</v>
      </c>
      <c r="L971" s="1">
        <f>Sales_Fact[[#This Row],[Gross Amount]]*Sales_Fact[[#This Row],[Discount4]]</f>
        <v>14.801600000000001</v>
      </c>
      <c r="M971" s="1" t="str">
        <f>IF(Sales_Fact[[#This Row],[Total_Amount5]]&gt;1000,"High Value","Standard")</f>
        <v>Standard</v>
      </c>
      <c r="N971" s="1" t="str">
        <f>_xlfn.XLOOKUP(D971,Product_Dim!$A$2:$A$101,Product_Dim!$B$2:$B$101,"Not Found")</f>
        <v>Portable Power Bank</v>
      </c>
      <c r="O971" s="1" t="str">
        <f>_xlfn.XLOOKUP(D971,Product_Dim!$A$2:$A$101,Product_Dim!$C$2:$C$101)</f>
        <v>Electronics</v>
      </c>
      <c r="P971" s="1">
        <f>_xlfn.XLOOKUP(D971,Product_Dim!$A$2:$A$101,Product_Dim!$H$2:$H$101)</f>
        <v>326.06</v>
      </c>
      <c r="Q971" s="1" t="str">
        <f>_xlfn.XLOOKUP(C971,'Customer_Dim'!$A$2:$A$501,'Customer_Dim'!$I$2:$I$501)</f>
        <v>Silver</v>
      </c>
      <c r="R971" s="1" t="str">
        <f>_xlfn.XLOOKUP(C971,'Customer_Dim'!$A$2:$A$501,'Customer_Dim'!$D$2:$D$501)</f>
        <v>Male</v>
      </c>
      <c r="S971" s="1" t="str">
        <f>_xlfn.XLOOKUP(C971,'Customer_Dim'!$A$2:$A$501,'Customer_Dim'!$L$2:$L$501)</f>
        <v>Young</v>
      </c>
      <c r="T971" s="1" t="str">
        <f>_xlfn.XLOOKUP(E971,Store_Dim!$A$2:$A$21,Store_Dim!$C$2:$C$21)</f>
        <v>West</v>
      </c>
      <c r="U971" s="1" t="str">
        <f>_xlfn.XLOOKUP(E971,Store_Dim!$A$2:$A$21,Store_Dim!$E$2:$E$21)</f>
        <v>Online</v>
      </c>
      <c r="V971" s="1">
        <f>Table8[[#This Row],[Cost]]*Table8[[#This Row],[Quantity]]</f>
        <v>326.06</v>
      </c>
      <c r="W971" s="1">
        <f>Table8[[#This Row],[Total_Amount]]-Table8[[#This Row],[Total Cost]]</f>
        <v>29.178400000000011</v>
      </c>
    </row>
    <row r="972" spans="1:23" hidden="1" x14ac:dyDescent="0.25">
      <c r="A972" t="s">
        <v>2620</v>
      </c>
      <c r="B972" s="3">
        <v>45217</v>
      </c>
      <c r="C972" t="s">
        <v>733</v>
      </c>
      <c r="D972" t="s">
        <v>1701</v>
      </c>
      <c r="E972" t="s">
        <v>1863</v>
      </c>
      <c r="F972" s="4">
        <f>IF(ISBLANK(Sales_Fact[[#This Row],[Quantity]]),MEDIAN(Sales_Fact[Quantity]),Sales_Fact[[#This Row],[Quantity]])</f>
        <v>4</v>
      </c>
      <c r="G972" s="1">
        <f>IF(ISBLANK(Sales_Fact[[#This Row],[Unit_Price]]),MEDIAN(Sales_Fact[Unit_Price]),Sales_Fact[[#This Row],[Unit_Price]])</f>
        <v>492.71</v>
      </c>
      <c r="H972" s="2">
        <f>IF(ISBLANK(Sales_Fact[[#This Row],[Discount]]),MEDIAN(Sales_Fact[Discount]),Sales_Fact[[#This Row],[Discount]])</f>
        <v>0.08</v>
      </c>
      <c r="I972" t="s">
        <v>1864</v>
      </c>
      <c r="J972" s="1">
        <f>Sales_Fact[[#This Row],[Quantity2]]*Sales_Fact[[#This Row],[Unit_Price3]]*(1-Sales_Fact[[#This Row],[Discount4]])</f>
        <v>1813.1728000000001</v>
      </c>
      <c r="K972" s="1">
        <f>Sales_Fact[[#This Row],[Quantity2]]*Sales_Fact[[#This Row],[Unit_Price3]]</f>
        <v>1970.84</v>
      </c>
      <c r="L972" s="1">
        <f>Sales_Fact[[#This Row],[Gross Amount]]*Sales_Fact[[#This Row],[Discount4]]</f>
        <v>157.66720000000001</v>
      </c>
      <c r="M972" s="1" t="str">
        <f>IF(Sales_Fact[[#This Row],[Total_Amount5]]&gt;1000,"High Value","Standard")</f>
        <v>High Value</v>
      </c>
      <c r="N972" s="1" t="str">
        <f>_xlfn.XLOOKUP(D972,Product_Dim!$A$2:$A$101,Product_Dim!$B$2:$B$101,"Not Found")</f>
        <v>Boxing Hand Wraps</v>
      </c>
      <c r="O972" s="1" t="str">
        <f>_xlfn.XLOOKUP(D972,Product_Dim!$A$2:$A$101,Product_Dim!$C$2:$C$101)</f>
        <v>Sports</v>
      </c>
      <c r="P972" s="1">
        <f>_xlfn.XLOOKUP(D972,Product_Dim!$A$2:$A$101,Product_Dim!$H$2:$H$101)</f>
        <v>190.29</v>
      </c>
      <c r="Q972" s="1" t="str">
        <f>_xlfn.XLOOKUP(C972,'Customer_Dim'!$A$2:$A$501,'Customer_Dim'!$I$2:$I$501)</f>
        <v>Silver</v>
      </c>
      <c r="R972" s="1" t="str">
        <f>_xlfn.XLOOKUP(C972,'Customer_Dim'!$A$2:$A$501,'Customer_Dim'!$D$2:$D$501)</f>
        <v>Male</v>
      </c>
      <c r="S972" s="1" t="str">
        <f>_xlfn.XLOOKUP(C972,'Customer_Dim'!$A$2:$A$501,'Customer_Dim'!$L$2:$L$501)</f>
        <v>Young</v>
      </c>
      <c r="T972" s="1" t="str">
        <f>_xlfn.XLOOKUP(E972,Store_Dim!$A$2:$A$21,Store_Dim!$C$2:$C$21)</f>
        <v>North</v>
      </c>
      <c r="U972" s="1" t="str">
        <f>_xlfn.XLOOKUP(E972,Store_Dim!$A$2:$A$21,Store_Dim!$E$2:$E$21)</f>
        <v>Flagship</v>
      </c>
      <c r="V972" s="1">
        <f>Table8[[#This Row],[Cost]]*Table8[[#This Row],[Quantity]]</f>
        <v>761.16</v>
      </c>
      <c r="W972" s="1">
        <f>Table8[[#This Row],[Total_Amount]]-Table8[[#This Row],[Total Cost]]</f>
        <v>1052.0128</v>
      </c>
    </row>
    <row r="973" spans="1:23" hidden="1" x14ac:dyDescent="0.25">
      <c r="A973" t="s">
        <v>2171</v>
      </c>
      <c r="B973" s="3">
        <v>45721</v>
      </c>
      <c r="C973" t="s">
        <v>736</v>
      </c>
      <c r="D973" t="s">
        <v>1608</v>
      </c>
      <c r="E973" t="s">
        <v>1872</v>
      </c>
      <c r="F973" s="4">
        <f>IF(ISBLANK(Sales_Fact[[#This Row],[Quantity]]),MEDIAN(Sales_Fact[Quantity]),Sales_Fact[[#This Row],[Quantity]])</f>
        <v>4</v>
      </c>
      <c r="G973" s="1">
        <f>IF(ISBLANK(Sales_Fact[[#This Row],[Unit_Price]]),MEDIAN(Sales_Fact[Unit_Price]),Sales_Fact[[#This Row],[Unit_Price]])</f>
        <v>853.26</v>
      </c>
      <c r="H973" s="2">
        <f>IF(ISBLANK(Sales_Fact[[#This Row],[Discount]]),MEDIAN(Sales_Fact[Discount]),Sales_Fact[[#This Row],[Discount]])</f>
        <v>0.24</v>
      </c>
      <c r="I973" t="s">
        <v>1868</v>
      </c>
      <c r="J973" s="1">
        <f>Sales_Fact[[#This Row],[Quantity2]]*Sales_Fact[[#This Row],[Unit_Price3]]*(1-Sales_Fact[[#This Row],[Discount4]])</f>
        <v>2593.9104000000002</v>
      </c>
      <c r="K973" s="1">
        <f>Sales_Fact[[#This Row],[Quantity2]]*Sales_Fact[[#This Row],[Unit_Price3]]</f>
        <v>3413.04</v>
      </c>
      <c r="L973" s="1">
        <f>Sales_Fact[[#This Row],[Gross Amount]]*Sales_Fact[[#This Row],[Discount4]]</f>
        <v>819.12959999999998</v>
      </c>
      <c r="M973" s="1" t="str">
        <f>IF(Sales_Fact[[#This Row],[Total_Amount5]]&gt;1000,"High Value","Standard")</f>
        <v>High Value</v>
      </c>
      <c r="N973" s="1" t="str">
        <f>_xlfn.XLOOKUP(D973,Product_Dim!$A$2:$A$101,Product_Dim!$B$2:$B$101,"Not Found")</f>
        <v>Knee Support Brace</v>
      </c>
      <c r="O973" s="1" t="str">
        <f>_xlfn.XLOOKUP(D973,Product_Dim!$A$2:$A$101,Product_Dim!$C$2:$C$101)</f>
        <v>Sports</v>
      </c>
      <c r="P973" s="1">
        <f>_xlfn.XLOOKUP(D973,Product_Dim!$A$2:$A$101,Product_Dim!$H$2:$H$101)</f>
        <v>21.34</v>
      </c>
      <c r="Q973" s="1" t="str">
        <f>_xlfn.XLOOKUP(C973,'Customer_Dim'!$A$2:$A$501,'Customer_Dim'!$I$2:$I$501)</f>
        <v>Platinum</v>
      </c>
      <c r="R973" s="1" t="str">
        <f>_xlfn.XLOOKUP(C973,'Customer_Dim'!$A$2:$A$501,'Customer_Dim'!$D$2:$D$501)</f>
        <v>Female</v>
      </c>
      <c r="S973" s="1" t="str">
        <f>_xlfn.XLOOKUP(C973,'Customer_Dim'!$A$2:$A$501,'Customer_Dim'!$L$2:$L$501)</f>
        <v>Middle Age</v>
      </c>
      <c r="T973" s="1" t="str">
        <f>_xlfn.XLOOKUP(E973,Store_Dim!$A$2:$A$21,Store_Dim!$C$2:$C$21)</f>
        <v>South</v>
      </c>
      <c r="U973" s="1" t="str">
        <f>_xlfn.XLOOKUP(E973,Store_Dim!$A$2:$A$21,Store_Dim!$E$2:$E$21)</f>
        <v>Online</v>
      </c>
      <c r="V973" s="1">
        <f>Table8[[#This Row],[Cost]]*Table8[[#This Row],[Quantity]]</f>
        <v>85.36</v>
      </c>
      <c r="W973" s="1">
        <f>Table8[[#This Row],[Total_Amount]]-Table8[[#This Row],[Total Cost]]</f>
        <v>2508.5504000000001</v>
      </c>
    </row>
    <row r="974" spans="1:23" x14ac:dyDescent="0.25">
      <c r="A974" t="s">
        <v>3072</v>
      </c>
      <c r="B974" s="3">
        <v>45811</v>
      </c>
      <c r="C974" t="s">
        <v>736</v>
      </c>
      <c r="D974" t="s">
        <v>1740</v>
      </c>
      <c r="E974" t="s">
        <v>1860</v>
      </c>
      <c r="F974" s="4">
        <f>IF(ISBLANK(Sales_Fact[[#This Row],[Quantity]]),MEDIAN(Sales_Fact[Quantity]),Sales_Fact[[#This Row],[Quantity]])</f>
        <v>1</v>
      </c>
      <c r="G974" s="21">
        <f>IF(ISBLANK(Sales_Fact[[#This Row],[Unit_Price]]),MEDIAN(Sales_Fact[Unit_Price]),Sales_Fact[[#This Row],[Unit_Price]])</f>
        <v>402.47</v>
      </c>
      <c r="H974" s="2">
        <f>IF(ISBLANK(Sales_Fact[[#This Row],[Discount]]),MEDIAN(Sales_Fact[Discount]),Sales_Fact[[#This Row],[Discount]])</f>
        <v>0.19</v>
      </c>
      <c r="I974" t="s">
        <v>1868</v>
      </c>
      <c r="J974" s="21">
        <f>Sales_Fact[[#This Row],[Quantity2]]*Sales_Fact[[#This Row],[Unit_Price3]]*(1-Sales_Fact[[#This Row],[Discount4]])</f>
        <v>326.00070000000005</v>
      </c>
      <c r="K974" s="21">
        <f>Sales_Fact[[#This Row],[Quantity2]]*Sales_Fact[[#This Row],[Unit_Price3]]</f>
        <v>402.47</v>
      </c>
      <c r="L974" s="21">
        <f>Sales_Fact[[#This Row],[Gross Amount]]*Sales_Fact[[#This Row],[Discount4]]</f>
        <v>76.469300000000004</v>
      </c>
      <c r="M974" s="1" t="str">
        <f>IF(Sales_Fact[[#This Row],[Total_Amount5]]&gt;1000,"High Value","Standard")</f>
        <v>Standard</v>
      </c>
      <c r="N974" s="1" t="str">
        <f>_xlfn.XLOOKUP(D974,Product_Dim!$A$2:$A$101,Product_Dim!$B$2:$B$101,"Not Found")</f>
        <v>Organic Sunscreen Lotion</v>
      </c>
      <c r="O974" s="1" t="str">
        <f>_xlfn.XLOOKUP(D974,Product_Dim!$A$2:$A$101,Product_Dim!$C$2:$C$101)</f>
        <v>Beauty</v>
      </c>
      <c r="P974" s="1">
        <f>_xlfn.XLOOKUP(D974,Product_Dim!$A$2:$A$101,Product_Dim!$H$2:$H$101)</f>
        <v>266.86</v>
      </c>
      <c r="Q974" s="1" t="str">
        <f>_xlfn.XLOOKUP(C974,'Customer_Dim'!$A$2:$A$501,'Customer_Dim'!$I$2:$I$501)</f>
        <v>Platinum</v>
      </c>
      <c r="R974" s="1" t="str">
        <f>_xlfn.XLOOKUP(C974,'Customer_Dim'!$A$2:$A$501,'Customer_Dim'!$D$2:$D$501)</f>
        <v>Female</v>
      </c>
      <c r="S974" s="1" t="str">
        <f>_xlfn.XLOOKUP(C974,'Customer_Dim'!$A$2:$A$501,'Customer_Dim'!$L$2:$L$501)</f>
        <v>Middle Age</v>
      </c>
      <c r="T974" s="1" t="str">
        <f>_xlfn.XLOOKUP(E974,Store_Dim!$A$2:$A$21,Store_Dim!$C$2:$C$21)</f>
        <v>North</v>
      </c>
      <c r="U974" s="1" t="str">
        <f>_xlfn.XLOOKUP(E974,Store_Dim!$A$2:$A$21,Store_Dim!$E$2:$E$21)</f>
        <v>Outlet</v>
      </c>
      <c r="V974" s="21">
        <f>Table8[[#This Row],[Cost]]*Table8[[#This Row],[Quantity]]</f>
        <v>266.86</v>
      </c>
      <c r="W974" s="21">
        <f>Table8[[#This Row],[Total_Amount]]-Table8[[#This Row],[Total Cost]]</f>
        <v>59.140700000000038</v>
      </c>
    </row>
    <row r="975" spans="1:23" x14ac:dyDescent="0.25">
      <c r="A975" t="s">
        <v>2959</v>
      </c>
      <c r="B975" s="3">
        <v>45215</v>
      </c>
      <c r="C975" t="s">
        <v>736</v>
      </c>
      <c r="D975" t="s">
        <v>1818</v>
      </c>
      <c r="E975" t="s">
        <v>1909</v>
      </c>
      <c r="F975" s="4">
        <f>IF(ISBLANK(Sales_Fact[[#This Row],[Quantity]]),MEDIAN(Sales_Fact[Quantity]),Sales_Fact[[#This Row],[Quantity]])</f>
        <v>2</v>
      </c>
      <c r="G975" s="21">
        <f>IF(ISBLANK(Sales_Fact[[#This Row],[Unit_Price]]),MEDIAN(Sales_Fact[Unit_Price]),Sales_Fact[[#This Row],[Unit_Price]])</f>
        <v>528.29999999999995</v>
      </c>
      <c r="H975" s="2">
        <f>IF(ISBLANK(Sales_Fact[[#This Row],[Discount]]),MEDIAN(Sales_Fact[Discount]),Sales_Fact[[#This Row],[Discount]])</f>
        <v>0.24</v>
      </c>
      <c r="I975" t="s">
        <v>1861</v>
      </c>
      <c r="J975" s="21">
        <f>Sales_Fact[[#This Row],[Quantity2]]*Sales_Fact[[#This Row],[Unit_Price3]]*(1-Sales_Fact[[#This Row],[Discount4]])</f>
        <v>803.01599999999996</v>
      </c>
      <c r="K975" s="21">
        <f>Sales_Fact[[#This Row],[Quantity2]]*Sales_Fact[[#This Row],[Unit_Price3]]</f>
        <v>1056.5999999999999</v>
      </c>
      <c r="L975" s="21">
        <f>Sales_Fact[[#This Row],[Gross Amount]]*Sales_Fact[[#This Row],[Discount4]]</f>
        <v>253.58399999999997</v>
      </c>
      <c r="M975" s="1" t="str">
        <f>IF(Sales_Fact[[#This Row],[Total_Amount5]]&gt;1000,"High Value","Standard")</f>
        <v>Standard</v>
      </c>
      <c r="N975" s="1" t="str">
        <f>_xlfn.XLOOKUP(D975,Product_Dim!$A$2:$A$101,Product_Dim!$B$2:$B$101,"Not Found")</f>
        <v>Face Foundation Kit</v>
      </c>
      <c r="O975" s="1" t="str">
        <f>_xlfn.XLOOKUP(D975,Product_Dim!$A$2:$A$101,Product_Dim!$C$2:$C$101)</f>
        <v>Beauty</v>
      </c>
      <c r="P975" s="1">
        <f>_xlfn.XLOOKUP(D975,Product_Dim!$A$2:$A$101,Product_Dim!$H$2:$H$101)</f>
        <v>183.04</v>
      </c>
      <c r="Q975" s="1" t="str">
        <f>_xlfn.XLOOKUP(C975,'Customer_Dim'!$A$2:$A$501,'Customer_Dim'!$I$2:$I$501)</f>
        <v>Platinum</v>
      </c>
      <c r="R975" s="1" t="str">
        <f>_xlfn.XLOOKUP(C975,'Customer_Dim'!$A$2:$A$501,'Customer_Dim'!$D$2:$D$501)</f>
        <v>Female</v>
      </c>
      <c r="S975" s="1" t="str">
        <f>_xlfn.XLOOKUP(C975,'Customer_Dim'!$A$2:$A$501,'Customer_Dim'!$L$2:$L$501)</f>
        <v>Middle Age</v>
      </c>
      <c r="T975" s="1" t="str">
        <f>_xlfn.XLOOKUP(E975,Store_Dim!$A$2:$A$21,Store_Dim!$C$2:$C$21)</f>
        <v>South</v>
      </c>
      <c r="U975" s="1" t="str">
        <f>_xlfn.XLOOKUP(E975,Store_Dim!$A$2:$A$21,Store_Dim!$E$2:$E$21)</f>
        <v>Outlet</v>
      </c>
      <c r="V975" s="21">
        <f>Table8[[#This Row],[Cost]]*Table8[[#This Row],[Quantity]]</f>
        <v>366.08</v>
      </c>
      <c r="W975" s="21">
        <f>Table8[[#This Row],[Total_Amount]]-Table8[[#This Row],[Total Cost]]</f>
        <v>436.93599999999998</v>
      </c>
    </row>
    <row r="976" spans="1:23" hidden="1" x14ac:dyDescent="0.25">
      <c r="A976" t="s">
        <v>3736</v>
      </c>
      <c r="B976" s="3">
        <v>45477</v>
      </c>
      <c r="C976" t="s">
        <v>739</v>
      </c>
      <c r="D976" t="s">
        <v>1758</v>
      </c>
      <c r="E976" t="s">
        <v>1881</v>
      </c>
      <c r="F976" s="4">
        <f>IF(ISBLANK(Sales_Fact[[#This Row],[Quantity]]),MEDIAN(Sales_Fact[Quantity]),Sales_Fact[[#This Row],[Quantity]])</f>
        <v>4</v>
      </c>
      <c r="G976" s="1">
        <f>IF(ISBLANK(Sales_Fact[[#This Row],[Unit_Price]]),MEDIAN(Sales_Fact[Unit_Price]),Sales_Fact[[#This Row],[Unit_Price]])</f>
        <v>599.85</v>
      </c>
      <c r="H976" s="2">
        <f>IF(ISBLANK(Sales_Fact[[#This Row],[Discount]]),MEDIAN(Sales_Fact[Discount]),Sales_Fact[[#This Row],[Discount]])</f>
        <v>0.25</v>
      </c>
      <c r="I976" t="s">
        <v>1868</v>
      </c>
      <c r="J976" s="1">
        <f>Sales_Fact[[#This Row],[Quantity2]]*Sales_Fact[[#This Row],[Unit_Price3]]*(1-Sales_Fact[[#This Row],[Discount4]])</f>
        <v>1799.5500000000002</v>
      </c>
      <c r="K976" s="1">
        <f>Sales_Fact[[#This Row],[Quantity2]]*Sales_Fact[[#This Row],[Unit_Price3]]</f>
        <v>2399.4</v>
      </c>
      <c r="L976" s="1">
        <f>Sales_Fact[[#This Row],[Gross Amount]]*Sales_Fact[[#This Row],[Discount4]]</f>
        <v>599.85</v>
      </c>
      <c r="M976" s="1" t="str">
        <f>IF(Sales_Fact[[#This Row],[Total_Amount5]]&gt;1000,"High Value","Standard")</f>
        <v>High Value</v>
      </c>
      <c r="N976" s="1" t="str">
        <f>_xlfn.XLOOKUP(D976,Product_Dim!$A$2:$A$101,Product_Dim!$B$2:$B$101,"Not Found")</f>
        <v>Men's Sports Shorts</v>
      </c>
      <c r="O976" s="1" t="str">
        <f>_xlfn.XLOOKUP(D976,Product_Dim!$A$2:$A$101,Product_Dim!$C$2:$C$101)</f>
        <v>Clothing</v>
      </c>
      <c r="P976" s="1">
        <f>_xlfn.XLOOKUP(D976,Product_Dim!$A$2:$A$101,Product_Dim!$H$2:$H$101)</f>
        <v>218.22</v>
      </c>
      <c r="Q976" s="1" t="str">
        <f>_xlfn.XLOOKUP(C976,'Customer_Dim'!$A$2:$A$501,'Customer_Dim'!$I$2:$I$501)</f>
        <v>Gold</v>
      </c>
      <c r="R976" s="1" t="str">
        <f>_xlfn.XLOOKUP(C976,'Customer_Dim'!$A$2:$A$501,'Customer_Dim'!$D$2:$D$501)</f>
        <v>Male</v>
      </c>
      <c r="S976" s="1" t="str">
        <f>_xlfn.XLOOKUP(C976,'Customer_Dim'!$A$2:$A$501,'Customer_Dim'!$L$2:$L$501)</f>
        <v>Senior</v>
      </c>
      <c r="T976" s="1" t="str">
        <f>_xlfn.XLOOKUP(E976,Store_Dim!$A$2:$A$21,Store_Dim!$C$2:$C$21)</f>
        <v>South</v>
      </c>
      <c r="U976" s="1" t="str">
        <f>_xlfn.XLOOKUP(E976,Store_Dim!$A$2:$A$21,Store_Dim!$E$2:$E$21)</f>
        <v>Outlet</v>
      </c>
      <c r="V976" s="1">
        <f>Table8[[#This Row],[Cost]]*Table8[[#This Row],[Quantity]]</f>
        <v>872.88</v>
      </c>
      <c r="W976" s="1">
        <f>Table8[[#This Row],[Total_Amount]]-Table8[[#This Row],[Total Cost]]</f>
        <v>926.67000000000019</v>
      </c>
    </row>
    <row r="977" spans="1:23" x14ac:dyDescent="0.25">
      <c r="A977" t="s">
        <v>3354</v>
      </c>
      <c r="B977" s="3">
        <v>45676</v>
      </c>
      <c r="C977" t="s">
        <v>739</v>
      </c>
      <c r="D977" t="s">
        <v>1698</v>
      </c>
      <c r="E977" t="s">
        <v>1866</v>
      </c>
      <c r="F977" s="4">
        <f>IF(ISBLANK(Sales_Fact[[#This Row],[Quantity]]),MEDIAN(Sales_Fact[Quantity]),Sales_Fact[[#This Row],[Quantity]])</f>
        <v>2</v>
      </c>
      <c r="G977" s="21">
        <f>IF(ISBLANK(Sales_Fact[[#This Row],[Unit_Price]]),MEDIAN(Sales_Fact[Unit_Price]),Sales_Fact[[#This Row],[Unit_Price]])</f>
        <v>61.42</v>
      </c>
      <c r="H977" s="2">
        <f>IF(ISBLANK(Sales_Fact[[#This Row],[Discount]]),MEDIAN(Sales_Fact[Discount]),Sales_Fact[[#This Row],[Discount]])</f>
        <v>0.08</v>
      </c>
      <c r="I977" t="s">
        <v>1861</v>
      </c>
      <c r="J977" s="21">
        <f>Sales_Fact[[#This Row],[Quantity2]]*Sales_Fact[[#This Row],[Unit_Price3]]*(1-Sales_Fact[[#This Row],[Discount4]])</f>
        <v>113.01280000000001</v>
      </c>
      <c r="K977" s="21">
        <f>Sales_Fact[[#This Row],[Quantity2]]*Sales_Fact[[#This Row],[Unit_Price3]]</f>
        <v>122.84</v>
      </c>
      <c r="L977" s="21">
        <f>Sales_Fact[[#This Row],[Gross Amount]]*Sales_Fact[[#This Row],[Discount4]]</f>
        <v>9.8272000000000013</v>
      </c>
      <c r="M977" s="1" t="str">
        <f>IF(Sales_Fact[[#This Row],[Total_Amount5]]&gt;1000,"High Value","Standard")</f>
        <v>Standard</v>
      </c>
      <c r="N977" s="1" t="str">
        <f>_xlfn.XLOOKUP(D977,Product_Dim!$A$2:$A$101,Product_Dim!$B$2:$B$101,"Not Found")</f>
        <v>Men's Roll-On Perfume</v>
      </c>
      <c r="O977" s="1" t="str">
        <f>_xlfn.XLOOKUP(D977,Product_Dim!$A$2:$A$101,Product_Dim!$C$2:$C$101)</f>
        <v>Beauty</v>
      </c>
      <c r="P977" s="1">
        <f>_xlfn.XLOOKUP(D977,Product_Dim!$A$2:$A$101,Product_Dim!$H$2:$H$101)</f>
        <v>43.29</v>
      </c>
      <c r="Q977" s="1" t="str">
        <f>_xlfn.XLOOKUP(C977,'Customer_Dim'!$A$2:$A$501,'Customer_Dim'!$I$2:$I$501)</f>
        <v>Gold</v>
      </c>
      <c r="R977" s="1" t="str">
        <f>_xlfn.XLOOKUP(C977,'Customer_Dim'!$A$2:$A$501,'Customer_Dim'!$D$2:$D$501)</f>
        <v>Male</v>
      </c>
      <c r="S977" s="1" t="str">
        <f>_xlfn.XLOOKUP(C977,'Customer_Dim'!$A$2:$A$501,'Customer_Dim'!$L$2:$L$501)</f>
        <v>Senior</v>
      </c>
      <c r="T977" s="1" t="str">
        <f>_xlfn.XLOOKUP(E977,Store_Dim!$A$2:$A$21,Store_Dim!$C$2:$C$21)</f>
        <v>West</v>
      </c>
      <c r="U977" s="1" t="str">
        <f>_xlfn.XLOOKUP(E977,Store_Dim!$A$2:$A$21,Store_Dim!$E$2:$E$21)</f>
        <v>Online</v>
      </c>
      <c r="V977" s="21">
        <f>Table8[[#This Row],[Cost]]*Table8[[#This Row],[Quantity]]</f>
        <v>86.58</v>
      </c>
      <c r="W977" s="21">
        <f>Table8[[#This Row],[Total_Amount]]-Table8[[#This Row],[Total Cost]]</f>
        <v>26.432800000000015</v>
      </c>
    </row>
    <row r="978" spans="1:23" hidden="1" x14ac:dyDescent="0.25">
      <c r="A978" t="s">
        <v>3837</v>
      </c>
      <c r="B978" s="3">
        <v>45301</v>
      </c>
      <c r="C978" t="s">
        <v>739</v>
      </c>
      <c r="D978" t="s">
        <v>1571</v>
      </c>
      <c r="E978" t="s">
        <v>1863</v>
      </c>
      <c r="F978" s="4">
        <f>IF(ISBLANK(Sales_Fact[[#This Row],[Quantity]]),MEDIAN(Sales_Fact[Quantity]),Sales_Fact[[#This Row],[Quantity]])</f>
        <v>2</v>
      </c>
      <c r="G978" s="1">
        <f>IF(ISBLANK(Sales_Fact[[#This Row],[Unit_Price]]),MEDIAN(Sales_Fact[Unit_Price]),Sales_Fact[[#This Row],[Unit_Price]])</f>
        <v>466.42</v>
      </c>
      <c r="H978" s="2">
        <f>IF(ISBLANK(Sales_Fact[[#This Row],[Discount]]),MEDIAN(Sales_Fact[Discount]),Sales_Fact[[#This Row],[Discount]])</f>
        <v>0.12</v>
      </c>
      <c r="I978" t="s">
        <v>1864</v>
      </c>
      <c r="J978" s="1">
        <f>Sales_Fact[[#This Row],[Quantity2]]*Sales_Fact[[#This Row],[Unit_Price3]]*(1-Sales_Fact[[#This Row],[Discount4]])</f>
        <v>820.89920000000006</v>
      </c>
      <c r="K978" s="1">
        <f>Sales_Fact[[#This Row],[Quantity2]]*Sales_Fact[[#This Row],[Unit_Price3]]</f>
        <v>932.84</v>
      </c>
      <c r="L978" s="1">
        <f>Sales_Fact[[#This Row],[Gross Amount]]*Sales_Fact[[#This Row],[Discount4]]</f>
        <v>111.9408</v>
      </c>
      <c r="M978" s="1" t="str">
        <f>IF(Sales_Fact[[#This Row],[Total_Amount5]]&gt;1000,"High Value","Standard")</f>
        <v>Standard</v>
      </c>
      <c r="N978" s="1" t="str">
        <f>_xlfn.XLOOKUP(D978,Product_Dim!$A$2:$A$101,Product_Dim!$B$2:$B$101,"Not Found")</f>
        <v>LED Table Lamp</v>
      </c>
      <c r="O978" s="1" t="str">
        <f>_xlfn.XLOOKUP(D978,Product_Dim!$A$2:$A$101,Product_Dim!$C$2:$C$101)</f>
        <v>Home</v>
      </c>
      <c r="P978" s="1">
        <f>_xlfn.XLOOKUP(D978,Product_Dim!$A$2:$A$101,Product_Dim!$H$2:$H$101)</f>
        <v>218.86</v>
      </c>
      <c r="Q978" s="1" t="str">
        <f>_xlfn.XLOOKUP(C978,'Customer_Dim'!$A$2:$A$501,'Customer_Dim'!$I$2:$I$501)</f>
        <v>Gold</v>
      </c>
      <c r="R978" s="1" t="str">
        <f>_xlfn.XLOOKUP(C978,'Customer_Dim'!$A$2:$A$501,'Customer_Dim'!$D$2:$D$501)</f>
        <v>Male</v>
      </c>
      <c r="S978" s="1" t="str">
        <f>_xlfn.XLOOKUP(C978,'Customer_Dim'!$A$2:$A$501,'Customer_Dim'!$L$2:$L$501)</f>
        <v>Senior</v>
      </c>
      <c r="T978" s="1" t="str">
        <f>_xlfn.XLOOKUP(E978,Store_Dim!$A$2:$A$21,Store_Dim!$C$2:$C$21)</f>
        <v>North</v>
      </c>
      <c r="U978" s="1" t="str">
        <f>_xlfn.XLOOKUP(E978,Store_Dim!$A$2:$A$21,Store_Dim!$E$2:$E$21)</f>
        <v>Flagship</v>
      </c>
      <c r="V978" s="1">
        <f>Table8[[#This Row],[Cost]]*Table8[[#This Row],[Quantity]]</f>
        <v>437.72</v>
      </c>
      <c r="W978" s="1">
        <f>Table8[[#This Row],[Total_Amount]]-Table8[[#This Row],[Total Cost]]</f>
        <v>383.17920000000004</v>
      </c>
    </row>
    <row r="979" spans="1:23" hidden="1" x14ac:dyDescent="0.25">
      <c r="A979" t="s">
        <v>3273</v>
      </c>
      <c r="B979" s="3">
        <v>45447</v>
      </c>
      <c r="C979" t="s">
        <v>741</v>
      </c>
      <c r="D979" t="s">
        <v>1830</v>
      </c>
      <c r="E979" t="s">
        <v>1872</v>
      </c>
      <c r="F979" s="4">
        <f>IF(ISBLANK(Sales_Fact[[#This Row],[Quantity]]),MEDIAN(Sales_Fact[Quantity]),Sales_Fact[[#This Row],[Quantity]])</f>
        <v>4</v>
      </c>
      <c r="G979" s="1">
        <f>IF(ISBLANK(Sales_Fact[[#This Row],[Unit_Price]]),MEDIAN(Sales_Fact[Unit_Price]),Sales_Fact[[#This Row],[Unit_Price]])</f>
        <v>540.69000000000005</v>
      </c>
      <c r="H979" s="2">
        <f>IF(ISBLANK(Sales_Fact[[#This Row],[Discount]]),MEDIAN(Sales_Fact[Discount]),Sales_Fact[[#This Row],[Discount]])</f>
        <v>0.09</v>
      </c>
      <c r="I979" t="s">
        <v>1868</v>
      </c>
      <c r="J979" s="1">
        <f>Sales_Fact[[#This Row],[Quantity2]]*Sales_Fact[[#This Row],[Unit_Price3]]*(1-Sales_Fact[[#This Row],[Discount4]])</f>
        <v>1968.1116000000002</v>
      </c>
      <c r="K979" s="1">
        <f>Sales_Fact[[#This Row],[Quantity2]]*Sales_Fact[[#This Row],[Unit_Price3]]</f>
        <v>2162.7600000000002</v>
      </c>
      <c r="L979" s="1">
        <f>Sales_Fact[[#This Row],[Gross Amount]]*Sales_Fact[[#This Row],[Discount4]]</f>
        <v>194.64840000000001</v>
      </c>
      <c r="M979" s="1" t="str">
        <f>IF(Sales_Fact[[#This Row],[Total_Amount5]]&gt;1000,"High Value","Standard")</f>
        <v>High Value</v>
      </c>
      <c r="N979" s="1" t="str">
        <f>_xlfn.XLOOKUP(D979,Product_Dim!$A$2:$A$101,Product_Dim!$B$2:$B$101,"Not Found")</f>
        <v>USB-C Laptop Charger</v>
      </c>
      <c r="O979" s="1" t="str">
        <f>_xlfn.XLOOKUP(D979,Product_Dim!$A$2:$A$101,Product_Dim!$C$2:$C$101)</f>
        <v>Electronics</v>
      </c>
      <c r="P979" s="1">
        <f>_xlfn.XLOOKUP(D979,Product_Dim!$A$2:$A$101,Product_Dim!$H$2:$H$101)</f>
        <v>377.52</v>
      </c>
      <c r="Q979" s="1" t="str">
        <f>_xlfn.XLOOKUP(C979,'Customer_Dim'!$A$2:$A$501,'Customer_Dim'!$I$2:$I$501)</f>
        <v>Gold</v>
      </c>
      <c r="R979" s="1" t="str">
        <f>_xlfn.XLOOKUP(C979,'Customer_Dim'!$A$2:$A$501,'Customer_Dim'!$D$2:$D$501)</f>
        <v>Female</v>
      </c>
      <c r="S979" s="1" t="str">
        <f>_xlfn.XLOOKUP(C979,'Customer_Dim'!$A$2:$A$501,'Customer_Dim'!$L$2:$L$501)</f>
        <v>Senior</v>
      </c>
      <c r="T979" s="1" t="str">
        <f>_xlfn.XLOOKUP(E979,Store_Dim!$A$2:$A$21,Store_Dim!$C$2:$C$21)</f>
        <v>South</v>
      </c>
      <c r="U979" s="1" t="str">
        <f>_xlfn.XLOOKUP(E979,Store_Dim!$A$2:$A$21,Store_Dim!$E$2:$E$21)</f>
        <v>Online</v>
      </c>
      <c r="V979" s="1">
        <f>Table8[[#This Row],[Cost]]*Table8[[#This Row],[Quantity]]</f>
        <v>1510.08</v>
      </c>
      <c r="W979" s="1">
        <f>Table8[[#This Row],[Total_Amount]]-Table8[[#This Row],[Total Cost]]</f>
        <v>458.03160000000025</v>
      </c>
    </row>
    <row r="980" spans="1:23" hidden="1" x14ac:dyDescent="0.25">
      <c r="A980" t="s">
        <v>3687</v>
      </c>
      <c r="B980" s="3">
        <v>45369</v>
      </c>
      <c r="C980" t="s">
        <v>741</v>
      </c>
      <c r="D980" t="s">
        <v>1848</v>
      </c>
      <c r="E980" t="s">
        <v>1866</v>
      </c>
      <c r="F980" s="4">
        <f>IF(ISBLANK(Sales_Fact[[#This Row],[Quantity]]),MEDIAN(Sales_Fact[Quantity]),Sales_Fact[[#This Row],[Quantity]])</f>
        <v>3</v>
      </c>
      <c r="G980" s="1">
        <f>IF(ISBLANK(Sales_Fact[[#This Row],[Unit_Price]]),MEDIAN(Sales_Fact[Unit_Price]),Sales_Fact[[#This Row],[Unit_Price]])</f>
        <v>677.46</v>
      </c>
      <c r="H980" s="2">
        <f>IF(ISBLANK(Sales_Fact[[#This Row],[Discount]]),MEDIAN(Sales_Fact[Discount]),Sales_Fact[[#This Row],[Discount]])</f>
        <v>0.05</v>
      </c>
      <c r="I980" t="s">
        <v>1868</v>
      </c>
      <c r="J980" s="1">
        <f>Sales_Fact[[#This Row],[Quantity2]]*Sales_Fact[[#This Row],[Unit_Price3]]*(1-Sales_Fact[[#This Row],[Discount4]])</f>
        <v>1930.761</v>
      </c>
      <c r="K980" s="1">
        <f>Sales_Fact[[#This Row],[Quantity2]]*Sales_Fact[[#This Row],[Unit_Price3]]</f>
        <v>2032.38</v>
      </c>
      <c r="L980" s="1">
        <f>Sales_Fact[[#This Row],[Gross Amount]]*Sales_Fact[[#This Row],[Discount4]]</f>
        <v>101.61900000000001</v>
      </c>
      <c r="M980" s="1" t="str">
        <f>IF(Sales_Fact[[#This Row],[Total_Amount5]]&gt;1000,"High Value","Standard")</f>
        <v>High Value</v>
      </c>
      <c r="N980" s="1" t="str">
        <f>_xlfn.XLOOKUP(D980,Product_Dim!$A$2:$A$101,Product_Dim!$B$2:$B$101,"Not Found")</f>
        <v>Stainless Steel Cookware Set</v>
      </c>
      <c r="O980" s="1" t="str">
        <f>_xlfn.XLOOKUP(D980,Product_Dim!$A$2:$A$101,Product_Dim!$C$2:$C$101)</f>
        <v>Home</v>
      </c>
      <c r="P980" s="1">
        <f>_xlfn.XLOOKUP(D980,Product_Dim!$A$2:$A$101,Product_Dim!$H$2:$H$101)</f>
        <v>201.41</v>
      </c>
      <c r="Q980" s="1" t="str">
        <f>_xlfn.XLOOKUP(C980,'Customer_Dim'!$A$2:$A$501,'Customer_Dim'!$I$2:$I$501)</f>
        <v>Gold</v>
      </c>
      <c r="R980" s="1" t="str">
        <f>_xlfn.XLOOKUP(C980,'Customer_Dim'!$A$2:$A$501,'Customer_Dim'!$D$2:$D$501)</f>
        <v>Female</v>
      </c>
      <c r="S980" s="1" t="str">
        <f>_xlfn.XLOOKUP(C980,'Customer_Dim'!$A$2:$A$501,'Customer_Dim'!$L$2:$L$501)</f>
        <v>Senior</v>
      </c>
      <c r="T980" s="1" t="str">
        <f>_xlfn.XLOOKUP(E980,Store_Dim!$A$2:$A$21,Store_Dim!$C$2:$C$21)</f>
        <v>West</v>
      </c>
      <c r="U980" s="1" t="str">
        <f>_xlfn.XLOOKUP(E980,Store_Dim!$A$2:$A$21,Store_Dim!$E$2:$E$21)</f>
        <v>Online</v>
      </c>
      <c r="V980" s="1">
        <f>Table8[[#This Row],[Cost]]*Table8[[#This Row],[Quantity]]</f>
        <v>604.23</v>
      </c>
      <c r="W980" s="1">
        <f>Table8[[#This Row],[Total_Amount]]-Table8[[#This Row],[Total Cost]]</f>
        <v>1326.5309999999999</v>
      </c>
    </row>
    <row r="981" spans="1:23" hidden="1" x14ac:dyDescent="0.25">
      <c r="A981" t="s">
        <v>2412</v>
      </c>
      <c r="B981" s="3">
        <v>45856</v>
      </c>
      <c r="C981" t="s">
        <v>744</v>
      </c>
      <c r="D981" t="s">
        <v>1561</v>
      </c>
      <c r="E981" t="s">
        <v>1866</v>
      </c>
      <c r="F981" s="4">
        <f>IF(ISBLANK(Sales_Fact[[#This Row],[Quantity]]),MEDIAN(Sales_Fact[Quantity]),Sales_Fact[[#This Row],[Quantity]])</f>
        <v>3</v>
      </c>
      <c r="G981" s="1">
        <f>IF(ISBLANK(Sales_Fact[[#This Row],[Unit_Price]]),MEDIAN(Sales_Fact[Unit_Price]),Sales_Fact[[#This Row],[Unit_Price]])</f>
        <v>614.63</v>
      </c>
      <c r="H981" s="2">
        <f>IF(ISBLANK(Sales_Fact[[#This Row],[Discount]]),MEDIAN(Sales_Fact[Discount]),Sales_Fact[[#This Row],[Discount]])</f>
        <v>0.06</v>
      </c>
      <c r="I981" t="s">
        <v>1864</v>
      </c>
      <c r="J981" s="1">
        <f>Sales_Fact[[#This Row],[Quantity2]]*Sales_Fact[[#This Row],[Unit_Price3]]*(1-Sales_Fact[[#This Row],[Discount4]])</f>
        <v>1733.2565999999997</v>
      </c>
      <c r="K981" s="1">
        <f>Sales_Fact[[#This Row],[Quantity2]]*Sales_Fact[[#This Row],[Unit_Price3]]</f>
        <v>1843.8899999999999</v>
      </c>
      <c r="L981" s="1">
        <f>Sales_Fact[[#This Row],[Gross Amount]]*Sales_Fact[[#This Row],[Discount4]]</f>
        <v>110.63339999999999</v>
      </c>
      <c r="M981" s="1" t="str">
        <f>IF(Sales_Fact[[#This Row],[Total_Amount5]]&gt;1000,"High Value","Standard")</f>
        <v>High Value</v>
      </c>
      <c r="N981" s="1" t="str">
        <f>_xlfn.XLOOKUP(D981,Product_Dim!$A$2:$A$101,Product_Dim!$B$2:$B$101,"Not Found")</f>
        <v>Women's Yoga Pants</v>
      </c>
      <c r="O981" s="1" t="str">
        <f>_xlfn.XLOOKUP(D981,Product_Dim!$A$2:$A$101,Product_Dim!$C$2:$C$101)</f>
        <v>Clothing</v>
      </c>
      <c r="P981" s="1">
        <f>_xlfn.XLOOKUP(D981,Product_Dim!$A$2:$A$101,Product_Dim!$H$2:$H$101)</f>
        <v>306.45999999999998</v>
      </c>
      <c r="Q981" s="1" t="str">
        <f>_xlfn.XLOOKUP(C981,'Customer_Dim'!$A$2:$A$501,'Customer_Dim'!$I$2:$I$501)</f>
        <v>Gold</v>
      </c>
      <c r="R981" s="1" t="str">
        <f>_xlfn.XLOOKUP(C981,'Customer_Dim'!$A$2:$A$501,'Customer_Dim'!$D$2:$D$501)</f>
        <v>Female</v>
      </c>
      <c r="S981" s="1" t="str">
        <f>_xlfn.XLOOKUP(C981,'Customer_Dim'!$A$2:$A$501,'Customer_Dim'!$L$2:$L$501)</f>
        <v>Senior</v>
      </c>
      <c r="T981" s="1" t="str">
        <f>_xlfn.XLOOKUP(E981,Store_Dim!$A$2:$A$21,Store_Dim!$C$2:$C$21)</f>
        <v>West</v>
      </c>
      <c r="U981" s="1" t="str">
        <f>_xlfn.XLOOKUP(E981,Store_Dim!$A$2:$A$21,Store_Dim!$E$2:$E$21)</f>
        <v>Online</v>
      </c>
      <c r="V981" s="1">
        <f>Table8[[#This Row],[Cost]]*Table8[[#This Row],[Quantity]]</f>
        <v>919.37999999999988</v>
      </c>
      <c r="W981" s="1">
        <f>Table8[[#This Row],[Total_Amount]]-Table8[[#This Row],[Total Cost]]</f>
        <v>813.87659999999983</v>
      </c>
    </row>
    <row r="982" spans="1:23" x14ac:dyDescent="0.25">
      <c r="A982" t="s">
        <v>2502</v>
      </c>
      <c r="B982" s="3">
        <v>45524</v>
      </c>
      <c r="C982" t="s">
        <v>744</v>
      </c>
      <c r="D982" t="s">
        <v>1588</v>
      </c>
      <c r="E982" t="s">
        <v>1899</v>
      </c>
      <c r="F982" s="4">
        <f>IF(ISBLANK(Sales_Fact[[#This Row],[Quantity]]),MEDIAN(Sales_Fact[Quantity]),Sales_Fact[[#This Row],[Quantity]])</f>
        <v>4</v>
      </c>
      <c r="G982" s="21">
        <f>IF(ISBLANK(Sales_Fact[[#This Row],[Unit_Price]]),MEDIAN(Sales_Fact[Unit_Price]),Sales_Fact[[#This Row],[Unit_Price]])</f>
        <v>649.52</v>
      </c>
      <c r="H982" s="2">
        <f>IF(ISBLANK(Sales_Fact[[#This Row],[Discount]]),MEDIAN(Sales_Fact[Discount]),Sales_Fact[[#This Row],[Discount]])</f>
        <v>0.11</v>
      </c>
      <c r="I982" t="s">
        <v>1864</v>
      </c>
      <c r="J982" s="21">
        <f>Sales_Fact[[#This Row],[Quantity2]]*Sales_Fact[[#This Row],[Unit_Price3]]*(1-Sales_Fact[[#This Row],[Discount4]])</f>
        <v>2312.2912000000001</v>
      </c>
      <c r="K982" s="21">
        <f>Sales_Fact[[#This Row],[Quantity2]]*Sales_Fact[[#This Row],[Unit_Price3]]</f>
        <v>2598.08</v>
      </c>
      <c r="L982" s="21">
        <f>Sales_Fact[[#This Row],[Gross Amount]]*Sales_Fact[[#This Row],[Discount4]]</f>
        <v>285.78879999999998</v>
      </c>
      <c r="M982" s="1" t="str">
        <f>IF(Sales_Fact[[#This Row],[Total_Amount5]]&gt;1000,"High Value","Standard")</f>
        <v>High Value</v>
      </c>
      <c r="N982" s="1" t="str">
        <f>_xlfn.XLOOKUP(D982,Product_Dim!$A$2:$A$101,Product_Dim!$B$2:$B$101,"Not Found")</f>
        <v>Hair Strengthening Shampoo</v>
      </c>
      <c r="O982" s="1" t="str">
        <f>_xlfn.XLOOKUP(D982,Product_Dim!$A$2:$A$101,Product_Dim!$C$2:$C$101)</f>
        <v>Beauty</v>
      </c>
      <c r="P982" s="1">
        <f>_xlfn.XLOOKUP(D982,Product_Dim!$A$2:$A$101,Product_Dim!$H$2:$H$101)</f>
        <v>115.82</v>
      </c>
      <c r="Q982" s="1" t="str">
        <f>_xlfn.XLOOKUP(C982,'Customer_Dim'!$A$2:$A$501,'Customer_Dim'!$I$2:$I$501)</f>
        <v>Gold</v>
      </c>
      <c r="R982" s="1" t="str">
        <f>_xlfn.XLOOKUP(C982,'Customer_Dim'!$A$2:$A$501,'Customer_Dim'!$D$2:$D$501)</f>
        <v>Female</v>
      </c>
      <c r="S982" s="1" t="str">
        <f>_xlfn.XLOOKUP(C982,'Customer_Dim'!$A$2:$A$501,'Customer_Dim'!$L$2:$L$501)</f>
        <v>Senior</v>
      </c>
      <c r="T982" s="1" t="str">
        <f>_xlfn.XLOOKUP(E982,Store_Dim!$A$2:$A$21,Store_Dim!$C$2:$C$21)</f>
        <v>East</v>
      </c>
      <c r="U982" s="1" t="str">
        <f>_xlfn.XLOOKUP(E982,Store_Dim!$A$2:$A$21,Store_Dim!$E$2:$E$21)</f>
        <v>Flagship</v>
      </c>
      <c r="V982" s="21">
        <f>Table8[[#This Row],[Cost]]*Table8[[#This Row],[Quantity]]</f>
        <v>463.28</v>
      </c>
      <c r="W982" s="21">
        <f>Table8[[#This Row],[Total_Amount]]-Table8[[#This Row],[Total Cost]]</f>
        <v>1849.0112000000001</v>
      </c>
    </row>
    <row r="983" spans="1:23" x14ac:dyDescent="0.25">
      <c r="A983" t="s">
        <v>3835</v>
      </c>
      <c r="B983" s="3">
        <v>45614</v>
      </c>
      <c r="C983" t="s">
        <v>746</v>
      </c>
      <c r="D983" t="s">
        <v>1728</v>
      </c>
      <c r="E983" t="s">
        <v>1931</v>
      </c>
      <c r="F983" s="4">
        <f>IF(ISBLANK(Sales_Fact[[#This Row],[Quantity]]),MEDIAN(Sales_Fact[Quantity]),Sales_Fact[[#This Row],[Quantity]])</f>
        <v>2</v>
      </c>
      <c r="G983" s="21">
        <f>IF(ISBLANK(Sales_Fact[[#This Row],[Unit_Price]]),MEDIAN(Sales_Fact[Unit_Price]),Sales_Fact[[#This Row],[Unit_Price]])</f>
        <v>943.93</v>
      </c>
      <c r="H983" s="2">
        <f>IF(ISBLANK(Sales_Fact[[#This Row],[Discount]]),MEDIAN(Sales_Fact[Discount]),Sales_Fact[[#This Row],[Discount]])</f>
        <v>0.22</v>
      </c>
      <c r="I983" t="s">
        <v>1868</v>
      </c>
      <c r="J983" s="21">
        <f>Sales_Fact[[#This Row],[Quantity2]]*Sales_Fact[[#This Row],[Unit_Price3]]*(1-Sales_Fact[[#This Row],[Discount4]])</f>
        <v>1472.5308</v>
      </c>
      <c r="K983" s="21">
        <f>Sales_Fact[[#This Row],[Quantity2]]*Sales_Fact[[#This Row],[Unit_Price3]]</f>
        <v>1887.86</v>
      </c>
      <c r="L983" s="21">
        <f>Sales_Fact[[#This Row],[Gross Amount]]*Sales_Fact[[#This Row],[Discount4]]</f>
        <v>415.32919999999996</v>
      </c>
      <c r="M983" s="1" t="str">
        <f>IF(Sales_Fact[[#This Row],[Total_Amount5]]&gt;1000,"High Value","Standard")</f>
        <v>High Value</v>
      </c>
      <c r="N983" s="1" t="str">
        <f>_xlfn.XLOOKUP(D983,Product_Dim!$A$2:$A$101,Product_Dim!$B$2:$B$101,"Not Found")</f>
        <v>Men's Hair Styling Gel</v>
      </c>
      <c r="O983" s="1" t="str">
        <f>_xlfn.XLOOKUP(D983,Product_Dim!$A$2:$A$101,Product_Dim!$C$2:$C$101)</f>
        <v>Beauty</v>
      </c>
      <c r="P983" s="1">
        <f>_xlfn.XLOOKUP(D983,Product_Dim!$A$2:$A$101,Product_Dim!$H$2:$H$101)</f>
        <v>17.309999999999999</v>
      </c>
      <c r="Q983" s="1" t="str">
        <f>_xlfn.XLOOKUP(C983,'Customer_Dim'!$A$2:$A$501,'Customer_Dim'!$I$2:$I$501)</f>
        <v>Bronze</v>
      </c>
      <c r="R983" s="1" t="str">
        <f>_xlfn.XLOOKUP(C983,'Customer_Dim'!$A$2:$A$501,'Customer_Dim'!$D$2:$D$501)</f>
        <v>Female</v>
      </c>
      <c r="S983" s="1" t="str">
        <f>_xlfn.XLOOKUP(C983,'Customer_Dim'!$A$2:$A$501,'Customer_Dim'!$L$2:$L$501)</f>
        <v>Middle Age</v>
      </c>
      <c r="T983" s="1" t="str">
        <f>_xlfn.XLOOKUP(E983,Store_Dim!$A$2:$A$21,Store_Dim!$C$2:$C$21)</f>
        <v>South</v>
      </c>
      <c r="U983" s="1" t="str">
        <f>_xlfn.XLOOKUP(E983,Store_Dim!$A$2:$A$21,Store_Dim!$E$2:$E$21)</f>
        <v>Online</v>
      </c>
      <c r="V983" s="21">
        <f>Table8[[#This Row],[Cost]]*Table8[[#This Row],[Quantity]]</f>
        <v>34.619999999999997</v>
      </c>
      <c r="W983" s="21">
        <f>Table8[[#This Row],[Total_Amount]]-Table8[[#This Row],[Total Cost]]</f>
        <v>1437.9108000000001</v>
      </c>
    </row>
    <row r="984" spans="1:23" hidden="1" x14ac:dyDescent="0.25">
      <c r="A984" t="s">
        <v>3382</v>
      </c>
      <c r="B984" s="3">
        <v>45251</v>
      </c>
      <c r="C984" t="s">
        <v>746</v>
      </c>
      <c r="D984" t="s">
        <v>1582</v>
      </c>
      <c r="E984" t="s">
        <v>1888</v>
      </c>
      <c r="F984" s="4">
        <f>IF(ISBLANK(Sales_Fact[[#This Row],[Quantity]]),MEDIAN(Sales_Fact[Quantity]),Sales_Fact[[#This Row],[Quantity]])</f>
        <v>4</v>
      </c>
      <c r="G984" s="1">
        <f>IF(ISBLANK(Sales_Fact[[#This Row],[Unit_Price]]),MEDIAN(Sales_Fact[Unit_Price]),Sales_Fact[[#This Row],[Unit_Price]])</f>
        <v>538.73</v>
      </c>
      <c r="H984" s="2">
        <f>IF(ISBLANK(Sales_Fact[[#This Row],[Discount]]),MEDIAN(Sales_Fact[Discount]),Sales_Fact[[#This Row],[Discount]])</f>
        <v>0.03</v>
      </c>
      <c r="I984" t="s">
        <v>1861</v>
      </c>
      <c r="J984" s="1">
        <f>Sales_Fact[[#This Row],[Quantity2]]*Sales_Fact[[#This Row],[Unit_Price3]]*(1-Sales_Fact[[#This Row],[Discount4]])</f>
        <v>2090.2723999999998</v>
      </c>
      <c r="K984" s="1">
        <f>Sales_Fact[[#This Row],[Quantity2]]*Sales_Fact[[#This Row],[Unit_Price3]]</f>
        <v>2154.92</v>
      </c>
      <c r="L984" s="1">
        <f>Sales_Fact[[#This Row],[Gross Amount]]*Sales_Fact[[#This Row],[Discount4]]</f>
        <v>64.647599999999997</v>
      </c>
      <c r="M984" s="1" t="str">
        <f>IF(Sales_Fact[[#This Row],[Total_Amount5]]&gt;1000,"High Value","Standard")</f>
        <v>High Value</v>
      </c>
      <c r="N984" s="1" t="str">
        <f>_xlfn.XLOOKUP(D984,Product_Dim!$A$2:$A$101,Product_Dim!$B$2:$B$101,"Not Found")</f>
        <v>Ceramic Kitchen Bowl Set</v>
      </c>
      <c r="O984" s="1" t="str">
        <f>_xlfn.XLOOKUP(D984,Product_Dim!$A$2:$A$101,Product_Dim!$C$2:$C$101)</f>
        <v>Home</v>
      </c>
      <c r="P984" s="1">
        <f>_xlfn.XLOOKUP(D984,Product_Dim!$A$2:$A$101,Product_Dim!$H$2:$H$101)</f>
        <v>298.86</v>
      </c>
      <c r="Q984" s="1" t="str">
        <f>_xlfn.XLOOKUP(C984,'Customer_Dim'!$A$2:$A$501,'Customer_Dim'!$I$2:$I$501)</f>
        <v>Bronze</v>
      </c>
      <c r="R984" s="1" t="str">
        <f>_xlfn.XLOOKUP(C984,'Customer_Dim'!$A$2:$A$501,'Customer_Dim'!$D$2:$D$501)</f>
        <v>Female</v>
      </c>
      <c r="S984" s="1" t="str">
        <f>_xlfn.XLOOKUP(C984,'Customer_Dim'!$A$2:$A$501,'Customer_Dim'!$L$2:$L$501)</f>
        <v>Middle Age</v>
      </c>
      <c r="T984" s="1" t="str">
        <f>_xlfn.XLOOKUP(E984,Store_Dim!$A$2:$A$21,Store_Dim!$C$2:$C$21)</f>
        <v>North</v>
      </c>
      <c r="U984" s="1" t="str">
        <f>_xlfn.XLOOKUP(E984,Store_Dim!$A$2:$A$21,Store_Dim!$E$2:$E$21)</f>
        <v>Flagship</v>
      </c>
      <c r="V984" s="1">
        <f>Table8[[#This Row],[Cost]]*Table8[[#This Row],[Quantity]]</f>
        <v>1195.44</v>
      </c>
      <c r="W984" s="1">
        <f>Table8[[#This Row],[Total_Amount]]-Table8[[#This Row],[Total Cost]]</f>
        <v>894.83239999999978</v>
      </c>
    </row>
    <row r="985" spans="1:23" hidden="1" x14ac:dyDescent="0.25">
      <c r="A985" t="s">
        <v>2343</v>
      </c>
      <c r="B985" s="3">
        <v>45796</v>
      </c>
      <c r="C985" t="s">
        <v>746</v>
      </c>
      <c r="D985" t="s">
        <v>1707</v>
      </c>
      <c r="E985" t="s">
        <v>1890</v>
      </c>
      <c r="F985" s="4">
        <f>IF(ISBLANK(Sales_Fact[[#This Row],[Quantity]]),MEDIAN(Sales_Fact[Quantity]),Sales_Fact[[#This Row],[Quantity]])</f>
        <v>2</v>
      </c>
      <c r="G985" s="1">
        <f>IF(ISBLANK(Sales_Fact[[#This Row],[Unit_Price]]),MEDIAN(Sales_Fact[Unit_Price]),Sales_Fact[[#This Row],[Unit_Price]])</f>
        <v>853.93</v>
      </c>
      <c r="H985" s="2">
        <f>IF(ISBLANK(Sales_Fact[[#This Row],[Discount]]),MEDIAN(Sales_Fact[Discount]),Sales_Fact[[#This Row],[Discount]])</f>
        <v>0.01</v>
      </c>
      <c r="I985" t="s">
        <v>1861</v>
      </c>
      <c r="J985" s="1">
        <f>Sales_Fact[[#This Row],[Quantity2]]*Sales_Fact[[#This Row],[Unit_Price3]]*(1-Sales_Fact[[#This Row],[Discount4]])</f>
        <v>1690.7813999999998</v>
      </c>
      <c r="K985" s="1">
        <f>Sales_Fact[[#This Row],[Quantity2]]*Sales_Fact[[#This Row],[Unit_Price3]]</f>
        <v>1707.86</v>
      </c>
      <c r="L985" s="1">
        <f>Sales_Fact[[#This Row],[Gross Amount]]*Sales_Fact[[#This Row],[Discount4]]</f>
        <v>17.078599999999998</v>
      </c>
      <c r="M985" s="1" t="str">
        <f>IF(Sales_Fact[[#This Row],[Total_Amount5]]&gt;1000,"High Value","Standard")</f>
        <v>High Value</v>
      </c>
      <c r="N985" s="1" t="str">
        <f>_xlfn.XLOOKUP(D985,Product_Dim!$A$2:$A$101,Product_Dim!$B$2:$B$101,"Not Found")</f>
        <v>Rugby Ball</v>
      </c>
      <c r="O985" s="1" t="str">
        <f>_xlfn.XLOOKUP(D985,Product_Dim!$A$2:$A$101,Product_Dim!$C$2:$C$101)</f>
        <v>Sports</v>
      </c>
      <c r="P985" s="1">
        <f>_xlfn.XLOOKUP(D985,Product_Dim!$A$2:$A$101,Product_Dim!$H$2:$H$101)</f>
        <v>212.26</v>
      </c>
      <c r="Q985" s="1" t="str">
        <f>_xlfn.XLOOKUP(C985,'Customer_Dim'!$A$2:$A$501,'Customer_Dim'!$I$2:$I$501)</f>
        <v>Bronze</v>
      </c>
      <c r="R985" s="1" t="str">
        <f>_xlfn.XLOOKUP(C985,'Customer_Dim'!$A$2:$A$501,'Customer_Dim'!$D$2:$D$501)</f>
        <v>Female</v>
      </c>
      <c r="S985" s="1" t="str">
        <f>_xlfn.XLOOKUP(C985,'Customer_Dim'!$A$2:$A$501,'Customer_Dim'!$L$2:$L$501)</f>
        <v>Middle Age</v>
      </c>
      <c r="T985" s="1" t="str">
        <f>_xlfn.XLOOKUP(E985,Store_Dim!$A$2:$A$21,Store_Dim!$C$2:$C$21)</f>
        <v>South</v>
      </c>
      <c r="U985" s="1" t="str">
        <f>_xlfn.XLOOKUP(E985,Store_Dim!$A$2:$A$21,Store_Dim!$E$2:$E$21)</f>
        <v>Flagship</v>
      </c>
      <c r="V985" s="1">
        <f>Table8[[#This Row],[Cost]]*Table8[[#This Row],[Quantity]]</f>
        <v>424.52</v>
      </c>
      <c r="W985" s="1">
        <f>Table8[[#This Row],[Total_Amount]]-Table8[[#This Row],[Total Cost]]</f>
        <v>1266.2613999999999</v>
      </c>
    </row>
    <row r="986" spans="1:23" hidden="1" x14ac:dyDescent="0.25">
      <c r="A986" t="s">
        <v>2471</v>
      </c>
      <c r="B986" s="3">
        <v>45633</v>
      </c>
      <c r="C986" t="s">
        <v>746</v>
      </c>
      <c r="D986" t="s">
        <v>1782</v>
      </c>
      <c r="E986" t="s">
        <v>1883</v>
      </c>
      <c r="F986" s="4">
        <f>IF(ISBLANK(Sales_Fact[[#This Row],[Quantity]]),MEDIAN(Sales_Fact[Quantity]),Sales_Fact[[#This Row],[Quantity]])</f>
        <v>4</v>
      </c>
      <c r="G986" s="1">
        <f>IF(ISBLANK(Sales_Fact[[#This Row],[Unit_Price]]),MEDIAN(Sales_Fact[Unit_Price]),Sales_Fact[[#This Row],[Unit_Price]])</f>
        <v>465.42</v>
      </c>
      <c r="H986" s="2">
        <f>IF(ISBLANK(Sales_Fact[[#This Row],[Discount]]),MEDIAN(Sales_Fact[Discount]),Sales_Fact[[#This Row],[Discount]])</f>
        <v>0.26</v>
      </c>
      <c r="I986" t="s">
        <v>1864</v>
      </c>
      <c r="J986" s="1">
        <f>Sales_Fact[[#This Row],[Quantity2]]*Sales_Fact[[#This Row],[Unit_Price3]]*(1-Sales_Fact[[#This Row],[Discount4]])</f>
        <v>1377.6432</v>
      </c>
      <c r="K986" s="1">
        <f>Sales_Fact[[#This Row],[Quantity2]]*Sales_Fact[[#This Row],[Unit_Price3]]</f>
        <v>1861.68</v>
      </c>
      <c r="L986" s="1">
        <f>Sales_Fact[[#This Row],[Gross Amount]]*Sales_Fact[[#This Row],[Discount4]]</f>
        <v>484.03680000000003</v>
      </c>
      <c r="M986" s="1" t="str">
        <f>IF(Sales_Fact[[#This Row],[Total_Amount5]]&gt;1000,"High Value","Standard")</f>
        <v>High Value</v>
      </c>
      <c r="N986" s="1" t="str">
        <f>_xlfn.XLOOKUP(D986,Product_Dim!$A$2:$A$101,Product_Dim!$B$2:$B$101,"Not Found")</f>
        <v>WiFi Mesh Router</v>
      </c>
      <c r="O986" s="1" t="str">
        <f>_xlfn.XLOOKUP(D986,Product_Dim!$A$2:$A$101,Product_Dim!$C$2:$C$101)</f>
        <v>Electronics</v>
      </c>
      <c r="P986" s="1">
        <f>_xlfn.XLOOKUP(D986,Product_Dim!$A$2:$A$101,Product_Dim!$H$2:$H$101)</f>
        <v>480.9</v>
      </c>
      <c r="Q986" s="1" t="str">
        <f>_xlfn.XLOOKUP(C986,'Customer_Dim'!$A$2:$A$501,'Customer_Dim'!$I$2:$I$501)</f>
        <v>Bronze</v>
      </c>
      <c r="R986" s="1" t="str">
        <f>_xlfn.XLOOKUP(C986,'Customer_Dim'!$A$2:$A$501,'Customer_Dim'!$D$2:$D$501)</f>
        <v>Female</v>
      </c>
      <c r="S986" s="1" t="str">
        <f>_xlfn.XLOOKUP(C986,'Customer_Dim'!$A$2:$A$501,'Customer_Dim'!$L$2:$L$501)</f>
        <v>Middle Age</v>
      </c>
      <c r="T986" s="1" t="str">
        <f>_xlfn.XLOOKUP(E986,Store_Dim!$A$2:$A$21,Store_Dim!$C$2:$C$21)</f>
        <v>North</v>
      </c>
      <c r="U986" s="1" t="str">
        <f>_xlfn.XLOOKUP(E986,Store_Dim!$A$2:$A$21,Store_Dim!$E$2:$E$21)</f>
        <v>Flagship</v>
      </c>
      <c r="V986" s="1">
        <f>Table8[[#This Row],[Cost]]*Table8[[#This Row],[Quantity]]</f>
        <v>1923.6</v>
      </c>
      <c r="W986" s="1">
        <f>Table8[[#This Row],[Total_Amount]]-Table8[[#This Row],[Total Cost]]</f>
        <v>-545.95679999999993</v>
      </c>
    </row>
    <row r="987" spans="1:23" hidden="1" x14ac:dyDescent="0.25">
      <c r="A987" t="s">
        <v>2700</v>
      </c>
      <c r="B987" s="3">
        <v>45486</v>
      </c>
      <c r="C987" t="s">
        <v>749</v>
      </c>
      <c r="D987" t="s">
        <v>1755</v>
      </c>
      <c r="E987" t="s">
        <v>1896</v>
      </c>
      <c r="F987" s="4">
        <f>IF(ISBLANK(Sales_Fact[[#This Row],[Quantity]]),MEDIAN(Sales_Fact[Quantity]),Sales_Fact[[#This Row],[Quantity]])</f>
        <v>4</v>
      </c>
      <c r="G987" s="1">
        <f>IF(ISBLANK(Sales_Fact[[#This Row],[Unit_Price]]),MEDIAN(Sales_Fact[Unit_Price]),Sales_Fact[[#This Row],[Unit_Price]])</f>
        <v>880.26</v>
      </c>
      <c r="H987" s="2">
        <f>IF(ISBLANK(Sales_Fact[[#This Row],[Discount]]),MEDIAN(Sales_Fact[Discount]),Sales_Fact[[#This Row],[Discount]])</f>
        <v>0.11</v>
      </c>
      <c r="I987" t="s">
        <v>1868</v>
      </c>
      <c r="J987" s="1">
        <f>Sales_Fact[[#This Row],[Quantity2]]*Sales_Fact[[#This Row],[Unit_Price3]]*(1-Sales_Fact[[#This Row],[Discount4]])</f>
        <v>3133.7256000000002</v>
      </c>
      <c r="K987" s="1">
        <f>Sales_Fact[[#This Row],[Quantity2]]*Sales_Fact[[#This Row],[Unit_Price3]]</f>
        <v>3521.04</v>
      </c>
      <c r="L987" s="1">
        <f>Sales_Fact[[#This Row],[Gross Amount]]*Sales_Fact[[#This Row],[Discount4]]</f>
        <v>387.31439999999998</v>
      </c>
      <c r="M987" s="1" t="str">
        <f>IF(Sales_Fact[[#This Row],[Total_Amount5]]&gt;1000,"High Value","Standard")</f>
        <v>High Value</v>
      </c>
      <c r="N987" s="1" t="str">
        <f>_xlfn.XLOOKUP(D987,Product_Dim!$A$2:$A$101,Product_Dim!$B$2:$B$101,"Not Found")</f>
        <v>Wooden Nightstand</v>
      </c>
      <c r="O987" s="1" t="str">
        <f>_xlfn.XLOOKUP(D987,Product_Dim!$A$2:$A$101,Product_Dim!$C$2:$C$101)</f>
        <v>Home</v>
      </c>
      <c r="P987" s="1">
        <f>_xlfn.XLOOKUP(D987,Product_Dim!$A$2:$A$101,Product_Dim!$H$2:$H$101)</f>
        <v>243.7</v>
      </c>
      <c r="Q987" s="1" t="str">
        <f>_xlfn.XLOOKUP(C987,'Customer_Dim'!$A$2:$A$501,'Customer_Dim'!$I$2:$I$501)</f>
        <v>Bronze</v>
      </c>
      <c r="R987" s="1" t="str">
        <f>_xlfn.XLOOKUP(C987,'Customer_Dim'!$A$2:$A$501,'Customer_Dim'!$D$2:$D$501)</f>
        <v>Male</v>
      </c>
      <c r="S987" s="1" t="str">
        <f>_xlfn.XLOOKUP(C987,'Customer_Dim'!$A$2:$A$501,'Customer_Dim'!$L$2:$L$501)</f>
        <v>Young</v>
      </c>
      <c r="T987" s="1" t="str">
        <f>_xlfn.XLOOKUP(E987,Store_Dim!$A$2:$A$21,Store_Dim!$C$2:$C$21)</f>
        <v>East</v>
      </c>
      <c r="U987" s="1" t="str">
        <f>_xlfn.XLOOKUP(E987,Store_Dim!$A$2:$A$21,Store_Dim!$E$2:$E$21)</f>
        <v>Flagship</v>
      </c>
      <c r="V987" s="1">
        <f>Table8[[#This Row],[Cost]]*Table8[[#This Row],[Quantity]]</f>
        <v>974.8</v>
      </c>
      <c r="W987" s="1">
        <f>Table8[[#This Row],[Total_Amount]]-Table8[[#This Row],[Total Cost]]</f>
        <v>2158.9256000000005</v>
      </c>
    </row>
    <row r="988" spans="1:23" hidden="1" x14ac:dyDescent="0.25">
      <c r="A988" t="s">
        <v>3682</v>
      </c>
      <c r="B988" s="3">
        <v>45402</v>
      </c>
      <c r="C988" t="s">
        <v>749</v>
      </c>
      <c r="D988" t="s">
        <v>1836</v>
      </c>
      <c r="E988" t="s">
        <v>1904</v>
      </c>
      <c r="F988" s="4">
        <f>IF(ISBLANK(Sales_Fact[[#This Row],[Quantity]]),MEDIAN(Sales_Fact[Quantity]),Sales_Fact[[#This Row],[Quantity]])</f>
        <v>3</v>
      </c>
      <c r="G988" s="1">
        <f>IF(ISBLANK(Sales_Fact[[#This Row],[Unit_Price]]),MEDIAN(Sales_Fact[Unit_Price]),Sales_Fact[[#This Row],[Unit_Price]])</f>
        <v>461.02</v>
      </c>
      <c r="H988" s="2">
        <f>IF(ISBLANK(Sales_Fact[[#This Row],[Discount]]),MEDIAN(Sales_Fact[Discount]),Sales_Fact[[#This Row],[Discount]])</f>
        <v>0.28999999999999998</v>
      </c>
      <c r="I988" t="s">
        <v>1864</v>
      </c>
      <c r="J988" s="1">
        <f>Sales_Fact[[#This Row],[Quantity2]]*Sales_Fact[[#This Row],[Unit_Price3]]*(1-Sales_Fact[[#This Row],[Discount4]])</f>
        <v>981.97259999999994</v>
      </c>
      <c r="K988" s="1">
        <f>Sales_Fact[[#This Row],[Quantity2]]*Sales_Fact[[#This Row],[Unit_Price3]]</f>
        <v>1383.06</v>
      </c>
      <c r="L988" s="1">
        <f>Sales_Fact[[#This Row],[Gross Amount]]*Sales_Fact[[#This Row],[Discount4]]</f>
        <v>401.08739999999995</v>
      </c>
      <c r="M988" s="1" t="str">
        <f>IF(Sales_Fact[[#This Row],[Total_Amount5]]&gt;1000,"High Value","Standard")</f>
        <v>Standard</v>
      </c>
      <c r="N988" s="1" t="str">
        <f>_xlfn.XLOOKUP(D988,Product_Dim!$A$2:$A$101,Product_Dim!$B$2:$B$101,"Not Found")</f>
        <v>Sports Stopwatch Basic</v>
      </c>
      <c r="O988" s="1" t="str">
        <f>_xlfn.XLOOKUP(D988,Product_Dim!$A$2:$A$101,Product_Dim!$C$2:$C$101)</f>
        <v>Sports</v>
      </c>
      <c r="P988" s="1">
        <f>_xlfn.XLOOKUP(D988,Product_Dim!$A$2:$A$101,Product_Dim!$H$2:$H$101)</f>
        <v>60.65</v>
      </c>
      <c r="Q988" s="1" t="str">
        <f>_xlfn.XLOOKUP(C988,'Customer_Dim'!$A$2:$A$501,'Customer_Dim'!$I$2:$I$501)</f>
        <v>Bronze</v>
      </c>
      <c r="R988" s="1" t="str">
        <f>_xlfn.XLOOKUP(C988,'Customer_Dim'!$A$2:$A$501,'Customer_Dim'!$D$2:$D$501)</f>
        <v>Male</v>
      </c>
      <c r="S988" s="1" t="str">
        <f>_xlfn.XLOOKUP(C988,'Customer_Dim'!$A$2:$A$501,'Customer_Dim'!$L$2:$L$501)</f>
        <v>Young</v>
      </c>
      <c r="T988" s="1" t="str">
        <f>_xlfn.XLOOKUP(E988,Store_Dim!$A$2:$A$21,Store_Dim!$C$2:$C$21)</f>
        <v>East</v>
      </c>
      <c r="U988" s="1" t="str">
        <f>_xlfn.XLOOKUP(E988,Store_Dim!$A$2:$A$21,Store_Dim!$E$2:$E$21)</f>
        <v>Online</v>
      </c>
      <c r="V988" s="1">
        <f>Table8[[#This Row],[Cost]]*Table8[[#This Row],[Quantity]]</f>
        <v>181.95</v>
      </c>
      <c r="W988" s="1">
        <f>Table8[[#This Row],[Total_Amount]]-Table8[[#This Row],[Total Cost]]</f>
        <v>800.02260000000001</v>
      </c>
    </row>
    <row r="989" spans="1:23" x14ac:dyDescent="0.25">
      <c r="A989" t="s">
        <v>3643</v>
      </c>
      <c r="B989" s="3">
        <v>45898</v>
      </c>
      <c r="C989" t="s">
        <v>749</v>
      </c>
      <c r="D989" t="s">
        <v>1749</v>
      </c>
      <c r="E989" t="s">
        <v>1931</v>
      </c>
      <c r="F989" s="4">
        <f>IF(ISBLANK(Sales_Fact[[#This Row],[Quantity]]),MEDIAN(Sales_Fact[Quantity]),Sales_Fact[[#This Row],[Quantity]])</f>
        <v>1</v>
      </c>
      <c r="G989" s="21">
        <f>IF(ISBLANK(Sales_Fact[[#This Row],[Unit_Price]]),MEDIAN(Sales_Fact[Unit_Price]),Sales_Fact[[#This Row],[Unit_Price]])</f>
        <v>531.99</v>
      </c>
      <c r="H989" s="2">
        <f>IF(ISBLANK(Sales_Fact[[#This Row],[Discount]]),MEDIAN(Sales_Fact[Discount]),Sales_Fact[[#This Row],[Discount]])</f>
        <v>0.17</v>
      </c>
      <c r="I989" t="s">
        <v>1861</v>
      </c>
      <c r="J989" s="21">
        <f>Sales_Fact[[#This Row],[Quantity2]]*Sales_Fact[[#This Row],[Unit_Price3]]*(1-Sales_Fact[[#This Row],[Discount4]])</f>
        <v>441.55169999999998</v>
      </c>
      <c r="K989" s="21">
        <f>Sales_Fact[[#This Row],[Quantity2]]*Sales_Fact[[#This Row],[Unit_Price3]]</f>
        <v>531.99</v>
      </c>
      <c r="L989" s="21">
        <f>Sales_Fact[[#This Row],[Gross Amount]]*Sales_Fact[[#This Row],[Discount4]]</f>
        <v>90.438300000000012</v>
      </c>
      <c r="M989" s="1" t="str">
        <f>IF(Sales_Fact[[#This Row],[Total_Amount5]]&gt;1000,"High Value","Standard")</f>
        <v>Standard</v>
      </c>
      <c r="N989" s="1" t="str">
        <f>_xlfn.XLOOKUP(D989,Product_Dim!$A$2:$A$101,Product_Dim!$B$2:$B$101,"Not Found")</f>
        <v>Women's Hair Dryer Brush</v>
      </c>
      <c r="O989" s="1" t="str">
        <f>_xlfn.XLOOKUP(D989,Product_Dim!$A$2:$A$101,Product_Dim!$C$2:$C$101)</f>
        <v>Beauty</v>
      </c>
      <c r="P989" s="1">
        <f>_xlfn.XLOOKUP(D989,Product_Dim!$A$2:$A$101,Product_Dim!$H$2:$H$101)</f>
        <v>340.39</v>
      </c>
      <c r="Q989" s="1" t="str">
        <f>_xlfn.XLOOKUP(C989,'Customer_Dim'!$A$2:$A$501,'Customer_Dim'!$I$2:$I$501)</f>
        <v>Bronze</v>
      </c>
      <c r="R989" s="1" t="str">
        <f>_xlfn.XLOOKUP(C989,'Customer_Dim'!$A$2:$A$501,'Customer_Dim'!$D$2:$D$501)</f>
        <v>Male</v>
      </c>
      <c r="S989" s="1" t="str">
        <f>_xlfn.XLOOKUP(C989,'Customer_Dim'!$A$2:$A$501,'Customer_Dim'!$L$2:$L$501)</f>
        <v>Young</v>
      </c>
      <c r="T989" s="1" t="str">
        <f>_xlfn.XLOOKUP(E989,Store_Dim!$A$2:$A$21,Store_Dim!$C$2:$C$21)</f>
        <v>South</v>
      </c>
      <c r="U989" s="1" t="str">
        <f>_xlfn.XLOOKUP(E989,Store_Dim!$A$2:$A$21,Store_Dim!$E$2:$E$21)</f>
        <v>Online</v>
      </c>
      <c r="V989" s="21">
        <f>Table8[[#This Row],[Cost]]*Table8[[#This Row],[Quantity]]</f>
        <v>340.39</v>
      </c>
      <c r="W989" s="21">
        <f>Table8[[#This Row],[Total_Amount]]-Table8[[#This Row],[Total Cost]]</f>
        <v>101.1617</v>
      </c>
    </row>
    <row r="990" spans="1:23" hidden="1" x14ac:dyDescent="0.25">
      <c r="A990" t="s">
        <v>3045</v>
      </c>
      <c r="B990" s="3">
        <v>45811</v>
      </c>
      <c r="C990" t="s">
        <v>749</v>
      </c>
      <c r="D990" t="s">
        <v>1785</v>
      </c>
      <c r="E990" t="s">
        <v>1872</v>
      </c>
      <c r="F990" s="4">
        <f>IF(ISBLANK(Sales_Fact[[#This Row],[Quantity]]),MEDIAN(Sales_Fact[Quantity]),Sales_Fact[[#This Row],[Quantity]])</f>
        <v>2</v>
      </c>
      <c r="G990" s="1">
        <f>IF(ISBLANK(Sales_Fact[[#This Row],[Unit_Price]]),MEDIAN(Sales_Fact[Unit_Price]),Sales_Fact[[#This Row],[Unit_Price]])</f>
        <v>274.08999999999997</v>
      </c>
      <c r="H990" s="2">
        <f>IF(ISBLANK(Sales_Fact[[#This Row],[Discount]]),MEDIAN(Sales_Fact[Discount]),Sales_Fact[[#This Row],[Discount]])</f>
        <v>0.13</v>
      </c>
      <c r="I990" t="s">
        <v>1864</v>
      </c>
      <c r="J990" s="1">
        <f>Sales_Fact[[#This Row],[Quantity2]]*Sales_Fact[[#This Row],[Unit_Price3]]*(1-Sales_Fact[[#This Row],[Discount4]])</f>
        <v>476.91659999999996</v>
      </c>
      <c r="K990" s="1">
        <f>Sales_Fact[[#This Row],[Quantity2]]*Sales_Fact[[#This Row],[Unit_Price3]]</f>
        <v>548.17999999999995</v>
      </c>
      <c r="L990" s="1">
        <f>Sales_Fact[[#This Row],[Gross Amount]]*Sales_Fact[[#This Row],[Discount4]]</f>
        <v>71.26339999999999</v>
      </c>
      <c r="M990" s="1" t="str">
        <f>IF(Sales_Fact[[#This Row],[Total_Amount5]]&gt;1000,"High Value","Standard")</f>
        <v>Standard</v>
      </c>
      <c r="N990" s="1" t="str">
        <f>_xlfn.XLOOKUP(D990,Product_Dim!$A$2:$A$101,Product_Dim!$B$2:$B$101,"Not Found")</f>
        <v>Essential Oil Diffuser</v>
      </c>
      <c r="O990" s="1" t="str">
        <f>_xlfn.XLOOKUP(D990,Product_Dim!$A$2:$A$101,Product_Dim!$C$2:$C$101)</f>
        <v>Home</v>
      </c>
      <c r="P990" s="1">
        <f>_xlfn.XLOOKUP(D990,Product_Dim!$A$2:$A$101,Product_Dim!$H$2:$H$101)</f>
        <v>325.26</v>
      </c>
      <c r="Q990" s="1" t="str">
        <f>_xlfn.XLOOKUP(C990,'Customer_Dim'!$A$2:$A$501,'Customer_Dim'!$I$2:$I$501)</f>
        <v>Bronze</v>
      </c>
      <c r="R990" s="1" t="str">
        <f>_xlfn.XLOOKUP(C990,'Customer_Dim'!$A$2:$A$501,'Customer_Dim'!$D$2:$D$501)</f>
        <v>Male</v>
      </c>
      <c r="S990" s="1" t="str">
        <f>_xlfn.XLOOKUP(C990,'Customer_Dim'!$A$2:$A$501,'Customer_Dim'!$L$2:$L$501)</f>
        <v>Young</v>
      </c>
      <c r="T990" s="1" t="str">
        <f>_xlfn.XLOOKUP(E990,Store_Dim!$A$2:$A$21,Store_Dim!$C$2:$C$21)</f>
        <v>South</v>
      </c>
      <c r="U990" s="1" t="str">
        <f>_xlfn.XLOOKUP(E990,Store_Dim!$A$2:$A$21,Store_Dim!$E$2:$E$21)</f>
        <v>Online</v>
      </c>
      <c r="V990" s="1">
        <f>Table8[[#This Row],[Cost]]*Table8[[#This Row],[Quantity]]</f>
        <v>650.52</v>
      </c>
      <c r="W990" s="1">
        <f>Table8[[#This Row],[Total_Amount]]-Table8[[#This Row],[Total Cost]]</f>
        <v>-173.60340000000002</v>
      </c>
    </row>
    <row r="991" spans="1:23" hidden="1" x14ac:dyDescent="0.25">
      <c r="A991" t="s">
        <v>3056</v>
      </c>
      <c r="B991" s="3">
        <v>45346</v>
      </c>
      <c r="C991" t="s">
        <v>752</v>
      </c>
      <c r="D991" t="s">
        <v>1653</v>
      </c>
      <c r="E991" t="s">
        <v>1872</v>
      </c>
      <c r="F991" s="4">
        <f>IF(ISBLANK(Sales_Fact[[#This Row],[Quantity]]),MEDIAN(Sales_Fact[Quantity]),Sales_Fact[[#This Row],[Quantity]])</f>
        <v>1</v>
      </c>
      <c r="G991" s="1">
        <f>IF(ISBLANK(Sales_Fact[[#This Row],[Unit_Price]]),MEDIAN(Sales_Fact[Unit_Price]),Sales_Fact[[#This Row],[Unit_Price]])</f>
        <v>66.14</v>
      </c>
      <c r="H991" s="2">
        <f>IF(ISBLANK(Sales_Fact[[#This Row],[Discount]]),MEDIAN(Sales_Fact[Discount]),Sales_Fact[[#This Row],[Discount]])</f>
        <v>0.14000000000000001</v>
      </c>
      <c r="I991" t="s">
        <v>1864</v>
      </c>
      <c r="J991" s="1">
        <f>Sales_Fact[[#This Row],[Quantity2]]*Sales_Fact[[#This Row],[Unit_Price3]]*(1-Sales_Fact[[#This Row],[Discount4]])</f>
        <v>56.880400000000002</v>
      </c>
      <c r="K991" s="1">
        <f>Sales_Fact[[#This Row],[Quantity2]]*Sales_Fact[[#This Row],[Unit_Price3]]</f>
        <v>66.14</v>
      </c>
      <c r="L991" s="1">
        <f>Sales_Fact[[#This Row],[Gross Amount]]*Sales_Fact[[#This Row],[Discount4]]</f>
        <v>9.2596000000000007</v>
      </c>
      <c r="M991" s="1" t="str">
        <f>IF(Sales_Fact[[#This Row],[Total_Amount5]]&gt;1000,"High Value","Standard")</f>
        <v>Standard</v>
      </c>
      <c r="N991" s="1" t="str">
        <f>_xlfn.XLOOKUP(D991,Product_Dim!$A$2:$A$101,Product_Dim!$B$2:$B$101,"Not Found")</f>
        <v>Gaming Mechanical Keyboard</v>
      </c>
      <c r="O991" s="1" t="str">
        <f>_xlfn.XLOOKUP(D991,Product_Dim!$A$2:$A$101,Product_Dim!$C$2:$C$101)</f>
        <v>Electronics</v>
      </c>
      <c r="P991" s="1">
        <f>_xlfn.XLOOKUP(D991,Product_Dim!$A$2:$A$101,Product_Dim!$H$2:$H$101)</f>
        <v>419.28</v>
      </c>
      <c r="Q991" s="1" t="str">
        <f>_xlfn.XLOOKUP(C991,'Customer_Dim'!$A$2:$A$501,'Customer_Dim'!$I$2:$I$501)</f>
        <v>Bronze</v>
      </c>
      <c r="R991" s="1" t="str">
        <f>_xlfn.XLOOKUP(C991,'Customer_Dim'!$A$2:$A$501,'Customer_Dim'!$D$2:$D$501)</f>
        <v>Female</v>
      </c>
      <c r="S991" s="1" t="str">
        <f>_xlfn.XLOOKUP(C991,'Customer_Dim'!$A$2:$A$501,'Customer_Dim'!$L$2:$L$501)</f>
        <v>Young</v>
      </c>
      <c r="T991" s="1" t="str">
        <f>_xlfn.XLOOKUP(E991,Store_Dim!$A$2:$A$21,Store_Dim!$C$2:$C$21)</f>
        <v>South</v>
      </c>
      <c r="U991" s="1" t="str">
        <f>_xlfn.XLOOKUP(E991,Store_Dim!$A$2:$A$21,Store_Dim!$E$2:$E$21)</f>
        <v>Online</v>
      </c>
      <c r="V991" s="1">
        <f>Table8[[#This Row],[Cost]]*Table8[[#This Row],[Quantity]]</f>
        <v>419.28</v>
      </c>
      <c r="W991" s="1">
        <f>Table8[[#This Row],[Total_Amount]]-Table8[[#This Row],[Total Cost]]</f>
        <v>-362.39959999999996</v>
      </c>
    </row>
    <row r="992" spans="1:23" hidden="1" x14ac:dyDescent="0.25">
      <c r="A992" t="s">
        <v>2257</v>
      </c>
      <c r="B992" s="3">
        <v>45520</v>
      </c>
      <c r="C992" t="s">
        <v>752</v>
      </c>
      <c r="D992" t="s">
        <v>1821</v>
      </c>
      <c r="E992" t="s">
        <v>1896</v>
      </c>
      <c r="F992" s="4">
        <f>IF(ISBLANK(Sales_Fact[[#This Row],[Quantity]]),MEDIAN(Sales_Fact[Quantity]),Sales_Fact[[#This Row],[Quantity]])</f>
        <v>3</v>
      </c>
      <c r="G992" s="1">
        <f>IF(ISBLANK(Sales_Fact[[#This Row],[Unit_Price]]),MEDIAN(Sales_Fact[Unit_Price]),Sales_Fact[[#This Row],[Unit_Price]])</f>
        <v>955.82</v>
      </c>
      <c r="H992" s="2">
        <f>IF(ISBLANK(Sales_Fact[[#This Row],[Discount]]),MEDIAN(Sales_Fact[Discount]),Sales_Fact[[#This Row],[Discount]])</f>
        <v>0.16</v>
      </c>
      <c r="I992" t="s">
        <v>1868</v>
      </c>
      <c r="J992" s="1">
        <f>Sales_Fact[[#This Row],[Quantity2]]*Sales_Fact[[#This Row],[Unit_Price3]]*(1-Sales_Fact[[#This Row],[Discount4]])</f>
        <v>2408.6664000000001</v>
      </c>
      <c r="K992" s="1">
        <f>Sales_Fact[[#This Row],[Quantity2]]*Sales_Fact[[#This Row],[Unit_Price3]]</f>
        <v>2867.46</v>
      </c>
      <c r="L992" s="1">
        <f>Sales_Fact[[#This Row],[Gross Amount]]*Sales_Fact[[#This Row],[Discount4]]</f>
        <v>458.79360000000003</v>
      </c>
      <c r="M992" s="1" t="str">
        <f>IF(Sales_Fact[[#This Row],[Total_Amount5]]&gt;1000,"High Value","Standard")</f>
        <v>High Value</v>
      </c>
      <c r="N992" s="1" t="str">
        <f>_xlfn.XLOOKUP(D992,Product_Dim!$A$2:$A$101,Product_Dim!$B$2:$B$101,"Not Found")</f>
        <v>Gaming Mouse Pad XL</v>
      </c>
      <c r="O992" s="1" t="str">
        <f>_xlfn.XLOOKUP(D992,Product_Dim!$A$2:$A$101,Product_Dim!$C$2:$C$101)</f>
        <v>Electronics</v>
      </c>
      <c r="P992" s="1">
        <f>_xlfn.XLOOKUP(D992,Product_Dim!$A$2:$A$101,Product_Dim!$H$2:$H$101)</f>
        <v>340.14</v>
      </c>
      <c r="Q992" s="1" t="str">
        <f>_xlfn.XLOOKUP(C992,'Customer_Dim'!$A$2:$A$501,'Customer_Dim'!$I$2:$I$501)</f>
        <v>Bronze</v>
      </c>
      <c r="R992" s="1" t="str">
        <f>_xlfn.XLOOKUP(C992,'Customer_Dim'!$A$2:$A$501,'Customer_Dim'!$D$2:$D$501)</f>
        <v>Female</v>
      </c>
      <c r="S992" s="1" t="str">
        <f>_xlfn.XLOOKUP(C992,'Customer_Dim'!$A$2:$A$501,'Customer_Dim'!$L$2:$L$501)</f>
        <v>Young</v>
      </c>
      <c r="T992" s="1" t="str">
        <f>_xlfn.XLOOKUP(E992,Store_Dim!$A$2:$A$21,Store_Dim!$C$2:$C$21)</f>
        <v>East</v>
      </c>
      <c r="U992" s="1" t="str">
        <f>_xlfn.XLOOKUP(E992,Store_Dim!$A$2:$A$21,Store_Dim!$E$2:$E$21)</f>
        <v>Flagship</v>
      </c>
      <c r="V992" s="1">
        <f>Table8[[#This Row],[Cost]]*Table8[[#This Row],[Quantity]]</f>
        <v>1020.42</v>
      </c>
      <c r="W992" s="1">
        <f>Table8[[#This Row],[Total_Amount]]-Table8[[#This Row],[Total Cost]]</f>
        <v>1388.2464</v>
      </c>
    </row>
    <row r="993" spans="1:23" hidden="1" x14ac:dyDescent="0.25">
      <c r="A993" t="s">
        <v>2005</v>
      </c>
      <c r="B993" s="3">
        <v>45274</v>
      </c>
      <c r="C993" t="s">
        <v>752</v>
      </c>
      <c r="D993" t="s">
        <v>1644</v>
      </c>
      <c r="E993" t="s">
        <v>1863</v>
      </c>
      <c r="F993" s="4">
        <f>IF(ISBLANK(Sales_Fact[[#This Row],[Quantity]]),MEDIAN(Sales_Fact[Quantity]),Sales_Fact[[#This Row],[Quantity]])</f>
        <v>1</v>
      </c>
      <c r="G993" s="1">
        <f>IF(ISBLANK(Sales_Fact[[#This Row],[Unit_Price]]),MEDIAN(Sales_Fact[Unit_Price]),Sales_Fact[[#This Row],[Unit_Price]])</f>
        <v>904.92</v>
      </c>
      <c r="H993" s="2">
        <f>IF(ISBLANK(Sales_Fact[[#This Row],[Discount]]),MEDIAN(Sales_Fact[Discount]),Sales_Fact[[#This Row],[Discount]])</f>
        <v>0.13</v>
      </c>
      <c r="I993" t="s">
        <v>1868</v>
      </c>
      <c r="J993" s="1">
        <f>Sales_Fact[[#This Row],[Quantity2]]*Sales_Fact[[#This Row],[Unit_Price3]]*(1-Sales_Fact[[#This Row],[Discount4]])</f>
        <v>787.28039999999999</v>
      </c>
      <c r="K993" s="1">
        <f>Sales_Fact[[#This Row],[Quantity2]]*Sales_Fact[[#This Row],[Unit_Price3]]</f>
        <v>904.92</v>
      </c>
      <c r="L993" s="1">
        <f>Sales_Fact[[#This Row],[Gross Amount]]*Sales_Fact[[#This Row],[Discount4]]</f>
        <v>117.6396</v>
      </c>
      <c r="M993" s="1" t="str">
        <f>IF(Sales_Fact[[#This Row],[Total_Amount5]]&gt;1000,"High Value","Standard")</f>
        <v>Standard</v>
      </c>
      <c r="N993" s="1" t="str">
        <f>_xlfn.XLOOKUP(D993,Product_Dim!$A$2:$A$101,Product_Dim!$B$2:$B$101,"Not Found")</f>
        <v>Basketball</v>
      </c>
      <c r="O993" s="1" t="str">
        <f>_xlfn.XLOOKUP(D993,Product_Dim!$A$2:$A$101,Product_Dim!$C$2:$C$101)</f>
        <v>Sports</v>
      </c>
      <c r="P993" s="1">
        <f>_xlfn.XLOOKUP(D993,Product_Dim!$A$2:$A$101,Product_Dim!$H$2:$H$101)</f>
        <v>204.39</v>
      </c>
      <c r="Q993" s="1" t="str">
        <f>_xlfn.XLOOKUP(C993,'Customer_Dim'!$A$2:$A$501,'Customer_Dim'!$I$2:$I$501)</f>
        <v>Bronze</v>
      </c>
      <c r="R993" s="1" t="str">
        <f>_xlfn.XLOOKUP(C993,'Customer_Dim'!$A$2:$A$501,'Customer_Dim'!$D$2:$D$501)</f>
        <v>Female</v>
      </c>
      <c r="S993" s="1" t="str">
        <f>_xlfn.XLOOKUP(C993,'Customer_Dim'!$A$2:$A$501,'Customer_Dim'!$L$2:$L$501)</f>
        <v>Young</v>
      </c>
      <c r="T993" s="1" t="str">
        <f>_xlfn.XLOOKUP(E993,Store_Dim!$A$2:$A$21,Store_Dim!$C$2:$C$21)</f>
        <v>North</v>
      </c>
      <c r="U993" s="1" t="str">
        <f>_xlfn.XLOOKUP(E993,Store_Dim!$A$2:$A$21,Store_Dim!$E$2:$E$21)</f>
        <v>Flagship</v>
      </c>
      <c r="V993" s="1">
        <f>Table8[[#This Row],[Cost]]*Table8[[#This Row],[Quantity]]</f>
        <v>204.39</v>
      </c>
      <c r="W993" s="1">
        <f>Table8[[#This Row],[Total_Amount]]-Table8[[#This Row],[Total Cost]]</f>
        <v>582.8904</v>
      </c>
    </row>
    <row r="994" spans="1:23" hidden="1" x14ac:dyDescent="0.25">
      <c r="A994" t="s">
        <v>3282</v>
      </c>
      <c r="B994" s="3">
        <v>45577</v>
      </c>
      <c r="C994" t="s">
        <v>755</v>
      </c>
      <c r="D994" t="s">
        <v>1737</v>
      </c>
      <c r="E994" t="s">
        <v>1909</v>
      </c>
      <c r="F994" s="4">
        <f>IF(ISBLANK(Sales_Fact[[#This Row],[Quantity]]),MEDIAN(Sales_Fact[Quantity]),Sales_Fact[[#This Row],[Quantity]])</f>
        <v>3</v>
      </c>
      <c r="G994" s="1">
        <f>IF(ISBLANK(Sales_Fact[[#This Row],[Unit_Price]]),MEDIAN(Sales_Fact[Unit_Price]),Sales_Fact[[#This Row],[Unit_Price]])</f>
        <v>490.02</v>
      </c>
      <c r="H994" s="2">
        <f>IF(ISBLANK(Sales_Fact[[#This Row],[Discount]]),MEDIAN(Sales_Fact[Discount]),Sales_Fact[[#This Row],[Discount]])</f>
        <v>0.26</v>
      </c>
      <c r="I994" t="s">
        <v>1861</v>
      </c>
      <c r="J994" s="1">
        <f>Sales_Fact[[#This Row],[Quantity2]]*Sales_Fact[[#This Row],[Unit_Price3]]*(1-Sales_Fact[[#This Row],[Discount4]])</f>
        <v>1087.8444</v>
      </c>
      <c r="K994" s="1">
        <f>Sales_Fact[[#This Row],[Quantity2]]*Sales_Fact[[#This Row],[Unit_Price3]]</f>
        <v>1470.06</v>
      </c>
      <c r="L994" s="1">
        <f>Sales_Fact[[#This Row],[Gross Amount]]*Sales_Fact[[#This Row],[Discount4]]</f>
        <v>382.21559999999999</v>
      </c>
      <c r="M994" s="1" t="str">
        <f>IF(Sales_Fact[[#This Row],[Total_Amount5]]&gt;1000,"High Value","Standard")</f>
        <v>High Value</v>
      </c>
      <c r="N994" s="1" t="str">
        <f>_xlfn.XLOOKUP(D994,Product_Dim!$A$2:$A$101,Product_Dim!$B$2:$B$101,"Not Found")</f>
        <v>Laptop Cooling Pad</v>
      </c>
      <c r="O994" s="1" t="str">
        <f>_xlfn.XLOOKUP(D994,Product_Dim!$A$2:$A$101,Product_Dim!$C$2:$C$101)</f>
        <v>Electronics</v>
      </c>
      <c r="P994" s="1">
        <f>_xlfn.XLOOKUP(D994,Product_Dim!$A$2:$A$101,Product_Dim!$H$2:$H$101)</f>
        <v>86.42</v>
      </c>
      <c r="Q994" s="1" t="str">
        <f>_xlfn.XLOOKUP(C994,'Customer_Dim'!$A$2:$A$501,'Customer_Dim'!$I$2:$I$501)</f>
        <v>Platinum</v>
      </c>
      <c r="R994" s="1" t="str">
        <f>_xlfn.XLOOKUP(C994,'Customer_Dim'!$A$2:$A$501,'Customer_Dim'!$D$2:$D$501)</f>
        <v>Female</v>
      </c>
      <c r="S994" s="1" t="str">
        <f>_xlfn.XLOOKUP(C994,'Customer_Dim'!$A$2:$A$501,'Customer_Dim'!$L$2:$L$501)</f>
        <v>Young</v>
      </c>
      <c r="T994" s="1" t="str">
        <f>_xlfn.XLOOKUP(E994,Store_Dim!$A$2:$A$21,Store_Dim!$C$2:$C$21)</f>
        <v>South</v>
      </c>
      <c r="U994" s="1" t="str">
        <f>_xlfn.XLOOKUP(E994,Store_Dim!$A$2:$A$21,Store_Dim!$E$2:$E$21)</f>
        <v>Outlet</v>
      </c>
      <c r="V994" s="1">
        <f>Table8[[#This Row],[Cost]]*Table8[[#This Row],[Quantity]]</f>
        <v>259.26</v>
      </c>
      <c r="W994" s="1">
        <f>Table8[[#This Row],[Total_Amount]]-Table8[[#This Row],[Total Cost]]</f>
        <v>828.58439999999996</v>
      </c>
    </row>
    <row r="995" spans="1:23" hidden="1" x14ac:dyDescent="0.25">
      <c r="A995" t="s">
        <v>2382</v>
      </c>
      <c r="B995" s="3">
        <v>45238</v>
      </c>
      <c r="C995" t="s">
        <v>755</v>
      </c>
      <c r="D995" t="s">
        <v>1836</v>
      </c>
      <c r="E995" t="s">
        <v>1879</v>
      </c>
      <c r="F995" s="4">
        <f>IF(ISBLANK(Sales_Fact[[#This Row],[Quantity]]),MEDIAN(Sales_Fact[Quantity]),Sales_Fact[[#This Row],[Quantity]])</f>
        <v>2</v>
      </c>
      <c r="G995" s="1">
        <f>IF(ISBLANK(Sales_Fact[[#This Row],[Unit_Price]]),MEDIAN(Sales_Fact[Unit_Price]),Sales_Fact[[#This Row],[Unit_Price]])</f>
        <v>957.54</v>
      </c>
      <c r="H995" s="2">
        <f>IF(ISBLANK(Sales_Fact[[#This Row],[Discount]]),MEDIAN(Sales_Fact[Discount]),Sales_Fact[[#This Row],[Discount]])</f>
        <v>0.1</v>
      </c>
      <c r="I995" t="s">
        <v>1868</v>
      </c>
      <c r="J995" s="1">
        <f>Sales_Fact[[#This Row],[Quantity2]]*Sales_Fact[[#This Row],[Unit_Price3]]*(1-Sales_Fact[[#This Row],[Discount4]])</f>
        <v>1723.5719999999999</v>
      </c>
      <c r="K995" s="1">
        <f>Sales_Fact[[#This Row],[Quantity2]]*Sales_Fact[[#This Row],[Unit_Price3]]</f>
        <v>1915.08</v>
      </c>
      <c r="L995" s="1">
        <f>Sales_Fact[[#This Row],[Gross Amount]]*Sales_Fact[[#This Row],[Discount4]]</f>
        <v>191.50800000000001</v>
      </c>
      <c r="M995" s="1" t="str">
        <f>IF(Sales_Fact[[#This Row],[Total_Amount5]]&gt;1000,"High Value","Standard")</f>
        <v>High Value</v>
      </c>
      <c r="N995" s="1" t="str">
        <f>_xlfn.XLOOKUP(D995,Product_Dim!$A$2:$A$101,Product_Dim!$B$2:$B$101,"Not Found")</f>
        <v>Sports Stopwatch Basic</v>
      </c>
      <c r="O995" s="1" t="str">
        <f>_xlfn.XLOOKUP(D995,Product_Dim!$A$2:$A$101,Product_Dim!$C$2:$C$101)</f>
        <v>Sports</v>
      </c>
      <c r="P995" s="1">
        <f>_xlfn.XLOOKUP(D995,Product_Dim!$A$2:$A$101,Product_Dim!$H$2:$H$101)</f>
        <v>60.65</v>
      </c>
      <c r="Q995" s="1" t="str">
        <f>_xlfn.XLOOKUP(C995,'Customer_Dim'!$A$2:$A$501,'Customer_Dim'!$I$2:$I$501)</f>
        <v>Platinum</v>
      </c>
      <c r="R995" s="1" t="str">
        <f>_xlfn.XLOOKUP(C995,'Customer_Dim'!$A$2:$A$501,'Customer_Dim'!$D$2:$D$501)</f>
        <v>Female</v>
      </c>
      <c r="S995" s="1" t="str">
        <f>_xlfn.XLOOKUP(C995,'Customer_Dim'!$A$2:$A$501,'Customer_Dim'!$L$2:$L$501)</f>
        <v>Young</v>
      </c>
      <c r="T995" s="1" t="str">
        <f>_xlfn.XLOOKUP(E995,Store_Dim!$A$2:$A$21,Store_Dim!$C$2:$C$21)</f>
        <v>East</v>
      </c>
      <c r="U995" s="1" t="str">
        <f>_xlfn.XLOOKUP(E995,Store_Dim!$A$2:$A$21,Store_Dim!$E$2:$E$21)</f>
        <v>Flagship</v>
      </c>
      <c r="V995" s="1">
        <f>Table8[[#This Row],[Cost]]*Table8[[#This Row],[Quantity]]</f>
        <v>121.3</v>
      </c>
      <c r="W995" s="1">
        <f>Table8[[#This Row],[Total_Amount]]-Table8[[#This Row],[Total Cost]]</f>
        <v>1602.2719999999999</v>
      </c>
    </row>
    <row r="996" spans="1:23" x14ac:dyDescent="0.25">
      <c r="A996" t="s">
        <v>3182</v>
      </c>
      <c r="B996" s="3">
        <v>45388</v>
      </c>
      <c r="C996" t="s">
        <v>755</v>
      </c>
      <c r="D996" t="s">
        <v>1818</v>
      </c>
      <c r="E996" t="s">
        <v>1931</v>
      </c>
      <c r="F996" s="4">
        <f>IF(ISBLANK(Sales_Fact[[#This Row],[Quantity]]),MEDIAN(Sales_Fact[Quantity]),Sales_Fact[[#This Row],[Quantity]])</f>
        <v>2</v>
      </c>
      <c r="G996" s="21">
        <f>IF(ISBLANK(Sales_Fact[[#This Row],[Unit_Price]]),MEDIAN(Sales_Fact[Unit_Price]),Sales_Fact[[#This Row],[Unit_Price]])</f>
        <v>314.39999999999998</v>
      </c>
      <c r="H996" s="2">
        <f>IF(ISBLANK(Sales_Fact[[#This Row],[Discount]]),MEDIAN(Sales_Fact[Discount]),Sales_Fact[[#This Row],[Discount]])</f>
        <v>7.0000000000000007E-2</v>
      </c>
      <c r="I996" t="s">
        <v>1868</v>
      </c>
      <c r="J996" s="21">
        <f>Sales_Fact[[#This Row],[Quantity2]]*Sales_Fact[[#This Row],[Unit_Price3]]*(1-Sales_Fact[[#This Row],[Discount4]])</f>
        <v>584.78399999999988</v>
      </c>
      <c r="K996" s="21">
        <f>Sales_Fact[[#This Row],[Quantity2]]*Sales_Fact[[#This Row],[Unit_Price3]]</f>
        <v>628.79999999999995</v>
      </c>
      <c r="L996" s="21">
        <f>Sales_Fact[[#This Row],[Gross Amount]]*Sales_Fact[[#This Row],[Discount4]]</f>
        <v>44.015999999999998</v>
      </c>
      <c r="M996" s="1" t="str">
        <f>IF(Sales_Fact[[#This Row],[Total_Amount5]]&gt;1000,"High Value","Standard")</f>
        <v>Standard</v>
      </c>
      <c r="N996" s="1" t="str">
        <f>_xlfn.XLOOKUP(D996,Product_Dim!$A$2:$A$101,Product_Dim!$B$2:$B$101,"Not Found")</f>
        <v>Face Foundation Kit</v>
      </c>
      <c r="O996" s="1" t="str">
        <f>_xlfn.XLOOKUP(D996,Product_Dim!$A$2:$A$101,Product_Dim!$C$2:$C$101)</f>
        <v>Beauty</v>
      </c>
      <c r="P996" s="1">
        <f>_xlfn.XLOOKUP(D996,Product_Dim!$A$2:$A$101,Product_Dim!$H$2:$H$101)</f>
        <v>183.04</v>
      </c>
      <c r="Q996" s="1" t="str">
        <f>_xlfn.XLOOKUP(C996,'Customer_Dim'!$A$2:$A$501,'Customer_Dim'!$I$2:$I$501)</f>
        <v>Platinum</v>
      </c>
      <c r="R996" s="1" t="str">
        <f>_xlfn.XLOOKUP(C996,'Customer_Dim'!$A$2:$A$501,'Customer_Dim'!$D$2:$D$501)</f>
        <v>Female</v>
      </c>
      <c r="S996" s="1" t="str">
        <f>_xlfn.XLOOKUP(C996,'Customer_Dim'!$A$2:$A$501,'Customer_Dim'!$L$2:$L$501)</f>
        <v>Young</v>
      </c>
      <c r="T996" s="1" t="str">
        <f>_xlfn.XLOOKUP(E996,Store_Dim!$A$2:$A$21,Store_Dim!$C$2:$C$21)</f>
        <v>South</v>
      </c>
      <c r="U996" s="1" t="str">
        <f>_xlfn.XLOOKUP(E996,Store_Dim!$A$2:$A$21,Store_Dim!$E$2:$E$21)</f>
        <v>Online</v>
      </c>
      <c r="V996" s="21">
        <f>Table8[[#This Row],[Cost]]*Table8[[#This Row],[Quantity]]</f>
        <v>366.08</v>
      </c>
      <c r="W996" s="21">
        <f>Table8[[#This Row],[Total_Amount]]-Table8[[#This Row],[Total Cost]]</f>
        <v>218.70399999999989</v>
      </c>
    </row>
    <row r="997" spans="1:23" x14ac:dyDescent="0.25">
      <c r="A997" t="s">
        <v>2868</v>
      </c>
      <c r="B997" s="3">
        <v>45272</v>
      </c>
      <c r="C997" t="s">
        <v>755</v>
      </c>
      <c r="D997" t="s">
        <v>1749</v>
      </c>
      <c r="E997" t="s">
        <v>1866</v>
      </c>
      <c r="F997" s="4">
        <f>IF(ISBLANK(Sales_Fact[[#This Row],[Quantity]]),MEDIAN(Sales_Fact[Quantity]),Sales_Fact[[#This Row],[Quantity]])</f>
        <v>3</v>
      </c>
      <c r="G997" s="21">
        <f>IF(ISBLANK(Sales_Fact[[#This Row],[Unit_Price]]),MEDIAN(Sales_Fact[Unit_Price]),Sales_Fact[[#This Row],[Unit_Price]])</f>
        <v>480.11</v>
      </c>
      <c r="H997" s="2">
        <f>IF(ISBLANK(Sales_Fact[[#This Row],[Discount]]),MEDIAN(Sales_Fact[Discount]),Sales_Fact[[#This Row],[Discount]])</f>
        <v>0.11</v>
      </c>
      <c r="I997" t="s">
        <v>1861</v>
      </c>
      <c r="J997" s="21">
        <f>Sales_Fact[[#This Row],[Quantity2]]*Sales_Fact[[#This Row],[Unit_Price3]]*(1-Sales_Fact[[#This Row],[Discount4]])</f>
        <v>1281.8936999999999</v>
      </c>
      <c r="K997" s="21">
        <f>Sales_Fact[[#This Row],[Quantity2]]*Sales_Fact[[#This Row],[Unit_Price3]]</f>
        <v>1440.33</v>
      </c>
      <c r="L997" s="21">
        <f>Sales_Fact[[#This Row],[Gross Amount]]*Sales_Fact[[#This Row],[Discount4]]</f>
        <v>158.43629999999999</v>
      </c>
      <c r="M997" s="1" t="str">
        <f>IF(Sales_Fact[[#This Row],[Total_Amount5]]&gt;1000,"High Value","Standard")</f>
        <v>High Value</v>
      </c>
      <c r="N997" s="1" t="str">
        <f>_xlfn.XLOOKUP(D997,Product_Dim!$A$2:$A$101,Product_Dim!$B$2:$B$101,"Not Found")</f>
        <v>Women's Hair Dryer Brush</v>
      </c>
      <c r="O997" s="1" t="str">
        <f>_xlfn.XLOOKUP(D997,Product_Dim!$A$2:$A$101,Product_Dim!$C$2:$C$101)</f>
        <v>Beauty</v>
      </c>
      <c r="P997" s="1">
        <f>_xlfn.XLOOKUP(D997,Product_Dim!$A$2:$A$101,Product_Dim!$H$2:$H$101)</f>
        <v>340.39</v>
      </c>
      <c r="Q997" s="1" t="str">
        <f>_xlfn.XLOOKUP(C997,'Customer_Dim'!$A$2:$A$501,'Customer_Dim'!$I$2:$I$501)</f>
        <v>Platinum</v>
      </c>
      <c r="R997" s="1" t="str">
        <f>_xlfn.XLOOKUP(C997,'Customer_Dim'!$A$2:$A$501,'Customer_Dim'!$D$2:$D$501)</f>
        <v>Female</v>
      </c>
      <c r="S997" s="1" t="str">
        <f>_xlfn.XLOOKUP(C997,'Customer_Dim'!$A$2:$A$501,'Customer_Dim'!$L$2:$L$501)</f>
        <v>Young</v>
      </c>
      <c r="T997" s="1" t="str">
        <f>_xlfn.XLOOKUP(E997,Store_Dim!$A$2:$A$21,Store_Dim!$C$2:$C$21)</f>
        <v>West</v>
      </c>
      <c r="U997" s="1" t="str">
        <f>_xlfn.XLOOKUP(E997,Store_Dim!$A$2:$A$21,Store_Dim!$E$2:$E$21)</f>
        <v>Online</v>
      </c>
      <c r="V997" s="21">
        <f>Table8[[#This Row],[Cost]]*Table8[[#This Row],[Quantity]]</f>
        <v>1021.17</v>
      </c>
      <c r="W997" s="21">
        <f>Table8[[#This Row],[Total_Amount]]-Table8[[#This Row],[Total Cost]]</f>
        <v>260.72369999999989</v>
      </c>
    </row>
    <row r="998" spans="1:23" x14ac:dyDescent="0.25">
      <c r="A998" t="s">
        <v>3376</v>
      </c>
      <c r="B998" s="3">
        <v>45449</v>
      </c>
      <c r="C998" t="s">
        <v>758</v>
      </c>
      <c r="D998" t="s">
        <v>1567</v>
      </c>
      <c r="E998" t="s">
        <v>1899</v>
      </c>
      <c r="F998" s="4">
        <f>IF(ISBLANK(Sales_Fact[[#This Row],[Quantity]]),MEDIAN(Sales_Fact[Quantity]),Sales_Fact[[#This Row],[Quantity]])</f>
        <v>4</v>
      </c>
      <c r="G998" s="21">
        <f>IF(ISBLANK(Sales_Fact[[#This Row],[Unit_Price]]),MEDIAN(Sales_Fact[Unit_Price]),Sales_Fact[[#This Row],[Unit_Price]])</f>
        <v>826.55</v>
      </c>
      <c r="H998" s="2">
        <f>IF(ISBLANK(Sales_Fact[[#This Row],[Discount]]),MEDIAN(Sales_Fact[Discount]),Sales_Fact[[#This Row],[Discount]])</f>
        <v>0.28000000000000003</v>
      </c>
      <c r="I998" t="s">
        <v>1864</v>
      </c>
      <c r="J998" s="21">
        <f>Sales_Fact[[#This Row],[Quantity2]]*Sales_Fact[[#This Row],[Unit_Price3]]*(1-Sales_Fact[[#This Row],[Discount4]])</f>
        <v>2380.4639999999999</v>
      </c>
      <c r="K998" s="21">
        <f>Sales_Fact[[#This Row],[Quantity2]]*Sales_Fact[[#This Row],[Unit_Price3]]</f>
        <v>3306.2</v>
      </c>
      <c r="L998" s="21">
        <f>Sales_Fact[[#This Row],[Gross Amount]]*Sales_Fact[[#This Row],[Discount4]]</f>
        <v>925.73599999999999</v>
      </c>
      <c r="M998" s="1" t="str">
        <f>IF(Sales_Fact[[#This Row],[Total_Amount5]]&gt;1000,"High Value","Standard")</f>
        <v>High Value</v>
      </c>
      <c r="N998" s="1" t="str">
        <f>_xlfn.XLOOKUP(D998,Product_Dim!$A$2:$A$101,Product_Dim!$B$2:$B$101,"Not Found")</f>
        <v>Herbal Face Moisturizer</v>
      </c>
      <c r="O998" s="1" t="str">
        <f>_xlfn.XLOOKUP(D998,Product_Dim!$A$2:$A$101,Product_Dim!$C$2:$C$101)</f>
        <v>Beauty</v>
      </c>
      <c r="P998" s="1">
        <f>_xlfn.XLOOKUP(D998,Product_Dim!$A$2:$A$101,Product_Dim!$H$2:$H$101)</f>
        <v>312.8</v>
      </c>
      <c r="Q998" s="1" t="str">
        <f>_xlfn.XLOOKUP(C998,'Customer_Dim'!$A$2:$A$501,'Customer_Dim'!$I$2:$I$501)</f>
        <v>Silver</v>
      </c>
      <c r="R998" s="1" t="str">
        <f>_xlfn.XLOOKUP(C998,'Customer_Dim'!$A$2:$A$501,'Customer_Dim'!$D$2:$D$501)</f>
        <v>Male</v>
      </c>
      <c r="S998" s="1" t="str">
        <f>_xlfn.XLOOKUP(C998,'Customer_Dim'!$A$2:$A$501,'Customer_Dim'!$L$2:$L$501)</f>
        <v>Senior</v>
      </c>
      <c r="T998" s="1" t="str">
        <f>_xlfn.XLOOKUP(E998,Store_Dim!$A$2:$A$21,Store_Dim!$C$2:$C$21)</f>
        <v>East</v>
      </c>
      <c r="U998" s="1" t="str">
        <f>_xlfn.XLOOKUP(E998,Store_Dim!$A$2:$A$21,Store_Dim!$E$2:$E$21)</f>
        <v>Flagship</v>
      </c>
      <c r="V998" s="21">
        <f>Table8[[#This Row],[Cost]]*Table8[[#This Row],[Quantity]]</f>
        <v>1251.2</v>
      </c>
      <c r="W998" s="21">
        <f>Table8[[#This Row],[Total_Amount]]-Table8[[#This Row],[Total Cost]]</f>
        <v>1129.2639999999999</v>
      </c>
    </row>
    <row r="999" spans="1:23" hidden="1" x14ac:dyDescent="0.25">
      <c r="A999" t="s">
        <v>3013</v>
      </c>
      <c r="B999" s="3">
        <v>45307</v>
      </c>
      <c r="C999" t="s">
        <v>758</v>
      </c>
      <c r="D999" t="s">
        <v>1836</v>
      </c>
      <c r="E999" t="s">
        <v>1888</v>
      </c>
      <c r="F999" s="4">
        <f>IF(ISBLANK(Sales_Fact[[#This Row],[Quantity]]),MEDIAN(Sales_Fact[Quantity]),Sales_Fact[[#This Row],[Quantity]])</f>
        <v>3</v>
      </c>
      <c r="G999" s="1">
        <f>IF(ISBLANK(Sales_Fact[[#This Row],[Unit_Price]]),MEDIAN(Sales_Fact[Unit_Price]),Sales_Fact[[#This Row],[Unit_Price]])</f>
        <v>530.16999999999996</v>
      </c>
      <c r="H999" s="2">
        <f>IF(ISBLANK(Sales_Fact[[#This Row],[Discount]]),MEDIAN(Sales_Fact[Discount]),Sales_Fact[[#This Row],[Discount]])</f>
        <v>0.18</v>
      </c>
      <c r="I999" t="s">
        <v>1864</v>
      </c>
      <c r="J999" s="1">
        <f>Sales_Fact[[#This Row],[Quantity2]]*Sales_Fact[[#This Row],[Unit_Price3]]*(1-Sales_Fact[[#This Row],[Discount4]])</f>
        <v>1304.2181999999998</v>
      </c>
      <c r="K999" s="1">
        <f>Sales_Fact[[#This Row],[Quantity2]]*Sales_Fact[[#This Row],[Unit_Price3]]</f>
        <v>1590.5099999999998</v>
      </c>
      <c r="L999" s="1">
        <f>Sales_Fact[[#This Row],[Gross Amount]]*Sales_Fact[[#This Row],[Discount4]]</f>
        <v>286.29179999999997</v>
      </c>
      <c r="M999" s="1" t="str">
        <f>IF(Sales_Fact[[#This Row],[Total_Amount5]]&gt;1000,"High Value","Standard")</f>
        <v>High Value</v>
      </c>
      <c r="N999" s="1" t="str">
        <f>_xlfn.XLOOKUP(D999,Product_Dim!$A$2:$A$101,Product_Dim!$B$2:$B$101,"Not Found")</f>
        <v>Sports Stopwatch Basic</v>
      </c>
      <c r="O999" s="1" t="str">
        <f>_xlfn.XLOOKUP(D999,Product_Dim!$A$2:$A$101,Product_Dim!$C$2:$C$101)</f>
        <v>Sports</v>
      </c>
      <c r="P999" s="1">
        <f>_xlfn.XLOOKUP(D999,Product_Dim!$A$2:$A$101,Product_Dim!$H$2:$H$101)</f>
        <v>60.65</v>
      </c>
      <c r="Q999" s="1" t="str">
        <f>_xlfn.XLOOKUP(C999,'Customer_Dim'!$A$2:$A$501,'Customer_Dim'!$I$2:$I$501)</f>
        <v>Silver</v>
      </c>
      <c r="R999" s="1" t="str">
        <f>_xlfn.XLOOKUP(C999,'Customer_Dim'!$A$2:$A$501,'Customer_Dim'!$D$2:$D$501)</f>
        <v>Male</v>
      </c>
      <c r="S999" s="1" t="str">
        <f>_xlfn.XLOOKUP(C999,'Customer_Dim'!$A$2:$A$501,'Customer_Dim'!$L$2:$L$501)</f>
        <v>Senior</v>
      </c>
      <c r="T999" s="1" t="str">
        <f>_xlfn.XLOOKUP(E999,Store_Dim!$A$2:$A$21,Store_Dim!$C$2:$C$21)</f>
        <v>North</v>
      </c>
      <c r="U999" s="1" t="str">
        <f>_xlfn.XLOOKUP(E999,Store_Dim!$A$2:$A$21,Store_Dim!$E$2:$E$21)</f>
        <v>Flagship</v>
      </c>
      <c r="V999" s="1">
        <f>Table8[[#This Row],[Cost]]*Table8[[#This Row],[Quantity]]</f>
        <v>181.95</v>
      </c>
      <c r="W999" s="1">
        <f>Table8[[#This Row],[Total_Amount]]-Table8[[#This Row],[Total Cost]]</f>
        <v>1122.2681999999998</v>
      </c>
    </row>
    <row r="1000" spans="1:23" hidden="1" x14ac:dyDescent="0.25">
      <c r="A1000" t="s">
        <v>2405</v>
      </c>
      <c r="B1000" s="3">
        <v>45495</v>
      </c>
      <c r="C1000" t="s">
        <v>758</v>
      </c>
      <c r="D1000" t="s">
        <v>1815</v>
      </c>
      <c r="E1000" t="s">
        <v>1879</v>
      </c>
      <c r="F1000" s="4">
        <f>IF(ISBLANK(Sales_Fact[[#This Row],[Quantity]]),MEDIAN(Sales_Fact[Quantity]),Sales_Fact[[#This Row],[Quantity]])</f>
        <v>3</v>
      </c>
      <c r="G1000" s="1">
        <f>IF(ISBLANK(Sales_Fact[[#This Row],[Unit_Price]]),MEDIAN(Sales_Fact[Unit_Price]),Sales_Fact[[#This Row],[Unit_Price]])</f>
        <v>336.17</v>
      </c>
      <c r="H1000" s="2">
        <f>IF(ISBLANK(Sales_Fact[[#This Row],[Discount]]),MEDIAN(Sales_Fact[Discount]),Sales_Fact[[#This Row],[Discount]])</f>
        <v>0.04</v>
      </c>
      <c r="I1000" t="s">
        <v>1868</v>
      </c>
      <c r="J1000" s="1">
        <f>Sales_Fact[[#This Row],[Quantity2]]*Sales_Fact[[#This Row],[Unit_Price3]]*(1-Sales_Fact[[#This Row],[Discount4]])</f>
        <v>968.16959999999995</v>
      </c>
      <c r="K1000" s="1">
        <f>Sales_Fact[[#This Row],[Quantity2]]*Sales_Fact[[#This Row],[Unit_Price3]]</f>
        <v>1008.51</v>
      </c>
      <c r="L1000" s="1">
        <f>Sales_Fact[[#This Row],[Gross Amount]]*Sales_Fact[[#This Row],[Discount4]]</f>
        <v>40.340400000000002</v>
      </c>
      <c r="M1000" s="1" t="str">
        <f>IF(Sales_Fact[[#This Row],[Total_Amount5]]&gt;1000,"High Value","Standard")</f>
        <v>Standard</v>
      </c>
      <c r="N1000" s="1" t="str">
        <f>_xlfn.XLOOKUP(D1000,Product_Dim!$A$2:$A$101,Product_Dim!$B$2:$B$101,"Not Found")</f>
        <v>Sports Wrist Sweatbands</v>
      </c>
      <c r="O1000" s="1" t="str">
        <f>_xlfn.XLOOKUP(D1000,Product_Dim!$A$2:$A$101,Product_Dim!$C$2:$C$101)</f>
        <v>Sports</v>
      </c>
      <c r="P1000" s="1">
        <f>_xlfn.XLOOKUP(D1000,Product_Dim!$A$2:$A$101,Product_Dim!$H$2:$H$101)</f>
        <v>131.24</v>
      </c>
      <c r="Q1000" s="1" t="str">
        <f>_xlfn.XLOOKUP(C1000,'Customer_Dim'!$A$2:$A$501,'Customer_Dim'!$I$2:$I$501)</f>
        <v>Silver</v>
      </c>
      <c r="R1000" s="1" t="str">
        <f>_xlfn.XLOOKUP(C1000,'Customer_Dim'!$A$2:$A$501,'Customer_Dim'!$D$2:$D$501)</f>
        <v>Male</v>
      </c>
      <c r="S1000" s="1" t="str">
        <f>_xlfn.XLOOKUP(C1000,'Customer_Dim'!$A$2:$A$501,'Customer_Dim'!$L$2:$L$501)</f>
        <v>Senior</v>
      </c>
      <c r="T1000" s="1" t="str">
        <f>_xlfn.XLOOKUP(E1000,Store_Dim!$A$2:$A$21,Store_Dim!$C$2:$C$21)</f>
        <v>East</v>
      </c>
      <c r="U1000" s="1" t="str">
        <f>_xlfn.XLOOKUP(E1000,Store_Dim!$A$2:$A$21,Store_Dim!$E$2:$E$21)</f>
        <v>Flagship</v>
      </c>
      <c r="V1000" s="1">
        <f>Table8[[#This Row],[Cost]]*Table8[[#This Row],[Quantity]]</f>
        <v>393.72</v>
      </c>
      <c r="W1000" s="1">
        <f>Table8[[#This Row],[Total_Amount]]-Table8[[#This Row],[Total Cost]]</f>
        <v>574.44959999999992</v>
      </c>
    </row>
    <row r="1001" spans="1:23" hidden="1" x14ac:dyDescent="0.25">
      <c r="A1001" t="s">
        <v>3094</v>
      </c>
      <c r="B1001" s="3">
        <v>45252</v>
      </c>
      <c r="C1001" t="s">
        <v>761</v>
      </c>
      <c r="D1001" t="s">
        <v>1848</v>
      </c>
      <c r="E1001" t="s">
        <v>1890</v>
      </c>
      <c r="F1001" s="4">
        <f>IF(ISBLANK(Sales_Fact[[#This Row],[Quantity]]),MEDIAN(Sales_Fact[Quantity]),Sales_Fact[[#This Row],[Quantity]])</f>
        <v>4</v>
      </c>
      <c r="G1001" s="1">
        <f>IF(ISBLANK(Sales_Fact[[#This Row],[Unit_Price]]),MEDIAN(Sales_Fact[Unit_Price]),Sales_Fact[[#This Row],[Unit_Price]])</f>
        <v>22.51</v>
      </c>
      <c r="H1001" s="2">
        <f>IF(ISBLANK(Sales_Fact[[#This Row],[Discount]]),MEDIAN(Sales_Fact[Discount]),Sales_Fact[[#This Row],[Discount]])</f>
        <v>0.27</v>
      </c>
      <c r="I1001" t="s">
        <v>1861</v>
      </c>
      <c r="J1001" s="1">
        <f>Sales_Fact[[#This Row],[Quantity2]]*Sales_Fact[[#This Row],[Unit_Price3]]*(1-Sales_Fact[[#This Row],[Discount4]])</f>
        <v>65.729200000000006</v>
      </c>
      <c r="K1001" s="1">
        <f>Sales_Fact[[#This Row],[Quantity2]]*Sales_Fact[[#This Row],[Unit_Price3]]</f>
        <v>90.04</v>
      </c>
      <c r="L1001" s="1">
        <f>Sales_Fact[[#This Row],[Gross Amount]]*Sales_Fact[[#This Row],[Discount4]]</f>
        <v>24.310800000000004</v>
      </c>
      <c r="M1001" s="1" t="str">
        <f>IF(Sales_Fact[[#This Row],[Total_Amount5]]&gt;1000,"High Value","Standard")</f>
        <v>Standard</v>
      </c>
      <c r="N1001" s="1" t="str">
        <f>_xlfn.XLOOKUP(D1001,Product_Dim!$A$2:$A$101,Product_Dim!$B$2:$B$101,"Not Found")</f>
        <v>Stainless Steel Cookware Set</v>
      </c>
      <c r="O1001" s="1" t="str">
        <f>_xlfn.XLOOKUP(D1001,Product_Dim!$A$2:$A$101,Product_Dim!$C$2:$C$101)</f>
        <v>Home</v>
      </c>
      <c r="P1001" s="1">
        <f>_xlfn.XLOOKUP(D1001,Product_Dim!$A$2:$A$101,Product_Dim!$H$2:$H$101)</f>
        <v>201.41</v>
      </c>
      <c r="Q1001" s="1" t="str">
        <f>_xlfn.XLOOKUP(C1001,'Customer_Dim'!$A$2:$A$501,'Customer_Dim'!$I$2:$I$501)</f>
        <v>Gold</v>
      </c>
      <c r="R1001" s="1" t="str">
        <f>_xlfn.XLOOKUP(C1001,'Customer_Dim'!$A$2:$A$501,'Customer_Dim'!$D$2:$D$501)</f>
        <v>Female</v>
      </c>
      <c r="S1001" s="1" t="str">
        <f>_xlfn.XLOOKUP(C1001,'Customer_Dim'!$A$2:$A$501,'Customer_Dim'!$L$2:$L$501)</f>
        <v>Middle Age</v>
      </c>
      <c r="T1001" s="1" t="str">
        <f>_xlfn.XLOOKUP(E1001,Store_Dim!$A$2:$A$21,Store_Dim!$C$2:$C$21)</f>
        <v>South</v>
      </c>
      <c r="U1001" s="1" t="str">
        <f>_xlfn.XLOOKUP(E1001,Store_Dim!$A$2:$A$21,Store_Dim!$E$2:$E$21)</f>
        <v>Flagship</v>
      </c>
      <c r="V1001" s="1">
        <f>Table8[[#This Row],[Cost]]*Table8[[#This Row],[Quantity]]</f>
        <v>805.64</v>
      </c>
      <c r="W1001" s="1">
        <f>Table8[[#This Row],[Total_Amount]]-Table8[[#This Row],[Total Cost]]</f>
        <v>-739.91079999999999</v>
      </c>
    </row>
    <row r="1002" spans="1:23" hidden="1" x14ac:dyDescent="0.25">
      <c r="A1002" t="s">
        <v>2561</v>
      </c>
      <c r="B1002" s="3">
        <v>45538</v>
      </c>
      <c r="C1002" t="s">
        <v>761</v>
      </c>
      <c r="D1002" t="s">
        <v>1662</v>
      </c>
      <c r="E1002" t="s">
        <v>1886</v>
      </c>
      <c r="F1002" s="4">
        <f>IF(ISBLANK(Sales_Fact[[#This Row],[Quantity]]),MEDIAN(Sales_Fact[Quantity]),Sales_Fact[[#This Row],[Quantity]])</f>
        <v>2</v>
      </c>
      <c r="G1002" s="1">
        <f>IF(ISBLANK(Sales_Fact[[#This Row],[Unit_Price]]),MEDIAN(Sales_Fact[Unit_Price]),Sales_Fact[[#This Row],[Unit_Price]])</f>
        <v>909.51</v>
      </c>
      <c r="H1002" s="2">
        <f>IF(ISBLANK(Sales_Fact[[#This Row],[Discount]]),MEDIAN(Sales_Fact[Discount]),Sales_Fact[[#This Row],[Discount]])</f>
        <v>0.27</v>
      </c>
      <c r="I1002" t="s">
        <v>1861</v>
      </c>
      <c r="J1002" s="1">
        <f>Sales_Fact[[#This Row],[Quantity2]]*Sales_Fact[[#This Row],[Unit_Price3]]*(1-Sales_Fact[[#This Row],[Discount4]])</f>
        <v>1327.8845999999999</v>
      </c>
      <c r="K1002" s="1">
        <f>Sales_Fact[[#This Row],[Quantity2]]*Sales_Fact[[#This Row],[Unit_Price3]]</f>
        <v>1819.02</v>
      </c>
      <c r="L1002" s="1">
        <f>Sales_Fact[[#This Row],[Gross Amount]]*Sales_Fact[[#This Row],[Discount4]]</f>
        <v>491.1354</v>
      </c>
      <c r="M1002" s="1" t="str">
        <f>IF(Sales_Fact[[#This Row],[Total_Amount5]]&gt;1000,"High Value","Standard")</f>
        <v>High Value</v>
      </c>
      <c r="N1002" s="1" t="str">
        <f>_xlfn.XLOOKUP(D1002,Product_Dim!$A$2:$A$101,Product_Dim!$B$2:$B$101,"Not Found")</f>
        <v>Men's Casual Sneakers</v>
      </c>
      <c r="O1002" s="1" t="str">
        <f>_xlfn.XLOOKUP(D1002,Product_Dim!$A$2:$A$101,Product_Dim!$C$2:$C$101)</f>
        <v>Clothing</v>
      </c>
      <c r="P1002" s="1">
        <f>_xlfn.XLOOKUP(D1002,Product_Dim!$A$2:$A$101,Product_Dim!$H$2:$H$101)</f>
        <v>353.47</v>
      </c>
      <c r="Q1002" s="1" t="str">
        <f>_xlfn.XLOOKUP(C1002,'Customer_Dim'!$A$2:$A$501,'Customer_Dim'!$I$2:$I$501)</f>
        <v>Gold</v>
      </c>
      <c r="R1002" s="1" t="str">
        <f>_xlfn.XLOOKUP(C1002,'Customer_Dim'!$A$2:$A$501,'Customer_Dim'!$D$2:$D$501)</f>
        <v>Female</v>
      </c>
      <c r="S1002" s="1" t="str">
        <f>_xlfn.XLOOKUP(C1002,'Customer_Dim'!$A$2:$A$501,'Customer_Dim'!$L$2:$L$501)</f>
        <v>Middle Age</v>
      </c>
      <c r="T1002" s="1" t="str">
        <f>_xlfn.XLOOKUP(E1002,Store_Dim!$A$2:$A$21,Store_Dim!$C$2:$C$21)</f>
        <v>West</v>
      </c>
      <c r="U1002" s="1" t="str">
        <f>_xlfn.XLOOKUP(E1002,Store_Dim!$A$2:$A$21,Store_Dim!$E$2:$E$21)</f>
        <v>Flagship</v>
      </c>
      <c r="V1002" s="1">
        <f>Table8[[#This Row],[Cost]]*Table8[[#This Row],[Quantity]]</f>
        <v>706.94</v>
      </c>
      <c r="W1002" s="1">
        <f>Table8[[#This Row],[Total_Amount]]-Table8[[#This Row],[Total Cost]]</f>
        <v>620.94459999999981</v>
      </c>
    </row>
    <row r="1003" spans="1:23" hidden="1" x14ac:dyDescent="0.25">
      <c r="A1003" t="s">
        <v>2737</v>
      </c>
      <c r="B1003" s="3">
        <v>45627</v>
      </c>
      <c r="C1003" t="s">
        <v>761</v>
      </c>
      <c r="D1003" t="s">
        <v>1602</v>
      </c>
      <c r="E1003" t="s">
        <v>1881</v>
      </c>
      <c r="F1003" s="4">
        <f>IF(ISBLANK(Sales_Fact[[#This Row],[Quantity]]),MEDIAN(Sales_Fact[Quantity]),Sales_Fact[[#This Row],[Quantity]])</f>
        <v>4</v>
      </c>
      <c r="G1003" s="1">
        <f>IF(ISBLANK(Sales_Fact[[#This Row],[Unit_Price]]),MEDIAN(Sales_Fact[Unit_Price]),Sales_Fact[[#This Row],[Unit_Price]])</f>
        <v>593.84</v>
      </c>
      <c r="H1003" s="2">
        <f>IF(ISBLANK(Sales_Fact[[#This Row],[Discount]]),MEDIAN(Sales_Fact[Discount]),Sales_Fact[[#This Row],[Discount]])</f>
        <v>0.24</v>
      </c>
      <c r="I1003" t="s">
        <v>1868</v>
      </c>
      <c r="J1003" s="1">
        <f>Sales_Fact[[#This Row],[Quantity2]]*Sales_Fact[[#This Row],[Unit_Price3]]*(1-Sales_Fact[[#This Row],[Discount4]])</f>
        <v>1805.2736000000002</v>
      </c>
      <c r="K1003" s="1">
        <f>Sales_Fact[[#This Row],[Quantity2]]*Sales_Fact[[#This Row],[Unit_Price3]]</f>
        <v>2375.36</v>
      </c>
      <c r="L1003" s="1">
        <f>Sales_Fact[[#This Row],[Gross Amount]]*Sales_Fact[[#This Row],[Discount4]]</f>
        <v>570.08640000000003</v>
      </c>
      <c r="M1003" s="1" t="str">
        <f>IF(Sales_Fact[[#This Row],[Total_Amount5]]&gt;1000,"High Value","Standard")</f>
        <v>High Value</v>
      </c>
      <c r="N1003" s="1" t="str">
        <f>_xlfn.XLOOKUP(D1003,Product_Dim!$A$2:$A$101,Product_Dim!$B$2:$B$101,"Not Found")</f>
        <v>Soccer Training Cone Set</v>
      </c>
      <c r="O1003" s="1" t="str">
        <f>_xlfn.XLOOKUP(D1003,Product_Dim!$A$2:$A$101,Product_Dim!$C$2:$C$101)</f>
        <v>Sports</v>
      </c>
      <c r="P1003" s="1">
        <f>_xlfn.XLOOKUP(D1003,Product_Dim!$A$2:$A$101,Product_Dim!$H$2:$H$101)</f>
        <v>144.53</v>
      </c>
      <c r="Q1003" s="1" t="str">
        <f>_xlfn.XLOOKUP(C1003,'Customer_Dim'!$A$2:$A$501,'Customer_Dim'!$I$2:$I$501)</f>
        <v>Gold</v>
      </c>
      <c r="R1003" s="1" t="str">
        <f>_xlfn.XLOOKUP(C1003,'Customer_Dim'!$A$2:$A$501,'Customer_Dim'!$D$2:$D$501)</f>
        <v>Female</v>
      </c>
      <c r="S1003" s="1" t="str">
        <f>_xlfn.XLOOKUP(C1003,'Customer_Dim'!$A$2:$A$501,'Customer_Dim'!$L$2:$L$501)</f>
        <v>Middle Age</v>
      </c>
      <c r="T1003" s="1" t="str">
        <f>_xlfn.XLOOKUP(E1003,Store_Dim!$A$2:$A$21,Store_Dim!$C$2:$C$21)</f>
        <v>South</v>
      </c>
      <c r="U1003" s="1" t="str">
        <f>_xlfn.XLOOKUP(E1003,Store_Dim!$A$2:$A$21,Store_Dim!$E$2:$E$21)</f>
        <v>Outlet</v>
      </c>
      <c r="V1003" s="1">
        <f>Table8[[#This Row],[Cost]]*Table8[[#This Row],[Quantity]]</f>
        <v>578.12</v>
      </c>
      <c r="W1003" s="1">
        <f>Table8[[#This Row],[Total_Amount]]-Table8[[#This Row],[Total Cost]]</f>
        <v>1227.1536000000001</v>
      </c>
    </row>
    <row r="1004" spans="1:23" hidden="1" x14ac:dyDescent="0.25">
      <c r="A1004" t="s">
        <v>2210</v>
      </c>
      <c r="B1004" s="3">
        <v>45407</v>
      </c>
      <c r="C1004" t="s">
        <v>761</v>
      </c>
      <c r="D1004" t="s">
        <v>1845</v>
      </c>
      <c r="E1004" t="s">
        <v>1872</v>
      </c>
      <c r="F1004" s="4">
        <f>IF(ISBLANK(Sales_Fact[[#This Row],[Quantity]]),MEDIAN(Sales_Fact[Quantity]),Sales_Fact[[#This Row],[Quantity]])</f>
        <v>3</v>
      </c>
      <c r="G1004" s="1">
        <f>IF(ISBLANK(Sales_Fact[[#This Row],[Unit_Price]]),MEDIAN(Sales_Fact[Unit_Price]),Sales_Fact[[#This Row],[Unit_Price]])</f>
        <v>909.11</v>
      </c>
      <c r="H1004" s="2">
        <f>IF(ISBLANK(Sales_Fact[[#This Row],[Discount]]),MEDIAN(Sales_Fact[Discount]),Sales_Fact[[#This Row],[Discount]])</f>
        <v>0.23</v>
      </c>
      <c r="I1004" t="s">
        <v>1864</v>
      </c>
      <c r="J1004" s="1">
        <f>Sales_Fact[[#This Row],[Quantity2]]*Sales_Fact[[#This Row],[Unit_Price3]]*(1-Sales_Fact[[#This Row],[Discount4]])</f>
        <v>2100.0441000000001</v>
      </c>
      <c r="K1004" s="1">
        <f>Sales_Fact[[#This Row],[Quantity2]]*Sales_Fact[[#This Row],[Unit_Price3]]</f>
        <v>2727.33</v>
      </c>
      <c r="L1004" s="1">
        <f>Sales_Fact[[#This Row],[Gross Amount]]*Sales_Fact[[#This Row],[Discount4]]</f>
        <v>627.28589999999997</v>
      </c>
      <c r="M1004" s="1" t="str">
        <f>IF(Sales_Fact[[#This Row],[Total_Amount5]]&gt;1000,"High Value","Standard")</f>
        <v>High Value</v>
      </c>
      <c r="N1004" s="1" t="str">
        <f>_xlfn.XLOOKUP(D1004,Product_Dim!$A$2:$A$101,Product_Dim!$B$2:$B$101,"Not Found")</f>
        <v>Portable Bluetooth Speaker</v>
      </c>
      <c r="O1004" s="1" t="str">
        <f>_xlfn.XLOOKUP(D1004,Product_Dim!$A$2:$A$101,Product_Dim!$C$2:$C$101)</f>
        <v>Electronics</v>
      </c>
      <c r="P1004" s="1">
        <f>_xlfn.XLOOKUP(D1004,Product_Dim!$A$2:$A$101,Product_Dim!$H$2:$H$101)</f>
        <v>431.67</v>
      </c>
      <c r="Q1004" s="1" t="str">
        <f>_xlfn.XLOOKUP(C1004,'Customer_Dim'!$A$2:$A$501,'Customer_Dim'!$I$2:$I$501)</f>
        <v>Gold</v>
      </c>
      <c r="R1004" s="1" t="str">
        <f>_xlfn.XLOOKUP(C1004,'Customer_Dim'!$A$2:$A$501,'Customer_Dim'!$D$2:$D$501)</f>
        <v>Female</v>
      </c>
      <c r="S1004" s="1" t="str">
        <f>_xlfn.XLOOKUP(C1004,'Customer_Dim'!$A$2:$A$501,'Customer_Dim'!$L$2:$L$501)</f>
        <v>Middle Age</v>
      </c>
      <c r="T1004" s="1" t="str">
        <f>_xlfn.XLOOKUP(E1004,Store_Dim!$A$2:$A$21,Store_Dim!$C$2:$C$21)</f>
        <v>South</v>
      </c>
      <c r="U1004" s="1" t="str">
        <f>_xlfn.XLOOKUP(E1004,Store_Dim!$A$2:$A$21,Store_Dim!$E$2:$E$21)</f>
        <v>Online</v>
      </c>
      <c r="V1004" s="1">
        <f>Table8[[#This Row],[Cost]]*Table8[[#This Row],[Quantity]]</f>
        <v>1295.01</v>
      </c>
      <c r="W1004" s="1">
        <f>Table8[[#This Row],[Total_Amount]]-Table8[[#This Row],[Total Cost]]</f>
        <v>805.03410000000008</v>
      </c>
    </row>
    <row r="1005" spans="1:23" x14ac:dyDescent="0.25">
      <c r="A1005" t="s">
        <v>3365</v>
      </c>
      <c r="B1005" s="3">
        <v>45510</v>
      </c>
      <c r="C1005" t="s">
        <v>761</v>
      </c>
      <c r="D1005" t="s">
        <v>1818</v>
      </c>
      <c r="E1005" t="s">
        <v>1888</v>
      </c>
      <c r="F1005" s="4">
        <f>IF(ISBLANK(Sales_Fact[[#This Row],[Quantity]]),MEDIAN(Sales_Fact[Quantity]),Sales_Fact[[#This Row],[Quantity]])</f>
        <v>4</v>
      </c>
      <c r="G1005" s="21">
        <f>IF(ISBLANK(Sales_Fact[[#This Row],[Unit_Price]]),MEDIAN(Sales_Fact[Unit_Price]),Sales_Fact[[#This Row],[Unit_Price]])</f>
        <v>996.85</v>
      </c>
      <c r="H1005" s="2">
        <f>IF(ISBLANK(Sales_Fact[[#This Row],[Discount]]),MEDIAN(Sales_Fact[Discount]),Sales_Fact[[#This Row],[Discount]])</f>
        <v>0.24</v>
      </c>
      <c r="I1005" t="s">
        <v>1864</v>
      </c>
      <c r="J1005" s="21">
        <f>Sales_Fact[[#This Row],[Quantity2]]*Sales_Fact[[#This Row],[Unit_Price3]]*(1-Sales_Fact[[#This Row],[Discount4]])</f>
        <v>3030.424</v>
      </c>
      <c r="K1005" s="21">
        <f>Sales_Fact[[#This Row],[Quantity2]]*Sales_Fact[[#This Row],[Unit_Price3]]</f>
        <v>3987.4</v>
      </c>
      <c r="L1005" s="21">
        <f>Sales_Fact[[#This Row],[Gross Amount]]*Sales_Fact[[#This Row],[Discount4]]</f>
        <v>956.976</v>
      </c>
      <c r="M1005" s="1" t="str">
        <f>IF(Sales_Fact[[#This Row],[Total_Amount5]]&gt;1000,"High Value","Standard")</f>
        <v>High Value</v>
      </c>
      <c r="N1005" s="1" t="str">
        <f>_xlfn.XLOOKUP(D1005,Product_Dim!$A$2:$A$101,Product_Dim!$B$2:$B$101,"Not Found")</f>
        <v>Face Foundation Kit</v>
      </c>
      <c r="O1005" s="1" t="str">
        <f>_xlfn.XLOOKUP(D1005,Product_Dim!$A$2:$A$101,Product_Dim!$C$2:$C$101)</f>
        <v>Beauty</v>
      </c>
      <c r="P1005" s="1">
        <f>_xlfn.XLOOKUP(D1005,Product_Dim!$A$2:$A$101,Product_Dim!$H$2:$H$101)</f>
        <v>183.04</v>
      </c>
      <c r="Q1005" s="1" t="str">
        <f>_xlfn.XLOOKUP(C1005,'Customer_Dim'!$A$2:$A$501,'Customer_Dim'!$I$2:$I$501)</f>
        <v>Gold</v>
      </c>
      <c r="R1005" s="1" t="str">
        <f>_xlfn.XLOOKUP(C1005,'Customer_Dim'!$A$2:$A$501,'Customer_Dim'!$D$2:$D$501)</f>
        <v>Female</v>
      </c>
      <c r="S1005" s="1" t="str">
        <f>_xlfn.XLOOKUP(C1005,'Customer_Dim'!$A$2:$A$501,'Customer_Dim'!$L$2:$L$501)</f>
        <v>Middle Age</v>
      </c>
      <c r="T1005" s="1" t="str">
        <f>_xlfn.XLOOKUP(E1005,Store_Dim!$A$2:$A$21,Store_Dim!$C$2:$C$21)</f>
        <v>North</v>
      </c>
      <c r="U1005" s="1" t="str">
        <f>_xlfn.XLOOKUP(E1005,Store_Dim!$A$2:$A$21,Store_Dim!$E$2:$E$21)</f>
        <v>Flagship</v>
      </c>
      <c r="V1005" s="21">
        <f>Table8[[#This Row],[Cost]]*Table8[[#This Row],[Quantity]]</f>
        <v>732.16</v>
      </c>
      <c r="W1005" s="21">
        <f>Table8[[#This Row],[Total_Amount]]-Table8[[#This Row],[Total Cost]]</f>
        <v>2298.2640000000001</v>
      </c>
    </row>
    <row r="1006" spans="1:23" hidden="1" x14ac:dyDescent="0.25">
      <c r="A1006" t="s">
        <v>2687</v>
      </c>
      <c r="B1006" s="3">
        <v>45213</v>
      </c>
      <c r="C1006" t="s">
        <v>764</v>
      </c>
      <c r="D1006" t="s">
        <v>1827</v>
      </c>
      <c r="E1006" t="s">
        <v>1931</v>
      </c>
      <c r="F1006" s="4">
        <f>IF(ISBLANK(Sales_Fact[[#This Row],[Quantity]]),MEDIAN(Sales_Fact[Quantity]),Sales_Fact[[#This Row],[Quantity]])</f>
        <v>1</v>
      </c>
      <c r="G1006" s="1">
        <f>IF(ISBLANK(Sales_Fact[[#This Row],[Unit_Price]]),MEDIAN(Sales_Fact[Unit_Price]),Sales_Fact[[#This Row],[Unit_Price]])</f>
        <v>522.69000000000005</v>
      </c>
      <c r="H1006" s="2">
        <f>IF(ISBLANK(Sales_Fact[[#This Row],[Discount]]),MEDIAN(Sales_Fact[Discount]),Sales_Fact[[#This Row],[Discount]])</f>
        <v>0.06</v>
      </c>
      <c r="I1006" t="s">
        <v>1861</v>
      </c>
      <c r="J1006" s="1">
        <f>Sales_Fact[[#This Row],[Quantity2]]*Sales_Fact[[#This Row],[Unit_Price3]]*(1-Sales_Fact[[#This Row],[Discount4]])</f>
        <v>491.32860000000005</v>
      </c>
      <c r="K1006" s="1">
        <f>Sales_Fact[[#This Row],[Quantity2]]*Sales_Fact[[#This Row],[Unit_Price3]]</f>
        <v>522.69000000000005</v>
      </c>
      <c r="L1006" s="1">
        <f>Sales_Fact[[#This Row],[Gross Amount]]*Sales_Fact[[#This Row],[Discount4]]</f>
        <v>31.361400000000003</v>
      </c>
      <c r="M1006" s="1" t="str">
        <f>IF(Sales_Fact[[#This Row],[Total_Amount5]]&gt;1000,"High Value","Standard")</f>
        <v>Standard</v>
      </c>
      <c r="N1006" s="1" t="str">
        <f>_xlfn.XLOOKUP(D1006,Product_Dim!$A$2:$A$101,Product_Dim!$B$2:$B$101,"Not Found")</f>
        <v>Microwave Oven</v>
      </c>
      <c r="O1006" s="1" t="str">
        <f>_xlfn.XLOOKUP(D1006,Product_Dim!$A$2:$A$101,Product_Dim!$C$2:$C$101)</f>
        <v>Home</v>
      </c>
      <c r="P1006" s="1">
        <f>_xlfn.XLOOKUP(D1006,Product_Dim!$A$2:$A$101,Product_Dim!$H$2:$H$101)</f>
        <v>447.43</v>
      </c>
      <c r="Q1006" s="1" t="str">
        <f>_xlfn.XLOOKUP(C1006,'Customer_Dim'!$A$2:$A$501,'Customer_Dim'!$I$2:$I$501)</f>
        <v>Bronze</v>
      </c>
      <c r="R1006" s="1" t="str">
        <f>_xlfn.XLOOKUP(C1006,'Customer_Dim'!$A$2:$A$501,'Customer_Dim'!$D$2:$D$501)</f>
        <v>Female</v>
      </c>
      <c r="S1006" s="1" t="str">
        <f>_xlfn.XLOOKUP(C1006,'Customer_Dim'!$A$2:$A$501,'Customer_Dim'!$L$2:$L$501)</f>
        <v>Young</v>
      </c>
      <c r="T1006" s="1" t="str">
        <f>_xlfn.XLOOKUP(E1006,Store_Dim!$A$2:$A$21,Store_Dim!$C$2:$C$21)</f>
        <v>South</v>
      </c>
      <c r="U1006" s="1" t="str">
        <f>_xlfn.XLOOKUP(E1006,Store_Dim!$A$2:$A$21,Store_Dim!$E$2:$E$21)</f>
        <v>Online</v>
      </c>
      <c r="V1006" s="1">
        <f>Table8[[#This Row],[Cost]]*Table8[[#This Row],[Quantity]]</f>
        <v>447.43</v>
      </c>
      <c r="W1006" s="1">
        <f>Table8[[#This Row],[Total_Amount]]-Table8[[#This Row],[Total Cost]]</f>
        <v>43.898600000000044</v>
      </c>
    </row>
    <row r="1007" spans="1:23" hidden="1" x14ac:dyDescent="0.25">
      <c r="A1007" t="s">
        <v>3487</v>
      </c>
      <c r="B1007" s="3">
        <v>45567</v>
      </c>
      <c r="C1007" t="s">
        <v>764</v>
      </c>
      <c r="D1007" t="s">
        <v>1791</v>
      </c>
      <c r="E1007" t="s">
        <v>1901</v>
      </c>
      <c r="F1007" s="4">
        <f>IF(ISBLANK(Sales_Fact[[#This Row],[Quantity]]),MEDIAN(Sales_Fact[Quantity]),Sales_Fact[[#This Row],[Quantity]])</f>
        <v>3</v>
      </c>
      <c r="G1007" s="1">
        <f>IF(ISBLANK(Sales_Fact[[#This Row],[Unit_Price]]),MEDIAN(Sales_Fact[Unit_Price]),Sales_Fact[[#This Row],[Unit_Price]])</f>
        <v>261.05</v>
      </c>
      <c r="H1007" s="2">
        <f>IF(ISBLANK(Sales_Fact[[#This Row],[Discount]]),MEDIAN(Sales_Fact[Discount]),Sales_Fact[[#This Row],[Discount]])</f>
        <v>0.12</v>
      </c>
      <c r="I1007" t="s">
        <v>1868</v>
      </c>
      <c r="J1007" s="1">
        <f>Sales_Fact[[#This Row],[Quantity2]]*Sales_Fact[[#This Row],[Unit_Price3]]*(1-Sales_Fact[[#This Row],[Discount4]])</f>
        <v>689.17200000000014</v>
      </c>
      <c r="K1007" s="1">
        <f>Sales_Fact[[#This Row],[Quantity2]]*Sales_Fact[[#This Row],[Unit_Price3]]</f>
        <v>783.15000000000009</v>
      </c>
      <c r="L1007" s="1">
        <f>Sales_Fact[[#This Row],[Gross Amount]]*Sales_Fact[[#This Row],[Discount4]]</f>
        <v>93.978000000000009</v>
      </c>
      <c r="M1007" s="1" t="str">
        <f>IF(Sales_Fact[[#This Row],[Total_Amount5]]&gt;1000,"High Value","Standard")</f>
        <v>Standard</v>
      </c>
      <c r="N1007" s="1" t="str">
        <f>_xlfn.XLOOKUP(D1007,Product_Dim!$A$2:$A$101,Product_Dim!$B$2:$B$101,"Not Found")</f>
        <v>Wall-Mounted Spice Rack</v>
      </c>
      <c r="O1007" s="1" t="str">
        <f>_xlfn.XLOOKUP(D1007,Product_Dim!$A$2:$A$101,Product_Dim!$C$2:$C$101)</f>
        <v>Home</v>
      </c>
      <c r="P1007" s="1">
        <f>_xlfn.XLOOKUP(D1007,Product_Dim!$A$2:$A$101,Product_Dim!$H$2:$H$101)</f>
        <v>143.43</v>
      </c>
      <c r="Q1007" s="1" t="str">
        <f>_xlfn.XLOOKUP(C1007,'Customer_Dim'!$A$2:$A$501,'Customer_Dim'!$I$2:$I$501)</f>
        <v>Bronze</v>
      </c>
      <c r="R1007" s="1" t="str">
        <f>_xlfn.XLOOKUP(C1007,'Customer_Dim'!$A$2:$A$501,'Customer_Dim'!$D$2:$D$501)</f>
        <v>Female</v>
      </c>
      <c r="S1007" s="1" t="str">
        <f>_xlfn.XLOOKUP(C1007,'Customer_Dim'!$A$2:$A$501,'Customer_Dim'!$L$2:$L$501)</f>
        <v>Young</v>
      </c>
      <c r="T1007" s="1" t="str">
        <f>_xlfn.XLOOKUP(E1007,Store_Dim!$A$2:$A$21,Store_Dim!$C$2:$C$21)</f>
        <v>East</v>
      </c>
      <c r="U1007" s="1" t="str">
        <f>_xlfn.XLOOKUP(E1007,Store_Dim!$A$2:$A$21,Store_Dim!$E$2:$E$21)</f>
        <v>Online</v>
      </c>
      <c r="V1007" s="1">
        <f>Table8[[#This Row],[Cost]]*Table8[[#This Row],[Quantity]]</f>
        <v>430.29</v>
      </c>
      <c r="W1007" s="1">
        <f>Table8[[#This Row],[Total_Amount]]-Table8[[#This Row],[Total Cost]]</f>
        <v>258.88200000000012</v>
      </c>
    </row>
    <row r="1008" spans="1:23" hidden="1" x14ac:dyDescent="0.25">
      <c r="A1008" t="s">
        <v>2426</v>
      </c>
      <c r="B1008" s="3">
        <v>45251</v>
      </c>
      <c r="C1008" t="s">
        <v>764</v>
      </c>
      <c r="D1008" t="s">
        <v>1824</v>
      </c>
      <c r="E1008" t="s">
        <v>1872</v>
      </c>
      <c r="F1008" s="4">
        <f>IF(ISBLANK(Sales_Fact[[#This Row],[Quantity]]),MEDIAN(Sales_Fact[Quantity]),Sales_Fact[[#This Row],[Quantity]])</f>
        <v>3</v>
      </c>
      <c r="G1008" s="1">
        <f>IF(ISBLANK(Sales_Fact[[#This Row],[Unit_Price]]),MEDIAN(Sales_Fact[Unit_Price]),Sales_Fact[[#This Row],[Unit_Price]])</f>
        <v>644.73</v>
      </c>
      <c r="H1008" s="2">
        <f>IF(ISBLANK(Sales_Fact[[#This Row],[Discount]]),MEDIAN(Sales_Fact[Discount]),Sales_Fact[[#This Row],[Discount]])</f>
        <v>0.01</v>
      </c>
      <c r="I1008" t="s">
        <v>1861</v>
      </c>
      <c r="J1008" s="1">
        <f>Sales_Fact[[#This Row],[Quantity2]]*Sales_Fact[[#This Row],[Unit_Price3]]*(1-Sales_Fact[[#This Row],[Discount4]])</f>
        <v>1914.8480999999999</v>
      </c>
      <c r="K1008" s="1">
        <f>Sales_Fact[[#This Row],[Quantity2]]*Sales_Fact[[#This Row],[Unit_Price3]]</f>
        <v>1934.19</v>
      </c>
      <c r="L1008" s="1">
        <f>Sales_Fact[[#This Row],[Gross Amount]]*Sales_Fact[[#This Row],[Discount4]]</f>
        <v>19.341900000000003</v>
      </c>
      <c r="M1008" s="1" t="str">
        <f>IF(Sales_Fact[[#This Row],[Total_Amount5]]&gt;1000,"High Value","Standard")</f>
        <v>High Value</v>
      </c>
      <c r="N1008" s="1" t="str">
        <f>_xlfn.XLOOKUP(D1008,Product_Dim!$A$2:$A$101,Product_Dim!$B$2:$B$101,"Not Found")</f>
        <v>Women's High Heels</v>
      </c>
      <c r="O1008" s="1" t="str">
        <f>_xlfn.XLOOKUP(D1008,Product_Dim!$A$2:$A$101,Product_Dim!$C$2:$C$101)</f>
        <v>Clothing</v>
      </c>
      <c r="P1008" s="1">
        <f>_xlfn.XLOOKUP(D1008,Product_Dim!$A$2:$A$101,Product_Dim!$H$2:$H$101)</f>
        <v>438.25</v>
      </c>
      <c r="Q1008" s="1" t="str">
        <f>_xlfn.XLOOKUP(C1008,'Customer_Dim'!$A$2:$A$501,'Customer_Dim'!$I$2:$I$501)</f>
        <v>Bronze</v>
      </c>
      <c r="R1008" s="1" t="str">
        <f>_xlfn.XLOOKUP(C1008,'Customer_Dim'!$A$2:$A$501,'Customer_Dim'!$D$2:$D$501)</f>
        <v>Female</v>
      </c>
      <c r="S1008" s="1" t="str">
        <f>_xlfn.XLOOKUP(C1008,'Customer_Dim'!$A$2:$A$501,'Customer_Dim'!$L$2:$L$501)</f>
        <v>Young</v>
      </c>
      <c r="T1008" s="1" t="str">
        <f>_xlfn.XLOOKUP(E1008,Store_Dim!$A$2:$A$21,Store_Dim!$C$2:$C$21)</f>
        <v>South</v>
      </c>
      <c r="U1008" s="1" t="str">
        <f>_xlfn.XLOOKUP(E1008,Store_Dim!$A$2:$A$21,Store_Dim!$E$2:$E$21)</f>
        <v>Online</v>
      </c>
      <c r="V1008" s="1">
        <f>Table8[[#This Row],[Cost]]*Table8[[#This Row],[Quantity]]</f>
        <v>1314.75</v>
      </c>
      <c r="W1008" s="1">
        <f>Table8[[#This Row],[Total_Amount]]-Table8[[#This Row],[Total Cost]]</f>
        <v>600.09809999999993</v>
      </c>
    </row>
    <row r="1009" spans="1:23" hidden="1" x14ac:dyDescent="0.25">
      <c r="A1009" t="s">
        <v>3821</v>
      </c>
      <c r="B1009" s="3">
        <v>45720</v>
      </c>
      <c r="C1009" t="s">
        <v>767</v>
      </c>
      <c r="D1009" t="s">
        <v>1623</v>
      </c>
      <c r="E1009" t="s">
        <v>1904</v>
      </c>
      <c r="F1009" s="4">
        <f>IF(ISBLANK(Sales_Fact[[#This Row],[Quantity]]),MEDIAN(Sales_Fact[Quantity]),Sales_Fact[[#This Row],[Quantity]])</f>
        <v>2</v>
      </c>
      <c r="G1009" s="1">
        <f>IF(ISBLANK(Sales_Fact[[#This Row],[Unit_Price]]),MEDIAN(Sales_Fact[Unit_Price]),Sales_Fact[[#This Row],[Unit_Price]])</f>
        <v>541.52</v>
      </c>
      <c r="H1009" s="2">
        <f>IF(ISBLANK(Sales_Fact[[#This Row],[Discount]]),MEDIAN(Sales_Fact[Discount]),Sales_Fact[[#This Row],[Discount]])</f>
        <v>0.26</v>
      </c>
      <c r="I1009" t="s">
        <v>1861</v>
      </c>
      <c r="J1009" s="1">
        <f>Sales_Fact[[#This Row],[Quantity2]]*Sales_Fact[[#This Row],[Unit_Price3]]*(1-Sales_Fact[[#This Row],[Discount4]])</f>
        <v>801.44959999999992</v>
      </c>
      <c r="K1009" s="1">
        <f>Sales_Fact[[#This Row],[Quantity2]]*Sales_Fact[[#This Row],[Unit_Price3]]</f>
        <v>1083.04</v>
      </c>
      <c r="L1009" s="1">
        <f>Sales_Fact[[#This Row],[Gross Amount]]*Sales_Fact[[#This Row],[Discount4]]</f>
        <v>281.59039999999999</v>
      </c>
      <c r="M1009" s="1" t="str">
        <f>IF(Sales_Fact[[#This Row],[Total_Amount5]]&gt;1000,"High Value","Standard")</f>
        <v>Standard</v>
      </c>
      <c r="N1009" s="1" t="str">
        <f>_xlfn.XLOOKUP(D1009,Product_Dim!$A$2:$A$101,Product_Dim!$B$2:$B$101,"Not Found")</f>
        <v>Foldable Camping Chair</v>
      </c>
      <c r="O1009" s="1" t="str">
        <f>_xlfn.XLOOKUP(D1009,Product_Dim!$A$2:$A$101,Product_Dim!$C$2:$C$101)</f>
        <v>Sports</v>
      </c>
      <c r="P1009" s="1">
        <f>_xlfn.XLOOKUP(D1009,Product_Dim!$A$2:$A$101,Product_Dim!$H$2:$H$101)</f>
        <v>166.06</v>
      </c>
      <c r="Q1009" s="1" t="str">
        <f>_xlfn.XLOOKUP(C1009,'Customer_Dim'!$A$2:$A$501,'Customer_Dim'!$I$2:$I$501)</f>
        <v>Bronze</v>
      </c>
      <c r="R1009" s="1" t="str">
        <f>_xlfn.XLOOKUP(C1009,'Customer_Dim'!$A$2:$A$501,'Customer_Dim'!$D$2:$D$501)</f>
        <v>Female</v>
      </c>
      <c r="S1009" s="1" t="str">
        <f>_xlfn.XLOOKUP(C1009,'Customer_Dim'!$A$2:$A$501,'Customer_Dim'!$L$2:$L$501)</f>
        <v>Middle Age</v>
      </c>
      <c r="T1009" s="1" t="str">
        <f>_xlfn.XLOOKUP(E1009,Store_Dim!$A$2:$A$21,Store_Dim!$C$2:$C$21)</f>
        <v>East</v>
      </c>
      <c r="U1009" s="1" t="str">
        <f>_xlfn.XLOOKUP(E1009,Store_Dim!$A$2:$A$21,Store_Dim!$E$2:$E$21)</f>
        <v>Online</v>
      </c>
      <c r="V1009" s="1">
        <f>Table8[[#This Row],[Cost]]*Table8[[#This Row],[Quantity]]</f>
        <v>332.12</v>
      </c>
      <c r="W1009" s="1">
        <f>Table8[[#This Row],[Total_Amount]]-Table8[[#This Row],[Total Cost]]</f>
        <v>469.32959999999991</v>
      </c>
    </row>
    <row r="1010" spans="1:23" x14ac:dyDescent="0.25">
      <c r="A1010" t="s">
        <v>3570</v>
      </c>
      <c r="B1010" s="3">
        <v>45664</v>
      </c>
      <c r="C1010" t="s">
        <v>767</v>
      </c>
      <c r="D1010" t="s">
        <v>1764</v>
      </c>
      <c r="E1010" t="s">
        <v>1899</v>
      </c>
      <c r="F1010" s="4">
        <f>IF(ISBLANK(Sales_Fact[[#This Row],[Quantity]]),MEDIAN(Sales_Fact[Quantity]),Sales_Fact[[#This Row],[Quantity]])</f>
        <v>1</v>
      </c>
      <c r="G1010" s="21">
        <f>IF(ISBLANK(Sales_Fact[[#This Row],[Unit_Price]]),MEDIAN(Sales_Fact[Unit_Price]),Sales_Fact[[#This Row],[Unit_Price]])</f>
        <v>395.18</v>
      </c>
      <c r="H1010" s="2">
        <f>IF(ISBLANK(Sales_Fact[[#This Row],[Discount]]),MEDIAN(Sales_Fact[Discount]),Sales_Fact[[#This Row],[Discount]])</f>
        <v>0.09</v>
      </c>
      <c r="I1010" t="s">
        <v>1864</v>
      </c>
      <c r="J1010" s="21">
        <f>Sales_Fact[[#This Row],[Quantity2]]*Sales_Fact[[#This Row],[Unit_Price3]]*(1-Sales_Fact[[#This Row],[Discount4]])</f>
        <v>359.61380000000003</v>
      </c>
      <c r="K1010" s="21">
        <f>Sales_Fact[[#This Row],[Quantity2]]*Sales_Fact[[#This Row],[Unit_Price3]]</f>
        <v>395.18</v>
      </c>
      <c r="L1010" s="21">
        <f>Sales_Fact[[#This Row],[Gross Amount]]*Sales_Fact[[#This Row],[Discount4]]</f>
        <v>35.566200000000002</v>
      </c>
      <c r="M1010" s="1" t="str">
        <f>IF(Sales_Fact[[#This Row],[Total_Amount5]]&gt;1000,"High Value","Standard")</f>
        <v>Standard</v>
      </c>
      <c r="N1010" s="1" t="str">
        <f>_xlfn.XLOOKUP(D1010,Product_Dim!$A$2:$A$101,Product_Dim!$B$2:$B$101,"Not Found")</f>
        <v>Hair Repair Oil Treatment</v>
      </c>
      <c r="O1010" s="1" t="str">
        <f>_xlfn.XLOOKUP(D1010,Product_Dim!$A$2:$A$101,Product_Dim!$C$2:$C$101)</f>
        <v>Beauty</v>
      </c>
      <c r="P1010" s="1">
        <f>_xlfn.XLOOKUP(D1010,Product_Dim!$A$2:$A$101,Product_Dim!$H$2:$H$101)</f>
        <v>214.32</v>
      </c>
      <c r="Q1010" s="1" t="str">
        <f>_xlfn.XLOOKUP(C1010,'Customer_Dim'!$A$2:$A$501,'Customer_Dim'!$I$2:$I$501)</f>
        <v>Bronze</v>
      </c>
      <c r="R1010" s="1" t="str">
        <f>_xlfn.XLOOKUP(C1010,'Customer_Dim'!$A$2:$A$501,'Customer_Dim'!$D$2:$D$501)</f>
        <v>Female</v>
      </c>
      <c r="S1010" s="1" t="str">
        <f>_xlfn.XLOOKUP(C1010,'Customer_Dim'!$A$2:$A$501,'Customer_Dim'!$L$2:$L$501)</f>
        <v>Middle Age</v>
      </c>
      <c r="T1010" s="1" t="str">
        <f>_xlfn.XLOOKUP(E1010,Store_Dim!$A$2:$A$21,Store_Dim!$C$2:$C$21)</f>
        <v>East</v>
      </c>
      <c r="U1010" s="1" t="str">
        <f>_xlfn.XLOOKUP(E1010,Store_Dim!$A$2:$A$21,Store_Dim!$E$2:$E$21)</f>
        <v>Flagship</v>
      </c>
      <c r="V1010" s="21">
        <f>Table8[[#This Row],[Cost]]*Table8[[#This Row],[Quantity]]</f>
        <v>214.32</v>
      </c>
      <c r="W1010" s="21">
        <f>Table8[[#This Row],[Total_Amount]]-Table8[[#This Row],[Total Cost]]</f>
        <v>145.29380000000003</v>
      </c>
    </row>
    <row r="1011" spans="1:23" x14ac:dyDescent="0.25">
      <c r="A1011" t="s">
        <v>3343</v>
      </c>
      <c r="B1011" s="3">
        <v>45763</v>
      </c>
      <c r="C1011" t="s">
        <v>767</v>
      </c>
      <c r="D1011" t="s">
        <v>1918</v>
      </c>
      <c r="E1011" t="s">
        <v>1881</v>
      </c>
      <c r="F1011" s="4">
        <f>IF(ISBLANK(Sales_Fact[[#This Row],[Quantity]]),MEDIAN(Sales_Fact[Quantity]),Sales_Fact[[#This Row],[Quantity]])</f>
        <v>4</v>
      </c>
      <c r="G1011" s="21">
        <f>IF(ISBLANK(Sales_Fact[[#This Row],[Unit_Price]]),MEDIAN(Sales_Fact[Unit_Price]),Sales_Fact[[#This Row],[Unit_Price]])</f>
        <v>56.37</v>
      </c>
      <c r="H1011" s="2">
        <f>IF(ISBLANK(Sales_Fact[[#This Row],[Discount]]),MEDIAN(Sales_Fact[Discount]),Sales_Fact[[#This Row],[Discount]])</f>
        <v>0.17</v>
      </c>
      <c r="I1011" t="s">
        <v>1861</v>
      </c>
      <c r="J1011" s="21">
        <f>Sales_Fact[[#This Row],[Quantity2]]*Sales_Fact[[#This Row],[Unit_Price3]]*(1-Sales_Fact[[#This Row],[Discount4]])</f>
        <v>187.14839999999998</v>
      </c>
      <c r="K1011" s="21">
        <f>Sales_Fact[[#This Row],[Quantity2]]*Sales_Fact[[#This Row],[Unit_Price3]]</f>
        <v>225.48</v>
      </c>
      <c r="L1011" s="21">
        <f>Sales_Fact[[#This Row],[Gross Amount]]*Sales_Fact[[#This Row],[Discount4]]</f>
        <v>38.331600000000002</v>
      </c>
      <c r="M1011" s="1" t="str">
        <f>IF(Sales_Fact[[#This Row],[Total_Amount5]]&gt;1000,"High Value","Standard")</f>
        <v>Standard</v>
      </c>
      <c r="N1011" s="1" t="str">
        <f>_xlfn.XLOOKUP(D1011,Product_Dim!$A$2:$A$101,Product_Dim!$B$2:$B$101,"Not Found")</f>
        <v>Beard Grooming Kit</v>
      </c>
      <c r="O1011" s="1" t="str">
        <f>_xlfn.XLOOKUP(D1011,Product_Dim!$A$2:$A$101,Product_Dim!$C$2:$C$101)</f>
        <v>Beauty</v>
      </c>
      <c r="P1011" s="1">
        <f>_xlfn.XLOOKUP(D1011,Product_Dim!$A$2:$A$101,Product_Dim!$H$2:$H$101)</f>
        <v>337.42</v>
      </c>
      <c r="Q1011" s="1" t="str">
        <f>_xlfn.XLOOKUP(C1011,'Customer_Dim'!$A$2:$A$501,'Customer_Dim'!$I$2:$I$501)</f>
        <v>Bronze</v>
      </c>
      <c r="R1011" s="1" t="str">
        <f>_xlfn.XLOOKUP(C1011,'Customer_Dim'!$A$2:$A$501,'Customer_Dim'!$D$2:$D$501)</f>
        <v>Female</v>
      </c>
      <c r="S1011" s="1" t="str">
        <f>_xlfn.XLOOKUP(C1011,'Customer_Dim'!$A$2:$A$501,'Customer_Dim'!$L$2:$L$501)</f>
        <v>Middle Age</v>
      </c>
      <c r="T1011" s="1" t="str">
        <f>_xlfn.XLOOKUP(E1011,Store_Dim!$A$2:$A$21,Store_Dim!$C$2:$C$21)</f>
        <v>South</v>
      </c>
      <c r="U1011" s="1" t="str">
        <f>_xlfn.XLOOKUP(E1011,Store_Dim!$A$2:$A$21,Store_Dim!$E$2:$E$21)</f>
        <v>Outlet</v>
      </c>
      <c r="V1011" s="21">
        <f>Table8[[#This Row],[Cost]]*Table8[[#This Row],[Quantity]]</f>
        <v>1349.68</v>
      </c>
      <c r="W1011" s="21">
        <f>Table8[[#This Row],[Total_Amount]]-Table8[[#This Row],[Total Cost]]</f>
        <v>-1162.5316</v>
      </c>
    </row>
    <row r="1012" spans="1:23" hidden="1" x14ac:dyDescent="0.25">
      <c r="A1012" t="s">
        <v>2461</v>
      </c>
      <c r="B1012" s="3">
        <v>45353</v>
      </c>
      <c r="C1012" t="s">
        <v>770</v>
      </c>
      <c r="D1012" t="s">
        <v>1701</v>
      </c>
      <c r="E1012" t="s">
        <v>1892</v>
      </c>
      <c r="F1012" s="4">
        <f>IF(ISBLANK(Sales_Fact[[#This Row],[Quantity]]),MEDIAN(Sales_Fact[Quantity]),Sales_Fact[[#This Row],[Quantity]])</f>
        <v>4</v>
      </c>
      <c r="G1012" s="1">
        <f>IF(ISBLANK(Sales_Fact[[#This Row],[Unit_Price]]),MEDIAN(Sales_Fact[Unit_Price]),Sales_Fact[[#This Row],[Unit_Price]])</f>
        <v>202.59</v>
      </c>
      <c r="H1012" s="2">
        <f>IF(ISBLANK(Sales_Fact[[#This Row],[Discount]]),MEDIAN(Sales_Fact[Discount]),Sales_Fact[[#This Row],[Discount]])</f>
        <v>0.06</v>
      </c>
      <c r="I1012" t="s">
        <v>1868</v>
      </c>
      <c r="J1012" s="1">
        <f>Sales_Fact[[#This Row],[Quantity2]]*Sales_Fact[[#This Row],[Unit_Price3]]*(1-Sales_Fact[[#This Row],[Discount4]])</f>
        <v>761.73839999999996</v>
      </c>
      <c r="K1012" s="1">
        <f>Sales_Fact[[#This Row],[Quantity2]]*Sales_Fact[[#This Row],[Unit_Price3]]</f>
        <v>810.36</v>
      </c>
      <c r="L1012" s="1">
        <f>Sales_Fact[[#This Row],[Gross Amount]]*Sales_Fact[[#This Row],[Discount4]]</f>
        <v>48.621600000000001</v>
      </c>
      <c r="M1012" s="1" t="str">
        <f>IF(Sales_Fact[[#This Row],[Total_Amount5]]&gt;1000,"High Value","Standard")</f>
        <v>Standard</v>
      </c>
      <c r="N1012" s="1" t="str">
        <f>_xlfn.XLOOKUP(D1012,Product_Dim!$A$2:$A$101,Product_Dim!$B$2:$B$101,"Not Found")</f>
        <v>Boxing Hand Wraps</v>
      </c>
      <c r="O1012" s="1" t="str">
        <f>_xlfn.XLOOKUP(D1012,Product_Dim!$A$2:$A$101,Product_Dim!$C$2:$C$101)</f>
        <v>Sports</v>
      </c>
      <c r="P1012" s="1">
        <f>_xlfn.XLOOKUP(D1012,Product_Dim!$A$2:$A$101,Product_Dim!$H$2:$H$101)</f>
        <v>190.29</v>
      </c>
      <c r="Q1012" s="1" t="str">
        <f>_xlfn.XLOOKUP(C1012,'Customer_Dim'!$A$2:$A$501,'Customer_Dim'!$I$2:$I$501)</f>
        <v>Gold</v>
      </c>
      <c r="R1012" s="1" t="str">
        <f>_xlfn.XLOOKUP(C1012,'Customer_Dim'!$A$2:$A$501,'Customer_Dim'!$D$2:$D$501)</f>
        <v>Female</v>
      </c>
      <c r="S1012" s="1" t="str">
        <f>_xlfn.XLOOKUP(C1012,'Customer_Dim'!$A$2:$A$501,'Customer_Dim'!$L$2:$L$501)</f>
        <v>Middle Age</v>
      </c>
      <c r="T1012" s="1" t="str">
        <f>_xlfn.XLOOKUP(E1012,Store_Dim!$A$2:$A$21,Store_Dim!$C$2:$C$21)</f>
        <v>East</v>
      </c>
      <c r="U1012" s="1" t="str">
        <f>_xlfn.XLOOKUP(E1012,Store_Dim!$A$2:$A$21,Store_Dim!$E$2:$E$21)</f>
        <v>Online</v>
      </c>
      <c r="V1012" s="1">
        <f>Table8[[#This Row],[Cost]]*Table8[[#This Row],[Quantity]]</f>
        <v>761.16</v>
      </c>
      <c r="W1012" s="1">
        <f>Table8[[#This Row],[Total_Amount]]-Table8[[#This Row],[Total Cost]]</f>
        <v>0.57839999999998781</v>
      </c>
    </row>
    <row r="1013" spans="1:23" hidden="1" x14ac:dyDescent="0.25">
      <c r="A1013" t="s">
        <v>1884</v>
      </c>
      <c r="B1013" s="3">
        <v>45528</v>
      </c>
      <c r="C1013" t="s">
        <v>770</v>
      </c>
      <c r="D1013" t="s">
        <v>1815</v>
      </c>
      <c r="E1013" t="s">
        <v>1874</v>
      </c>
      <c r="F1013" s="4">
        <f>IF(ISBLANK(Sales_Fact[[#This Row],[Quantity]]),MEDIAN(Sales_Fact[Quantity]),Sales_Fact[[#This Row],[Quantity]])</f>
        <v>2</v>
      </c>
      <c r="G1013" s="1">
        <f>IF(ISBLANK(Sales_Fact[[#This Row],[Unit_Price]]),MEDIAN(Sales_Fact[Unit_Price]),Sales_Fact[[#This Row],[Unit_Price]])</f>
        <v>358.36</v>
      </c>
      <c r="H1013" s="2">
        <f>IF(ISBLANK(Sales_Fact[[#This Row],[Discount]]),MEDIAN(Sales_Fact[Discount]),Sales_Fact[[#This Row],[Discount]])</f>
        <v>0.05</v>
      </c>
      <c r="I1013" t="s">
        <v>1861</v>
      </c>
      <c r="J1013" s="1">
        <f>Sales_Fact[[#This Row],[Quantity2]]*Sales_Fact[[#This Row],[Unit_Price3]]*(1-Sales_Fact[[#This Row],[Discount4]])</f>
        <v>680.88400000000001</v>
      </c>
      <c r="K1013" s="1">
        <f>Sales_Fact[[#This Row],[Quantity2]]*Sales_Fact[[#This Row],[Unit_Price3]]</f>
        <v>716.72</v>
      </c>
      <c r="L1013" s="1">
        <f>Sales_Fact[[#This Row],[Gross Amount]]*Sales_Fact[[#This Row],[Discount4]]</f>
        <v>35.836000000000006</v>
      </c>
      <c r="M1013" s="1" t="str">
        <f>IF(Sales_Fact[[#This Row],[Total_Amount5]]&gt;1000,"High Value","Standard")</f>
        <v>Standard</v>
      </c>
      <c r="N1013" s="1" t="str">
        <f>_xlfn.XLOOKUP(D1013,Product_Dim!$A$2:$A$101,Product_Dim!$B$2:$B$101,"Not Found")</f>
        <v>Sports Wrist Sweatbands</v>
      </c>
      <c r="O1013" s="1" t="str">
        <f>_xlfn.XLOOKUP(D1013,Product_Dim!$A$2:$A$101,Product_Dim!$C$2:$C$101)</f>
        <v>Sports</v>
      </c>
      <c r="P1013" s="1">
        <f>_xlfn.XLOOKUP(D1013,Product_Dim!$A$2:$A$101,Product_Dim!$H$2:$H$101)</f>
        <v>131.24</v>
      </c>
      <c r="Q1013" s="1" t="str">
        <f>_xlfn.XLOOKUP(C1013,'Customer_Dim'!$A$2:$A$501,'Customer_Dim'!$I$2:$I$501)</f>
        <v>Gold</v>
      </c>
      <c r="R1013" s="1" t="str">
        <f>_xlfn.XLOOKUP(C1013,'Customer_Dim'!$A$2:$A$501,'Customer_Dim'!$D$2:$D$501)</f>
        <v>Female</v>
      </c>
      <c r="S1013" s="1" t="str">
        <f>_xlfn.XLOOKUP(C1013,'Customer_Dim'!$A$2:$A$501,'Customer_Dim'!$L$2:$L$501)</f>
        <v>Middle Age</v>
      </c>
      <c r="T1013" s="1" t="str">
        <f>_xlfn.XLOOKUP(E1013,Store_Dim!$A$2:$A$21,Store_Dim!$C$2:$C$21)</f>
        <v>South</v>
      </c>
      <c r="U1013" s="1" t="str">
        <f>_xlfn.XLOOKUP(E1013,Store_Dim!$A$2:$A$21,Store_Dim!$E$2:$E$21)</f>
        <v>Online</v>
      </c>
      <c r="V1013" s="1">
        <f>Table8[[#This Row],[Cost]]*Table8[[#This Row],[Quantity]]</f>
        <v>262.48</v>
      </c>
      <c r="W1013" s="1">
        <f>Table8[[#This Row],[Total_Amount]]-Table8[[#This Row],[Total Cost]]</f>
        <v>418.404</v>
      </c>
    </row>
    <row r="1014" spans="1:23" hidden="1" x14ac:dyDescent="0.25">
      <c r="A1014" t="s">
        <v>3345</v>
      </c>
      <c r="B1014" s="3">
        <v>45943</v>
      </c>
      <c r="C1014" t="s">
        <v>773</v>
      </c>
      <c r="D1014" t="s">
        <v>1680</v>
      </c>
      <c r="E1014" t="s">
        <v>1899</v>
      </c>
      <c r="F1014" s="4">
        <f>IF(ISBLANK(Sales_Fact[[#This Row],[Quantity]]),MEDIAN(Sales_Fact[Quantity]),Sales_Fact[[#This Row],[Quantity]])</f>
        <v>4</v>
      </c>
      <c r="G1014" s="1">
        <f>IF(ISBLANK(Sales_Fact[[#This Row],[Unit_Price]]),MEDIAN(Sales_Fact[Unit_Price]),Sales_Fact[[#This Row],[Unit_Price]])</f>
        <v>85.62</v>
      </c>
      <c r="H1014" s="2">
        <f>IF(ISBLANK(Sales_Fact[[#This Row],[Discount]]),MEDIAN(Sales_Fact[Discount]),Sales_Fact[[#This Row],[Discount]])</f>
        <v>0.28000000000000003</v>
      </c>
      <c r="I1014" t="s">
        <v>1861</v>
      </c>
      <c r="J1014" s="1">
        <f>Sales_Fact[[#This Row],[Quantity2]]*Sales_Fact[[#This Row],[Unit_Price3]]*(1-Sales_Fact[[#This Row],[Discount4]])</f>
        <v>246.5856</v>
      </c>
      <c r="K1014" s="1">
        <f>Sales_Fact[[#This Row],[Quantity2]]*Sales_Fact[[#This Row],[Unit_Price3]]</f>
        <v>342.48</v>
      </c>
      <c r="L1014" s="1">
        <f>Sales_Fact[[#This Row],[Gross Amount]]*Sales_Fact[[#This Row],[Discount4]]</f>
        <v>95.894400000000019</v>
      </c>
      <c r="M1014" s="1" t="str">
        <f>IF(Sales_Fact[[#This Row],[Total_Amount5]]&gt;1000,"High Value","Standard")</f>
        <v>Standard</v>
      </c>
      <c r="N1014" s="1" t="str">
        <f>_xlfn.XLOOKUP(D1014,Product_Dim!$A$2:$A$101,Product_Dim!$B$2:$B$101,"Not Found")</f>
        <v>USB External Hard Drive</v>
      </c>
      <c r="O1014" s="1" t="str">
        <f>_xlfn.XLOOKUP(D1014,Product_Dim!$A$2:$A$101,Product_Dim!$C$2:$C$101)</f>
        <v>Electronics</v>
      </c>
      <c r="P1014" s="1">
        <f>_xlfn.XLOOKUP(D1014,Product_Dim!$A$2:$A$101,Product_Dim!$H$2:$H$101)</f>
        <v>253.33</v>
      </c>
      <c r="Q1014" s="1" t="str">
        <f>_xlfn.XLOOKUP(C1014,'Customer_Dim'!$A$2:$A$501,'Customer_Dim'!$I$2:$I$501)</f>
        <v>Platinum</v>
      </c>
      <c r="R1014" s="1" t="str">
        <f>_xlfn.XLOOKUP(C1014,'Customer_Dim'!$A$2:$A$501,'Customer_Dim'!$D$2:$D$501)</f>
        <v>Male</v>
      </c>
      <c r="S1014" s="1" t="str">
        <f>_xlfn.XLOOKUP(C1014,'Customer_Dim'!$A$2:$A$501,'Customer_Dim'!$L$2:$L$501)</f>
        <v>Middle Age</v>
      </c>
      <c r="T1014" s="1" t="str">
        <f>_xlfn.XLOOKUP(E1014,Store_Dim!$A$2:$A$21,Store_Dim!$C$2:$C$21)</f>
        <v>East</v>
      </c>
      <c r="U1014" s="1" t="str">
        <f>_xlfn.XLOOKUP(E1014,Store_Dim!$A$2:$A$21,Store_Dim!$E$2:$E$21)</f>
        <v>Flagship</v>
      </c>
      <c r="V1014" s="1">
        <f>Table8[[#This Row],[Cost]]*Table8[[#This Row],[Quantity]]</f>
        <v>1013.32</v>
      </c>
      <c r="W1014" s="1">
        <f>Table8[[#This Row],[Total_Amount]]-Table8[[#This Row],[Total Cost]]</f>
        <v>-766.73440000000005</v>
      </c>
    </row>
    <row r="1015" spans="1:23" hidden="1" x14ac:dyDescent="0.25">
      <c r="A1015" t="s">
        <v>1945</v>
      </c>
      <c r="B1015" s="3">
        <v>45716</v>
      </c>
      <c r="C1015" t="s">
        <v>776</v>
      </c>
      <c r="D1015" t="s">
        <v>1608</v>
      </c>
      <c r="E1015" t="s">
        <v>1872</v>
      </c>
      <c r="F1015" s="4">
        <f>IF(ISBLANK(Sales_Fact[[#This Row],[Quantity]]),MEDIAN(Sales_Fact[Quantity]),Sales_Fact[[#This Row],[Quantity]])</f>
        <v>4</v>
      </c>
      <c r="G1015" s="1">
        <f>IF(ISBLANK(Sales_Fact[[#This Row],[Unit_Price]]),MEDIAN(Sales_Fact[Unit_Price]),Sales_Fact[[#This Row],[Unit_Price]])</f>
        <v>929.26</v>
      </c>
      <c r="H1015" s="2">
        <f>IF(ISBLANK(Sales_Fact[[#This Row],[Discount]]),MEDIAN(Sales_Fact[Discount]),Sales_Fact[[#This Row],[Discount]])</f>
        <v>0.23</v>
      </c>
      <c r="I1015" t="s">
        <v>1864</v>
      </c>
      <c r="J1015" s="1">
        <f>Sales_Fact[[#This Row],[Quantity2]]*Sales_Fact[[#This Row],[Unit_Price3]]*(1-Sales_Fact[[#This Row],[Discount4]])</f>
        <v>2862.1208000000001</v>
      </c>
      <c r="K1015" s="1">
        <f>Sales_Fact[[#This Row],[Quantity2]]*Sales_Fact[[#This Row],[Unit_Price3]]</f>
        <v>3717.04</v>
      </c>
      <c r="L1015" s="1">
        <f>Sales_Fact[[#This Row],[Gross Amount]]*Sales_Fact[[#This Row],[Discount4]]</f>
        <v>854.91920000000005</v>
      </c>
      <c r="M1015" s="1" t="str">
        <f>IF(Sales_Fact[[#This Row],[Total_Amount5]]&gt;1000,"High Value","Standard")</f>
        <v>High Value</v>
      </c>
      <c r="N1015" s="1" t="str">
        <f>_xlfn.XLOOKUP(D1015,Product_Dim!$A$2:$A$101,Product_Dim!$B$2:$B$101,"Not Found")</f>
        <v>Knee Support Brace</v>
      </c>
      <c r="O1015" s="1" t="str">
        <f>_xlfn.XLOOKUP(D1015,Product_Dim!$A$2:$A$101,Product_Dim!$C$2:$C$101)</f>
        <v>Sports</v>
      </c>
      <c r="P1015" s="1">
        <f>_xlfn.XLOOKUP(D1015,Product_Dim!$A$2:$A$101,Product_Dim!$H$2:$H$101)</f>
        <v>21.34</v>
      </c>
      <c r="Q1015" s="1" t="str">
        <f>_xlfn.XLOOKUP(C1015,'Customer_Dim'!$A$2:$A$501,'Customer_Dim'!$I$2:$I$501)</f>
        <v>Platinum</v>
      </c>
      <c r="R1015" s="1" t="str">
        <f>_xlfn.XLOOKUP(C1015,'Customer_Dim'!$A$2:$A$501,'Customer_Dim'!$D$2:$D$501)</f>
        <v>Female</v>
      </c>
      <c r="S1015" s="1" t="str">
        <f>_xlfn.XLOOKUP(C1015,'Customer_Dim'!$A$2:$A$501,'Customer_Dim'!$L$2:$L$501)</f>
        <v>Senior</v>
      </c>
      <c r="T1015" s="1" t="str">
        <f>_xlfn.XLOOKUP(E1015,Store_Dim!$A$2:$A$21,Store_Dim!$C$2:$C$21)</f>
        <v>South</v>
      </c>
      <c r="U1015" s="1" t="str">
        <f>_xlfn.XLOOKUP(E1015,Store_Dim!$A$2:$A$21,Store_Dim!$E$2:$E$21)</f>
        <v>Online</v>
      </c>
      <c r="V1015" s="1">
        <f>Table8[[#This Row],[Cost]]*Table8[[#This Row],[Quantity]]</f>
        <v>85.36</v>
      </c>
      <c r="W1015" s="1">
        <f>Table8[[#This Row],[Total_Amount]]-Table8[[#This Row],[Total Cost]]</f>
        <v>2776.7608</v>
      </c>
    </row>
    <row r="1016" spans="1:23" hidden="1" x14ac:dyDescent="0.25">
      <c r="A1016" t="s">
        <v>2780</v>
      </c>
      <c r="B1016" s="3">
        <v>45895</v>
      </c>
      <c r="C1016" t="s">
        <v>776</v>
      </c>
      <c r="D1016" t="s">
        <v>1827</v>
      </c>
      <c r="E1016" t="s">
        <v>1879</v>
      </c>
      <c r="F1016" s="4">
        <f>IF(ISBLANK(Sales_Fact[[#This Row],[Quantity]]),MEDIAN(Sales_Fact[Quantity]),Sales_Fact[[#This Row],[Quantity]])</f>
        <v>2</v>
      </c>
      <c r="G1016" s="1">
        <f>IF(ISBLANK(Sales_Fact[[#This Row],[Unit_Price]]),MEDIAN(Sales_Fact[Unit_Price]),Sales_Fact[[#This Row],[Unit_Price]])</f>
        <v>92.64</v>
      </c>
      <c r="H1016" s="2">
        <f>IF(ISBLANK(Sales_Fact[[#This Row],[Discount]]),MEDIAN(Sales_Fact[Discount]),Sales_Fact[[#This Row],[Discount]])</f>
        <v>0.14000000000000001</v>
      </c>
      <c r="I1016" t="s">
        <v>1868</v>
      </c>
      <c r="J1016" s="1">
        <f>Sales_Fact[[#This Row],[Quantity2]]*Sales_Fact[[#This Row],[Unit_Price3]]*(1-Sales_Fact[[#This Row],[Discount4]])</f>
        <v>159.3408</v>
      </c>
      <c r="K1016" s="1">
        <f>Sales_Fact[[#This Row],[Quantity2]]*Sales_Fact[[#This Row],[Unit_Price3]]</f>
        <v>185.28</v>
      </c>
      <c r="L1016" s="1">
        <f>Sales_Fact[[#This Row],[Gross Amount]]*Sales_Fact[[#This Row],[Discount4]]</f>
        <v>25.939200000000003</v>
      </c>
      <c r="M1016" s="1" t="str">
        <f>IF(Sales_Fact[[#This Row],[Total_Amount5]]&gt;1000,"High Value","Standard")</f>
        <v>Standard</v>
      </c>
      <c r="N1016" s="1" t="str">
        <f>_xlfn.XLOOKUP(D1016,Product_Dim!$A$2:$A$101,Product_Dim!$B$2:$B$101,"Not Found")</f>
        <v>Microwave Oven</v>
      </c>
      <c r="O1016" s="1" t="str">
        <f>_xlfn.XLOOKUP(D1016,Product_Dim!$A$2:$A$101,Product_Dim!$C$2:$C$101)</f>
        <v>Home</v>
      </c>
      <c r="P1016" s="1">
        <f>_xlfn.XLOOKUP(D1016,Product_Dim!$A$2:$A$101,Product_Dim!$H$2:$H$101)</f>
        <v>447.43</v>
      </c>
      <c r="Q1016" s="1" t="str">
        <f>_xlfn.XLOOKUP(C1016,'Customer_Dim'!$A$2:$A$501,'Customer_Dim'!$I$2:$I$501)</f>
        <v>Platinum</v>
      </c>
      <c r="R1016" s="1" t="str">
        <f>_xlfn.XLOOKUP(C1016,'Customer_Dim'!$A$2:$A$501,'Customer_Dim'!$D$2:$D$501)</f>
        <v>Female</v>
      </c>
      <c r="S1016" s="1" t="str">
        <f>_xlfn.XLOOKUP(C1016,'Customer_Dim'!$A$2:$A$501,'Customer_Dim'!$L$2:$L$501)</f>
        <v>Senior</v>
      </c>
      <c r="T1016" s="1" t="str">
        <f>_xlfn.XLOOKUP(E1016,Store_Dim!$A$2:$A$21,Store_Dim!$C$2:$C$21)</f>
        <v>East</v>
      </c>
      <c r="U1016" s="1" t="str">
        <f>_xlfn.XLOOKUP(E1016,Store_Dim!$A$2:$A$21,Store_Dim!$E$2:$E$21)</f>
        <v>Flagship</v>
      </c>
      <c r="V1016" s="1">
        <f>Table8[[#This Row],[Cost]]*Table8[[#This Row],[Quantity]]</f>
        <v>894.86</v>
      </c>
      <c r="W1016" s="1">
        <f>Table8[[#This Row],[Total_Amount]]-Table8[[#This Row],[Total Cost]]</f>
        <v>-735.51919999999996</v>
      </c>
    </row>
    <row r="1017" spans="1:23" hidden="1" x14ac:dyDescent="0.25">
      <c r="A1017" t="s">
        <v>3124</v>
      </c>
      <c r="B1017" s="3">
        <v>45908</v>
      </c>
      <c r="C1017" t="s">
        <v>776</v>
      </c>
      <c r="D1017" t="s">
        <v>1809</v>
      </c>
      <c r="E1017" t="s">
        <v>1872</v>
      </c>
      <c r="F1017" s="4">
        <f>IF(ISBLANK(Sales_Fact[[#This Row],[Quantity]]),MEDIAN(Sales_Fact[Quantity]),Sales_Fact[[#This Row],[Quantity]])</f>
        <v>4</v>
      </c>
      <c r="G1017" s="1">
        <f>IF(ISBLANK(Sales_Fact[[#This Row],[Unit_Price]]),MEDIAN(Sales_Fact[Unit_Price]),Sales_Fact[[#This Row],[Unit_Price]])</f>
        <v>139.05000000000001</v>
      </c>
      <c r="H1017" s="2">
        <f>IF(ISBLANK(Sales_Fact[[#This Row],[Discount]]),MEDIAN(Sales_Fact[Discount]),Sales_Fact[[#This Row],[Discount]])</f>
        <v>0.28999999999999998</v>
      </c>
      <c r="I1017" t="s">
        <v>1868</v>
      </c>
      <c r="J1017" s="1">
        <f>Sales_Fact[[#This Row],[Quantity2]]*Sales_Fact[[#This Row],[Unit_Price3]]*(1-Sales_Fact[[#This Row],[Discount4]])</f>
        <v>394.90199999999999</v>
      </c>
      <c r="K1017" s="1">
        <f>Sales_Fact[[#This Row],[Quantity2]]*Sales_Fact[[#This Row],[Unit_Price3]]</f>
        <v>556.20000000000005</v>
      </c>
      <c r="L1017" s="1">
        <f>Sales_Fact[[#This Row],[Gross Amount]]*Sales_Fact[[#This Row],[Discount4]]</f>
        <v>161.298</v>
      </c>
      <c r="M1017" s="1" t="str">
        <f>IF(Sales_Fact[[#This Row],[Total_Amount5]]&gt;1000,"High Value","Standard")</f>
        <v>Standard</v>
      </c>
      <c r="N1017" s="1" t="str">
        <f>_xlfn.XLOOKUP(D1017,Product_Dim!$A$2:$A$101,Product_Dim!$B$2:$B$101,"Not Found")</f>
        <v>Kitchen Cutting Board</v>
      </c>
      <c r="O1017" s="1" t="str">
        <f>_xlfn.XLOOKUP(D1017,Product_Dim!$A$2:$A$101,Product_Dim!$C$2:$C$101)</f>
        <v>Home</v>
      </c>
      <c r="P1017" s="1">
        <f>_xlfn.XLOOKUP(D1017,Product_Dim!$A$2:$A$101,Product_Dim!$H$2:$H$101)</f>
        <v>176.07</v>
      </c>
      <c r="Q1017" s="1" t="str">
        <f>_xlfn.XLOOKUP(C1017,'Customer_Dim'!$A$2:$A$501,'Customer_Dim'!$I$2:$I$501)</f>
        <v>Platinum</v>
      </c>
      <c r="R1017" s="1" t="str">
        <f>_xlfn.XLOOKUP(C1017,'Customer_Dim'!$A$2:$A$501,'Customer_Dim'!$D$2:$D$501)</f>
        <v>Female</v>
      </c>
      <c r="S1017" s="1" t="str">
        <f>_xlfn.XLOOKUP(C1017,'Customer_Dim'!$A$2:$A$501,'Customer_Dim'!$L$2:$L$501)</f>
        <v>Senior</v>
      </c>
      <c r="T1017" s="1" t="str">
        <f>_xlfn.XLOOKUP(E1017,Store_Dim!$A$2:$A$21,Store_Dim!$C$2:$C$21)</f>
        <v>South</v>
      </c>
      <c r="U1017" s="1" t="str">
        <f>_xlfn.XLOOKUP(E1017,Store_Dim!$A$2:$A$21,Store_Dim!$E$2:$E$21)</f>
        <v>Online</v>
      </c>
      <c r="V1017" s="1">
        <f>Table8[[#This Row],[Cost]]*Table8[[#This Row],[Quantity]]</f>
        <v>704.28</v>
      </c>
      <c r="W1017" s="1">
        <f>Table8[[#This Row],[Total_Amount]]-Table8[[#This Row],[Total Cost]]</f>
        <v>-309.37799999999999</v>
      </c>
    </row>
    <row r="1018" spans="1:23" hidden="1" x14ac:dyDescent="0.25">
      <c r="A1018" t="s">
        <v>2667</v>
      </c>
      <c r="B1018" s="3">
        <v>45386</v>
      </c>
      <c r="C1018" t="s">
        <v>776</v>
      </c>
      <c r="D1018" t="s">
        <v>1809</v>
      </c>
      <c r="E1018" t="s">
        <v>1860</v>
      </c>
      <c r="F1018" s="4">
        <f>IF(ISBLANK(Sales_Fact[[#This Row],[Quantity]]),MEDIAN(Sales_Fact[Quantity]),Sales_Fact[[#This Row],[Quantity]])</f>
        <v>3</v>
      </c>
      <c r="G1018" s="1">
        <f>IF(ISBLANK(Sales_Fact[[#This Row],[Unit_Price]]),MEDIAN(Sales_Fact[Unit_Price]),Sales_Fact[[#This Row],[Unit_Price]])</f>
        <v>155.87</v>
      </c>
      <c r="H1018" s="2">
        <f>IF(ISBLANK(Sales_Fact[[#This Row],[Discount]]),MEDIAN(Sales_Fact[Discount]),Sales_Fact[[#This Row],[Discount]])</f>
        <v>0.03</v>
      </c>
      <c r="I1018" t="s">
        <v>1861</v>
      </c>
      <c r="J1018" s="1">
        <f>Sales_Fact[[#This Row],[Quantity2]]*Sales_Fact[[#This Row],[Unit_Price3]]*(1-Sales_Fact[[#This Row],[Discount4]])</f>
        <v>453.58170000000001</v>
      </c>
      <c r="K1018" s="1">
        <f>Sales_Fact[[#This Row],[Quantity2]]*Sales_Fact[[#This Row],[Unit_Price3]]</f>
        <v>467.61</v>
      </c>
      <c r="L1018" s="1">
        <f>Sales_Fact[[#This Row],[Gross Amount]]*Sales_Fact[[#This Row],[Discount4]]</f>
        <v>14.0283</v>
      </c>
      <c r="M1018" s="1" t="str">
        <f>IF(Sales_Fact[[#This Row],[Total_Amount5]]&gt;1000,"High Value","Standard")</f>
        <v>Standard</v>
      </c>
      <c r="N1018" s="1" t="str">
        <f>_xlfn.XLOOKUP(D1018,Product_Dim!$A$2:$A$101,Product_Dim!$B$2:$B$101,"Not Found")</f>
        <v>Kitchen Cutting Board</v>
      </c>
      <c r="O1018" s="1" t="str">
        <f>_xlfn.XLOOKUP(D1018,Product_Dim!$A$2:$A$101,Product_Dim!$C$2:$C$101)</f>
        <v>Home</v>
      </c>
      <c r="P1018" s="1">
        <f>_xlfn.XLOOKUP(D1018,Product_Dim!$A$2:$A$101,Product_Dim!$H$2:$H$101)</f>
        <v>176.07</v>
      </c>
      <c r="Q1018" s="1" t="str">
        <f>_xlfn.XLOOKUP(C1018,'Customer_Dim'!$A$2:$A$501,'Customer_Dim'!$I$2:$I$501)</f>
        <v>Platinum</v>
      </c>
      <c r="R1018" s="1" t="str">
        <f>_xlfn.XLOOKUP(C1018,'Customer_Dim'!$A$2:$A$501,'Customer_Dim'!$D$2:$D$501)</f>
        <v>Female</v>
      </c>
      <c r="S1018" s="1" t="str">
        <f>_xlfn.XLOOKUP(C1018,'Customer_Dim'!$A$2:$A$501,'Customer_Dim'!$L$2:$L$501)</f>
        <v>Senior</v>
      </c>
      <c r="T1018" s="1" t="str">
        <f>_xlfn.XLOOKUP(E1018,Store_Dim!$A$2:$A$21,Store_Dim!$C$2:$C$21)</f>
        <v>North</v>
      </c>
      <c r="U1018" s="1" t="str">
        <f>_xlfn.XLOOKUP(E1018,Store_Dim!$A$2:$A$21,Store_Dim!$E$2:$E$21)</f>
        <v>Outlet</v>
      </c>
      <c r="V1018" s="1">
        <f>Table8[[#This Row],[Cost]]*Table8[[#This Row],[Quantity]]</f>
        <v>528.21</v>
      </c>
      <c r="W1018" s="1">
        <f>Table8[[#This Row],[Total_Amount]]-Table8[[#This Row],[Total Cost]]</f>
        <v>-74.628300000000024</v>
      </c>
    </row>
    <row r="1019" spans="1:23" hidden="1" x14ac:dyDescent="0.25">
      <c r="A1019" t="s">
        <v>2265</v>
      </c>
      <c r="B1019" s="3">
        <v>45240</v>
      </c>
      <c r="C1019" t="s">
        <v>776</v>
      </c>
      <c r="D1019" t="s">
        <v>1785</v>
      </c>
      <c r="E1019" t="s">
        <v>1883</v>
      </c>
      <c r="F1019" s="4">
        <f>IF(ISBLANK(Sales_Fact[[#This Row],[Quantity]]),MEDIAN(Sales_Fact[Quantity]),Sales_Fact[[#This Row],[Quantity]])</f>
        <v>4</v>
      </c>
      <c r="G1019" s="1">
        <f>IF(ISBLANK(Sales_Fact[[#This Row],[Unit_Price]]),MEDIAN(Sales_Fact[Unit_Price]),Sales_Fact[[#This Row],[Unit_Price]])</f>
        <v>115.42</v>
      </c>
      <c r="H1019" s="2">
        <f>IF(ISBLANK(Sales_Fact[[#This Row],[Discount]]),MEDIAN(Sales_Fact[Discount]),Sales_Fact[[#This Row],[Discount]])</f>
        <v>0.03</v>
      </c>
      <c r="I1019" t="s">
        <v>1868</v>
      </c>
      <c r="J1019" s="1">
        <f>Sales_Fact[[#This Row],[Quantity2]]*Sales_Fact[[#This Row],[Unit_Price3]]*(1-Sales_Fact[[#This Row],[Discount4]])</f>
        <v>447.82959999999997</v>
      </c>
      <c r="K1019" s="1">
        <f>Sales_Fact[[#This Row],[Quantity2]]*Sales_Fact[[#This Row],[Unit_Price3]]</f>
        <v>461.68</v>
      </c>
      <c r="L1019" s="1">
        <f>Sales_Fact[[#This Row],[Gross Amount]]*Sales_Fact[[#This Row],[Discount4]]</f>
        <v>13.8504</v>
      </c>
      <c r="M1019" s="1" t="str">
        <f>IF(Sales_Fact[[#This Row],[Total_Amount5]]&gt;1000,"High Value","Standard")</f>
        <v>Standard</v>
      </c>
      <c r="N1019" s="1" t="str">
        <f>_xlfn.XLOOKUP(D1019,Product_Dim!$A$2:$A$101,Product_Dim!$B$2:$B$101,"Not Found")</f>
        <v>Essential Oil Diffuser</v>
      </c>
      <c r="O1019" s="1" t="str">
        <f>_xlfn.XLOOKUP(D1019,Product_Dim!$A$2:$A$101,Product_Dim!$C$2:$C$101)</f>
        <v>Home</v>
      </c>
      <c r="P1019" s="1">
        <f>_xlfn.XLOOKUP(D1019,Product_Dim!$A$2:$A$101,Product_Dim!$H$2:$H$101)</f>
        <v>325.26</v>
      </c>
      <c r="Q1019" s="1" t="str">
        <f>_xlfn.XLOOKUP(C1019,'Customer_Dim'!$A$2:$A$501,'Customer_Dim'!$I$2:$I$501)</f>
        <v>Platinum</v>
      </c>
      <c r="R1019" s="1" t="str">
        <f>_xlfn.XLOOKUP(C1019,'Customer_Dim'!$A$2:$A$501,'Customer_Dim'!$D$2:$D$501)</f>
        <v>Female</v>
      </c>
      <c r="S1019" s="1" t="str">
        <f>_xlfn.XLOOKUP(C1019,'Customer_Dim'!$A$2:$A$501,'Customer_Dim'!$L$2:$L$501)</f>
        <v>Senior</v>
      </c>
      <c r="T1019" s="1" t="str">
        <f>_xlfn.XLOOKUP(E1019,Store_Dim!$A$2:$A$21,Store_Dim!$C$2:$C$21)</f>
        <v>North</v>
      </c>
      <c r="U1019" s="1" t="str">
        <f>_xlfn.XLOOKUP(E1019,Store_Dim!$A$2:$A$21,Store_Dim!$E$2:$E$21)</f>
        <v>Flagship</v>
      </c>
      <c r="V1019" s="1">
        <f>Table8[[#This Row],[Cost]]*Table8[[#This Row],[Quantity]]</f>
        <v>1301.04</v>
      </c>
      <c r="W1019" s="1">
        <f>Table8[[#This Row],[Total_Amount]]-Table8[[#This Row],[Total Cost]]</f>
        <v>-853.21039999999994</v>
      </c>
    </row>
    <row r="1020" spans="1:23" x14ac:dyDescent="0.25">
      <c r="A1020" t="s">
        <v>1895</v>
      </c>
      <c r="B1020" s="3">
        <v>45369</v>
      </c>
      <c r="C1020" t="s">
        <v>776</v>
      </c>
      <c r="D1020" t="s">
        <v>1731</v>
      </c>
      <c r="E1020" t="s">
        <v>1896</v>
      </c>
      <c r="F1020" s="4">
        <f>IF(ISBLANK(Sales_Fact[[#This Row],[Quantity]]),MEDIAN(Sales_Fact[Quantity]),Sales_Fact[[#This Row],[Quantity]])</f>
        <v>3</v>
      </c>
      <c r="G1020" s="21">
        <f>IF(ISBLANK(Sales_Fact[[#This Row],[Unit_Price]]),MEDIAN(Sales_Fact[Unit_Price]),Sales_Fact[[#This Row],[Unit_Price]])</f>
        <v>593.62</v>
      </c>
      <c r="H1020" s="2">
        <f>IF(ISBLANK(Sales_Fact[[#This Row],[Discount]]),MEDIAN(Sales_Fact[Discount]),Sales_Fact[[#This Row],[Discount]])</f>
        <v>0.08</v>
      </c>
      <c r="I1020" t="s">
        <v>1868</v>
      </c>
      <c r="J1020" s="21">
        <f>Sales_Fact[[#This Row],[Quantity2]]*Sales_Fact[[#This Row],[Unit_Price3]]*(1-Sales_Fact[[#This Row],[Discount4]])</f>
        <v>1638.3912000000003</v>
      </c>
      <c r="K1020" s="21">
        <f>Sales_Fact[[#This Row],[Quantity2]]*Sales_Fact[[#This Row],[Unit_Price3]]</f>
        <v>1780.8600000000001</v>
      </c>
      <c r="L1020" s="21">
        <f>Sales_Fact[[#This Row],[Gross Amount]]*Sales_Fact[[#This Row],[Discount4]]</f>
        <v>142.46880000000002</v>
      </c>
      <c r="M1020" s="1" t="str">
        <f>IF(Sales_Fact[[#This Row],[Total_Amount5]]&gt;1000,"High Value","Standard")</f>
        <v>High Value</v>
      </c>
      <c r="N1020" s="1" t="str">
        <f>_xlfn.XLOOKUP(D1020,Product_Dim!$A$2:$A$101,Product_Dim!$B$2:$B$101,"Not Found")</f>
        <v>Luxury Perfume Spray</v>
      </c>
      <c r="O1020" s="1" t="str">
        <f>_xlfn.XLOOKUP(D1020,Product_Dim!$A$2:$A$101,Product_Dim!$C$2:$C$101)</f>
        <v>Beauty</v>
      </c>
      <c r="P1020" s="1">
        <f>_xlfn.XLOOKUP(D1020,Product_Dim!$A$2:$A$101,Product_Dim!$H$2:$H$101)</f>
        <v>482.75</v>
      </c>
      <c r="Q1020" s="1" t="str">
        <f>_xlfn.XLOOKUP(C1020,'Customer_Dim'!$A$2:$A$501,'Customer_Dim'!$I$2:$I$501)</f>
        <v>Platinum</v>
      </c>
      <c r="R1020" s="1" t="str">
        <f>_xlfn.XLOOKUP(C1020,'Customer_Dim'!$A$2:$A$501,'Customer_Dim'!$D$2:$D$501)</f>
        <v>Female</v>
      </c>
      <c r="S1020" s="1" t="str">
        <f>_xlfn.XLOOKUP(C1020,'Customer_Dim'!$A$2:$A$501,'Customer_Dim'!$L$2:$L$501)</f>
        <v>Senior</v>
      </c>
      <c r="T1020" s="1" t="str">
        <f>_xlfn.XLOOKUP(E1020,Store_Dim!$A$2:$A$21,Store_Dim!$C$2:$C$21)</f>
        <v>East</v>
      </c>
      <c r="U1020" s="1" t="str">
        <f>_xlfn.XLOOKUP(E1020,Store_Dim!$A$2:$A$21,Store_Dim!$E$2:$E$21)</f>
        <v>Flagship</v>
      </c>
      <c r="V1020" s="21">
        <f>Table8[[#This Row],[Cost]]*Table8[[#This Row],[Quantity]]</f>
        <v>1448.25</v>
      </c>
      <c r="W1020" s="21">
        <f>Table8[[#This Row],[Total_Amount]]-Table8[[#This Row],[Total Cost]]</f>
        <v>190.14120000000025</v>
      </c>
    </row>
    <row r="1021" spans="1:23" hidden="1" x14ac:dyDescent="0.25">
      <c r="A1021" t="s">
        <v>2139</v>
      </c>
      <c r="B1021" s="3">
        <v>45876</v>
      </c>
      <c r="C1021" t="s">
        <v>779</v>
      </c>
      <c r="D1021" t="s">
        <v>1827</v>
      </c>
      <c r="E1021" t="s">
        <v>1899</v>
      </c>
      <c r="F1021" s="4">
        <f>IF(ISBLANK(Sales_Fact[[#This Row],[Quantity]]),MEDIAN(Sales_Fact[Quantity]),Sales_Fact[[#This Row],[Quantity]])</f>
        <v>2</v>
      </c>
      <c r="G1021" s="1">
        <f>IF(ISBLANK(Sales_Fact[[#This Row],[Unit_Price]]),MEDIAN(Sales_Fact[Unit_Price]),Sales_Fact[[#This Row],[Unit_Price]])</f>
        <v>825.04</v>
      </c>
      <c r="H1021" s="2">
        <f>IF(ISBLANK(Sales_Fact[[#This Row],[Discount]]),MEDIAN(Sales_Fact[Discount]),Sales_Fact[[#This Row],[Discount]])</f>
        <v>0.2</v>
      </c>
      <c r="I1021" t="s">
        <v>1861</v>
      </c>
      <c r="J1021" s="1">
        <f>Sales_Fact[[#This Row],[Quantity2]]*Sales_Fact[[#This Row],[Unit_Price3]]*(1-Sales_Fact[[#This Row],[Discount4]])</f>
        <v>1320.0640000000001</v>
      </c>
      <c r="K1021" s="1">
        <f>Sales_Fact[[#This Row],[Quantity2]]*Sales_Fact[[#This Row],[Unit_Price3]]</f>
        <v>1650.08</v>
      </c>
      <c r="L1021" s="1">
        <f>Sales_Fact[[#This Row],[Gross Amount]]*Sales_Fact[[#This Row],[Discount4]]</f>
        <v>330.01600000000002</v>
      </c>
      <c r="M1021" s="1" t="str">
        <f>IF(Sales_Fact[[#This Row],[Total_Amount5]]&gt;1000,"High Value","Standard")</f>
        <v>High Value</v>
      </c>
      <c r="N1021" s="1" t="str">
        <f>_xlfn.XLOOKUP(D1021,Product_Dim!$A$2:$A$101,Product_Dim!$B$2:$B$101,"Not Found")</f>
        <v>Microwave Oven</v>
      </c>
      <c r="O1021" s="1" t="str">
        <f>_xlfn.XLOOKUP(D1021,Product_Dim!$A$2:$A$101,Product_Dim!$C$2:$C$101)</f>
        <v>Home</v>
      </c>
      <c r="P1021" s="1">
        <f>_xlfn.XLOOKUP(D1021,Product_Dim!$A$2:$A$101,Product_Dim!$H$2:$H$101)</f>
        <v>447.43</v>
      </c>
      <c r="Q1021" s="1" t="str">
        <f>_xlfn.XLOOKUP(C1021,'Customer_Dim'!$A$2:$A$501,'Customer_Dim'!$I$2:$I$501)</f>
        <v>Platinum</v>
      </c>
      <c r="R1021" s="1" t="str">
        <f>_xlfn.XLOOKUP(C1021,'Customer_Dim'!$A$2:$A$501,'Customer_Dim'!$D$2:$D$501)</f>
        <v>Female</v>
      </c>
      <c r="S1021" s="1" t="str">
        <f>_xlfn.XLOOKUP(C1021,'Customer_Dim'!$A$2:$A$501,'Customer_Dim'!$L$2:$L$501)</f>
        <v>Senior</v>
      </c>
      <c r="T1021" s="1" t="str">
        <f>_xlfn.XLOOKUP(E1021,Store_Dim!$A$2:$A$21,Store_Dim!$C$2:$C$21)</f>
        <v>East</v>
      </c>
      <c r="U1021" s="1" t="str">
        <f>_xlfn.XLOOKUP(E1021,Store_Dim!$A$2:$A$21,Store_Dim!$E$2:$E$21)</f>
        <v>Flagship</v>
      </c>
      <c r="V1021" s="1">
        <f>Table8[[#This Row],[Cost]]*Table8[[#This Row],[Quantity]]</f>
        <v>894.86</v>
      </c>
      <c r="W1021" s="1">
        <f>Table8[[#This Row],[Total_Amount]]-Table8[[#This Row],[Total Cost]]</f>
        <v>425.20400000000006</v>
      </c>
    </row>
    <row r="1022" spans="1:23" hidden="1" x14ac:dyDescent="0.25">
      <c r="A1022" t="s">
        <v>2380</v>
      </c>
      <c r="B1022" s="3">
        <v>45501</v>
      </c>
      <c r="C1022" t="s">
        <v>779</v>
      </c>
      <c r="D1022" t="s">
        <v>1605</v>
      </c>
      <c r="E1022" t="s">
        <v>1879</v>
      </c>
      <c r="F1022" s="4">
        <f>IF(ISBLANK(Sales_Fact[[#This Row],[Quantity]]),MEDIAN(Sales_Fact[Quantity]),Sales_Fact[[#This Row],[Quantity]])</f>
        <v>1</v>
      </c>
      <c r="G1022" s="1">
        <f>IF(ISBLANK(Sales_Fact[[#This Row],[Unit_Price]]),MEDIAN(Sales_Fact[Unit_Price]),Sales_Fact[[#This Row],[Unit_Price]])</f>
        <v>963.76</v>
      </c>
      <c r="H1022" s="2">
        <f>IF(ISBLANK(Sales_Fact[[#This Row],[Discount]]),MEDIAN(Sales_Fact[Discount]),Sales_Fact[[#This Row],[Discount]])</f>
        <v>0.14000000000000001</v>
      </c>
      <c r="I1022" t="s">
        <v>1868</v>
      </c>
      <c r="J1022" s="1">
        <f>Sales_Fact[[#This Row],[Quantity2]]*Sales_Fact[[#This Row],[Unit_Price3]]*(1-Sales_Fact[[#This Row],[Discount4]])</f>
        <v>828.83359999999993</v>
      </c>
      <c r="K1022" s="1">
        <f>Sales_Fact[[#This Row],[Quantity2]]*Sales_Fact[[#This Row],[Unit_Price3]]</f>
        <v>963.76</v>
      </c>
      <c r="L1022" s="1">
        <f>Sales_Fact[[#This Row],[Gross Amount]]*Sales_Fact[[#This Row],[Discount4]]</f>
        <v>134.9264</v>
      </c>
      <c r="M1022" s="1" t="str">
        <f>IF(Sales_Fact[[#This Row],[Total_Amount5]]&gt;1000,"High Value","Standard")</f>
        <v>Standard</v>
      </c>
      <c r="N1022" s="1" t="str">
        <f>_xlfn.XLOOKUP(D1022,Product_Dim!$A$2:$A$101,Product_Dim!$B$2:$B$101,"Not Found")</f>
        <v>Women's Denim Jeans</v>
      </c>
      <c r="O1022" s="1" t="str">
        <f>_xlfn.XLOOKUP(D1022,Product_Dim!$A$2:$A$101,Product_Dim!$C$2:$C$101)</f>
        <v>Clothing</v>
      </c>
      <c r="P1022" s="1">
        <f>_xlfn.XLOOKUP(D1022,Product_Dim!$A$2:$A$101,Product_Dim!$H$2:$H$101)</f>
        <v>242.96499999999997</v>
      </c>
      <c r="Q1022" s="1" t="str">
        <f>_xlfn.XLOOKUP(C1022,'Customer_Dim'!$A$2:$A$501,'Customer_Dim'!$I$2:$I$501)</f>
        <v>Platinum</v>
      </c>
      <c r="R1022" s="1" t="str">
        <f>_xlfn.XLOOKUP(C1022,'Customer_Dim'!$A$2:$A$501,'Customer_Dim'!$D$2:$D$501)</f>
        <v>Female</v>
      </c>
      <c r="S1022" s="1" t="str">
        <f>_xlfn.XLOOKUP(C1022,'Customer_Dim'!$A$2:$A$501,'Customer_Dim'!$L$2:$L$501)</f>
        <v>Senior</v>
      </c>
      <c r="T1022" s="1" t="str">
        <f>_xlfn.XLOOKUP(E1022,Store_Dim!$A$2:$A$21,Store_Dim!$C$2:$C$21)</f>
        <v>East</v>
      </c>
      <c r="U1022" s="1" t="str">
        <f>_xlfn.XLOOKUP(E1022,Store_Dim!$A$2:$A$21,Store_Dim!$E$2:$E$21)</f>
        <v>Flagship</v>
      </c>
      <c r="V1022" s="1">
        <f>Table8[[#This Row],[Cost]]*Table8[[#This Row],[Quantity]]</f>
        <v>242.96499999999997</v>
      </c>
      <c r="W1022" s="1">
        <f>Table8[[#This Row],[Total_Amount]]-Table8[[#This Row],[Total Cost]]</f>
        <v>585.86860000000001</v>
      </c>
    </row>
    <row r="1023" spans="1:23" hidden="1" x14ac:dyDescent="0.25">
      <c r="A1023" t="s">
        <v>3527</v>
      </c>
      <c r="B1023" s="3">
        <v>45478</v>
      </c>
      <c r="C1023" t="s">
        <v>779</v>
      </c>
      <c r="D1023" t="s">
        <v>1629</v>
      </c>
      <c r="E1023" t="s">
        <v>1863</v>
      </c>
      <c r="F1023" s="4">
        <f>IF(ISBLANK(Sales_Fact[[#This Row],[Quantity]]),MEDIAN(Sales_Fact[Quantity]),Sales_Fact[[#This Row],[Quantity]])</f>
        <v>1</v>
      </c>
      <c r="G1023" s="1">
        <f>IF(ISBLANK(Sales_Fact[[#This Row],[Unit_Price]]),MEDIAN(Sales_Fact[Unit_Price]),Sales_Fact[[#This Row],[Unit_Price]])</f>
        <v>238.24</v>
      </c>
      <c r="H1023" s="2">
        <f>IF(ISBLANK(Sales_Fact[[#This Row],[Discount]]),MEDIAN(Sales_Fact[Discount]),Sales_Fact[[#This Row],[Discount]])</f>
        <v>0.12</v>
      </c>
      <c r="I1023" t="s">
        <v>1868</v>
      </c>
      <c r="J1023" s="1">
        <f>Sales_Fact[[#This Row],[Quantity2]]*Sales_Fact[[#This Row],[Unit_Price3]]*(1-Sales_Fact[[#This Row],[Discount4]])</f>
        <v>209.65120000000002</v>
      </c>
      <c r="K1023" s="1">
        <f>Sales_Fact[[#This Row],[Quantity2]]*Sales_Fact[[#This Row],[Unit_Price3]]</f>
        <v>238.24</v>
      </c>
      <c r="L1023" s="1">
        <f>Sales_Fact[[#This Row],[Gross Amount]]*Sales_Fact[[#This Row],[Discount4]]</f>
        <v>28.588799999999999</v>
      </c>
      <c r="M1023" s="1" t="str">
        <f>IF(Sales_Fact[[#This Row],[Total_Amount5]]&gt;1000,"High Value","Standard")</f>
        <v>Standard</v>
      </c>
      <c r="N1023" s="1" t="str">
        <f>_xlfn.XLOOKUP(D1023,Product_Dim!$A$2:$A$101,Product_Dim!$B$2:$B$101,"Not Found")</f>
        <v>Wireless Bluetooth Speaker</v>
      </c>
      <c r="O1023" s="1" t="str">
        <f>_xlfn.XLOOKUP(D1023,Product_Dim!$A$2:$A$101,Product_Dim!$C$2:$C$101)</f>
        <v>Electronics</v>
      </c>
      <c r="P1023" s="1">
        <f>_xlfn.XLOOKUP(D1023,Product_Dim!$A$2:$A$101,Product_Dim!$H$2:$H$101)</f>
        <v>322.41000000000003</v>
      </c>
      <c r="Q1023" s="1" t="str">
        <f>_xlfn.XLOOKUP(C1023,'Customer_Dim'!$A$2:$A$501,'Customer_Dim'!$I$2:$I$501)</f>
        <v>Platinum</v>
      </c>
      <c r="R1023" s="1" t="str">
        <f>_xlfn.XLOOKUP(C1023,'Customer_Dim'!$A$2:$A$501,'Customer_Dim'!$D$2:$D$501)</f>
        <v>Female</v>
      </c>
      <c r="S1023" s="1" t="str">
        <f>_xlfn.XLOOKUP(C1023,'Customer_Dim'!$A$2:$A$501,'Customer_Dim'!$L$2:$L$501)</f>
        <v>Senior</v>
      </c>
      <c r="T1023" s="1" t="str">
        <f>_xlfn.XLOOKUP(E1023,Store_Dim!$A$2:$A$21,Store_Dim!$C$2:$C$21)</f>
        <v>North</v>
      </c>
      <c r="U1023" s="1" t="str">
        <f>_xlfn.XLOOKUP(E1023,Store_Dim!$A$2:$A$21,Store_Dim!$E$2:$E$21)</f>
        <v>Flagship</v>
      </c>
      <c r="V1023" s="1">
        <f>Table8[[#This Row],[Cost]]*Table8[[#This Row],[Quantity]]</f>
        <v>322.41000000000003</v>
      </c>
      <c r="W1023" s="1">
        <f>Table8[[#This Row],[Total_Amount]]-Table8[[#This Row],[Total Cost]]</f>
        <v>-112.75880000000001</v>
      </c>
    </row>
    <row r="1024" spans="1:23" hidden="1" x14ac:dyDescent="0.25">
      <c r="A1024" t="s">
        <v>2580</v>
      </c>
      <c r="B1024" s="3">
        <v>45650</v>
      </c>
      <c r="C1024" t="s">
        <v>779</v>
      </c>
      <c r="D1024" t="s">
        <v>1629</v>
      </c>
      <c r="E1024" t="s">
        <v>1892</v>
      </c>
      <c r="F1024" s="4">
        <f>IF(ISBLANK(Sales_Fact[[#This Row],[Quantity]]),MEDIAN(Sales_Fact[Quantity]),Sales_Fact[[#This Row],[Quantity]])</f>
        <v>1</v>
      </c>
      <c r="G1024" s="1">
        <f>IF(ISBLANK(Sales_Fact[[#This Row],[Unit_Price]]),MEDIAN(Sales_Fact[Unit_Price]),Sales_Fact[[#This Row],[Unit_Price]])</f>
        <v>756.63</v>
      </c>
      <c r="H1024" s="2">
        <f>IF(ISBLANK(Sales_Fact[[#This Row],[Discount]]),MEDIAN(Sales_Fact[Discount]),Sales_Fact[[#This Row],[Discount]])</f>
        <v>0.04</v>
      </c>
      <c r="I1024" t="s">
        <v>1868</v>
      </c>
      <c r="J1024" s="1">
        <f>Sales_Fact[[#This Row],[Quantity2]]*Sales_Fact[[#This Row],[Unit_Price3]]*(1-Sales_Fact[[#This Row],[Discount4]])</f>
        <v>726.36479999999995</v>
      </c>
      <c r="K1024" s="1">
        <f>Sales_Fact[[#This Row],[Quantity2]]*Sales_Fact[[#This Row],[Unit_Price3]]</f>
        <v>756.63</v>
      </c>
      <c r="L1024" s="1">
        <f>Sales_Fact[[#This Row],[Gross Amount]]*Sales_Fact[[#This Row],[Discount4]]</f>
        <v>30.2652</v>
      </c>
      <c r="M1024" s="1" t="str">
        <f>IF(Sales_Fact[[#This Row],[Total_Amount5]]&gt;1000,"High Value","Standard")</f>
        <v>Standard</v>
      </c>
      <c r="N1024" s="1" t="str">
        <f>_xlfn.XLOOKUP(D1024,Product_Dim!$A$2:$A$101,Product_Dim!$B$2:$B$101,"Not Found")</f>
        <v>Wireless Bluetooth Speaker</v>
      </c>
      <c r="O1024" s="1" t="str">
        <f>_xlfn.XLOOKUP(D1024,Product_Dim!$A$2:$A$101,Product_Dim!$C$2:$C$101)</f>
        <v>Electronics</v>
      </c>
      <c r="P1024" s="1">
        <f>_xlfn.XLOOKUP(D1024,Product_Dim!$A$2:$A$101,Product_Dim!$H$2:$H$101)</f>
        <v>322.41000000000003</v>
      </c>
      <c r="Q1024" s="1" t="str">
        <f>_xlfn.XLOOKUP(C1024,'Customer_Dim'!$A$2:$A$501,'Customer_Dim'!$I$2:$I$501)</f>
        <v>Platinum</v>
      </c>
      <c r="R1024" s="1" t="str">
        <f>_xlfn.XLOOKUP(C1024,'Customer_Dim'!$A$2:$A$501,'Customer_Dim'!$D$2:$D$501)</f>
        <v>Female</v>
      </c>
      <c r="S1024" s="1" t="str">
        <f>_xlfn.XLOOKUP(C1024,'Customer_Dim'!$A$2:$A$501,'Customer_Dim'!$L$2:$L$501)</f>
        <v>Senior</v>
      </c>
      <c r="T1024" s="1" t="str">
        <f>_xlfn.XLOOKUP(E1024,Store_Dim!$A$2:$A$21,Store_Dim!$C$2:$C$21)</f>
        <v>East</v>
      </c>
      <c r="U1024" s="1" t="str">
        <f>_xlfn.XLOOKUP(E1024,Store_Dim!$A$2:$A$21,Store_Dim!$E$2:$E$21)</f>
        <v>Online</v>
      </c>
      <c r="V1024" s="1">
        <f>Table8[[#This Row],[Cost]]*Table8[[#This Row],[Quantity]]</f>
        <v>322.41000000000003</v>
      </c>
      <c r="W1024" s="1">
        <f>Table8[[#This Row],[Total_Amount]]-Table8[[#This Row],[Total Cost]]</f>
        <v>403.95479999999992</v>
      </c>
    </row>
    <row r="1025" spans="1:23" hidden="1" x14ac:dyDescent="0.25">
      <c r="A1025" t="s">
        <v>2610</v>
      </c>
      <c r="B1025" s="3">
        <v>45379</v>
      </c>
      <c r="C1025" t="s">
        <v>782</v>
      </c>
      <c r="D1025" t="s">
        <v>1597</v>
      </c>
      <c r="E1025" t="s">
        <v>1881</v>
      </c>
      <c r="F1025" s="4">
        <f>IF(ISBLANK(Sales_Fact[[#This Row],[Quantity]]),MEDIAN(Sales_Fact[Quantity]),Sales_Fact[[#This Row],[Quantity]])</f>
        <v>3</v>
      </c>
      <c r="G1025" s="1">
        <f>IF(ISBLANK(Sales_Fact[[#This Row],[Unit_Price]]),MEDIAN(Sales_Fact[Unit_Price]),Sales_Fact[[#This Row],[Unit_Price]])</f>
        <v>159.76</v>
      </c>
      <c r="H1025" s="2">
        <f>IF(ISBLANK(Sales_Fact[[#This Row],[Discount]]),MEDIAN(Sales_Fact[Discount]),Sales_Fact[[#This Row],[Discount]])</f>
        <v>0.22</v>
      </c>
      <c r="I1025" t="s">
        <v>1868</v>
      </c>
      <c r="J1025" s="1">
        <f>Sales_Fact[[#This Row],[Quantity2]]*Sales_Fact[[#This Row],[Unit_Price3]]*(1-Sales_Fact[[#This Row],[Discount4]])</f>
        <v>373.83839999999998</v>
      </c>
      <c r="K1025" s="1">
        <f>Sales_Fact[[#This Row],[Quantity2]]*Sales_Fact[[#This Row],[Unit_Price3]]</f>
        <v>479.28</v>
      </c>
      <c r="L1025" s="1">
        <f>Sales_Fact[[#This Row],[Gross Amount]]*Sales_Fact[[#This Row],[Discount4]]</f>
        <v>105.44159999999999</v>
      </c>
      <c r="M1025" s="1" t="str">
        <f>IF(Sales_Fact[[#This Row],[Total_Amount5]]&gt;1000,"High Value","Standard")</f>
        <v>Standard</v>
      </c>
      <c r="N1025" s="1" t="str">
        <f>_xlfn.XLOOKUP(D1025,Product_Dim!$A$2:$A$101,Product_Dim!$B$2:$B$101,"Not Found")</f>
        <v>4K Home Projector</v>
      </c>
      <c r="O1025" s="1" t="str">
        <f>_xlfn.XLOOKUP(D1025,Product_Dim!$A$2:$A$101,Product_Dim!$C$2:$C$101)</f>
        <v>Electronics</v>
      </c>
      <c r="P1025" s="1">
        <f>_xlfn.XLOOKUP(D1025,Product_Dim!$A$2:$A$101,Product_Dim!$H$2:$H$101)</f>
        <v>465.34</v>
      </c>
      <c r="Q1025" s="1" t="str">
        <f>_xlfn.XLOOKUP(C1025,'Customer_Dim'!$A$2:$A$501,'Customer_Dim'!$I$2:$I$501)</f>
        <v>Platinum</v>
      </c>
      <c r="R1025" s="1" t="str">
        <f>_xlfn.XLOOKUP(C1025,'Customer_Dim'!$A$2:$A$501,'Customer_Dim'!$D$2:$D$501)</f>
        <v>Male</v>
      </c>
      <c r="S1025" s="1" t="str">
        <f>_xlfn.XLOOKUP(C1025,'Customer_Dim'!$A$2:$A$501,'Customer_Dim'!$L$2:$L$501)</f>
        <v>Middle Age</v>
      </c>
      <c r="T1025" s="1" t="str">
        <f>_xlfn.XLOOKUP(E1025,Store_Dim!$A$2:$A$21,Store_Dim!$C$2:$C$21)</f>
        <v>South</v>
      </c>
      <c r="U1025" s="1" t="str">
        <f>_xlfn.XLOOKUP(E1025,Store_Dim!$A$2:$A$21,Store_Dim!$E$2:$E$21)</f>
        <v>Outlet</v>
      </c>
      <c r="V1025" s="1">
        <f>Table8[[#This Row],[Cost]]*Table8[[#This Row],[Quantity]]</f>
        <v>1396.02</v>
      </c>
      <c r="W1025" s="1">
        <f>Table8[[#This Row],[Total_Amount]]-Table8[[#This Row],[Total Cost]]</f>
        <v>-1022.1816</v>
      </c>
    </row>
    <row r="1026" spans="1:23" hidden="1" x14ac:dyDescent="0.25">
      <c r="A1026" t="s">
        <v>3692</v>
      </c>
      <c r="B1026" s="3">
        <v>45941</v>
      </c>
      <c r="C1026" t="s">
        <v>782</v>
      </c>
      <c r="D1026" t="s">
        <v>1626</v>
      </c>
      <c r="E1026" t="s">
        <v>1899</v>
      </c>
      <c r="F1026" s="4">
        <f>IF(ISBLANK(Sales_Fact[[#This Row],[Quantity]]),MEDIAN(Sales_Fact[Quantity]),Sales_Fact[[#This Row],[Quantity]])</f>
        <v>1</v>
      </c>
      <c r="G1026" s="1">
        <f>IF(ISBLANK(Sales_Fact[[#This Row],[Unit_Price]]),MEDIAN(Sales_Fact[Unit_Price]),Sales_Fact[[#This Row],[Unit_Price]])</f>
        <v>329.94</v>
      </c>
      <c r="H1026" s="2">
        <f>IF(ISBLANK(Sales_Fact[[#This Row],[Discount]]),MEDIAN(Sales_Fact[Discount]),Sales_Fact[[#This Row],[Discount]])</f>
        <v>0.14000000000000001</v>
      </c>
      <c r="I1026" t="s">
        <v>1868</v>
      </c>
      <c r="J1026" s="1">
        <f>Sales_Fact[[#This Row],[Quantity2]]*Sales_Fact[[#This Row],[Unit_Price3]]*(1-Sales_Fact[[#This Row],[Discount4]])</f>
        <v>283.7484</v>
      </c>
      <c r="K1026" s="1">
        <f>Sales_Fact[[#This Row],[Quantity2]]*Sales_Fact[[#This Row],[Unit_Price3]]</f>
        <v>329.94</v>
      </c>
      <c r="L1026" s="1">
        <f>Sales_Fact[[#This Row],[Gross Amount]]*Sales_Fact[[#This Row],[Discount4]]</f>
        <v>46.191600000000001</v>
      </c>
      <c r="M1026" s="1" t="str">
        <f>IF(Sales_Fact[[#This Row],[Total_Amount5]]&gt;1000,"High Value","Standard")</f>
        <v>Standard</v>
      </c>
      <c r="N1026" s="1" t="str">
        <f>_xlfn.XLOOKUP(D1026,Product_Dim!$A$2:$A$101,Product_Dim!$B$2:$B$101,"Not Found")</f>
        <v>Women's Scarf Set</v>
      </c>
      <c r="O1026" s="1" t="str">
        <f>_xlfn.XLOOKUP(D1026,Product_Dim!$A$2:$A$101,Product_Dim!$C$2:$C$101)</f>
        <v>Clothing</v>
      </c>
      <c r="P1026" s="1">
        <f>_xlfn.XLOOKUP(D1026,Product_Dim!$A$2:$A$101,Product_Dim!$H$2:$H$101)</f>
        <v>174.02</v>
      </c>
      <c r="Q1026" s="1" t="str">
        <f>_xlfn.XLOOKUP(C1026,'Customer_Dim'!$A$2:$A$501,'Customer_Dim'!$I$2:$I$501)</f>
        <v>Platinum</v>
      </c>
      <c r="R1026" s="1" t="str">
        <f>_xlfn.XLOOKUP(C1026,'Customer_Dim'!$A$2:$A$501,'Customer_Dim'!$D$2:$D$501)</f>
        <v>Male</v>
      </c>
      <c r="S1026" s="1" t="str">
        <f>_xlfn.XLOOKUP(C1026,'Customer_Dim'!$A$2:$A$501,'Customer_Dim'!$L$2:$L$501)</f>
        <v>Middle Age</v>
      </c>
      <c r="T1026" s="1" t="str">
        <f>_xlfn.XLOOKUP(E1026,Store_Dim!$A$2:$A$21,Store_Dim!$C$2:$C$21)</f>
        <v>East</v>
      </c>
      <c r="U1026" s="1" t="str">
        <f>_xlfn.XLOOKUP(E1026,Store_Dim!$A$2:$A$21,Store_Dim!$E$2:$E$21)</f>
        <v>Flagship</v>
      </c>
      <c r="V1026" s="1">
        <f>Table8[[#This Row],[Cost]]*Table8[[#This Row],[Quantity]]</f>
        <v>174.02</v>
      </c>
      <c r="W1026" s="1">
        <f>Table8[[#This Row],[Total_Amount]]-Table8[[#This Row],[Total Cost]]</f>
        <v>109.72839999999999</v>
      </c>
    </row>
    <row r="1027" spans="1:23" hidden="1" x14ac:dyDescent="0.25">
      <c r="A1027" t="s">
        <v>3878</v>
      </c>
      <c r="B1027" s="3">
        <v>45456</v>
      </c>
      <c r="C1027" t="s">
        <v>782</v>
      </c>
      <c r="D1027" t="s">
        <v>1707</v>
      </c>
      <c r="E1027" t="s">
        <v>1860</v>
      </c>
      <c r="F1027" s="4">
        <f>IF(ISBLANK(Sales_Fact[[#This Row],[Quantity]]),MEDIAN(Sales_Fact[Quantity]),Sales_Fact[[#This Row],[Quantity]])</f>
        <v>1</v>
      </c>
      <c r="G1027" s="1">
        <f>IF(ISBLANK(Sales_Fact[[#This Row],[Unit_Price]]),MEDIAN(Sales_Fact[Unit_Price]),Sales_Fact[[#This Row],[Unit_Price]])</f>
        <v>234.06</v>
      </c>
      <c r="H1027" s="2">
        <f>IF(ISBLANK(Sales_Fact[[#This Row],[Discount]]),MEDIAN(Sales_Fact[Discount]),Sales_Fact[[#This Row],[Discount]])</f>
        <v>0.11</v>
      </c>
      <c r="I1027" t="s">
        <v>1868</v>
      </c>
      <c r="J1027" s="1">
        <f>Sales_Fact[[#This Row],[Quantity2]]*Sales_Fact[[#This Row],[Unit_Price3]]*(1-Sales_Fact[[#This Row],[Discount4]])</f>
        <v>208.3134</v>
      </c>
      <c r="K1027" s="1">
        <f>Sales_Fact[[#This Row],[Quantity2]]*Sales_Fact[[#This Row],[Unit_Price3]]</f>
        <v>234.06</v>
      </c>
      <c r="L1027" s="1">
        <f>Sales_Fact[[#This Row],[Gross Amount]]*Sales_Fact[[#This Row],[Discount4]]</f>
        <v>25.746600000000001</v>
      </c>
      <c r="M1027" s="1" t="str">
        <f>IF(Sales_Fact[[#This Row],[Total_Amount5]]&gt;1000,"High Value","Standard")</f>
        <v>Standard</v>
      </c>
      <c r="N1027" s="1" t="str">
        <f>_xlfn.XLOOKUP(D1027,Product_Dim!$A$2:$A$101,Product_Dim!$B$2:$B$101,"Not Found")</f>
        <v>Rugby Ball</v>
      </c>
      <c r="O1027" s="1" t="str">
        <f>_xlfn.XLOOKUP(D1027,Product_Dim!$A$2:$A$101,Product_Dim!$C$2:$C$101)</f>
        <v>Sports</v>
      </c>
      <c r="P1027" s="1">
        <f>_xlfn.XLOOKUP(D1027,Product_Dim!$A$2:$A$101,Product_Dim!$H$2:$H$101)</f>
        <v>212.26</v>
      </c>
      <c r="Q1027" s="1" t="str">
        <f>_xlfn.XLOOKUP(C1027,'Customer_Dim'!$A$2:$A$501,'Customer_Dim'!$I$2:$I$501)</f>
        <v>Platinum</v>
      </c>
      <c r="R1027" s="1" t="str">
        <f>_xlfn.XLOOKUP(C1027,'Customer_Dim'!$A$2:$A$501,'Customer_Dim'!$D$2:$D$501)</f>
        <v>Male</v>
      </c>
      <c r="S1027" s="1" t="str">
        <f>_xlfn.XLOOKUP(C1027,'Customer_Dim'!$A$2:$A$501,'Customer_Dim'!$L$2:$L$501)</f>
        <v>Middle Age</v>
      </c>
      <c r="T1027" s="1" t="str">
        <f>_xlfn.XLOOKUP(E1027,Store_Dim!$A$2:$A$21,Store_Dim!$C$2:$C$21)</f>
        <v>North</v>
      </c>
      <c r="U1027" s="1" t="str">
        <f>_xlfn.XLOOKUP(E1027,Store_Dim!$A$2:$A$21,Store_Dim!$E$2:$E$21)</f>
        <v>Outlet</v>
      </c>
      <c r="V1027" s="1">
        <f>Table8[[#This Row],[Cost]]*Table8[[#This Row],[Quantity]]</f>
        <v>212.26</v>
      </c>
      <c r="W1027" s="1">
        <f>Table8[[#This Row],[Total_Amount]]-Table8[[#This Row],[Total Cost]]</f>
        <v>-3.9465999999999894</v>
      </c>
    </row>
    <row r="1028" spans="1:23" hidden="1" x14ac:dyDescent="0.25">
      <c r="A1028" t="s">
        <v>2241</v>
      </c>
      <c r="B1028" s="3">
        <v>45304</v>
      </c>
      <c r="C1028" t="s">
        <v>782</v>
      </c>
      <c r="D1028" t="s">
        <v>1597</v>
      </c>
      <c r="E1028" t="s">
        <v>1888</v>
      </c>
      <c r="F1028" s="4">
        <f>IF(ISBLANK(Sales_Fact[[#This Row],[Quantity]]),MEDIAN(Sales_Fact[Quantity]),Sales_Fact[[#This Row],[Quantity]])</f>
        <v>2</v>
      </c>
      <c r="G1028" s="1">
        <f>IF(ISBLANK(Sales_Fact[[#This Row],[Unit_Price]]),MEDIAN(Sales_Fact[Unit_Price]),Sales_Fact[[#This Row],[Unit_Price]])</f>
        <v>773.75</v>
      </c>
      <c r="H1028" s="2">
        <f>IF(ISBLANK(Sales_Fact[[#This Row],[Discount]]),MEDIAN(Sales_Fact[Discount]),Sales_Fact[[#This Row],[Discount]])</f>
        <v>0.16</v>
      </c>
      <c r="I1028" t="s">
        <v>1861</v>
      </c>
      <c r="J1028" s="1">
        <f>Sales_Fact[[#This Row],[Quantity2]]*Sales_Fact[[#This Row],[Unit_Price3]]*(1-Sales_Fact[[#This Row],[Discount4]])</f>
        <v>1299.8999999999999</v>
      </c>
      <c r="K1028" s="1">
        <f>Sales_Fact[[#This Row],[Quantity2]]*Sales_Fact[[#This Row],[Unit_Price3]]</f>
        <v>1547.5</v>
      </c>
      <c r="L1028" s="1">
        <f>Sales_Fact[[#This Row],[Gross Amount]]*Sales_Fact[[#This Row],[Discount4]]</f>
        <v>247.6</v>
      </c>
      <c r="M1028" s="1" t="str">
        <f>IF(Sales_Fact[[#This Row],[Total_Amount5]]&gt;1000,"High Value","Standard")</f>
        <v>High Value</v>
      </c>
      <c r="N1028" s="1" t="str">
        <f>_xlfn.XLOOKUP(D1028,Product_Dim!$A$2:$A$101,Product_Dim!$B$2:$B$101,"Not Found")</f>
        <v>4K Home Projector</v>
      </c>
      <c r="O1028" s="1" t="str">
        <f>_xlfn.XLOOKUP(D1028,Product_Dim!$A$2:$A$101,Product_Dim!$C$2:$C$101)</f>
        <v>Electronics</v>
      </c>
      <c r="P1028" s="1">
        <f>_xlfn.XLOOKUP(D1028,Product_Dim!$A$2:$A$101,Product_Dim!$H$2:$H$101)</f>
        <v>465.34</v>
      </c>
      <c r="Q1028" s="1" t="str">
        <f>_xlfn.XLOOKUP(C1028,'Customer_Dim'!$A$2:$A$501,'Customer_Dim'!$I$2:$I$501)</f>
        <v>Platinum</v>
      </c>
      <c r="R1028" s="1" t="str">
        <f>_xlfn.XLOOKUP(C1028,'Customer_Dim'!$A$2:$A$501,'Customer_Dim'!$D$2:$D$501)</f>
        <v>Male</v>
      </c>
      <c r="S1028" s="1" t="str">
        <f>_xlfn.XLOOKUP(C1028,'Customer_Dim'!$A$2:$A$501,'Customer_Dim'!$L$2:$L$501)</f>
        <v>Middle Age</v>
      </c>
      <c r="T1028" s="1" t="str">
        <f>_xlfn.XLOOKUP(E1028,Store_Dim!$A$2:$A$21,Store_Dim!$C$2:$C$21)</f>
        <v>North</v>
      </c>
      <c r="U1028" s="1" t="str">
        <f>_xlfn.XLOOKUP(E1028,Store_Dim!$A$2:$A$21,Store_Dim!$E$2:$E$21)</f>
        <v>Flagship</v>
      </c>
      <c r="V1028" s="1">
        <f>Table8[[#This Row],[Cost]]*Table8[[#This Row],[Quantity]]</f>
        <v>930.68</v>
      </c>
      <c r="W1028" s="1">
        <f>Table8[[#This Row],[Total_Amount]]-Table8[[#This Row],[Total Cost]]</f>
        <v>369.21999999999991</v>
      </c>
    </row>
    <row r="1029" spans="1:23" hidden="1" x14ac:dyDescent="0.25">
      <c r="A1029" t="s">
        <v>3185</v>
      </c>
      <c r="B1029" s="3">
        <v>45619</v>
      </c>
      <c r="C1029" t="s">
        <v>782</v>
      </c>
      <c r="D1029" t="s">
        <v>1746</v>
      </c>
      <c r="E1029" t="s">
        <v>1883</v>
      </c>
      <c r="F1029" s="4">
        <f>IF(ISBLANK(Sales_Fact[[#This Row],[Quantity]]),MEDIAN(Sales_Fact[Quantity]),Sales_Fact[[#This Row],[Quantity]])</f>
        <v>1</v>
      </c>
      <c r="G1029" s="1">
        <f>IF(ISBLANK(Sales_Fact[[#This Row],[Unit_Price]]),MEDIAN(Sales_Fact[Unit_Price]),Sales_Fact[[#This Row],[Unit_Price]])</f>
        <v>73.88</v>
      </c>
      <c r="H1029" s="2">
        <f>IF(ISBLANK(Sales_Fact[[#This Row],[Discount]]),MEDIAN(Sales_Fact[Discount]),Sales_Fact[[#This Row],[Discount]])</f>
        <v>0.04</v>
      </c>
      <c r="I1029" t="s">
        <v>1864</v>
      </c>
      <c r="J1029" s="1">
        <f>Sales_Fact[[#This Row],[Quantity2]]*Sales_Fact[[#This Row],[Unit_Price3]]*(1-Sales_Fact[[#This Row],[Discount4]])</f>
        <v>70.924799999999991</v>
      </c>
      <c r="K1029" s="1">
        <f>Sales_Fact[[#This Row],[Quantity2]]*Sales_Fact[[#This Row],[Unit_Price3]]</f>
        <v>73.88</v>
      </c>
      <c r="L1029" s="1">
        <f>Sales_Fact[[#This Row],[Gross Amount]]*Sales_Fact[[#This Row],[Discount4]]</f>
        <v>2.9552</v>
      </c>
      <c r="M1029" s="1" t="str">
        <f>IF(Sales_Fact[[#This Row],[Total_Amount5]]&gt;1000,"High Value","Standard")</f>
        <v>Standard</v>
      </c>
      <c r="N1029" s="1" t="str">
        <f>_xlfn.XLOOKUP(D1029,Product_Dim!$A$2:$A$101,Product_Dim!$B$2:$B$101,"Not Found")</f>
        <v>Adjustable Dumbbells 20kg</v>
      </c>
      <c r="O1029" s="1" t="str">
        <f>_xlfn.XLOOKUP(D1029,Product_Dim!$A$2:$A$101,Product_Dim!$C$2:$C$101)</f>
        <v>Sports</v>
      </c>
      <c r="P1029" s="1">
        <f>_xlfn.XLOOKUP(D1029,Product_Dim!$A$2:$A$101,Product_Dim!$H$2:$H$101)</f>
        <v>240.63</v>
      </c>
      <c r="Q1029" s="1" t="str">
        <f>_xlfn.XLOOKUP(C1029,'Customer_Dim'!$A$2:$A$501,'Customer_Dim'!$I$2:$I$501)</f>
        <v>Platinum</v>
      </c>
      <c r="R1029" s="1" t="str">
        <f>_xlfn.XLOOKUP(C1029,'Customer_Dim'!$A$2:$A$501,'Customer_Dim'!$D$2:$D$501)</f>
        <v>Male</v>
      </c>
      <c r="S1029" s="1" t="str">
        <f>_xlfn.XLOOKUP(C1029,'Customer_Dim'!$A$2:$A$501,'Customer_Dim'!$L$2:$L$501)</f>
        <v>Middle Age</v>
      </c>
      <c r="T1029" s="1" t="str">
        <f>_xlfn.XLOOKUP(E1029,Store_Dim!$A$2:$A$21,Store_Dim!$C$2:$C$21)</f>
        <v>North</v>
      </c>
      <c r="U1029" s="1" t="str">
        <f>_xlfn.XLOOKUP(E1029,Store_Dim!$A$2:$A$21,Store_Dim!$E$2:$E$21)</f>
        <v>Flagship</v>
      </c>
      <c r="V1029" s="1">
        <f>Table8[[#This Row],[Cost]]*Table8[[#This Row],[Quantity]]</f>
        <v>240.63</v>
      </c>
      <c r="W1029" s="1">
        <f>Table8[[#This Row],[Total_Amount]]-Table8[[#This Row],[Total Cost]]</f>
        <v>-169.70519999999999</v>
      </c>
    </row>
    <row r="1030" spans="1:23" hidden="1" x14ac:dyDescent="0.25">
      <c r="A1030" t="s">
        <v>2664</v>
      </c>
      <c r="B1030" s="3">
        <v>45472</v>
      </c>
      <c r="C1030" t="s">
        <v>782</v>
      </c>
      <c r="D1030" t="s">
        <v>1611</v>
      </c>
      <c r="E1030" t="s">
        <v>1874</v>
      </c>
      <c r="F1030" s="4">
        <f>IF(ISBLANK(Sales_Fact[[#This Row],[Quantity]]),MEDIAN(Sales_Fact[Quantity]),Sales_Fact[[#This Row],[Quantity]])</f>
        <v>1</v>
      </c>
      <c r="G1030" s="1">
        <f>IF(ISBLANK(Sales_Fact[[#This Row],[Unit_Price]]),MEDIAN(Sales_Fact[Unit_Price]),Sales_Fact[[#This Row],[Unit_Price]])</f>
        <v>859.3</v>
      </c>
      <c r="H1030" s="2">
        <f>IF(ISBLANK(Sales_Fact[[#This Row],[Discount]]),MEDIAN(Sales_Fact[Discount]),Sales_Fact[[#This Row],[Discount]])</f>
        <v>0.16</v>
      </c>
      <c r="I1030" t="s">
        <v>1868</v>
      </c>
      <c r="J1030" s="1">
        <f>Sales_Fact[[#This Row],[Quantity2]]*Sales_Fact[[#This Row],[Unit_Price3]]*(1-Sales_Fact[[#This Row],[Discount4]])</f>
        <v>721.8119999999999</v>
      </c>
      <c r="K1030" s="1">
        <f>Sales_Fact[[#This Row],[Quantity2]]*Sales_Fact[[#This Row],[Unit_Price3]]</f>
        <v>859.3</v>
      </c>
      <c r="L1030" s="1">
        <f>Sales_Fact[[#This Row],[Gross Amount]]*Sales_Fact[[#This Row],[Discount4]]</f>
        <v>137.488</v>
      </c>
      <c r="M1030" s="1" t="str">
        <f>IF(Sales_Fact[[#This Row],[Total_Amount5]]&gt;1000,"High Value","Standard")</f>
        <v>Standard</v>
      </c>
      <c r="N1030" s="1" t="str">
        <f>_xlfn.XLOOKUP(D1030,Product_Dim!$A$2:$A$101,Product_Dim!$B$2:$B$101,"Not Found")</f>
        <v>Outdoor Sports Water Bottle</v>
      </c>
      <c r="O1030" s="1" t="str">
        <f>_xlfn.XLOOKUP(D1030,Product_Dim!$A$2:$A$101,Product_Dim!$C$2:$C$101)</f>
        <v>Sports</v>
      </c>
      <c r="P1030" s="1">
        <f>_xlfn.XLOOKUP(D1030,Product_Dim!$A$2:$A$101,Product_Dim!$H$2:$H$101)</f>
        <v>131.51</v>
      </c>
      <c r="Q1030" s="1" t="str">
        <f>_xlfn.XLOOKUP(C1030,'Customer_Dim'!$A$2:$A$501,'Customer_Dim'!$I$2:$I$501)</f>
        <v>Platinum</v>
      </c>
      <c r="R1030" s="1" t="str">
        <f>_xlfn.XLOOKUP(C1030,'Customer_Dim'!$A$2:$A$501,'Customer_Dim'!$D$2:$D$501)</f>
        <v>Male</v>
      </c>
      <c r="S1030" s="1" t="str">
        <f>_xlfn.XLOOKUP(C1030,'Customer_Dim'!$A$2:$A$501,'Customer_Dim'!$L$2:$L$501)</f>
        <v>Middle Age</v>
      </c>
      <c r="T1030" s="1" t="str">
        <f>_xlfn.XLOOKUP(E1030,Store_Dim!$A$2:$A$21,Store_Dim!$C$2:$C$21)</f>
        <v>South</v>
      </c>
      <c r="U1030" s="1" t="str">
        <f>_xlfn.XLOOKUP(E1030,Store_Dim!$A$2:$A$21,Store_Dim!$E$2:$E$21)</f>
        <v>Online</v>
      </c>
      <c r="V1030" s="1">
        <f>Table8[[#This Row],[Cost]]*Table8[[#This Row],[Quantity]]</f>
        <v>131.51</v>
      </c>
      <c r="W1030" s="1">
        <f>Table8[[#This Row],[Total_Amount]]-Table8[[#This Row],[Total Cost]]</f>
        <v>590.30199999999991</v>
      </c>
    </row>
    <row r="1031" spans="1:23" hidden="1" x14ac:dyDescent="0.25">
      <c r="A1031" t="s">
        <v>3051</v>
      </c>
      <c r="B1031" s="3">
        <v>45691</v>
      </c>
      <c r="C1031" t="s">
        <v>785</v>
      </c>
      <c r="D1031" t="s">
        <v>1794</v>
      </c>
      <c r="E1031" t="s">
        <v>1883</v>
      </c>
      <c r="F1031" s="4">
        <f>IF(ISBLANK(Sales_Fact[[#This Row],[Quantity]]),MEDIAN(Sales_Fact[Quantity]),Sales_Fact[[#This Row],[Quantity]])</f>
        <v>4</v>
      </c>
      <c r="G1031" s="1">
        <f>IF(ISBLANK(Sales_Fact[[#This Row],[Unit_Price]]),MEDIAN(Sales_Fact[Unit_Price]),Sales_Fact[[#This Row],[Unit_Price]])</f>
        <v>762.43</v>
      </c>
      <c r="H1031" s="2">
        <f>IF(ISBLANK(Sales_Fact[[#This Row],[Discount]]),MEDIAN(Sales_Fact[Discount]),Sales_Fact[[#This Row],[Discount]])</f>
        <v>0.05</v>
      </c>
      <c r="I1031" t="s">
        <v>1864</v>
      </c>
      <c r="J1031" s="1">
        <f>Sales_Fact[[#This Row],[Quantity2]]*Sales_Fact[[#This Row],[Unit_Price3]]*(1-Sales_Fact[[#This Row],[Discount4]])</f>
        <v>2897.2339999999995</v>
      </c>
      <c r="K1031" s="1">
        <f>Sales_Fact[[#This Row],[Quantity2]]*Sales_Fact[[#This Row],[Unit_Price3]]</f>
        <v>3049.72</v>
      </c>
      <c r="L1031" s="1">
        <f>Sales_Fact[[#This Row],[Gross Amount]]*Sales_Fact[[#This Row],[Discount4]]</f>
        <v>152.48599999999999</v>
      </c>
      <c r="M1031" s="1" t="str">
        <f>IF(Sales_Fact[[#This Row],[Total_Amount5]]&gt;1000,"High Value","Standard")</f>
        <v>High Value</v>
      </c>
      <c r="N1031" s="1" t="str">
        <f>_xlfn.XLOOKUP(D1031,Product_Dim!$A$2:$A$101,Product_Dim!$B$2:$B$101,"Not Found")</f>
        <v>Badminton Racket Set</v>
      </c>
      <c r="O1031" s="1" t="str">
        <f>_xlfn.XLOOKUP(D1031,Product_Dim!$A$2:$A$101,Product_Dim!$C$2:$C$101)</f>
        <v>Sports</v>
      </c>
      <c r="P1031" s="1">
        <f>_xlfn.XLOOKUP(D1031,Product_Dim!$A$2:$A$101,Product_Dim!$H$2:$H$101)</f>
        <v>285.54000000000002</v>
      </c>
      <c r="Q1031" s="1" t="str">
        <f>_xlfn.XLOOKUP(C1031,'Customer_Dim'!$A$2:$A$501,'Customer_Dim'!$I$2:$I$501)</f>
        <v>Silver</v>
      </c>
      <c r="R1031" s="1" t="str">
        <f>_xlfn.XLOOKUP(C1031,'Customer_Dim'!$A$2:$A$501,'Customer_Dim'!$D$2:$D$501)</f>
        <v>Female</v>
      </c>
      <c r="S1031" s="1" t="str">
        <f>_xlfn.XLOOKUP(C1031,'Customer_Dim'!$A$2:$A$501,'Customer_Dim'!$L$2:$L$501)</f>
        <v>Senior</v>
      </c>
      <c r="T1031" s="1" t="str">
        <f>_xlfn.XLOOKUP(E1031,Store_Dim!$A$2:$A$21,Store_Dim!$C$2:$C$21)</f>
        <v>North</v>
      </c>
      <c r="U1031" s="1" t="str">
        <f>_xlfn.XLOOKUP(E1031,Store_Dim!$A$2:$A$21,Store_Dim!$E$2:$E$21)</f>
        <v>Flagship</v>
      </c>
      <c r="V1031" s="1">
        <f>Table8[[#This Row],[Cost]]*Table8[[#This Row],[Quantity]]</f>
        <v>1142.1600000000001</v>
      </c>
      <c r="W1031" s="1">
        <f>Table8[[#This Row],[Total_Amount]]-Table8[[#This Row],[Total Cost]]</f>
        <v>1755.0739999999994</v>
      </c>
    </row>
    <row r="1032" spans="1:23" hidden="1" x14ac:dyDescent="0.25">
      <c r="A1032" t="s">
        <v>2466</v>
      </c>
      <c r="B1032" s="3">
        <v>45273</v>
      </c>
      <c r="C1032" t="s">
        <v>785</v>
      </c>
      <c r="D1032" t="s">
        <v>1794</v>
      </c>
      <c r="E1032" t="s">
        <v>1874</v>
      </c>
      <c r="F1032" s="4">
        <f>IF(ISBLANK(Sales_Fact[[#This Row],[Quantity]]),MEDIAN(Sales_Fact[Quantity]),Sales_Fact[[#This Row],[Quantity]])</f>
        <v>1</v>
      </c>
      <c r="G1032" s="1">
        <f>IF(ISBLANK(Sales_Fact[[#This Row],[Unit_Price]]),MEDIAN(Sales_Fact[Unit_Price]),Sales_Fact[[#This Row],[Unit_Price]])</f>
        <v>328.51</v>
      </c>
      <c r="H1032" s="2">
        <f>IF(ISBLANK(Sales_Fact[[#This Row],[Discount]]),MEDIAN(Sales_Fact[Discount]),Sales_Fact[[#This Row],[Discount]])</f>
        <v>0.2</v>
      </c>
      <c r="I1032" t="s">
        <v>1864</v>
      </c>
      <c r="J1032" s="1">
        <f>Sales_Fact[[#This Row],[Quantity2]]*Sales_Fact[[#This Row],[Unit_Price3]]*(1-Sales_Fact[[#This Row],[Discount4]])</f>
        <v>262.80799999999999</v>
      </c>
      <c r="K1032" s="1">
        <f>Sales_Fact[[#This Row],[Quantity2]]*Sales_Fact[[#This Row],[Unit_Price3]]</f>
        <v>328.51</v>
      </c>
      <c r="L1032" s="1">
        <f>Sales_Fact[[#This Row],[Gross Amount]]*Sales_Fact[[#This Row],[Discount4]]</f>
        <v>65.701999999999998</v>
      </c>
      <c r="M1032" s="1" t="str">
        <f>IF(Sales_Fact[[#This Row],[Total_Amount5]]&gt;1000,"High Value","Standard")</f>
        <v>Standard</v>
      </c>
      <c r="N1032" s="1" t="str">
        <f>_xlfn.XLOOKUP(D1032,Product_Dim!$A$2:$A$101,Product_Dim!$B$2:$B$101,"Not Found")</f>
        <v>Badminton Racket Set</v>
      </c>
      <c r="O1032" s="1" t="str">
        <f>_xlfn.XLOOKUP(D1032,Product_Dim!$A$2:$A$101,Product_Dim!$C$2:$C$101)</f>
        <v>Sports</v>
      </c>
      <c r="P1032" s="1">
        <f>_xlfn.XLOOKUP(D1032,Product_Dim!$A$2:$A$101,Product_Dim!$H$2:$H$101)</f>
        <v>285.54000000000002</v>
      </c>
      <c r="Q1032" s="1" t="str">
        <f>_xlfn.XLOOKUP(C1032,'Customer_Dim'!$A$2:$A$501,'Customer_Dim'!$I$2:$I$501)</f>
        <v>Silver</v>
      </c>
      <c r="R1032" s="1" t="str">
        <f>_xlfn.XLOOKUP(C1032,'Customer_Dim'!$A$2:$A$501,'Customer_Dim'!$D$2:$D$501)</f>
        <v>Female</v>
      </c>
      <c r="S1032" s="1" t="str">
        <f>_xlfn.XLOOKUP(C1032,'Customer_Dim'!$A$2:$A$501,'Customer_Dim'!$L$2:$L$501)</f>
        <v>Senior</v>
      </c>
      <c r="T1032" s="1" t="str">
        <f>_xlfn.XLOOKUP(E1032,Store_Dim!$A$2:$A$21,Store_Dim!$C$2:$C$21)</f>
        <v>South</v>
      </c>
      <c r="U1032" s="1" t="str">
        <f>_xlfn.XLOOKUP(E1032,Store_Dim!$A$2:$A$21,Store_Dim!$E$2:$E$21)</f>
        <v>Online</v>
      </c>
      <c r="V1032" s="1">
        <f>Table8[[#This Row],[Cost]]*Table8[[#This Row],[Quantity]]</f>
        <v>285.54000000000002</v>
      </c>
      <c r="W1032" s="1">
        <f>Table8[[#This Row],[Total_Amount]]-Table8[[#This Row],[Total Cost]]</f>
        <v>-22.732000000000028</v>
      </c>
    </row>
    <row r="1033" spans="1:23" hidden="1" x14ac:dyDescent="0.25">
      <c r="A1033" t="s">
        <v>2037</v>
      </c>
      <c r="B1033" s="3">
        <v>45798</v>
      </c>
      <c r="C1033" t="s">
        <v>788</v>
      </c>
      <c r="D1033" t="s">
        <v>1758</v>
      </c>
      <c r="E1033" t="s">
        <v>1892</v>
      </c>
      <c r="F1033" s="4">
        <f>IF(ISBLANK(Sales_Fact[[#This Row],[Quantity]]),MEDIAN(Sales_Fact[Quantity]),Sales_Fact[[#This Row],[Quantity]])</f>
        <v>1</v>
      </c>
      <c r="G1033" s="1">
        <f>IF(ISBLANK(Sales_Fact[[#This Row],[Unit_Price]]),MEDIAN(Sales_Fact[Unit_Price]),Sales_Fact[[#This Row],[Unit_Price]])</f>
        <v>34.51</v>
      </c>
      <c r="H1033" s="2">
        <f>IF(ISBLANK(Sales_Fact[[#This Row],[Discount]]),MEDIAN(Sales_Fact[Discount]),Sales_Fact[[#This Row],[Discount]])</f>
        <v>0.04</v>
      </c>
      <c r="I1033" t="s">
        <v>1864</v>
      </c>
      <c r="J1033" s="1">
        <f>Sales_Fact[[#This Row],[Quantity2]]*Sales_Fact[[#This Row],[Unit_Price3]]*(1-Sales_Fact[[#This Row],[Discount4]])</f>
        <v>33.129599999999996</v>
      </c>
      <c r="K1033" s="1">
        <f>Sales_Fact[[#This Row],[Quantity2]]*Sales_Fact[[#This Row],[Unit_Price3]]</f>
        <v>34.51</v>
      </c>
      <c r="L1033" s="1">
        <f>Sales_Fact[[#This Row],[Gross Amount]]*Sales_Fact[[#This Row],[Discount4]]</f>
        <v>1.3803999999999998</v>
      </c>
      <c r="M1033" s="1" t="str">
        <f>IF(Sales_Fact[[#This Row],[Total_Amount5]]&gt;1000,"High Value","Standard")</f>
        <v>Standard</v>
      </c>
      <c r="N1033" s="1" t="str">
        <f>_xlfn.XLOOKUP(D1033,Product_Dim!$A$2:$A$101,Product_Dim!$B$2:$B$101,"Not Found")</f>
        <v>Men's Sports Shorts</v>
      </c>
      <c r="O1033" s="1" t="str">
        <f>_xlfn.XLOOKUP(D1033,Product_Dim!$A$2:$A$101,Product_Dim!$C$2:$C$101)</f>
        <v>Clothing</v>
      </c>
      <c r="P1033" s="1">
        <f>_xlfn.XLOOKUP(D1033,Product_Dim!$A$2:$A$101,Product_Dim!$H$2:$H$101)</f>
        <v>218.22</v>
      </c>
      <c r="Q1033" s="1" t="str">
        <f>_xlfn.XLOOKUP(C1033,'Customer_Dim'!$A$2:$A$501,'Customer_Dim'!$I$2:$I$501)</f>
        <v>Gold</v>
      </c>
      <c r="R1033" s="1" t="str">
        <f>_xlfn.XLOOKUP(C1033,'Customer_Dim'!$A$2:$A$501,'Customer_Dim'!$D$2:$D$501)</f>
        <v>Female</v>
      </c>
      <c r="S1033" s="1" t="str">
        <f>_xlfn.XLOOKUP(C1033,'Customer_Dim'!$A$2:$A$501,'Customer_Dim'!$L$2:$L$501)</f>
        <v>Senior</v>
      </c>
      <c r="T1033" s="1" t="str">
        <f>_xlfn.XLOOKUP(E1033,Store_Dim!$A$2:$A$21,Store_Dim!$C$2:$C$21)</f>
        <v>East</v>
      </c>
      <c r="U1033" s="1" t="str">
        <f>_xlfn.XLOOKUP(E1033,Store_Dim!$A$2:$A$21,Store_Dim!$E$2:$E$21)</f>
        <v>Online</v>
      </c>
      <c r="V1033" s="1">
        <f>Table8[[#This Row],[Cost]]*Table8[[#This Row],[Quantity]]</f>
        <v>218.22</v>
      </c>
      <c r="W1033" s="1">
        <f>Table8[[#This Row],[Total_Amount]]-Table8[[#This Row],[Total Cost]]</f>
        <v>-185.09039999999999</v>
      </c>
    </row>
    <row r="1034" spans="1:23" hidden="1" x14ac:dyDescent="0.25">
      <c r="A1034" t="s">
        <v>3289</v>
      </c>
      <c r="B1034" s="3">
        <v>45653</v>
      </c>
      <c r="C1034" t="s">
        <v>788</v>
      </c>
      <c r="D1034" t="s">
        <v>1623</v>
      </c>
      <c r="E1034" t="s">
        <v>1890</v>
      </c>
      <c r="F1034" s="4">
        <f>IF(ISBLANK(Sales_Fact[[#This Row],[Quantity]]),MEDIAN(Sales_Fact[Quantity]),Sales_Fact[[#This Row],[Quantity]])</f>
        <v>3</v>
      </c>
      <c r="G1034" s="1">
        <f>IF(ISBLANK(Sales_Fact[[#This Row],[Unit_Price]]),MEDIAN(Sales_Fact[Unit_Price]),Sales_Fact[[#This Row],[Unit_Price]])</f>
        <v>663.73</v>
      </c>
      <c r="H1034" s="2">
        <f>IF(ISBLANK(Sales_Fact[[#This Row],[Discount]]),MEDIAN(Sales_Fact[Discount]),Sales_Fact[[#This Row],[Discount]])</f>
        <v>0.06</v>
      </c>
      <c r="I1034" t="s">
        <v>1861</v>
      </c>
      <c r="J1034" s="1">
        <f>Sales_Fact[[#This Row],[Quantity2]]*Sales_Fact[[#This Row],[Unit_Price3]]*(1-Sales_Fact[[#This Row],[Discount4]])</f>
        <v>1871.7185999999999</v>
      </c>
      <c r="K1034" s="1">
        <f>Sales_Fact[[#This Row],[Quantity2]]*Sales_Fact[[#This Row],[Unit_Price3]]</f>
        <v>1991.19</v>
      </c>
      <c r="L1034" s="1">
        <f>Sales_Fact[[#This Row],[Gross Amount]]*Sales_Fact[[#This Row],[Discount4]]</f>
        <v>119.4714</v>
      </c>
      <c r="M1034" s="1" t="str">
        <f>IF(Sales_Fact[[#This Row],[Total_Amount5]]&gt;1000,"High Value","Standard")</f>
        <v>High Value</v>
      </c>
      <c r="N1034" s="1" t="str">
        <f>_xlfn.XLOOKUP(D1034,Product_Dim!$A$2:$A$101,Product_Dim!$B$2:$B$101,"Not Found")</f>
        <v>Foldable Camping Chair</v>
      </c>
      <c r="O1034" s="1" t="str">
        <f>_xlfn.XLOOKUP(D1034,Product_Dim!$A$2:$A$101,Product_Dim!$C$2:$C$101)</f>
        <v>Sports</v>
      </c>
      <c r="P1034" s="1">
        <f>_xlfn.XLOOKUP(D1034,Product_Dim!$A$2:$A$101,Product_Dim!$H$2:$H$101)</f>
        <v>166.06</v>
      </c>
      <c r="Q1034" s="1" t="str">
        <f>_xlfn.XLOOKUP(C1034,'Customer_Dim'!$A$2:$A$501,'Customer_Dim'!$I$2:$I$501)</f>
        <v>Gold</v>
      </c>
      <c r="R1034" s="1" t="str">
        <f>_xlfn.XLOOKUP(C1034,'Customer_Dim'!$A$2:$A$501,'Customer_Dim'!$D$2:$D$501)</f>
        <v>Female</v>
      </c>
      <c r="S1034" s="1" t="str">
        <f>_xlfn.XLOOKUP(C1034,'Customer_Dim'!$A$2:$A$501,'Customer_Dim'!$L$2:$L$501)</f>
        <v>Senior</v>
      </c>
      <c r="T1034" s="1" t="str">
        <f>_xlfn.XLOOKUP(E1034,Store_Dim!$A$2:$A$21,Store_Dim!$C$2:$C$21)</f>
        <v>South</v>
      </c>
      <c r="U1034" s="1" t="str">
        <f>_xlfn.XLOOKUP(E1034,Store_Dim!$A$2:$A$21,Store_Dim!$E$2:$E$21)</f>
        <v>Flagship</v>
      </c>
      <c r="V1034" s="1">
        <f>Table8[[#This Row],[Cost]]*Table8[[#This Row],[Quantity]]</f>
        <v>498.18</v>
      </c>
      <c r="W1034" s="1">
        <f>Table8[[#This Row],[Total_Amount]]-Table8[[#This Row],[Total Cost]]</f>
        <v>1373.5385999999999</v>
      </c>
    </row>
    <row r="1035" spans="1:23" x14ac:dyDescent="0.25">
      <c r="A1035" t="s">
        <v>3322</v>
      </c>
      <c r="B1035" s="3">
        <v>45472</v>
      </c>
      <c r="C1035" t="s">
        <v>788</v>
      </c>
      <c r="D1035" t="s">
        <v>1647</v>
      </c>
      <c r="E1035" t="s">
        <v>1913</v>
      </c>
      <c r="F1035" s="4">
        <f>IF(ISBLANK(Sales_Fact[[#This Row],[Quantity]]),MEDIAN(Sales_Fact[Quantity]),Sales_Fact[[#This Row],[Quantity]])</f>
        <v>1</v>
      </c>
      <c r="G1035" s="21">
        <f>IF(ISBLANK(Sales_Fact[[#This Row],[Unit_Price]]),MEDIAN(Sales_Fact[Unit_Price]),Sales_Fact[[#This Row],[Unit_Price]])</f>
        <v>409.41</v>
      </c>
      <c r="H1035" s="2">
        <f>IF(ISBLANK(Sales_Fact[[#This Row],[Discount]]),MEDIAN(Sales_Fact[Discount]),Sales_Fact[[#This Row],[Discount]])</f>
        <v>0.13</v>
      </c>
      <c r="I1035" t="s">
        <v>1868</v>
      </c>
      <c r="J1035" s="21">
        <f>Sales_Fact[[#This Row],[Quantity2]]*Sales_Fact[[#This Row],[Unit_Price3]]*(1-Sales_Fact[[#This Row],[Discount4]])</f>
        <v>356.18670000000003</v>
      </c>
      <c r="K1035" s="21">
        <f>Sales_Fact[[#This Row],[Quantity2]]*Sales_Fact[[#This Row],[Unit_Price3]]</f>
        <v>409.41</v>
      </c>
      <c r="L1035" s="21">
        <f>Sales_Fact[[#This Row],[Gross Amount]]*Sales_Fact[[#This Row],[Discount4]]</f>
        <v>53.223300000000002</v>
      </c>
      <c r="M1035" s="1" t="str">
        <f>IF(Sales_Fact[[#This Row],[Total_Amount5]]&gt;1000,"High Value","Standard")</f>
        <v>Standard</v>
      </c>
      <c r="N1035" s="1" t="str">
        <f>_xlfn.XLOOKUP(D1035,Product_Dim!$A$2:$A$101,Product_Dim!$B$2:$B$101,"Not Found")</f>
        <v>Vitamin C Face Serum</v>
      </c>
      <c r="O1035" s="1" t="str">
        <f>_xlfn.XLOOKUP(D1035,Product_Dim!$A$2:$A$101,Product_Dim!$C$2:$C$101)</f>
        <v>Beauty</v>
      </c>
      <c r="P1035" s="1">
        <f>_xlfn.XLOOKUP(D1035,Product_Dim!$A$2:$A$101,Product_Dim!$H$2:$H$101)</f>
        <v>283.83</v>
      </c>
      <c r="Q1035" s="1" t="str">
        <f>_xlfn.XLOOKUP(C1035,'Customer_Dim'!$A$2:$A$501,'Customer_Dim'!$I$2:$I$501)</f>
        <v>Gold</v>
      </c>
      <c r="R1035" s="1" t="str">
        <f>_xlfn.XLOOKUP(C1035,'Customer_Dim'!$A$2:$A$501,'Customer_Dim'!$D$2:$D$501)</f>
        <v>Female</v>
      </c>
      <c r="S1035" s="1" t="str">
        <f>_xlfn.XLOOKUP(C1035,'Customer_Dim'!$A$2:$A$501,'Customer_Dim'!$L$2:$L$501)</f>
        <v>Senior</v>
      </c>
      <c r="T1035" s="1" t="str">
        <f>_xlfn.XLOOKUP(E1035,Store_Dim!$A$2:$A$21,Store_Dim!$C$2:$C$21)</f>
        <v>North</v>
      </c>
      <c r="U1035" s="1" t="str">
        <f>_xlfn.XLOOKUP(E1035,Store_Dim!$A$2:$A$21,Store_Dim!$E$2:$E$21)</f>
        <v>Online</v>
      </c>
      <c r="V1035" s="21">
        <f>Table8[[#This Row],[Cost]]*Table8[[#This Row],[Quantity]]</f>
        <v>283.83</v>
      </c>
      <c r="W1035" s="21">
        <f>Table8[[#This Row],[Total_Amount]]-Table8[[#This Row],[Total Cost]]</f>
        <v>72.356700000000046</v>
      </c>
    </row>
    <row r="1036" spans="1:23" hidden="1" x14ac:dyDescent="0.25">
      <c r="A1036" t="s">
        <v>2092</v>
      </c>
      <c r="B1036" s="3">
        <v>45445</v>
      </c>
      <c r="C1036" t="s">
        <v>788</v>
      </c>
      <c r="D1036" t="s">
        <v>1653</v>
      </c>
      <c r="E1036" t="s">
        <v>1886</v>
      </c>
      <c r="F1036" s="4">
        <f>IF(ISBLANK(Sales_Fact[[#This Row],[Quantity]]),MEDIAN(Sales_Fact[Quantity]),Sales_Fact[[#This Row],[Quantity]])</f>
        <v>3</v>
      </c>
      <c r="G1036" s="1">
        <f>IF(ISBLANK(Sales_Fact[[#This Row],[Unit_Price]]),MEDIAN(Sales_Fact[Unit_Price]),Sales_Fact[[#This Row],[Unit_Price]])</f>
        <v>461.03</v>
      </c>
      <c r="H1036" s="2">
        <f>IF(ISBLANK(Sales_Fact[[#This Row],[Discount]]),MEDIAN(Sales_Fact[Discount]),Sales_Fact[[#This Row],[Discount]])</f>
        <v>0.11</v>
      </c>
      <c r="I1036" t="s">
        <v>1868</v>
      </c>
      <c r="J1036" s="1">
        <f>Sales_Fact[[#This Row],[Quantity2]]*Sales_Fact[[#This Row],[Unit_Price3]]*(1-Sales_Fact[[#This Row],[Discount4]])</f>
        <v>1230.9501</v>
      </c>
      <c r="K1036" s="1">
        <f>Sales_Fact[[#This Row],[Quantity2]]*Sales_Fact[[#This Row],[Unit_Price3]]</f>
        <v>1383.09</v>
      </c>
      <c r="L1036" s="1">
        <f>Sales_Fact[[#This Row],[Gross Amount]]*Sales_Fact[[#This Row],[Discount4]]</f>
        <v>152.13989999999998</v>
      </c>
      <c r="M1036" s="1" t="str">
        <f>IF(Sales_Fact[[#This Row],[Total_Amount5]]&gt;1000,"High Value","Standard")</f>
        <v>High Value</v>
      </c>
      <c r="N1036" s="1" t="str">
        <f>_xlfn.XLOOKUP(D1036,Product_Dim!$A$2:$A$101,Product_Dim!$B$2:$B$101,"Not Found")</f>
        <v>Gaming Mechanical Keyboard</v>
      </c>
      <c r="O1036" s="1" t="str">
        <f>_xlfn.XLOOKUP(D1036,Product_Dim!$A$2:$A$101,Product_Dim!$C$2:$C$101)</f>
        <v>Electronics</v>
      </c>
      <c r="P1036" s="1">
        <f>_xlfn.XLOOKUP(D1036,Product_Dim!$A$2:$A$101,Product_Dim!$H$2:$H$101)</f>
        <v>419.28</v>
      </c>
      <c r="Q1036" s="1" t="str">
        <f>_xlfn.XLOOKUP(C1036,'Customer_Dim'!$A$2:$A$501,'Customer_Dim'!$I$2:$I$501)</f>
        <v>Gold</v>
      </c>
      <c r="R1036" s="1" t="str">
        <f>_xlfn.XLOOKUP(C1036,'Customer_Dim'!$A$2:$A$501,'Customer_Dim'!$D$2:$D$501)</f>
        <v>Female</v>
      </c>
      <c r="S1036" s="1" t="str">
        <f>_xlfn.XLOOKUP(C1036,'Customer_Dim'!$A$2:$A$501,'Customer_Dim'!$L$2:$L$501)</f>
        <v>Senior</v>
      </c>
      <c r="T1036" s="1" t="str">
        <f>_xlfn.XLOOKUP(E1036,Store_Dim!$A$2:$A$21,Store_Dim!$C$2:$C$21)</f>
        <v>West</v>
      </c>
      <c r="U1036" s="1" t="str">
        <f>_xlfn.XLOOKUP(E1036,Store_Dim!$A$2:$A$21,Store_Dim!$E$2:$E$21)</f>
        <v>Flagship</v>
      </c>
      <c r="V1036" s="1">
        <f>Table8[[#This Row],[Cost]]*Table8[[#This Row],[Quantity]]</f>
        <v>1257.8399999999999</v>
      </c>
      <c r="W1036" s="1">
        <f>Table8[[#This Row],[Total_Amount]]-Table8[[#This Row],[Total Cost]]</f>
        <v>-26.889899999999898</v>
      </c>
    </row>
    <row r="1037" spans="1:23" hidden="1" x14ac:dyDescent="0.25">
      <c r="A1037" t="s">
        <v>3053</v>
      </c>
      <c r="B1037" s="3">
        <v>45251</v>
      </c>
      <c r="C1037" t="s">
        <v>788</v>
      </c>
      <c r="D1037" t="s">
        <v>1656</v>
      </c>
      <c r="E1037" t="s">
        <v>1879</v>
      </c>
      <c r="F1037" s="4">
        <f>IF(ISBLANK(Sales_Fact[[#This Row],[Quantity]]),MEDIAN(Sales_Fact[Quantity]),Sales_Fact[[#This Row],[Quantity]])</f>
        <v>2</v>
      </c>
      <c r="G1037" s="1">
        <f>IF(ISBLANK(Sales_Fact[[#This Row],[Unit_Price]]),MEDIAN(Sales_Fact[Unit_Price]),Sales_Fact[[#This Row],[Unit_Price]])</f>
        <v>760.14</v>
      </c>
      <c r="H1037" s="2">
        <f>IF(ISBLANK(Sales_Fact[[#This Row],[Discount]]),MEDIAN(Sales_Fact[Discount]),Sales_Fact[[#This Row],[Discount]])</f>
        <v>0.02</v>
      </c>
      <c r="I1037" t="s">
        <v>1864</v>
      </c>
      <c r="J1037" s="1">
        <f>Sales_Fact[[#This Row],[Quantity2]]*Sales_Fact[[#This Row],[Unit_Price3]]*(1-Sales_Fact[[#This Row],[Discount4]])</f>
        <v>1489.8743999999999</v>
      </c>
      <c r="K1037" s="1">
        <f>Sales_Fact[[#This Row],[Quantity2]]*Sales_Fact[[#This Row],[Unit_Price3]]</f>
        <v>1520.28</v>
      </c>
      <c r="L1037" s="1">
        <f>Sales_Fact[[#This Row],[Gross Amount]]*Sales_Fact[[#This Row],[Discount4]]</f>
        <v>30.4056</v>
      </c>
      <c r="M1037" s="1" t="str">
        <f>IF(Sales_Fact[[#This Row],[Total_Amount5]]&gt;1000,"High Value","Standard")</f>
        <v>High Value</v>
      </c>
      <c r="N1037" s="1" t="str">
        <f>_xlfn.XLOOKUP(D1037,Product_Dim!$A$2:$A$101,Product_Dim!$B$2:$B$101,"Not Found")</f>
        <v>Bedroom Table Lamp</v>
      </c>
      <c r="O1037" s="1" t="str">
        <f>_xlfn.XLOOKUP(D1037,Product_Dim!$A$2:$A$101,Product_Dim!$C$2:$C$101)</f>
        <v>Home</v>
      </c>
      <c r="P1037" s="1">
        <f>_xlfn.XLOOKUP(D1037,Product_Dim!$A$2:$A$101,Product_Dim!$H$2:$H$101)</f>
        <v>382.22</v>
      </c>
      <c r="Q1037" s="1" t="str">
        <f>_xlfn.XLOOKUP(C1037,'Customer_Dim'!$A$2:$A$501,'Customer_Dim'!$I$2:$I$501)</f>
        <v>Gold</v>
      </c>
      <c r="R1037" s="1" t="str">
        <f>_xlfn.XLOOKUP(C1037,'Customer_Dim'!$A$2:$A$501,'Customer_Dim'!$D$2:$D$501)</f>
        <v>Female</v>
      </c>
      <c r="S1037" s="1" t="str">
        <f>_xlfn.XLOOKUP(C1037,'Customer_Dim'!$A$2:$A$501,'Customer_Dim'!$L$2:$L$501)</f>
        <v>Senior</v>
      </c>
      <c r="T1037" s="1" t="str">
        <f>_xlfn.XLOOKUP(E1037,Store_Dim!$A$2:$A$21,Store_Dim!$C$2:$C$21)</f>
        <v>East</v>
      </c>
      <c r="U1037" s="1" t="str">
        <f>_xlfn.XLOOKUP(E1037,Store_Dim!$A$2:$A$21,Store_Dim!$E$2:$E$21)</f>
        <v>Flagship</v>
      </c>
      <c r="V1037" s="1">
        <f>Table8[[#This Row],[Cost]]*Table8[[#This Row],[Quantity]]</f>
        <v>764.44</v>
      </c>
      <c r="W1037" s="1">
        <f>Table8[[#This Row],[Total_Amount]]-Table8[[#This Row],[Total Cost]]</f>
        <v>725.43439999999987</v>
      </c>
    </row>
    <row r="1038" spans="1:23" hidden="1" x14ac:dyDescent="0.25">
      <c r="A1038" t="s">
        <v>1980</v>
      </c>
      <c r="B1038" s="3">
        <v>45523</v>
      </c>
      <c r="C1038" t="s">
        <v>791</v>
      </c>
      <c r="D1038" t="s">
        <v>1701</v>
      </c>
      <c r="E1038" t="s">
        <v>1901</v>
      </c>
      <c r="F1038" s="4">
        <f>IF(ISBLANK(Sales_Fact[[#This Row],[Quantity]]),MEDIAN(Sales_Fact[Quantity]),Sales_Fact[[#This Row],[Quantity]])</f>
        <v>3</v>
      </c>
      <c r="G1038" s="1">
        <f>IF(ISBLANK(Sales_Fact[[#This Row],[Unit_Price]]),MEDIAN(Sales_Fact[Unit_Price]),Sales_Fact[[#This Row],[Unit_Price]])</f>
        <v>688.76</v>
      </c>
      <c r="H1038" s="2">
        <f>IF(ISBLANK(Sales_Fact[[#This Row],[Discount]]),MEDIAN(Sales_Fact[Discount]),Sales_Fact[[#This Row],[Discount]])</f>
        <v>0.12</v>
      </c>
      <c r="I1038" t="s">
        <v>1868</v>
      </c>
      <c r="J1038" s="1">
        <f>Sales_Fact[[#This Row],[Quantity2]]*Sales_Fact[[#This Row],[Unit_Price3]]*(1-Sales_Fact[[#This Row],[Discount4]])</f>
        <v>1818.3263999999997</v>
      </c>
      <c r="K1038" s="1">
        <f>Sales_Fact[[#This Row],[Quantity2]]*Sales_Fact[[#This Row],[Unit_Price3]]</f>
        <v>2066.2799999999997</v>
      </c>
      <c r="L1038" s="1">
        <f>Sales_Fact[[#This Row],[Gross Amount]]*Sales_Fact[[#This Row],[Discount4]]</f>
        <v>247.95359999999997</v>
      </c>
      <c r="M1038" s="1" t="str">
        <f>IF(Sales_Fact[[#This Row],[Total_Amount5]]&gt;1000,"High Value","Standard")</f>
        <v>High Value</v>
      </c>
      <c r="N1038" s="1" t="str">
        <f>_xlfn.XLOOKUP(D1038,Product_Dim!$A$2:$A$101,Product_Dim!$B$2:$B$101,"Not Found")</f>
        <v>Boxing Hand Wraps</v>
      </c>
      <c r="O1038" s="1" t="str">
        <f>_xlfn.XLOOKUP(D1038,Product_Dim!$A$2:$A$101,Product_Dim!$C$2:$C$101)</f>
        <v>Sports</v>
      </c>
      <c r="P1038" s="1">
        <f>_xlfn.XLOOKUP(D1038,Product_Dim!$A$2:$A$101,Product_Dim!$H$2:$H$101)</f>
        <v>190.29</v>
      </c>
      <c r="Q1038" s="1" t="str">
        <f>_xlfn.XLOOKUP(C1038,'Customer_Dim'!$A$2:$A$501,'Customer_Dim'!$I$2:$I$501)</f>
        <v>Bronze</v>
      </c>
      <c r="R1038" s="1" t="str">
        <f>_xlfn.XLOOKUP(C1038,'Customer_Dim'!$A$2:$A$501,'Customer_Dim'!$D$2:$D$501)</f>
        <v>Male</v>
      </c>
      <c r="S1038" s="1" t="str">
        <f>_xlfn.XLOOKUP(C1038,'Customer_Dim'!$A$2:$A$501,'Customer_Dim'!$L$2:$L$501)</f>
        <v>Young</v>
      </c>
      <c r="T1038" s="1" t="str">
        <f>_xlfn.XLOOKUP(E1038,Store_Dim!$A$2:$A$21,Store_Dim!$C$2:$C$21)</f>
        <v>East</v>
      </c>
      <c r="U1038" s="1" t="str">
        <f>_xlfn.XLOOKUP(E1038,Store_Dim!$A$2:$A$21,Store_Dim!$E$2:$E$21)</f>
        <v>Online</v>
      </c>
      <c r="V1038" s="1">
        <f>Table8[[#This Row],[Cost]]*Table8[[#This Row],[Quantity]]</f>
        <v>570.87</v>
      </c>
      <c r="W1038" s="1">
        <f>Table8[[#This Row],[Total_Amount]]-Table8[[#This Row],[Total Cost]]</f>
        <v>1247.4563999999996</v>
      </c>
    </row>
    <row r="1039" spans="1:23" hidden="1" x14ac:dyDescent="0.25">
      <c r="A1039" t="s">
        <v>3112</v>
      </c>
      <c r="B1039" s="3">
        <v>45880</v>
      </c>
      <c r="C1039" t="s">
        <v>791</v>
      </c>
      <c r="D1039" t="s">
        <v>1779</v>
      </c>
      <c r="E1039" t="s">
        <v>1904</v>
      </c>
      <c r="F1039" s="4">
        <f>IF(ISBLANK(Sales_Fact[[#This Row],[Quantity]]),MEDIAN(Sales_Fact[Quantity]),Sales_Fact[[#This Row],[Quantity]])</f>
        <v>2</v>
      </c>
      <c r="G1039" s="1">
        <f>IF(ISBLANK(Sales_Fact[[#This Row],[Unit_Price]]),MEDIAN(Sales_Fact[Unit_Price]),Sales_Fact[[#This Row],[Unit_Price]])</f>
        <v>257.77999999999997</v>
      </c>
      <c r="H1039" s="2">
        <f>IF(ISBLANK(Sales_Fact[[#This Row],[Discount]]),MEDIAN(Sales_Fact[Discount]),Sales_Fact[[#This Row],[Discount]])</f>
        <v>0.05</v>
      </c>
      <c r="I1039" t="s">
        <v>1861</v>
      </c>
      <c r="J1039" s="1">
        <f>Sales_Fact[[#This Row],[Quantity2]]*Sales_Fact[[#This Row],[Unit_Price3]]*(1-Sales_Fact[[#This Row],[Discount4]])</f>
        <v>489.78199999999993</v>
      </c>
      <c r="K1039" s="1">
        <f>Sales_Fact[[#This Row],[Quantity2]]*Sales_Fact[[#This Row],[Unit_Price3]]</f>
        <v>515.55999999999995</v>
      </c>
      <c r="L1039" s="1">
        <f>Sales_Fact[[#This Row],[Gross Amount]]*Sales_Fact[[#This Row],[Discount4]]</f>
        <v>25.777999999999999</v>
      </c>
      <c r="M1039" s="1" t="str">
        <f>IF(Sales_Fact[[#This Row],[Total_Amount5]]&gt;1000,"High Value","Standard")</f>
        <v>Standard</v>
      </c>
      <c r="N1039" s="1" t="str">
        <f>_xlfn.XLOOKUP(D1039,Product_Dim!$A$2:$A$101,Product_Dim!$B$2:$B$101,"Not Found")</f>
        <v>Wireless Mouse</v>
      </c>
      <c r="O1039" s="1" t="str">
        <f>_xlfn.XLOOKUP(D1039,Product_Dim!$A$2:$A$101,Product_Dim!$C$2:$C$101)</f>
        <v>Electronics</v>
      </c>
      <c r="P1039" s="1">
        <f>_xlfn.XLOOKUP(D1039,Product_Dim!$A$2:$A$101,Product_Dim!$H$2:$H$101)</f>
        <v>392.89</v>
      </c>
      <c r="Q1039" s="1" t="str">
        <f>_xlfn.XLOOKUP(C1039,'Customer_Dim'!$A$2:$A$501,'Customer_Dim'!$I$2:$I$501)</f>
        <v>Bronze</v>
      </c>
      <c r="R1039" s="1" t="str">
        <f>_xlfn.XLOOKUP(C1039,'Customer_Dim'!$A$2:$A$501,'Customer_Dim'!$D$2:$D$501)</f>
        <v>Male</v>
      </c>
      <c r="S1039" s="1" t="str">
        <f>_xlfn.XLOOKUP(C1039,'Customer_Dim'!$A$2:$A$501,'Customer_Dim'!$L$2:$L$501)</f>
        <v>Young</v>
      </c>
      <c r="T1039" s="1" t="str">
        <f>_xlfn.XLOOKUP(E1039,Store_Dim!$A$2:$A$21,Store_Dim!$C$2:$C$21)</f>
        <v>East</v>
      </c>
      <c r="U1039" s="1" t="str">
        <f>_xlfn.XLOOKUP(E1039,Store_Dim!$A$2:$A$21,Store_Dim!$E$2:$E$21)</f>
        <v>Online</v>
      </c>
      <c r="V1039" s="1">
        <f>Table8[[#This Row],[Cost]]*Table8[[#This Row],[Quantity]]</f>
        <v>785.78</v>
      </c>
      <c r="W1039" s="1">
        <f>Table8[[#This Row],[Total_Amount]]-Table8[[#This Row],[Total Cost]]</f>
        <v>-295.99800000000005</v>
      </c>
    </row>
    <row r="1040" spans="1:23" hidden="1" x14ac:dyDescent="0.25">
      <c r="A1040" t="s">
        <v>3018</v>
      </c>
      <c r="B1040" s="3">
        <v>45512</v>
      </c>
      <c r="C1040" t="s">
        <v>791</v>
      </c>
      <c r="D1040" t="s">
        <v>1710</v>
      </c>
      <c r="E1040" t="s">
        <v>1866</v>
      </c>
      <c r="F1040" s="4">
        <f>IF(ISBLANK(Sales_Fact[[#This Row],[Quantity]]),MEDIAN(Sales_Fact[Quantity]),Sales_Fact[[#This Row],[Quantity]])</f>
        <v>2</v>
      </c>
      <c r="G1040" s="1">
        <f>IF(ISBLANK(Sales_Fact[[#This Row],[Unit_Price]]),MEDIAN(Sales_Fact[Unit_Price]),Sales_Fact[[#This Row],[Unit_Price]])</f>
        <v>314.29000000000002</v>
      </c>
      <c r="H1040" s="2">
        <f>IF(ISBLANK(Sales_Fact[[#This Row],[Discount]]),MEDIAN(Sales_Fact[Discount]),Sales_Fact[[#This Row],[Discount]])</f>
        <v>0.19</v>
      </c>
      <c r="I1040" t="s">
        <v>1861</v>
      </c>
      <c r="J1040" s="1">
        <f>Sales_Fact[[#This Row],[Quantity2]]*Sales_Fact[[#This Row],[Unit_Price3]]*(1-Sales_Fact[[#This Row],[Discount4]])</f>
        <v>509.14980000000008</v>
      </c>
      <c r="K1040" s="1">
        <f>Sales_Fact[[#This Row],[Quantity2]]*Sales_Fact[[#This Row],[Unit_Price3]]</f>
        <v>628.58000000000004</v>
      </c>
      <c r="L1040" s="1">
        <f>Sales_Fact[[#This Row],[Gross Amount]]*Sales_Fact[[#This Row],[Discount4]]</f>
        <v>119.43020000000001</v>
      </c>
      <c r="M1040" s="1" t="str">
        <f>IF(Sales_Fact[[#This Row],[Total_Amount5]]&gt;1000,"High Value","Standard")</f>
        <v>Standard</v>
      </c>
      <c r="N1040" s="1" t="str">
        <f>_xlfn.XLOOKUP(D1040,Product_Dim!$A$2:$A$101,Product_Dim!$B$2:$B$101,"Not Found")</f>
        <v>Men's Track Pants</v>
      </c>
      <c r="O1040" s="1" t="str">
        <f>_xlfn.XLOOKUP(D1040,Product_Dim!$A$2:$A$101,Product_Dim!$C$2:$C$101)</f>
        <v>Clothing</v>
      </c>
      <c r="P1040" s="1">
        <f>_xlfn.XLOOKUP(D1040,Product_Dim!$A$2:$A$101,Product_Dim!$H$2:$H$101)</f>
        <v>386.56</v>
      </c>
      <c r="Q1040" s="1" t="str">
        <f>_xlfn.XLOOKUP(C1040,'Customer_Dim'!$A$2:$A$501,'Customer_Dim'!$I$2:$I$501)</f>
        <v>Bronze</v>
      </c>
      <c r="R1040" s="1" t="str">
        <f>_xlfn.XLOOKUP(C1040,'Customer_Dim'!$A$2:$A$501,'Customer_Dim'!$D$2:$D$501)</f>
        <v>Male</v>
      </c>
      <c r="S1040" s="1" t="str">
        <f>_xlfn.XLOOKUP(C1040,'Customer_Dim'!$A$2:$A$501,'Customer_Dim'!$L$2:$L$501)</f>
        <v>Young</v>
      </c>
      <c r="T1040" s="1" t="str">
        <f>_xlfn.XLOOKUP(E1040,Store_Dim!$A$2:$A$21,Store_Dim!$C$2:$C$21)</f>
        <v>West</v>
      </c>
      <c r="U1040" s="1" t="str">
        <f>_xlfn.XLOOKUP(E1040,Store_Dim!$A$2:$A$21,Store_Dim!$E$2:$E$21)</f>
        <v>Online</v>
      </c>
      <c r="V1040" s="1">
        <f>Table8[[#This Row],[Cost]]*Table8[[#This Row],[Quantity]]</f>
        <v>773.12</v>
      </c>
      <c r="W1040" s="1">
        <f>Table8[[#This Row],[Total_Amount]]-Table8[[#This Row],[Total Cost]]</f>
        <v>-263.97019999999992</v>
      </c>
    </row>
    <row r="1041" spans="1:23" hidden="1" x14ac:dyDescent="0.25">
      <c r="A1041" t="s">
        <v>3397</v>
      </c>
      <c r="B1041" s="3">
        <v>45765</v>
      </c>
      <c r="C1041" t="s">
        <v>794</v>
      </c>
      <c r="D1041" t="s">
        <v>1821</v>
      </c>
      <c r="E1041" t="s">
        <v>1879</v>
      </c>
      <c r="F1041" s="4">
        <f>IF(ISBLANK(Sales_Fact[[#This Row],[Quantity]]),MEDIAN(Sales_Fact[Quantity]),Sales_Fact[[#This Row],[Quantity]])</f>
        <v>3</v>
      </c>
      <c r="G1041" s="1">
        <f>IF(ISBLANK(Sales_Fact[[#This Row],[Unit_Price]]),MEDIAN(Sales_Fact[Unit_Price]),Sales_Fact[[#This Row],[Unit_Price]])</f>
        <v>336.09</v>
      </c>
      <c r="H1041" s="2">
        <f>IF(ISBLANK(Sales_Fact[[#This Row],[Discount]]),MEDIAN(Sales_Fact[Discount]),Sales_Fact[[#This Row],[Discount]])</f>
        <v>0.01</v>
      </c>
      <c r="I1041" t="s">
        <v>1868</v>
      </c>
      <c r="J1041" s="1">
        <f>Sales_Fact[[#This Row],[Quantity2]]*Sales_Fact[[#This Row],[Unit_Price3]]*(1-Sales_Fact[[#This Row],[Discount4]])</f>
        <v>998.18729999999994</v>
      </c>
      <c r="K1041" s="1">
        <f>Sales_Fact[[#This Row],[Quantity2]]*Sales_Fact[[#This Row],[Unit_Price3]]</f>
        <v>1008.27</v>
      </c>
      <c r="L1041" s="1">
        <f>Sales_Fact[[#This Row],[Gross Amount]]*Sales_Fact[[#This Row],[Discount4]]</f>
        <v>10.082700000000001</v>
      </c>
      <c r="M1041" s="1" t="str">
        <f>IF(Sales_Fact[[#This Row],[Total_Amount5]]&gt;1000,"High Value","Standard")</f>
        <v>Standard</v>
      </c>
      <c r="N1041" s="1" t="str">
        <f>_xlfn.XLOOKUP(D1041,Product_Dim!$A$2:$A$101,Product_Dim!$B$2:$B$101,"Not Found")</f>
        <v>Gaming Mouse Pad XL</v>
      </c>
      <c r="O1041" s="1" t="str">
        <f>_xlfn.XLOOKUP(D1041,Product_Dim!$A$2:$A$101,Product_Dim!$C$2:$C$101)</f>
        <v>Electronics</v>
      </c>
      <c r="P1041" s="1">
        <f>_xlfn.XLOOKUP(D1041,Product_Dim!$A$2:$A$101,Product_Dim!$H$2:$H$101)</f>
        <v>340.14</v>
      </c>
      <c r="Q1041" s="1" t="str">
        <f>_xlfn.XLOOKUP(C1041,'Customer_Dim'!$A$2:$A$501,'Customer_Dim'!$I$2:$I$501)</f>
        <v>Platinum</v>
      </c>
      <c r="R1041" s="1" t="str">
        <f>_xlfn.XLOOKUP(C1041,'Customer_Dim'!$A$2:$A$501,'Customer_Dim'!$D$2:$D$501)</f>
        <v>Female</v>
      </c>
      <c r="S1041" s="1" t="str">
        <f>_xlfn.XLOOKUP(C1041,'Customer_Dim'!$A$2:$A$501,'Customer_Dim'!$L$2:$L$501)</f>
        <v>Senior</v>
      </c>
      <c r="T1041" s="1" t="str">
        <f>_xlfn.XLOOKUP(E1041,Store_Dim!$A$2:$A$21,Store_Dim!$C$2:$C$21)</f>
        <v>East</v>
      </c>
      <c r="U1041" s="1" t="str">
        <f>_xlfn.XLOOKUP(E1041,Store_Dim!$A$2:$A$21,Store_Dim!$E$2:$E$21)</f>
        <v>Flagship</v>
      </c>
      <c r="V1041" s="1">
        <f>Table8[[#This Row],[Cost]]*Table8[[#This Row],[Quantity]]</f>
        <v>1020.42</v>
      </c>
      <c r="W1041" s="1">
        <f>Table8[[#This Row],[Total_Amount]]-Table8[[#This Row],[Total Cost]]</f>
        <v>-22.232700000000023</v>
      </c>
    </row>
    <row r="1042" spans="1:23" hidden="1" x14ac:dyDescent="0.25">
      <c r="A1042" t="s">
        <v>3418</v>
      </c>
      <c r="B1042" s="3">
        <v>45346</v>
      </c>
      <c r="C1042" t="s">
        <v>794</v>
      </c>
      <c r="D1042" t="s">
        <v>1671</v>
      </c>
      <c r="E1042" t="s">
        <v>1881</v>
      </c>
      <c r="F1042" s="4">
        <f>IF(ISBLANK(Sales_Fact[[#This Row],[Quantity]]),MEDIAN(Sales_Fact[Quantity]),Sales_Fact[[#This Row],[Quantity]])</f>
        <v>3</v>
      </c>
      <c r="G1042" s="1">
        <f>IF(ISBLANK(Sales_Fact[[#This Row],[Unit_Price]]),MEDIAN(Sales_Fact[Unit_Price]),Sales_Fact[[#This Row],[Unit_Price]])</f>
        <v>202.07</v>
      </c>
      <c r="H1042" s="2">
        <f>IF(ISBLANK(Sales_Fact[[#This Row],[Discount]]),MEDIAN(Sales_Fact[Discount]),Sales_Fact[[#This Row],[Discount]])</f>
        <v>0.23</v>
      </c>
      <c r="I1042" t="s">
        <v>1868</v>
      </c>
      <c r="J1042" s="1">
        <f>Sales_Fact[[#This Row],[Quantity2]]*Sales_Fact[[#This Row],[Unit_Price3]]*(1-Sales_Fact[[#This Row],[Discount4]])</f>
        <v>466.78170000000006</v>
      </c>
      <c r="K1042" s="1">
        <f>Sales_Fact[[#This Row],[Quantity2]]*Sales_Fact[[#This Row],[Unit_Price3]]</f>
        <v>606.21</v>
      </c>
      <c r="L1042" s="1">
        <f>Sales_Fact[[#This Row],[Gross Amount]]*Sales_Fact[[#This Row],[Discount4]]</f>
        <v>139.42830000000001</v>
      </c>
      <c r="M1042" s="1" t="str">
        <f>IF(Sales_Fact[[#This Row],[Total_Amount5]]&gt;1000,"High Value","Standard")</f>
        <v>Standard</v>
      </c>
      <c r="N1042" s="1" t="str">
        <f>_xlfn.XLOOKUP(D1042,Product_Dim!$A$2:$A$101,Product_Dim!$B$2:$B$101,"Not Found")</f>
        <v>Noise-Canceling Headphones</v>
      </c>
      <c r="O1042" s="1" t="str">
        <f>_xlfn.XLOOKUP(D1042,Product_Dim!$A$2:$A$101,Product_Dim!$C$2:$C$101)</f>
        <v>Electronics</v>
      </c>
      <c r="P1042" s="1">
        <f>_xlfn.XLOOKUP(D1042,Product_Dim!$A$2:$A$101,Product_Dim!$H$2:$H$101)</f>
        <v>38.520000000000003</v>
      </c>
      <c r="Q1042" s="1" t="str">
        <f>_xlfn.XLOOKUP(C1042,'Customer_Dim'!$A$2:$A$501,'Customer_Dim'!$I$2:$I$501)</f>
        <v>Platinum</v>
      </c>
      <c r="R1042" s="1" t="str">
        <f>_xlfn.XLOOKUP(C1042,'Customer_Dim'!$A$2:$A$501,'Customer_Dim'!$D$2:$D$501)</f>
        <v>Female</v>
      </c>
      <c r="S1042" s="1" t="str">
        <f>_xlfn.XLOOKUP(C1042,'Customer_Dim'!$A$2:$A$501,'Customer_Dim'!$L$2:$L$501)</f>
        <v>Senior</v>
      </c>
      <c r="T1042" s="1" t="str">
        <f>_xlfn.XLOOKUP(E1042,Store_Dim!$A$2:$A$21,Store_Dim!$C$2:$C$21)</f>
        <v>South</v>
      </c>
      <c r="U1042" s="1" t="str">
        <f>_xlfn.XLOOKUP(E1042,Store_Dim!$A$2:$A$21,Store_Dim!$E$2:$E$21)</f>
        <v>Outlet</v>
      </c>
      <c r="V1042" s="1">
        <f>Table8[[#This Row],[Cost]]*Table8[[#This Row],[Quantity]]</f>
        <v>115.56</v>
      </c>
      <c r="W1042" s="1">
        <f>Table8[[#This Row],[Total_Amount]]-Table8[[#This Row],[Total Cost]]</f>
        <v>351.22170000000006</v>
      </c>
    </row>
    <row r="1043" spans="1:23" hidden="1" x14ac:dyDescent="0.25">
      <c r="A1043" t="s">
        <v>3263</v>
      </c>
      <c r="B1043" s="3">
        <v>45534</v>
      </c>
      <c r="C1043" t="s">
        <v>794</v>
      </c>
      <c r="D1043" t="s">
        <v>1755</v>
      </c>
      <c r="E1043" t="s">
        <v>1881</v>
      </c>
      <c r="F1043" s="4">
        <f>IF(ISBLANK(Sales_Fact[[#This Row],[Quantity]]),MEDIAN(Sales_Fact[Quantity]),Sales_Fact[[#This Row],[Quantity]])</f>
        <v>2</v>
      </c>
      <c r="G1043" s="1">
        <f>IF(ISBLANK(Sales_Fact[[#This Row],[Unit_Price]]),MEDIAN(Sales_Fact[Unit_Price]),Sales_Fact[[#This Row],[Unit_Price]])</f>
        <v>485.25</v>
      </c>
      <c r="H1043" s="2">
        <f>IF(ISBLANK(Sales_Fact[[#This Row],[Discount]]),MEDIAN(Sales_Fact[Discount]),Sales_Fact[[#This Row],[Discount]])</f>
        <v>0.28000000000000003</v>
      </c>
      <c r="I1043" t="s">
        <v>1861</v>
      </c>
      <c r="J1043" s="1">
        <f>Sales_Fact[[#This Row],[Quantity2]]*Sales_Fact[[#This Row],[Unit_Price3]]*(1-Sales_Fact[[#This Row],[Discount4]])</f>
        <v>698.76</v>
      </c>
      <c r="K1043" s="1">
        <f>Sales_Fact[[#This Row],[Quantity2]]*Sales_Fact[[#This Row],[Unit_Price3]]</f>
        <v>970.5</v>
      </c>
      <c r="L1043" s="1">
        <f>Sales_Fact[[#This Row],[Gross Amount]]*Sales_Fact[[#This Row],[Discount4]]</f>
        <v>271.74</v>
      </c>
      <c r="M1043" s="1" t="str">
        <f>IF(Sales_Fact[[#This Row],[Total_Amount5]]&gt;1000,"High Value","Standard")</f>
        <v>Standard</v>
      </c>
      <c r="N1043" s="1" t="str">
        <f>_xlfn.XLOOKUP(D1043,Product_Dim!$A$2:$A$101,Product_Dim!$B$2:$B$101,"Not Found")</f>
        <v>Wooden Nightstand</v>
      </c>
      <c r="O1043" s="1" t="str">
        <f>_xlfn.XLOOKUP(D1043,Product_Dim!$A$2:$A$101,Product_Dim!$C$2:$C$101)</f>
        <v>Home</v>
      </c>
      <c r="P1043" s="1">
        <f>_xlfn.XLOOKUP(D1043,Product_Dim!$A$2:$A$101,Product_Dim!$H$2:$H$101)</f>
        <v>243.7</v>
      </c>
      <c r="Q1043" s="1" t="str">
        <f>_xlfn.XLOOKUP(C1043,'Customer_Dim'!$A$2:$A$501,'Customer_Dim'!$I$2:$I$501)</f>
        <v>Platinum</v>
      </c>
      <c r="R1043" s="1" t="str">
        <f>_xlfn.XLOOKUP(C1043,'Customer_Dim'!$A$2:$A$501,'Customer_Dim'!$D$2:$D$501)</f>
        <v>Female</v>
      </c>
      <c r="S1043" s="1" t="str">
        <f>_xlfn.XLOOKUP(C1043,'Customer_Dim'!$A$2:$A$501,'Customer_Dim'!$L$2:$L$501)</f>
        <v>Senior</v>
      </c>
      <c r="T1043" s="1" t="str">
        <f>_xlfn.XLOOKUP(E1043,Store_Dim!$A$2:$A$21,Store_Dim!$C$2:$C$21)</f>
        <v>South</v>
      </c>
      <c r="U1043" s="1" t="str">
        <f>_xlfn.XLOOKUP(E1043,Store_Dim!$A$2:$A$21,Store_Dim!$E$2:$E$21)</f>
        <v>Outlet</v>
      </c>
      <c r="V1043" s="1">
        <f>Table8[[#This Row],[Cost]]*Table8[[#This Row],[Quantity]]</f>
        <v>487.4</v>
      </c>
      <c r="W1043" s="1">
        <f>Table8[[#This Row],[Total_Amount]]-Table8[[#This Row],[Total Cost]]</f>
        <v>211.36</v>
      </c>
    </row>
    <row r="1044" spans="1:23" x14ac:dyDescent="0.25">
      <c r="A1044" t="s">
        <v>3317</v>
      </c>
      <c r="B1044" s="3">
        <v>45804</v>
      </c>
      <c r="C1044" t="s">
        <v>794</v>
      </c>
      <c r="D1044" t="s">
        <v>1833</v>
      </c>
      <c r="E1044" t="s">
        <v>1896</v>
      </c>
      <c r="F1044" s="4">
        <f>IF(ISBLANK(Sales_Fact[[#This Row],[Quantity]]),MEDIAN(Sales_Fact[Quantity]),Sales_Fact[[#This Row],[Quantity]])</f>
        <v>4</v>
      </c>
      <c r="G1044" s="21">
        <f>IF(ISBLANK(Sales_Fact[[#This Row],[Unit_Price]]),MEDIAN(Sales_Fact[Unit_Price]),Sales_Fact[[#This Row],[Unit_Price]])</f>
        <v>552.38</v>
      </c>
      <c r="H1044" s="2">
        <f>IF(ISBLANK(Sales_Fact[[#This Row],[Discount]]),MEDIAN(Sales_Fact[Discount]),Sales_Fact[[#This Row],[Discount]])</f>
        <v>0.1</v>
      </c>
      <c r="I1044" t="s">
        <v>1864</v>
      </c>
      <c r="J1044" s="21">
        <f>Sales_Fact[[#This Row],[Quantity2]]*Sales_Fact[[#This Row],[Unit_Price3]]*(1-Sales_Fact[[#This Row],[Discount4]])</f>
        <v>1988.568</v>
      </c>
      <c r="K1044" s="21">
        <f>Sales_Fact[[#This Row],[Quantity2]]*Sales_Fact[[#This Row],[Unit_Price3]]</f>
        <v>2209.52</v>
      </c>
      <c r="L1044" s="21">
        <f>Sales_Fact[[#This Row],[Gross Amount]]*Sales_Fact[[#This Row],[Discount4]]</f>
        <v>220.952</v>
      </c>
      <c r="M1044" s="1" t="str">
        <f>IF(Sales_Fact[[#This Row],[Total_Amount5]]&gt;1000,"High Value","Standard")</f>
        <v>High Value</v>
      </c>
      <c r="N1044" s="1" t="str">
        <f>_xlfn.XLOOKUP(D1044,Product_Dim!$A$2:$A$101,Product_Dim!$B$2:$B$101,"Not Found")</f>
        <v>Vitamin E Body Lotion</v>
      </c>
      <c r="O1044" s="1" t="str">
        <f>_xlfn.XLOOKUP(D1044,Product_Dim!$A$2:$A$101,Product_Dim!$C$2:$C$101)</f>
        <v>Beauty</v>
      </c>
      <c r="P1044" s="1">
        <f>_xlfn.XLOOKUP(D1044,Product_Dim!$A$2:$A$101,Product_Dim!$H$2:$H$101)</f>
        <v>358.47</v>
      </c>
      <c r="Q1044" s="1" t="str">
        <f>_xlfn.XLOOKUP(C1044,'Customer_Dim'!$A$2:$A$501,'Customer_Dim'!$I$2:$I$501)</f>
        <v>Platinum</v>
      </c>
      <c r="R1044" s="1" t="str">
        <f>_xlfn.XLOOKUP(C1044,'Customer_Dim'!$A$2:$A$501,'Customer_Dim'!$D$2:$D$501)</f>
        <v>Female</v>
      </c>
      <c r="S1044" s="1" t="str">
        <f>_xlfn.XLOOKUP(C1044,'Customer_Dim'!$A$2:$A$501,'Customer_Dim'!$L$2:$L$501)</f>
        <v>Senior</v>
      </c>
      <c r="T1044" s="1" t="str">
        <f>_xlfn.XLOOKUP(E1044,Store_Dim!$A$2:$A$21,Store_Dim!$C$2:$C$21)</f>
        <v>East</v>
      </c>
      <c r="U1044" s="1" t="str">
        <f>_xlfn.XLOOKUP(E1044,Store_Dim!$A$2:$A$21,Store_Dim!$E$2:$E$21)</f>
        <v>Flagship</v>
      </c>
      <c r="V1044" s="21">
        <f>Table8[[#This Row],[Cost]]*Table8[[#This Row],[Quantity]]</f>
        <v>1433.88</v>
      </c>
      <c r="W1044" s="21">
        <f>Table8[[#This Row],[Total_Amount]]-Table8[[#This Row],[Total Cost]]</f>
        <v>554.68799999999987</v>
      </c>
    </row>
    <row r="1045" spans="1:23" hidden="1" x14ac:dyDescent="0.25">
      <c r="A1045" t="s">
        <v>2822</v>
      </c>
      <c r="B1045" s="3">
        <v>45317</v>
      </c>
      <c r="C1045" t="s">
        <v>794</v>
      </c>
      <c r="D1045" t="s">
        <v>1668</v>
      </c>
      <c r="E1045" t="s">
        <v>1890</v>
      </c>
      <c r="F1045" s="4">
        <f>IF(ISBLANK(Sales_Fact[[#This Row],[Quantity]]),MEDIAN(Sales_Fact[Quantity]),Sales_Fact[[#This Row],[Quantity]])</f>
        <v>4</v>
      </c>
      <c r="G1045" s="1">
        <f>IF(ISBLANK(Sales_Fact[[#This Row],[Unit_Price]]),MEDIAN(Sales_Fact[Unit_Price]),Sales_Fact[[#This Row],[Unit_Price]])</f>
        <v>377.26</v>
      </c>
      <c r="H1045" s="2">
        <f>IF(ISBLANK(Sales_Fact[[#This Row],[Discount]]),MEDIAN(Sales_Fact[Discount]),Sales_Fact[[#This Row],[Discount]])</f>
        <v>0.22</v>
      </c>
      <c r="I1045" t="s">
        <v>1864</v>
      </c>
      <c r="J1045" s="1">
        <f>Sales_Fact[[#This Row],[Quantity2]]*Sales_Fact[[#This Row],[Unit_Price3]]*(1-Sales_Fact[[#This Row],[Discount4]])</f>
        <v>1177.0512000000001</v>
      </c>
      <c r="K1045" s="1">
        <f>Sales_Fact[[#This Row],[Quantity2]]*Sales_Fact[[#This Row],[Unit_Price3]]</f>
        <v>1509.04</v>
      </c>
      <c r="L1045" s="1">
        <f>Sales_Fact[[#This Row],[Gross Amount]]*Sales_Fact[[#This Row],[Discount4]]</f>
        <v>331.98879999999997</v>
      </c>
      <c r="M1045" s="1" t="str">
        <f>IF(Sales_Fact[[#This Row],[Total_Amount5]]&gt;1000,"High Value","Standard")</f>
        <v>High Value</v>
      </c>
      <c r="N1045" s="1" t="str">
        <f>_xlfn.XLOOKUP(D1045,Product_Dim!$A$2:$A$101,Product_Dim!$B$2:$B$101,"Not Found")</f>
        <v>Portable Power Bank</v>
      </c>
      <c r="O1045" s="1" t="str">
        <f>_xlfn.XLOOKUP(D1045,Product_Dim!$A$2:$A$101,Product_Dim!$C$2:$C$101)</f>
        <v>Electronics</v>
      </c>
      <c r="P1045" s="1">
        <f>_xlfn.XLOOKUP(D1045,Product_Dim!$A$2:$A$101,Product_Dim!$H$2:$H$101)</f>
        <v>326.06</v>
      </c>
      <c r="Q1045" s="1" t="str">
        <f>_xlfn.XLOOKUP(C1045,'Customer_Dim'!$A$2:$A$501,'Customer_Dim'!$I$2:$I$501)</f>
        <v>Platinum</v>
      </c>
      <c r="R1045" s="1" t="str">
        <f>_xlfn.XLOOKUP(C1045,'Customer_Dim'!$A$2:$A$501,'Customer_Dim'!$D$2:$D$501)</f>
        <v>Female</v>
      </c>
      <c r="S1045" s="1" t="str">
        <f>_xlfn.XLOOKUP(C1045,'Customer_Dim'!$A$2:$A$501,'Customer_Dim'!$L$2:$L$501)</f>
        <v>Senior</v>
      </c>
      <c r="T1045" s="1" t="str">
        <f>_xlfn.XLOOKUP(E1045,Store_Dim!$A$2:$A$21,Store_Dim!$C$2:$C$21)</f>
        <v>South</v>
      </c>
      <c r="U1045" s="1" t="str">
        <f>_xlfn.XLOOKUP(E1045,Store_Dim!$A$2:$A$21,Store_Dim!$E$2:$E$21)</f>
        <v>Flagship</v>
      </c>
      <c r="V1045" s="1">
        <f>Table8[[#This Row],[Cost]]*Table8[[#This Row],[Quantity]]</f>
        <v>1304.24</v>
      </c>
      <c r="W1045" s="1">
        <f>Table8[[#This Row],[Total_Amount]]-Table8[[#This Row],[Total Cost]]</f>
        <v>-127.1887999999999</v>
      </c>
    </row>
    <row r="1046" spans="1:23" hidden="1" x14ac:dyDescent="0.25">
      <c r="A1046" t="s">
        <v>3459</v>
      </c>
      <c r="B1046" s="3">
        <v>45325</v>
      </c>
      <c r="C1046" t="s">
        <v>794</v>
      </c>
      <c r="D1046" t="s">
        <v>1982</v>
      </c>
      <c r="E1046" t="s">
        <v>1896</v>
      </c>
      <c r="F1046" s="4">
        <f>IF(ISBLANK(Sales_Fact[[#This Row],[Quantity]]),MEDIAN(Sales_Fact[Quantity]),Sales_Fact[[#This Row],[Quantity]])</f>
        <v>4</v>
      </c>
      <c r="G1046" s="1">
        <f>IF(ISBLANK(Sales_Fact[[#This Row],[Unit_Price]]),MEDIAN(Sales_Fact[Unit_Price]),Sales_Fact[[#This Row],[Unit_Price]])</f>
        <v>189.07</v>
      </c>
      <c r="H1046" s="2">
        <f>IF(ISBLANK(Sales_Fact[[#This Row],[Discount]]),MEDIAN(Sales_Fact[Discount]),Sales_Fact[[#This Row],[Discount]])</f>
        <v>0.1</v>
      </c>
      <c r="I1046" t="s">
        <v>1868</v>
      </c>
      <c r="J1046" s="1">
        <f>Sales_Fact[[#This Row],[Quantity2]]*Sales_Fact[[#This Row],[Unit_Price3]]*(1-Sales_Fact[[#This Row],[Discount4]])</f>
        <v>680.65200000000004</v>
      </c>
      <c r="K1046" s="1">
        <f>Sales_Fact[[#This Row],[Quantity2]]*Sales_Fact[[#This Row],[Unit_Price3]]</f>
        <v>756.28</v>
      </c>
      <c r="L1046" s="1">
        <f>Sales_Fact[[#This Row],[Gross Amount]]*Sales_Fact[[#This Row],[Discount4]]</f>
        <v>75.628</v>
      </c>
      <c r="M1046" s="1" t="str">
        <f>IF(Sales_Fact[[#This Row],[Total_Amount5]]&gt;1000,"High Value","Standard")</f>
        <v>Standard</v>
      </c>
      <c r="N1046" s="1" t="str">
        <f>_xlfn.XLOOKUP(D1046,Product_Dim!$A$2:$A$101,Product_Dim!$B$2:$B$101,"Not Found")</f>
        <v>Men's Running Jacket</v>
      </c>
      <c r="O1046" s="1" t="str">
        <f>_xlfn.XLOOKUP(D1046,Product_Dim!$A$2:$A$101,Product_Dim!$C$2:$C$101)</f>
        <v>Clothing</v>
      </c>
      <c r="P1046" s="1">
        <f>_xlfn.XLOOKUP(D1046,Product_Dim!$A$2:$A$101,Product_Dim!$H$2:$H$101)</f>
        <v>364.67</v>
      </c>
      <c r="Q1046" s="1" t="str">
        <f>_xlfn.XLOOKUP(C1046,'Customer_Dim'!$A$2:$A$501,'Customer_Dim'!$I$2:$I$501)</f>
        <v>Platinum</v>
      </c>
      <c r="R1046" s="1" t="str">
        <f>_xlfn.XLOOKUP(C1046,'Customer_Dim'!$A$2:$A$501,'Customer_Dim'!$D$2:$D$501)</f>
        <v>Female</v>
      </c>
      <c r="S1046" s="1" t="str">
        <f>_xlfn.XLOOKUP(C1046,'Customer_Dim'!$A$2:$A$501,'Customer_Dim'!$L$2:$L$501)</f>
        <v>Senior</v>
      </c>
      <c r="T1046" s="1" t="str">
        <f>_xlfn.XLOOKUP(E1046,Store_Dim!$A$2:$A$21,Store_Dim!$C$2:$C$21)</f>
        <v>East</v>
      </c>
      <c r="U1046" s="1" t="str">
        <f>_xlfn.XLOOKUP(E1046,Store_Dim!$A$2:$A$21,Store_Dim!$E$2:$E$21)</f>
        <v>Flagship</v>
      </c>
      <c r="V1046" s="1">
        <f>Table8[[#This Row],[Cost]]*Table8[[#This Row],[Quantity]]</f>
        <v>1458.68</v>
      </c>
      <c r="W1046" s="1">
        <f>Table8[[#This Row],[Total_Amount]]-Table8[[#This Row],[Total Cost]]</f>
        <v>-778.02800000000002</v>
      </c>
    </row>
    <row r="1047" spans="1:23" hidden="1" x14ac:dyDescent="0.25">
      <c r="A1047" t="s">
        <v>2921</v>
      </c>
      <c r="B1047" s="3">
        <v>45479</v>
      </c>
      <c r="C1047" t="s">
        <v>797</v>
      </c>
      <c r="D1047" t="s">
        <v>1650</v>
      </c>
      <c r="E1047" t="s">
        <v>1890</v>
      </c>
      <c r="F1047" s="4">
        <f>IF(ISBLANK(Sales_Fact[[#This Row],[Quantity]]),MEDIAN(Sales_Fact[Quantity]),Sales_Fact[[#This Row],[Quantity]])</f>
        <v>3</v>
      </c>
      <c r="G1047" s="1">
        <f>IF(ISBLANK(Sales_Fact[[#This Row],[Unit_Price]]),MEDIAN(Sales_Fact[Unit_Price]),Sales_Fact[[#This Row],[Unit_Price]])</f>
        <v>272.27</v>
      </c>
      <c r="H1047" s="2">
        <f>IF(ISBLANK(Sales_Fact[[#This Row],[Discount]]),MEDIAN(Sales_Fact[Discount]),Sales_Fact[[#This Row],[Discount]])</f>
        <v>0.01</v>
      </c>
      <c r="I1047" t="s">
        <v>1864</v>
      </c>
      <c r="J1047" s="1">
        <f>Sales_Fact[[#This Row],[Quantity2]]*Sales_Fact[[#This Row],[Unit_Price3]]*(1-Sales_Fact[[#This Row],[Discount4]])</f>
        <v>808.64189999999996</v>
      </c>
      <c r="K1047" s="1">
        <f>Sales_Fact[[#This Row],[Quantity2]]*Sales_Fact[[#This Row],[Unit_Price3]]</f>
        <v>816.81</v>
      </c>
      <c r="L1047" s="1">
        <f>Sales_Fact[[#This Row],[Gross Amount]]*Sales_Fact[[#This Row],[Discount4]]</f>
        <v>8.168099999999999</v>
      </c>
      <c r="M1047" s="1" t="str">
        <f>IF(Sales_Fact[[#This Row],[Total_Amount5]]&gt;1000,"High Value","Standard")</f>
        <v>Standard</v>
      </c>
      <c r="N1047" s="1" t="str">
        <f>_xlfn.XLOOKUP(D1047,Product_Dim!$A$2:$A$101,Product_Dim!$B$2:$B$101,"Not Found")</f>
        <v>Modern Wall Clock</v>
      </c>
      <c r="O1047" s="1" t="str">
        <f>_xlfn.XLOOKUP(D1047,Product_Dim!$A$2:$A$101,Product_Dim!$C$2:$C$101)</f>
        <v>Home</v>
      </c>
      <c r="P1047" s="1">
        <f>_xlfn.XLOOKUP(D1047,Product_Dim!$A$2:$A$101,Product_Dim!$H$2:$H$101)</f>
        <v>179.77</v>
      </c>
      <c r="Q1047" s="1" t="str">
        <f>_xlfn.XLOOKUP(C1047,'Customer_Dim'!$A$2:$A$501,'Customer_Dim'!$I$2:$I$501)</f>
        <v>Bronze</v>
      </c>
      <c r="R1047" s="1" t="str">
        <f>_xlfn.XLOOKUP(C1047,'Customer_Dim'!$A$2:$A$501,'Customer_Dim'!$D$2:$D$501)</f>
        <v>Male</v>
      </c>
      <c r="S1047" s="1" t="str">
        <f>_xlfn.XLOOKUP(C1047,'Customer_Dim'!$A$2:$A$501,'Customer_Dim'!$L$2:$L$501)</f>
        <v>Senior</v>
      </c>
      <c r="T1047" s="1" t="str">
        <f>_xlfn.XLOOKUP(E1047,Store_Dim!$A$2:$A$21,Store_Dim!$C$2:$C$21)</f>
        <v>South</v>
      </c>
      <c r="U1047" s="1" t="str">
        <f>_xlfn.XLOOKUP(E1047,Store_Dim!$A$2:$A$21,Store_Dim!$E$2:$E$21)</f>
        <v>Flagship</v>
      </c>
      <c r="V1047" s="1">
        <f>Table8[[#This Row],[Cost]]*Table8[[#This Row],[Quantity]]</f>
        <v>539.31000000000006</v>
      </c>
      <c r="W1047" s="1">
        <f>Table8[[#This Row],[Total_Amount]]-Table8[[#This Row],[Total Cost]]</f>
        <v>269.33189999999991</v>
      </c>
    </row>
    <row r="1048" spans="1:23" hidden="1" x14ac:dyDescent="0.25">
      <c r="A1048" t="s">
        <v>2484</v>
      </c>
      <c r="B1048" s="3">
        <v>45236</v>
      </c>
      <c r="C1048" t="s">
        <v>797</v>
      </c>
      <c r="D1048" t="s">
        <v>1668</v>
      </c>
      <c r="E1048" t="s">
        <v>1866</v>
      </c>
      <c r="F1048" s="4">
        <f>IF(ISBLANK(Sales_Fact[[#This Row],[Quantity]]),MEDIAN(Sales_Fact[Quantity]),Sales_Fact[[#This Row],[Quantity]])</f>
        <v>1</v>
      </c>
      <c r="G1048" s="1">
        <f>IF(ISBLANK(Sales_Fact[[#This Row],[Unit_Price]]),MEDIAN(Sales_Fact[Unit_Price]),Sales_Fact[[#This Row],[Unit_Price]])</f>
        <v>209.39</v>
      </c>
      <c r="H1048" s="2">
        <f>IF(ISBLANK(Sales_Fact[[#This Row],[Discount]]),MEDIAN(Sales_Fact[Discount]),Sales_Fact[[#This Row],[Discount]])</f>
        <v>0.28000000000000003</v>
      </c>
      <c r="I1048" t="s">
        <v>1868</v>
      </c>
      <c r="J1048" s="1">
        <f>Sales_Fact[[#This Row],[Quantity2]]*Sales_Fact[[#This Row],[Unit_Price3]]*(1-Sales_Fact[[#This Row],[Discount4]])</f>
        <v>150.76079999999999</v>
      </c>
      <c r="K1048" s="1">
        <f>Sales_Fact[[#This Row],[Quantity2]]*Sales_Fact[[#This Row],[Unit_Price3]]</f>
        <v>209.39</v>
      </c>
      <c r="L1048" s="1">
        <f>Sales_Fact[[#This Row],[Gross Amount]]*Sales_Fact[[#This Row],[Discount4]]</f>
        <v>58.629200000000004</v>
      </c>
      <c r="M1048" s="1" t="str">
        <f>IF(Sales_Fact[[#This Row],[Total_Amount5]]&gt;1000,"High Value","Standard")</f>
        <v>Standard</v>
      </c>
      <c r="N1048" s="1" t="str">
        <f>_xlfn.XLOOKUP(D1048,Product_Dim!$A$2:$A$101,Product_Dim!$B$2:$B$101,"Not Found")</f>
        <v>Portable Power Bank</v>
      </c>
      <c r="O1048" s="1" t="str">
        <f>_xlfn.XLOOKUP(D1048,Product_Dim!$A$2:$A$101,Product_Dim!$C$2:$C$101)</f>
        <v>Electronics</v>
      </c>
      <c r="P1048" s="1">
        <f>_xlfn.XLOOKUP(D1048,Product_Dim!$A$2:$A$101,Product_Dim!$H$2:$H$101)</f>
        <v>326.06</v>
      </c>
      <c r="Q1048" s="1" t="str">
        <f>_xlfn.XLOOKUP(C1048,'Customer_Dim'!$A$2:$A$501,'Customer_Dim'!$I$2:$I$501)</f>
        <v>Bronze</v>
      </c>
      <c r="R1048" s="1" t="str">
        <f>_xlfn.XLOOKUP(C1048,'Customer_Dim'!$A$2:$A$501,'Customer_Dim'!$D$2:$D$501)</f>
        <v>Male</v>
      </c>
      <c r="S1048" s="1" t="str">
        <f>_xlfn.XLOOKUP(C1048,'Customer_Dim'!$A$2:$A$501,'Customer_Dim'!$L$2:$L$501)</f>
        <v>Senior</v>
      </c>
      <c r="T1048" s="1" t="str">
        <f>_xlfn.XLOOKUP(E1048,Store_Dim!$A$2:$A$21,Store_Dim!$C$2:$C$21)</f>
        <v>West</v>
      </c>
      <c r="U1048" s="1" t="str">
        <f>_xlfn.XLOOKUP(E1048,Store_Dim!$A$2:$A$21,Store_Dim!$E$2:$E$21)</f>
        <v>Online</v>
      </c>
      <c r="V1048" s="1">
        <f>Table8[[#This Row],[Cost]]*Table8[[#This Row],[Quantity]]</f>
        <v>326.06</v>
      </c>
      <c r="W1048" s="1">
        <f>Table8[[#This Row],[Total_Amount]]-Table8[[#This Row],[Total Cost]]</f>
        <v>-175.29920000000001</v>
      </c>
    </row>
    <row r="1049" spans="1:23" hidden="1" x14ac:dyDescent="0.25">
      <c r="A1049" t="s">
        <v>2104</v>
      </c>
      <c r="B1049" s="3">
        <v>45447</v>
      </c>
      <c r="C1049" t="s">
        <v>797</v>
      </c>
      <c r="D1049" t="s">
        <v>1767</v>
      </c>
      <c r="E1049" t="s">
        <v>1883</v>
      </c>
      <c r="F1049" s="4">
        <f>IF(ISBLANK(Sales_Fact[[#This Row],[Quantity]]),MEDIAN(Sales_Fact[Quantity]),Sales_Fact[[#This Row],[Quantity]])</f>
        <v>1</v>
      </c>
      <c r="G1049" s="1">
        <f>IF(ISBLANK(Sales_Fact[[#This Row],[Unit_Price]]),MEDIAN(Sales_Fact[Unit_Price]),Sales_Fact[[#This Row],[Unit_Price]])</f>
        <v>813.87</v>
      </c>
      <c r="H1049" s="2">
        <f>IF(ISBLANK(Sales_Fact[[#This Row],[Discount]]),MEDIAN(Sales_Fact[Discount]),Sales_Fact[[#This Row],[Discount]])</f>
        <v>0.23</v>
      </c>
      <c r="I1049" t="s">
        <v>1868</v>
      </c>
      <c r="J1049" s="1">
        <f>Sales_Fact[[#This Row],[Quantity2]]*Sales_Fact[[#This Row],[Unit_Price3]]*(1-Sales_Fact[[#This Row],[Discount4]])</f>
        <v>626.67989999999998</v>
      </c>
      <c r="K1049" s="1">
        <f>Sales_Fact[[#This Row],[Quantity2]]*Sales_Fact[[#This Row],[Unit_Price3]]</f>
        <v>813.87</v>
      </c>
      <c r="L1049" s="1">
        <f>Sales_Fact[[#This Row],[Gross Amount]]*Sales_Fact[[#This Row],[Discount4]]</f>
        <v>187.1901</v>
      </c>
      <c r="M1049" s="1" t="str">
        <f>IF(Sales_Fact[[#This Row],[Total_Amount5]]&gt;1000,"High Value","Standard")</f>
        <v>Standard</v>
      </c>
      <c r="N1049" s="1" t="str">
        <f>_xlfn.XLOOKUP(D1049,Product_Dim!$A$2:$A$101,Product_Dim!$B$2:$B$101,"Not Found")</f>
        <v>Professional Jump Rope</v>
      </c>
      <c r="O1049" s="1" t="str">
        <f>_xlfn.XLOOKUP(D1049,Product_Dim!$A$2:$A$101,Product_Dim!$C$2:$C$101)</f>
        <v>Sports</v>
      </c>
      <c r="P1049" s="1">
        <f>_xlfn.XLOOKUP(D1049,Product_Dim!$A$2:$A$101,Product_Dim!$H$2:$H$101)</f>
        <v>477.61</v>
      </c>
      <c r="Q1049" s="1" t="str">
        <f>_xlfn.XLOOKUP(C1049,'Customer_Dim'!$A$2:$A$501,'Customer_Dim'!$I$2:$I$501)</f>
        <v>Bronze</v>
      </c>
      <c r="R1049" s="1" t="str">
        <f>_xlfn.XLOOKUP(C1049,'Customer_Dim'!$A$2:$A$501,'Customer_Dim'!$D$2:$D$501)</f>
        <v>Male</v>
      </c>
      <c r="S1049" s="1" t="str">
        <f>_xlfn.XLOOKUP(C1049,'Customer_Dim'!$A$2:$A$501,'Customer_Dim'!$L$2:$L$501)</f>
        <v>Senior</v>
      </c>
      <c r="T1049" s="1" t="str">
        <f>_xlfn.XLOOKUP(E1049,Store_Dim!$A$2:$A$21,Store_Dim!$C$2:$C$21)</f>
        <v>North</v>
      </c>
      <c r="U1049" s="1" t="str">
        <f>_xlfn.XLOOKUP(E1049,Store_Dim!$A$2:$A$21,Store_Dim!$E$2:$E$21)</f>
        <v>Flagship</v>
      </c>
      <c r="V1049" s="1">
        <f>Table8[[#This Row],[Cost]]*Table8[[#This Row],[Quantity]]</f>
        <v>477.61</v>
      </c>
      <c r="W1049" s="1">
        <f>Table8[[#This Row],[Total_Amount]]-Table8[[#This Row],[Total Cost]]</f>
        <v>149.06989999999996</v>
      </c>
    </row>
    <row r="1050" spans="1:23" hidden="1" x14ac:dyDescent="0.25">
      <c r="A1050" t="s">
        <v>3567</v>
      </c>
      <c r="B1050" s="3">
        <v>45237</v>
      </c>
      <c r="C1050" t="s">
        <v>800</v>
      </c>
      <c r="D1050" t="s">
        <v>1611</v>
      </c>
      <c r="E1050" t="s">
        <v>1899</v>
      </c>
      <c r="F1050" s="4">
        <f>IF(ISBLANK(Sales_Fact[[#This Row],[Quantity]]),MEDIAN(Sales_Fact[Quantity]),Sales_Fact[[#This Row],[Quantity]])</f>
        <v>1</v>
      </c>
      <c r="G1050" s="1">
        <f>IF(ISBLANK(Sales_Fact[[#This Row],[Unit_Price]]),MEDIAN(Sales_Fact[Unit_Price]),Sales_Fact[[#This Row],[Unit_Price]])</f>
        <v>143.69999999999999</v>
      </c>
      <c r="H1050" s="2">
        <f>IF(ISBLANK(Sales_Fact[[#This Row],[Discount]]),MEDIAN(Sales_Fact[Discount]),Sales_Fact[[#This Row],[Discount]])</f>
        <v>0.19</v>
      </c>
      <c r="I1050" t="s">
        <v>1868</v>
      </c>
      <c r="J1050" s="1">
        <f>Sales_Fact[[#This Row],[Quantity2]]*Sales_Fact[[#This Row],[Unit_Price3]]*(1-Sales_Fact[[#This Row],[Discount4]])</f>
        <v>116.39699999999999</v>
      </c>
      <c r="K1050" s="1">
        <f>Sales_Fact[[#This Row],[Quantity2]]*Sales_Fact[[#This Row],[Unit_Price3]]</f>
        <v>143.69999999999999</v>
      </c>
      <c r="L1050" s="1">
        <f>Sales_Fact[[#This Row],[Gross Amount]]*Sales_Fact[[#This Row],[Discount4]]</f>
        <v>27.302999999999997</v>
      </c>
      <c r="M1050" s="1" t="str">
        <f>IF(Sales_Fact[[#This Row],[Total_Amount5]]&gt;1000,"High Value","Standard")</f>
        <v>Standard</v>
      </c>
      <c r="N1050" s="1" t="str">
        <f>_xlfn.XLOOKUP(D1050,Product_Dim!$A$2:$A$101,Product_Dim!$B$2:$B$101,"Not Found")</f>
        <v>Outdoor Sports Water Bottle</v>
      </c>
      <c r="O1050" s="1" t="str">
        <f>_xlfn.XLOOKUP(D1050,Product_Dim!$A$2:$A$101,Product_Dim!$C$2:$C$101)</f>
        <v>Sports</v>
      </c>
      <c r="P1050" s="1">
        <f>_xlfn.XLOOKUP(D1050,Product_Dim!$A$2:$A$101,Product_Dim!$H$2:$H$101)</f>
        <v>131.51</v>
      </c>
      <c r="Q1050" s="1" t="str">
        <f>_xlfn.XLOOKUP(C1050,'Customer_Dim'!$A$2:$A$501,'Customer_Dim'!$I$2:$I$501)</f>
        <v>Platinum</v>
      </c>
      <c r="R1050" s="1" t="str">
        <f>_xlfn.XLOOKUP(C1050,'Customer_Dim'!$A$2:$A$501,'Customer_Dim'!$D$2:$D$501)</f>
        <v>Male</v>
      </c>
      <c r="S1050" s="1" t="str">
        <f>_xlfn.XLOOKUP(C1050,'Customer_Dim'!$A$2:$A$501,'Customer_Dim'!$L$2:$L$501)</f>
        <v>Middle Age</v>
      </c>
      <c r="T1050" s="1" t="str">
        <f>_xlfn.XLOOKUP(E1050,Store_Dim!$A$2:$A$21,Store_Dim!$C$2:$C$21)</f>
        <v>East</v>
      </c>
      <c r="U1050" s="1" t="str">
        <f>_xlfn.XLOOKUP(E1050,Store_Dim!$A$2:$A$21,Store_Dim!$E$2:$E$21)</f>
        <v>Flagship</v>
      </c>
      <c r="V1050" s="1">
        <f>Table8[[#This Row],[Cost]]*Table8[[#This Row],[Quantity]]</f>
        <v>131.51</v>
      </c>
      <c r="W1050" s="1">
        <f>Table8[[#This Row],[Total_Amount]]-Table8[[#This Row],[Total Cost]]</f>
        <v>-15.113</v>
      </c>
    </row>
    <row r="1051" spans="1:23" hidden="1" x14ac:dyDescent="0.25">
      <c r="A1051" t="s">
        <v>2659</v>
      </c>
      <c r="B1051" s="3">
        <v>45752</v>
      </c>
      <c r="C1051" t="s">
        <v>800</v>
      </c>
      <c r="D1051" t="s">
        <v>1582</v>
      </c>
      <c r="E1051" t="s">
        <v>1874</v>
      </c>
      <c r="F1051" s="4">
        <f>IF(ISBLANK(Sales_Fact[[#This Row],[Quantity]]),MEDIAN(Sales_Fact[Quantity]),Sales_Fact[[#This Row],[Quantity]])</f>
        <v>4</v>
      </c>
      <c r="G1051" s="1">
        <f>IF(ISBLANK(Sales_Fact[[#This Row],[Unit_Price]]),MEDIAN(Sales_Fact[Unit_Price]),Sales_Fact[[#This Row],[Unit_Price]])</f>
        <v>837.34</v>
      </c>
      <c r="H1051" s="2">
        <f>IF(ISBLANK(Sales_Fact[[#This Row],[Discount]]),MEDIAN(Sales_Fact[Discount]),Sales_Fact[[#This Row],[Discount]])</f>
        <v>0.05</v>
      </c>
      <c r="I1051" t="s">
        <v>1861</v>
      </c>
      <c r="J1051" s="1">
        <f>Sales_Fact[[#This Row],[Quantity2]]*Sales_Fact[[#This Row],[Unit_Price3]]*(1-Sales_Fact[[#This Row],[Discount4]])</f>
        <v>3181.8919999999998</v>
      </c>
      <c r="K1051" s="1">
        <f>Sales_Fact[[#This Row],[Quantity2]]*Sales_Fact[[#This Row],[Unit_Price3]]</f>
        <v>3349.36</v>
      </c>
      <c r="L1051" s="1">
        <f>Sales_Fact[[#This Row],[Gross Amount]]*Sales_Fact[[#This Row],[Discount4]]</f>
        <v>167.46800000000002</v>
      </c>
      <c r="M1051" s="1" t="str">
        <f>IF(Sales_Fact[[#This Row],[Total_Amount5]]&gt;1000,"High Value","Standard")</f>
        <v>High Value</v>
      </c>
      <c r="N1051" s="1" t="str">
        <f>_xlfn.XLOOKUP(D1051,Product_Dim!$A$2:$A$101,Product_Dim!$B$2:$B$101,"Not Found")</f>
        <v>Ceramic Kitchen Bowl Set</v>
      </c>
      <c r="O1051" s="1" t="str">
        <f>_xlfn.XLOOKUP(D1051,Product_Dim!$A$2:$A$101,Product_Dim!$C$2:$C$101)</f>
        <v>Home</v>
      </c>
      <c r="P1051" s="1">
        <f>_xlfn.XLOOKUP(D1051,Product_Dim!$A$2:$A$101,Product_Dim!$H$2:$H$101)</f>
        <v>298.86</v>
      </c>
      <c r="Q1051" s="1" t="str">
        <f>_xlfn.XLOOKUP(C1051,'Customer_Dim'!$A$2:$A$501,'Customer_Dim'!$I$2:$I$501)</f>
        <v>Platinum</v>
      </c>
      <c r="R1051" s="1" t="str">
        <f>_xlfn.XLOOKUP(C1051,'Customer_Dim'!$A$2:$A$501,'Customer_Dim'!$D$2:$D$501)</f>
        <v>Male</v>
      </c>
      <c r="S1051" s="1" t="str">
        <f>_xlfn.XLOOKUP(C1051,'Customer_Dim'!$A$2:$A$501,'Customer_Dim'!$L$2:$L$501)</f>
        <v>Middle Age</v>
      </c>
      <c r="T1051" s="1" t="str">
        <f>_xlfn.XLOOKUP(E1051,Store_Dim!$A$2:$A$21,Store_Dim!$C$2:$C$21)</f>
        <v>South</v>
      </c>
      <c r="U1051" s="1" t="str">
        <f>_xlfn.XLOOKUP(E1051,Store_Dim!$A$2:$A$21,Store_Dim!$E$2:$E$21)</f>
        <v>Online</v>
      </c>
      <c r="V1051" s="1">
        <f>Table8[[#This Row],[Cost]]*Table8[[#This Row],[Quantity]]</f>
        <v>1195.44</v>
      </c>
      <c r="W1051" s="1">
        <f>Table8[[#This Row],[Total_Amount]]-Table8[[#This Row],[Total Cost]]</f>
        <v>1986.4519999999998</v>
      </c>
    </row>
    <row r="1052" spans="1:23" x14ac:dyDescent="0.25">
      <c r="A1052" t="s">
        <v>3183</v>
      </c>
      <c r="B1052" s="3">
        <v>45313</v>
      </c>
      <c r="C1052" t="s">
        <v>800</v>
      </c>
      <c r="D1052" t="s">
        <v>1731</v>
      </c>
      <c r="E1052" t="s">
        <v>1874</v>
      </c>
      <c r="F1052" s="4">
        <f>IF(ISBLANK(Sales_Fact[[#This Row],[Quantity]]),MEDIAN(Sales_Fact[Quantity]),Sales_Fact[[#This Row],[Quantity]])</f>
        <v>1</v>
      </c>
      <c r="G1052" s="21">
        <f>IF(ISBLANK(Sales_Fact[[#This Row],[Unit_Price]]),MEDIAN(Sales_Fact[Unit_Price]),Sales_Fact[[#This Row],[Unit_Price]])</f>
        <v>151.66</v>
      </c>
      <c r="H1052" s="2">
        <f>IF(ISBLANK(Sales_Fact[[#This Row],[Discount]]),MEDIAN(Sales_Fact[Discount]),Sales_Fact[[#This Row],[Discount]])</f>
        <v>0.16</v>
      </c>
      <c r="I1052" t="s">
        <v>1864</v>
      </c>
      <c r="J1052" s="21">
        <f>Sales_Fact[[#This Row],[Quantity2]]*Sales_Fact[[#This Row],[Unit_Price3]]*(1-Sales_Fact[[#This Row],[Discount4]])</f>
        <v>127.39439999999999</v>
      </c>
      <c r="K1052" s="21">
        <f>Sales_Fact[[#This Row],[Quantity2]]*Sales_Fact[[#This Row],[Unit_Price3]]</f>
        <v>151.66</v>
      </c>
      <c r="L1052" s="21">
        <f>Sales_Fact[[#This Row],[Gross Amount]]*Sales_Fact[[#This Row],[Discount4]]</f>
        <v>24.265599999999999</v>
      </c>
      <c r="M1052" s="1" t="str">
        <f>IF(Sales_Fact[[#This Row],[Total_Amount5]]&gt;1000,"High Value","Standard")</f>
        <v>Standard</v>
      </c>
      <c r="N1052" s="1" t="str">
        <f>_xlfn.XLOOKUP(D1052,Product_Dim!$A$2:$A$101,Product_Dim!$B$2:$B$101,"Not Found")</f>
        <v>Luxury Perfume Spray</v>
      </c>
      <c r="O1052" s="1" t="str">
        <f>_xlfn.XLOOKUP(D1052,Product_Dim!$A$2:$A$101,Product_Dim!$C$2:$C$101)</f>
        <v>Beauty</v>
      </c>
      <c r="P1052" s="1">
        <f>_xlfn.XLOOKUP(D1052,Product_Dim!$A$2:$A$101,Product_Dim!$H$2:$H$101)</f>
        <v>482.75</v>
      </c>
      <c r="Q1052" s="1" t="str">
        <f>_xlfn.XLOOKUP(C1052,'Customer_Dim'!$A$2:$A$501,'Customer_Dim'!$I$2:$I$501)</f>
        <v>Platinum</v>
      </c>
      <c r="R1052" s="1" t="str">
        <f>_xlfn.XLOOKUP(C1052,'Customer_Dim'!$A$2:$A$501,'Customer_Dim'!$D$2:$D$501)</f>
        <v>Male</v>
      </c>
      <c r="S1052" s="1" t="str">
        <f>_xlfn.XLOOKUP(C1052,'Customer_Dim'!$A$2:$A$501,'Customer_Dim'!$L$2:$L$501)</f>
        <v>Middle Age</v>
      </c>
      <c r="T1052" s="1" t="str">
        <f>_xlfn.XLOOKUP(E1052,Store_Dim!$A$2:$A$21,Store_Dim!$C$2:$C$21)</f>
        <v>South</v>
      </c>
      <c r="U1052" s="1" t="str">
        <f>_xlfn.XLOOKUP(E1052,Store_Dim!$A$2:$A$21,Store_Dim!$E$2:$E$21)</f>
        <v>Online</v>
      </c>
      <c r="V1052" s="21">
        <f>Table8[[#This Row],[Cost]]*Table8[[#This Row],[Quantity]]</f>
        <v>482.75</v>
      </c>
      <c r="W1052" s="21">
        <f>Table8[[#This Row],[Total_Amount]]-Table8[[#This Row],[Total Cost]]</f>
        <v>-355.35559999999998</v>
      </c>
    </row>
    <row r="1053" spans="1:23" hidden="1" x14ac:dyDescent="0.25">
      <c r="A1053" t="s">
        <v>3810</v>
      </c>
      <c r="B1053" s="3">
        <v>45276</v>
      </c>
      <c r="C1053" t="s">
        <v>800</v>
      </c>
      <c r="D1053" t="s">
        <v>1689</v>
      </c>
      <c r="E1053" t="s">
        <v>1863</v>
      </c>
      <c r="F1053" s="4">
        <f>IF(ISBLANK(Sales_Fact[[#This Row],[Quantity]]),MEDIAN(Sales_Fact[Quantity]),Sales_Fact[[#This Row],[Quantity]])</f>
        <v>3</v>
      </c>
      <c r="G1053" s="1">
        <f>IF(ISBLANK(Sales_Fact[[#This Row],[Unit_Price]]),MEDIAN(Sales_Fact[Unit_Price]),Sales_Fact[[#This Row],[Unit_Price]])</f>
        <v>961.4</v>
      </c>
      <c r="H1053" s="2">
        <f>IF(ISBLANK(Sales_Fact[[#This Row],[Discount]]),MEDIAN(Sales_Fact[Discount]),Sales_Fact[[#This Row],[Discount]])</f>
        <v>0.02</v>
      </c>
      <c r="I1053" t="s">
        <v>1864</v>
      </c>
      <c r="J1053" s="1">
        <f>Sales_Fact[[#This Row],[Quantity2]]*Sales_Fact[[#This Row],[Unit_Price3]]*(1-Sales_Fact[[#This Row],[Discount4]])</f>
        <v>2826.5159999999996</v>
      </c>
      <c r="K1053" s="1">
        <f>Sales_Fact[[#This Row],[Quantity2]]*Sales_Fact[[#This Row],[Unit_Price3]]</f>
        <v>2884.2</v>
      </c>
      <c r="L1053" s="1">
        <f>Sales_Fact[[#This Row],[Gross Amount]]*Sales_Fact[[#This Row],[Discount4]]</f>
        <v>57.683999999999997</v>
      </c>
      <c r="M1053" s="1" t="str">
        <f>IF(Sales_Fact[[#This Row],[Total_Amount5]]&gt;1000,"High Value","Standard")</f>
        <v>High Value</v>
      </c>
      <c r="N1053" s="1" t="str">
        <f>_xlfn.XLOOKUP(D1053,Product_Dim!$A$2:$A$101,Product_Dim!$B$2:$B$101,"Not Found")</f>
        <v>Men's Winter Jacket</v>
      </c>
      <c r="O1053" s="1" t="str">
        <f>_xlfn.XLOOKUP(D1053,Product_Dim!$A$2:$A$101,Product_Dim!$C$2:$C$101)</f>
        <v>Clothing</v>
      </c>
      <c r="P1053" s="1">
        <f>_xlfn.XLOOKUP(D1053,Product_Dim!$A$2:$A$101,Product_Dim!$H$2:$H$101)</f>
        <v>167.34</v>
      </c>
      <c r="Q1053" s="1" t="str">
        <f>_xlfn.XLOOKUP(C1053,'Customer_Dim'!$A$2:$A$501,'Customer_Dim'!$I$2:$I$501)</f>
        <v>Platinum</v>
      </c>
      <c r="R1053" s="1" t="str">
        <f>_xlfn.XLOOKUP(C1053,'Customer_Dim'!$A$2:$A$501,'Customer_Dim'!$D$2:$D$501)</f>
        <v>Male</v>
      </c>
      <c r="S1053" s="1" t="str">
        <f>_xlfn.XLOOKUP(C1053,'Customer_Dim'!$A$2:$A$501,'Customer_Dim'!$L$2:$L$501)</f>
        <v>Middle Age</v>
      </c>
      <c r="T1053" s="1" t="str">
        <f>_xlfn.XLOOKUP(E1053,Store_Dim!$A$2:$A$21,Store_Dim!$C$2:$C$21)</f>
        <v>North</v>
      </c>
      <c r="U1053" s="1" t="str">
        <f>_xlfn.XLOOKUP(E1053,Store_Dim!$A$2:$A$21,Store_Dim!$E$2:$E$21)</f>
        <v>Flagship</v>
      </c>
      <c r="V1053" s="1">
        <f>Table8[[#This Row],[Cost]]*Table8[[#This Row],[Quantity]]</f>
        <v>502.02</v>
      </c>
      <c r="W1053" s="1">
        <f>Table8[[#This Row],[Total_Amount]]-Table8[[#This Row],[Total Cost]]</f>
        <v>2324.4959999999996</v>
      </c>
    </row>
    <row r="1054" spans="1:23" hidden="1" x14ac:dyDescent="0.25">
      <c r="A1054" t="s">
        <v>2638</v>
      </c>
      <c r="B1054" s="3">
        <v>45778</v>
      </c>
      <c r="C1054" t="s">
        <v>803</v>
      </c>
      <c r="D1054" t="s">
        <v>1653</v>
      </c>
      <c r="E1054" t="s">
        <v>1860</v>
      </c>
      <c r="F1054" s="4">
        <f>IF(ISBLANK(Sales_Fact[[#This Row],[Quantity]]),MEDIAN(Sales_Fact[Quantity]),Sales_Fact[[#This Row],[Quantity]])</f>
        <v>4</v>
      </c>
      <c r="G1054" s="1">
        <f>IF(ISBLANK(Sales_Fact[[#This Row],[Unit_Price]]),MEDIAN(Sales_Fact[Unit_Price]),Sales_Fact[[#This Row],[Unit_Price]])</f>
        <v>475.98</v>
      </c>
      <c r="H1054" s="2">
        <f>IF(ISBLANK(Sales_Fact[[#This Row],[Discount]]),MEDIAN(Sales_Fact[Discount]),Sales_Fact[[#This Row],[Discount]])</f>
        <v>0.19</v>
      </c>
      <c r="I1054" t="s">
        <v>1868</v>
      </c>
      <c r="J1054" s="1">
        <f>Sales_Fact[[#This Row],[Quantity2]]*Sales_Fact[[#This Row],[Unit_Price3]]*(1-Sales_Fact[[#This Row],[Discount4]])</f>
        <v>1542.1752000000001</v>
      </c>
      <c r="K1054" s="1">
        <f>Sales_Fact[[#This Row],[Quantity2]]*Sales_Fact[[#This Row],[Unit_Price3]]</f>
        <v>1903.92</v>
      </c>
      <c r="L1054" s="1">
        <f>Sales_Fact[[#This Row],[Gross Amount]]*Sales_Fact[[#This Row],[Discount4]]</f>
        <v>361.7448</v>
      </c>
      <c r="M1054" s="1" t="str">
        <f>IF(Sales_Fact[[#This Row],[Total_Amount5]]&gt;1000,"High Value","Standard")</f>
        <v>High Value</v>
      </c>
      <c r="N1054" s="1" t="str">
        <f>_xlfn.XLOOKUP(D1054,Product_Dim!$A$2:$A$101,Product_Dim!$B$2:$B$101,"Not Found")</f>
        <v>Gaming Mechanical Keyboard</v>
      </c>
      <c r="O1054" s="1" t="str">
        <f>_xlfn.XLOOKUP(D1054,Product_Dim!$A$2:$A$101,Product_Dim!$C$2:$C$101)</f>
        <v>Electronics</v>
      </c>
      <c r="P1054" s="1">
        <f>_xlfn.XLOOKUP(D1054,Product_Dim!$A$2:$A$101,Product_Dim!$H$2:$H$101)</f>
        <v>419.28</v>
      </c>
      <c r="Q1054" s="1" t="str">
        <f>_xlfn.XLOOKUP(C1054,'Customer_Dim'!$A$2:$A$501,'Customer_Dim'!$I$2:$I$501)</f>
        <v>Gold</v>
      </c>
      <c r="R1054" s="1" t="str">
        <f>_xlfn.XLOOKUP(C1054,'Customer_Dim'!$A$2:$A$501,'Customer_Dim'!$D$2:$D$501)</f>
        <v>Male</v>
      </c>
      <c r="S1054" s="1" t="str">
        <f>_xlfn.XLOOKUP(C1054,'Customer_Dim'!$A$2:$A$501,'Customer_Dim'!$L$2:$L$501)</f>
        <v>Young</v>
      </c>
      <c r="T1054" s="1" t="str">
        <f>_xlfn.XLOOKUP(E1054,Store_Dim!$A$2:$A$21,Store_Dim!$C$2:$C$21)</f>
        <v>North</v>
      </c>
      <c r="U1054" s="1" t="str">
        <f>_xlfn.XLOOKUP(E1054,Store_Dim!$A$2:$A$21,Store_Dim!$E$2:$E$21)</f>
        <v>Outlet</v>
      </c>
      <c r="V1054" s="1">
        <f>Table8[[#This Row],[Cost]]*Table8[[#This Row],[Quantity]]</f>
        <v>1677.12</v>
      </c>
      <c r="W1054" s="1">
        <f>Table8[[#This Row],[Total_Amount]]-Table8[[#This Row],[Total Cost]]</f>
        <v>-134.94479999999976</v>
      </c>
    </row>
    <row r="1055" spans="1:23" hidden="1" x14ac:dyDescent="0.25">
      <c r="A1055" t="s">
        <v>2903</v>
      </c>
      <c r="B1055" s="3">
        <v>45725</v>
      </c>
      <c r="C1055" t="s">
        <v>803</v>
      </c>
      <c r="D1055" t="s">
        <v>1737</v>
      </c>
      <c r="E1055" t="s">
        <v>1874</v>
      </c>
      <c r="F1055" s="4">
        <f>IF(ISBLANK(Sales_Fact[[#This Row],[Quantity]]),MEDIAN(Sales_Fact[Quantity]),Sales_Fact[[#This Row],[Quantity]])</f>
        <v>4</v>
      </c>
      <c r="G1055" s="1">
        <f>IF(ISBLANK(Sales_Fact[[#This Row],[Unit_Price]]),MEDIAN(Sales_Fact[Unit_Price]),Sales_Fact[[#This Row],[Unit_Price]])</f>
        <v>132.88999999999999</v>
      </c>
      <c r="H1055" s="2">
        <f>IF(ISBLANK(Sales_Fact[[#This Row],[Discount]]),MEDIAN(Sales_Fact[Discount]),Sales_Fact[[#This Row],[Discount]])</f>
        <v>0.12</v>
      </c>
      <c r="I1055" t="s">
        <v>1868</v>
      </c>
      <c r="J1055" s="1">
        <f>Sales_Fact[[#This Row],[Quantity2]]*Sales_Fact[[#This Row],[Unit_Price3]]*(1-Sales_Fact[[#This Row],[Discount4]])</f>
        <v>467.77279999999996</v>
      </c>
      <c r="K1055" s="1">
        <f>Sales_Fact[[#This Row],[Quantity2]]*Sales_Fact[[#This Row],[Unit_Price3]]</f>
        <v>531.55999999999995</v>
      </c>
      <c r="L1055" s="1">
        <f>Sales_Fact[[#This Row],[Gross Amount]]*Sales_Fact[[#This Row],[Discount4]]</f>
        <v>63.787199999999991</v>
      </c>
      <c r="M1055" s="1" t="str">
        <f>IF(Sales_Fact[[#This Row],[Total_Amount5]]&gt;1000,"High Value","Standard")</f>
        <v>Standard</v>
      </c>
      <c r="N1055" s="1" t="str">
        <f>_xlfn.XLOOKUP(D1055,Product_Dim!$A$2:$A$101,Product_Dim!$B$2:$B$101,"Not Found")</f>
        <v>Laptop Cooling Pad</v>
      </c>
      <c r="O1055" s="1" t="str">
        <f>_xlfn.XLOOKUP(D1055,Product_Dim!$A$2:$A$101,Product_Dim!$C$2:$C$101)</f>
        <v>Electronics</v>
      </c>
      <c r="P1055" s="1">
        <f>_xlfn.XLOOKUP(D1055,Product_Dim!$A$2:$A$101,Product_Dim!$H$2:$H$101)</f>
        <v>86.42</v>
      </c>
      <c r="Q1055" s="1" t="str">
        <f>_xlfn.XLOOKUP(C1055,'Customer_Dim'!$A$2:$A$501,'Customer_Dim'!$I$2:$I$501)</f>
        <v>Gold</v>
      </c>
      <c r="R1055" s="1" t="str">
        <f>_xlfn.XLOOKUP(C1055,'Customer_Dim'!$A$2:$A$501,'Customer_Dim'!$D$2:$D$501)</f>
        <v>Male</v>
      </c>
      <c r="S1055" s="1" t="str">
        <f>_xlfn.XLOOKUP(C1055,'Customer_Dim'!$A$2:$A$501,'Customer_Dim'!$L$2:$L$501)</f>
        <v>Young</v>
      </c>
      <c r="T1055" s="1" t="str">
        <f>_xlfn.XLOOKUP(E1055,Store_Dim!$A$2:$A$21,Store_Dim!$C$2:$C$21)</f>
        <v>South</v>
      </c>
      <c r="U1055" s="1" t="str">
        <f>_xlfn.XLOOKUP(E1055,Store_Dim!$A$2:$A$21,Store_Dim!$E$2:$E$21)</f>
        <v>Online</v>
      </c>
      <c r="V1055" s="1">
        <f>Table8[[#This Row],[Cost]]*Table8[[#This Row],[Quantity]]</f>
        <v>345.68</v>
      </c>
      <c r="W1055" s="1">
        <f>Table8[[#This Row],[Total_Amount]]-Table8[[#This Row],[Total Cost]]</f>
        <v>122.09279999999995</v>
      </c>
    </row>
    <row r="1056" spans="1:23" hidden="1" x14ac:dyDescent="0.25">
      <c r="A1056" t="s">
        <v>2145</v>
      </c>
      <c r="B1056" s="3">
        <v>45773</v>
      </c>
      <c r="C1056" t="s">
        <v>803</v>
      </c>
      <c r="D1056" t="s">
        <v>1656</v>
      </c>
      <c r="E1056" t="s">
        <v>1909</v>
      </c>
      <c r="F1056" s="4">
        <f>IF(ISBLANK(Sales_Fact[[#This Row],[Quantity]]),MEDIAN(Sales_Fact[Quantity]),Sales_Fact[[#This Row],[Quantity]])</f>
        <v>3</v>
      </c>
      <c r="G1056" s="1">
        <f>IF(ISBLANK(Sales_Fact[[#This Row],[Unit_Price]]),MEDIAN(Sales_Fact[Unit_Price]),Sales_Fact[[#This Row],[Unit_Price]])</f>
        <v>471.31</v>
      </c>
      <c r="H1056" s="2">
        <f>IF(ISBLANK(Sales_Fact[[#This Row],[Discount]]),MEDIAN(Sales_Fact[Discount]),Sales_Fact[[#This Row],[Discount]])</f>
        <v>0</v>
      </c>
      <c r="I1056" t="s">
        <v>1864</v>
      </c>
      <c r="J1056" s="1">
        <f>Sales_Fact[[#This Row],[Quantity2]]*Sales_Fact[[#This Row],[Unit_Price3]]*(1-Sales_Fact[[#This Row],[Discount4]])</f>
        <v>1413.93</v>
      </c>
      <c r="K1056" s="1">
        <f>Sales_Fact[[#This Row],[Quantity2]]*Sales_Fact[[#This Row],[Unit_Price3]]</f>
        <v>1413.93</v>
      </c>
      <c r="L1056" s="1">
        <f>Sales_Fact[[#This Row],[Gross Amount]]*Sales_Fact[[#This Row],[Discount4]]</f>
        <v>0</v>
      </c>
      <c r="M1056" s="1" t="str">
        <f>IF(Sales_Fact[[#This Row],[Total_Amount5]]&gt;1000,"High Value","Standard")</f>
        <v>High Value</v>
      </c>
      <c r="N1056" s="1" t="str">
        <f>_xlfn.XLOOKUP(D1056,Product_Dim!$A$2:$A$101,Product_Dim!$B$2:$B$101,"Not Found")</f>
        <v>Bedroom Table Lamp</v>
      </c>
      <c r="O1056" s="1" t="str">
        <f>_xlfn.XLOOKUP(D1056,Product_Dim!$A$2:$A$101,Product_Dim!$C$2:$C$101)</f>
        <v>Home</v>
      </c>
      <c r="P1056" s="1">
        <f>_xlfn.XLOOKUP(D1056,Product_Dim!$A$2:$A$101,Product_Dim!$H$2:$H$101)</f>
        <v>382.22</v>
      </c>
      <c r="Q1056" s="1" t="str">
        <f>_xlfn.XLOOKUP(C1056,'Customer_Dim'!$A$2:$A$501,'Customer_Dim'!$I$2:$I$501)</f>
        <v>Gold</v>
      </c>
      <c r="R1056" s="1" t="str">
        <f>_xlfn.XLOOKUP(C1056,'Customer_Dim'!$A$2:$A$501,'Customer_Dim'!$D$2:$D$501)</f>
        <v>Male</v>
      </c>
      <c r="S1056" s="1" t="str">
        <f>_xlfn.XLOOKUP(C1056,'Customer_Dim'!$A$2:$A$501,'Customer_Dim'!$L$2:$L$501)</f>
        <v>Young</v>
      </c>
      <c r="T1056" s="1" t="str">
        <f>_xlfn.XLOOKUP(E1056,Store_Dim!$A$2:$A$21,Store_Dim!$C$2:$C$21)</f>
        <v>South</v>
      </c>
      <c r="U1056" s="1" t="str">
        <f>_xlfn.XLOOKUP(E1056,Store_Dim!$A$2:$A$21,Store_Dim!$E$2:$E$21)</f>
        <v>Outlet</v>
      </c>
      <c r="V1056" s="1">
        <f>Table8[[#This Row],[Cost]]*Table8[[#This Row],[Quantity]]</f>
        <v>1146.6600000000001</v>
      </c>
      <c r="W1056" s="1">
        <f>Table8[[#This Row],[Total_Amount]]-Table8[[#This Row],[Total Cost]]</f>
        <v>267.27</v>
      </c>
    </row>
    <row r="1057" spans="1:23" hidden="1" x14ac:dyDescent="0.25">
      <c r="A1057" t="s">
        <v>2240</v>
      </c>
      <c r="B1057" s="3">
        <v>45398</v>
      </c>
      <c r="C1057" t="s">
        <v>803</v>
      </c>
      <c r="D1057" t="s">
        <v>1812</v>
      </c>
      <c r="E1057" t="s">
        <v>1866</v>
      </c>
      <c r="F1057" s="4">
        <f>IF(ISBLANK(Sales_Fact[[#This Row],[Quantity]]),MEDIAN(Sales_Fact[Quantity]),Sales_Fact[[#This Row],[Quantity]])</f>
        <v>2</v>
      </c>
      <c r="G1057" s="1">
        <f>IF(ISBLANK(Sales_Fact[[#This Row],[Unit_Price]]),MEDIAN(Sales_Fact[Unit_Price]),Sales_Fact[[#This Row],[Unit_Price]])</f>
        <v>720.32</v>
      </c>
      <c r="H1057" s="2">
        <f>IF(ISBLANK(Sales_Fact[[#This Row],[Discount]]),MEDIAN(Sales_Fact[Discount]),Sales_Fact[[#This Row],[Discount]])</f>
        <v>0.26</v>
      </c>
      <c r="I1057" t="s">
        <v>1868</v>
      </c>
      <c r="J1057" s="1">
        <f>Sales_Fact[[#This Row],[Quantity2]]*Sales_Fact[[#This Row],[Unit_Price3]]*(1-Sales_Fact[[#This Row],[Discount4]])</f>
        <v>1066.0736000000002</v>
      </c>
      <c r="K1057" s="1">
        <f>Sales_Fact[[#This Row],[Quantity2]]*Sales_Fact[[#This Row],[Unit_Price3]]</f>
        <v>1440.64</v>
      </c>
      <c r="L1057" s="1">
        <f>Sales_Fact[[#This Row],[Gross Amount]]*Sales_Fact[[#This Row],[Discount4]]</f>
        <v>374.56640000000004</v>
      </c>
      <c r="M1057" s="1" t="str">
        <f>IF(Sales_Fact[[#This Row],[Total_Amount5]]&gt;1000,"High Value","Standard")</f>
        <v>High Value</v>
      </c>
      <c r="N1057" s="1" t="str">
        <f>_xlfn.XLOOKUP(D1057,Product_Dim!$A$2:$A$101,Product_Dim!$B$2:$B$101,"Not Found")</f>
        <v>LED Bedside Lamp</v>
      </c>
      <c r="O1057" s="1" t="str">
        <f>_xlfn.XLOOKUP(D1057,Product_Dim!$A$2:$A$101,Product_Dim!$C$2:$C$101)</f>
        <v>Home</v>
      </c>
      <c r="P1057" s="1">
        <f>_xlfn.XLOOKUP(D1057,Product_Dim!$A$2:$A$101,Product_Dim!$H$2:$H$101)</f>
        <v>371.38</v>
      </c>
      <c r="Q1057" s="1" t="str">
        <f>_xlfn.XLOOKUP(C1057,'Customer_Dim'!$A$2:$A$501,'Customer_Dim'!$I$2:$I$501)</f>
        <v>Gold</v>
      </c>
      <c r="R1057" s="1" t="str">
        <f>_xlfn.XLOOKUP(C1057,'Customer_Dim'!$A$2:$A$501,'Customer_Dim'!$D$2:$D$501)</f>
        <v>Male</v>
      </c>
      <c r="S1057" s="1" t="str">
        <f>_xlfn.XLOOKUP(C1057,'Customer_Dim'!$A$2:$A$501,'Customer_Dim'!$L$2:$L$501)</f>
        <v>Young</v>
      </c>
      <c r="T1057" s="1" t="str">
        <f>_xlfn.XLOOKUP(E1057,Store_Dim!$A$2:$A$21,Store_Dim!$C$2:$C$21)</f>
        <v>West</v>
      </c>
      <c r="U1057" s="1" t="str">
        <f>_xlfn.XLOOKUP(E1057,Store_Dim!$A$2:$A$21,Store_Dim!$E$2:$E$21)</f>
        <v>Online</v>
      </c>
      <c r="V1057" s="1">
        <f>Table8[[#This Row],[Cost]]*Table8[[#This Row],[Quantity]]</f>
        <v>742.76</v>
      </c>
      <c r="W1057" s="1">
        <f>Table8[[#This Row],[Total_Amount]]-Table8[[#This Row],[Total Cost]]</f>
        <v>323.31360000000018</v>
      </c>
    </row>
    <row r="1058" spans="1:23" hidden="1" x14ac:dyDescent="0.25">
      <c r="A1058" t="s">
        <v>2855</v>
      </c>
      <c r="B1058" s="3">
        <v>45783</v>
      </c>
      <c r="C1058" t="s">
        <v>803</v>
      </c>
      <c r="D1058" t="s">
        <v>1668</v>
      </c>
      <c r="E1058" t="s">
        <v>1899</v>
      </c>
      <c r="F1058" s="4">
        <f>IF(ISBLANK(Sales_Fact[[#This Row],[Quantity]]),MEDIAN(Sales_Fact[Quantity]),Sales_Fact[[#This Row],[Quantity]])</f>
        <v>4</v>
      </c>
      <c r="G1058" s="1">
        <f>IF(ISBLANK(Sales_Fact[[#This Row],[Unit_Price]]),MEDIAN(Sales_Fact[Unit_Price]),Sales_Fact[[#This Row],[Unit_Price]])</f>
        <v>99.92</v>
      </c>
      <c r="H1058" s="2">
        <f>IF(ISBLANK(Sales_Fact[[#This Row],[Discount]]),MEDIAN(Sales_Fact[Discount]),Sales_Fact[[#This Row],[Discount]])</f>
        <v>0.11</v>
      </c>
      <c r="I1058" t="s">
        <v>1861</v>
      </c>
      <c r="J1058" s="1">
        <f>Sales_Fact[[#This Row],[Quantity2]]*Sales_Fact[[#This Row],[Unit_Price3]]*(1-Sales_Fact[[#This Row],[Discount4]])</f>
        <v>355.71520000000004</v>
      </c>
      <c r="K1058" s="1">
        <f>Sales_Fact[[#This Row],[Quantity2]]*Sales_Fact[[#This Row],[Unit_Price3]]</f>
        <v>399.68</v>
      </c>
      <c r="L1058" s="1">
        <f>Sales_Fact[[#This Row],[Gross Amount]]*Sales_Fact[[#This Row],[Discount4]]</f>
        <v>43.964800000000004</v>
      </c>
      <c r="M1058" s="1" t="str">
        <f>IF(Sales_Fact[[#This Row],[Total_Amount5]]&gt;1000,"High Value","Standard")</f>
        <v>Standard</v>
      </c>
      <c r="N1058" s="1" t="str">
        <f>_xlfn.XLOOKUP(D1058,Product_Dim!$A$2:$A$101,Product_Dim!$B$2:$B$101,"Not Found")</f>
        <v>Portable Power Bank</v>
      </c>
      <c r="O1058" s="1" t="str">
        <f>_xlfn.XLOOKUP(D1058,Product_Dim!$A$2:$A$101,Product_Dim!$C$2:$C$101)</f>
        <v>Electronics</v>
      </c>
      <c r="P1058" s="1">
        <f>_xlfn.XLOOKUP(D1058,Product_Dim!$A$2:$A$101,Product_Dim!$H$2:$H$101)</f>
        <v>326.06</v>
      </c>
      <c r="Q1058" s="1" t="str">
        <f>_xlfn.XLOOKUP(C1058,'Customer_Dim'!$A$2:$A$501,'Customer_Dim'!$I$2:$I$501)</f>
        <v>Gold</v>
      </c>
      <c r="R1058" s="1" t="str">
        <f>_xlfn.XLOOKUP(C1058,'Customer_Dim'!$A$2:$A$501,'Customer_Dim'!$D$2:$D$501)</f>
        <v>Male</v>
      </c>
      <c r="S1058" s="1" t="str">
        <f>_xlfn.XLOOKUP(C1058,'Customer_Dim'!$A$2:$A$501,'Customer_Dim'!$L$2:$L$501)</f>
        <v>Young</v>
      </c>
      <c r="T1058" s="1" t="str">
        <f>_xlfn.XLOOKUP(E1058,Store_Dim!$A$2:$A$21,Store_Dim!$C$2:$C$21)</f>
        <v>East</v>
      </c>
      <c r="U1058" s="1" t="str">
        <f>_xlfn.XLOOKUP(E1058,Store_Dim!$A$2:$A$21,Store_Dim!$E$2:$E$21)</f>
        <v>Flagship</v>
      </c>
      <c r="V1058" s="1">
        <f>Table8[[#This Row],[Cost]]*Table8[[#This Row],[Quantity]]</f>
        <v>1304.24</v>
      </c>
      <c r="W1058" s="1">
        <f>Table8[[#This Row],[Total_Amount]]-Table8[[#This Row],[Total Cost]]</f>
        <v>-948.52479999999991</v>
      </c>
    </row>
    <row r="1059" spans="1:23" hidden="1" x14ac:dyDescent="0.25">
      <c r="A1059" t="s">
        <v>2753</v>
      </c>
      <c r="B1059" s="3">
        <v>45770</v>
      </c>
      <c r="C1059" t="s">
        <v>803</v>
      </c>
      <c r="D1059" t="s">
        <v>1680</v>
      </c>
      <c r="E1059" t="s">
        <v>1866</v>
      </c>
      <c r="F1059" s="4">
        <f>IF(ISBLANK(Sales_Fact[[#This Row],[Quantity]]),MEDIAN(Sales_Fact[Quantity]),Sales_Fact[[#This Row],[Quantity]])</f>
        <v>3</v>
      </c>
      <c r="G1059" s="1">
        <f>IF(ISBLANK(Sales_Fact[[#This Row],[Unit_Price]]),MEDIAN(Sales_Fact[Unit_Price]),Sales_Fact[[#This Row],[Unit_Price]])</f>
        <v>900.63</v>
      </c>
      <c r="H1059" s="2">
        <f>IF(ISBLANK(Sales_Fact[[#This Row],[Discount]]),MEDIAN(Sales_Fact[Discount]),Sales_Fact[[#This Row],[Discount]])</f>
        <v>0.11</v>
      </c>
      <c r="I1059" t="s">
        <v>1864</v>
      </c>
      <c r="J1059" s="1">
        <f>Sales_Fact[[#This Row],[Quantity2]]*Sales_Fact[[#This Row],[Unit_Price3]]*(1-Sales_Fact[[#This Row],[Discount4]])</f>
        <v>2404.6821</v>
      </c>
      <c r="K1059" s="1">
        <f>Sales_Fact[[#This Row],[Quantity2]]*Sales_Fact[[#This Row],[Unit_Price3]]</f>
        <v>2701.89</v>
      </c>
      <c r="L1059" s="1">
        <f>Sales_Fact[[#This Row],[Gross Amount]]*Sales_Fact[[#This Row],[Discount4]]</f>
        <v>297.2079</v>
      </c>
      <c r="M1059" s="1" t="str">
        <f>IF(Sales_Fact[[#This Row],[Total_Amount5]]&gt;1000,"High Value","Standard")</f>
        <v>High Value</v>
      </c>
      <c r="N1059" s="1" t="str">
        <f>_xlfn.XLOOKUP(D1059,Product_Dim!$A$2:$A$101,Product_Dim!$B$2:$B$101,"Not Found")</f>
        <v>USB External Hard Drive</v>
      </c>
      <c r="O1059" s="1" t="str">
        <f>_xlfn.XLOOKUP(D1059,Product_Dim!$A$2:$A$101,Product_Dim!$C$2:$C$101)</f>
        <v>Electronics</v>
      </c>
      <c r="P1059" s="1">
        <f>_xlfn.XLOOKUP(D1059,Product_Dim!$A$2:$A$101,Product_Dim!$H$2:$H$101)</f>
        <v>253.33</v>
      </c>
      <c r="Q1059" s="1" t="str">
        <f>_xlfn.XLOOKUP(C1059,'Customer_Dim'!$A$2:$A$501,'Customer_Dim'!$I$2:$I$501)</f>
        <v>Gold</v>
      </c>
      <c r="R1059" s="1" t="str">
        <f>_xlfn.XLOOKUP(C1059,'Customer_Dim'!$A$2:$A$501,'Customer_Dim'!$D$2:$D$501)</f>
        <v>Male</v>
      </c>
      <c r="S1059" s="1" t="str">
        <f>_xlfn.XLOOKUP(C1059,'Customer_Dim'!$A$2:$A$501,'Customer_Dim'!$L$2:$L$501)</f>
        <v>Young</v>
      </c>
      <c r="T1059" s="1" t="str">
        <f>_xlfn.XLOOKUP(E1059,Store_Dim!$A$2:$A$21,Store_Dim!$C$2:$C$21)</f>
        <v>West</v>
      </c>
      <c r="U1059" s="1" t="str">
        <f>_xlfn.XLOOKUP(E1059,Store_Dim!$A$2:$A$21,Store_Dim!$E$2:$E$21)</f>
        <v>Online</v>
      </c>
      <c r="V1059" s="1">
        <f>Table8[[#This Row],[Cost]]*Table8[[#This Row],[Quantity]]</f>
        <v>759.99</v>
      </c>
      <c r="W1059" s="1">
        <f>Table8[[#This Row],[Total_Amount]]-Table8[[#This Row],[Total Cost]]</f>
        <v>1644.6921</v>
      </c>
    </row>
    <row r="1060" spans="1:23" hidden="1" x14ac:dyDescent="0.25">
      <c r="A1060" t="s">
        <v>3101</v>
      </c>
      <c r="B1060" s="3">
        <v>45809</v>
      </c>
      <c r="C1060" t="s">
        <v>806</v>
      </c>
      <c r="D1060" t="s">
        <v>1767</v>
      </c>
      <c r="E1060" t="s">
        <v>1874</v>
      </c>
      <c r="F1060" s="4">
        <f>IF(ISBLANK(Sales_Fact[[#This Row],[Quantity]]),MEDIAN(Sales_Fact[Quantity]),Sales_Fact[[#This Row],[Quantity]])</f>
        <v>1</v>
      </c>
      <c r="G1060" s="1">
        <f>IF(ISBLANK(Sales_Fact[[#This Row],[Unit_Price]]),MEDIAN(Sales_Fact[Unit_Price]),Sales_Fact[[#This Row],[Unit_Price]])</f>
        <v>681.72</v>
      </c>
      <c r="H1060" s="2">
        <f>IF(ISBLANK(Sales_Fact[[#This Row],[Discount]]),MEDIAN(Sales_Fact[Discount]),Sales_Fact[[#This Row],[Discount]])</f>
        <v>0.11</v>
      </c>
      <c r="I1060" t="s">
        <v>1861</v>
      </c>
      <c r="J1060" s="1">
        <f>Sales_Fact[[#This Row],[Quantity2]]*Sales_Fact[[#This Row],[Unit_Price3]]*(1-Sales_Fact[[#This Row],[Discount4]])</f>
        <v>606.73080000000004</v>
      </c>
      <c r="K1060" s="1">
        <f>Sales_Fact[[#This Row],[Quantity2]]*Sales_Fact[[#This Row],[Unit_Price3]]</f>
        <v>681.72</v>
      </c>
      <c r="L1060" s="1">
        <f>Sales_Fact[[#This Row],[Gross Amount]]*Sales_Fact[[#This Row],[Discount4]]</f>
        <v>74.989199999999997</v>
      </c>
      <c r="M1060" s="1" t="str">
        <f>IF(Sales_Fact[[#This Row],[Total_Amount5]]&gt;1000,"High Value","Standard")</f>
        <v>Standard</v>
      </c>
      <c r="N1060" s="1" t="str">
        <f>_xlfn.XLOOKUP(D1060,Product_Dim!$A$2:$A$101,Product_Dim!$B$2:$B$101,"Not Found")</f>
        <v>Professional Jump Rope</v>
      </c>
      <c r="O1060" s="1" t="str">
        <f>_xlfn.XLOOKUP(D1060,Product_Dim!$A$2:$A$101,Product_Dim!$C$2:$C$101)</f>
        <v>Sports</v>
      </c>
      <c r="P1060" s="1">
        <f>_xlfn.XLOOKUP(D1060,Product_Dim!$A$2:$A$101,Product_Dim!$H$2:$H$101)</f>
        <v>477.61</v>
      </c>
      <c r="Q1060" s="1" t="str">
        <f>_xlfn.XLOOKUP(C1060,'Customer_Dim'!$A$2:$A$501,'Customer_Dim'!$I$2:$I$501)</f>
        <v>Gold</v>
      </c>
      <c r="R1060" s="1" t="str">
        <f>_xlfn.XLOOKUP(C1060,'Customer_Dim'!$A$2:$A$501,'Customer_Dim'!$D$2:$D$501)</f>
        <v>Female</v>
      </c>
      <c r="S1060" s="1" t="str">
        <f>_xlfn.XLOOKUP(C1060,'Customer_Dim'!$A$2:$A$501,'Customer_Dim'!$L$2:$L$501)</f>
        <v>Middle Age</v>
      </c>
      <c r="T1060" s="1" t="str">
        <f>_xlfn.XLOOKUP(E1060,Store_Dim!$A$2:$A$21,Store_Dim!$C$2:$C$21)</f>
        <v>South</v>
      </c>
      <c r="U1060" s="1" t="str">
        <f>_xlfn.XLOOKUP(E1060,Store_Dim!$A$2:$A$21,Store_Dim!$E$2:$E$21)</f>
        <v>Online</v>
      </c>
      <c r="V1060" s="1">
        <f>Table8[[#This Row],[Cost]]*Table8[[#This Row],[Quantity]]</f>
        <v>477.61</v>
      </c>
      <c r="W1060" s="1">
        <f>Table8[[#This Row],[Total_Amount]]-Table8[[#This Row],[Total Cost]]</f>
        <v>129.12080000000003</v>
      </c>
    </row>
    <row r="1061" spans="1:23" hidden="1" x14ac:dyDescent="0.25">
      <c r="A1061" t="s">
        <v>3513</v>
      </c>
      <c r="B1061" s="3">
        <v>45569</v>
      </c>
      <c r="C1061" t="s">
        <v>806</v>
      </c>
      <c r="D1061" t="s">
        <v>1597</v>
      </c>
      <c r="E1061" t="s">
        <v>1872</v>
      </c>
      <c r="F1061" s="4">
        <f>IF(ISBLANK(Sales_Fact[[#This Row],[Quantity]]),MEDIAN(Sales_Fact[Quantity]),Sales_Fact[[#This Row],[Quantity]])</f>
        <v>2</v>
      </c>
      <c r="G1061" s="1">
        <f>IF(ISBLANK(Sales_Fact[[#This Row],[Unit_Price]]),MEDIAN(Sales_Fact[Unit_Price]),Sales_Fact[[#This Row],[Unit_Price]])</f>
        <v>838.22</v>
      </c>
      <c r="H1061" s="2">
        <f>IF(ISBLANK(Sales_Fact[[#This Row],[Discount]]),MEDIAN(Sales_Fact[Discount]),Sales_Fact[[#This Row],[Discount]])</f>
        <v>0.3</v>
      </c>
      <c r="I1061" t="s">
        <v>1868</v>
      </c>
      <c r="J1061" s="1">
        <f>Sales_Fact[[#This Row],[Quantity2]]*Sales_Fact[[#This Row],[Unit_Price3]]*(1-Sales_Fact[[#This Row],[Discount4]])</f>
        <v>1173.508</v>
      </c>
      <c r="K1061" s="1">
        <f>Sales_Fact[[#This Row],[Quantity2]]*Sales_Fact[[#This Row],[Unit_Price3]]</f>
        <v>1676.44</v>
      </c>
      <c r="L1061" s="1">
        <f>Sales_Fact[[#This Row],[Gross Amount]]*Sales_Fact[[#This Row],[Discount4]]</f>
        <v>502.93200000000002</v>
      </c>
      <c r="M1061" s="1" t="str">
        <f>IF(Sales_Fact[[#This Row],[Total_Amount5]]&gt;1000,"High Value","Standard")</f>
        <v>High Value</v>
      </c>
      <c r="N1061" s="1" t="str">
        <f>_xlfn.XLOOKUP(D1061,Product_Dim!$A$2:$A$101,Product_Dim!$B$2:$B$101,"Not Found")</f>
        <v>4K Home Projector</v>
      </c>
      <c r="O1061" s="1" t="str">
        <f>_xlfn.XLOOKUP(D1061,Product_Dim!$A$2:$A$101,Product_Dim!$C$2:$C$101)</f>
        <v>Electronics</v>
      </c>
      <c r="P1061" s="1">
        <f>_xlfn.XLOOKUP(D1061,Product_Dim!$A$2:$A$101,Product_Dim!$H$2:$H$101)</f>
        <v>465.34</v>
      </c>
      <c r="Q1061" s="1" t="str">
        <f>_xlfn.XLOOKUP(C1061,'Customer_Dim'!$A$2:$A$501,'Customer_Dim'!$I$2:$I$501)</f>
        <v>Gold</v>
      </c>
      <c r="R1061" s="1" t="str">
        <f>_xlfn.XLOOKUP(C1061,'Customer_Dim'!$A$2:$A$501,'Customer_Dim'!$D$2:$D$501)</f>
        <v>Female</v>
      </c>
      <c r="S1061" s="1" t="str">
        <f>_xlfn.XLOOKUP(C1061,'Customer_Dim'!$A$2:$A$501,'Customer_Dim'!$L$2:$L$501)</f>
        <v>Middle Age</v>
      </c>
      <c r="T1061" s="1" t="str">
        <f>_xlfn.XLOOKUP(E1061,Store_Dim!$A$2:$A$21,Store_Dim!$C$2:$C$21)</f>
        <v>South</v>
      </c>
      <c r="U1061" s="1" t="str">
        <f>_xlfn.XLOOKUP(E1061,Store_Dim!$A$2:$A$21,Store_Dim!$E$2:$E$21)</f>
        <v>Online</v>
      </c>
      <c r="V1061" s="1">
        <f>Table8[[#This Row],[Cost]]*Table8[[#This Row],[Quantity]]</f>
        <v>930.68</v>
      </c>
      <c r="W1061" s="1">
        <f>Table8[[#This Row],[Total_Amount]]-Table8[[#This Row],[Total Cost]]</f>
        <v>242.82800000000009</v>
      </c>
    </row>
    <row r="1062" spans="1:23" hidden="1" x14ac:dyDescent="0.25">
      <c r="A1062" t="s">
        <v>2864</v>
      </c>
      <c r="B1062" s="3">
        <v>45693</v>
      </c>
      <c r="C1062" t="s">
        <v>806</v>
      </c>
      <c r="D1062" t="s">
        <v>1608</v>
      </c>
      <c r="E1062" t="s">
        <v>1901</v>
      </c>
      <c r="F1062" s="4">
        <f>IF(ISBLANK(Sales_Fact[[#This Row],[Quantity]]),MEDIAN(Sales_Fact[Quantity]),Sales_Fact[[#This Row],[Quantity]])</f>
        <v>2</v>
      </c>
      <c r="G1062" s="1">
        <f>IF(ISBLANK(Sales_Fact[[#This Row],[Unit_Price]]),MEDIAN(Sales_Fact[Unit_Price]),Sales_Fact[[#This Row],[Unit_Price]])</f>
        <v>816.22</v>
      </c>
      <c r="H1062" s="2">
        <f>IF(ISBLANK(Sales_Fact[[#This Row],[Discount]]),MEDIAN(Sales_Fact[Discount]),Sales_Fact[[#This Row],[Discount]])</f>
        <v>0.27</v>
      </c>
      <c r="I1062" t="s">
        <v>1864</v>
      </c>
      <c r="J1062" s="1">
        <f>Sales_Fact[[#This Row],[Quantity2]]*Sales_Fact[[#This Row],[Unit_Price3]]*(1-Sales_Fact[[#This Row],[Discount4]])</f>
        <v>1191.6812</v>
      </c>
      <c r="K1062" s="1">
        <f>Sales_Fact[[#This Row],[Quantity2]]*Sales_Fact[[#This Row],[Unit_Price3]]</f>
        <v>1632.44</v>
      </c>
      <c r="L1062" s="1">
        <f>Sales_Fact[[#This Row],[Gross Amount]]*Sales_Fact[[#This Row],[Discount4]]</f>
        <v>440.75880000000006</v>
      </c>
      <c r="M1062" s="1" t="str">
        <f>IF(Sales_Fact[[#This Row],[Total_Amount5]]&gt;1000,"High Value","Standard")</f>
        <v>High Value</v>
      </c>
      <c r="N1062" s="1" t="str">
        <f>_xlfn.XLOOKUP(D1062,Product_Dim!$A$2:$A$101,Product_Dim!$B$2:$B$101,"Not Found")</f>
        <v>Knee Support Brace</v>
      </c>
      <c r="O1062" s="1" t="str">
        <f>_xlfn.XLOOKUP(D1062,Product_Dim!$A$2:$A$101,Product_Dim!$C$2:$C$101)</f>
        <v>Sports</v>
      </c>
      <c r="P1062" s="1">
        <f>_xlfn.XLOOKUP(D1062,Product_Dim!$A$2:$A$101,Product_Dim!$H$2:$H$101)</f>
        <v>21.34</v>
      </c>
      <c r="Q1062" s="1" t="str">
        <f>_xlfn.XLOOKUP(C1062,'Customer_Dim'!$A$2:$A$501,'Customer_Dim'!$I$2:$I$501)</f>
        <v>Gold</v>
      </c>
      <c r="R1062" s="1" t="str">
        <f>_xlfn.XLOOKUP(C1062,'Customer_Dim'!$A$2:$A$501,'Customer_Dim'!$D$2:$D$501)</f>
        <v>Female</v>
      </c>
      <c r="S1062" s="1" t="str">
        <f>_xlfn.XLOOKUP(C1062,'Customer_Dim'!$A$2:$A$501,'Customer_Dim'!$L$2:$L$501)</f>
        <v>Middle Age</v>
      </c>
      <c r="T1062" s="1" t="str">
        <f>_xlfn.XLOOKUP(E1062,Store_Dim!$A$2:$A$21,Store_Dim!$C$2:$C$21)</f>
        <v>East</v>
      </c>
      <c r="U1062" s="1" t="str">
        <f>_xlfn.XLOOKUP(E1062,Store_Dim!$A$2:$A$21,Store_Dim!$E$2:$E$21)</f>
        <v>Online</v>
      </c>
      <c r="V1062" s="1">
        <f>Table8[[#This Row],[Cost]]*Table8[[#This Row],[Quantity]]</f>
        <v>42.68</v>
      </c>
      <c r="W1062" s="1">
        <f>Table8[[#This Row],[Total_Amount]]-Table8[[#This Row],[Total Cost]]</f>
        <v>1149.0011999999999</v>
      </c>
    </row>
    <row r="1063" spans="1:23" hidden="1" x14ac:dyDescent="0.25">
      <c r="A1063" t="s">
        <v>3430</v>
      </c>
      <c r="B1063" s="3">
        <v>45356</v>
      </c>
      <c r="C1063" t="s">
        <v>806</v>
      </c>
      <c r="D1063" t="s">
        <v>1695</v>
      </c>
      <c r="E1063" t="s">
        <v>1872</v>
      </c>
      <c r="F1063" s="4">
        <f>IF(ISBLANK(Sales_Fact[[#This Row],[Quantity]]),MEDIAN(Sales_Fact[Quantity]),Sales_Fact[[#This Row],[Quantity]])</f>
        <v>2</v>
      </c>
      <c r="G1063" s="1">
        <f>IF(ISBLANK(Sales_Fact[[#This Row],[Unit_Price]]),MEDIAN(Sales_Fact[Unit_Price]),Sales_Fact[[#This Row],[Unit_Price]])</f>
        <v>654.12</v>
      </c>
      <c r="H1063" s="2">
        <f>IF(ISBLANK(Sales_Fact[[#This Row],[Discount]]),MEDIAN(Sales_Fact[Discount]),Sales_Fact[[#This Row],[Discount]])</f>
        <v>0.27</v>
      </c>
      <c r="I1063" t="s">
        <v>1868</v>
      </c>
      <c r="J1063" s="1">
        <f>Sales_Fact[[#This Row],[Quantity2]]*Sales_Fact[[#This Row],[Unit_Price3]]*(1-Sales_Fact[[#This Row],[Discount4]])</f>
        <v>955.01519999999994</v>
      </c>
      <c r="K1063" s="1">
        <f>Sales_Fact[[#This Row],[Quantity2]]*Sales_Fact[[#This Row],[Unit_Price3]]</f>
        <v>1308.24</v>
      </c>
      <c r="L1063" s="1">
        <f>Sales_Fact[[#This Row],[Gross Amount]]*Sales_Fact[[#This Row],[Discount4]]</f>
        <v>353.22480000000002</v>
      </c>
      <c r="M1063" s="1" t="str">
        <f>IF(Sales_Fact[[#This Row],[Total_Amount5]]&gt;1000,"High Value","Standard")</f>
        <v>Standard</v>
      </c>
      <c r="N1063" s="1" t="str">
        <f>_xlfn.XLOOKUP(D1063,Product_Dim!$A$2:$A$101,Product_Dim!$B$2:$B$101,"Not Found")</f>
        <v>Car Dashboard Phone Holder</v>
      </c>
      <c r="O1063" s="1" t="str">
        <f>_xlfn.XLOOKUP(D1063,Product_Dim!$A$2:$A$101,Product_Dim!$C$2:$C$101)</f>
        <v>Electronics</v>
      </c>
      <c r="P1063" s="1">
        <f>_xlfn.XLOOKUP(D1063,Product_Dim!$A$2:$A$101,Product_Dim!$H$2:$H$101)</f>
        <v>177.98</v>
      </c>
      <c r="Q1063" s="1" t="str">
        <f>_xlfn.XLOOKUP(C1063,'Customer_Dim'!$A$2:$A$501,'Customer_Dim'!$I$2:$I$501)</f>
        <v>Gold</v>
      </c>
      <c r="R1063" s="1" t="str">
        <f>_xlfn.XLOOKUP(C1063,'Customer_Dim'!$A$2:$A$501,'Customer_Dim'!$D$2:$D$501)</f>
        <v>Female</v>
      </c>
      <c r="S1063" s="1" t="str">
        <f>_xlfn.XLOOKUP(C1063,'Customer_Dim'!$A$2:$A$501,'Customer_Dim'!$L$2:$L$501)</f>
        <v>Middle Age</v>
      </c>
      <c r="T1063" s="1" t="str">
        <f>_xlfn.XLOOKUP(E1063,Store_Dim!$A$2:$A$21,Store_Dim!$C$2:$C$21)</f>
        <v>South</v>
      </c>
      <c r="U1063" s="1" t="str">
        <f>_xlfn.XLOOKUP(E1063,Store_Dim!$A$2:$A$21,Store_Dim!$E$2:$E$21)</f>
        <v>Online</v>
      </c>
      <c r="V1063" s="1">
        <f>Table8[[#This Row],[Cost]]*Table8[[#This Row],[Quantity]]</f>
        <v>355.96</v>
      </c>
      <c r="W1063" s="1">
        <f>Table8[[#This Row],[Total_Amount]]-Table8[[#This Row],[Total Cost]]</f>
        <v>599.05520000000001</v>
      </c>
    </row>
    <row r="1064" spans="1:23" hidden="1" x14ac:dyDescent="0.25">
      <c r="A1064" t="s">
        <v>3399</v>
      </c>
      <c r="B1064" s="3">
        <v>45691</v>
      </c>
      <c r="C1064" t="s">
        <v>809</v>
      </c>
      <c r="D1064" t="s">
        <v>1716</v>
      </c>
      <c r="E1064" t="s">
        <v>1896</v>
      </c>
      <c r="F1064" s="4">
        <f>IF(ISBLANK(Sales_Fact[[#This Row],[Quantity]]),MEDIAN(Sales_Fact[Quantity]),Sales_Fact[[#This Row],[Quantity]])</f>
        <v>4</v>
      </c>
      <c r="G1064" s="1">
        <f>IF(ISBLANK(Sales_Fact[[#This Row],[Unit_Price]]),MEDIAN(Sales_Fact[Unit_Price]),Sales_Fact[[#This Row],[Unit_Price]])</f>
        <v>528.22</v>
      </c>
      <c r="H1064" s="2">
        <f>IF(ISBLANK(Sales_Fact[[#This Row],[Discount]]),MEDIAN(Sales_Fact[Discount]),Sales_Fact[[#This Row],[Discount]])</f>
        <v>0.2</v>
      </c>
      <c r="I1064" t="s">
        <v>1864</v>
      </c>
      <c r="J1064" s="1">
        <f>Sales_Fact[[#This Row],[Quantity2]]*Sales_Fact[[#This Row],[Unit_Price3]]*(1-Sales_Fact[[#This Row],[Discount4]])</f>
        <v>1690.3040000000001</v>
      </c>
      <c r="K1064" s="1">
        <f>Sales_Fact[[#This Row],[Quantity2]]*Sales_Fact[[#This Row],[Unit_Price3]]</f>
        <v>2112.88</v>
      </c>
      <c r="L1064" s="1">
        <f>Sales_Fact[[#This Row],[Gross Amount]]*Sales_Fact[[#This Row],[Discount4]]</f>
        <v>422.57600000000002</v>
      </c>
      <c r="M1064" s="1" t="str">
        <f>IF(Sales_Fact[[#This Row],[Total_Amount5]]&gt;1000,"High Value","Standard")</f>
        <v>High Value</v>
      </c>
      <c r="N1064" s="1" t="str">
        <f>_xlfn.XLOOKUP(D1064,Product_Dim!$A$2:$A$101,Product_Dim!$B$2:$B$101,"Not Found")</f>
        <v>Ceramic Plant Pot</v>
      </c>
      <c r="O1064" s="1" t="str">
        <f>_xlfn.XLOOKUP(D1064,Product_Dim!$A$2:$A$101,Product_Dim!$C$2:$C$101)</f>
        <v>Home</v>
      </c>
      <c r="P1064" s="1">
        <f>_xlfn.XLOOKUP(D1064,Product_Dim!$A$2:$A$101,Product_Dim!$H$2:$H$101)</f>
        <v>81.75</v>
      </c>
      <c r="Q1064" s="1" t="str">
        <f>_xlfn.XLOOKUP(C1064,'Customer_Dim'!$A$2:$A$501,'Customer_Dim'!$I$2:$I$501)</f>
        <v>Platinum</v>
      </c>
      <c r="R1064" s="1" t="str">
        <f>_xlfn.XLOOKUP(C1064,'Customer_Dim'!$A$2:$A$501,'Customer_Dim'!$D$2:$D$501)</f>
        <v>Male</v>
      </c>
      <c r="S1064" s="1" t="str">
        <f>_xlfn.XLOOKUP(C1064,'Customer_Dim'!$A$2:$A$501,'Customer_Dim'!$L$2:$L$501)</f>
        <v>Middle Age</v>
      </c>
      <c r="T1064" s="1" t="str">
        <f>_xlfn.XLOOKUP(E1064,Store_Dim!$A$2:$A$21,Store_Dim!$C$2:$C$21)</f>
        <v>East</v>
      </c>
      <c r="U1064" s="1" t="str">
        <f>_xlfn.XLOOKUP(E1064,Store_Dim!$A$2:$A$21,Store_Dim!$E$2:$E$21)</f>
        <v>Flagship</v>
      </c>
      <c r="V1064" s="1">
        <f>Table8[[#This Row],[Cost]]*Table8[[#This Row],[Quantity]]</f>
        <v>327</v>
      </c>
      <c r="W1064" s="1">
        <f>Table8[[#This Row],[Total_Amount]]-Table8[[#This Row],[Total Cost]]</f>
        <v>1363.3040000000001</v>
      </c>
    </row>
    <row r="1065" spans="1:23" hidden="1" x14ac:dyDescent="0.25">
      <c r="A1065" t="s">
        <v>3529</v>
      </c>
      <c r="B1065" s="3">
        <v>45742</v>
      </c>
      <c r="C1065" t="s">
        <v>809</v>
      </c>
      <c r="D1065" t="s">
        <v>1719</v>
      </c>
      <c r="E1065" t="s">
        <v>1879</v>
      </c>
      <c r="F1065" s="4">
        <f>IF(ISBLANK(Sales_Fact[[#This Row],[Quantity]]),MEDIAN(Sales_Fact[Quantity]),Sales_Fact[[#This Row],[Quantity]])</f>
        <v>4</v>
      </c>
      <c r="G1065" s="1">
        <f>IF(ISBLANK(Sales_Fact[[#This Row],[Unit_Price]]),MEDIAN(Sales_Fact[Unit_Price]),Sales_Fact[[#This Row],[Unit_Price]])</f>
        <v>36.72</v>
      </c>
      <c r="H1065" s="2">
        <f>IF(ISBLANK(Sales_Fact[[#This Row],[Discount]]),MEDIAN(Sales_Fact[Discount]),Sales_Fact[[#This Row],[Discount]])</f>
        <v>7.0000000000000007E-2</v>
      </c>
      <c r="I1065" t="s">
        <v>1868</v>
      </c>
      <c r="J1065" s="1">
        <f>Sales_Fact[[#This Row],[Quantity2]]*Sales_Fact[[#This Row],[Unit_Price3]]*(1-Sales_Fact[[#This Row],[Discount4]])</f>
        <v>136.5984</v>
      </c>
      <c r="K1065" s="1">
        <f>Sales_Fact[[#This Row],[Quantity2]]*Sales_Fact[[#This Row],[Unit_Price3]]</f>
        <v>146.88</v>
      </c>
      <c r="L1065" s="1">
        <f>Sales_Fact[[#This Row],[Gross Amount]]*Sales_Fact[[#This Row],[Discount4]]</f>
        <v>10.281600000000001</v>
      </c>
      <c r="M1065" s="1" t="str">
        <f>IF(Sales_Fact[[#This Row],[Total_Amount5]]&gt;1000,"High Value","Standard")</f>
        <v>Standard</v>
      </c>
      <c r="N1065" s="1" t="str">
        <f>_xlfn.XLOOKUP(D1065,Product_Dim!$A$2:$A$101,Product_Dim!$B$2:$B$101,"Not Found")</f>
        <v>Premium Blanket Throw</v>
      </c>
      <c r="O1065" s="1" t="str">
        <f>_xlfn.XLOOKUP(D1065,Product_Dim!$A$2:$A$101,Product_Dim!$C$2:$C$101)</f>
        <v>Home</v>
      </c>
      <c r="P1065" s="1">
        <f>_xlfn.XLOOKUP(D1065,Product_Dim!$A$2:$A$101,Product_Dim!$H$2:$H$101)</f>
        <v>461.47</v>
      </c>
      <c r="Q1065" s="1" t="str">
        <f>_xlfn.XLOOKUP(C1065,'Customer_Dim'!$A$2:$A$501,'Customer_Dim'!$I$2:$I$501)</f>
        <v>Platinum</v>
      </c>
      <c r="R1065" s="1" t="str">
        <f>_xlfn.XLOOKUP(C1065,'Customer_Dim'!$A$2:$A$501,'Customer_Dim'!$D$2:$D$501)</f>
        <v>Male</v>
      </c>
      <c r="S1065" s="1" t="str">
        <f>_xlfn.XLOOKUP(C1065,'Customer_Dim'!$A$2:$A$501,'Customer_Dim'!$L$2:$L$501)</f>
        <v>Middle Age</v>
      </c>
      <c r="T1065" s="1" t="str">
        <f>_xlfn.XLOOKUP(E1065,Store_Dim!$A$2:$A$21,Store_Dim!$C$2:$C$21)</f>
        <v>East</v>
      </c>
      <c r="U1065" s="1" t="str">
        <f>_xlfn.XLOOKUP(E1065,Store_Dim!$A$2:$A$21,Store_Dim!$E$2:$E$21)</f>
        <v>Flagship</v>
      </c>
      <c r="V1065" s="1">
        <f>Table8[[#This Row],[Cost]]*Table8[[#This Row],[Quantity]]</f>
        <v>1845.88</v>
      </c>
      <c r="W1065" s="1">
        <f>Table8[[#This Row],[Total_Amount]]-Table8[[#This Row],[Total Cost]]</f>
        <v>-1709.2816</v>
      </c>
    </row>
    <row r="1066" spans="1:23" hidden="1" x14ac:dyDescent="0.25">
      <c r="A1066" t="s">
        <v>2976</v>
      </c>
      <c r="B1066" s="3">
        <v>45284</v>
      </c>
      <c r="C1066" t="s">
        <v>812</v>
      </c>
      <c r="D1066" t="s">
        <v>1803</v>
      </c>
      <c r="E1066" t="s">
        <v>1883</v>
      </c>
      <c r="F1066" s="4">
        <f>IF(ISBLANK(Sales_Fact[[#This Row],[Quantity]]),MEDIAN(Sales_Fact[Quantity]),Sales_Fact[[#This Row],[Quantity]])</f>
        <v>2</v>
      </c>
      <c r="G1066" s="1">
        <f>IF(ISBLANK(Sales_Fact[[#This Row],[Unit_Price]]),MEDIAN(Sales_Fact[Unit_Price]),Sales_Fact[[#This Row],[Unit_Price]])</f>
        <v>705.97</v>
      </c>
      <c r="H1066" s="2">
        <f>IF(ISBLANK(Sales_Fact[[#This Row],[Discount]]),MEDIAN(Sales_Fact[Discount]),Sales_Fact[[#This Row],[Discount]])</f>
        <v>0.1</v>
      </c>
      <c r="I1066" t="s">
        <v>1861</v>
      </c>
      <c r="J1066" s="1">
        <f>Sales_Fact[[#This Row],[Quantity2]]*Sales_Fact[[#This Row],[Unit_Price3]]*(1-Sales_Fact[[#This Row],[Discount4]])</f>
        <v>1270.7460000000001</v>
      </c>
      <c r="K1066" s="1">
        <f>Sales_Fact[[#This Row],[Quantity2]]*Sales_Fact[[#This Row],[Unit_Price3]]</f>
        <v>1411.94</v>
      </c>
      <c r="L1066" s="1">
        <f>Sales_Fact[[#This Row],[Gross Amount]]*Sales_Fact[[#This Row],[Discount4]]</f>
        <v>141.19400000000002</v>
      </c>
      <c r="M1066" s="1" t="str">
        <f>IF(Sales_Fact[[#This Row],[Total_Amount5]]&gt;1000,"High Value","Standard")</f>
        <v>High Value</v>
      </c>
      <c r="N1066" s="1" t="str">
        <f>_xlfn.XLOOKUP(D1066,Product_Dim!$A$2:$A$101,Product_Dim!$B$2:$B$101,"Not Found")</f>
        <v>Wooden Bookshelf</v>
      </c>
      <c r="O1066" s="1" t="str">
        <f>_xlfn.XLOOKUP(D1066,Product_Dim!$A$2:$A$101,Product_Dim!$C$2:$C$101)</f>
        <v>Home</v>
      </c>
      <c r="P1066" s="1">
        <f>_xlfn.XLOOKUP(D1066,Product_Dim!$A$2:$A$101,Product_Dim!$H$2:$H$101)</f>
        <v>388.46</v>
      </c>
      <c r="Q1066" s="1" t="str">
        <f>_xlfn.XLOOKUP(C1066,'Customer_Dim'!$A$2:$A$501,'Customer_Dim'!$I$2:$I$501)</f>
        <v>Silver</v>
      </c>
      <c r="R1066" s="1" t="str">
        <f>_xlfn.XLOOKUP(C1066,'Customer_Dim'!$A$2:$A$501,'Customer_Dim'!$D$2:$D$501)</f>
        <v>Male</v>
      </c>
      <c r="S1066" s="1" t="str">
        <f>_xlfn.XLOOKUP(C1066,'Customer_Dim'!$A$2:$A$501,'Customer_Dim'!$L$2:$L$501)</f>
        <v>Senior</v>
      </c>
      <c r="T1066" s="1" t="str">
        <f>_xlfn.XLOOKUP(E1066,Store_Dim!$A$2:$A$21,Store_Dim!$C$2:$C$21)</f>
        <v>North</v>
      </c>
      <c r="U1066" s="1" t="str">
        <f>_xlfn.XLOOKUP(E1066,Store_Dim!$A$2:$A$21,Store_Dim!$E$2:$E$21)</f>
        <v>Flagship</v>
      </c>
      <c r="V1066" s="1">
        <f>Table8[[#This Row],[Cost]]*Table8[[#This Row],[Quantity]]</f>
        <v>776.92</v>
      </c>
      <c r="W1066" s="1">
        <f>Table8[[#This Row],[Total_Amount]]-Table8[[#This Row],[Total Cost]]</f>
        <v>493.82600000000014</v>
      </c>
    </row>
    <row r="1067" spans="1:23" hidden="1" x14ac:dyDescent="0.25">
      <c r="A1067" t="s">
        <v>2983</v>
      </c>
      <c r="B1067" s="3">
        <v>45620</v>
      </c>
      <c r="C1067" t="s">
        <v>812</v>
      </c>
      <c r="D1067" t="s">
        <v>1803</v>
      </c>
      <c r="E1067" t="s">
        <v>1888</v>
      </c>
      <c r="F1067" s="4">
        <f>IF(ISBLANK(Sales_Fact[[#This Row],[Quantity]]),MEDIAN(Sales_Fact[Quantity]),Sales_Fact[[#This Row],[Quantity]])</f>
        <v>2</v>
      </c>
      <c r="G1067" s="1">
        <f>IF(ISBLANK(Sales_Fact[[#This Row],[Unit_Price]]),MEDIAN(Sales_Fact[Unit_Price]),Sales_Fact[[#This Row],[Unit_Price]])</f>
        <v>994.29</v>
      </c>
      <c r="H1067" s="2">
        <f>IF(ISBLANK(Sales_Fact[[#This Row],[Discount]]),MEDIAN(Sales_Fact[Discount]),Sales_Fact[[#This Row],[Discount]])</f>
        <v>0.01</v>
      </c>
      <c r="I1067" t="s">
        <v>1868</v>
      </c>
      <c r="J1067" s="1">
        <f>Sales_Fact[[#This Row],[Quantity2]]*Sales_Fact[[#This Row],[Unit_Price3]]*(1-Sales_Fact[[#This Row],[Discount4]])</f>
        <v>1968.6941999999999</v>
      </c>
      <c r="K1067" s="1">
        <f>Sales_Fact[[#This Row],[Quantity2]]*Sales_Fact[[#This Row],[Unit_Price3]]</f>
        <v>1988.58</v>
      </c>
      <c r="L1067" s="1">
        <f>Sales_Fact[[#This Row],[Gross Amount]]*Sales_Fact[[#This Row],[Discount4]]</f>
        <v>19.8858</v>
      </c>
      <c r="M1067" s="1" t="str">
        <f>IF(Sales_Fact[[#This Row],[Total_Amount5]]&gt;1000,"High Value","Standard")</f>
        <v>High Value</v>
      </c>
      <c r="N1067" s="1" t="str">
        <f>_xlfn.XLOOKUP(D1067,Product_Dim!$A$2:$A$101,Product_Dim!$B$2:$B$101,"Not Found")</f>
        <v>Wooden Bookshelf</v>
      </c>
      <c r="O1067" s="1" t="str">
        <f>_xlfn.XLOOKUP(D1067,Product_Dim!$A$2:$A$101,Product_Dim!$C$2:$C$101)</f>
        <v>Home</v>
      </c>
      <c r="P1067" s="1">
        <f>_xlfn.XLOOKUP(D1067,Product_Dim!$A$2:$A$101,Product_Dim!$H$2:$H$101)</f>
        <v>388.46</v>
      </c>
      <c r="Q1067" s="1" t="str">
        <f>_xlfn.XLOOKUP(C1067,'Customer_Dim'!$A$2:$A$501,'Customer_Dim'!$I$2:$I$501)</f>
        <v>Silver</v>
      </c>
      <c r="R1067" s="1" t="str">
        <f>_xlfn.XLOOKUP(C1067,'Customer_Dim'!$A$2:$A$501,'Customer_Dim'!$D$2:$D$501)</f>
        <v>Male</v>
      </c>
      <c r="S1067" s="1" t="str">
        <f>_xlfn.XLOOKUP(C1067,'Customer_Dim'!$A$2:$A$501,'Customer_Dim'!$L$2:$L$501)</f>
        <v>Senior</v>
      </c>
      <c r="T1067" s="1" t="str">
        <f>_xlfn.XLOOKUP(E1067,Store_Dim!$A$2:$A$21,Store_Dim!$C$2:$C$21)</f>
        <v>North</v>
      </c>
      <c r="U1067" s="1" t="str">
        <f>_xlfn.XLOOKUP(E1067,Store_Dim!$A$2:$A$21,Store_Dim!$E$2:$E$21)</f>
        <v>Flagship</v>
      </c>
      <c r="V1067" s="1">
        <f>Table8[[#This Row],[Cost]]*Table8[[#This Row],[Quantity]]</f>
        <v>776.92</v>
      </c>
      <c r="W1067" s="1">
        <f>Table8[[#This Row],[Total_Amount]]-Table8[[#This Row],[Total Cost]]</f>
        <v>1191.7741999999998</v>
      </c>
    </row>
    <row r="1068" spans="1:23" hidden="1" x14ac:dyDescent="0.25">
      <c r="A1068" t="s">
        <v>2216</v>
      </c>
      <c r="B1068" s="3">
        <v>45478</v>
      </c>
      <c r="C1068" t="s">
        <v>812</v>
      </c>
      <c r="D1068" t="s">
        <v>1578</v>
      </c>
      <c r="E1068" t="s">
        <v>1890</v>
      </c>
      <c r="F1068" s="4">
        <f>IF(ISBLANK(Sales_Fact[[#This Row],[Quantity]]),MEDIAN(Sales_Fact[Quantity]),Sales_Fact[[#This Row],[Quantity]])</f>
        <v>1</v>
      </c>
      <c r="G1068" s="1">
        <f>IF(ISBLANK(Sales_Fact[[#This Row],[Unit_Price]]),MEDIAN(Sales_Fact[Unit_Price]),Sales_Fact[[#This Row],[Unit_Price]])</f>
        <v>909.04</v>
      </c>
      <c r="H1068" s="2">
        <f>IF(ISBLANK(Sales_Fact[[#This Row],[Discount]]),MEDIAN(Sales_Fact[Discount]),Sales_Fact[[#This Row],[Discount]])</f>
        <v>0.11</v>
      </c>
      <c r="I1068" t="s">
        <v>1868</v>
      </c>
      <c r="J1068" s="1">
        <f>Sales_Fact[[#This Row],[Quantity2]]*Sales_Fact[[#This Row],[Unit_Price3]]*(1-Sales_Fact[[#This Row],[Discount4]])</f>
        <v>809.04560000000004</v>
      </c>
      <c r="K1068" s="1">
        <f>Sales_Fact[[#This Row],[Quantity2]]*Sales_Fact[[#This Row],[Unit_Price3]]</f>
        <v>909.04</v>
      </c>
      <c r="L1068" s="1">
        <f>Sales_Fact[[#This Row],[Gross Amount]]*Sales_Fact[[#This Row],[Discount4]]</f>
        <v>99.994399999999999</v>
      </c>
      <c r="M1068" s="1" t="str">
        <f>IF(Sales_Fact[[#This Row],[Total_Amount5]]&gt;1000,"High Value","Standard")</f>
        <v>Standard</v>
      </c>
      <c r="N1068" s="1" t="str">
        <f>_xlfn.XLOOKUP(D1068,Product_Dim!$A$2:$A$101,Product_Dim!$B$2:$B$101,"Not Found")</f>
        <v>Adjustable Dumbbell Set</v>
      </c>
      <c r="O1068" s="1" t="str">
        <f>_xlfn.XLOOKUP(D1068,Product_Dim!$A$2:$A$101,Product_Dim!$C$2:$C$101)</f>
        <v>Sports</v>
      </c>
      <c r="P1068" s="1">
        <f>_xlfn.XLOOKUP(D1068,Product_Dim!$A$2:$A$101,Product_Dim!$H$2:$H$101)</f>
        <v>495.72</v>
      </c>
      <c r="Q1068" s="1" t="str">
        <f>_xlfn.XLOOKUP(C1068,'Customer_Dim'!$A$2:$A$501,'Customer_Dim'!$I$2:$I$501)</f>
        <v>Silver</v>
      </c>
      <c r="R1068" s="1" t="str">
        <f>_xlfn.XLOOKUP(C1068,'Customer_Dim'!$A$2:$A$501,'Customer_Dim'!$D$2:$D$501)</f>
        <v>Male</v>
      </c>
      <c r="S1068" s="1" t="str">
        <f>_xlfn.XLOOKUP(C1068,'Customer_Dim'!$A$2:$A$501,'Customer_Dim'!$L$2:$L$501)</f>
        <v>Senior</v>
      </c>
      <c r="T1068" s="1" t="str">
        <f>_xlfn.XLOOKUP(E1068,Store_Dim!$A$2:$A$21,Store_Dim!$C$2:$C$21)</f>
        <v>South</v>
      </c>
      <c r="U1068" s="1" t="str">
        <f>_xlfn.XLOOKUP(E1068,Store_Dim!$A$2:$A$21,Store_Dim!$E$2:$E$21)</f>
        <v>Flagship</v>
      </c>
      <c r="V1068" s="1">
        <f>Table8[[#This Row],[Cost]]*Table8[[#This Row],[Quantity]]</f>
        <v>495.72</v>
      </c>
      <c r="W1068" s="1">
        <f>Table8[[#This Row],[Total_Amount]]-Table8[[#This Row],[Total Cost]]</f>
        <v>313.32560000000001</v>
      </c>
    </row>
    <row r="1069" spans="1:23" hidden="1" x14ac:dyDescent="0.25">
      <c r="A1069" t="s">
        <v>3139</v>
      </c>
      <c r="B1069" s="3">
        <v>45480</v>
      </c>
      <c r="C1069" t="s">
        <v>812</v>
      </c>
      <c r="D1069" t="s">
        <v>1695</v>
      </c>
      <c r="E1069" t="s">
        <v>1931</v>
      </c>
      <c r="F1069" s="4">
        <f>IF(ISBLANK(Sales_Fact[[#This Row],[Quantity]]),MEDIAN(Sales_Fact[Quantity]),Sales_Fact[[#This Row],[Quantity]])</f>
        <v>1</v>
      </c>
      <c r="G1069" s="1">
        <f>IF(ISBLANK(Sales_Fact[[#This Row],[Unit_Price]]),MEDIAN(Sales_Fact[Unit_Price]),Sales_Fact[[#This Row],[Unit_Price]])</f>
        <v>164.73</v>
      </c>
      <c r="H1069" s="2">
        <f>IF(ISBLANK(Sales_Fact[[#This Row],[Discount]]),MEDIAN(Sales_Fact[Discount]),Sales_Fact[[#This Row],[Discount]])</f>
        <v>0.12</v>
      </c>
      <c r="I1069" t="s">
        <v>1861</v>
      </c>
      <c r="J1069" s="1">
        <f>Sales_Fact[[#This Row],[Quantity2]]*Sales_Fact[[#This Row],[Unit_Price3]]*(1-Sales_Fact[[#This Row],[Discount4]])</f>
        <v>144.9624</v>
      </c>
      <c r="K1069" s="1">
        <f>Sales_Fact[[#This Row],[Quantity2]]*Sales_Fact[[#This Row],[Unit_Price3]]</f>
        <v>164.73</v>
      </c>
      <c r="L1069" s="1">
        <f>Sales_Fact[[#This Row],[Gross Amount]]*Sales_Fact[[#This Row],[Discount4]]</f>
        <v>19.767599999999998</v>
      </c>
      <c r="M1069" s="1" t="str">
        <f>IF(Sales_Fact[[#This Row],[Total_Amount5]]&gt;1000,"High Value","Standard")</f>
        <v>Standard</v>
      </c>
      <c r="N1069" s="1" t="str">
        <f>_xlfn.XLOOKUP(D1069,Product_Dim!$A$2:$A$101,Product_Dim!$B$2:$B$101,"Not Found")</f>
        <v>Car Dashboard Phone Holder</v>
      </c>
      <c r="O1069" s="1" t="str">
        <f>_xlfn.XLOOKUP(D1069,Product_Dim!$A$2:$A$101,Product_Dim!$C$2:$C$101)</f>
        <v>Electronics</v>
      </c>
      <c r="P1069" s="1">
        <f>_xlfn.XLOOKUP(D1069,Product_Dim!$A$2:$A$101,Product_Dim!$H$2:$H$101)</f>
        <v>177.98</v>
      </c>
      <c r="Q1069" s="1" t="str">
        <f>_xlfn.XLOOKUP(C1069,'Customer_Dim'!$A$2:$A$501,'Customer_Dim'!$I$2:$I$501)</f>
        <v>Silver</v>
      </c>
      <c r="R1069" s="1" t="str">
        <f>_xlfn.XLOOKUP(C1069,'Customer_Dim'!$A$2:$A$501,'Customer_Dim'!$D$2:$D$501)</f>
        <v>Male</v>
      </c>
      <c r="S1069" s="1" t="str">
        <f>_xlfn.XLOOKUP(C1069,'Customer_Dim'!$A$2:$A$501,'Customer_Dim'!$L$2:$L$501)</f>
        <v>Senior</v>
      </c>
      <c r="T1069" s="1" t="str">
        <f>_xlfn.XLOOKUP(E1069,Store_Dim!$A$2:$A$21,Store_Dim!$C$2:$C$21)</f>
        <v>South</v>
      </c>
      <c r="U1069" s="1" t="str">
        <f>_xlfn.XLOOKUP(E1069,Store_Dim!$A$2:$A$21,Store_Dim!$E$2:$E$21)</f>
        <v>Online</v>
      </c>
      <c r="V1069" s="1">
        <f>Table8[[#This Row],[Cost]]*Table8[[#This Row],[Quantity]]</f>
        <v>177.98</v>
      </c>
      <c r="W1069" s="1">
        <f>Table8[[#This Row],[Total_Amount]]-Table8[[#This Row],[Total Cost]]</f>
        <v>-33.017599999999987</v>
      </c>
    </row>
    <row r="1070" spans="1:23" hidden="1" x14ac:dyDescent="0.25">
      <c r="A1070" t="s">
        <v>3564</v>
      </c>
      <c r="B1070" s="3">
        <v>45656</v>
      </c>
      <c r="C1070" t="s">
        <v>812</v>
      </c>
      <c r="D1070" t="s">
        <v>1686</v>
      </c>
      <c r="E1070" t="s">
        <v>1881</v>
      </c>
      <c r="F1070" s="4">
        <f>IF(ISBLANK(Sales_Fact[[#This Row],[Quantity]]),MEDIAN(Sales_Fact[Quantity]),Sales_Fact[[#This Row],[Quantity]])</f>
        <v>2</v>
      </c>
      <c r="G1070" s="1">
        <f>IF(ISBLANK(Sales_Fact[[#This Row],[Unit_Price]]),MEDIAN(Sales_Fact[Unit_Price]),Sales_Fact[[#This Row],[Unit_Price]])</f>
        <v>606.35</v>
      </c>
      <c r="H1070" s="2">
        <f>IF(ISBLANK(Sales_Fact[[#This Row],[Discount]]),MEDIAN(Sales_Fact[Discount]),Sales_Fact[[#This Row],[Discount]])</f>
        <v>0.16</v>
      </c>
      <c r="I1070" t="s">
        <v>1864</v>
      </c>
      <c r="J1070" s="1">
        <f>Sales_Fact[[#This Row],[Quantity2]]*Sales_Fact[[#This Row],[Unit_Price3]]*(1-Sales_Fact[[#This Row],[Discount4]])</f>
        <v>1018.668</v>
      </c>
      <c r="K1070" s="1">
        <f>Sales_Fact[[#This Row],[Quantity2]]*Sales_Fact[[#This Row],[Unit_Price3]]</f>
        <v>1212.7</v>
      </c>
      <c r="L1070" s="1">
        <f>Sales_Fact[[#This Row],[Gross Amount]]*Sales_Fact[[#This Row],[Discount4]]</f>
        <v>194.03200000000001</v>
      </c>
      <c r="M1070" s="1" t="str">
        <f>IF(Sales_Fact[[#This Row],[Total_Amount5]]&gt;1000,"High Value","Standard")</f>
        <v>High Value</v>
      </c>
      <c r="N1070" s="1" t="str">
        <f>_xlfn.XLOOKUP(D1070,Product_Dim!$A$2:$A$101,Product_Dim!$B$2:$B$101,"Not Found")</f>
        <v>High-Grip Football</v>
      </c>
      <c r="O1070" s="1" t="str">
        <f>_xlfn.XLOOKUP(D1070,Product_Dim!$A$2:$A$101,Product_Dim!$C$2:$C$101)</f>
        <v>Sports</v>
      </c>
      <c r="P1070" s="1">
        <f>_xlfn.XLOOKUP(D1070,Product_Dim!$A$2:$A$101,Product_Dim!$H$2:$H$101)</f>
        <v>318.91000000000003</v>
      </c>
      <c r="Q1070" s="1" t="str">
        <f>_xlfn.XLOOKUP(C1070,'Customer_Dim'!$A$2:$A$501,'Customer_Dim'!$I$2:$I$501)</f>
        <v>Silver</v>
      </c>
      <c r="R1070" s="1" t="str">
        <f>_xlfn.XLOOKUP(C1070,'Customer_Dim'!$A$2:$A$501,'Customer_Dim'!$D$2:$D$501)</f>
        <v>Male</v>
      </c>
      <c r="S1070" s="1" t="str">
        <f>_xlfn.XLOOKUP(C1070,'Customer_Dim'!$A$2:$A$501,'Customer_Dim'!$L$2:$L$501)</f>
        <v>Senior</v>
      </c>
      <c r="T1070" s="1" t="str">
        <f>_xlfn.XLOOKUP(E1070,Store_Dim!$A$2:$A$21,Store_Dim!$C$2:$C$21)</f>
        <v>South</v>
      </c>
      <c r="U1070" s="1" t="str">
        <f>_xlfn.XLOOKUP(E1070,Store_Dim!$A$2:$A$21,Store_Dim!$E$2:$E$21)</f>
        <v>Outlet</v>
      </c>
      <c r="V1070" s="1">
        <f>Table8[[#This Row],[Cost]]*Table8[[#This Row],[Quantity]]</f>
        <v>637.82000000000005</v>
      </c>
      <c r="W1070" s="1">
        <f>Table8[[#This Row],[Total_Amount]]-Table8[[#This Row],[Total Cost]]</f>
        <v>380.84799999999996</v>
      </c>
    </row>
    <row r="1071" spans="1:23" hidden="1" x14ac:dyDescent="0.25">
      <c r="A1071" t="s">
        <v>3211</v>
      </c>
      <c r="B1071" s="3">
        <v>45304</v>
      </c>
      <c r="C1071" t="s">
        <v>812</v>
      </c>
      <c r="D1071" t="s">
        <v>1641</v>
      </c>
      <c r="E1071" t="s">
        <v>1883</v>
      </c>
      <c r="F1071" s="4">
        <f>IF(ISBLANK(Sales_Fact[[#This Row],[Quantity]]),MEDIAN(Sales_Fact[Quantity]),Sales_Fact[[#This Row],[Quantity]])</f>
        <v>3</v>
      </c>
      <c r="G1071" s="1">
        <f>IF(ISBLANK(Sales_Fact[[#This Row],[Unit_Price]]),MEDIAN(Sales_Fact[Unit_Price]),Sales_Fact[[#This Row],[Unit_Price]])</f>
        <v>904.19</v>
      </c>
      <c r="H1071" s="2">
        <f>IF(ISBLANK(Sales_Fact[[#This Row],[Discount]]),MEDIAN(Sales_Fact[Discount]),Sales_Fact[[#This Row],[Discount]])</f>
        <v>0.09</v>
      </c>
      <c r="I1071" t="s">
        <v>1861</v>
      </c>
      <c r="J1071" s="1">
        <f>Sales_Fact[[#This Row],[Quantity2]]*Sales_Fact[[#This Row],[Unit_Price3]]*(1-Sales_Fact[[#This Row],[Discount4]])</f>
        <v>2468.4387000000002</v>
      </c>
      <c r="K1071" s="1">
        <f>Sales_Fact[[#This Row],[Quantity2]]*Sales_Fact[[#This Row],[Unit_Price3]]</f>
        <v>2712.57</v>
      </c>
      <c r="L1071" s="1">
        <f>Sales_Fact[[#This Row],[Gross Amount]]*Sales_Fact[[#This Row],[Discount4]]</f>
        <v>244.13130000000001</v>
      </c>
      <c r="M1071" s="1" t="str">
        <f>IF(Sales_Fact[[#This Row],[Total_Amount5]]&gt;1000,"High Value","Standard")</f>
        <v>High Value</v>
      </c>
      <c r="N1071" s="1" t="str">
        <f>_xlfn.XLOOKUP(D1071,Product_Dim!$A$2:$A$101,Product_Dim!$B$2:$B$101,"Not Found")</f>
        <v>Stainless Steel Cutlery Set</v>
      </c>
      <c r="O1071" s="1" t="str">
        <f>_xlfn.XLOOKUP(D1071,Product_Dim!$A$2:$A$101,Product_Dim!$C$2:$C$101)</f>
        <v>Home</v>
      </c>
      <c r="P1071" s="1">
        <f>_xlfn.XLOOKUP(D1071,Product_Dim!$A$2:$A$101,Product_Dim!$H$2:$H$101)</f>
        <v>19.52</v>
      </c>
      <c r="Q1071" s="1" t="str">
        <f>_xlfn.XLOOKUP(C1071,'Customer_Dim'!$A$2:$A$501,'Customer_Dim'!$I$2:$I$501)</f>
        <v>Silver</v>
      </c>
      <c r="R1071" s="1" t="str">
        <f>_xlfn.XLOOKUP(C1071,'Customer_Dim'!$A$2:$A$501,'Customer_Dim'!$D$2:$D$501)</f>
        <v>Male</v>
      </c>
      <c r="S1071" s="1" t="str">
        <f>_xlfn.XLOOKUP(C1071,'Customer_Dim'!$A$2:$A$501,'Customer_Dim'!$L$2:$L$501)</f>
        <v>Senior</v>
      </c>
      <c r="T1071" s="1" t="str">
        <f>_xlfn.XLOOKUP(E1071,Store_Dim!$A$2:$A$21,Store_Dim!$C$2:$C$21)</f>
        <v>North</v>
      </c>
      <c r="U1071" s="1" t="str">
        <f>_xlfn.XLOOKUP(E1071,Store_Dim!$A$2:$A$21,Store_Dim!$E$2:$E$21)</f>
        <v>Flagship</v>
      </c>
      <c r="V1071" s="1">
        <f>Table8[[#This Row],[Cost]]*Table8[[#This Row],[Quantity]]</f>
        <v>58.56</v>
      </c>
      <c r="W1071" s="1">
        <f>Table8[[#This Row],[Total_Amount]]-Table8[[#This Row],[Total Cost]]</f>
        <v>2409.8787000000002</v>
      </c>
    </row>
    <row r="1072" spans="1:23" x14ac:dyDescent="0.25">
      <c r="A1072" t="s">
        <v>2612</v>
      </c>
      <c r="B1072" s="3">
        <v>45760</v>
      </c>
      <c r="C1072" t="s">
        <v>812</v>
      </c>
      <c r="D1072" t="s">
        <v>1749</v>
      </c>
      <c r="E1072" t="s">
        <v>1886</v>
      </c>
      <c r="F1072" s="4">
        <f>IF(ISBLANK(Sales_Fact[[#This Row],[Quantity]]),MEDIAN(Sales_Fact[Quantity]),Sales_Fact[[#This Row],[Quantity]])</f>
        <v>4</v>
      </c>
      <c r="G1072" s="21">
        <f>IF(ISBLANK(Sales_Fact[[#This Row],[Unit_Price]]),MEDIAN(Sales_Fact[Unit_Price]),Sales_Fact[[#This Row],[Unit_Price]])</f>
        <v>694.61</v>
      </c>
      <c r="H1072" s="2">
        <f>IF(ISBLANK(Sales_Fact[[#This Row],[Discount]]),MEDIAN(Sales_Fact[Discount]),Sales_Fact[[#This Row],[Discount]])</f>
        <v>0.18</v>
      </c>
      <c r="I1072" t="s">
        <v>1861</v>
      </c>
      <c r="J1072" s="21">
        <f>Sales_Fact[[#This Row],[Quantity2]]*Sales_Fact[[#This Row],[Unit_Price3]]*(1-Sales_Fact[[#This Row],[Discount4]])</f>
        <v>2278.3208000000004</v>
      </c>
      <c r="K1072" s="21">
        <f>Sales_Fact[[#This Row],[Quantity2]]*Sales_Fact[[#This Row],[Unit_Price3]]</f>
        <v>2778.44</v>
      </c>
      <c r="L1072" s="21">
        <f>Sales_Fact[[#This Row],[Gross Amount]]*Sales_Fact[[#This Row],[Discount4]]</f>
        <v>500.11919999999998</v>
      </c>
      <c r="M1072" s="1" t="str">
        <f>IF(Sales_Fact[[#This Row],[Total_Amount5]]&gt;1000,"High Value","Standard")</f>
        <v>High Value</v>
      </c>
      <c r="N1072" s="1" t="str">
        <f>_xlfn.XLOOKUP(D1072,Product_Dim!$A$2:$A$101,Product_Dim!$B$2:$B$101,"Not Found")</f>
        <v>Women's Hair Dryer Brush</v>
      </c>
      <c r="O1072" s="1" t="str">
        <f>_xlfn.XLOOKUP(D1072,Product_Dim!$A$2:$A$101,Product_Dim!$C$2:$C$101)</f>
        <v>Beauty</v>
      </c>
      <c r="P1072" s="1">
        <f>_xlfn.XLOOKUP(D1072,Product_Dim!$A$2:$A$101,Product_Dim!$H$2:$H$101)</f>
        <v>340.39</v>
      </c>
      <c r="Q1072" s="1" t="str">
        <f>_xlfn.XLOOKUP(C1072,'Customer_Dim'!$A$2:$A$501,'Customer_Dim'!$I$2:$I$501)</f>
        <v>Silver</v>
      </c>
      <c r="R1072" s="1" t="str">
        <f>_xlfn.XLOOKUP(C1072,'Customer_Dim'!$A$2:$A$501,'Customer_Dim'!$D$2:$D$501)</f>
        <v>Male</v>
      </c>
      <c r="S1072" s="1" t="str">
        <f>_xlfn.XLOOKUP(C1072,'Customer_Dim'!$A$2:$A$501,'Customer_Dim'!$L$2:$L$501)</f>
        <v>Senior</v>
      </c>
      <c r="T1072" s="1" t="str">
        <f>_xlfn.XLOOKUP(E1072,Store_Dim!$A$2:$A$21,Store_Dim!$C$2:$C$21)</f>
        <v>West</v>
      </c>
      <c r="U1072" s="1" t="str">
        <f>_xlfn.XLOOKUP(E1072,Store_Dim!$A$2:$A$21,Store_Dim!$E$2:$E$21)</f>
        <v>Flagship</v>
      </c>
      <c r="V1072" s="21">
        <f>Table8[[#This Row],[Cost]]*Table8[[#This Row],[Quantity]]</f>
        <v>1361.56</v>
      </c>
      <c r="W1072" s="21">
        <f>Table8[[#This Row],[Total_Amount]]-Table8[[#This Row],[Total Cost]]</f>
        <v>916.76080000000047</v>
      </c>
    </row>
    <row r="1073" spans="1:23" hidden="1" x14ac:dyDescent="0.25">
      <c r="A1073" t="s">
        <v>3847</v>
      </c>
      <c r="B1073" s="3">
        <v>45639</v>
      </c>
      <c r="C1073" t="s">
        <v>815</v>
      </c>
      <c r="D1073" t="s">
        <v>1680</v>
      </c>
      <c r="E1073" t="s">
        <v>1931</v>
      </c>
      <c r="F1073" s="4">
        <f>IF(ISBLANK(Sales_Fact[[#This Row],[Quantity]]),MEDIAN(Sales_Fact[Quantity]),Sales_Fact[[#This Row],[Quantity]])</f>
        <v>4</v>
      </c>
      <c r="G1073" s="1">
        <f>IF(ISBLANK(Sales_Fact[[#This Row],[Unit_Price]]),MEDIAN(Sales_Fact[Unit_Price]),Sales_Fact[[#This Row],[Unit_Price]])</f>
        <v>753.83</v>
      </c>
      <c r="H1073" s="2">
        <f>IF(ISBLANK(Sales_Fact[[#This Row],[Discount]]),MEDIAN(Sales_Fact[Discount]),Sales_Fact[[#This Row],[Discount]])</f>
        <v>0.24</v>
      </c>
      <c r="I1073" t="s">
        <v>1868</v>
      </c>
      <c r="J1073" s="1">
        <f>Sales_Fact[[#This Row],[Quantity2]]*Sales_Fact[[#This Row],[Unit_Price3]]*(1-Sales_Fact[[#This Row],[Discount4]])</f>
        <v>2291.6432</v>
      </c>
      <c r="K1073" s="1">
        <f>Sales_Fact[[#This Row],[Quantity2]]*Sales_Fact[[#This Row],[Unit_Price3]]</f>
        <v>3015.32</v>
      </c>
      <c r="L1073" s="1">
        <f>Sales_Fact[[#This Row],[Gross Amount]]*Sales_Fact[[#This Row],[Discount4]]</f>
        <v>723.67679999999996</v>
      </c>
      <c r="M1073" s="1" t="str">
        <f>IF(Sales_Fact[[#This Row],[Total_Amount5]]&gt;1000,"High Value","Standard")</f>
        <v>High Value</v>
      </c>
      <c r="N1073" s="1" t="str">
        <f>_xlfn.XLOOKUP(D1073,Product_Dim!$A$2:$A$101,Product_Dim!$B$2:$B$101,"Not Found")</f>
        <v>USB External Hard Drive</v>
      </c>
      <c r="O1073" s="1" t="str">
        <f>_xlfn.XLOOKUP(D1073,Product_Dim!$A$2:$A$101,Product_Dim!$C$2:$C$101)</f>
        <v>Electronics</v>
      </c>
      <c r="P1073" s="1">
        <f>_xlfn.XLOOKUP(D1073,Product_Dim!$A$2:$A$101,Product_Dim!$H$2:$H$101)</f>
        <v>253.33</v>
      </c>
      <c r="Q1073" s="1" t="str">
        <f>_xlfn.XLOOKUP(C1073,'Customer_Dim'!$A$2:$A$501,'Customer_Dim'!$I$2:$I$501)</f>
        <v>Silver</v>
      </c>
      <c r="R1073" s="1" t="str">
        <f>_xlfn.XLOOKUP(C1073,'Customer_Dim'!$A$2:$A$501,'Customer_Dim'!$D$2:$D$501)</f>
        <v>Male</v>
      </c>
      <c r="S1073" s="1" t="str">
        <f>_xlfn.XLOOKUP(C1073,'Customer_Dim'!$A$2:$A$501,'Customer_Dim'!$L$2:$L$501)</f>
        <v>Young</v>
      </c>
      <c r="T1073" s="1" t="str">
        <f>_xlfn.XLOOKUP(E1073,Store_Dim!$A$2:$A$21,Store_Dim!$C$2:$C$21)</f>
        <v>South</v>
      </c>
      <c r="U1073" s="1" t="str">
        <f>_xlfn.XLOOKUP(E1073,Store_Dim!$A$2:$A$21,Store_Dim!$E$2:$E$21)</f>
        <v>Online</v>
      </c>
      <c r="V1073" s="1">
        <f>Table8[[#This Row],[Cost]]*Table8[[#This Row],[Quantity]]</f>
        <v>1013.32</v>
      </c>
      <c r="W1073" s="1">
        <f>Table8[[#This Row],[Total_Amount]]-Table8[[#This Row],[Total Cost]]</f>
        <v>1278.3231999999998</v>
      </c>
    </row>
    <row r="1074" spans="1:23" hidden="1" x14ac:dyDescent="0.25">
      <c r="A1074" t="s">
        <v>3760</v>
      </c>
      <c r="B1074" s="3">
        <v>45408</v>
      </c>
      <c r="C1074" t="s">
        <v>815</v>
      </c>
      <c r="D1074" t="s">
        <v>1725</v>
      </c>
      <c r="E1074" t="s">
        <v>1863</v>
      </c>
      <c r="F1074" s="4">
        <f>IF(ISBLANK(Sales_Fact[[#This Row],[Quantity]]),MEDIAN(Sales_Fact[Quantity]),Sales_Fact[[#This Row],[Quantity]])</f>
        <v>1</v>
      </c>
      <c r="G1074" s="1">
        <f>IF(ISBLANK(Sales_Fact[[#This Row],[Unit_Price]]),MEDIAN(Sales_Fact[Unit_Price]),Sales_Fact[[#This Row],[Unit_Price]])</f>
        <v>66.22</v>
      </c>
      <c r="H1074" s="2">
        <f>IF(ISBLANK(Sales_Fact[[#This Row],[Discount]]),MEDIAN(Sales_Fact[Discount]),Sales_Fact[[#This Row],[Discount]])</f>
        <v>0.02</v>
      </c>
      <c r="I1074" t="s">
        <v>1864</v>
      </c>
      <c r="J1074" s="1">
        <f>Sales_Fact[[#This Row],[Quantity2]]*Sales_Fact[[#This Row],[Unit_Price3]]*(1-Sales_Fact[[#This Row],[Discount4]])</f>
        <v>64.895600000000002</v>
      </c>
      <c r="K1074" s="1">
        <f>Sales_Fact[[#This Row],[Quantity2]]*Sales_Fact[[#This Row],[Unit_Price3]]</f>
        <v>66.22</v>
      </c>
      <c r="L1074" s="1">
        <f>Sales_Fact[[#This Row],[Gross Amount]]*Sales_Fact[[#This Row],[Discount4]]</f>
        <v>1.3244</v>
      </c>
      <c r="M1074" s="1" t="str">
        <f>IF(Sales_Fact[[#This Row],[Total_Amount5]]&gt;1000,"High Value","Standard")</f>
        <v>Standard</v>
      </c>
      <c r="N1074" s="1" t="str">
        <f>_xlfn.XLOOKUP(D1074,Product_Dim!$A$2:$A$101,Product_Dim!$B$2:$B$101,"Not Found")</f>
        <v>Womens Cotton Scarf</v>
      </c>
      <c r="O1074" s="1" t="str">
        <f>_xlfn.XLOOKUP(D1074,Product_Dim!$A$2:$A$101,Product_Dim!$C$2:$C$101)</f>
        <v>Clothing</v>
      </c>
      <c r="P1074" s="1">
        <f>_xlfn.XLOOKUP(D1074,Product_Dim!$A$2:$A$101,Product_Dim!$H$2:$H$101)</f>
        <v>113.83</v>
      </c>
      <c r="Q1074" s="1" t="str">
        <f>_xlfn.XLOOKUP(C1074,'Customer_Dim'!$A$2:$A$501,'Customer_Dim'!$I$2:$I$501)</f>
        <v>Silver</v>
      </c>
      <c r="R1074" s="1" t="str">
        <f>_xlfn.XLOOKUP(C1074,'Customer_Dim'!$A$2:$A$501,'Customer_Dim'!$D$2:$D$501)</f>
        <v>Male</v>
      </c>
      <c r="S1074" s="1" t="str">
        <f>_xlfn.XLOOKUP(C1074,'Customer_Dim'!$A$2:$A$501,'Customer_Dim'!$L$2:$L$501)</f>
        <v>Young</v>
      </c>
      <c r="T1074" s="1" t="str">
        <f>_xlfn.XLOOKUP(E1074,Store_Dim!$A$2:$A$21,Store_Dim!$C$2:$C$21)</f>
        <v>North</v>
      </c>
      <c r="U1074" s="1" t="str">
        <f>_xlfn.XLOOKUP(E1074,Store_Dim!$A$2:$A$21,Store_Dim!$E$2:$E$21)</f>
        <v>Flagship</v>
      </c>
      <c r="V1074" s="1">
        <f>Table8[[#This Row],[Cost]]*Table8[[#This Row],[Quantity]]</f>
        <v>113.83</v>
      </c>
      <c r="W1074" s="1">
        <f>Table8[[#This Row],[Total_Amount]]-Table8[[#This Row],[Total Cost]]</f>
        <v>-48.934399999999997</v>
      </c>
    </row>
    <row r="1075" spans="1:23" hidden="1" x14ac:dyDescent="0.25">
      <c r="A1075" t="s">
        <v>3655</v>
      </c>
      <c r="B1075" s="3">
        <v>45544</v>
      </c>
      <c r="C1075" t="s">
        <v>815</v>
      </c>
      <c r="D1075" t="s">
        <v>1591</v>
      </c>
      <c r="E1075" t="s">
        <v>1886</v>
      </c>
      <c r="F1075" s="4">
        <f>IF(ISBLANK(Sales_Fact[[#This Row],[Quantity]]),MEDIAN(Sales_Fact[Quantity]),Sales_Fact[[#This Row],[Quantity]])</f>
        <v>2</v>
      </c>
      <c r="G1075" s="1">
        <f>IF(ISBLANK(Sales_Fact[[#This Row],[Unit_Price]]),MEDIAN(Sales_Fact[Unit_Price]),Sales_Fact[[#This Row],[Unit_Price]])</f>
        <v>891.8</v>
      </c>
      <c r="H1075" s="2">
        <f>IF(ISBLANK(Sales_Fact[[#This Row],[Discount]]),MEDIAN(Sales_Fact[Discount]),Sales_Fact[[#This Row],[Discount]])</f>
        <v>0.28999999999999998</v>
      </c>
      <c r="I1075" t="s">
        <v>1861</v>
      </c>
      <c r="J1075" s="1">
        <f>Sales_Fact[[#This Row],[Quantity2]]*Sales_Fact[[#This Row],[Unit_Price3]]*(1-Sales_Fact[[#This Row],[Discount4]])</f>
        <v>1266.3559999999998</v>
      </c>
      <c r="K1075" s="1">
        <f>Sales_Fact[[#This Row],[Quantity2]]*Sales_Fact[[#This Row],[Unit_Price3]]</f>
        <v>1783.6</v>
      </c>
      <c r="L1075" s="1">
        <f>Sales_Fact[[#This Row],[Gross Amount]]*Sales_Fact[[#This Row],[Discount4]]</f>
        <v>517.24399999999991</v>
      </c>
      <c r="M1075" s="1" t="str">
        <f>IF(Sales_Fact[[#This Row],[Total_Amount5]]&gt;1000,"High Value","Standard")</f>
        <v>High Value</v>
      </c>
      <c r="N1075" s="1" t="str">
        <f>_xlfn.XLOOKUP(D1075,Product_Dim!$A$2:$A$101,Product_Dim!$B$2:$B$101,"Not Found")</f>
        <v>USB-C Fast Charger</v>
      </c>
      <c r="O1075" s="1" t="str">
        <f>_xlfn.XLOOKUP(D1075,Product_Dim!$A$2:$A$101,Product_Dim!$C$2:$C$101)</f>
        <v>Electronics</v>
      </c>
      <c r="P1075" s="1">
        <f>_xlfn.XLOOKUP(D1075,Product_Dim!$A$2:$A$101,Product_Dim!$H$2:$H$101)</f>
        <v>242.23</v>
      </c>
      <c r="Q1075" s="1" t="str">
        <f>_xlfn.XLOOKUP(C1075,'Customer_Dim'!$A$2:$A$501,'Customer_Dim'!$I$2:$I$501)</f>
        <v>Silver</v>
      </c>
      <c r="R1075" s="1" t="str">
        <f>_xlfn.XLOOKUP(C1075,'Customer_Dim'!$A$2:$A$501,'Customer_Dim'!$D$2:$D$501)</f>
        <v>Male</v>
      </c>
      <c r="S1075" s="1" t="str">
        <f>_xlfn.XLOOKUP(C1075,'Customer_Dim'!$A$2:$A$501,'Customer_Dim'!$L$2:$L$501)</f>
        <v>Young</v>
      </c>
      <c r="T1075" s="1" t="str">
        <f>_xlfn.XLOOKUP(E1075,Store_Dim!$A$2:$A$21,Store_Dim!$C$2:$C$21)</f>
        <v>West</v>
      </c>
      <c r="U1075" s="1" t="str">
        <f>_xlfn.XLOOKUP(E1075,Store_Dim!$A$2:$A$21,Store_Dim!$E$2:$E$21)</f>
        <v>Flagship</v>
      </c>
      <c r="V1075" s="1">
        <f>Table8[[#This Row],[Cost]]*Table8[[#This Row],[Quantity]]</f>
        <v>484.46</v>
      </c>
      <c r="W1075" s="1">
        <f>Table8[[#This Row],[Total_Amount]]-Table8[[#This Row],[Total Cost]]</f>
        <v>781.89599999999973</v>
      </c>
    </row>
    <row r="1076" spans="1:23" x14ac:dyDescent="0.25">
      <c r="A1076" t="s">
        <v>1965</v>
      </c>
      <c r="B1076" s="3">
        <v>45616</v>
      </c>
      <c r="C1076" t="s">
        <v>818</v>
      </c>
      <c r="D1076" t="s">
        <v>1764</v>
      </c>
      <c r="E1076" t="s">
        <v>1890</v>
      </c>
      <c r="F1076" s="4">
        <f>IF(ISBLANK(Sales_Fact[[#This Row],[Quantity]]),MEDIAN(Sales_Fact[Quantity]),Sales_Fact[[#This Row],[Quantity]])</f>
        <v>4</v>
      </c>
      <c r="G1076" s="21">
        <f>IF(ISBLANK(Sales_Fact[[#This Row],[Unit_Price]]),MEDIAN(Sales_Fact[Unit_Price]),Sales_Fact[[#This Row],[Unit_Price]])</f>
        <v>255.48</v>
      </c>
      <c r="H1076" s="2">
        <f>IF(ISBLANK(Sales_Fact[[#This Row],[Discount]]),MEDIAN(Sales_Fact[Discount]),Sales_Fact[[#This Row],[Discount]])</f>
        <v>0.03</v>
      </c>
      <c r="I1076" t="s">
        <v>1864</v>
      </c>
      <c r="J1076" s="21">
        <f>Sales_Fact[[#This Row],[Quantity2]]*Sales_Fact[[#This Row],[Unit_Price3]]*(1-Sales_Fact[[#This Row],[Discount4]])</f>
        <v>991.26239999999996</v>
      </c>
      <c r="K1076" s="21">
        <f>Sales_Fact[[#This Row],[Quantity2]]*Sales_Fact[[#This Row],[Unit_Price3]]</f>
        <v>1021.92</v>
      </c>
      <c r="L1076" s="21">
        <f>Sales_Fact[[#This Row],[Gross Amount]]*Sales_Fact[[#This Row],[Discount4]]</f>
        <v>30.657599999999999</v>
      </c>
      <c r="M1076" s="1" t="str">
        <f>IF(Sales_Fact[[#This Row],[Total_Amount5]]&gt;1000,"High Value","Standard")</f>
        <v>Standard</v>
      </c>
      <c r="N1076" s="1" t="str">
        <f>_xlfn.XLOOKUP(D1076,Product_Dim!$A$2:$A$101,Product_Dim!$B$2:$B$101,"Not Found")</f>
        <v>Hair Repair Oil Treatment</v>
      </c>
      <c r="O1076" s="1" t="str">
        <f>_xlfn.XLOOKUP(D1076,Product_Dim!$A$2:$A$101,Product_Dim!$C$2:$C$101)</f>
        <v>Beauty</v>
      </c>
      <c r="P1076" s="1">
        <f>_xlfn.XLOOKUP(D1076,Product_Dim!$A$2:$A$101,Product_Dim!$H$2:$H$101)</f>
        <v>214.32</v>
      </c>
      <c r="Q1076" s="1" t="str">
        <f>_xlfn.XLOOKUP(C1076,'Customer_Dim'!$A$2:$A$501,'Customer_Dim'!$I$2:$I$501)</f>
        <v>Bronze</v>
      </c>
      <c r="R1076" s="1" t="str">
        <f>_xlfn.XLOOKUP(C1076,'Customer_Dim'!$A$2:$A$501,'Customer_Dim'!$D$2:$D$501)</f>
        <v>Male</v>
      </c>
      <c r="S1076" s="1" t="str">
        <f>_xlfn.XLOOKUP(C1076,'Customer_Dim'!$A$2:$A$501,'Customer_Dim'!$L$2:$L$501)</f>
        <v>Middle Age</v>
      </c>
      <c r="T1076" s="1" t="str">
        <f>_xlfn.XLOOKUP(E1076,Store_Dim!$A$2:$A$21,Store_Dim!$C$2:$C$21)</f>
        <v>South</v>
      </c>
      <c r="U1076" s="1" t="str">
        <f>_xlfn.XLOOKUP(E1076,Store_Dim!$A$2:$A$21,Store_Dim!$E$2:$E$21)</f>
        <v>Flagship</v>
      </c>
      <c r="V1076" s="21">
        <f>Table8[[#This Row],[Cost]]*Table8[[#This Row],[Quantity]]</f>
        <v>857.28</v>
      </c>
      <c r="W1076" s="21">
        <f>Table8[[#This Row],[Total_Amount]]-Table8[[#This Row],[Total Cost]]</f>
        <v>133.98239999999998</v>
      </c>
    </row>
    <row r="1077" spans="1:23" hidden="1" x14ac:dyDescent="0.25">
      <c r="A1077" t="s">
        <v>2333</v>
      </c>
      <c r="B1077" s="3">
        <v>45939</v>
      </c>
      <c r="C1077" t="s">
        <v>818</v>
      </c>
      <c r="D1077" t="s">
        <v>1722</v>
      </c>
      <c r="E1077" t="s">
        <v>1896</v>
      </c>
      <c r="F1077" s="4">
        <f>IF(ISBLANK(Sales_Fact[[#This Row],[Quantity]]),MEDIAN(Sales_Fact[Quantity]),Sales_Fact[[#This Row],[Quantity]])</f>
        <v>4</v>
      </c>
      <c r="G1077" s="1">
        <f>IF(ISBLANK(Sales_Fact[[#This Row],[Unit_Price]]),MEDIAN(Sales_Fact[Unit_Price]),Sales_Fact[[#This Row],[Unit_Price]])</f>
        <v>604.87</v>
      </c>
      <c r="H1077" s="2">
        <f>IF(ISBLANK(Sales_Fact[[#This Row],[Discount]]),MEDIAN(Sales_Fact[Discount]),Sales_Fact[[#This Row],[Discount]])</f>
        <v>0.28000000000000003</v>
      </c>
      <c r="I1077" t="s">
        <v>1861</v>
      </c>
      <c r="J1077" s="1">
        <f>Sales_Fact[[#This Row],[Quantity2]]*Sales_Fact[[#This Row],[Unit_Price3]]*(1-Sales_Fact[[#This Row],[Discount4]])</f>
        <v>1742.0255999999999</v>
      </c>
      <c r="K1077" s="1">
        <f>Sales_Fact[[#This Row],[Quantity2]]*Sales_Fact[[#This Row],[Unit_Price3]]</f>
        <v>2419.48</v>
      </c>
      <c r="L1077" s="1">
        <f>Sales_Fact[[#This Row],[Gross Amount]]*Sales_Fact[[#This Row],[Discount4]]</f>
        <v>677.45440000000008</v>
      </c>
      <c r="M1077" s="1" t="str">
        <f>IF(Sales_Fact[[#This Row],[Total_Amount5]]&gt;1000,"High Value","Standard")</f>
        <v>High Value</v>
      </c>
      <c r="N1077" s="1" t="str">
        <f>_xlfn.XLOOKUP(D1077,Product_Dim!$A$2:$A$101,Product_Dim!$B$2:$B$101,"Not Found")</f>
        <v>Foam Roller</v>
      </c>
      <c r="O1077" s="1" t="str">
        <f>_xlfn.XLOOKUP(D1077,Product_Dim!$A$2:$A$101,Product_Dim!$C$2:$C$101)</f>
        <v>Sports</v>
      </c>
      <c r="P1077" s="1">
        <f>_xlfn.XLOOKUP(D1077,Product_Dim!$A$2:$A$101,Product_Dim!$H$2:$H$101)</f>
        <v>30.62</v>
      </c>
      <c r="Q1077" s="1" t="str">
        <f>_xlfn.XLOOKUP(C1077,'Customer_Dim'!$A$2:$A$501,'Customer_Dim'!$I$2:$I$501)</f>
        <v>Bronze</v>
      </c>
      <c r="R1077" s="1" t="str">
        <f>_xlfn.XLOOKUP(C1077,'Customer_Dim'!$A$2:$A$501,'Customer_Dim'!$D$2:$D$501)</f>
        <v>Male</v>
      </c>
      <c r="S1077" s="1" t="str">
        <f>_xlfn.XLOOKUP(C1077,'Customer_Dim'!$A$2:$A$501,'Customer_Dim'!$L$2:$L$501)</f>
        <v>Middle Age</v>
      </c>
      <c r="T1077" s="1" t="str">
        <f>_xlfn.XLOOKUP(E1077,Store_Dim!$A$2:$A$21,Store_Dim!$C$2:$C$21)</f>
        <v>East</v>
      </c>
      <c r="U1077" s="1" t="str">
        <f>_xlfn.XLOOKUP(E1077,Store_Dim!$A$2:$A$21,Store_Dim!$E$2:$E$21)</f>
        <v>Flagship</v>
      </c>
      <c r="V1077" s="1">
        <f>Table8[[#This Row],[Cost]]*Table8[[#This Row],[Quantity]]</f>
        <v>122.48</v>
      </c>
      <c r="W1077" s="1">
        <f>Table8[[#This Row],[Total_Amount]]-Table8[[#This Row],[Total Cost]]</f>
        <v>1619.5455999999999</v>
      </c>
    </row>
    <row r="1078" spans="1:23" hidden="1" x14ac:dyDescent="0.25">
      <c r="A1078" t="s">
        <v>2323</v>
      </c>
      <c r="B1078" s="3">
        <v>45813</v>
      </c>
      <c r="C1078" t="s">
        <v>818</v>
      </c>
      <c r="D1078" t="s">
        <v>1671</v>
      </c>
      <c r="E1078" t="s">
        <v>1863</v>
      </c>
      <c r="F1078" s="4">
        <f>IF(ISBLANK(Sales_Fact[[#This Row],[Quantity]]),MEDIAN(Sales_Fact[Quantity]),Sales_Fact[[#This Row],[Quantity]])</f>
        <v>3</v>
      </c>
      <c r="G1078" s="1">
        <f>IF(ISBLANK(Sales_Fact[[#This Row],[Unit_Price]]),MEDIAN(Sales_Fact[Unit_Price]),Sales_Fact[[#This Row],[Unit_Price]])</f>
        <v>623.82000000000005</v>
      </c>
      <c r="H1078" s="2">
        <f>IF(ISBLANK(Sales_Fact[[#This Row],[Discount]]),MEDIAN(Sales_Fact[Discount]),Sales_Fact[[#This Row],[Discount]])</f>
        <v>0.13</v>
      </c>
      <c r="I1078" t="s">
        <v>1864</v>
      </c>
      <c r="J1078" s="1">
        <f>Sales_Fact[[#This Row],[Quantity2]]*Sales_Fact[[#This Row],[Unit_Price3]]*(1-Sales_Fact[[#This Row],[Discount4]])</f>
        <v>1628.1702</v>
      </c>
      <c r="K1078" s="1">
        <f>Sales_Fact[[#This Row],[Quantity2]]*Sales_Fact[[#This Row],[Unit_Price3]]</f>
        <v>1871.46</v>
      </c>
      <c r="L1078" s="1">
        <f>Sales_Fact[[#This Row],[Gross Amount]]*Sales_Fact[[#This Row],[Discount4]]</f>
        <v>243.28980000000001</v>
      </c>
      <c r="M1078" s="1" t="str">
        <f>IF(Sales_Fact[[#This Row],[Total_Amount5]]&gt;1000,"High Value","Standard")</f>
        <v>High Value</v>
      </c>
      <c r="N1078" s="1" t="str">
        <f>_xlfn.XLOOKUP(D1078,Product_Dim!$A$2:$A$101,Product_Dim!$B$2:$B$101,"Not Found")</f>
        <v>Noise-Canceling Headphones</v>
      </c>
      <c r="O1078" s="1" t="str">
        <f>_xlfn.XLOOKUP(D1078,Product_Dim!$A$2:$A$101,Product_Dim!$C$2:$C$101)</f>
        <v>Electronics</v>
      </c>
      <c r="P1078" s="1">
        <f>_xlfn.XLOOKUP(D1078,Product_Dim!$A$2:$A$101,Product_Dim!$H$2:$H$101)</f>
        <v>38.520000000000003</v>
      </c>
      <c r="Q1078" s="1" t="str">
        <f>_xlfn.XLOOKUP(C1078,'Customer_Dim'!$A$2:$A$501,'Customer_Dim'!$I$2:$I$501)</f>
        <v>Bronze</v>
      </c>
      <c r="R1078" s="1" t="str">
        <f>_xlfn.XLOOKUP(C1078,'Customer_Dim'!$A$2:$A$501,'Customer_Dim'!$D$2:$D$501)</f>
        <v>Male</v>
      </c>
      <c r="S1078" s="1" t="str">
        <f>_xlfn.XLOOKUP(C1078,'Customer_Dim'!$A$2:$A$501,'Customer_Dim'!$L$2:$L$501)</f>
        <v>Middle Age</v>
      </c>
      <c r="T1078" s="1" t="str">
        <f>_xlfn.XLOOKUP(E1078,Store_Dim!$A$2:$A$21,Store_Dim!$C$2:$C$21)</f>
        <v>North</v>
      </c>
      <c r="U1078" s="1" t="str">
        <f>_xlfn.XLOOKUP(E1078,Store_Dim!$A$2:$A$21,Store_Dim!$E$2:$E$21)</f>
        <v>Flagship</v>
      </c>
      <c r="V1078" s="1">
        <f>Table8[[#This Row],[Cost]]*Table8[[#This Row],[Quantity]]</f>
        <v>115.56</v>
      </c>
      <c r="W1078" s="1">
        <f>Table8[[#This Row],[Total_Amount]]-Table8[[#This Row],[Total Cost]]</f>
        <v>1512.6102000000001</v>
      </c>
    </row>
    <row r="1079" spans="1:23" hidden="1" x14ac:dyDescent="0.25">
      <c r="A1079" t="s">
        <v>2406</v>
      </c>
      <c r="B1079" s="3">
        <v>45229</v>
      </c>
      <c r="C1079" t="s">
        <v>818</v>
      </c>
      <c r="D1079" t="s">
        <v>1785</v>
      </c>
      <c r="E1079" t="s">
        <v>1904</v>
      </c>
      <c r="F1079" s="4">
        <f>IF(ISBLANK(Sales_Fact[[#This Row],[Quantity]]),MEDIAN(Sales_Fact[Quantity]),Sales_Fact[[#This Row],[Quantity]])</f>
        <v>3</v>
      </c>
      <c r="G1079" s="1">
        <f>IF(ISBLANK(Sales_Fact[[#This Row],[Unit_Price]]),MEDIAN(Sales_Fact[Unit_Price]),Sales_Fact[[#This Row],[Unit_Price]])</f>
        <v>575.24</v>
      </c>
      <c r="H1079" s="2">
        <f>IF(ISBLANK(Sales_Fact[[#This Row],[Discount]]),MEDIAN(Sales_Fact[Discount]),Sales_Fact[[#This Row],[Discount]])</f>
        <v>0.12</v>
      </c>
      <c r="I1079" t="s">
        <v>1864</v>
      </c>
      <c r="J1079" s="1">
        <f>Sales_Fact[[#This Row],[Quantity2]]*Sales_Fact[[#This Row],[Unit_Price3]]*(1-Sales_Fact[[#This Row],[Discount4]])</f>
        <v>1518.6336000000001</v>
      </c>
      <c r="K1079" s="1">
        <f>Sales_Fact[[#This Row],[Quantity2]]*Sales_Fact[[#This Row],[Unit_Price3]]</f>
        <v>1725.72</v>
      </c>
      <c r="L1079" s="1">
        <f>Sales_Fact[[#This Row],[Gross Amount]]*Sales_Fact[[#This Row],[Discount4]]</f>
        <v>207.0864</v>
      </c>
      <c r="M1079" s="1" t="str">
        <f>IF(Sales_Fact[[#This Row],[Total_Amount5]]&gt;1000,"High Value","Standard")</f>
        <v>High Value</v>
      </c>
      <c r="N1079" s="1" t="str">
        <f>_xlfn.XLOOKUP(D1079,Product_Dim!$A$2:$A$101,Product_Dim!$B$2:$B$101,"Not Found")</f>
        <v>Essential Oil Diffuser</v>
      </c>
      <c r="O1079" s="1" t="str">
        <f>_xlfn.XLOOKUP(D1079,Product_Dim!$A$2:$A$101,Product_Dim!$C$2:$C$101)</f>
        <v>Home</v>
      </c>
      <c r="P1079" s="1">
        <f>_xlfn.XLOOKUP(D1079,Product_Dim!$A$2:$A$101,Product_Dim!$H$2:$H$101)</f>
        <v>325.26</v>
      </c>
      <c r="Q1079" s="1" t="str">
        <f>_xlfn.XLOOKUP(C1079,'Customer_Dim'!$A$2:$A$501,'Customer_Dim'!$I$2:$I$501)</f>
        <v>Bronze</v>
      </c>
      <c r="R1079" s="1" t="str">
        <f>_xlfn.XLOOKUP(C1079,'Customer_Dim'!$A$2:$A$501,'Customer_Dim'!$D$2:$D$501)</f>
        <v>Male</v>
      </c>
      <c r="S1079" s="1" t="str">
        <f>_xlfn.XLOOKUP(C1079,'Customer_Dim'!$A$2:$A$501,'Customer_Dim'!$L$2:$L$501)</f>
        <v>Middle Age</v>
      </c>
      <c r="T1079" s="1" t="str">
        <f>_xlfn.XLOOKUP(E1079,Store_Dim!$A$2:$A$21,Store_Dim!$C$2:$C$21)</f>
        <v>East</v>
      </c>
      <c r="U1079" s="1" t="str">
        <f>_xlfn.XLOOKUP(E1079,Store_Dim!$A$2:$A$21,Store_Dim!$E$2:$E$21)</f>
        <v>Online</v>
      </c>
      <c r="V1079" s="1">
        <f>Table8[[#This Row],[Cost]]*Table8[[#This Row],[Quantity]]</f>
        <v>975.78</v>
      </c>
      <c r="W1079" s="1">
        <f>Table8[[#This Row],[Total_Amount]]-Table8[[#This Row],[Total Cost]]</f>
        <v>542.85360000000014</v>
      </c>
    </row>
    <row r="1080" spans="1:23" hidden="1" x14ac:dyDescent="0.25">
      <c r="A1080" t="s">
        <v>3593</v>
      </c>
      <c r="B1080" s="3">
        <v>45734</v>
      </c>
      <c r="C1080" t="s">
        <v>818</v>
      </c>
      <c r="D1080" t="s">
        <v>1680</v>
      </c>
      <c r="E1080" t="s">
        <v>1899</v>
      </c>
      <c r="F1080" s="4">
        <f>IF(ISBLANK(Sales_Fact[[#This Row],[Quantity]]),MEDIAN(Sales_Fact[Quantity]),Sales_Fact[[#This Row],[Quantity]])</f>
        <v>1</v>
      </c>
      <c r="G1080" s="1">
        <f>IF(ISBLANK(Sales_Fact[[#This Row],[Unit_Price]]),MEDIAN(Sales_Fact[Unit_Price]),Sales_Fact[[#This Row],[Unit_Price]])</f>
        <v>769.4</v>
      </c>
      <c r="H1080" s="2">
        <f>IF(ISBLANK(Sales_Fact[[#This Row],[Discount]]),MEDIAN(Sales_Fact[Discount]),Sales_Fact[[#This Row],[Discount]])</f>
        <v>0.16</v>
      </c>
      <c r="I1080" t="s">
        <v>1861</v>
      </c>
      <c r="J1080" s="1">
        <f>Sales_Fact[[#This Row],[Quantity2]]*Sales_Fact[[#This Row],[Unit_Price3]]*(1-Sales_Fact[[#This Row],[Discount4]])</f>
        <v>646.29599999999994</v>
      </c>
      <c r="K1080" s="1">
        <f>Sales_Fact[[#This Row],[Quantity2]]*Sales_Fact[[#This Row],[Unit_Price3]]</f>
        <v>769.4</v>
      </c>
      <c r="L1080" s="1">
        <f>Sales_Fact[[#This Row],[Gross Amount]]*Sales_Fact[[#This Row],[Discount4]]</f>
        <v>123.104</v>
      </c>
      <c r="M1080" s="1" t="str">
        <f>IF(Sales_Fact[[#This Row],[Total_Amount5]]&gt;1000,"High Value","Standard")</f>
        <v>Standard</v>
      </c>
      <c r="N1080" s="1" t="str">
        <f>_xlfn.XLOOKUP(D1080,Product_Dim!$A$2:$A$101,Product_Dim!$B$2:$B$101,"Not Found")</f>
        <v>USB External Hard Drive</v>
      </c>
      <c r="O1080" s="1" t="str">
        <f>_xlfn.XLOOKUP(D1080,Product_Dim!$A$2:$A$101,Product_Dim!$C$2:$C$101)</f>
        <v>Electronics</v>
      </c>
      <c r="P1080" s="1">
        <f>_xlfn.XLOOKUP(D1080,Product_Dim!$A$2:$A$101,Product_Dim!$H$2:$H$101)</f>
        <v>253.33</v>
      </c>
      <c r="Q1080" s="1" t="str">
        <f>_xlfn.XLOOKUP(C1080,'Customer_Dim'!$A$2:$A$501,'Customer_Dim'!$I$2:$I$501)</f>
        <v>Bronze</v>
      </c>
      <c r="R1080" s="1" t="str">
        <f>_xlfn.XLOOKUP(C1080,'Customer_Dim'!$A$2:$A$501,'Customer_Dim'!$D$2:$D$501)</f>
        <v>Male</v>
      </c>
      <c r="S1080" s="1" t="str">
        <f>_xlfn.XLOOKUP(C1080,'Customer_Dim'!$A$2:$A$501,'Customer_Dim'!$L$2:$L$501)</f>
        <v>Middle Age</v>
      </c>
      <c r="T1080" s="1" t="str">
        <f>_xlfn.XLOOKUP(E1080,Store_Dim!$A$2:$A$21,Store_Dim!$C$2:$C$21)</f>
        <v>East</v>
      </c>
      <c r="U1080" s="1" t="str">
        <f>_xlfn.XLOOKUP(E1080,Store_Dim!$A$2:$A$21,Store_Dim!$E$2:$E$21)</f>
        <v>Flagship</v>
      </c>
      <c r="V1080" s="1">
        <f>Table8[[#This Row],[Cost]]*Table8[[#This Row],[Quantity]]</f>
        <v>253.33</v>
      </c>
      <c r="W1080" s="1">
        <f>Table8[[#This Row],[Total_Amount]]-Table8[[#This Row],[Total Cost]]</f>
        <v>392.96599999999989</v>
      </c>
    </row>
    <row r="1081" spans="1:23" hidden="1" x14ac:dyDescent="0.25">
      <c r="A1081" t="s">
        <v>3261</v>
      </c>
      <c r="B1081" s="3">
        <v>45272</v>
      </c>
      <c r="C1081" t="s">
        <v>821</v>
      </c>
      <c r="D1081" t="s">
        <v>1620</v>
      </c>
      <c r="E1081" t="s">
        <v>1872</v>
      </c>
      <c r="F1081" s="4">
        <f>IF(ISBLANK(Sales_Fact[[#This Row],[Quantity]]),MEDIAN(Sales_Fact[Quantity]),Sales_Fact[[#This Row],[Quantity]])</f>
        <v>1</v>
      </c>
      <c r="G1081" s="1">
        <f>IF(ISBLANK(Sales_Fact[[#This Row],[Unit_Price]]),MEDIAN(Sales_Fact[Unit_Price]),Sales_Fact[[#This Row],[Unit_Price]])</f>
        <v>227.28</v>
      </c>
      <c r="H1081" s="2">
        <f>IF(ISBLANK(Sales_Fact[[#This Row],[Discount]]),MEDIAN(Sales_Fact[Discount]),Sales_Fact[[#This Row],[Discount]])</f>
        <v>0.13</v>
      </c>
      <c r="I1081" t="s">
        <v>1861</v>
      </c>
      <c r="J1081" s="1">
        <f>Sales_Fact[[#This Row],[Quantity2]]*Sales_Fact[[#This Row],[Unit_Price3]]*(1-Sales_Fact[[#This Row],[Discount4]])</f>
        <v>197.7336</v>
      </c>
      <c r="K1081" s="1">
        <f>Sales_Fact[[#This Row],[Quantity2]]*Sales_Fact[[#This Row],[Unit_Price3]]</f>
        <v>227.28</v>
      </c>
      <c r="L1081" s="1">
        <f>Sales_Fact[[#This Row],[Gross Amount]]*Sales_Fact[[#This Row],[Discount4]]</f>
        <v>29.546400000000002</v>
      </c>
      <c r="M1081" s="1" t="str">
        <f>IF(Sales_Fact[[#This Row],[Total_Amount5]]&gt;1000,"High Value","Standard")</f>
        <v>Standard</v>
      </c>
      <c r="N1081" s="1" t="str">
        <f>_xlfn.XLOOKUP(D1081,Product_Dim!$A$2:$A$101,Product_Dim!$B$2:$B$101,"Not Found")</f>
        <v>Men's Formal Shirt</v>
      </c>
      <c r="O1081" s="1" t="str">
        <f>_xlfn.XLOOKUP(D1081,Product_Dim!$A$2:$A$101,Product_Dim!$C$2:$C$101)</f>
        <v>Clothing</v>
      </c>
      <c r="P1081" s="1">
        <f>_xlfn.XLOOKUP(D1081,Product_Dim!$A$2:$A$101,Product_Dim!$H$2:$H$101)</f>
        <v>242.96499999999997</v>
      </c>
      <c r="Q1081" s="1" t="str">
        <f>_xlfn.XLOOKUP(C1081,'Customer_Dim'!$A$2:$A$501,'Customer_Dim'!$I$2:$I$501)</f>
        <v>Silver</v>
      </c>
      <c r="R1081" s="1" t="str">
        <f>_xlfn.XLOOKUP(C1081,'Customer_Dim'!$A$2:$A$501,'Customer_Dim'!$D$2:$D$501)</f>
        <v>Male</v>
      </c>
      <c r="S1081" s="1" t="str">
        <f>_xlfn.XLOOKUP(C1081,'Customer_Dim'!$A$2:$A$501,'Customer_Dim'!$L$2:$L$501)</f>
        <v>Middle Age</v>
      </c>
      <c r="T1081" s="1" t="str">
        <f>_xlfn.XLOOKUP(E1081,Store_Dim!$A$2:$A$21,Store_Dim!$C$2:$C$21)</f>
        <v>South</v>
      </c>
      <c r="U1081" s="1" t="str">
        <f>_xlfn.XLOOKUP(E1081,Store_Dim!$A$2:$A$21,Store_Dim!$E$2:$E$21)</f>
        <v>Online</v>
      </c>
      <c r="V1081" s="1">
        <f>Table8[[#This Row],[Cost]]*Table8[[#This Row],[Quantity]]</f>
        <v>242.96499999999997</v>
      </c>
      <c r="W1081" s="1">
        <f>Table8[[#This Row],[Total_Amount]]-Table8[[#This Row],[Total Cost]]</f>
        <v>-45.231399999999979</v>
      </c>
    </row>
    <row r="1082" spans="1:23" hidden="1" x14ac:dyDescent="0.25">
      <c r="A1082" t="s">
        <v>3765</v>
      </c>
      <c r="B1082" s="3">
        <v>45272</v>
      </c>
      <c r="C1082" t="s">
        <v>821</v>
      </c>
      <c r="D1082" t="s">
        <v>1629</v>
      </c>
      <c r="E1082" t="s">
        <v>1879</v>
      </c>
      <c r="F1082" s="4">
        <f>IF(ISBLANK(Sales_Fact[[#This Row],[Quantity]]),MEDIAN(Sales_Fact[Quantity]),Sales_Fact[[#This Row],[Quantity]])</f>
        <v>4</v>
      </c>
      <c r="G1082" s="1">
        <f>IF(ISBLANK(Sales_Fact[[#This Row],[Unit_Price]]),MEDIAN(Sales_Fact[Unit_Price]),Sales_Fact[[#This Row],[Unit_Price]])</f>
        <v>127.58</v>
      </c>
      <c r="H1082" s="2">
        <f>IF(ISBLANK(Sales_Fact[[#This Row],[Discount]]),MEDIAN(Sales_Fact[Discount]),Sales_Fact[[#This Row],[Discount]])</f>
        <v>0.15</v>
      </c>
      <c r="I1082" t="s">
        <v>1864</v>
      </c>
      <c r="J1082" s="1">
        <f>Sales_Fact[[#This Row],[Quantity2]]*Sales_Fact[[#This Row],[Unit_Price3]]*(1-Sales_Fact[[#This Row],[Discount4]])</f>
        <v>433.77199999999999</v>
      </c>
      <c r="K1082" s="1">
        <f>Sales_Fact[[#This Row],[Quantity2]]*Sales_Fact[[#This Row],[Unit_Price3]]</f>
        <v>510.32</v>
      </c>
      <c r="L1082" s="1">
        <f>Sales_Fact[[#This Row],[Gross Amount]]*Sales_Fact[[#This Row],[Discount4]]</f>
        <v>76.548000000000002</v>
      </c>
      <c r="M1082" s="1" t="str">
        <f>IF(Sales_Fact[[#This Row],[Total_Amount5]]&gt;1000,"High Value","Standard")</f>
        <v>Standard</v>
      </c>
      <c r="N1082" s="1" t="str">
        <f>_xlfn.XLOOKUP(D1082,Product_Dim!$A$2:$A$101,Product_Dim!$B$2:$B$101,"Not Found")</f>
        <v>Wireless Bluetooth Speaker</v>
      </c>
      <c r="O1082" s="1" t="str">
        <f>_xlfn.XLOOKUP(D1082,Product_Dim!$A$2:$A$101,Product_Dim!$C$2:$C$101)</f>
        <v>Electronics</v>
      </c>
      <c r="P1082" s="1">
        <f>_xlfn.XLOOKUP(D1082,Product_Dim!$A$2:$A$101,Product_Dim!$H$2:$H$101)</f>
        <v>322.41000000000003</v>
      </c>
      <c r="Q1082" s="1" t="str">
        <f>_xlfn.XLOOKUP(C1082,'Customer_Dim'!$A$2:$A$501,'Customer_Dim'!$I$2:$I$501)</f>
        <v>Silver</v>
      </c>
      <c r="R1082" s="1" t="str">
        <f>_xlfn.XLOOKUP(C1082,'Customer_Dim'!$A$2:$A$501,'Customer_Dim'!$D$2:$D$501)</f>
        <v>Male</v>
      </c>
      <c r="S1082" s="1" t="str">
        <f>_xlfn.XLOOKUP(C1082,'Customer_Dim'!$A$2:$A$501,'Customer_Dim'!$L$2:$L$501)</f>
        <v>Middle Age</v>
      </c>
      <c r="T1082" s="1" t="str">
        <f>_xlfn.XLOOKUP(E1082,Store_Dim!$A$2:$A$21,Store_Dim!$C$2:$C$21)</f>
        <v>East</v>
      </c>
      <c r="U1082" s="1" t="str">
        <f>_xlfn.XLOOKUP(E1082,Store_Dim!$A$2:$A$21,Store_Dim!$E$2:$E$21)</f>
        <v>Flagship</v>
      </c>
      <c r="V1082" s="1">
        <f>Table8[[#This Row],[Cost]]*Table8[[#This Row],[Quantity]]</f>
        <v>1289.6400000000001</v>
      </c>
      <c r="W1082" s="1">
        <f>Table8[[#This Row],[Total_Amount]]-Table8[[#This Row],[Total Cost]]</f>
        <v>-855.86800000000017</v>
      </c>
    </row>
    <row r="1083" spans="1:23" hidden="1" x14ac:dyDescent="0.25">
      <c r="A1083" t="s">
        <v>2486</v>
      </c>
      <c r="B1083" s="3">
        <v>45401</v>
      </c>
      <c r="C1083" t="s">
        <v>824</v>
      </c>
      <c r="D1083" t="s">
        <v>1827</v>
      </c>
      <c r="E1083" t="s">
        <v>1904</v>
      </c>
      <c r="F1083" s="4">
        <f>IF(ISBLANK(Sales_Fact[[#This Row],[Quantity]]),MEDIAN(Sales_Fact[Quantity]),Sales_Fact[[#This Row],[Quantity]])</f>
        <v>1</v>
      </c>
      <c r="G1083" s="1">
        <f>IF(ISBLANK(Sales_Fact[[#This Row],[Unit_Price]]),MEDIAN(Sales_Fact[Unit_Price]),Sales_Fact[[#This Row],[Unit_Price]])</f>
        <v>793.21</v>
      </c>
      <c r="H1083" s="2">
        <f>IF(ISBLANK(Sales_Fact[[#This Row],[Discount]]),MEDIAN(Sales_Fact[Discount]),Sales_Fact[[#This Row],[Discount]])</f>
        <v>0.09</v>
      </c>
      <c r="I1083" t="s">
        <v>1861</v>
      </c>
      <c r="J1083" s="1">
        <f>Sales_Fact[[#This Row],[Quantity2]]*Sales_Fact[[#This Row],[Unit_Price3]]*(1-Sales_Fact[[#This Row],[Discount4]])</f>
        <v>721.8211</v>
      </c>
      <c r="K1083" s="1">
        <f>Sales_Fact[[#This Row],[Quantity2]]*Sales_Fact[[#This Row],[Unit_Price3]]</f>
        <v>793.21</v>
      </c>
      <c r="L1083" s="1">
        <f>Sales_Fact[[#This Row],[Gross Amount]]*Sales_Fact[[#This Row],[Discount4]]</f>
        <v>71.388900000000007</v>
      </c>
      <c r="M1083" s="1" t="str">
        <f>IF(Sales_Fact[[#This Row],[Total_Amount5]]&gt;1000,"High Value","Standard")</f>
        <v>Standard</v>
      </c>
      <c r="N1083" s="1" t="str">
        <f>_xlfn.XLOOKUP(D1083,Product_Dim!$A$2:$A$101,Product_Dim!$B$2:$B$101,"Not Found")</f>
        <v>Microwave Oven</v>
      </c>
      <c r="O1083" s="1" t="str">
        <f>_xlfn.XLOOKUP(D1083,Product_Dim!$A$2:$A$101,Product_Dim!$C$2:$C$101)</f>
        <v>Home</v>
      </c>
      <c r="P1083" s="1">
        <f>_xlfn.XLOOKUP(D1083,Product_Dim!$A$2:$A$101,Product_Dim!$H$2:$H$101)</f>
        <v>447.43</v>
      </c>
      <c r="Q1083" s="1" t="str">
        <f>_xlfn.XLOOKUP(C1083,'Customer_Dim'!$A$2:$A$501,'Customer_Dim'!$I$2:$I$501)</f>
        <v>Gold</v>
      </c>
      <c r="R1083" s="1" t="str">
        <f>_xlfn.XLOOKUP(C1083,'Customer_Dim'!$A$2:$A$501,'Customer_Dim'!$D$2:$D$501)</f>
        <v>Male</v>
      </c>
      <c r="S1083" s="1" t="str">
        <f>_xlfn.XLOOKUP(C1083,'Customer_Dim'!$A$2:$A$501,'Customer_Dim'!$L$2:$L$501)</f>
        <v>Young</v>
      </c>
      <c r="T1083" s="1" t="str">
        <f>_xlfn.XLOOKUP(E1083,Store_Dim!$A$2:$A$21,Store_Dim!$C$2:$C$21)</f>
        <v>East</v>
      </c>
      <c r="U1083" s="1" t="str">
        <f>_xlfn.XLOOKUP(E1083,Store_Dim!$A$2:$A$21,Store_Dim!$E$2:$E$21)</f>
        <v>Online</v>
      </c>
      <c r="V1083" s="1">
        <f>Table8[[#This Row],[Cost]]*Table8[[#This Row],[Quantity]]</f>
        <v>447.43</v>
      </c>
      <c r="W1083" s="1">
        <f>Table8[[#This Row],[Total_Amount]]-Table8[[#This Row],[Total Cost]]</f>
        <v>274.39109999999999</v>
      </c>
    </row>
    <row r="1084" spans="1:23" hidden="1" x14ac:dyDescent="0.25">
      <c r="A1084" t="s">
        <v>3649</v>
      </c>
      <c r="B1084" s="3">
        <v>45581</v>
      </c>
      <c r="C1084" t="s">
        <v>824</v>
      </c>
      <c r="D1084" t="s">
        <v>1788</v>
      </c>
      <c r="E1084" t="s">
        <v>1892</v>
      </c>
      <c r="F1084" s="4">
        <f>IF(ISBLANK(Sales_Fact[[#This Row],[Quantity]]),MEDIAN(Sales_Fact[Quantity]),Sales_Fact[[#This Row],[Quantity]])</f>
        <v>3</v>
      </c>
      <c r="G1084" s="1">
        <f>IF(ISBLANK(Sales_Fact[[#This Row],[Unit_Price]]),MEDIAN(Sales_Fact[Unit_Price]),Sales_Fact[[#This Row],[Unit_Price]])</f>
        <v>435.61</v>
      </c>
      <c r="H1084" s="2">
        <f>IF(ISBLANK(Sales_Fact[[#This Row],[Discount]]),MEDIAN(Sales_Fact[Discount]),Sales_Fact[[#This Row],[Discount]])</f>
        <v>0.03</v>
      </c>
      <c r="I1084" t="s">
        <v>1861</v>
      </c>
      <c r="J1084" s="1">
        <f>Sales_Fact[[#This Row],[Quantity2]]*Sales_Fact[[#This Row],[Unit_Price3]]*(1-Sales_Fact[[#This Row],[Discount4]])</f>
        <v>1267.6251</v>
      </c>
      <c r="K1084" s="1">
        <f>Sales_Fact[[#This Row],[Quantity2]]*Sales_Fact[[#This Row],[Unit_Price3]]</f>
        <v>1306.83</v>
      </c>
      <c r="L1084" s="1">
        <f>Sales_Fact[[#This Row],[Gross Amount]]*Sales_Fact[[#This Row],[Discount4]]</f>
        <v>39.204899999999995</v>
      </c>
      <c r="M1084" s="1" t="str">
        <f>IF(Sales_Fact[[#This Row],[Total_Amount5]]&gt;1000,"High Value","Standard")</f>
        <v>High Value</v>
      </c>
      <c r="N1084" s="1" t="str">
        <f>_xlfn.XLOOKUP(D1084,Product_Dim!$A$2:$A$101,Product_Dim!$B$2:$B$101,"Not Found")</f>
        <v>Decorative Lamp Shade</v>
      </c>
      <c r="O1084" s="1" t="str">
        <f>_xlfn.XLOOKUP(D1084,Product_Dim!$A$2:$A$101,Product_Dim!$C$2:$C$101)</f>
        <v>Home</v>
      </c>
      <c r="P1084" s="1">
        <f>_xlfn.XLOOKUP(D1084,Product_Dim!$A$2:$A$101,Product_Dim!$H$2:$H$101)</f>
        <v>228.53</v>
      </c>
      <c r="Q1084" s="1" t="str">
        <f>_xlfn.XLOOKUP(C1084,'Customer_Dim'!$A$2:$A$501,'Customer_Dim'!$I$2:$I$501)</f>
        <v>Gold</v>
      </c>
      <c r="R1084" s="1" t="str">
        <f>_xlfn.XLOOKUP(C1084,'Customer_Dim'!$A$2:$A$501,'Customer_Dim'!$D$2:$D$501)</f>
        <v>Male</v>
      </c>
      <c r="S1084" s="1" t="str">
        <f>_xlfn.XLOOKUP(C1084,'Customer_Dim'!$A$2:$A$501,'Customer_Dim'!$L$2:$L$501)</f>
        <v>Young</v>
      </c>
      <c r="T1084" s="1" t="str">
        <f>_xlfn.XLOOKUP(E1084,Store_Dim!$A$2:$A$21,Store_Dim!$C$2:$C$21)</f>
        <v>East</v>
      </c>
      <c r="U1084" s="1" t="str">
        <f>_xlfn.XLOOKUP(E1084,Store_Dim!$A$2:$A$21,Store_Dim!$E$2:$E$21)</f>
        <v>Online</v>
      </c>
      <c r="V1084" s="1">
        <f>Table8[[#This Row],[Cost]]*Table8[[#This Row],[Quantity]]</f>
        <v>685.59</v>
      </c>
      <c r="W1084" s="1">
        <f>Table8[[#This Row],[Total_Amount]]-Table8[[#This Row],[Total Cost]]</f>
        <v>582.03509999999994</v>
      </c>
    </row>
    <row r="1085" spans="1:23" hidden="1" x14ac:dyDescent="0.25">
      <c r="A1085" t="s">
        <v>3859</v>
      </c>
      <c r="B1085" s="3">
        <v>45577</v>
      </c>
      <c r="C1085" t="s">
        <v>824</v>
      </c>
      <c r="D1085" t="s">
        <v>1623</v>
      </c>
      <c r="E1085" t="s">
        <v>1901</v>
      </c>
      <c r="F1085" s="4">
        <f>IF(ISBLANK(Sales_Fact[[#This Row],[Quantity]]),MEDIAN(Sales_Fact[Quantity]),Sales_Fact[[#This Row],[Quantity]])</f>
        <v>1</v>
      </c>
      <c r="G1085" s="1">
        <f>IF(ISBLANK(Sales_Fact[[#This Row],[Unit_Price]]),MEDIAN(Sales_Fact[Unit_Price]),Sales_Fact[[#This Row],[Unit_Price]])</f>
        <v>850.06</v>
      </c>
      <c r="H1085" s="2">
        <f>IF(ISBLANK(Sales_Fact[[#This Row],[Discount]]),MEDIAN(Sales_Fact[Discount]),Sales_Fact[[#This Row],[Discount]])</f>
        <v>0.28999999999999998</v>
      </c>
      <c r="I1085" t="s">
        <v>1861</v>
      </c>
      <c r="J1085" s="1">
        <f>Sales_Fact[[#This Row],[Quantity2]]*Sales_Fact[[#This Row],[Unit_Price3]]*(1-Sales_Fact[[#This Row],[Discount4]])</f>
        <v>603.54259999999988</v>
      </c>
      <c r="K1085" s="1">
        <f>Sales_Fact[[#This Row],[Quantity2]]*Sales_Fact[[#This Row],[Unit_Price3]]</f>
        <v>850.06</v>
      </c>
      <c r="L1085" s="1">
        <f>Sales_Fact[[#This Row],[Gross Amount]]*Sales_Fact[[#This Row],[Discount4]]</f>
        <v>246.51739999999998</v>
      </c>
      <c r="M1085" s="1" t="str">
        <f>IF(Sales_Fact[[#This Row],[Total_Amount5]]&gt;1000,"High Value","Standard")</f>
        <v>Standard</v>
      </c>
      <c r="N1085" s="1" t="str">
        <f>_xlfn.XLOOKUP(D1085,Product_Dim!$A$2:$A$101,Product_Dim!$B$2:$B$101,"Not Found")</f>
        <v>Foldable Camping Chair</v>
      </c>
      <c r="O1085" s="1" t="str">
        <f>_xlfn.XLOOKUP(D1085,Product_Dim!$A$2:$A$101,Product_Dim!$C$2:$C$101)</f>
        <v>Sports</v>
      </c>
      <c r="P1085" s="1">
        <f>_xlfn.XLOOKUP(D1085,Product_Dim!$A$2:$A$101,Product_Dim!$H$2:$H$101)</f>
        <v>166.06</v>
      </c>
      <c r="Q1085" s="1" t="str">
        <f>_xlfn.XLOOKUP(C1085,'Customer_Dim'!$A$2:$A$501,'Customer_Dim'!$I$2:$I$501)</f>
        <v>Gold</v>
      </c>
      <c r="R1085" s="1" t="str">
        <f>_xlfn.XLOOKUP(C1085,'Customer_Dim'!$A$2:$A$501,'Customer_Dim'!$D$2:$D$501)</f>
        <v>Male</v>
      </c>
      <c r="S1085" s="1" t="str">
        <f>_xlfn.XLOOKUP(C1085,'Customer_Dim'!$A$2:$A$501,'Customer_Dim'!$L$2:$L$501)</f>
        <v>Young</v>
      </c>
      <c r="T1085" s="1" t="str">
        <f>_xlfn.XLOOKUP(E1085,Store_Dim!$A$2:$A$21,Store_Dim!$C$2:$C$21)</f>
        <v>East</v>
      </c>
      <c r="U1085" s="1" t="str">
        <f>_xlfn.XLOOKUP(E1085,Store_Dim!$A$2:$A$21,Store_Dim!$E$2:$E$21)</f>
        <v>Online</v>
      </c>
      <c r="V1085" s="1">
        <f>Table8[[#This Row],[Cost]]*Table8[[#This Row],[Quantity]]</f>
        <v>166.06</v>
      </c>
      <c r="W1085" s="1">
        <f>Table8[[#This Row],[Total_Amount]]-Table8[[#This Row],[Total Cost]]</f>
        <v>437.48259999999988</v>
      </c>
    </row>
    <row r="1086" spans="1:23" hidden="1" x14ac:dyDescent="0.25">
      <c r="A1086" t="s">
        <v>2423</v>
      </c>
      <c r="B1086" s="3">
        <v>45793</v>
      </c>
      <c r="C1086" t="s">
        <v>824</v>
      </c>
      <c r="D1086" t="s">
        <v>1767</v>
      </c>
      <c r="E1086" t="s">
        <v>1909</v>
      </c>
      <c r="F1086" s="4">
        <f>IF(ISBLANK(Sales_Fact[[#This Row],[Quantity]]),MEDIAN(Sales_Fact[Quantity]),Sales_Fact[[#This Row],[Quantity]])</f>
        <v>2</v>
      </c>
      <c r="G1086" s="1">
        <f>IF(ISBLANK(Sales_Fact[[#This Row],[Unit_Price]]),MEDIAN(Sales_Fact[Unit_Price]),Sales_Fact[[#This Row],[Unit_Price]])</f>
        <v>753.92</v>
      </c>
      <c r="H1086" s="2">
        <f>IF(ISBLANK(Sales_Fact[[#This Row],[Discount]]),MEDIAN(Sales_Fact[Discount]),Sales_Fact[[#This Row],[Discount]])</f>
        <v>0.17</v>
      </c>
      <c r="I1086" t="s">
        <v>1868</v>
      </c>
      <c r="J1086" s="1">
        <f>Sales_Fact[[#This Row],[Quantity2]]*Sales_Fact[[#This Row],[Unit_Price3]]*(1-Sales_Fact[[#This Row],[Discount4]])</f>
        <v>1251.5071999999998</v>
      </c>
      <c r="K1086" s="1">
        <f>Sales_Fact[[#This Row],[Quantity2]]*Sales_Fact[[#This Row],[Unit_Price3]]</f>
        <v>1507.84</v>
      </c>
      <c r="L1086" s="1">
        <f>Sales_Fact[[#This Row],[Gross Amount]]*Sales_Fact[[#This Row],[Discount4]]</f>
        <v>256.33280000000002</v>
      </c>
      <c r="M1086" s="1" t="str">
        <f>IF(Sales_Fact[[#This Row],[Total_Amount5]]&gt;1000,"High Value","Standard")</f>
        <v>High Value</v>
      </c>
      <c r="N1086" s="1" t="str">
        <f>_xlfn.XLOOKUP(D1086,Product_Dim!$A$2:$A$101,Product_Dim!$B$2:$B$101,"Not Found")</f>
        <v>Professional Jump Rope</v>
      </c>
      <c r="O1086" s="1" t="str">
        <f>_xlfn.XLOOKUP(D1086,Product_Dim!$A$2:$A$101,Product_Dim!$C$2:$C$101)</f>
        <v>Sports</v>
      </c>
      <c r="P1086" s="1">
        <f>_xlfn.XLOOKUP(D1086,Product_Dim!$A$2:$A$101,Product_Dim!$H$2:$H$101)</f>
        <v>477.61</v>
      </c>
      <c r="Q1086" s="1" t="str">
        <f>_xlfn.XLOOKUP(C1086,'Customer_Dim'!$A$2:$A$501,'Customer_Dim'!$I$2:$I$501)</f>
        <v>Gold</v>
      </c>
      <c r="R1086" s="1" t="str">
        <f>_xlfn.XLOOKUP(C1086,'Customer_Dim'!$A$2:$A$501,'Customer_Dim'!$D$2:$D$501)</f>
        <v>Male</v>
      </c>
      <c r="S1086" s="1" t="str">
        <f>_xlfn.XLOOKUP(C1086,'Customer_Dim'!$A$2:$A$501,'Customer_Dim'!$L$2:$L$501)</f>
        <v>Young</v>
      </c>
      <c r="T1086" s="1" t="str">
        <f>_xlfn.XLOOKUP(E1086,Store_Dim!$A$2:$A$21,Store_Dim!$C$2:$C$21)</f>
        <v>South</v>
      </c>
      <c r="U1086" s="1" t="str">
        <f>_xlfn.XLOOKUP(E1086,Store_Dim!$A$2:$A$21,Store_Dim!$E$2:$E$21)</f>
        <v>Outlet</v>
      </c>
      <c r="V1086" s="1">
        <f>Table8[[#This Row],[Cost]]*Table8[[#This Row],[Quantity]]</f>
        <v>955.22</v>
      </c>
      <c r="W1086" s="1">
        <f>Table8[[#This Row],[Total_Amount]]-Table8[[#This Row],[Total Cost]]</f>
        <v>296.28719999999976</v>
      </c>
    </row>
    <row r="1087" spans="1:23" hidden="1" x14ac:dyDescent="0.25">
      <c r="A1087" t="s">
        <v>2979</v>
      </c>
      <c r="B1087" s="3">
        <v>45867</v>
      </c>
      <c r="C1087" t="s">
        <v>824</v>
      </c>
      <c r="D1087" t="s">
        <v>1722</v>
      </c>
      <c r="E1087" t="s">
        <v>1896</v>
      </c>
      <c r="F1087" s="4">
        <f>IF(ISBLANK(Sales_Fact[[#This Row],[Quantity]]),MEDIAN(Sales_Fact[Quantity]),Sales_Fact[[#This Row],[Quantity]])</f>
        <v>3</v>
      </c>
      <c r="G1087" s="1">
        <f>IF(ISBLANK(Sales_Fact[[#This Row],[Unit_Price]]),MEDIAN(Sales_Fact[Unit_Price]),Sales_Fact[[#This Row],[Unit_Price]])</f>
        <v>408.99</v>
      </c>
      <c r="H1087" s="2">
        <f>IF(ISBLANK(Sales_Fact[[#This Row],[Discount]]),MEDIAN(Sales_Fact[Discount]),Sales_Fact[[#This Row],[Discount]])</f>
        <v>0.27</v>
      </c>
      <c r="I1087" t="s">
        <v>1861</v>
      </c>
      <c r="J1087" s="1">
        <f>Sales_Fact[[#This Row],[Quantity2]]*Sales_Fact[[#This Row],[Unit_Price3]]*(1-Sales_Fact[[#This Row],[Discount4]])</f>
        <v>895.68809999999996</v>
      </c>
      <c r="K1087" s="1">
        <f>Sales_Fact[[#This Row],[Quantity2]]*Sales_Fact[[#This Row],[Unit_Price3]]</f>
        <v>1226.97</v>
      </c>
      <c r="L1087" s="1">
        <f>Sales_Fact[[#This Row],[Gross Amount]]*Sales_Fact[[#This Row],[Discount4]]</f>
        <v>331.28190000000001</v>
      </c>
      <c r="M1087" s="1" t="str">
        <f>IF(Sales_Fact[[#This Row],[Total_Amount5]]&gt;1000,"High Value","Standard")</f>
        <v>Standard</v>
      </c>
      <c r="N1087" s="1" t="str">
        <f>_xlfn.XLOOKUP(D1087,Product_Dim!$A$2:$A$101,Product_Dim!$B$2:$B$101,"Not Found")</f>
        <v>Foam Roller</v>
      </c>
      <c r="O1087" s="1" t="str">
        <f>_xlfn.XLOOKUP(D1087,Product_Dim!$A$2:$A$101,Product_Dim!$C$2:$C$101)</f>
        <v>Sports</v>
      </c>
      <c r="P1087" s="1">
        <f>_xlfn.XLOOKUP(D1087,Product_Dim!$A$2:$A$101,Product_Dim!$H$2:$H$101)</f>
        <v>30.62</v>
      </c>
      <c r="Q1087" s="1" t="str">
        <f>_xlfn.XLOOKUP(C1087,'Customer_Dim'!$A$2:$A$501,'Customer_Dim'!$I$2:$I$501)</f>
        <v>Gold</v>
      </c>
      <c r="R1087" s="1" t="str">
        <f>_xlfn.XLOOKUP(C1087,'Customer_Dim'!$A$2:$A$501,'Customer_Dim'!$D$2:$D$501)</f>
        <v>Male</v>
      </c>
      <c r="S1087" s="1" t="str">
        <f>_xlfn.XLOOKUP(C1087,'Customer_Dim'!$A$2:$A$501,'Customer_Dim'!$L$2:$L$501)</f>
        <v>Young</v>
      </c>
      <c r="T1087" s="1" t="str">
        <f>_xlfn.XLOOKUP(E1087,Store_Dim!$A$2:$A$21,Store_Dim!$C$2:$C$21)</f>
        <v>East</v>
      </c>
      <c r="U1087" s="1" t="str">
        <f>_xlfn.XLOOKUP(E1087,Store_Dim!$A$2:$A$21,Store_Dim!$E$2:$E$21)</f>
        <v>Flagship</v>
      </c>
      <c r="V1087" s="1">
        <f>Table8[[#This Row],[Cost]]*Table8[[#This Row],[Quantity]]</f>
        <v>91.86</v>
      </c>
      <c r="W1087" s="1">
        <f>Table8[[#This Row],[Total_Amount]]-Table8[[#This Row],[Total Cost]]</f>
        <v>803.82809999999995</v>
      </c>
    </row>
    <row r="1088" spans="1:23" hidden="1" x14ac:dyDescent="0.25">
      <c r="A1088" t="s">
        <v>1948</v>
      </c>
      <c r="B1088" s="3">
        <v>45914</v>
      </c>
      <c r="C1088" t="s">
        <v>824</v>
      </c>
      <c r="D1088" t="s">
        <v>1710</v>
      </c>
      <c r="E1088" t="s">
        <v>1901</v>
      </c>
      <c r="F1088" s="4">
        <f>IF(ISBLANK(Sales_Fact[[#This Row],[Quantity]]),MEDIAN(Sales_Fact[Quantity]),Sales_Fact[[#This Row],[Quantity]])</f>
        <v>3</v>
      </c>
      <c r="G1088" s="1">
        <f>IF(ISBLANK(Sales_Fact[[#This Row],[Unit_Price]]),MEDIAN(Sales_Fact[Unit_Price]),Sales_Fact[[#This Row],[Unit_Price]])</f>
        <v>404.5</v>
      </c>
      <c r="H1088" s="2">
        <f>IF(ISBLANK(Sales_Fact[[#This Row],[Discount]]),MEDIAN(Sales_Fact[Discount]),Sales_Fact[[#This Row],[Discount]])</f>
        <v>0.22</v>
      </c>
      <c r="I1088" t="s">
        <v>1861</v>
      </c>
      <c r="J1088" s="1">
        <f>Sales_Fact[[#This Row],[Quantity2]]*Sales_Fact[[#This Row],[Unit_Price3]]*(1-Sales_Fact[[#This Row],[Discount4]])</f>
        <v>946.53000000000009</v>
      </c>
      <c r="K1088" s="1">
        <f>Sales_Fact[[#This Row],[Quantity2]]*Sales_Fact[[#This Row],[Unit_Price3]]</f>
        <v>1213.5</v>
      </c>
      <c r="L1088" s="1">
        <f>Sales_Fact[[#This Row],[Gross Amount]]*Sales_Fact[[#This Row],[Discount4]]</f>
        <v>266.97000000000003</v>
      </c>
      <c r="M1088" s="1" t="str">
        <f>IF(Sales_Fact[[#This Row],[Total_Amount5]]&gt;1000,"High Value","Standard")</f>
        <v>Standard</v>
      </c>
      <c r="N1088" s="1" t="str">
        <f>_xlfn.XLOOKUP(D1088,Product_Dim!$A$2:$A$101,Product_Dim!$B$2:$B$101,"Not Found")</f>
        <v>Men's Track Pants</v>
      </c>
      <c r="O1088" s="1" t="str">
        <f>_xlfn.XLOOKUP(D1088,Product_Dim!$A$2:$A$101,Product_Dim!$C$2:$C$101)</f>
        <v>Clothing</v>
      </c>
      <c r="P1088" s="1">
        <f>_xlfn.XLOOKUP(D1088,Product_Dim!$A$2:$A$101,Product_Dim!$H$2:$H$101)</f>
        <v>386.56</v>
      </c>
      <c r="Q1088" s="1" t="str">
        <f>_xlfn.XLOOKUP(C1088,'Customer_Dim'!$A$2:$A$501,'Customer_Dim'!$I$2:$I$501)</f>
        <v>Gold</v>
      </c>
      <c r="R1088" s="1" t="str">
        <f>_xlfn.XLOOKUP(C1088,'Customer_Dim'!$A$2:$A$501,'Customer_Dim'!$D$2:$D$501)</f>
        <v>Male</v>
      </c>
      <c r="S1088" s="1" t="str">
        <f>_xlfn.XLOOKUP(C1088,'Customer_Dim'!$A$2:$A$501,'Customer_Dim'!$L$2:$L$501)</f>
        <v>Young</v>
      </c>
      <c r="T1088" s="1" t="str">
        <f>_xlfn.XLOOKUP(E1088,Store_Dim!$A$2:$A$21,Store_Dim!$C$2:$C$21)</f>
        <v>East</v>
      </c>
      <c r="U1088" s="1" t="str">
        <f>_xlfn.XLOOKUP(E1088,Store_Dim!$A$2:$A$21,Store_Dim!$E$2:$E$21)</f>
        <v>Online</v>
      </c>
      <c r="V1088" s="1">
        <f>Table8[[#This Row],[Cost]]*Table8[[#This Row],[Quantity]]</f>
        <v>1159.68</v>
      </c>
      <c r="W1088" s="1">
        <f>Table8[[#This Row],[Total_Amount]]-Table8[[#This Row],[Total Cost]]</f>
        <v>-213.14999999999998</v>
      </c>
    </row>
    <row r="1089" spans="1:23" hidden="1" x14ac:dyDescent="0.25">
      <c r="A1089" t="s">
        <v>3795</v>
      </c>
      <c r="B1089" s="3">
        <v>45704</v>
      </c>
      <c r="C1089" t="s">
        <v>824</v>
      </c>
      <c r="D1089" t="s">
        <v>1779</v>
      </c>
      <c r="E1089" t="s">
        <v>1860</v>
      </c>
      <c r="F1089" s="4">
        <f>IF(ISBLANK(Sales_Fact[[#This Row],[Quantity]]),MEDIAN(Sales_Fact[Quantity]),Sales_Fact[[#This Row],[Quantity]])</f>
        <v>3</v>
      </c>
      <c r="G1089" s="1">
        <f>IF(ISBLANK(Sales_Fact[[#This Row],[Unit_Price]]),MEDIAN(Sales_Fact[Unit_Price]),Sales_Fact[[#This Row],[Unit_Price]])</f>
        <v>717.81</v>
      </c>
      <c r="H1089" s="2">
        <f>IF(ISBLANK(Sales_Fact[[#This Row],[Discount]]),MEDIAN(Sales_Fact[Discount]),Sales_Fact[[#This Row],[Discount]])</f>
        <v>0.17</v>
      </c>
      <c r="I1089" t="s">
        <v>1861</v>
      </c>
      <c r="J1089" s="1">
        <f>Sales_Fact[[#This Row],[Quantity2]]*Sales_Fact[[#This Row],[Unit_Price3]]*(1-Sales_Fact[[#This Row],[Discount4]])</f>
        <v>1787.3468999999998</v>
      </c>
      <c r="K1089" s="1">
        <f>Sales_Fact[[#This Row],[Quantity2]]*Sales_Fact[[#This Row],[Unit_Price3]]</f>
        <v>2153.4299999999998</v>
      </c>
      <c r="L1089" s="1">
        <f>Sales_Fact[[#This Row],[Gross Amount]]*Sales_Fact[[#This Row],[Discount4]]</f>
        <v>366.0831</v>
      </c>
      <c r="M1089" s="1" t="str">
        <f>IF(Sales_Fact[[#This Row],[Total_Amount5]]&gt;1000,"High Value","Standard")</f>
        <v>High Value</v>
      </c>
      <c r="N1089" s="1" t="str">
        <f>_xlfn.XLOOKUP(D1089,Product_Dim!$A$2:$A$101,Product_Dim!$B$2:$B$101,"Not Found")</f>
        <v>Wireless Mouse</v>
      </c>
      <c r="O1089" s="1" t="str">
        <f>_xlfn.XLOOKUP(D1089,Product_Dim!$A$2:$A$101,Product_Dim!$C$2:$C$101)</f>
        <v>Electronics</v>
      </c>
      <c r="P1089" s="1">
        <f>_xlfn.XLOOKUP(D1089,Product_Dim!$A$2:$A$101,Product_Dim!$H$2:$H$101)</f>
        <v>392.89</v>
      </c>
      <c r="Q1089" s="1" t="str">
        <f>_xlfn.XLOOKUP(C1089,'Customer_Dim'!$A$2:$A$501,'Customer_Dim'!$I$2:$I$501)</f>
        <v>Gold</v>
      </c>
      <c r="R1089" s="1" t="str">
        <f>_xlfn.XLOOKUP(C1089,'Customer_Dim'!$A$2:$A$501,'Customer_Dim'!$D$2:$D$501)</f>
        <v>Male</v>
      </c>
      <c r="S1089" s="1" t="str">
        <f>_xlfn.XLOOKUP(C1089,'Customer_Dim'!$A$2:$A$501,'Customer_Dim'!$L$2:$L$501)</f>
        <v>Young</v>
      </c>
      <c r="T1089" s="1" t="str">
        <f>_xlfn.XLOOKUP(E1089,Store_Dim!$A$2:$A$21,Store_Dim!$C$2:$C$21)</f>
        <v>North</v>
      </c>
      <c r="U1089" s="1" t="str">
        <f>_xlfn.XLOOKUP(E1089,Store_Dim!$A$2:$A$21,Store_Dim!$E$2:$E$21)</f>
        <v>Outlet</v>
      </c>
      <c r="V1089" s="1">
        <f>Table8[[#This Row],[Cost]]*Table8[[#This Row],[Quantity]]</f>
        <v>1178.67</v>
      </c>
      <c r="W1089" s="1">
        <f>Table8[[#This Row],[Total_Amount]]-Table8[[#This Row],[Total Cost]]</f>
        <v>608.6768999999997</v>
      </c>
    </row>
    <row r="1090" spans="1:23" hidden="1" x14ac:dyDescent="0.25">
      <c r="A1090" t="s">
        <v>2055</v>
      </c>
      <c r="B1090" s="3">
        <v>45390</v>
      </c>
      <c r="C1090" t="s">
        <v>827</v>
      </c>
      <c r="D1090" t="s">
        <v>1653</v>
      </c>
      <c r="E1090" t="s">
        <v>1904</v>
      </c>
      <c r="F1090" s="4">
        <f>IF(ISBLANK(Sales_Fact[[#This Row],[Quantity]]),MEDIAN(Sales_Fact[Quantity]),Sales_Fact[[#This Row],[Quantity]])</f>
        <v>3</v>
      </c>
      <c r="G1090" s="1">
        <f>IF(ISBLANK(Sales_Fact[[#This Row],[Unit_Price]]),MEDIAN(Sales_Fact[Unit_Price]),Sales_Fact[[#This Row],[Unit_Price]])</f>
        <v>204.77</v>
      </c>
      <c r="H1090" s="2">
        <f>IF(ISBLANK(Sales_Fact[[#This Row],[Discount]]),MEDIAN(Sales_Fact[Discount]),Sales_Fact[[#This Row],[Discount]])</f>
        <v>0.14000000000000001</v>
      </c>
      <c r="I1090" t="s">
        <v>1868</v>
      </c>
      <c r="J1090" s="1">
        <f>Sales_Fact[[#This Row],[Quantity2]]*Sales_Fact[[#This Row],[Unit_Price3]]*(1-Sales_Fact[[#This Row],[Discount4]])</f>
        <v>528.3066</v>
      </c>
      <c r="K1090" s="1">
        <f>Sales_Fact[[#This Row],[Quantity2]]*Sales_Fact[[#This Row],[Unit_Price3]]</f>
        <v>614.31000000000006</v>
      </c>
      <c r="L1090" s="1">
        <f>Sales_Fact[[#This Row],[Gross Amount]]*Sales_Fact[[#This Row],[Discount4]]</f>
        <v>86.003400000000013</v>
      </c>
      <c r="M1090" s="1" t="str">
        <f>IF(Sales_Fact[[#This Row],[Total_Amount5]]&gt;1000,"High Value","Standard")</f>
        <v>Standard</v>
      </c>
      <c r="N1090" s="1" t="str">
        <f>_xlfn.XLOOKUP(D1090,Product_Dim!$A$2:$A$101,Product_Dim!$B$2:$B$101,"Not Found")</f>
        <v>Gaming Mechanical Keyboard</v>
      </c>
      <c r="O1090" s="1" t="str">
        <f>_xlfn.XLOOKUP(D1090,Product_Dim!$A$2:$A$101,Product_Dim!$C$2:$C$101)</f>
        <v>Electronics</v>
      </c>
      <c r="P1090" s="1">
        <f>_xlfn.XLOOKUP(D1090,Product_Dim!$A$2:$A$101,Product_Dim!$H$2:$H$101)</f>
        <v>419.28</v>
      </c>
      <c r="Q1090" s="1" t="str">
        <f>_xlfn.XLOOKUP(C1090,'Customer_Dim'!$A$2:$A$501,'Customer_Dim'!$I$2:$I$501)</f>
        <v>Platinum</v>
      </c>
      <c r="R1090" s="1" t="str">
        <f>_xlfn.XLOOKUP(C1090,'Customer_Dim'!$A$2:$A$501,'Customer_Dim'!$D$2:$D$501)</f>
        <v>Male</v>
      </c>
      <c r="S1090" s="1" t="str">
        <f>_xlfn.XLOOKUP(C1090,'Customer_Dim'!$A$2:$A$501,'Customer_Dim'!$L$2:$L$501)</f>
        <v>Senior</v>
      </c>
      <c r="T1090" s="1" t="str">
        <f>_xlfn.XLOOKUP(E1090,Store_Dim!$A$2:$A$21,Store_Dim!$C$2:$C$21)</f>
        <v>East</v>
      </c>
      <c r="U1090" s="1" t="str">
        <f>_xlfn.XLOOKUP(E1090,Store_Dim!$A$2:$A$21,Store_Dim!$E$2:$E$21)</f>
        <v>Online</v>
      </c>
      <c r="V1090" s="1">
        <f>Table8[[#This Row],[Cost]]*Table8[[#This Row],[Quantity]]</f>
        <v>1257.8399999999999</v>
      </c>
      <c r="W1090" s="1">
        <f>Table8[[#This Row],[Total_Amount]]-Table8[[#This Row],[Total Cost]]</f>
        <v>-729.53339999999992</v>
      </c>
    </row>
    <row r="1091" spans="1:23" hidden="1" x14ac:dyDescent="0.25">
      <c r="A1091" t="s">
        <v>3206</v>
      </c>
      <c r="B1091" s="3">
        <v>45838</v>
      </c>
      <c r="C1091" t="s">
        <v>827</v>
      </c>
      <c r="D1091" t="s">
        <v>1695</v>
      </c>
      <c r="E1091" t="s">
        <v>1872</v>
      </c>
      <c r="F1091" s="4">
        <f>IF(ISBLANK(Sales_Fact[[#This Row],[Quantity]]),MEDIAN(Sales_Fact[Quantity]),Sales_Fact[[#This Row],[Quantity]])</f>
        <v>4</v>
      </c>
      <c r="G1091" s="1">
        <f>IF(ISBLANK(Sales_Fact[[#This Row],[Unit_Price]]),MEDIAN(Sales_Fact[Unit_Price]),Sales_Fact[[#This Row],[Unit_Price]])</f>
        <v>106.23</v>
      </c>
      <c r="H1091" s="2">
        <f>IF(ISBLANK(Sales_Fact[[#This Row],[Discount]]),MEDIAN(Sales_Fact[Discount]),Sales_Fact[[#This Row],[Discount]])</f>
        <v>0.28000000000000003</v>
      </c>
      <c r="I1091" t="s">
        <v>1864</v>
      </c>
      <c r="J1091" s="1">
        <f>Sales_Fact[[#This Row],[Quantity2]]*Sales_Fact[[#This Row],[Unit_Price3]]*(1-Sales_Fact[[#This Row],[Discount4]])</f>
        <v>305.94240000000002</v>
      </c>
      <c r="K1091" s="1">
        <f>Sales_Fact[[#This Row],[Quantity2]]*Sales_Fact[[#This Row],[Unit_Price3]]</f>
        <v>424.92</v>
      </c>
      <c r="L1091" s="1">
        <f>Sales_Fact[[#This Row],[Gross Amount]]*Sales_Fact[[#This Row],[Discount4]]</f>
        <v>118.97760000000001</v>
      </c>
      <c r="M1091" s="1" t="str">
        <f>IF(Sales_Fact[[#This Row],[Total_Amount5]]&gt;1000,"High Value","Standard")</f>
        <v>Standard</v>
      </c>
      <c r="N1091" s="1" t="str">
        <f>_xlfn.XLOOKUP(D1091,Product_Dim!$A$2:$A$101,Product_Dim!$B$2:$B$101,"Not Found")</f>
        <v>Car Dashboard Phone Holder</v>
      </c>
      <c r="O1091" s="1" t="str">
        <f>_xlfn.XLOOKUP(D1091,Product_Dim!$A$2:$A$101,Product_Dim!$C$2:$C$101)</f>
        <v>Electronics</v>
      </c>
      <c r="P1091" s="1">
        <f>_xlfn.XLOOKUP(D1091,Product_Dim!$A$2:$A$101,Product_Dim!$H$2:$H$101)</f>
        <v>177.98</v>
      </c>
      <c r="Q1091" s="1" t="str">
        <f>_xlfn.XLOOKUP(C1091,'Customer_Dim'!$A$2:$A$501,'Customer_Dim'!$I$2:$I$501)</f>
        <v>Platinum</v>
      </c>
      <c r="R1091" s="1" t="str">
        <f>_xlfn.XLOOKUP(C1091,'Customer_Dim'!$A$2:$A$501,'Customer_Dim'!$D$2:$D$501)</f>
        <v>Male</v>
      </c>
      <c r="S1091" s="1" t="str">
        <f>_xlfn.XLOOKUP(C1091,'Customer_Dim'!$A$2:$A$501,'Customer_Dim'!$L$2:$L$501)</f>
        <v>Senior</v>
      </c>
      <c r="T1091" s="1" t="str">
        <f>_xlfn.XLOOKUP(E1091,Store_Dim!$A$2:$A$21,Store_Dim!$C$2:$C$21)</f>
        <v>South</v>
      </c>
      <c r="U1091" s="1" t="str">
        <f>_xlfn.XLOOKUP(E1091,Store_Dim!$A$2:$A$21,Store_Dim!$E$2:$E$21)</f>
        <v>Online</v>
      </c>
      <c r="V1091" s="1">
        <f>Table8[[#This Row],[Cost]]*Table8[[#This Row],[Quantity]]</f>
        <v>711.92</v>
      </c>
      <c r="W1091" s="1">
        <f>Table8[[#This Row],[Total_Amount]]-Table8[[#This Row],[Total Cost]]</f>
        <v>-405.97759999999994</v>
      </c>
    </row>
    <row r="1092" spans="1:23" hidden="1" x14ac:dyDescent="0.25">
      <c r="A1092" t="s">
        <v>2730</v>
      </c>
      <c r="B1092" s="3">
        <v>45446</v>
      </c>
      <c r="C1092" t="s">
        <v>827</v>
      </c>
      <c r="D1092" t="s">
        <v>1632</v>
      </c>
      <c r="E1092" t="s">
        <v>1874</v>
      </c>
      <c r="F1092" s="4">
        <f>IF(ISBLANK(Sales_Fact[[#This Row],[Quantity]]),MEDIAN(Sales_Fact[Quantity]),Sales_Fact[[#This Row],[Quantity]])</f>
        <v>2</v>
      </c>
      <c r="G1092" s="1">
        <f>IF(ISBLANK(Sales_Fact[[#This Row],[Unit_Price]]),MEDIAN(Sales_Fact[Unit_Price]),Sales_Fact[[#This Row],[Unit_Price]])</f>
        <v>769.48</v>
      </c>
      <c r="H1092" s="2">
        <f>IF(ISBLANK(Sales_Fact[[#This Row],[Discount]]),MEDIAN(Sales_Fact[Discount]),Sales_Fact[[#This Row],[Discount]])</f>
        <v>0.11</v>
      </c>
      <c r="I1092" t="s">
        <v>1868</v>
      </c>
      <c r="J1092" s="1">
        <f>Sales_Fact[[#This Row],[Quantity2]]*Sales_Fact[[#This Row],[Unit_Price3]]*(1-Sales_Fact[[#This Row],[Discount4]])</f>
        <v>1369.6744000000001</v>
      </c>
      <c r="K1092" s="1">
        <f>Sales_Fact[[#This Row],[Quantity2]]*Sales_Fact[[#This Row],[Unit_Price3]]</f>
        <v>1538.96</v>
      </c>
      <c r="L1092" s="1">
        <f>Sales_Fact[[#This Row],[Gross Amount]]*Sales_Fact[[#This Row],[Discount4]]</f>
        <v>169.28560000000002</v>
      </c>
      <c r="M1092" s="1" t="str">
        <f>IF(Sales_Fact[[#This Row],[Total_Amount5]]&gt;1000,"High Value","Standard")</f>
        <v>High Value</v>
      </c>
      <c r="N1092" s="1" t="str">
        <f>_xlfn.XLOOKUP(D1092,Product_Dim!$A$2:$A$101,Product_Dim!$B$2:$B$101,"Not Found")</f>
        <v>Decorative Floor Vase</v>
      </c>
      <c r="O1092" s="1" t="str">
        <f>_xlfn.XLOOKUP(D1092,Product_Dim!$A$2:$A$101,Product_Dim!$C$2:$C$101)</f>
        <v>Home</v>
      </c>
      <c r="P1092" s="1">
        <f>_xlfn.XLOOKUP(D1092,Product_Dim!$A$2:$A$101,Product_Dim!$H$2:$H$101)</f>
        <v>242.96499999999997</v>
      </c>
      <c r="Q1092" s="1" t="str">
        <f>_xlfn.XLOOKUP(C1092,'Customer_Dim'!$A$2:$A$501,'Customer_Dim'!$I$2:$I$501)</f>
        <v>Platinum</v>
      </c>
      <c r="R1092" s="1" t="str">
        <f>_xlfn.XLOOKUP(C1092,'Customer_Dim'!$A$2:$A$501,'Customer_Dim'!$D$2:$D$501)</f>
        <v>Male</v>
      </c>
      <c r="S1092" s="1" t="str">
        <f>_xlfn.XLOOKUP(C1092,'Customer_Dim'!$A$2:$A$501,'Customer_Dim'!$L$2:$L$501)</f>
        <v>Senior</v>
      </c>
      <c r="T1092" s="1" t="str">
        <f>_xlfn.XLOOKUP(E1092,Store_Dim!$A$2:$A$21,Store_Dim!$C$2:$C$21)</f>
        <v>South</v>
      </c>
      <c r="U1092" s="1" t="str">
        <f>_xlfn.XLOOKUP(E1092,Store_Dim!$A$2:$A$21,Store_Dim!$E$2:$E$21)</f>
        <v>Online</v>
      </c>
      <c r="V1092" s="1">
        <f>Table8[[#This Row],[Cost]]*Table8[[#This Row],[Quantity]]</f>
        <v>485.92999999999995</v>
      </c>
      <c r="W1092" s="1">
        <f>Table8[[#This Row],[Total_Amount]]-Table8[[#This Row],[Total Cost]]</f>
        <v>883.74440000000016</v>
      </c>
    </row>
    <row r="1093" spans="1:23" hidden="1" x14ac:dyDescent="0.25">
      <c r="A1093" t="s">
        <v>2217</v>
      </c>
      <c r="B1093" s="3">
        <v>45890</v>
      </c>
      <c r="C1093" t="s">
        <v>830</v>
      </c>
      <c r="D1093" t="s">
        <v>1755</v>
      </c>
      <c r="E1093" t="s">
        <v>1890</v>
      </c>
      <c r="F1093" s="4">
        <f>IF(ISBLANK(Sales_Fact[[#This Row],[Quantity]]),MEDIAN(Sales_Fact[Quantity]),Sales_Fact[[#This Row],[Quantity]])</f>
        <v>2</v>
      </c>
      <c r="G1093" s="1">
        <f>IF(ISBLANK(Sales_Fact[[#This Row],[Unit_Price]]),MEDIAN(Sales_Fact[Unit_Price]),Sales_Fact[[#This Row],[Unit_Price]])</f>
        <v>714.21</v>
      </c>
      <c r="H1093" s="2">
        <f>IF(ISBLANK(Sales_Fact[[#This Row],[Discount]]),MEDIAN(Sales_Fact[Discount]),Sales_Fact[[#This Row],[Discount]])</f>
        <v>0.14000000000000001</v>
      </c>
      <c r="I1093" t="s">
        <v>1868</v>
      </c>
      <c r="J1093" s="1">
        <f>Sales_Fact[[#This Row],[Quantity2]]*Sales_Fact[[#This Row],[Unit_Price3]]*(1-Sales_Fact[[#This Row],[Discount4]])</f>
        <v>1228.4412</v>
      </c>
      <c r="K1093" s="1">
        <f>Sales_Fact[[#This Row],[Quantity2]]*Sales_Fact[[#This Row],[Unit_Price3]]</f>
        <v>1428.42</v>
      </c>
      <c r="L1093" s="1">
        <f>Sales_Fact[[#This Row],[Gross Amount]]*Sales_Fact[[#This Row],[Discount4]]</f>
        <v>199.97880000000004</v>
      </c>
      <c r="M1093" s="1" t="str">
        <f>IF(Sales_Fact[[#This Row],[Total_Amount5]]&gt;1000,"High Value","Standard")</f>
        <v>High Value</v>
      </c>
      <c r="N1093" s="1" t="str">
        <f>_xlfn.XLOOKUP(D1093,Product_Dim!$A$2:$A$101,Product_Dim!$B$2:$B$101,"Not Found")</f>
        <v>Wooden Nightstand</v>
      </c>
      <c r="O1093" s="1" t="str">
        <f>_xlfn.XLOOKUP(D1093,Product_Dim!$A$2:$A$101,Product_Dim!$C$2:$C$101)</f>
        <v>Home</v>
      </c>
      <c r="P1093" s="1">
        <f>_xlfn.XLOOKUP(D1093,Product_Dim!$A$2:$A$101,Product_Dim!$H$2:$H$101)</f>
        <v>243.7</v>
      </c>
      <c r="Q1093" s="1" t="str">
        <f>_xlfn.XLOOKUP(C1093,'Customer_Dim'!$A$2:$A$501,'Customer_Dim'!$I$2:$I$501)</f>
        <v>Silver</v>
      </c>
      <c r="R1093" s="1" t="str">
        <f>_xlfn.XLOOKUP(C1093,'Customer_Dim'!$A$2:$A$501,'Customer_Dim'!$D$2:$D$501)</f>
        <v>Male</v>
      </c>
      <c r="S1093" s="1" t="str">
        <f>_xlfn.XLOOKUP(C1093,'Customer_Dim'!$A$2:$A$501,'Customer_Dim'!$L$2:$L$501)</f>
        <v>Middle Age</v>
      </c>
      <c r="T1093" s="1" t="str">
        <f>_xlfn.XLOOKUP(E1093,Store_Dim!$A$2:$A$21,Store_Dim!$C$2:$C$21)</f>
        <v>South</v>
      </c>
      <c r="U1093" s="1" t="str">
        <f>_xlfn.XLOOKUP(E1093,Store_Dim!$A$2:$A$21,Store_Dim!$E$2:$E$21)</f>
        <v>Flagship</v>
      </c>
      <c r="V1093" s="1">
        <f>Table8[[#This Row],[Cost]]*Table8[[#This Row],[Quantity]]</f>
        <v>487.4</v>
      </c>
      <c r="W1093" s="1">
        <f>Table8[[#This Row],[Total_Amount]]-Table8[[#This Row],[Total Cost]]</f>
        <v>741.0412</v>
      </c>
    </row>
    <row r="1094" spans="1:23" hidden="1" x14ac:dyDescent="0.25">
      <c r="A1094" t="s">
        <v>2936</v>
      </c>
      <c r="B1094" s="3">
        <v>45783</v>
      </c>
      <c r="C1094" t="s">
        <v>830</v>
      </c>
      <c r="D1094" t="s">
        <v>1635</v>
      </c>
      <c r="E1094" t="s">
        <v>1879</v>
      </c>
      <c r="F1094" s="4">
        <f>IF(ISBLANK(Sales_Fact[[#This Row],[Quantity]]),MEDIAN(Sales_Fact[Quantity]),Sales_Fact[[#This Row],[Quantity]])</f>
        <v>4</v>
      </c>
      <c r="G1094" s="1">
        <f>IF(ISBLANK(Sales_Fact[[#This Row],[Unit_Price]]),MEDIAN(Sales_Fact[Unit_Price]),Sales_Fact[[#This Row],[Unit_Price]])</f>
        <v>632.24</v>
      </c>
      <c r="H1094" s="2">
        <f>IF(ISBLANK(Sales_Fact[[#This Row],[Discount]]),MEDIAN(Sales_Fact[Discount]),Sales_Fact[[#This Row],[Discount]])</f>
        <v>0.25</v>
      </c>
      <c r="I1094" t="s">
        <v>1864</v>
      </c>
      <c r="J1094" s="1">
        <f>Sales_Fact[[#This Row],[Quantity2]]*Sales_Fact[[#This Row],[Unit_Price3]]*(1-Sales_Fact[[#This Row],[Discount4]])</f>
        <v>1896.72</v>
      </c>
      <c r="K1094" s="1">
        <f>Sales_Fact[[#This Row],[Quantity2]]*Sales_Fact[[#This Row],[Unit_Price3]]</f>
        <v>2528.96</v>
      </c>
      <c r="L1094" s="1">
        <f>Sales_Fact[[#This Row],[Gross Amount]]*Sales_Fact[[#This Row],[Discount4]]</f>
        <v>632.24</v>
      </c>
      <c r="M1094" s="1" t="str">
        <f>IF(Sales_Fact[[#This Row],[Total_Amount5]]&gt;1000,"High Value","Standard")</f>
        <v>High Value</v>
      </c>
      <c r="N1094" s="1" t="str">
        <f>_xlfn.XLOOKUP(D1094,Product_Dim!$A$2:$A$101,Product_Dim!$B$2:$B$101,"Not Found")</f>
        <v>Sports Stopwatch Timer</v>
      </c>
      <c r="O1094" s="1" t="str">
        <f>_xlfn.XLOOKUP(D1094,Product_Dim!$A$2:$A$101,Product_Dim!$C$2:$C$101)</f>
        <v>Sports</v>
      </c>
      <c r="P1094" s="1">
        <f>_xlfn.XLOOKUP(D1094,Product_Dim!$A$2:$A$101,Product_Dim!$H$2:$H$101)</f>
        <v>38.76</v>
      </c>
      <c r="Q1094" s="1" t="str">
        <f>_xlfn.XLOOKUP(C1094,'Customer_Dim'!$A$2:$A$501,'Customer_Dim'!$I$2:$I$501)</f>
        <v>Silver</v>
      </c>
      <c r="R1094" s="1" t="str">
        <f>_xlfn.XLOOKUP(C1094,'Customer_Dim'!$A$2:$A$501,'Customer_Dim'!$D$2:$D$501)</f>
        <v>Male</v>
      </c>
      <c r="S1094" s="1" t="str">
        <f>_xlfn.XLOOKUP(C1094,'Customer_Dim'!$A$2:$A$501,'Customer_Dim'!$L$2:$L$501)</f>
        <v>Middle Age</v>
      </c>
      <c r="T1094" s="1" t="str">
        <f>_xlfn.XLOOKUP(E1094,Store_Dim!$A$2:$A$21,Store_Dim!$C$2:$C$21)</f>
        <v>East</v>
      </c>
      <c r="U1094" s="1" t="str">
        <f>_xlfn.XLOOKUP(E1094,Store_Dim!$A$2:$A$21,Store_Dim!$E$2:$E$21)</f>
        <v>Flagship</v>
      </c>
      <c r="V1094" s="1">
        <f>Table8[[#This Row],[Cost]]*Table8[[#This Row],[Quantity]]</f>
        <v>155.04</v>
      </c>
      <c r="W1094" s="1">
        <f>Table8[[#This Row],[Total_Amount]]-Table8[[#This Row],[Total Cost]]</f>
        <v>1741.68</v>
      </c>
    </row>
    <row r="1095" spans="1:23" hidden="1" x14ac:dyDescent="0.25">
      <c r="A1095" t="s">
        <v>2238</v>
      </c>
      <c r="B1095" s="3">
        <v>45603</v>
      </c>
      <c r="C1095" t="s">
        <v>830</v>
      </c>
      <c r="D1095" t="s">
        <v>1722</v>
      </c>
      <c r="E1095" t="s">
        <v>1890</v>
      </c>
      <c r="F1095" s="4">
        <f>IF(ISBLANK(Sales_Fact[[#This Row],[Quantity]]),MEDIAN(Sales_Fact[Quantity]),Sales_Fact[[#This Row],[Quantity]])</f>
        <v>2</v>
      </c>
      <c r="G1095" s="1">
        <f>IF(ISBLANK(Sales_Fact[[#This Row],[Unit_Price]]),MEDIAN(Sales_Fact[Unit_Price]),Sales_Fact[[#This Row],[Unit_Price]])</f>
        <v>845.27</v>
      </c>
      <c r="H1095" s="2">
        <f>IF(ISBLANK(Sales_Fact[[#This Row],[Discount]]),MEDIAN(Sales_Fact[Discount]),Sales_Fact[[#This Row],[Discount]])</f>
        <v>0.18</v>
      </c>
      <c r="I1095" t="s">
        <v>1868</v>
      </c>
      <c r="J1095" s="1">
        <f>Sales_Fact[[#This Row],[Quantity2]]*Sales_Fact[[#This Row],[Unit_Price3]]*(1-Sales_Fact[[#This Row],[Discount4]])</f>
        <v>1386.2428</v>
      </c>
      <c r="K1095" s="1">
        <f>Sales_Fact[[#This Row],[Quantity2]]*Sales_Fact[[#This Row],[Unit_Price3]]</f>
        <v>1690.54</v>
      </c>
      <c r="L1095" s="1">
        <f>Sales_Fact[[#This Row],[Gross Amount]]*Sales_Fact[[#This Row],[Discount4]]</f>
        <v>304.29719999999998</v>
      </c>
      <c r="M1095" s="1" t="str">
        <f>IF(Sales_Fact[[#This Row],[Total_Amount5]]&gt;1000,"High Value","Standard")</f>
        <v>High Value</v>
      </c>
      <c r="N1095" s="1" t="str">
        <f>_xlfn.XLOOKUP(D1095,Product_Dim!$A$2:$A$101,Product_Dim!$B$2:$B$101,"Not Found")</f>
        <v>Foam Roller</v>
      </c>
      <c r="O1095" s="1" t="str">
        <f>_xlfn.XLOOKUP(D1095,Product_Dim!$A$2:$A$101,Product_Dim!$C$2:$C$101)</f>
        <v>Sports</v>
      </c>
      <c r="P1095" s="1">
        <f>_xlfn.XLOOKUP(D1095,Product_Dim!$A$2:$A$101,Product_Dim!$H$2:$H$101)</f>
        <v>30.62</v>
      </c>
      <c r="Q1095" s="1" t="str">
        <f>_xlfn.XLOOKUP(C1095,'Customer_Dim'!$A$2:$A$501,'Customer_Dim'!$I$2:$I$501)</f>
        <v>Silver</v>
      </c>
      <c r="R1095" s="1" t="str">
        <f>_xlfn.XLOOKUP(C1095,'Customer_Dim'!$A$2:$A$501,'Customer_Dim'!$D$2:$D$501)</f>
        <v>Male</v>
      </c>
      <c r="S1095" s="1" t="str">
        <f>_xlfn.XLOOKUP(C1095,'Customer_Dim'!$A$2:$A$501,'Customer_Dim'!$L$2:$L$501)</f>
        <v>Middle Age</v>
      </c>
      <c r="T1095" s="1" t="str">
        <f>_xlfn.XLOOKUP(E1095,Store_Dim!$A$2:$A$21,Store_Dim!$C$2:$C$21)</f>
        <v>South</v>
      </c>
      <c r="U1095" s="1" t="str">
        <f>_xlfn.XLOOKUP(E1095,Store_Dim!$A$2:$A$21,Store_Dim!$E$2:$E$21)</f>
        <v>Flagship</v>
      </c>
      <c r="V1095" s="1">
        <f>Table8[[#This Row],[Cost]]*Table8[[#This Row],[Quantity]]</f>
        <v>61.24</v>
      </c>
      <c r="W1095" s="1">
        <f>Table8[[#This Row],[Total_Amount]]-Table8[[#This Row],[Total Cost]]</f>
        <v>1325.0028</v>
      </c>
    </row>
    <row r="1096" spans="1:23" hidden="1" x14ac:dyDescent="0.25">
      <c r="A1096" t="s">
        <v>3639</v>
      </c>
      <c r="B1096" s="3">
        <v>45296</v>
      </c>
      <c r="C1096" t="s">
        <v>830</v>
      </c>
      <c r="D1096" t="s">
        <v>1842</v>
      </c>
      <c r="E1096" t="s">
        <v>1892</v>
      </c>
      <c r="F1096" s="4">
        <f>IF(ISBLANK(Sales_Fact[[#This Row],[Quantity]]),MEDIAN(Sales_Fact[Quantity]),Sales_Fact[[#This Row],[Quantity]])</f>
        <v>1</v>
      </c>
      <c r="G1096" s="1">
        <f>IF(ISBLANK(Sales_Fact[[#This Row],[Unit_Price]]),MEDIAN(Sales_Fact[Unit_Price]),Sales_Fact[[#This Row],[Unit_Price]])</f>
        <v>575.94000000000005</v>
      </c>
      <c r="H1096" s="2">
        <f>IF(ISBLANK(Sales_Fact[[#This Row],[Discount]]),MEDIAN(Sales_Fact[Discount]),Sales_Fact[[#This Row],[Discount]])</f>
        <v>0.17</v>
      </c>
      <c r="I1096" t="s">
        <v>1864</v>
      </c>
      <c r="J1096" s="1">
        <f>Sales_Fact[[#This Row],[Quantity2]]*Sales_Fact[[#This Row],[Unit_Price3]]*(1-Sales_Fact[[#This Row],[Discount4]])</f>
        <v>478.03020000000004</v>
      </c>
      <c r="K1096" s="1">
        <f>Sales_Fact[[#This Row],[Quantity2]]*Sales_Fact[[#This Row],[Unit_Price3]]</f>
        <v>575.94000000000005</v>
      </c>
      <c r="L1096" s="1">
        <f>Sales_Fact[[#This Row],[Gross Amount]]*Sales_Fact[[#This Row],[Discount4]]</f>
        <v>97.909800000000018</v>
      </c>
      <c r="M1096" s="1" t="str">
        <f>IF(Sales_Fact[[#This Row],[Total_Amount5]]&gt;1000,"High Value","Standard")</f>
        <v>Standard</v>
      </c>
      <c r="N1096" s="1" t="str">
        <f>_xlfn.XLOOKUP(D1096,Product_Dim!$A$2:$A$101,Product_Dim!$B$2:$B$101,"Not Found")</f>
        <v>Cricket Bat</v>
      </c>
      <c r="O1096" s="1" t="str">
        <f>_xlfn.XLOOKUP(D1096,Product_Dim!$A$2:$A$101,Product_Dim!$C$2:$C$101)</f>
        <v>Sports</v>
      </c>
      <c r="P1096" s="1">
        <f>_xlfn.XLOOKUP(D1096,Product_Dim!$A$2:$A$101,Product_Dim!$H$2:$H$101)</f>
        <v>245.98</v>
      </c>
      <c r="Q1096" s="1" t="str">
        <f>_xlfn.XLOOKUP(C1096,'Customer_Dim'!$A$2:$A$501,'Customer_Dim'!$I$2:$I$501)</f>
        <v>Silver</v>
      </c>
      <c r="R1096" s="1" t="str">
        <f>_xlfn.XLOOKUP(C1096,'Customer_Dim'!$A$2:$A$501,'Customer_Dim'!$D$2:$D$501)</f>
        <v>Male</v>
      </c>
      <c r="S1096" s="1" t="str">
        <f>_xlfn.XLOOKUP(C1096,'Customer_Dim'!$A$2:$A$501,'Customer_Dim'!$L$2:$L$501)</f>
        <v>Middle Age</v>
      </c>
      <c r="T1096" s="1" t="str">
        <f>_xlfn.XLOOKUP(E1096,Store_Dim!$A$2:$A$21,Store_Dim!$C$2:$C$21)</f>
        <v>East</v>
      </c>
      <c r="U1096" s="1" t="str">
        <f>_xlfn.XLOOKUP(E1096,Store_Dim!$A$2:$A$21,Store_Dim!$E$2:$E$21)</f>
        <v>Online</v>
      </c>
      <c r="V1096" s="1">
        <f>Table8[[#This Row],[Cost]]*Table8[[#This Row],[Quantity]]</f>
        <v>245.98</v>
      </c>
      <c r="W1096" s="1">
        <f>Table8[[#This Row],[Total_Amount]]-Table8[[#This Row],[Total Cost]]</f>
        <v>232.05020000000005</v>
      </c>
    </row>
    <row r="1097" spans="1:23" hidden="1" x14ac:dyDescent="0.25">
      <c r="A1097" t="s">
        <v>3742</v>
      </c>
      <c r="B1097" s="3">
        <v>45796</v>
      </c>
      <c r="C1097" t="s">
        <v>830</v>
      </c>
      <c r="D1097" t="s">
        <v>1650</v>
      </c>
      <c r="E1097" t="s">
        <v>1863</v>
      </c>
      <c r="F1097" s="4">
        <f>IF(ISBLANK(Sales_Fact[[#This Row],[Quantity]]),MEDIAN(Sales_Fact[Quantity]),Sales_Fact[[#This Row],[Quantity]])</f>
        <v>1</v>
      </c>
      <c r="G1097" s="1">
        <f>IF(ISBLANK(Sales_Fact[[#This Row],[Unit_Price]]),MEDIAN(Sales_Fact[Unit_Price]),Sales_Fact[[#This Row],[Unit_Price]])</f>
        <v>907.97</v>
      </c>
      <c r="H1097" s="2">
        <f>IF(ISBLANK(Sales_Fact[[#This Row],[Discount]]),MEDIAN(Sales_Fact[Discount]),Sales_Fact[[#This Row],[Discount]])</f>
        <v>0.26</v>
      </c>
      <c r="I1097" t="s">
        <v>1861</v>
      </c>
      <c r="J1097" s="1">
        <f>Sales_Fact[[#This Row],[Quantity2]]*Sales_Fact[[#This Row],[Unit_Price3]]*(1-Sales_Fact[[#This Row],[Discount4]])</f>
        <v>671.89779999999996</v>
      </c>
      <c r="K1097" s="1">
        <f>Sales_Fact[[#This Row],[Quantity2]]*Sales_Fact[[#This Row],[Unit_Price3]]</f>
        <v>907.97</v>
      </c>
      <c r="L1097" s="1">
        <f>Sales_Fact[[#This Row],[Gross Amount]]*Sales_Fact[[#This Row],[Discount4]]</f>
        <v>236.07220000000001</v>
      </c>
      <c r="M1097" s="1" t="str">
        <f>IF(Sales_Fact[[#This Row],[Total_Amount5]]&gt;1000,"High Value","Standard")</f>
        <v>Standard</v>
      </c>
      <c r="N1097" s="1" t="str">
        <f>_xlfn.XLOOKUP(D1097,Product_Dim!$A$2:$A$101,Product_Dim!$B$2:$B$101,"Not Found")</f>
        <v>Modern Wall Clock</v>
      </c>
      <c r="O1097" s="1" t="str">
        <f>_xlfn.XLOOKUP(D1097,Product_Dim!$A$2:$A$101,Product_Dim!$C$2:$C$101)</f>
        <v>Home</v>
      </c>
      <c r="P1097" s="1">
        <f>_xlfn.XLOOKUP(D1097,Product_Dim!$A$2:$A$101,Product_Dim!$H$2:$H$101)</f>
        <v>179.77</v>
      </c>
      <c r="Q1097" s="1" t="str">
        <f>_xlfn.XLOOKUP(C1097,'Customer_Dim'!$A$2:$A$501,'Customer_Dim'!$I$2:$I$501)</f>
        <v>Silver</v>
      </c>
      <c r="R1097" s="1" t="str">
        <f>_xlfn.XLOOKUP(C1097,'Customer_Dim'!$A$2:$A$501,'Customer_Dim'!$D$2:$D$501)</f>
        <v>Male</v>
      </c>
      <c r="S1097" s="1" t="str">
        <f>_xlfn.XLOOKUP(C1097,'Customer_Dim'!$A$2:$A$501,'Customer_Dim'!$L$2:$L$501)</f>
        <v>Middle Age</v>
      </c>
      <c r="T1097" s="1" t="str">
        <f>_xlfn.XLOOKUP(E1097,Store_Dim!$A$2:$A$21,Store_Dim!$C$2:$C$21)</f>
        <v>North</v>
      </c>
      <c r="U1097" s="1" t="str">
        <f>_xlfn.XLOOKUP(E1097,Store_Dim!$A$2:$A$21,Store_Dim!$E$2:$E$21)</f>
        <v>Flagship</v>
      </c>
      <c r="V1097" s="1">
        <f>Table8[[#This Row],[Cost]]*Table8[[#This Row],[Quantity]]</f>
        <v>179.77</v>
      </c>
      <c r="W1097" s="1">
        <f>Table8[[#This Row],[Total_Amount]]-Table8[[#This Row],[Total Cost]]</f>
        <v>492.12779999999998</v>
      </c>
    </row>
    <row r="1098" spans="1:23" hidden="1" x14ac:dyDescent="0.25">
      <c r="A1098" t="s">
        <v>2000</v>
      </c>
      <c r="B1098" s="3">
        <v>45925</v>
      </c>
      <c r="C1098" t="s">
        <v>830</v>
      </c>
      <c r="D1098" t="s">
        <v>1806</v>
      </c>
      <c r="E1098" t="s">
        <v>1872</v>
      </c>
      <c r="F1098" s="4">
        <f>IF(ISBLANK(Sales_Fact[[#This Row],[Quantity]]),MEDIAN(Sales_Fact[Quantity]),Sales_Fact[[#This Row],[Quantity]])</f>
        <v>1</v>
      </c>
      <c r="G1098" s="1">
        <f>IF(ISBLANK(Sales_Fact[[#This Row],[Unit_Price]]),MEDIAN(Sales_Fact[Unit_Price]),Sales_Fact[[#This Row],[Unit_Price]])</f>
        <v>99.35</v>
      </c>
      <c r="H1098" s="2">
        <f>IF(ISBLANK(Sales_Fact[[#This Row],[Discount]]),MEDIAN(Sales_Fact[Discount]),Sales_Fact[[#This Row],[Discount]])</f>
        <v>0.08</v>
      </c>
      <c r="I1098" t="s">
        <v>1864</v>
      </c>
      <c r="J1098" s="1">
        <f>Sales_Fact[[#This Row],[Quantity2]]*Sales_Fact[[#This Row],[Unit_Price3]]*(1-Sales_Fact[[#This Row],[Discount4]])</f>
        <v>91.402000000000001</v>
      </c>
      <c r="K1098" s="1">
        <f>Sales_Fact[[#This Row],[Quantity2]]*Sales_Fact[[#This Row],[Unit_Price3]]</f>
        <v>99.35</v>
      </c>
      <c r="L1098" s="1">
        <f>Sales_Fact[[#This Row],[Gross Amount]]*Sales_Fact[[#This Row],[Discount4]]</f>
        <v>7.9479999999999995</v>
      </c>
      <c r="M1098" s="1" t="str">
        <f>IF(Sales_Fact[[#This Row],[Total_Amount5]]&gt;1000,"High Value","Standard")</f>
        <v>Standard</v>
      </c>
      <c r="N1098" s="1" t="str">
        <f>_xlfn.XLOOKUP(D1098,Product_Dim!$A$2:$A$101,Product_Dim!$B$2:$B$101,"Not Found")</f>
        <v>Women's Beanie Hat</v>
      </c>
      <c r="O1098" s="1" t="str">
        <f>_xlfn.XLOOKUP(D1098,Product_Dim!$A$2:$A$101,Product_Dim!$C$2:$C$101)</f>
        <v>Clothing</v>
      </c>
      <c r="P1098" s="1">
        <f>_xlfn.XLOOKUP(D1098,Product_Dim!$A$2:$A$101,Product_Dim!$H$2:$H$101)</f>
        <v>119.57</v>
      </c>
      <c r="Q1098" s="1" t="str">
        <f>_xlfn.XLOOKUP(C1098,'Customer_Dim'!$A$2:$A$501,'Customer_Dim'!$I$2:$I$501)</f>
        <v>Silver</v>
      </c>
      <c r="R1098" s="1" t="str">
        <f>_xlfn.XLOOKUP(C1098,'Customer_Dim'!$A$2:$A$501,'Customer_Dim'!$D$2:$D$501)</f>
        <v>Male</v>
      </c>
      <c r="S1098" s="1" t="str">
        <f>_xlfn.XLOOKUP(C1098,'Customer_Dim'!$A$2:$A$501,'Customer_Dim'!$L$2:$L$501)</f>
        <v>Middle Age</v>
      </c>
      <c r="T1098" s="1" t="str">
        <f>_xlfn.XLOOKUP(E1098,Store_Dim!$A$2:$A$21,Store_Dim!$C$2:$C$21)</f>
        <v>South</v>
      </c>
      <c r="U1098" s="1" t="str">
        <f>_xlfn.XLOOKUP(E1098,Store_Dim!$A$2:$A$21,Store_Dim!$E$2:$E$21)</f>
        <v>Online</v>
      </c>
      <c r="V1098" s="1">
        <f>Table8[[#This Row],[Cost]]*Table8[[#This Row],[Quantity]]</f>
        <v>119.57</v>
      </c>
      <c r="W1098" s="1">
        <f>Table8[[#This Row],[Total_Amount]]-Table8[[#This Row],[Total Cost]]</f>
        <v>-28.167999999999992</v>
      </c>
    </row>
    <row r="1099" spans="1:23" hidden="1" x14ac:dyDescent="0.25">
      <c r="A1099" t="s">
        <v>3442</v>
      </c>
      <c r="B1099" s="3">
        <v>45338</v>
      </c>
      <c r="C1099" t="s">
        <v>833</v>
      </c>
      <c r="D1099" t="s">
        <v>1626</v>
      </c>
      <c r="E1099" t="s">
        <v>1896</v>
      </c>
      <c r="F1099" s="4">
        <f>IF(ISBLANK(Sales_Fact[[#This Row],[Quantity]]),MEDIAN(Sales_Fact[Quantity]),Sales_Fact[[#This Row],[Quantity]])</f>
        <v>2</v>
      </c>
      <c r="G1099" s="1">
        <f>IF(ISBLANK(Sales_Fact[[#This Row],[Unit_Price]]),MEDIAN(Sales_Fact[Unit_Price]),Sales_Fact[[#This Row],[Unit_Price]])</f>
        <v>374.42</v>
      </c>
      <c r="H1099" s="2">
        <f>IF(ISBLANK(Sales_Fact[[#This Row],[Discount]]),MEDIAN(Sales_Fact[Discount]),Sales_Fact[[#This Row],[Discount]])</f>
        <v>0.21</v>
      </c>
      <c r="I1099" t="s">
        <v>1864</v>
      </c>
      <c r="J1099" s="1">
        <f>Sales_Fact[[#This Row],[Quantity2]]*Sales_Fact[[#This Row],[Unit_Price3]]*(1-Sales_Fact[[#This Row],[Discount4]])</f>
        <v>591.58360000000005</v>
      </c>
      <c r="K1099" s="1">
        <f>Sales_Fact[[#This Row],[Quantity2]]*Sales_Fact[[#This Row],[Unit_Price3]]</f>
        <v>748.84</v>
      </c>
      <c r="L1099" s="1">
        <f>Sales_Fact[[#This Row],[Gross Amount]]*Sales_Fact[[#This Row],[Discount4]]</f>
        <v>157.25640000000001</v>
      </c>
      <c r="M1099" s="1" t="str">
        <f>IF(Sales_Fact[[#This Row],[Total_Amount5]]&gt;1000,"High Value","Standard")</f>
        <v>Standard</v>
      </c>
      <c r="N1099" s="1" t="str">
        <f>_xlfn.XLOOKUP(D1099,Product_Dim!$A$2:$A$101,Product_Dim!$B$2:$B$101,"Not Found")</f>
        <v>Women's Scarf Set</v>
      </c>
      <c r="O1099" s="1" t="str">
        <f>_xlfn.XLOOKUP(D1099,Product_Dim!$A$2:$A$101,Product_Dim!$C$2:$C$101)</f>
        <v>Clothing</v>
      </c>
      <c r="P1099" s="1">
        <f>_xlfn.XLOOKUP(D1099,Product_Dim!$A$2:$A$101,Product_Dim!$H$2:$H$101)</f>
        <v>174.02</v>
      </c>
      <c r="Q1099" s="1" t="str">
        <f>_xlfn.XLOOKUP(C1099,'Customer_Dim'!$A$2:$A$501,'Customer_Dim'!$I$2:$I$501)</f>
        <v>Platinum</v>
      </c>
      <c r="R1099" s="1" t="str">
        <f>_xlfn.XLOOKUP(C1099,'Customer_Dim'!$A$2:$A$501,'Customer_Dim'!$D$2:$D$501)</f>
        <v>Female</v>
      </c>
      <c r="S1099" s="1" t="str">
        <f>_xlfn.XLOOKUP(C1099,'Customer_Dim'!$A$2:$A$501,'Customer_Dim'!$L$2:$L$501)</f>
        <v>Young</v>
      </c>
      <c r="T1099" s="1" t="str">
        <f>_xlfn.XLOOKUP(E1099,Store_Dim!$A$2:$A$21,Store_Dim!$C$2:$C$21)</f>
        <v>East</v>
      </c>
      <c r="U1099" s="1" t="str">
        <f>_xlfn.XLOOKUP(E1099,Store_Dim!$A$2:$A$21,Store_Dim!$E$2:$E$21)</f>
        <v>Flagship</v>
      </c>
      <c r="V1099" s="1">
        <f>Table8[[#This Row],[Cost]]*Table8[[#This Row],[Quantity]]</f>
        <v>348.04</v>
      </c>
      <c r="W1099" s="1">
        <f>Table8[[#This Row],[Total_Amount]]-Table8[[#This Row],[Total Cost]]</f>
        <v>243.54360000000003</v>
      </c>
    </row>
    <row r="1100" spans="1:23" hidden="1" x14ac:dyDescent="0.25">
      <c r="A1100" t="s">
        <v>3329</v>
      </c>
      <c r="B1100" s="3">
        <v>45539</v>
      </c>
      <c r="C1100" t="s">
        <v>833</v>
      </c>
      <c r="D1100" t="s">
        <v>1815</v>
      </c>
      <c r="E1100" t="s">
        <v>1881</v>
      </c>
      <c r="F1100" s="4">
        <f>IF(ISBLANK(Sales_Fact[[#This Row],[Quantity]]),MEDIAN(Sales_Fact[Quantity]),Sales_Fact[[#This Row],[Quantity]])</f>
        <v>3</v>
      </c>
      <c r="G1100" s="1">
        <f>IF(ISBLANK(Sales_Fact[[#This Row],[Unit_Price]]),MEDIAN(Sales_Fact[Unit_Price]),Sales_Fact[[#This Row],[Unit_Price]])</f>
        <v>248.43</v>
      </c>
      <c r="H1100" s="2">
        <f>IF(ISBLANK(Sales_Fact[[#This Row],[Discount]]),MEDIAN(Sales_Fact[Discount]),Sales_Fact[[#This Row],[Discount]])</f>
        <v>0.24</v>
      </c>
      <c r="I1100" t="s">
        <v>1868</v>
      </c>
      <c r="J1100" s="1">
        <f>Sales_Fact[[#This Row],[Quantity2]]*Sales_Fact[[#This Row],[Unit_Price3]]*(1-Sales_Fact[[#This Row],[Discount4]])</f>
        <v>566.42039999999997</v>
      </c>
      <c r="K1100" s="1">
        <f>Sales_Fact[[#This Row],[Quantity2]]*Sales_Fact[[#This Row],[Unit_Price3]]</f>
        <v>745.29</v>
      </c>
      <c r="L1100" s="1">
        <f>Sales_Fact[[#This Row],[Gross Amount]]*Sales_Fact[[#This Row],[Discount4]]</f>
        <v>178.86959999999999</v>
      </c>
      <c r="M1100" s="1" t="str">
        <f>IF(Sales_Fact[[#This Row],[Total_Amount5]]&gt;1000,"High Value","Standard")</f>
        <v>Standard</v>
      </c>
      <c r="N1100" s="1" t="str">
        <f>_xlfn.XLOOKUP(D1100,Product_Dim!$A$2:$A$101,Product_Dim!$B$2:$B$101,"Not Found")</f>
        <v>Sports Wrist Sweatbands</v>
      </c>
      <c r="O1100" s="1" t="str">
        <f>_xlfn.XLOOKUP(D1100,Product_Dim!$A$2:$A$101,Product_Dim!$C$2:$C$101)</f>
        <v>Sports</v>
      </c>
      <c r="P1100" s="1">
        <f>_xlfn.XLOOKUP(D1100,Product_Dim!$A$2:$A$101,Product_Dim!$H$2:$H$101)</f>
        <v>131.24</v>
      </c>
      <c r="Q1100" s="1" t="str">
        <f>_xlfn.XLOOKUP(C1100,'Customer_Dim'!$A$2:$A$501,'Customer_Dim'!$I$2:$I$501)</f>
        <v>Platinum</v>
      </c>
      <c r="R1100" s="1" t="str">
        <f>_xlfn.XLOOKUP(C1100,'Customer_Dim'!$A$2:$A$501,'Customer_Dim'!$D$2:$D$501)</f>
        <v>Female</v>
      </c>
      <c r="S1100" s="1" t="str">
        <f>_xlfn.XLOOKUP(C1100,'Customer_Dim'!$A$2:$A$501,'Customer_Dim'!$L$2:$L$501)</f>
        <v>Young</v>
      </c>
      <c r="T1100" s="1" t="str">
        <f>_xlfn.XLOOKUP(E1100,Store_Dim!$A$2:$A$21,Store_Dim!$C$2:$C$21)</f>
        <v>South</v>
      </c>
      <c r="U1100" s="1" t="str">
        <f>_xlfn.XLOOKUP(E1100,Store_Dim!$A$2:$A$21,Store_Dim!$E$2:$E$21)</f>
        <v>Outlet</v>
      </c>
      <c r="V1100" s="1">
        <f>Table8[[#This Row],[Cost]]*Table8[[#This Row],[Quantity]]</f>
        <v>393.72</v>
      </c>
      <c r="W1100" s="1">
        <f>Table8[[#This Row],[Total_Amount]]-Table8[[#This Row],[Total Cost]]</f>
        <v>172.70039999999995</v>
      </c>
    </row>
    <row r="1101" spans="1:23" hidden="1" x14ac:dyDescent="0.25">
      <c r="A1101" t="s">
        <v>2988</v>
      </c>
      <c r="B1101" s="3">
        <v>45379</v>
      </c>
      <c r="C1101" t="s">
        <v>836</v>
      </c>
      <c r="D1101" t="s">
        <v>1707</v>
      </c>
      <c r="E1101" t="s">
        <v>1901</v>
      </c>
      <c r="F1101" s="4">
        <f>IF(ISBLANK(Sales_Fact[[#This Row],[Quantity]]),MEDIAN(Sales_Fact[Quantity]),Sales_Fact[[#This Row],[Quantity]])</f>
        <v>1</v>
      </c>
      <c r="G1101" s="1">
        <f>IF(ISBLANK(Sales_Fact[[#This Row],[Unit_Price]]),MEDIAN(Sales_Fact[Unit_Price]),Sales_Fact[[#This Row],[Unit_Price]])</f>
        <v>784.46</v>
      </c>
      <c r="H1101" s="2">
        <f>IF(ISBLANK(Sales_Fact[[#This Row],[Discount]]),MEDIAN(Sales_Fact[Discount]),Sales_Fact[[#This Row],[Discount]])</f>
        <v>0.14000000000000001</v>
      </c>
      <c r="I1101" t="s">
        <v>1868</v>
      </c>
      <c r="J1101" s="1">
        <f>Sales_Fact[[#This Row],[Quantity2]]*Sales_Fact[[#This Row],[Unit_Price3]]*(1-Sales_Fact[[#This Row],[Discount4]])</f>
        <v>674.63560000000007</v>
      </c>
      <c r="K1101" s="1">
        <f>Sales_Fact[[#This Row],[Quantity2]]*Sales_Fact[[#This Row],[Unit_Price3]]</f>
        <v>784.46</v>
      </c>
      <c r="L1101" s="1">
        <f>Sales_Fact[[#This Row],[Gross Amount]]*Sales_Fact[[#This Row],[Discount4]]</f>
        <v>109.82440000000001</v>
      </c>
      <c r="M1101" s="1" t="str">
        <f>IF(Sales_Fact[[#This Row],[Total_Amount5]]&gt;1000,"High Value","Standard")</f>
        <v>Standard</v>
      </c>
      <c r="N1101" s="1" t="str">
        <f>_xlfn.XLOOKUP(D1101,Product_Dim!$A$2:$A$101,Product_Dim!$B$2:$B$101,"Not Found")</f>
        <v>Rugby Ball</v>
      </c>
      <c r="O1101" s="1" t="str">
        <f>_xlfn.XLOOKUP(D1101,Product_Dim!$A$2:$A$101,Product_Dim!$C$2:$C$101)</f>
        <v>Sports</v>
      </c>
      <c r="P1101" s="1">
        <f>_xlfn.XLOOKUP(D1101,Product_Dim!$A$2:$A$101,Product_Dim!$H$2:$H$101)</f>
        <v>212.26</v>
      </c>
      <c r="Q1101" s="1" t="str">
        <f>_xlfn.XLOOKUP(C1101,'Customer_Dim'!$A$2:$A$501,'Customer_Dim'!$I$2:$I$501)</f>
        <v>Silver</v>
      </c>
      <c r="R1101" s="1" t="str">
        <f>_xlfn.XLOOKUP(C1101,'Customer_Dim'!$A$2:$A$501,'Customer_Dim'!$D$2:$D$501)</f>
        <v>Female</v>
      </c>
      <c r="S1101" s="1" t="str">
        <f>_xlfn.XLOOKUP(C1101,'Customer_Dim'!$A$2:$A$501,'Customer_Dim'!$L$2:$L$501)</f>
        <v>Middle Age</v>
      </c>
      <c r="T1101" s="1" t="str">
        <f>_xlfn.XLOOKUP(E1101,Store_Dim!$A$2:$A$21,Store_Dim!$C$2:$C$21)</f>
        <v>East</v>
      </c>
      <c r="U1101" s="1" t="str">
        <f>_xlfn.XLOOKUP(E1101,Store_Dim!$A$2:$A$21,Store_Dim!$E$2:$E$21)</f>
        <v>Online</v>
      </c>
      <c r="V1101" s="1">
        <f>Table8[[#This Row],[Cost]]*Table8[[#This Row],[Quantity]]</f>
        <v>212.26</v>
      </c>
      <c r="W1101" s="1">
        <f>Table8[[#This Row],[Total_Amount]]-Table8[[#This Row],[Total Cost]]</f>
        <v>462.37560000000008</v>
      </c>
    </row>
    <row r="1102" spans="1:23" hidden="1" x14ac:dyDescent="0.25">
      <c r="A1102" t="s">
        <v>3391</v>
      </c>
      <c r="B1102" s="3">
        <v>45772</v>
      </c>
      <c r="C1102" t="s">
        <v>836</v>
      </c>
      <c r="D1102" t="s">
        <v>1614</v>
      </c>
      <c r="E1102" t="s">
        <v>1901</v>
      </c>
      <c r="F1102" s="4">
        <f>IF(ISBLANK(Sales_Fact[[#This Row],[Quantity]]),MEDIAN(Sales_Fact[Quantity]),Sales_Fact[[#This Row],[Quantity]])</f>
        <v>3</v>
      </c>
      <c r="G1102" s="1">
        <f>IF(ISBLANK(Sales_Fact[[#This Row],[Unit_Price]]),MEDIAN(Sales_Fact[Unit_Price]),Sales_Fact[[#This Row],[Unit_Price]])</f>
        <v>70.88</v>
      </c>
      <c r="H1102" s="2">
        <f>IF(ISBLANK(Sales_Fact[[#This Row],[Discount]]),MEDIAN(Sales_Fact[Discount]),Sales_Fact[[#This Row],[Discount]])</f>
        <v>0.27</v>
      </c>
      <c r="I1102" t="s">
        <v>1861</v>
      </c>
      <c r="J1102" s="1">
        <f>Sales_Fact[[#This Row],[Quantity2]]*Sales_Fact[[#This Row],[Unit_Price3]]*(1-Sales_Fact[[#This Row],[Discount4]])</f>
        <v>155.22719999999998</v>
      </c>
      <c r="K1102" s="1">
        <f>Sales_Fact[[#This Row],[Quantity2]]*Sales_Fact[[#This Row],[Unit_Price3]]</f>
        <v>212.64</v>
      </c>
      <c r="L1102" s="1">
        <f>Sales_Fact[[#This Row],[Gross Amount]]*Sales_Fact[[#This Row],[Discount4]]</f>
        <v>57.412799999999997</v>
      </c>
      <c r="M1102" s="1" t="str">
        <f>IF(Sales_Fact[[#This Row],[Total_Amount5]]&gt;1000,"High Value","Standard")</f>
        <v>Standard</v>
      </c>
      <c r="N1102" s="1" t="str">
        <f>_xlfn.XLOOKUP(D1102,Product_Dim!$A$2:$A$101,Product_Dim!$B$2:$B$101,"Not Found")</f>
        <v>Multi-Purpose Storage Box</v>
      </c>
      <c r="O1102" s="1" t="str">
        <f>_xlfn.XLOOKUP(D1102,Product_Dim!$A$2:$A$101,Product_Dim!$C$2:$C$101)</f>
        <v>Home</v>
      </c>
      <c r="P1102" s="1">
        <f>_xlfn.XLOOKUP(D1102,Product_Dim!$A$2:$A$101,Product_Dim!$H$2:$H$101)</f>
        <v>123.46</v>
      </c>
      <c r="Q1102" s="1" t="str">
        <f>_xlfn.XLOOKUP(C1102,'Customer_Dim'!$A$2:$A$501,'Customer_Dim'!$I$2:$I$501)</f>
        <v>Silver</v>
      </c>
      <c r="R1102" s="1" t="str">
        <f>_xlfn.XLOOKUP(C1102,'Customer_Dim'!$A$2:$A$501,'Customer_Dim'!$D$2:$D$501)</f>
        <v>Female</v>
      </c>
      <c r="S1102" s="1" t="str">
        <f>_xlfn.XLOOKUP(C1102,'Customer_Dim'!$A$2:$A$501,'Customer_Dim'!$L$2:$L$501)</f>
        <v>Middle Age</v>
      </c>
      <c r="T1102" s="1" t="str">
        <f>_xlfn.XLOOKUP(E1102,Store_Dim!$A$2:$A$21,Store_Dim!$C$2:$C$21)</f>
        <v>East</v>
      </c>
      <c r="U1102" s="1" t="str">
        <f>_xlfn.XLOOKUP(E1102,Store_Dim!$A$2:$A$21,Store_Dim!$E$2:$E$21)</f>
        <v>Online</v>
      </c>
      <c r="V1102" s="1">
        <f>Table8[[#This Row],[Cost]]*Table8[[#This Row],[Quantity]]</f>
        <v>370.38</v>
      </c>
      <c r="W1102" s="1">
        <f>Table8[[#This Row],[Total_Amount]]-Table8[[#This Row],[Total Cost]]</f>
        <v>-215.15280000000001</v>
      </c>
    </row>
    <row r="1103" spans="1:23" hidden="1" x14ac:dyDescent="0.25">
      <c r="A1103" t="s">
        <v>3081</v>
      </c>
      <c r="B1103" s="3">
        <v>45705</v>
      </c>
      <c r="C1103" t="s">
        <v>836</v>
      </c>
      <c r="D1103" t="s">
        <v>1824</v>
      </c>
      <c r="E1103" t="s">
        <v>1904</v>
      </c>
      <c r="F1103" s="4">
        <f>IF(ISBLANK(Sales_Fact[[#This Row],[Quantity]]),MEDIAN(Sales_Fact[Quantity]),Sales_Fact[[#This Row],[Quantity]])</f>
        <v>3</v>
      </c>
      <c r="G1103" s="1">
        <f>IF(ISBLANK(Sales_Fact[[#This Row],[Unit_Price]]),MEDIAN(Sales_Fact[Unit_Price]),Sales_Fact[[#This Row],[Unit_Price]])</f>
        <v>324.29000000000002</v>
      </c>
      <c r="H1103" s="2">
        <f>IF(ISBLANK(Sales_Fact[[#This Row],[Discount]]),MEDIAN(Sales_Fact[Discount]),Sales_Fact[[#This Row],[Discount]])</f>
        <v>0.16</v>
      </c>
      <c r="I1103" t="s">
        <v>1861</v>
      </c>
      <c r="J1103" s="1">
        <f>Sales_Fact[[#This Row],[Quantity2]]*Sales_Fact[[#This Row],[Unit_Price3]]*(1-Sales_Fact[[#This Row],[Discount4]])</f>
        <v>817.21080000000006</v>
      </c>
      <c r="K1103" s="1">
        <f>Sales_Fact[[#This Row],[Quantity2]]*Sales_Fact[[#This Row],[Unit_Price3]]</f>
        <v>972.87000000000012</v>
      </c>
      <c r="L1103" s="1">
        <f>Sales_Fact[[#This Row],[Gross Amount]]*Sales_Fact[[#This Row],[Discount4]]</f>
        <v>155.65920000000003</v>
      </c>
      <c r="M1103" s="1" t="str">
        <f>IF(Sales_Fact[[#This Row],[Total_Amount5]]&gt;1000,"High Value","Standard")</f>
        <v>Standard</v>
      </c>
      <c r="N1103" s="1" t="str">
        <f>_xlfn.XLOOKUP(D1103,Product_Dim!$A$2:$A$101,Product_Dim!$B$2:$B$101,"Not Found")</f>
        <v>Women's High Heels</v>
      </c>
      <c r="O1103" s="1" t="str">
        <f>_xlfn.XLOOKUP(D1103,Product_Dim!$A$2:$A$101,Product_Dim!$C$2:$C$101)</f>
        <v>Clothing</v>
      </c>
      <c r="P1103" s="1">
        <f>_xlfn.XLOOKUP(D1103,Product_Dim!$A$2:$A$101,Product_Dim!$H$2:$H$101)</f>
        <v>438.25</v>
      </c>
      <c r="Q1103" s="1" t="str">
        <f>_xlfn.XLOOKUP(C1103,'Customer_Dim'!$A$2:$A$501,'Customer_Dim'!$I$2:$I$501)</f>
        <v>Silver</v>
      </c>
      <c r="R1103" s="1" t="str">
        <f>_xlfn.XLOOKUP(C1103,'Customer_Dim'!$A$2:$A$501,'Customer_Dim'!$D$2:$D$501)</f>
        <v>Female</v>
      </c>
      <c r="S1103" s="1" t="str">
        <f>_xlfn.XLOOKUP(C1103,'Customer_Dim'!$A$2:$A$501,'Customer_Dim'!$L$2:$L$501)</f>
        <v>Middle Age</v>
      </c>
      <c r="T1103" s="1" t="str">
        <f>_xlfn.XLOOKUP(E1103,Store_Dim!$A$2:$A$21,Store_Dim!$C$2:$C$21)</f>
        <v>East</v>
      </c>
      <c r="U1103" s="1" t="str">
        <f>_xlfn.XLOOKUP(E1103,Store_Dim!$A$2:$A$21,Store_Dim!$E$2:$E$21)</f>
        <v>Online</v>
      </c>
      <c r="V1103" s="1">
        <f>Table8[[#This Row],[Cost]]*Table8[[#This Row],[Quantity]]</f>
        <v>1314.75</v>
      </c>
      <c r="W1103" s="1">
        <f>Table8[[#This Row],[Total_Amount]]-Table8[[#This Row],[Total Cost]]</f>
        <v>-497.53919999999994</v>
      </c>
    </row>
    <row r="1104" spans="1:23" x14ac:dyDescent="0.25">
      <c r="A1104" t="s">
        <v>3373</v>
      </c>
      <c r="B1104" s="3">
        <v>45569</v>
      </c>
      <c r="C1104" t="s">
        <v>836</v>
      </c>
      <c r="D1104" t="s">
        <v>1833</v>
      </c>
      <c r="E1104" t="s">
        <v>1931</v>
      </c>
      <c r="F1104" s="4">
        <f>IF(ISBLANK(Sales_Fact[[#This Row],[Quantity]]),MEDIAN(Sales_Fact[Quantity]),Sales_Fact[[#This Row],[Quantity]])</f>
        <v>4</v>
      </c>
      <c r="G1104" s="21">
        <f>IF(ISBLANK(Sales_Fact[[#This Row],[Unit_Price]]),MEDIAN(Sales_Fact[Unit_Price]),Sales_Fact[[#This Row],[Unit_Price]])</f>
        <v>243.92</v>
      </c>
      <c r="H1104" s="2">
        <f>IF(ISBLANK(Sales_Fact[[#This Row],[Discount]]),MEDIAN(Sales_Fact[Discount]),Sales_Fact[[#This Row],[Discount]])</f>
        <v>0.02</v>
      </c>
      <c r="I1104" t="s">
        <v>1868</v>
      </c>
      <c r="J1104" s="21">
        <f>Sales_Fact[[#This Row],[Quantity2]]*Sales_Fact[[#This Row],[Unit_Price3]]*(1-Sales_Fact[[#This Row],[Discount4]])</f>
        <v>956.16639999999995</v>
      </c>
      <c r="K1104" s="21">
        <f>Sales_Fact[[#This Row],[Quantity2]]*Sales_Fact[[#This Row],[Unit_Price3]]</f>
        <v>975.68</v>
      </c>
      <c r="L1104" s="21">
        <f>Sales_Fact[[#This Row],[Gross Amount]]*Sales_Fact[[#This Row],[Discount4]]</f>
        <v>19.5136</v>
      </c>
      <c r="M1104" s="1" t="str">
        <f>IF(Sales_Fact[[#This Row],[Total_Amount5]]&gt;1000,"High Value","Standard")</f>
        <v>Standard</v>
      </c>
      <c r="N1104" s="1" t="str">
        <f>_xlfn.XLOOKUP(D1104,Product_Dim!$A$2:$A$101,Product_Dim!$B$2:$B$101,"Not Found")</f>
        <v>Vitamin E Body Lotion</v>
      </c>
      <c r="O1104" s="1" t="str">
        <f>_xlfn.XLOOKUP(D1104,Product_Dim!$A$2:$A$101,Product_Dim!$C$2:$C$101)</f>
        <v>Beauty</v>
      </c>
      <c r="P1104" s="1">
        <f>_xlfn.XLOOKUP(D1104,Product_Dim!$A$2:$A$101,Product_Dim!$H$2:$H$101)</f>
        <v>358.47</v>
      </c>
      <c r="Q1104" s="1" t="str">
        <f>_xlfn.XLOOKUP(C1104,'Customer_Dim'!$A$2:$A$501,'Customer_Dim'!$I$2:$I$501)</f>
        <v>Silver</v>
      </c>
      <c r="R1104" s="1" t="str">
        <f>_xlfn.XLOOKUP(C1104,'Customer_Dim'!$A$2:$A$501,'Customer_Dim'!$D$2:$D$501)</f>
        <v>Female</v>
      </c>
      <c r="S1104" s="1" t="str">
        <f>_xlfn.XLOOKUP(C1104,'Customer_Dim'!$A$2:$A$501,'Customer_Dim'!$L$2:$L$501)</f>
        <v>Middle Age</v>
      </c>
      <c r="T1104" s="1" t="str">
        <f>_xlfn.XLOOKUP(E1104,Store_Dim!$A$2:$A$21,Store_Dim!$C$2:$C$21)</f>
        <v>South</v>
      </c>
      <c r="U1104" s="1" t="str">
        <f>_xlfn.XLOOKUP(E1104,Store_Dim!$A$2:$A$21,Store_Dim!$E$2:$E$21)</f>
        <v>Online</v>
      </c>
      <c r="V1104" s="21">
        <f>Table8[[#This Row],[Cost]]*Table8[[#This Row],[Quantity]]</f>
        <v>1433.88</v>
      </c>
      <c r="W1104" s="21">
        <f>Table8[[#This Row],[Total_Amount]]-Table8[[#This Row],[Total Cost]]</f>
        <v>-477.71360000000016</v>
      </c>
    </row>
    <row r="1105" spans="1:23" hidden="1" x14ac:dyDescent="0.25">
      <c r="A1105" t="s">
        <v>2740</v>
      </c>
      <c r="B1105" s="3">
        <v>45700</v>
      </c>
      <c r="C1105" t="s">
        <v>836</v>
      </c>
      <c r="D1105" t="s">
        <v>1591</v>
      </c>
      <c r="E1105" t="s">
        <v>1899</v>
      </c>
      <c r="F1105" s="4">
        <f>IF(ISBLANK(Sales_Fact[[#This Row],[Quantity]]),MEDIAN(Sales_Fact[Quantity]),Sales_Fact[[#This Row],[Quantity]])</f>
        <v>1</v>
      </c>
      <c r="G1105" s="1">
        <f>IF(ISBLANK(Sales_Fact[[#This Row],[Unit_Price]]),MEDIAN(Sales_Fact[Unit_Price]),Sales_Fact[[#This Row],[Unit_Price]])</f>
        <v>664.35</v>
      </c>
      <c r="H1105" s="2">
        <f>IF(ISBLANK(Sales_Fact[[#This Row],[Discount]]),MEDIAN(Sales_Fact[Discount]),Sales_Fact[[#This Row],[Discount]])</f>
        <v>0</v>
      </c>
      <c r="I1105" t="s">
        <v>1861</v>
      </c>
      <c r="J1105" s="1">
        <f>Sales_Fact[[#This Row],[Quantity2]]*Sales_Fact[[#This Row],[Unit_Price3]]*(1-Sales_Fact[[#This Row],[Discount4]])</f>
        <v>664.35</v>
      </c>
      <c r="K1105" s="1">
        <f>Sales_Fact[[#This Row],[Quantity2]]*Sales_Fact[[#This Row],[Unit_Price3]]</f>
        <v>664.35</v>
      </c>
      <c r="L1105" s="1">
        <f>Sales_Fact[[#This Row],[Gross Amount]]*Sales_Fact[[#This Row],[Discount4]]</f>
        <v>0</v>
      </c>
      <c r="M1105" s="1" t="str">
        <f>IF(Sales_Fact[[#This Row],[Total_Amount5]]&gt;1000,"High Value","Standard")</f>
        <v>Standard</v>
      </c>
      <c r="N1105" s="1" t="str">
        <f>_xlfn.XLOOKUP(D1105,Product_Dim!$A$2:$A$101,Product_Dim!$B$2:$B$101,"Not Found")</f>
        <v>USB-C Fast Charger</v>
      </c>
      <c r="O1105" s="1" t="str">
        <f>_xlfn.XLOOKUP(D1105,Product_Dim!$A$2:$A$101,Product_Dim!$C$2:$C$101)</f>
        <v>Electronics</v>
      </c>
      <c r="P1105" s="1">
        <f>_xlfn.XLOOKUP(D1105,Product_Dim!$A$2:$A$101,Product_Dim!$H$2:$H$101)</f>
        <v>242.23</v>
      </c>
      <c r="Q1105" s="1" t="str">
        <f>_xlfn.XLOOKUP(C1105,'Customer_Dim'!$A$2:$A$501,'Customer_Dim'!$I$2:$I$501)</f>
        <v>Silver</v>
      </c>
      <c r="R1105" s="1" t="str">
        <f>_xlfn.XLOOKUP(C1105,'Customer_Dim'!$A$2:$A$501,'Customer_Dim'!$D$2:$D$501)</f>
        <v>Female</v>
      </c>
      <c r="S1105" s="1" t="str">
        <f>_xlfn.XLOOKUP(C1105,'Customer_Dim'!$A$2:$A$501,'Customer_Dim'!$L$2:$L$501)</f>
        <v>Middle Age</v>
      </c>
      <c r="T1105" s="1" t="str">
        <f>_xlfn.XLOOKUP(E1105,Store_Dim!$A$2:$A$21,Store_Dim!$C$2:$C$21)</f>
        <v>East</v>
      </c>
      <c r="U1105" s="1" t="str">
        <f>_xlfn.XLOOKUP(E1105,Store_Dim!$A$2:$A$21,Store_Dim!$E$2:$E$21)</f>
        <v>Flagship</v>
      </c>
      <c r="V1105" s="1">
        <f>Table8[[#This Row],[Cost]]*Table8[[#This Row],[Quantity]]</f>
        <v>242.23</v>
      </c>
      <c r="W1105" s="1">
        <f>Table8[[#This Row],[Total_Amount]]-Table8[[#This Row],[Total Cost]]</f>
        <v>422.12</v>
      </c>
    </row>
    <row r="1106" spans="1:23" hidden="1" x14ac:dyDescent="0.25">
      <c r="A1106" t="s">
        <v>3363</v>
      </c>
      <c r="B1106" s="3">
        <v>45379</v>
      </c>
      <c r="C1106" t="s">
        <v>836</v>
      </c>
      <c r="D1106" t="s">
        <v>1848</v>
      </c>
      <c r="E1106" t="s">
        <v>1866</v>
      </c>
      <c r="F1106" s="4">
        <f>IF(ISBLANK(Sales_Fact[[#This Row],[Quantity]]),MEDIAN(Sales_Fact[Quantity]),Sales_Fact[[#This Row],[Quantity]])</f>
        <v>2</v>
      </c>
      <c r="G1106" s="1">
        <f>IF(ISBLANK(Sales_Fact[[#This Row],[Unit_Price]]),MEDIAN(Sales_Fact[Unit_Price]),Sales_Fact[[#This Row],[Unit_Price]])</f>
        <v>218.07</v>
      </c>
      <c r="H1106" s="2">
        <f>IF(ISBLANK(Sales_Fact[[#This Row],[Discount]]),MEDIAN(Sales_Fact[Discount]),Sales_Fact[[#This Row],[Discount]])</f>
        <v>0.19</v>
      </c>
      <c r="I1106" t="s">
        <v>1864</v>
      </c>
      <c r="J1106" s="1">
        <f>Sales_Fact[[#This Row],[Quantity2]]*Sales_Fact[[#This Row],[Unit_Price3]]*(1-Sales_Fact[[#This Row],[Discount4]])</f>
        <v>353.27340000000004</v>
      </c>
      <c r="K1106" s="1">
        <f>Sales_Fact[[#This Row],[Quantity2]]*Sales_Fact[[#This Row],[Unit_Price3]]</f>
        <v>436.14</v>
      </c>
      <c r="L1106" s="1">
        <f>Sales_Fact[[#This Row],[Gross Amount]]*Sales_Fact[[#This Row],[Discount4]]</f>
        <v>82.866600000000005</v>
      </c>
      <c r="M1106" s="1" t="str">
        <f>IF(Sales_Fact[[#This Row],[Total_Amount5]]&gt;1000,"High Value","Standard")</f>
        <v>Standard</v>
      </c>
      <c r="N1106" s="1" t="str">
        <f>_xlfn.XLOOKUP(D1106,Product_Dim!$A$2:$A$101,Product_Dim!$B$2:$B$101,"Not Found")</f>
        <v>Stainless Steel Cookware Set</v>
      </c>
      <c r="O1106" s="1" t="str">
        <f>_xlfn.XLOOKUP(D1106,Product_Dim!$A$2:$A$101,Product_Dim!$C$2:$C$101)</f>
        <v>Home</v>
      </c>
      <c r="P1106" s="1">
        <f>_xlfn.XLOOKUP(D1106,Product_Dim!$A$2:$A$101,Product_Dim!$H$2:$H$101)</f>
        <v>201.41</v>
      </c>
      <c r="Q1106" s="1" t="str">
        <f>_xlfn.XLOOKUP(C1106,'Customer_Dim'!$A$2:$A$501,'Customer_Dim'!$I$2:$I$501)</f>
        <v>Silver</v>
      </c>
      <c r="R1106" s="1" t="str">
        <f>_xlfn.XLOOKUP(C1106,'Customer_Dim'!$A$2:$A$501,'Customer_Dim'!$D$2:$D$501)</f>
        <v>Female</v>
      </c>
      <c r="S1106" s="1" t="str">
        <f>_xlfn.XLOOKUP(C1106,'Customer_Dim'!$A$2:$A$501,'Customer_Dim'!$L$2:$L$501)</f>
        <v>Middle Age</v>
      </c>
      <c r="T1106" s="1" t="str">
        <f>_xlfn.XLOOKUP(E1106,Store_Dim!$A$2:$A$21,Store_Dim!$C$2:$C$21)</f>
        <v>West</v>
      </c>
      <c r="U1106" s="1" t="str">
        <f>_xlfn.XLOOKUP(E1106,Store_Dim!$A$2:$A$21,Store_Dim!$E$2:$E$21)</f>
        <v>Online</v>
      </c>
      <c r="V1106" s="1">
        <f>Table8[[#This Row],[Cost]]*Table8[[#This Row],[Quantity]]</f>
        <v>402.82</v>
      </c>
      <c r="W1106" s="1">
        <f>Table8[[#This Row],[Total_Amount]]-Table8[[#This Row],[Total Cost]]</f>
        <v>-49.546599999999955</v>
      </c>
    </row>
    <row r="1107" spans="1:23" hidden="1" x14ac:dyDescent="0.25">
      <c r="A1107" t="s">
        <v>2170</v>
      </c>
      <c r="B1107" s="3">
        <v>45518</v>
      </c>
      <c r="C1107" t="s">
        <v>839</v>
      </c>
      <c r="D1107" t="s">
        <v>1803</v>
      </c>
      <c r="E1107" t="s">
        <v>1896</v>
      </c>
      <c r="F1107" s="4">
        <f>IF(ISBLANK(Sales_Fact[[#This Row],[Quantity]]),MEDIAN(Sales_Fact[Quantity]),Sales_Fact[[#This Row],[Quantity]])</f>
        <v>4</v>
      </c>
      <c r="G1107" s="1">
        <f>IF(ISBLANK(Sales_Fact[[#This Row],[Unit_Price]]),MEDIAN(Sales_Fact[Unit_Price]),Sales_Fact[[#This Row],[Unit_Price]])</f>
        <v>921.83</v>
      </c>
      <c r="H1107" s="2">
        <f>IF(ISBLANK(Sales_Fact[[#This Row],[Discount]]),MEDIAN(Sales_Fact[Discount]),Sales_Fact[[#This Row],[Discount]])</f>
        <v>0.27</v>
      </c>
      <c r="I1107" t="s">
        <v>1861</v>
      </c>
      <c r="J1107" s="1">
        <f>Sales_Fact[[#This Row],[Quantity2]]*Sales_Fact[[#This Row],[Unit_Price3]]*(1-Sales_Fact[[#This Row],[Discount4]])</f>
        <v>2691.7436000000002</v>
      </c>
      <c r="K1107" s="1">
        <f>Sales_Fact[[#This Row],[Quantity2]]*Sales_Fact[[#This Row],[Unit_Price3]]</f>
        <v>3687.32</v>
      </c>
      <c r="L1107" s="1">
        <f>Sales_Fact[[#This Row],[Gross Amount]]*Sales_Fact[[#This Row],[Discount4]]</f>
        <v>995.57640000000015</v>
      </c>
      <c r="M1107" s="1" t="str">
        <f>IF(Sales_Fact[[#This Row],[Total_Amount5]]&gt;1000,"High Value","Standard")</f>
        <v>High Value</v>
      </c>
      <c r="N1107" s="1" t="str">
        <f>_xlfn.XLOOKUP(D1107,Product_Dim!$A$2:$A$101,Product_Dim!$B$2:$B$101,"Not Found")</f>
        <v>Wooden Bookshelf</v>
      </c>
      <c r="O1107" s="1" t="str">
        <f>_xlfn.XLOOKUP(D1107,Product_Dim!$A$2:$A$101,Product_Dim!$C$2:$C$101)</f>
        <v>Home</v>
      </c>
      <c r="P1107" s="1">
        <f>_xlfn.XLOOKUP(D1107,Product_Dim!$A$2:$A$101,Product_Dim!$H$2:$H$101)</f>
        <v>388.46</v>
      </c>
      <c r="Q1107" s="1" t="str">
        <f>_xlfn.XLOOKUP(C1107,'Customer_Dim'!$A$2:$A$501,'Customer_Dim'!$I$2:$I$501)</f>
        <v>Platinum</v>
      </c>
      <c r="R1107" s="1" t="str">
        <f>_xlfn.XLOOKUP(C1107,'Customer_Dim'!$A$2:$A$501,'Customer_Dim'!$D$2:$D$501)</f>
        <v>Female</v>
      </c>
      <c r="S1107" s="1" t="str">
        <f>_xlfn.XLOOKUP(C1107,'Customer_Dim'!$A$2:$A$501,'Customer_Dim'!$L$2:$L$501)</f>
        <v>Senior</v>
      </c>
      <c r="T1107" s="1" t="str">
        <f>_xlfn.XLOOKUP(E1107,Store_Dim!$A$2:$A$21,Store_Dim!$C$2:$C$21)</f>
        <v>East</v>
      </c>
      <c r="U1107" s="1" t="str">
        <f>_xlfn.XLOOKUP(E1107,Store_Dim!$A$2:$A$21,Store_Dim!$E$2:$E$21)</f>
        <v>Flagship</v>
      </c>
      <c r="V1107" s="1">
        <f>Table8[[#This Row],[Cost]]*Table8[[#This Row],[Quantity]]</f>
        <v>1553.84</v>
      </c>
      <c r="W1107" s="1">
        <f>Table8[[#This Row],[Total_Amount]]-Table8[[#This Row],[Total Cost]]</f>
        <v>1137.9036000000003</v>
      </c>
    </row>
    <row r="1108" spans="1:23" hidden="1" x14ac:dyDescent="0.25">
      <c r="A1108" t="s">
        <v>2616</v>
      </c>
      <c r="B1108" s="3">
        <v>45225</v>
      </c>
      <c r="C1108" t="s">
        <v>839</v>
      </c>
      <c r="D1108" t="s">
        <v>1824</v>
      </c>
      <c r="E1108" t="s">
        <v>1879</v>
      </c>
      <c r="F1108" s="4">
        <f>IF(ISBLANK(Sales_Fact[[#This Row],[Quantity]]),MEDIAN(Sales_Fact[Quantity]),Sales_Fact[[#This Row],[Quantity]])</f>
        <v>3</v>
      </c>
      <c r="G1108" s="1">
        <f>IF(ISBLANK(Sales_Fact[[#This Row],[Unit_Price]]),MEDIAN(Sales_Fact[Unit_Price]),Sales_Fact[[#This Row],[Unit_Price]])</f>
        <v>326.2</v>
      </c>
      <c r="H1108" s="2">
        <f>IF(ISBLANK(Sales_Fact[[#This Row],[Discount]]),MEDIAN(Sales_Fact[Discount]),Sales_Fact[[#This Row],[Discount]])</f>
        <v>0.22</v>
      </c>
      <c r="I1108" t="s">
        <v>1864</v>
      </c>
      <c r="J1108" s="1">
        <f>Sales_Fact[[#This Row],[Quantity2]]*Sales_Fact[[#This Row],[Unit_Price3]]*(1-Sales_Fact[[#This Row],[Discount4]])</f>
        <v>763.30799999999999</v>
      </c>
      <c r="K1108" s="1">
        <f>Sales_Fact[[#This Row],[Quantity2]]*Sales_Fact[[#This Row],[Unit_Price3]]</f>
        <v>978.59999999999991</v>
      </c>
      <c r="L1108" s="1">
        <f>Sales_Fact[[#This Row],[Gross Amount]]*Sales_Fact[[#This Row],[Discount4]]</f>
        <v>215.29199999999997</v>
      </c>
      <c r="M1108" s="1" t="str">
        <f>IF(Sales_Fact[[#This Row],[Total_Amount5]]&gt;1000,"High Value","Standard")</f>
        <v>Standard</v>
      </c>
      <c r="N1108" s="1" t="str">
        <f>_xlfn.XLOOKUP(D1108,Product_Dim!$A$2:$A$101,Product_Dim!$B$2:$B$101,"Not Found")</f>
        <v>Women's High Heels</v>
      </c>
      <c r="O1108" s="1" t="str">
        <f>_xlfn.XLOOKUP(D1108,Product_Dim!$A$2:$A$101,Product_Dim!$C$2:$C$101)</f>
        <v>Clothing</v>
      </c>
      <c r="P1108" s="1">
        <f>_xlfn.XLOOKUP(D1108,Product_Dim!$A$2:$A$101,Product_Dim!$H$2:$H$101)</f>
        <v>438.25</v>
      </c>
      <c r="Q1108" s="1" t="str">
        <f>_xlfn.XLOOKUP(C1108,'Customer_Dim'!$A$2:$A$501,'Customer_Dim'!$I$2:$I$501)</f>
        <v>Platinum</v>
      </c>
      <c r="R1108" s="1" t="str">
        <f>_xlfn.XLOOKUP(C1108,'Customer_Dim'!$A$2:$A$501,'Customer_Dim'!$D$2:$D$501)</f>
        <v>Female</v>
      </c>
      <c r="S1108" s="1" t="str">
        <f>_xlfn.XLOOKUP(C1108,'Customer_Dim'!$A$2:$A$501,'Customer_Dim'!$L$2:$L$501)</f>
        <v>Senior</v>
      </c>
      <c r="T1108" s="1" t="str">
        <f>_xlfn.XLOOKUP(E1108,Store_Dim!$A$2:$A$21,Store_Dim!$C$2:$C$21)</f>
        <v>East</v>
      </c>
      <c r="U1108" s="1" t="str">
        <f>_xlfn.XLOOKUP(E1108,Store_Dim!$A$2:$A$21,Store_Dim!$E$2:$E$21)</f>
        <v>Flagship</v>
      </c>
      <c r="V1108" s="1">
        <f>Table8[[#This Row],[Cost]]*Table8[[#This Row],[Quantity]]</f>
        <v>1314.75</v>
      </c>
      <c r="W1108" s="1">
        <f>Table8[[#This Row],[Total_Amount]]-Table8[[#This Row],[Total Cost]]</f>
        <v>-551.44200000000001</v>
      </c>
    </row>
    <row r="1109" spans="1:23" hidden="1" x14ac:dyDescent="0.25">
      <c r="A1109" t="s">
        <v>2408</v>
      </c>
      <c r="B1109" s="3">
        <v>45766</v>
      </c>
      <c r="C1109" t="s">
        <v>842</v>
      </c>
      <c r="D1109" t="s">
        <v>1677</v>
      </c>
      <c r="E1109" t="s">
        <v>1909</v>
      </c>
      <c r="F1109" s="4">
        <f>IF(ISBLANK(Sales_Fact[[#This Row],[Quantity]]),MEDIAN(Sales_Fact[Quantity]),Sales_Fact[[#This Row],[Quantity]])</f>
        <v>1</v>
      </c>
      <c r="G1109" s="1">
        <f>IF(ISBLANK(Sales_Fact[[#This Row],[Unit_Price]]),MEDIAN(Sales_Fact[Unit_Price]),Sales_Fact[[#This Row],[Unit_Price]])</f>
        <v>244.25</v>
      </c>
      <c r="H1109" s="2">
        <f>IF(ISBLANK(Sales_Fact[[#This Row],[Discount]]),MEDIAN(Sales_Fact[Discount]),Sales_Fact[[#This Row],[Discount]])</f>
        <v>0.09</v>
      </c>
      <c r="I1109" t="s">
        <v>1864</v>
      </c>
      <c r="J1109" s="1">
        <f>Sales_Fact[[#This Row],[Quantity2]]*Sales_Fact[[#This Row],[Unit_Price3]]*(1-Sales_Fact[[#This Row],[Discount4]])</f>
        <v>222.26750000000001</v>
      </c>
      <c r="K1109" s="1">
        <f>Sales_Fact[[#This Row],[Quantity2]]*Sales_Fact[[#This Row],[Unit_Price3]]</f>
        <v>244.25</v>
      </c>
      <c r="L1109" s="1">
        <f>Sales_Fact[[#This Row],[Gross Amount]]*Sales_Fact[[#This Row],[Discount4]]</f>
        <v>21.982499999999998</v>
      </c>
      <c r="M1109" s="1" t="str">
        <f>IF(Sales_Fact[[#This Row],[Total_Amount5]]&gt;1000,"High Value","Standard")</f>
        <v>Standard</v>
      </c>
      <c r="N1109" s="1" t="str">
        <f>_xlfn.XLOOKUP(D1109,Product_Dim!$A$2:$A$101,Product_Dim!$B$2:$B$101,"Not Found")</f>
        <v>Smart Home WiFi Camera</v>
      </c>
      <c r="O1109" s="1" t="str">
        <f>_xlfn.XLOOKUP(D1109,Product_Dim!$A$2:$A$101,Product_Dim!$C$2:$C$101)</f>
        <v>Electronics</v>
      </c>
      <c r="P1109" s="1">
        <f>_xlfn.XLOOKUP(D1109,Product_Dim!$A$2:$A$101,Product_Dim!$H$2:$H$101)</f>
        <v>450.71</v>
      </c>
      <c r="Q1109" s="1" t="str">
        <f>_xlfn.XLOOKUP(C1109,'Customer_Dim'!$A$2:$A$501,'Customer_Dim'!$I$2:$I$501)</f>
        <v>Silver</v>
      </c>
      <c r="R1109" s="1" t="str">
        <f>_xlfn.XLOOKUP(C1109,'Customer_Dim'!$A$2:$A$501,'Customer_Dim'!$D$2:$D$501)</f>
        <v>Female</v>
      </c>
      <c r="S1109" s="1" t="str">
        <f>_xlfn.XLOOKUP(C1109,'Customer_Dim'!$A$2:$A$501,'Customer_Dim'!$L$2:$L$501)</f>
        <v>Young</v>
      </c>
      <c r="T1109" s="1" t="str">
        <f>_xlfn.XLOOKUP(E1109,Store_Dim!$A$2:$A$21,Store_Dim!$C$2:$C$21)</f>
        <v>South</v>
      </c>
      <c r="U1109" s="1" t="str">
        <f>_xlfn.XLOOKUP(E1109,Store_Dim!$A$2:$A$21,Store_Dim!$E$2:$E$21)</f>
        <v>Outlet</v>
      </c>
      <c r="V1109" s="1">
        <f>Table8[[#This Row],[Cost]]*Table8[[#This Row],[Quantity]]</f>
        <v>450.71</v>
      </c>
      <c r="W1109" s="1">
        <f>Table8[[#This Row],[Total_Amount]]-Table8[[#This Row],[Total Cost]]</f>
        <v>-228.44249999999997</v>
      </c>
    </row>
    <row r="1110" spans="1:23" x14ac:dyDescent="0.25">
      <c r="A1110" t="s">
        <v>3724</v>
      </c>
      <c r="B1110" s="3">
        <v>45681</v>
      </c>
      <c r="C1110" t="s">
        <v>842</v>
      </c>
      <c r="D1110" t="s">
        <v>1800</v>
      </c>
      <c r="E1110" t="s">
        <v>1879</v>
      </c>
      <c r="F1110" s="4">
        <f>IF(ISBLANK(Sales_Fact[[#This Row],[Quantity]]),MEDIAN(Sales_Fact[Quantity]),Sales_Fact[[#This Row],[Quantity]])</f>
        <v>3</v>
      </c>
      <c r="G1110" s="21">
        <f>IF(ISBLANK(Sales_Fact[[#This Row],[Unit_Price]]),MEDIAN(Sales_Fact[Unit_Price]),Sales_Fact[[#This Row],[Unit_Price]])</f>
        <v>808.87</v>
      </c>
      <c r="H1110" s="2">
        <f>IF(ISBLANK(Sales_Fact[[#This Row],[Discount]]),MEDIAN(Sales_Fact[Discount]),Sales_Fact[[#This Row],[Discount]])</f>
        <v>0.12</v>
      </c>
      <c r="I1110" t="s">
        <v>1861</v>
      </c>
      <c r="J1110" s="21">
        <f>Sales_Fact[[#This Row],[Quantity2]]*Sales_Fact[[#This Row],[Unit_Price3]]*(1-Sales_Fact[[#This Row],[Discount4]])</f>
        <v>2135.4168</v>
      </c>
      <c r="K1110" s="21">
        <f>Sales_Fact[[#This Row],[Quantity2]]*Sales_Fact[[#This Row],[Unit_Price3]]</f>
        <v>2426.61</v>
      </c>
      <c r="L1110" s="21">
        <f>Sales_Fact[[#This Row],[Gross Amount]]*Sales_Fact[[#This Row],[Discount4]]</f>
        <v>291.19319999999999</v>
      </c>
      <c r="M1110" s="1" t="str">
        <f>IF(Sales_Fact[[#This Row],[Total_Amount5]]&gt;1000,"High Value","Standard")</f>
        <v>High Value</v>
      </c>
      <c r="N1110" s="1" t="str">
        <f>_xlfn.XLOOKUP(D1110,Product_Dim!$A$2:$A$101,Product_Dim!$B$2:$B$101,"Not Found")</f>
        <v>Hydrating Face Cleanser</v>
      </c>
      <c r="O1110" s="1" t="str">
        <f>_xlfn.XLOOKUP(D1110,Product_Dim!$A$2:$A$101,Product_Dim!$C$2:$C$101)</f>
        <v>Beauty</v>
      </c>
      <c r="P1110" s="1">
        <f>_xlfn.XLOOKUP(D1110,Product_Dim!$A$2:$A$101,Product_Dim!$H$2:$H$101)</f>
        <v>242.96499999999997</v>
      </c>
      <c r="Q1110" s="1" t="str">
        <f>_xlfn.XLOOKUP(C1110,'Customer_Dim'!$A$2:$A$501,'Customer_Dim'!$I$2:$I$501)</f>
        <v>Silver</v>
      </c>
      <c r="R1110" s="1" t="str">
        <f>_xlfn.XLOOKUP(C1110,'Customer_Dim'!$A$2:$A$501,'Customer_Dim'!$D$2:$D$501)</f>
        <v>Female</v>
      </c>
      <c r="S1110" s="1" t="str">
        <f>_xlfn.XLOOKUP(C1110,'Customer_Dim'!$A$2:$A$501,'Customer_Dim'!$L$2:$L$501)</f>
        <v>Young</v>
      </c>
      <c r="T1110" s="1" t="str">
        <f>_xlfn.XLOOKUP(E1110,Store_Dim!$A$2:$A$21,Store_Dim!$C$2:$C$21)</f>
        <v>East</v>
      </c>
      <c r="U1110" s="1" t="str">
        <f>_xlfn.XLOOKUP(E1110,Store_Dim!$A$2:$A$21,Store_Dim!$E$2:$E$21)</f>
        <v>Flagship</v>
      </c>
      <c r="V1110" s="21">
        <f>Table8[[#This Row],[Cost]]*Table8[[#This Row],[Quantity]]</f>
        <v>728.89499999999998</v>
      </c>
      <c r="W1110" s="21">
        <f>Table8[[#This Row],[Total_Amount]]-Table8[[#This Row],[Total Cost]]</f>
        <v>1406.5218</v>
      </c>
    </row>
    <row r="1111" spans="1:23" hidden="1" x14ac:dyDescent="0.25">
      <c r="A1111" t="s">
        <v>3830</v>
      </c>
      <c r="B1111" s="3">
        <v>45679</v>
      </c>
      <c r="C1111" t="s">
        <v>842</v>
      </c>
      <c r="D1111" t="s">
        <v>1791</v>
      </c>
      <c r="E1111" t="s">
        <v>1901</v>
      </c>
      <c r="F1111" s="4">
        <f>IF(ISBLANK(Sales_Fact[[#This Row],[Quantity]]),MEDIAN(Sales_Fact[Quantity]),Sales_Fact[[#This Row],[Quantity]])</f>
        <v>3</v>
      </c>
      <c r="G1111" s="1">
        <f>IF(ISBLANK(Sales_Fact[[#This Row],[Unit_Price]]),MEDIAN(Sales_Fact[Unit_Price]),Sales_Fact[[#This Row],[Unit_Price]])</f>
        <v>826.15</v>
      </c>
      <c r="H1111" s="2">
        <f>IF(ISBLANK(Sales_Fact[[#This Row],[Discount]]),MEDIAN(Sales_Fact[Discount]),Sales_Fact[[#This Row],[Discount]])</f>
        <v>0</v>
      </c>
      <c r="I1111" t="s">
        <v>1864</v>
      </c>
      <c r="J1111" s="1">
        <f>Sales_Fact[[#This Row],[Quantity2]]*Sales_Fact[[#This Row],[Unit_Price3]]*(1-Sales_Fact[[#This Row],[Discount4]])</f>
        <v>2478.4499999999998</v>
      </c>
      <c r="K1111" s="1">
        <f>Sales_Fact[[#This Row],[Quantity2]]*Sales_Fact[[#This Row],[Unit_Price3]]</f>
        <v>2478.4499999999998</v>
      </c>
      <c r="L1111" s="1">
        <f>Sales_Fact[[#This Row],[Gross Amount]]*Sales_Fact[[#This Row],[Discount4]]</f>
        <v>0</v>
      </c>
      <c r="M1111" s="1" t="str">
        <f>IF(Sales_Fact[[#This Row],[Total_Amount5]]&gt;1000,"High Value","Standard")</f>
        <v>High Value</v>
      </c>
      <c r="N1111" s="1" t="str">
        <f>_xlfn.XLOOKUP(D1111,Product_Dim!$A$2:$A$101,Product_Dim!$B$2:$B$101,"Not Found")</f>
        <v>Wall-Mounted Spice Rack</v>
      </c>
      <c r="O1111" s="1" t="str">
        <f>_xlfn.XLOOKUP(D1111,Product_Dim!$A$2:$A$101,Product_Dim!$C$2:$C$101)</f>
        <v>Home</v>
      </c>
      <c r="P1111" s="1">
        <f>_xlfn.XLOOKUP(D1111,Product_Dim!$A$2:$A$101,Product_Dim!$H$2:$H$101)</f>
        <v>143.43</v>
      </c>
      <c r="Q1111" s="1" t="str">
        <f>_xlfn.XLOOKUP(C1111,'Customer_Dim'!$A$2:$A$501,'Customer_Dim'!$I$2:$I$501)</f>
        <v>Silver</v>
      </c>
      <c r="R1111" s="1" t="str">
        <f>_xlfn.XLOOKUP(C1111,'Customer_Dim'!$A$2:$A$501,'Customer_Dim'!$D$2:$D$501)</f>
        <v>Female</v>
      </c>
      <c r="S1111" s="1" t="str">
        <f>_xlfn.XLOOKUP(C1111,'Customer_Dim'!$A$2:$A$501,'Customer_Dim'!$L$2:$L$501)</f>
        <v>Young</v>
      </c>
      <c r="T1111" s="1" t="str">
        <f>_xlfn.XLOOKUP(E1111,Store_Dim!$A$2:$A$21,Store_Dim!$C$2:$C$21)</f>
        <v>East</v>
      </c>
      <c r="U1111" s="1" t="str">
        <f>_xlfn.XLOOKUP(E1111,Store_Dim!$A$2:$A$21,Store_Dim!$E$2:$E$21)</f>
        <v>Online</v>
      </c>
      <c r="V1111" s="1">
        <f>Table8[[#This Row],[Cost]]*Table8[[#This Row],[Quantity]]</f>
        <v>430.29</v>
      </c>
      <c r="W1111" s="1">
        <f>Table8[[#This Row],[Total_Amount]]-Table8[[#This Row],[Total Cost]]</f>
        <v>2048.16</v>
      </c>
    </row>
    <row r="1112" spans="1:23" hidden="1" x14ac:dyDescent="0.25">
      <c r="A1112" t="s">
        <v>3234</v>
      </c>
      <c r="B1112" s="3">
        <v>45249</v>
      </c>
      <c r="C1112" t="s">
        <v>842</v>
      </c>
      <c r="D1112" t="s">
        <v>1695</v>
      </c>
      <c r="E1112" t="s">
        <v>1890</v>
      </c>
      <c r="F1112" s="4">
        <f>IF(ISBLANK(Sales_Fact[[#This Row],[Quantity]]),MEDIAN(Sales_Fact[Quantity]),Sales_Fact[[#This Row],[Quantity]])</f>
        <v>3</v>
      </c>
      <c r="G1112" s="1">
        <f>IF(ISBLANK(Sales_Fact[[#This Row],[Unit_Price]]),MEDIAN(Sales_Fact[Unit_Price]),Sales_Fact[[#This Row],[Unit_Price]])</f>
        <v>631.20000000000005</v>
      </c>
      <c r="H1112" s="2">
        <f>IF(ISBLANK(Sales_Fact[[#This Row],[Discount]]),MEDIAN(Sales_Fact[Discount]),Sales_Fact[[#This Row],[Discount]])</f>
        <v>0.24</v>
      </c>
      <c r="I1112" t="s">
        <v>1861</v>
      </c>
      <c r="J1112" s="1">
        <f>Sales_Fact[[#This Row],[Quantity2]]*Sales_Fact[[#This Row],[Unit_Price3]]*(1-Sales_Fact[[#This Row],[Discount4]])</f>
        <v>1439.1360000000002</v>
      </c>
      <c r="K1112" s="1">
        <f>Sales_Fact[[#This Row],[Quantity2]]*Sales_Fact[[#This Row],[Unit_Price3]]</f>
        <v>1893.6000000000001</v>
      </c>
      <c r="L1112" s="1">
        <f>Sales_Fact[[#This Row],[Gross Amount]]*Sales_Fact[[#This Row],[Discount4]]</f>
        <v>454.464</v>
      </c>
      <c r="M1112" s="1" t="str">
        <f>IF(Sales_Fact[[#This Row],[Total_Amount5]]&gt;1000,"High Value","Standard")</f>
        <v>High Value</v>
      </c>
      <c r="N1112" s="1" t="str">
        <f>_xlfn.XLOOKUP(D1112,Product_Dim!$A$2:$A$101,Product_Dim!$B$2:$B$101,"Not Found")</f>
        <v>Car Dashboard Phone Holder</v>
      </c>
      <c r="O1112" s="1" t="str">
        <f>_xlfn.XLOOKUP(D1112,Product_Dim!$A$2:$A$101,Product_Dim!$C$2:$C$101)</f>
        <v>Electronics</v>
      </c>
      <c r="P1112" s="1">
        <f>_xlfn.XLOOKUP(D1112,Product_Dim!$A$2:$A$101,Product_Dim!$H$2:$H$101)</f>
        <v>177.98</v>
      </c>
      <c r="Q1112" s="1" t="str">
        <f>_xlfn.XLOOKUP(C1112,'Customer_Dim'!$A$2:$A$501,'Customer_Dim'!$I$2:$I$501)</f>
        <v>Silver</v>
      </c>
      <c r="R1112" s="1" t="str">
        <f>_xlfn.XLOOKUP(C1112,'Customer_Dim'!$A$2:$A$501,'Customer_Dim'!$D$2:$D$501)</f>
        <v>Female</v>
      </c>
      <c r="S1112" s="1" t="str">
        <f>_xlfn.XLOOKUP(C1112,'Customer_Dim'!$A$2:$A$501,'Customer_Dim'!$L$2:$L$501)</f>
        <v>Young</v>
      </c>
      <c r="T1112" s="1" t="str">
        <f>_xlfn.XLOOKUP(E1112,Store_Dim!$A$2:$A$21,Store_Dim!$C$2:$C$21)</f>
        <v>South</v>
      </c>
      <c r="U1112" s="1" t="str">
        <f>_xlfn.XLOOKUP(E1112,Store_Dim!$A$2:$A$21,Store_Dim!$E$2:$E$21)</f>
        <v>Flagship</v>
      </c>
      <c r="V1112" s="1">
        <f>Table8[[#This Row],[Cost]]*Table8[[#This Row],[Quantity]]</f>
        <v>533.93999999999994</v>
      </c>
      <c r="W1112" s="1">
        <f>Table8[[#This Row],[Total_Amount]]-Table8[[#This Row],[Total Cost]]</f>
        <v>905.19600000000025</v>
      </c>
    </row>
    <row r="1113" spans="1:23" hidden="1" x14ac:dyDescent="0.25">
      <c r="A1113" t="s">
        <v>2168</v>
      </c>
      <c r="B1113" s="3">
        <v>45829</v>
      </c>
      <c r="C1113" t="s">
        <v>845</v>
      </c>
      <c r="D1113" t="s">
        <v>1585</v>
      </c>
      <c r="E1113" t="s">
        <v>1896</v>
      </c>
      <c r="F1113" s="4">
        <f>IF(ISBLANK(Sales_Fact[[#This Row],[Quantity]]),MEDIAN(Sales_Fact[Quantity]),Sales_Fact[[#This Row],[Quantity]])</f>
        <v>1</v>
      </c>
      <c r="G1113" s="1">
        <f>IF(ISBLANK(Sales_Fact[[#This Row],[Unit_Price]]),MEDIAN(Sales_Fact[Unit_Price]),Sales_Fact[[#This Row],[Unit_Price]])</f>
        <v>937.01</v>
      </c>
      <c r="H1113" s="2">
        <f>IF(ISBLANK(Sales_Fact[[#This Row],[Discount]]),MEDIAN(Sales_Fact[Discount]),Sales_Fact[[#This Row],[Discount]])</f>
        <v>7.0000000000000007E-2</v>
      </c>
      <c r="I1113" t="s">
        <v>1868</v>
      </c>
      <c r="J1113" s="1">
        <f>Sales_Fact[[#This Row],[Quantity2]]*Sales_Fact[[#This Row],[Unit_Price3]]*(1-Sales_Fact[[#This Row],[Discount4]])</f>
        <v>871.41929999999991</v>
      </c>
      <c r="K1113" s="1">
        <f>Sales_Fact[[#This Row],[Quantity2]]*Sales_Fact[[#This Row],[Unit_Price3]]</f>
        <v>937.01</v>
      </c>
      <c r="L1113" s="1">
        <f>Sales_Fact[[#This Row],[Gross Amount]]*Sales_Fact[[#This Row],[Discount4]]</f>
        <v>65.590700000000012</v>
      </c>
      <c r="M1113" s="1" t="str">
        <f>IF(Sales_Fact[[#This Row],[Total_Amount5]]&gt;1000,"High Value","Standard")</f>
        <v>Standard</v>
      </c>
      <c r="N1113" s="1" t="str">
        <f>_xlfn.XLOOKUP(D1113,Product_Dim!$A$2:$A$101,Product_Dim!$B$2:$B$101,"Not Found")</f>
        <v>HD Smart TV Stick</v>
      </c>
      <c r="O1113" s="1" t="str">
        <f>_xlfn.XLOOKUP(D1113,Product_Dim!$A$2:$A$101,Product_Dim!$C$2:$C$101)</f>
        <v>Electronics</v>
      </c>
      <c r="P1113" s="1">
        <f>_xlfn.XLOOKUP(D1113,Product_Dim!$A$2:$A$101,Product_Dim!$H$2:$H$101)</f>
        <v>449.4</v>
      </c>
      <c r="Q1113" s="1" t="str">
        <f>_xlfn.XLOOKUP(C1113,'Customer_Dim'!$A$2:$A$501,'Customer_Dim'!$I$2:$I$501)</f>
        <v>Silver</v>
      </c>
      <c r="R1113" s="1" t="str">
        <f>_xlfn.XLOOKUP(C1113,'Customer_Dim'!$A$2:$A$501,'Customer_Dim'!$D$2:$D$501)</f>
        <v>Female</v>
      </c>
      <c r="S1113" s="1" t="str">
        <f>_xlfn.XLOOKUP(C1113,'Customer_Dim'!$A$2:$A$501,'Customer_Dim'!$L$2:$L$501)</f>
        <v>Senior</v>
      </c>
      <c r="T1113" s="1" t="str">
        <f>_xlfn.XLOOKUP(E1113,Store_Dim!$A$2:$A$21,Store_Dim!$C$2:$C$21)</f>
        <v>East</v>
      </c>
      <c r="U1113" s="1" t="str">
        <f>_xlfn.XLOOKUP(E1113,Store_Dim!$A$2:$A$21,Store_Dim!$E$2:$E$21)</f>
        <v>Flagship</v>
      </c>
      <c r="V1113" s="1">
        <f>Table8[[#This Row],[Cost]]*Table8[[#This Row],[Quantity]]</f>
        <v>449.4</v>
      </c>
      <c r="W1113" s="1">
        <f>Table8[[#This Row],[Total_Amount]]-Table8[[#This Row],[Total Cost]]</f>
        <v>422.01929999999993</v>
      </c>
    </row>
    <row r="1114" spans="1:23" hidden="1" x14ac:dyDescent="0.25">
      <c r="A1114" t="s">
        <v>2202</v>
      </c>
      <c r="B1114" s="3">
        <v>45435</v>
      </c>
      <c r="C1114" t="s">
        <v>845</v>
      </c>
      <c r="D1114" t="s">
        <v>1713</v>
      </c>
      <c r="E1114" t="s">
        <v>1901</v>
      </c>
      <c r="F1114" s="4">
        <f>IF(ISBLANK(Sales_Fact[[#This Row],[Quantity]]),MEDIAN(Sales_Fact[Quantity]),Sales_Fact[[#This Row],[Quantity]])</f>
        <v>2</v>
      </c>
      <c r="G1114" s="1">
        <f>IF(ISBLANK(Sales_Fact[[#This Row],[Unit_Price]]),MEDIAN(Sales_Fact[Unit_Price]),Sales_Fact[[#This Row],[Unit_Price]])</f>
        <v>644</v>
      </c>
      <c r="H1114" s="2">
        <f>IF(ISBLANK(Sales_Fact[[#This Row],[Discount]]),MEDIAN(Sales_Fact[Discount]),Sales_Fact[[#This Row],[Discount]])</f>
        <v>0.04</v>
      </c>
      <c r="I1114" t="s">
        <v>1864</v>
      </c>
      <c r="J1114" s="1">
        <f>Sales_Fact[[#This Row],[Quantity2]]*Sales_Fact[[#This Row],[Unit_Price3]]*(1-Sales_Fact[[#This Row],[Discount4]])</f>
        <v>1236.48</v>
      </c>
      <c r="K1114" s="1">
        <f>Sales_Fact[[#This Row],[Quantity2]]*Sales_Fact[[#This Row],[Unit_Price3]]</f>
        <v>1288</v>
      </c>
      <c r="L1114" s="1">
        <f>Sales_Fact[[#This Row],[Gross Amount]]*Sales_Fact[[#This Row],[Discount4]]</f>
        <v>51.52</v>
      </c>
      <c r="M1114" s="1" t="str">
        <f>IF(Sales_Fact[[#This Row],[Total_Amount5]]&gt;1000,"High Value","Standard")</f>
        <v>High Value</v>
      </c>
      <c r="N1114" s="1" t="str">
        <f>_xlfn.XLOOKUP(D1114,Product_Dim!$A$2:$A$101,Product_Dim!$B$2:$B$101,"Not Found")</f>
        <v>Sports Stopwatch Pro</v>
      </c>
      <c r="O1114" s="1" t="str">
        <f>_xlfn.XLOOKUP(D1114,Product_Dim!$A$2:$A$101,Product_Dim!$C$2:$C$101)</f>
        <v>Sports</v>
      </c>
      <c r="P1114" s="1">
        <f>_xlfn.XLOOKUP(D1114,Product_Dim!$A$2:$A$101,Product_Dim!$H$2:$H$101)</f>
        <v>434.84</v>
      </c>
      <c r="Q1114" s="1" t="str">
        <f>_xlfn.XLOOKUP(C1114,'Customer_Dim'!$A$2:$A$501,'Customer_Dim'!$I$2:$I$501)</f>
        <v>Silver</v>
      </c>
      <c r="R1114" s="1" t="str">
        <f>_xlfn.XLOOKUP(C1114,'Customer_Dim'!$A$2:$A$501,'Customer_Dim'!$D$2:$D$501)</f>
        <v>Female</v>
      </c>
      <c r="S1114" s="1" t="str">
        <f>_xlfn.XLOOKUP(C1114,'Customer_Dim'!$A$2:$A$501,'Customer_Dim'!$L$2:$L$501)</f>
        <v>Senior</v>
      </c>
      <c r="T1114" s="1" t="str">
        <f>_xlfn.XLOOKUP(E1114,Store_Dim!$A$2:$A$21,Store_Dim!$C$2:$C$21)</f>
        <v>East</v>
      </c>
      <c r="U1114" s="1" t="str">
        <f>_xlfn.XLOOKUP(E1114,Store_Dim!$A$2:$A$21,Store_Dim!$E$2:$E$21)</f>
        <v>Online</v>
      </c>
      <c r="V1114" s="1">
        <f>Table8[[#This Row],[Cost]]*Table8[[#This Row],[Quantity]]</f>
        <v>869.68</v>
      </c>
      <c r="W1114" s="1">
        <f>Table8[[#This Row],[Total_Amount]]-Table8[[#This Row],[Total Cost]]</f>
        <v>366.80000000000007</v>
      </c>
    </row>
    <row r="1115" spans="1:23" hidden="1" x14ac:dyDescent="0.25">
      <c r="A1115" t="s">
        <v>2175</v>
      </c>
      <c r="B1115" s="3">
        <v>45438</v>
      </c>
      <c r="C1115" t="s">
        <v>848</v>
      </c>
      <c r="D1115" t="s">
        <v>1746</v>
      </c>
      <c r="E1115" t="s">
        <v>1872</v>
      </c>
      <c r="F1115" s="4">
        <f>IF(ISBLANK(Sales_Fact[[#This Row],[Quantity]]),MEDIAN(Sales_Fact[Quantity]),Sales_Fact[[#This Row],[Quantity]])</f>
        <v>3</v>
      </c>
      <c r="G1115" s="1">
        <f>IF(ISBLANK(Sales_Fact[[#This Row],[Unit_Price]]),MEDIAN(Sales_Fact[Unit_Price]),Sales_Fact[[#This Row],[Unit_Price]])</f>
        <v>629.58000000000004</v>
      </c>
      <c r="H1115" s="2">
        <f>IF(ISBLANK(Sales_Fact[[#This Row],[Discount]]),MEDIAN(Sales_Fact[Discount]),Sales_Fact[[#This Row],[Discount]])</f>
        <v>0.05</v>
      </c>
      <c r="I1115" t="s">
        <v>1868</v>
      </c>
      <c r="J1115" s="1">
        <f>Sales_Fact[[#This Row],[Quantity2]]*Sales_Fact[[#This Row],[Unit_Price3]]*(1-Sales_Fact[[#This Row],[Discount4]])</f>
        <v>1794.3030000000001</v>
      </c>
      <c r="K1115" s="1">
        <f>Sales_Fact[[#This Row],[Quantity2]]*Sales_Fact[[#This Row],[Unit_Price3]]</f>
        <v>1888.7400000000002</v>
      </c>
      <c r="L1115" s="1">
        <f>Sales_Fact[[#This Row],[Gross Amount]]*Sales_Fact[[#This Row],[Discount4]]</f>
        <v>94.437000000000012</v>
      </c>
      <c r="M1115" s="1" t="str">
        <f>IF(Sales_Fact[[#This Row],[Total_Amount5]]&gt;1000,"High Value","Standard")</f>
        <v>High Value</v>
      </c>
      <c r="N1115" s="1" t="str">
        <f>_xlfn.XLOOKUP(D1115,Product_Dim!$A$2:$A$101,Product_Dim!$B$2:$B$101,"Not Found")</f>
        <v>Adjustable Dumbbells 20kg</v>
      </c>
      <c r="O1115" s="1" t="str">
        <f>_xlfn.XLOOKUP(D1115,Product_Dim!$A$2:$A$101,Product_Dim!$C$2:$C$101)</f>
        <v>Sports</v>
      </c>
      <c r="P1115" s="1">
        <f>_xlfn.XLOOKUP(D1115,Product_Dim!$A$2:$A$101,Product_Dim!$H$2:$H$101)</f>
        <v>240.63</v>
      </c>
      <c r="Q1115" s="1" t="str">
        <f>_xlfn.XLOOKUP(C1115,'Customer_Dim'!$A$2:$A$501,'Customer_Dim'!$I$2:$I$501)</f>
        <v>Bronze</v>
      </c>
      <c r="R1115" s="1" t="str">
        <f>_xlfn.XLOOKUP(C1115,'Customer_Dim'!$A$2:$A$501,'Customer_Dim'!$D$2:$D$501)</f>
        <v>Male</v>
      </c>
      <c r="S1115" s="1" t="str">
        <f>_xlfn.XLOOKUP(C1115,'Customer_Dim'!$A$2:$A$501,'Customer_Dim'!$L$2:$L$501)</f>
        <v>Senior</v>
      </c>
      <c r="T1115" s="1" t="str">
        <f>_xlfn.XLOOKUP(E1115,Store_Dim!$A$2:$A$21,Store_Dim!$C$2:$C$21)</f>
        <v>South</v>
      </c>
      <c r="U1115" s="1" t="str">
        <f>_xlfn.XLOOKUP(E1115,Store_Dim!$A$2:$A$21,Store_Dim!$E$2:$E$21)</f>
        <v>Online</v>
      </c>
      <c r="V1115" s="1">
        <f>Table8[[#This Row],[Cost]]*Table8[[#This Row],[Quantity]]</f>
        <v>721.89</v>
      </c>
      <c r="W1115" s="1">
        <f>Table8[[#This Row],[Total_Amount]]-Table8[[#This Row],[Total Cost]]</f>
        <v>1072.413</v>
      </c>
    </row>
    <row r="1116" spans="1:23" x14ac:dyDescent="0.25">
      <c r="A1116" t="s">
        <v>3360</v>
      </c>
      <c r="B1116" s="3">
        <v>45288</v>
      </c>
      <c r="C1116" t="s">
        <v>848</v>
      </c>
      <c r="D1116" t="s">
        <v>1588</v>
      </c>
      <c r="E1116" t="s">
        <v>1899</v>
      </c>
      <c r="F1116" s="4">
        <f>IF(ISBLANK(Sales_Fact[[#This Row],[Quantity]]),MEDIAN(Sales_Fact[Quantity]),Sales_Fact[[#This Row],[Quantity]])</f>
        <v>2</v>
      </c>
      <c r="G1116" s="21">
        <f>IF(ISBLANK(Sales_Fact[[#This Row],[Unit_Price]]),MEDIAN(Sales_Fact[Unit_Price]),Sales_Fact[[#This Row],[Unit_Price]])</f>
        <v>121.52</v>
      </c>
      <c r="H1116" s="2">
        <f>IF(ISBLANK(Sales_Fact[[#This Row],[Discount]]),MEDIAN(Sales_Fact[Discount]),Sales_Fact[[#This Row],[Discount]])</f>
        <v>0.18</v>
      </c>
      <c r="I1116" t="s">
        <v>1864</v>
      </c>
      <c r="J1116" s="21">
        <f>Sales_Fact[[#This Row],[Quantity2]]*Sales_Fact[[#This Row],[Unit_Price3]]*(1-Sales_Fact[[#This Row],[Discount4]])</f>
        <v>199.2928</v>
      </c>
      <c r="K1116" s="21">
        <f>Sales_Fact[[#This Row],[Quantity2]]*Sales_Fact[[#This Row],[Unit_Price3]]</f>
        <v>243.04</v>
      </c>
      <c r="L1116" s="21">
        <f>Sales_Fact[[#This Row],[Gross Amount]]*Sales_Fact[[#This Row],[Discount4]]</f>
        <v>43.747199999999999</v>
      </c>
      <c r="M1116" s="1" t="str">
        <f>IF(Sales_Fact[[#This Row],[Total_Amount5]]&gt;1000,"High Value","Standard")</f>
        <v>Standard</v>
      </c>
      <c r="N1116" s="1" t="str">
        <f>_xlfn.XLOOKUP(D1116,Product_Dim!$A$2:$A$101,Product_Dim!$B$2:$B$101,"Not Found")</f>
        <v>Hair Strengthening Shampoo</v>
      </c>
      <c r="O1116" s="1" t="str">
        <f>_xlfn.XLOOKUP(D1116,Product_Dim!$A$2:$A$101,Product_Dim!$C$2:$C$101)</f>
        <v>Beauty</v>
      </c>
      <c r="P1116" s="1">
        <f>_xlfn.XLOOKUP(D1116,Product_Dim!$A$2:$A$101,Product_Dim!$H$2:$H$101)</f>
        <v>115.82</v>
      </c>
      <c r="Q1116" s="1" t="str">
        <f>_xlfn.XLOOKUP(C1116,'Customer_Dim'!$A$2:$A$501,'Customer_Dim'!$I$2:$I$501)</f>
        <v>Bronze</v>
      </c>
      <c r="R1116" s="1" t="str">
        <f>_xlfn.XLOOKUP(C1116,'Customer_Dim'!$A$2:$A$501,'Customer_Dim'!$D$2:$D$501)</f>
        <v>Male</v>
      </c>
      <c r="S1116" s="1" t="str">
        <f>_xlfn.XLOOKUP(C1116,'Customer_Dim'!$A$2:$A$501,'Customer_Dim'!$L$2:$L$501)</f>
        <v>Senior</v>
      </c>
      <c r="T1116" s="1" t="str">
        <f>_xlfn.XLOOKUP(E1116,Store_Dim!$A$2:$A$21,Store_Dim!$C$2:$C$21)</f>
        <v>East</v>
      </c>
      <c r="U1116" s="1" t="str">
        <f>_xlfn.XLOOKUP(E1116,Store_Dim!$A$2:$A$21,Store_Dim!$E$2:$E$21)</f>
        <v>Flagship</v>
      </c>
      <c r="V1116" s="21">
        <f>Table8[[#This Row],[Cost]]*Table8[[#This Row],[Quantity]]</f>
        <v>231.64</v>
      </c>
      <c r="W1116" s="21">
        <f>Table8[[#This Row],[Total_Amount]]-Table8[[#This Row],[Total Cost]]</f>
        <v>-32.347199999999987</v>
      </c>
    </row>
    <row r="1117" spans="1:23" hidden="1" x14ac:dyDescent="0.25">
      <c r="A1117" t="s">
        <v>2934</v>
      </c>
      <c r="B1117" s="3">
        <v>45806</v>
      </c>
      <c r="C1117" t="s">
        <v>851</v>
      </c>
      <c r="D1117" t="s">
        <v>1827</v>
      </c>
      <c r="E1117" t="s">
        <v>1931</v>
      </c>
      <c r="F1117" s="4">
        <f>IF(ISBLANK(Sales_Fact[[#This Row],[Quantity]]),MEDIAN(Sales_Fact[Quantity]),Sales_Fact[[#This Row],[Quantity]])</f>
        <v>2</v>
      </c>
      <c r="G1117" s="1">
        <f>IF(ISBLANK(Sales_Fact[[#This Row],[Unit_Price]]),MEDIAN(Sales_Fact[Unit_Price]),Sales_Fact[[#This Row],[Unit_Price]])</f>
        <v>549.83000000000004</v>
      </c>
      <c r="H1117" s="2">
        <f>IF(ISBLANK(Sales_Fact[[#This Row],[Discount]]),MEDIAN(Sales_Fact[Discount]),Sales_Fact[[#This Row],[Discount]])</f>
        <v>7.0000000000000007E-2</v>
      </c>
      <c r="I1117" t="s">
        <v>1864</v>
      </c>
      <c r="J1117" s="1">
        <f>Sales_Fact[[#This Row],[Quantity2]]*Sales_Fact[[#This Row],[Unit_Price3]]*(1-Sales_Fact[[#This Row],[Discount4]])</f>
        <v>1022.6838</v>
      </c>
      <c r="K1117" s="1">
        <f>Sales_Fact[[#This Row],[Quantity2]]*Sales_Fact[[#This Row],[Unit_Price3]]</f>
        <v>1099.6600000000001</v>
      </c>
      <c r="L1117" s="1">
        <f>Sales_Fact[[#This Row],[Gross Amount]]*Sales_Fact[[#This Row],[Discount4]]</f>
        <v>76.97620000000002</v>
      </c>
      <c r="M1117" s="1" t="str">
        <f>IF(Sales_Fact[[#This Row],[Total_Amount5]]&gt;1000,"High Value","Standard")</f>
        <v>High Value</v>
      </c>
      <c r="N1117" s="1" t="str">
        <f>_xlfn.XLOOKUP(D1117,Product_Dim!$A$2:$A$101,Product_Dim!$B$2:$B$101,"Not Found")</f>
        <v>Microwave Oven</v>
      </c>
      <c r="O1117" s="1" t="str">
        <f>_xlfn.XLOOKUP(D1117,Product_Dim!$A$2:$A$101,Product_Dim!$C$2:$C$101)</f>
        <v>Home</v>
      </c>
      <c r="P1117" s="1">
        <f>_xlfn.XLOOKUP(D1117,Product_Dim!$A$2:$A$101,Product_Dim!$H$2:$H$101)</f>
        <v>447.43</v>
      </c>
      <c r="Q1117" s="1" t="str">
        <f>_xlfn.XLOOKUP(C1117,'Customer_Dim'!$A$2:$A$501,'Customer_Dim'!$I$2:$I$501)</f>
        <v>Gold</v>
      </c>
      <c r="R1117" s="1" t="str">
        <f>_xlfn.XLOOKUP(C1117,'Customer_Dim'!$A$2:$A$501,'Customer_Dim'!$D$2:$D$501)</f>
        <v>Male</v>
      </c>
      <c r="S1117" s="1" t="str">
        <f>_xlfn.XLOOKUP(C1117,'Customer_Dim'!$A$2:$A$501,'Customer_Dim'!$L$2:$L$501)</f>
        <v>Young</v>
      </c>
      <c r="T1117" s="1" t="str">
        <f>_xlfn.XLOOKUP(E1117,Store_Dim!$A$2:$A$21,Store_Dim!$C$2:$C$21)</f>
        <v>South</v>
      </c>
      <c r="U1117" s="1" t="str">
        <f>_xlfn.XLOOKUP(E1117,Store_Dim!$A$2:$A$21,Store_Dim!$E$2:$E$21)</f>
        <v>Online</v>
      </c>
      <c r="V1117" s="1">
        <f>Table8[[#This Row],[Cost]]*Table8[[#This Row],[Quantity]]</f>
        <v>894.86</v>
      </c>
      <c r="W1117" s="1">
        <f>Table8[[#This Row],[Total_Amount]]-Table8[[#This Row],[Total Cost]]</f>
        <v>127.82380000000001</v>
      </c>
    </row>
    <row r="1118" spans="1:23" hidden="1" x14ac:dyDescent="0.25">
      <c r="A1118" t="s">
        <v>3869</v>
      </c>
      <c r="B1118" s="3">
        <v>45648</v>
      </c>
      <c r="C1118" t="s">
        <v>851</v>
      </c>
      <c r="D1118" t="s">
        <v>1659</v>
      </c>
      <c r="E1118" t="s">
        <v>1872</v>
      </c>
      <c r="F1118" s="4">
        <f>IF(ISBLANK(Sales_Fact[[#This Row],[Quantity]]),MEDIAN(Sales_Fact[Quantity]),Sales_Fact[[#This Row],[Quantity]])</f>
        <v>3</v>
      </c>
      <c r="G1118" s="1">
        <f>IF(ISBLANK(Sales_Fact[[#This Row],[Unit_Price]]),MEDIAN(Sales_Fact[Unit_Price]),Sales_Fact[[#This Row],[Unit_Price]])</f>
        <v>278.38</v>
      </c>
      <c r="H1118" s="2">
        <f>IF(ISBLANK(Sales_Fact[[#This Row],[Discount]]),MEDIAN(Sales_Fact[Discount]),Sales_Fact[[#This Row],[Discount]])</f>
        <v>0.03</v>
      </c>
      <c r="I1118" t="s">
        <v>1861</v>
      </c>
      <c r="J1118" s="1">
        <f>Sales_Fact[[#This Row],[Quantity2]]*Sales_Fact[[#This Row],[Unit_Price3]]*(1-Sales_Fact[[#This Row],[Discount4]])</f>
        <v>810.08579999999995</v>
      </c>
      <c r="K1118" s="1">
        <f>Sales_Fact[[#This Row],[Quantity2]]*Sales_Fact[[#This Row],[Unit_Price3]]</f>
        <v>835.14</v>
      </c>
      <c r="L1118" s="1">
        <f>Sales_Fact[[#This Row],[Gross Amount]]*Sales_Fact[[#This Row],[Discount4]]</f>
        <v>25.054199999999998</v>
      </c>
      <c r="M1118" s="1" t="str">
        <f>IF(Sales_Fact[[#This Row],[Total_Amount5]]&gt;1000,"High Value","Standard")</f>
        <v>Standard</v>
      </c>
      <c r="N1118" s="1" t="str">
        <f>_xlfn.XLOOKUP(D1118,Product_Dim!$A$2:$A$101,Product_Dim!$B$2:$B$101,"Not Found")</f>
        <v>Women's Summer Dress</v>
      </c>
      <c r="O1118" s="1" t="str">
        <f>_xlfn.XLOOKUP(D1118,Product_Dim!$A$2:$A$101,Product_Dim!$C$2:$C$101)</f>
        <v>Clothing</v>
      </c>
      <c r="P1118" s="1">
        <f>_xlfn.XLOOKUP(D1118,Product_Dim!$A$2:$A$101,Product_Dim!$H$2:$H$101)</f>
        <v>223.43</v>
      </c>
      <c r="Q1118" s="1" t="str">
        <f>_xlfn.XLOOKUP(C1118,'Customer_Dim'!$A$2:$A$501,'Customer_Dim'!$I$2:$I$501)</f>
        <v>Gold</v>
      </c>
      <c r="R1118" s="1" t="str">
        <f>_xlfn.XLOOKUP(C1118,'Customer_Dim'!$A$2:$A$501,'Customer_Dim'!$D$2:$D$501)</f>
        <v>Male</v>
      </c>
      <c r="S1118" s="1" t="str">
        <f>_xlfn.XLOOKUP(C1118,'Customer_Dim'!$A$2:$A$501,'Customer_Dim'!$L$2:$L$501)</f>
        <v>Young</v>
      </c>
      <c r="T1118" s="1" t="str">
        <f>_xlfn.XLOOKUP(E1118,Store_Dim!$A$2:$A$21,Store_Dim!$C$2:$C$21)</f>
        <v>South</v>
      </c>
      <c r="U1118" s="1" t="str">
        <f>_xlfn.XLOOKUP(E1118,Store_Dim!$A$2:$A$21,Store_Dim!$E$2:$E$21)</f>
        <v>Online</v>
      </c>
      <c r="V1118" s="1">
        <f>Table8[[#This Row],[Cost]]*Table8[[#This Row],[Quantity]]</f>
        <v>670.29</v>
      </c>
      <c r="W1118" s="1">
        <f>Table8[[#This Row],[Total_Amount]]-Table8[[#This Row],[Total Cost]]</f>
        <v>139.79579999999999</v>
      </c>
    </row>
    <row r="1119" spans="1:23" hidden="1" x14ac:dyDescent="0.25">
      <c r="A1119" t="s">
        <v>2791</v>
      </c>
      <c r="B1119" s="3">
        <v>45653</v>
      </c>
      <c r="C1119" t="s">
        <v>851</v>
      </c>
      <c r="D1119" t="s">
        <v>1602</v>
      </c>
      <c r="E1119" t="s">
        <v>1886</v>
      </c>
      <c r="F1119" s="4">
        <f>IF(ISBLANK(Sales_Fact[[#This Row],[Quantity]]),MEDIAN(Sales_Fact[Quantity]),Sales_Fact[[#This Row],[Quantity]])</f>
        <v>4</v>
      </c>
      <c r="G1119" s="1">
        <f>IF(ISBLANK(Sales_Fact[[#This Row],[Unit_Price]]),MEDIAN(Sales_Fact[Unit_Price]),Sales_Fact[[#This Row],[Unit_Price]])</f>
        <v>723.66</v>
      </c>
      <c r="H1119" s="2">
        <f>IF(ISBLANK(Sales_Fact[[#This Row],[Discount]]),MEDIAN(Sales_Fact[Discount]),Sales_Fact[[#This Row],[Discount]])</f>
        <v>0.03</v>
      </c>
      <c r="I1119" t="s">
        <v>1868</v>
      </c>
      <c r="J1119" s="1">
        <f>Sales_Fact[[#This Row],[Quantity2]]*Sales_Fact[[#This Row],[Unit_Price3]]*(1-Sales_Fact[[#This Row],[Discount4]])</f>
        <v>2807.8008</v>
      </c>
      <c r="K1119" s="1">
        <f>Sales_Fact[[#This Row],[Quantity2]]*Sales_Fact[[#This Row],[Unit_Price3]]</f>
        <v>2894.64</v>
      </c>
      <c r="L1119" s="1">
        <f>Sales_Fact[[#This Row],[Gross Amount]]*Sales_Fact[[#This Row],[Discount4]]</f>
        <v>86.839199999999991</v>
      </c>
      <c r="M1119" s="1" t="str">
        <f>IF(Sales_Fact[[#This Row],[Total_Amount5]]&gt;1000,"High Value","Standard")</f>
        <v>High Value</v>
      </c>
      <c r="N1119" s="1" t="str">
        <f>_xlfn.XLOOKUP(D1119,Product_Dim!$A$2:$A$101,Product_Dim!$B$2:$B$101,"Not Found")</f>
        <v>Soccer Training Cone Set</v>
      </c>
      <c r="O1119" s="1" t="str">
        <f>_xlfn.XLOOKUP(D1119,Product_Dim!$A$2:$A$101,Product_Dim!$C$2:$C$101)</f>
        <v>Sports</v>
      </c>
      <c r="P1119" s="1">
        <f>_xlfn.XLOOKUP(D1119,Product_Dim!$A$2:$A$101,Product_Dim!$H$2:$H$101)</f>
        <v>144.53</v>
      </c>
      <c r="Q1119" s="1" t="str">
        <f>_xlfn.XLOOKUP(C1119,'Customer_Dim'!$A$2:$A$501,'Customer_Dim'!$I$2:$I$501)</f>
        <v>Gold</v>
      </c>
      <c r="R1119" s="1" t="str">
        <f>_xlfn.XLOOKUP(C1119,'Customer_Dim'!$A$2:$A$501,'Customer_Dim'!$D$2:$D$501)</f>
        <v>Male</v>
      </c>
      <c r="S1119" s="1" t="str">
        <f>_xlfn.XLOOKUP(C1119,'Customer_Dim'!$A$2:$A$501,'Customer_Dim'!$L$2:$L$501)</f>
        <v>Young</v>
      </c>
      <c r="T1119" s="1" t="str">
        <f>_xlfn.XLOOKUP(E1119,Store_Dim!$A$2:$A$21,Store_Dim!$C$2:$C$21)</f>
        <v>West</v>
      </c>
      <c r="U1119" s="1" t="str">
        <f>_xlfn.XLOOKUP(E1119,Store_Dim!$A$2:$A$21,Store_Dim!$E$2:$E$21)</f>
        <v>Flagship</v>
      </c>
      <c r="V1119" s="1">
        <f>Table8[[#This Row],[Cost]]*Table8[[#This Row],[Quantity]]</f>
        <v>578.12</v>
      </c>
      <c r="W1119" s="1">
        <f>Table8[[#This Row],[Total_Amount]]-Table8[[#This Row],[Total Cost]]</f>
        <v>2229.6808000000001</v>
      </c>
    </row>
    <row r="1120" spans="1:23" hidden="1" x14ac:dyDescent="0.25">
      <c r="A1120" t="s">
        <v>2472</v>
      </c>
      <c r="B1120" s="3">
        <v>45798</v>
      </c>
      <c r="C1120" t="s">
        <v>851</v>
      </c>
      <c r="D1120" t="s">
        <v>1845</v>
      </c>
      <c r="E1120" t="s">
        <v>1860</v>
      </c>
      <c r="F1120" s="4">
        <f>IF(ISBLANK(Sales_Fact[[#This Row],[Quantity]]),MEDIAN(Sales_Fact[Quantity]),Sales_Fact[[#This Row],[Quantity]])</f>
        <v>1</v>
      </c>
      <c r="G1120" s="1">
        <f>IF(ISBLANK(Sales_Fact[[#This Row],[Unit_Price]]),MEDIAN(Sales_Fact[Unit_Price]),Sales_Fact[[#This Row],[Unit_Price]])</f>
        <v>724.74</v>
      </c>
      <c r="H1120" s="2">
        <f>IF(ISBLANK(Sales_Fact[[#This Row],[Discount]]),MEDIAN(Sales_Fact[Discount]),Sales_Fact[[#This Row],[Discount]])</f>
        <v>0.15</v>
      </c>
      <c r="I1120" t="s">
        <v>1868</v>
      </c>
      <c r="J1120" s="1">
        <f>Sales_Fact[[#This Row],[Quantity2]]*Sales_Fact[[#This Row],[Unit_Price3]]*(1-Sales_Fact[[#This Row],[Discount4]])</f>
        <v>616.029</v>
      </c>
      <c r="K1120" s="1">
        <f>Sales_Fact[[#This Row],[Quantity2]]*Sales_Fact[[#This Row],[Unit_Price3]]</f>
        <v>724.74</v>
      </c>
      <c r="L1120" s="1">
        <f>Sales_Fact[[#This Row],[Gross Amount]]*Sales_Fact[[#This Row],[Discount4]]</f>
        <v>108.711</v>
      </c>
      <c r="M1120" s="1" t="str">
        <f>IF(Sales_Fact[[#This Row],[Total_Amount5]]&gt;1000,"High Value","Standard")</f>
        <v>Standard</v>
      </c>
      <c r="N1120" s="1" t="str">
        <f>_xlfn.XLOOKUP(D1120,Product_Dim!$A$2:$A$101,Product_Dim!$B$2:$B$101,"Not Found")</f>
        <v>Portable Bluetooth Speaker</v>
      </c>
      <c r="O1120" s="1" t="str">
        <f>_xlfn.XLOOKUP(D1120,Product_Dim!$A$2:$A$101,Product_Dim!$C$2:$C$101)</f>
        <v>Electronics</v>
      </c>
      <c r="P1120" s="1">
        <f>_xlfn.XLOOKUP(D1120,Product_Dim!$A$2:$A$101,Product_Dim!$H$2:$H$101)</f>
        <v>431.67</v>
      </c>
      <c r="Q1120" s="1" t="str">
        <f>_xlfn.XLOOKUP(C1120,'Customer_Dim'!$A$2:$A$501,'Customer_Dim'!$I$2:$I$501)</f>
        <v>Gold</v>
      </c>
      <c r="R1120" s="1" t="str">
        <f>_xlfn.XLOOKUP(C1120,'Customer_Dim'!$A$2:$A$501,'Customer_Dim'!$D$2:$D$501)</f>
        <v>Male</v>
      </c>
      <c r="S1120" s="1" t="str">
        <f>_xlfn.XLOOKUP(C1120,'Customer_Dim'!$A$2:$A$501,'Customer_Dim'!$L$2:$L$501)</f>
        <v>Young</v>
      </c>
      <c r="T1120" s="1" t="str">
        <f>_xlfn.XLOOKUP(E1120,Store_Dim!$A$2:$A$21,Store_Dim!$C$2:$C$21)</f>
        <v>North</v>
      </c>
      <c r="U1120" s="1" t="str">
        <f>_xlfn.XLOOKUP(E1120,Store_Dim!$A$2:$A$21,Store_Dim!$E$2:$E$21)</f>
        <v>Outlet</v>
      </c>
      <c r="V1120" s="1">
        <f>Table8[[#This Row],[Cost]]*Table8[[#This Row],[Quantity]]</f>
        <v>431.67</v>
      </c>
      <c r="W1120" s="1">
        <f>Table8[[#This Row],[Total_Amount]]-Table8[[#This Row],[Total Cost]]</f>
        <v>184.35899999999998</v>
      </c>
    </row>
    <row r="1121" spans="1:23" hidden="1" x14ac:dyDescent="0.25">
      <c r="A1121" t="s">
        <v>2006</v>
      </c>
      <c r="B1121" s="3">
        <v>45558</v>
      </c>
      <c r="C1121" t="s">
        <v>851</v>
      </c>
      <c r="D1121" t="s">
        <v>1617</v>
      </c>
      <c r="E1121" t="s">
        <v>1901</v>
      </c>
      <c r="F1121" s="4">
        <f>IF(ISBLANK(Sales_Fact[[#This Row],[Quantity]]),MEDIAN(Sales_Fact[Quantity]),Sales_Fact[[#This Row],[Quantity]])</f>
        <v>2</v>
      </c>
      <c r="G1121" s="1">
        <f>IF(ISBLANK(Sales_Fact[[#This Row],[Unit_Price]]),MEDIAN(Sales_Fact[Unit_Price]),Sales_Fact[[#This Row],[Unit_Price]])</f>
        <v>961.84</v>
      </c>
      <c r="H1121" s="2">
        <f>IF(ISBLANK(Sales_Fact[[#This Row],[Discount]]),MEDIAN(Sales_Fact[Discount]),Sales_Fact[[#This Row],[Discount]])</f>
        <v>0.25</v>
      </c>
      <c r="I1121" t="s">
        <v>1861</v>
      </c>
      <c r="J1121" s="1">
        <f>Sales_Fact[[#This Row],[Quantity2]]*Sales_Fact[[#This Row],[Unit_Price3]]*(1-Sales_Fact[[#This Row],[Discount4]])</f>
        <v>1442.76</v>
      </c>
      <c r="K1121" s="1">
        <f>Sales_Fact[[#This Row],[Quantity2]]*Sales_Fact[[#This Row],[Unit_Price3]]</f>
        <v>1923.68</v>
      </c>
      <c r="L1121" s="1">
        <f>Sales_Fact[[#This Row],[Gross Amount]]*Sales_Fact[[#This Row],[Discount4]]</f>
        <v>480.92</v>
      </c>
      <c r="M1121" s="1" t="str">
        <f>IF(Sales_Fact[[#This Row],[Total_Amount5]]&gt;1000,"High Value","Standard")</f>
        <v>High Value</v>
      </c>
      <c r="N1121" s="1" t="str">
        <f>_xlfn.XLOOKUP(D1121,Product_Dim!$A$2:$A$101,Product_Dim!$B$2:$B$101,"Not Found")</f>
        <v>Carbon Fiber Tennis Racket</v>
      </c>
      <c r="O1121" s="1" t="str">
        <f>_xlfn.XLOOKUP(D1121,Product_Dim!$A$2:$A$101,Product_Dim!$C$2:$C$101)</f>
        <v>Sports</v>
      </c>
      <c r="P1121" s="1">
        <f>_xlfn.XLOOKUP(D1121,Product_Dim!$A$2:$A$101,Product_Dim!$H$2:$H$101)</f>
        <v>484.62</v>
      </c>
      <c r="Q1121" s="1" t="str">
        <f>_xlfn.XLOOKUP(C1121,'Customer_Dim'!$A$2:$A$501,'Customer_Dim'!$I$2:$I$501)</f>
        <v>Gold</v>
      </c>
      <c r="R1121" s="1" t="str">
        <f>_xlfn.XLOOKUP(C1121,'Customer_Dim'!$A$2:$A$501,'Customer_Dim'!$D$2:$D$501)</f>
        <v>Male</v>
      </c>
      <c r="S1121" s="1" t="str">
        <f>_xlfn.XLOOKUP(C1121,'Customer_Dim'!$A$2:$A$501,'Customer_Dim'!$L$2:$L$501)</f>
        <v>Young</v>
      </c>
      <c r="T1121" s="1" t="str">
        <f>_xlfn.XLOOKUP(E1121,Store_Dim!$A$2:$A$21,Store_Dim!$C$2:$C$21)</f>
        <v>East</v>
      </c>
      <c r="U1121" s="1" t="str">
        <f>_xlfn.XLOOKUP(E1121,Store_Dim!$A$2:$A$21,Store_Dim!$E$2:$E$21)</f>
        <v>Online</v>
      </c>
      <c r="V1121" s="1">
        <f>Table8[[#This Row],[Cost]]*Table8[[#This Row],[Quantity]]</f>
        <v>969.24</v>
      </c>
      <c r="W1121" s="1">
        <f>Table8[[#This Row],[Total_Amount]]-Table8[[#This Row],[Total Cost]]</f>
        <v>473.52</v>
      </c>
    </row>
    <row r="1122" spans="1:23" x14ac:dyDescent="0.25">
      <c r="A1122" t="s">
        <v>3090</v>
      </c>
      <c r="B1122" s="3">
        <v>45371</v>
      </c>
      <c r="C1122" t="s">
        <v>851</v>
      </c>
      <c r="D1122" t="s">
        <v>1749</v>
      </c>
      <c r="E1122" t="s">
        <v>1890</v>
      </c>
      <c r="F1122" s="4">
        <f>IF(ISBLANK(Sales_Fact[[#This Row],[Quantity]]),MEDIAN(Sales_Fact[Quantity]),Sales_Fact[[#This Row],[Quantity]])</f>
        <v>4</v>
      </c>
      <c r="G1122" s="21">
        <f>IF(ISBLANK(Sales_Fact[[#This Row],[Unit_Price]]),MEDIAN(Sales_Fact[Unit_Price]),Sales_Fact[[#This Row],[Unit_Price]])</f>
        <v>21.12</v>
      </c>
      <c r="H1122" s="2">
        <f>IF(ISBLANK(Sales_Fact[[#This Row],[Discount]]),MEDIAN(Sales_Fact[Discount]),Sales_Fact[[#This Row],[Discount]])</f>
        <v>0.18</v>
      </c>
      <c r="I1122" t="s">
        <v>1868</v>
      </c>
      <c r="J1122" s="21">
        <f>Sales_Fact[[#This Row],[Quantity2]]*Sales_Fact[[#This Row],[Unit_Price3]]*(1-Sales_Fact[[#This Row],[Discount4]])</f>
        <v>69.273600000000002</v>
      </c>
      <c r="K1122" s="21">
        <f>Sales_Fact[[#This Row],[Quantity2]]*Sales_Fact[[#This Row],[Unit_Price3]]</f>
        <v>84.48</v>
      </c>
      <c r="L1122" s="21">
        <f>Sales_Fact[[#This Row],[Gross Amount]]*Sales_Fact[[#This Row],[Discount4]]</f>
        <v>15.2064</v>
      </c>
      <c r="M1122" s="1" t="str">
        <f>IF(Sales_Fact[[#This Row],[Total_Amount5]]&gt;1000,"High Value","Standard")</f>
        <v>Standard</v>
      </c>
      <c r="N1122" s="1" t="str">
        <f>_xlfn.XLOOKUP(D1122,Product_Dim!$A$2:$A$101,Product_Dim!$B$2:$B$101,"Not Found")</f>
        <v>Women's Hair Dryer Brush</v>
      </c>
      <c r="O1122" s="1" t="str">
        <f>_xlfn.XLOOKUP(D1122,Product_Dim!$A$2:$A$101,Product_Dim!$C$2:$C$101)</f>
        <v>Beauty</v>
      </c>
      <c r="P1122" s="1">
        <f>_xlfn.XLOOKUP(D1122,Product_Dim!$A$2:$A$101,Product_Dim!$H$2:$H$101)</f>
        <v>340.39</v>
      </c>
      <c r="Q1122" s="1" t="str">
        <f>_xlfn.XLOOKUP(C1122,'Customer_Dim'!$A$2:$A$501,'Customer_Dim'!$I$2:$I$501)</f>
        <v>Gold</v>
      </c>
      <c r="R1122" s="1" t="str">
        <f>_xlfn.XLOOKUP(C1122,'Customer_Dim'!$A$2:$A$501,'Customer_Dim'!$D$2:$D$501)</f>
        <v>Male</v>
      </c>
      <c r="S1122" s="1" t="str">
        <f>_xlfn.XLOOKUP(C1122,'Customer_Dim'!$A$2:$A$501,'Customer_Dim'!$L$2:$L$501)</f>
        <v>Young</v>
      </c>
      <c r="T1122" s="1" t="str">
        <f>_xlfn.XLOOKUP(E1122,Store_Dim!$A$2:$A$21,Store_Dim!$C$2:$C$21)</f>
        <v>South</v>
      </c>
      <c r="U1122" s="1" t="str">
        <f>_xlfn.XLOOKUP(E1122,Store_Dim!$A$2:$A$21,Store_Dim!$E$2:$E$21)</f>
        <v>Flagship</v>
      </c>
      <c r="V1122" s="21">
        <f>Table8[[#This Row],[Cost]]*Table8[[#This Row],[Quantity]]</f>
        <v>1361.56</v>
      </c>
      <c r="W1122" s="21">
        <f>Table8[[#This Row],[Total_Amount]]-Table8[[#This Row],[Total Cost]]</f>
        <v>-1292.2864</v>
      </c>
    </row>
    <row r="1123" spans="1:23" hidden="1" x14ac:dyDescent="0.25">
      <c r="A1123" t="s">
        <v>2348</v>
      </c>
      <c r="B1123" s="3">
        <v>45279</v>
      </c>
      <c r="C1123" t="s">
        <v>855</v>
      </c>
      <c r="D1123" t="s">
        <v>1812</v>
      </c>
      <c r="E1123" t="s">
        <v>1883</v>
      </c>
      <c r="F1123" s="4">
        <f>IF(ISBLANK(Sales_Fact[[#This Row],[Quantity]]),MEDIAN(Sales_Fact[Quantity]),Sales_Fact[[#This Row],[Quantity]])</f>
        <v>3</v>
      </c>
      <c r="G1123" s="1">
        <f>IF(ISBLANK(Sales_Fact[[#This Row],[Unit_Price]]),MEDIAN(Sales_Fact[Unit_Price]),Sales_Fact[[#This Row],[Unit_Price]])</f>
        <v>819.93</v>
      </c>
      <c r="H1123" s="2">
        <f>IF(ISBLANK(Sales_Fact[[#This Row],[Discount]]),MEDIAN(Sales_Fact[Discount]),Sales_Fact[[#This Row],[Discount]])</f>
        <v>0.08</v>
      </c>
      <c r="I1123" t="s">
        <v>1864</v>
      </c>
      <c r="J1123" s="1">
        <f>Sales_Fact[[#This Row],[Quantity2]]*Sales_Fact[[#This Row],[Unit_Price3]]*(1-Sales_Fact[[#This Row],[Discount4]])</f>
        <v>2263.0068000000001</v>
      </c>
      <c r="K1123" s="1">
        <f>Sales_Fact[[#This Row],[Quantity2]]*Sales_Fact[[#This Row],[Unit_Price3]]</f>
        <v>2459.79</v>
      </c>
      <c r="L1123" s="1">
        <f>Sales_Fact[[#This Row],[Gross Amount]]*Sales_Fact[[#This Row],[Discount4]]</f>
        <v>196.78319999999999</v>
      </c>
      <c r="M1123" s="1" t="str">
        <f>IF(Sales_Fact[[#This Row],[Total_Amount5]]&gt;1000,"High Value","Standard")</f>
        <v>High Value</v>
      </c>
      <c r="N1123" s="1" t="str">
        <f>_xlfn.XLOOKUP(D1123,Product_Dim!$A$2:$A$101,Product_Dim!$B$2:$B$101,"Not Found")</f>
        <v>LED Bedside Lamp</v>
      </c>
      <c r="O1123" s="1" t="str">
        <f>_xlfn.XLOOKUP(D1123,Product_Dim!$A$2:$A$101,Product_Dim!$C$2:$C$101)</f>
        <v>Home</v>
      </c>
      <c r="P1123" s="1">
        <f>_xlfn.XLOOKUP(D1123,Product_Dim!$A$2:$A$101,Product_Dim!$H$2:$H$101)</f>
        <v>371.38</v>
      </c>
      <c r="Q1123" s="1" t="str">
        <f>_xlfn.XLOOKUP(C1123,'Customer_Dim'!$A$2:$A$501,'Customer_Dim'!$I$2:$I$501)</f>
        <v>Silver</v>
      </c>
      <c r="R1123" s="1" t="str">
        <f>_xlfn.XLOOKUP(C1123,'Customer_Dim'!$A$2:$A$501,'Customer_Dim'!$D$2:$D$501)</f>
        <v>Male</v>
      </c>
      <c r="S1123" s="1" t="str">
        <f>_xlfn.XLOOKUP(C1123,'Customer_Dim'!$A$2:$A$501,'Customer_Dim'!$L$2:$L$501)</f>
        <v>Middle Age</v>
      </c>
      <c r="T1123" s="1" t="str">
        <f>_xlfn.XLOOKUP(E1123,Store_Dim!$A$2:$A$21,Store_Dim!$C$2:$C$21)</f>
        <v>North</v>
      </c>
      <c r="U1123" s="1" t="str">
        <f>_xlfn.XLOOKUP(E1123,Store_Dim!$A$2:$A$21,Store_Dim!$E$2:$E$21)</f>
        <v>Flagship</v>
      </c>
      <c r="V1123" s="1">
        <f>Table8[[#This Row],[Cost]]*Table8[[#This Row],[Quantity]]</f>
        <v>1114.1399999999999</v>
      </c>
      <c r="W1123" s="1">
        <f>Table8[[#This Row],[Total_Amount]]-Table8[[#This Row],[Total Cost]]</f>
        <v>1148.8668000000002</v>
      </c>
    </row>
    <row r="1124" spans="1:23" hidden="1" x14ac:dyDescent="0.25">
      <c r="A1124" t="s">
        <v>2574</v>
      </c>
      <c r="B1124" s="3">
        <v>45942</v>
      </c>
      <c r="C1124" t="s">
        <v>855</v>
      </c>
      <c r="D1124" t="s">
        <v>1824</v>
      </c>
      <c r="E1124" t="s">
        <v>1890</v>
      </c>
      <c r="F1124" s="4">
        <f>IF(ISBLANK(Sales_Fact[[#This Row],[Quantity]]),MEDIAN(Sales_Fact[Quantity]),Sales_Fact[[#This Row],[Quantity]])</f>
        <v>2</v>
      </c>
      <c r="G1124" s="1">
        <f>IF(ISBLANK(Sales_Fact[[#This Row],[Unit_Price]]),MEDIAN(Sales_Fact[Unit_Price]),Sales_Fact[[#This Row],[Unit_Price]])</f>
        <v>700.95</v>
      </c>
      <c r="H1124" s="2">
        <f>IF(ISBLANK(Sales_Fact[[#This Row],[Discount]]),MEDIAN(Sales_Fact[Discount]),Sales_Fact[[#This Row],[Discount]])</f>
        <v>0.18</v>
      </c>
      <c r="I1124" t="s">
        <v>1861</v>
      </c>
      <c r="J1124" s="1">
        <f>Sales_Fact[[#This Row],[Quantity2]]*Sales_Fact[[#This Row],[Unit_Price3]]*(1-Sales_Fact[[#This Row],[Discount4]])</f>
        <v>1149.5580000000002</v>
      </c>
      <c r="K1124" s="1">
        <f>Sales_Fact[[#This Row],[Quantity2]]*Sales_Fact[[#This Row],[Unit_Price3]]</f>
        <v>1401.9</v>
      </c>
      <c r="L1124" s="1">
        <f>Sales_Fact[[#This Row],[Gross Amount]]*Sales_Fact[[#This Row],[Discount4]]</f>
        <v>252.34200000000001</v>
      </c>
      <c r="M1124" s="1" t="str">
        <f>IF(Sales_Fact[[#This Row],[Total_Amount5]]&gt;1000,"High Value","Standard")</f>
        <v>High Value</v>
      </c>
      <c r="N1124" s="1" t="str">
        <f>_xlfn.XLOOKUP(D1124,Product_Dim!$A$2:$A$101,Product_Dim!$B$2:$B$101,"Not Found")</f>
        <v>Women's High Heels</v>
      </c>
      <c r="O1124" s="1" t="str">
        <f>_xlfn.XLOOKUP(D1124,Product_Dim!$A$2:$A$101,Product_Dim!$C$2:$C$101)</f>
        <v>Clothing</v>
      </c>
      <c r="P1124" s="1">
        <f>_xlfn.XLOOKUP(D1124,Product_Dim!$A$2:$A$101,Product_Dim!$H$2:$H$101)</f>
        <v>438.25</v>
      </c>
      <c r="Q1124" s="1" t="str">
        <f>_xlfn.XLOOKUP(C1124,'Customer_Dim'!$A$2:$A$501,'Customer_Dim'!$I$2:$I$501)</f>
        <v>Silver</v>
      </c>
      <c r="R1124" s="1" t="str">
        <f>_xlfn.XLOOKUP(C1124,'Customer_Dim'!$A$2:$A$501,'Customer_Dim'!$D$2:$D$501)</f>
        <v>Male</v>
      </c>
      <c r="S1124" s="1" t="str">
        <f>_xlfn.XLOOKUP(C1124,'Customer_Dim'!$A$2:$A$501,'Customer_Dim'!$L$2:$L$501)</f>
        <v>Middle Age</v>
      </c>
      <c r="T1124" s="1" t="str">
        <f>_xlfn.XLOOKUP(E1124,Store_Dim!$A$2:$A$21,Store_Dim!$C$2:$C$21)</f>
        <v>South</v>
      </c>
      <c r="U1124" s="1" t="str">
        <f>_xlfn.XLOOKUP(E1124,Store_Dim!$A$2:$A$21,Store_Dim!$E$2:$E$21)</f>
        <v>Flagship</v>
      </c>
      <c r="V1124" s="1">
        <f>Table8[[#This Row],[Cost]]*Table8[[#This Row],[Quantity]]</f>
        <v>876.5</v>
      </c>
      <c r="W1124" s="1">
        <f>Table8[[#This Row],[Total_Amount]]-Table8[[#This Row],[Total Cost]]</f>
        <v>273.05800000000022</v>
      </c>
    </row>
    <row r="1125" spans="1:23" hidden="1" x14ac:dyDescent="0.25">
      <c r="A1125" t="s">
        <v>2984</v>
      </c>
      <c r="B1125" s="3">
        <v>45695</v>
      </c>
      <c r="C1125" t="s">
        <v>858</v>
      </c>
      <c r="D1125" t="s">
        <v>1611</v>
      </c>
      <c r="E1125" t="s">
        <v>1913</v>
      </c>
      <c r="F1125" s="4">
        <f>IF(ISBLANK(Sales_Fact[[#This Row],[Quantity]]),MEDIAN(Sales_Fact[Quantity]),Sales_Fact[[#This Row],[Quantity]])</f>
        <v>2</v>
      </c>
      <c r="G1125" s="1">
        <f>IF(ISBLANK(Sales_Fact[[#This Row],[Unit_Price]]),MEDIAN(Sales_Fact[Unit_Price]),Sales_Fact[[#This Row],[Unit_Price]])</f>
        <v>456.38</v>
      </c>
      <c r="H1125" s="2">
        <f>IF(ISBLANK(Sales_Fact[[#This Row],[Discount]]),MEDIAN(Sales_Fact[Discount]),Sales_Fact[[#This Row],[Discount]])</f>
        <v>0.12</v>
      </c>
      <c r="I1125" t="s">
        <v>1868</v>
      </c>
      <c r="J1125" s="1">
        <f>Sales_Fact[[#This Row],[Quantity2]]*Sales_Fact[[#This Row],[Unit_Price3]]*(1-Sales_Fact[[#This Row],[Discount4]])</f>
        <v>803.22879999999998</v>
      </c>
      <c r="K1125" s="1">
        <f>Sales_Fact[[#This Row],[Quantity2]]*Sales_Fact[[#This Row],[Unit_Price3]]</f>
        <v>912.76</v>
      </c>
      <c r="L1125" s="1">
        <f>Sales_Fact[[#This Row],[Gross Amount]]*Sales_Fact[[#This Row],[Discount4]]</f>
        <v>109.5312</v>
      </c>
      <c r="M1125" s="1" t="str">
        <f>IF(Sales_Fact[[#This Row],[Total_Amount5]]&gt;1000,"High Value","Standard")</f>
        <v>Standard</v>
      </c>
      <c r="N1125" s="1" t="str">
        <f>_xlfn.XLOOKUP(D1125,Product_Dim!$A$2:$A$101,Product_Dim!$B$2:$B$101,"Not Found")</f>
        <v>Outdoor Sports Water Bottle</v>
      </c>
      <c r="O1125" s="1" t="str">
        <f>_xlfn.XLOOKUP(D1125,Product_Dim!$A$2:$A$101,Product_Dim!$C$2:$C$101)</f>
        <v>Sports</v>
      </c>
      <c r="P1125" s="1">
        <f>_xlfn.XLOOKUP(D1125,Product_Dim!$A$2:$A$101,Product_Dim!$H$2:$H$101)</f>
        <v>131.51</v>
      </c>
      <c r="Q1125" s="1" t="str">
        <f>_xlfn.XLOOKUP(C1125,'Customer_Dim'!$A$2:$A$501,'Customer_Dim'!$I$2:$I$501)</f>
        <v>Bronze</v>
      </c>
      <c r="R1125" s="1" t="str">
        <f>_xlfn.XLOOKUP(C1125,'Customer_Dim'!$A$2:$A$501,'Customer_Dim'!$D$2:$D$501)</f>
        <v>Female</v>
      </c>
      <c r="S1125" s="1" t="str">
        <f>_xlfn.XLOOKUP(C1125,'Customer_Dim'!$A$2:$A$501,'Customer_Dim'!$L$2:$L$501)</f>
        <v>Middle Age</v>
      </c>
      <c r="T1125" s="1" t="str">
        <f>_xlfn.XLOOKUP(E1125,Store_Dim!$A$2:$A$21,Store_Dim!$C$2:$C$21)</f>
        <v>North</v>
      </c>
      <c r="U1125" s="1" t="str">
        <f>_xlfn.XLOOKUP(E1125,Store_Dim!$A$2:$A$21,Store_Dim!$E$2:$E$21)</f>
        <v>Online</v>
      </c>
      <c r="V1125" s="1">
        <f>Table8[[#This Row],[Cost]]*Table8[[#This Row],[Quantity]]</f>
        <v>263.02</v>
      </c>
      <c r="W1125" s="1">
        <f>Table8[[#This Row],[Total_Amount]]-Table8[[#This Row],[Total Cost]]</f>
        <v>540.2088</v>
      </c>
    </row>
    <row r="1126" spans="1:23" hidden="1" x14ac:dyDescent="0.25">
      <c r="A1126" t="s">
        <v>2103</v>
      </c>
      <c r="B1126" s="3">
        <v>45219</v>
      </c>
      <c r="C1126" t="s">
        <v>858</v>
      </c>
      <c r="D1126" t="s">
        <v>1597</v>
      </c>
      <c r="E1126" t="s">
        <v>1892</v>
      </c>
      <c r="F1126" s="4">
        <f>IF(ISBLANK(Sales_Fact[[#This Row],[Quantity]]),MEDIAN(Sales_Fact[Quantity]),Sales_Fact[[#This Row],[Quantity]])</f>
        <v>3</v>
      </c>
      <c r="G1126" s="1">
        <f>IF(ISBLANK(Sales_Fact[[#This Row],[Unit_Price]]),MEDIAN(Sales_Fact[Unit_Price]),Sales_Fact[[#This Row],[Unit_Price]])</f>
        <v>291.05</v>
      </c>
      <c r="H1126" s="2">
        <f>IF(ISBLANK(Sales_Fact[[#This Row],[Discount]]),MEDIAN(Sales_Fact[Discount]),Sales_Fact[[#This Row],[Discount]])</f>
        <v>0.3</v>
      </c>
      <c r="I1126" t="s">
        <v>1864</v>
      </c>
      <c r="J1126" s="1">
        <f>Sales_Fact[[#This Row],[Quantity2]]*Sales_Fact[[#This Row],[Unit_Price3]]*(1-Sales_Fact[[#This Row],[Discount4]])</f>
        <v>611.20500000000004</v>
      </c>
      <c r="K1126" s="1">
        <f>Sales_Fact[[#This Row],[Quantity2]]*Sales_Fact[[#This Row],[Unit_Price3]]</f>
        <v>873.15000000000009</v>
      </c>
      <c r="L1126" s="1">
        <f>Sales_Fact[[#This Row],[Gross Amount]]*Sales_Fact[[#This Row],[Discount4]]</f>
        <v>261.94499999999999</v>
      </c>
      <c r="M1126" s="1" t="str">
        <f>IF(Sales_Fact[[#This Row],[Total_Amount5]]&gt;1000,"High Value","Standard")</f>
        <v>Standard</v>
      </c>
      <c r="N1126" s="1" t="str">
        <f>_xlfn.XLOOKUP(D1126,Product_Dim!$A$2:$A$101,Product_Dim!$B$2:$B$101,"Not Found")</f>
        <v>4K Home Projector</v>
      </c>
      <c r="O1126" s="1" t="str">
        <f>_xlfn.XLOOKUP(D1126,Product_Dim!$A$2:$A$101,Product_Dim!$C$2:$C$101)</f>
        <v>Electronics</v>
      </c>
      <c r="P1126" s="1">
        <f>_xlfn.XLOOKUP(D1126,Product_Dim!$A$2:$A$101,Product_Dim!$H$2:$H$101)</f>
        <v>465.34</v>
      </c>
      <c r="Q1126" s="1" t="str">
        <f>_xlfn.XLOOKUP(C1126,'Customer_Dim'!$A$2:$A$501,'Customer_Dim'!$I$2:$I$501)</f>
        <v>Bronze</v>
      </c>
      <c r="R1126" s="1" t="str">
        <f>_xlfn.XLOOKUP(C1126,'Customer_Dim'!$A$2:$A$501,'Customer_Dim'!$D$2:$D$501)</f>
        <v>Female</v>
      </c>
      <c r="S1126" s="1" t="str">
        <f>_xlfn.XLOOKUP(C1126,'Customer_Dim'!$A$2:$A$501,'Customer_Dim'!$L$2:$L$501)</f>
        <v>Middle Age</v>
      </c>
      <c r="T1126" s="1" t="str">
        <f>_xlfn.XLOOKUP(E1126,Store_Dim!$A$2:$A$21,Store_Dim!$C$2:$C$21)</f>
        <v>East</v>
      </c>
      <c r="U1126" s="1" t="str">
        <f>_xlfn.XLOOKUP(E1126,Store_Dim!$A$2:$A$21,Store_Dim!$E$2:$E$21)</f>
        <v>Online</v>
      </c>
      <c r="V1126" s="1">
        <f>Table8[[#This Row],[Cost]]*Table8[[#This Row],[Quantity]]</f>
        <v>1396.02</v>
      </c>
      <c r="W1126" s="1">
        <f>Table8[[#This Row],[Total_Amount]]-Table8[[#This Row],[Total Cost]]</f>
        <v>-784.81499999999994</v>
      </c>
    </row>
    <row r="1127" spans="1:23" hidden="1" x14ac:dyDescent="0.25">
      <c r="A1127" t="s">
        <v>3723</v>
      </c>
      <c r="B1127" s="3">
        <v>45862</v>
      </c>
      <c r="C1127" t="s">
        <v>858</v>
      </c>
      <c r="D1127" t="s">
        <v>1597</v>
      </c>
      <c r="E1127" t="s">
        <v>1892</v>
      </c>
      <c r="F1127" s="4">
        <f>IF(ISBLANK(Sales_Fact[[#This Row],[Quantity]]),MEDIAN(Sales_Fact[Quantity]),Sales_Fact[[#This Row],[Quantity]])</f>
        <v>2</v>
      </c>
      <c r="G1127" s="1">
        <f>IF(ISBLANK(Sales_Fact[[#This Row],[Unit_Price]]),MEDIAN(Sales_Fact[Unit_Price]),Sales_Fact[[#This Row],[Unit_Price]])</f>
        <v>463.52</v>
      </c>
      <c r="H1127" s="2">
        <f>IF(ISBLANK(Sales_Fact[[#This Row],[Discount]]),MEDIAN(Sales_Fact[Discount]),Sales_Fact[[#This Row],[Discount]])</f>
        <v>0.27</v>
      </c>
      <c r="I1127" t="s">
        <v>1861</v>
      </c>
      <c r="J1127" s="1">
        <f>Sales_Fact[[#This Row],[Quantity2]]*Sales_Fact[[#This Row],[Unit_Price3]]*(1-Sales_Fact[[#This Row],[Discount4]])</f>
        <v>676.73919999999998</v>
      </c>
      <c r="K1127" s="1">
        <f>Sales_Fact[[#This Row],[Quantity2]]*Sales_Fact[[#This Row],[Unit_Price3]]</f>
        <v>927.04</v>
      </c>
      <c r="L1127" s="1">
        <f>Sales_Fact[[#This Row],[Gross Amount]]*Sales_Fact[[#This Row],[Discount4]]</f>
        <v>250.30080000000001</v>
      </c>
      <c r="M1127" s="1" t="str">
        <f>IF(Sales_Fact[[#This Row],[Total_Amount5]]&gt;1000,"High Value","Standard")</f>
        <v>Standard</v>
      </c>
      <c r="N1127" s="1" t="str">
        <f>_xlfn.XLOOKUP(D1127,Product_Dim!$A$2:$A$101,Product_Dim!$B$2:$B$101,"Not Found")</f>
        <v>4K Home Projector</v>
      </c>
      <c r="O1127" s="1" t="str">
        <f>_xlfn.XLOOKUP(D1127,Product_Dim!$A$2:$A$101,Product_Dim!$C$2:$C$101)</f>
        <v>Electronics</v>
      </c>
      <c r="P1127" s="1">
        <f>_xlfn.XLOOKUP(D1127,Product_Dim!$A$2:$A$101,Product_Dim!$H$2:$H$101)</f>
        <v>465.34</v>
      </c>
      <c r="Q1127" s="1" t="str">
        <f>_xlfn.XLOOKUP(C1127,'Customer_Dim'!$A$2:$A$501,'Customer_Dim'!$I$2:$I$501)</f>
        <v>Bronze</v>
      </c>
      <c r="R1127" s="1" t="str">
        <f>_xlfn.XLOOKUP(C1127,'Customer_Dim'!$A$2:$A$501,'Customer_Dim'!$D$2:$D$501)</f>
        <v>Female</v>
      </c>
      <c r="S1127" s="1" t="str">
        <f>_xlfn.XLOOKUP(C1127,'Customer_Dim'!$A$2:$A$501,'Customer_Dim'!$L$2:$L$501)</f>
        <v>Middle Age</v>
      </c>
      <c r="T1127" s="1" t="str">
        <f>_xlfn.XLOOKUP(E1127,Store_Dim!$A$2:$A$21,Store_Dim!$C$2:$C$21)</f>
        <v>East</v>
      </c>
      <c r="U1127" s="1" t="str">
        <f>_xlfn.XLOOKUP(E1127,Store_Dim!$A$2:$A$21,Store_Dim!$E$2:$E$21)</f>
        <v>Online</v>
      </c>
      <c r="V1127" s="1">
        <f>Table8[[#This Row],[Cost]]*Table8[[#This Row],[Quantity]]</f>
        <v>930.68</v>
      </c>
      <c r="W1127" s="1">
        <f>Table8[[#This Row],[Total_Amount]]-Table8[[#This Row],[Total Cost]]</f>
        <v>-253.94079999999997</v>
      </c>
    </row>
    <row r="1128" spans="1:23" hidden="1" x14ac:dyDescent="0.25">
      <c r="A1128" t="s">
        <v>2366</v>
      </c>
      <c r="B1128" s="3">
        <v>45233</v>
      </c>
      <c r="C1128" t="s">
        <v>858</v>
      </c>
      <c r="D1128" t="s">
        <v>1830</v>
      </c>
      <c r="E1128" t="s">
        <v>1881</v>
      </c>
      <c r="F1128" s="4">
        <f>IF(ISBLANK(Sales_Fact[[#This Row],[Quantity]]),MEDIAN(Sales_Fact[Quantity]),Sales_Fact[[#This Row],[Quantity]])</f>
        <v>3</v>
      </c>
      <c r="G1128" s="1">
        <f>IF(ISBLANK(Sales_Fact[[#This Row],[Unit_Price]]),MEDIAN(Sales_Fact[Unit_Price]),Sales_Fact[[#This Row],[Unit_Price]])</f>
        <v>241.64</v>
      </c>
      <c r="H1128" s="2">
        <f>IF(ISBLANK(Sales_Fact[[#This Row],[Discount]]),MEDIAN(Sales_Fact[Discount]),Sales_Fact[[#This Row],[Discount]])</f>
        <v>0.28999999999999998</v>
      </c>
      <c r="I1128" t="s">
        <v>1868</v>
      </c>
      <c r="J1128" s="1">
        <f>Sales_Fact[[#This Row],[Quantity2]]*Sales_Fact[[#This Row],[Unit_Price3]]*(1-Sales_Fact[[#This Row],[Discount4]])</f>
        <v>514.69319999999993</v>
      </c>
      <c r="K1128" s="1">
        <f>Sales_Fact[[#This Row],[Quantity2]]*Sales_Fact[[#This Row],[Unit_Price3]]</f>
        <v>724.92</v>
      </c>
      <c r="L1128" s="1">
        <f>Sales_Fact[[#This Row],[Gross Amount]]*Sales_Fact[[#This Row],[Discount4]]</f>
        <v>210.22679999999997</v>
      </c>
      <c r="M1128" s="1" t="str">
        <f>IF(Sales_Fact[[#This Row],[Total_Amount5]]&gt;1000,"High Value","Standard")</f>
        <v>Standard</v>
      </c>
      <c r="N1128" s="1" t="str">
        <f>_xlfn.XLOOKUP(D1128,Product_Dim!$A$2:$A$101,Product_Dim!$B$2:$B$101,"Not Found")</f>
        <v>USB-C Laptop Charger</v>
      </c>
      <c r="O1128" s="1" t="str">
        <f>_xlfn.XLOOKUP(D1128,Product_Dim!$A$2:$A$101,Product_Dim!$C$2:$C$101)</f>
        <v>Electronics</v>
      </c>
      <c r="P1128" s="1">
        <f>_xlfn.XLOOKUP(D1128,Product_Dim!$A$2:$A$101,Product_Dim!$H$2:$H$101)</f>
        <v>377.52</v>
      </c>
      <c r="Q1128" s="1" t="str">
        <f>_xlfn.XLOOKUP(C1128,'Customer_Dim'!$A$2:$A$501,'Customer_Dim'!$I$2:$I$501)</f>
        <v>Bronze</v>
      </c>
      <c r="R1128" s="1" t="str">
        <f>_xlfn.XLOOKUP(C1128,'Customer_Dim'!$A$2:$A$501,'Customer_Dim'!$D$2:$D$501)</f>
        <v>Female</v>
      </c>
      <c r="S1128" s="1" t="str">
        <f>_xlfn.XLOOKUP(C1128,'Customer_Dim'!$A$2:$A$501,'Customer_Dim'!$L$2:$L$501)</f>
        <v>Middle Age</v>
      </c>
      <c r="T1128" s="1" t="str">
        <f>_xlfn.XLOOKUP(E1128,Store_Dim!$A$2:$A$21,Store_Dim!$C$2:$C$21)</f>
        <v>South</v>
      </c>
      <c r="U1128" s="1" t="str">
        <f>_xlfn.XLOOKUP(E1128,Store_Dim!$A$2:$A$21,Store_Dim!$E$2:$E$21)</f>
        <v>Outlet</v>
      </c>
      <c r="V1128" s="1">
        <f>Table8[[#This Row],[Cost]]*Table8[[#This Row],[Quantity]]</f>
        <v>1132.56</v>
      </c>
      <c r="W1128" s="1">
        <f>Table8[[#This Row],[Total_Amount]]-Table8[[#This Row],[Total Cost]]</f>
        <v>-617.86680000000001</v>
      </c>
    </row>
    <row r="1129" spans="1:23" hidden="1" x14ac:dyDescent="0.25">
      <c r="A1129" t="s">
        <v>2112</v>
      </c>
      <c r="B1129" s="3">
        <v>45666</v>
      </c>
      <c r="C1129" t="s">
        <v>858</v>
      </c>
      <c r="D1129" t="s">
        <v>1734</v>
      </c>
      <c r="E1129" t="s">
        <v>1860</v>
      </c>
      <c r="F1129" s="4">
        <f>IF(ISBLANK(Sales_Fact[[#This Row],[Quantity]]),MEDIAN(Sales_Fact[Quantity]),Sales_Fact[[#This Row],[Quantity]])</f>
        <v>2</v>
      </c>
      <c r="G1129" s="1">
        <f>IF(ISBLANK(Sales_Fact[[#This Row],[Unit_Price]]),MEDIAN(Sales_Fact[Unit_Price]),Sales_Fact[[#This Row],[Unit_Price]])</f>
        <v>47.86</v>
      </c>
      <c r="H1129" s="2">
        <f>IF(ISBLANK(Sales_Fact[[#This Row],[Discount]]),MEDIAN(Sales_Fact[Discount]),Sales_Fact[[#This Row],[Discount]])</f>
        <v>0.03</v>
      </c>
      <c r="I1129" t="s">
        <v>1864</v>
      </c>
      <c r="J1129" s="1">
        <f>Sales_Fact[[#This Row],[Quantity2]]*Sales_Fact[[#This Row],[Unit_Price3]]*(1-Sales_Fact[[#This Row],[Discount4]])</f>
        <v>92.848399999999998</v>
      </c>
      <c r="K1129" s="1">
        <f>Sales_Fact[[#This Row],[Quantity2]]*Sales_Fact[[#This Row],[Unit_Price3]]</f>
        <v>95.72</v>
      </c>
      <c r="L1129" s="1">
        <f>Sales_Fact[[#This Row],[Gross Amount]]*Sales_Fact[[#This Row],[Discount4]]</f>
        <v>2.8715999999999999</v>
      </c>
      <c r="M1129" s="1" t="str">
        <f>IF(Sales_Fact[[#This Row],[Total_Amount5]]&gt;1000,"High Value","Standard")</f>
        <v>Standard</v>
      </c>
      <c r="N1129" s="1" t="str">
        <f>_xlfn.XLOOKUP(D1129,Product_Dim!$A$2:$A$101,Product_Dim!$B$2:$B$101,"Not Found")</f>
        <v>Tennis Ball 3-Pack</v>
      </c>
      <c r="O1129" s="1" t="str">
        <f>_xlfn.XLOOKUP(D1129,Product_Dim!$A$2:$A$101,Product_Dim!$C$2:$C$101)</f>
        <v>Sports</v>
      </c>
      <c r="P1129" s="1">
        <f>_xlfn.XLOOKUP(D1129,Product_Dim!$A$2:$A$101,Product_Dim!$H$2:$H$101)</f>
        <v>103.45</v>
      </c>
      <c r="Q1129" s="1" t="str">
        <f>_xlfn.XLOOKUP(C1129,'Customer_Dim'!$A$2:$A$501,'Customer_Dim'!$I$2:$I$501)</f>
        <v>Bronze</v>
      </c>
      <c r="R1129" s="1" t="str">
        <f>_xlfn.XLOOKUP(C1129,'Customer_Dim'!$A$2:$A$501,'Customer_Dim'!$D$2:$D$501)</f>
        <v>Female</v>
      </c>
      <c r="S1129" s="1" t="str">
        <f>_xlfn.XLOOKUP(C1129,'Customer_Dim'!$A$2:$A$501,'Customer_Dim'!$L$2:$L$501)</f>
        <v>Middle Age</v>
      </c>
      <c r="T1129" s="1" t="str">
        <f>_xlfn.XLOOKUP(E1129,Store_Dim!$A$2:$A$21,Store_Dim!$C$2:$C$21)</f>
        <v>North</v>
      </c>
      <c r="U1129" s="1" t="str">
        <f>_xlfn.XLOOKUP(E1129,Store_Dim!$A$2:$A$21,Store_Dim!$E$2:$E$21)</f>
        <v>Outlet</v>
      </c>
      <c r="V1129" s="1">
        <f>Table8[[#This Row],[Cost]]*Table8[[#This Row],[Quantity]]</f>
        <v>206.9</v>
      </c>
      <c r="W1129" s="1">
        <f>Table8[[#This Row],[Total_Amount]]-Table8[[#This Row],[Total Cost]]</f>
        <v>-114.05160000000001</v>
      </c>
    </row>
    <row r="1130" spans="1:23" x14ac:dyDescent="0.25">
      <c r="A1130" t="s">
        <v>3175</v>
      </c>
      <c r="B1130" s="3">
        <v>45645</v>
      </c>
      <c r="C1130" t="s">
        <v>858</v>
      </c>
      <c r="D1130" t="s">
        <v>1588</v>
      </c>
      <c r="E1130" t="s">
        <v>1866</v>
      </c>
      <c r="F1130" s="4">
        <f>IF(ISBLANK(Sales_Fact[[#This Row],[Quantity]]),MEDIAN(Sales_Fact[Quantity]),Sales_Fact[[#This Row],[Quantity]])</f>
        <v>1</v>
      </c>
      <c r="G1130" s="21">
        <f>IF(ISBLANK(Sales_Fact[[#This Row],[Unit_Price]]),MEDIAN(Sales_Fact[Unit_Price]),Sales_Fact[[#This Row],[Unit_Price]])</f>
        <v>805.07</v>
      </c>
      <c r="H1130" s="2">
        <f>IF(ISBLANK(Sales_Fact[[#This Row],[Discount]]),MEDIAN(Sales_Fact[Discount]),Sales_Fact[[#This Row],[Discount]])</f>
        <v>0.06</v>
      </c>
      <c r="I1130" t="s">
        <v>1868</v>
      </c>
      <c r="J1130" s="21">
        <f>Sales_Fact[[#This Row],[Quantity2]]*Sales_Fact[[#This Row],[Unit_Price3]]*(1-Sales_Fact[[#This Row],[Discount4]])</f>
        <v>756.76580000000001</v>
      </c>
      <c r="K1130" s="21">
        <f>Sales_Fact[[#This Row],[Quantity2]]*Sales_Fact[[#This Row],[Unit_Price3]]</f>
        <v>805.07</v>
      </c>
      <c r="L1130" s="21">
        <f>Sales_Fact[[#This Row],[Gross Amount]]*Sales_Fact[[#This Row],[Discount4]]</f>
        <v>48.304200000000002</v>
      </c>
      <c r="M1130" s="1" t="str">
        <f>IF(Sales_Fact[[#This Row],[Total_Amount5]]&gt;1000,"High Value","Standard")</f>
        <v>Standard</v>
      </c>
      <c r="N1130" s="1" t="str">
        <f>_xlfn.XLOOKUP(D1130,Product_Dim!$A$2:$A$101,Product_Dim!$B$2:$B$101,"Not Found")</f>
        <v>Hair Strengthening Shampoo</v>
      </c>
      <c r="O1130" s="1" t="str">
        <f>_xlfn.XLOOKUP(D1130,Product_Dim!$A$2:$A$101,Product_Dim!$C$2:$C$101)</f>
        <v>Beauty</v>
      </c>
      <c r="P1130" s="1">
        <f>_xlfn.XLOOKUP(D1130,Product_Dim!$A$2:$A$101,Product_Dim!$H$2:$H$101)</f>
        <v>115.82</v>
      </c>
      <c r="Q1130" s="1" t="str">
        <f>_xlfn.XLOOKUP(C1130,'Customer_Dim'!$A$2:$A$501,'Customer_Dim'!$I$2:$I$501)</f>
        <v>Bronze</v>
      </c>
      <c r="R1130" s="1" t="str">
        <f>_xlfn.XLOOKUP(C1130,'Customer_Dim'!$A$2:$A$501,'Customer_Dim'!$D$2:$D$501)</f>
        <v>Female</v>
      </c>
      <c r="S1130" s="1" t="str">
        <f>_xlfn.XLOOKUP(C1130,'Customer_Dim'!$A$2:$A$501,'Customer_Dim'!$L$2:$L$501)</f>
        <v>Middle Age</v>
      </c>
      <c r="T1130" s="1" t="str">
        <f>_xlfn.XLOOKUP(E1130,Store_Dim!$A$2:$A$21,Store_Dim!$C$2:$C$21)</f>
        <v>West</v>
      </c>
      <c r="U1130" s="1" t="str">
        <f>_xlfn.XLOOKUP(E1130,Store_Dim!$A$2:$A$21,Store_Dim!$E$2:$E$21)</f>
        <v>Online</v>
      </c>
      <c r="V1130" s="21">
        <f>Table8[[#This Row],[Cost]]*Table8[[#This Row],[Quantity]]</f>
        <v>115.82</v>
      </c>
      <c r="W1130" s="21">
        <f>Table8[[#This Row],[Total_Amount]]-Table8[[#This Row],[Total Cost]]</f>
        <v>640.94579999999996</v>
      </c>
    </row>
    <row r="1131" spans="1:23" hidden="1" x14ac:dyDescent="0.25">
      <c r="A1131" t="s">
        <v>2795</v>
      </c>
      <c r="B1131" s="3">
        <v>45918</v>
      </c>
      <c r="C1131" t="s">
        <v>863</v>
      </c>
      <c r="D1131" t="s">
        <v>1725</v>
      </c>
      <c r="E1131" t="s">
        <v>1866</v>
      </c>
      <c r="F1131" s="4">
        <f>IF(ISBLANK(Sales_Fact[[#This Row],[Quantity]]),MEDIAN(Sales_Fact[Quantity]),Sales_Fact[[#This Row],[Quantity]])</f>
        <v>3</v>
      </c>
      <c r="G1131" s="1">
        <f>IF(ISBLANK(Sales_Fact[[#This Row],[Unit_Price]]),MEDIAN(Sales_Fact[Unit_Price]),Sales_Fact[[#This Row],[Unit_Price]])</f>
        <v>848.48</v>
      </c>
      <c r="H1131" s="2">
        <f>IF(ISBLANK(Sales_Fact[[#This Row],[Discount]]),MEDIAN(Sales_Fact[Discount]),Sales_Fact[[#This Row],[Discount]])</f>
        <v>0</v>
      </c>
      <c r="I1131" t="s">
        <v>1861</v>
      </c>
      <c r="J1131" s="1">
        <f>Sales_Fact[[#This Row],[Quantity2]]*Sales_Fact[[#This Row],[Unit_Price3]]*(1-Sales_Fact[[#This Row],[Discount4]])</f>
        <v>2545.44</v>
      </c>
      <c r="K1131" s="1">
        <f>Sales_Fact[[#This Row],[Quantity2]]*Sales_Fact[[#This Row],[Unit_Price3]]</f>
        <v>2545.44</v>
      </c>
      <c r="L1131" s="1">
        <f>Sales_Fact[[#This Row],[Gross Amount]]*Sales_Fact[[#This Row],[Discount4]]</f>
        <v>0</v>
      </c>
      <c r="M1131" s="1" t="str">
        <f>IF(Sales_Fact[[#This Row],[Total_Amount5]]&gt;1000,"High Value","Standard")</f>
        <v>High Value</v>
      </c>
      <c r="N1131" s="1" t="str">
        <f>_xlfn.XLOOKUP(D1131,Product_Dim!$A$2:$A$101,Product_Dim!$B$2:$B$101,"Not Found")</f>
        <v>Womens Cotton Scarf</v>
      </c>
      <c r="O1131" s="1" t="str">
        <f>_xlfn.XLOOKUP(D1131,Product_Dim!$A$2:$A$101,Product_Dim!$C$2:$C$101)</f>
        <v>Clothing</v>
      </c>
      <c r="P1131" s="1">
        <f>_xlfn.XLOOKUP(D1131,Product_Dim!$A$2:$A$101,Product_Dim!$H$2:$H$101)</f>
        <v>113.83</v>
      </c>
      <c r="Q1131" s="1" t="str">
        <f>_xlfn.XLOOKUP(C1131,'Customer_Dim'!$A$2:$A$501,'Customer_Dim'!$I$2:$I$501)</f>
        <v>Bronze</v>
      </c>
      <c r="R1131" s="1" t="str">
        <f>_xlfn.XLOOKUP(C1131,'Customer_Dim'!$A$2:$A$501,'Customer_Dim'!$D$2:$D$501)</f>
        <v>Female</v>
      </c>
      <c r="S1131" s="1" t="str">
        <f>_xlfn.XLOOKUP(C1131,'Customer_Dim'!$A$2:$A$501,'Customer_Dim'!$L$2:$L$501)</f>
        <v>Senior</v>
      </c>
      <c r="T1131" s="1" t="str">
        <f>_xlfn.XLOOKUP(E1131,Store_Dim!$A$2:$A$21,Store_Dim!$C$2:$C$21)</f>
        <v>West</v>
      </c>
      <c r="U1131" s="1" t="str">
        <f>_xlfn.XLOOKUP(E1131,Store_Dim!$A$2:$A$21,Store_Dim!$E$2:$E$21)</f>
        <v>Online</v>
      </c>
      <c r="V1131" s="1">
        <f>Table8[[#This Row],[Cost]]*Table8[[#This Row],[Quantity]]</f>
        <v>341.49</v>
      </c>
      <c r="W1131" s="1">
        <f>Table8[[#This Row],[Total_Amount]]-Table8[[#This Row],[Total Cost]]</f>
        <v>2203.9499999999998</v>
      </c>
    </row>
    <row r="1132" spans="1:23" x14ac:dyDescent="0.25">
      <c r="A1132" t="s">
        <v>3422</v>
      </c>
      <c r="B1132" s="3">
        <v>45533</v>
      </c>
      <c r="C1132" t="s">
        <v>866</v>
      </c>
      <c r="D1132" t="s">
        <v>1728</v>
      </c>
      <c r="E1132" t="s">
        <v>1863</v>
      </c>
      <c r="F1132" s="4">
        <f>IF(ISBLANK(Sales_Fact[[#This Row],[Quantity]]),MEDIAN(Sales_Fact[Quantity]),Sales_Fact[[#This Row],[Quantity]])</f>
        <v>2</v>
      </c>
      <c r="G1132" s="21">
        <f>IF(ISBLANK(Sales_Fact[[#This Row],[Unit_Price]]),MEDIAN(Sales_Fact[Unit_Price]),Sales_Fact[[#This Row],[Unit_Price]])</f>
        <v>568.95000000000005</v>
      </c>
      <c r="H1132" s="2">
        <f>IF(ISBLANK(Sales_Fact[[#This Row],[Discount]]),MEDIAN(Sales_Fact[Discount]),Sales_Fact[[#This Row],[Discount]])</f>
        <v>0.22</v>
      </c>
      <c r="I1132" t="s">
        <v>1864</v>
      </c>
      <c r="J1132" s="21">
        <f>Sales_Fact[[#This Row],[Quantity2]]*Sales_Fact[[#This Row],[Unit_Price3]]*(1-Sales_Fact[[#This Row],[Discount4]])</f>
        <v>887.56200000000013</v>
      </c>
      <c r="K1132" s="21">
        <f>Sales_Fact[[#This Row],[Quantity2]]*Sales_Fact[[#This Row],[Unit_Price3]]</f>
        <v>1137.9000000000001</v>
      </c>
      <c r="L1132" s="21">
        <f>Sales_Fact[[#This Row],[Gross Amount]]*Sales_Fact[[#This Row],[Discount4]]</f>
        <v>250.33800000000002</v>
      </c>
      <c r="M1132" s="1" t="str">
        <f>IF(Sales_Fact[[#This Row],[Total_Amount5]]&gt;1000,"High Value","Standard")</f>
        <v>Standard</v>
      </c>
      <c r="N1132" s="1" t="str">
        <f>_xlfn.XLOOKUP(D1132,Product_Dim!$A$2:$A$101,Product_Dim!$B$2:$B$101,"Not Found")</f>
        <v>Men's Hair Styling Gel</v>
      </c>
      <c r="O1132" s="1" t="str">
        <f>_xlfn.XLOOKUP(D1132,Product_Dim!$A$2:$A$101,Product_Dim!$C$2:$C$101)</f>
        <v>Beauty</v>
      </c>
      <c r="P1132" s="1">
        <f>_xlfn.XLOOKUP(D1132,Product_Dim!$A$2:$A$101,Product_Dim!$H$2:$H$101)</f>
        <v>17.309999999999999</v>
      </c>
      <c r="Q1132" s="1" t="str">
        <f>_xlfn.XLOOKUP(C1132,'Customer_Dim'!$A$2:$A$501,'Customer_Dim'!$I$2:$I$501)</f>
        <v>Silver</v>
      </c>
      <c r="R1132" s="1" t="str">
        <f>_xlfn.XLOOKUP(C1132,'Customer_Dim'!$A$2:$A$501,'Customer_Dim'!$D$2:$D$501)</f>
        <v>Female</v>
      </c>
      <c r="S1132" s="1" t="str">
        <f>_xlfn.XLOOKUP(C1132,'Customer_Dim'!$A$2:$A$501,'Customer_Dim'!$L$2:$L$501)</f>
        <v>Middle Age</v>
      </c>
      <c r="T1132" s="1" t="str">
        <f>_xlfn.XLOOKUP(E1132,Store_Dim!$A$2:$A$21,Store_Dim!$C$2:$C$21)</f>
        <v>North</v>
      </c>
      <c r="U1132" s="1" t="str">
        <f>_xlfn.XLOOKUP(E1132,Store_Dim!$A$2:$A$21,Store_Dim!$E$2:$E$21)</f>
        <v>Flagship</v>
      </c>
      <c r="V1132" s="21">
        <f>Table8[[#This Row],[Cost]]*Table8[[#This Row],[Quantity]]</f>
        <v>34.619999999999997</v>
      </c>
      <c r="W1132" s="21">
        <f>Table8[[#This Row],[Total_Amount]]-Table8[[#This Row],[Total Cost]]</f>
        <v>852.94200000000012</v>
      </c>
    </row>
    <row r="1133" spans="1:23" hidden="1" x14ac:dyDescent="0.25">
      <c r="A1133" t="s">
        <v>2108</v>
      </c>
      <c r="B1133" s="3">
        <v>45480</v>
      </c>
      <c r="C1133" t="s">
        <v>866</v>
      </c>
      <c r="D1133" t="s">
        <v>1779</v>
      </c>
      <c r="E1133" t="s">
        <v>1863</v>
      </c>
      <c r="F1133" s="4">
        <f>IF(ISBLANK(Sales_Fact[[#This Row],[Quantity]]),MEDIAN(Sales_Fact[Quantity]),Sales_Fact[[#This Row],[Quantity]])</f>
        <v>3</v>
      </c>
      <c r="G1133" s="1">
        <f>IF(ISBLANK(Sales_Fact[[#This Row],[Unit_Price]]),MEDIAN(Sales_Fact[Unit_Price]),Sales_Fact[[#This Row],[Unit_Price]])</f>
        <v>269.83999999999997</v>
      </c>
      <c r="H1133" s="2">
        <f>IF(ISBLANK(Sales_Fact[[#This Row],[Discount]]),MEDIAN(Sales_Fact[Discount]),Sales_Fact[[#This Row],[Discount]])</f>
        <v>0.05</v>
      </c>
      <c r="I1133" t="s">
        <v>1861</v>
      </c>
      <c r="J1133" s="1">
        <f>Sales_Fact[[#This Row],[Quantity2]]*Sales_Fact[[#This Row],[Unit_Price3]]*(1-Sales_Fact[[#This Row],[Discount4]])</f>
        <v>769.04399999999998</v>
      </c>
      <c r="K1133" s="1">
        <f>Sales_Fact[[#This Row],[Quantity2]]*Sales_Fact[[#This Row],[Unit_Price3]]</f>
        <v>809.52</v>
      </c>
      <c r="L1133" s="1">
        <f>Sales_Fact[[#This Row],[Gross Amount]]*Sales_Fact[[#This Row],[Discount4]]</f>
        <v>40.475999999999999</v>
      </c>
      <c r="M1133" s="1" t="str">
        <f>IF(Sales_Fact[[#This Row],[Total_Amount5]]&gt;1000,"High Value","Standard")</f>
        <v>Standard</v>
      </c>
      <c r="N1133" s="1" t="str">
        <f>_xlfn.XLOOKUP(D1133,Product_Dim!$A$2:$A$101,Product_Dim!$B$2:$B$101,"Not Found")</f>
        <v>Wireless Mouse</v>
      </c>
      <c r="O1133" s="1" t="str">
        <f>_xlfn.XLOOKUP(D1133,Product_Dim!$A$2:$A$101,Product_Dim!$C$2:$C$101)</f>
        <v>Electronics</v>
      </c>
      <c r="P1133" s="1">
        <f>_xlfn.XLOOKUP(D1133,Product_Dim!$A$2:$A$101,Product_Dim!$H$2:$H$101)</f>
        <v>392.89</v>
      </c>
      <c r="Q1133" s="1" t="str">
        <f>_xlfn.XLOOKUP(C1133,'Customer_Dim'!$A$2:$A$501,'Customer_Dim'!$I$2:$I$501)</f>
        <v>Silver</v>
      </c>
      <c r="R1133" s="1" t="str">
        <f>_xlfn.XLOOKUP(C1133,'Customer_Dim'!$A$2:$A$501,'Customer_Dim'!$D$2:$D$501)</f>
        <v>Female</v>
      </c>
      <c r="S1133" s="1" t="str">
        <f>_xlfn.XLOOKUP(C1133,'Customer_Dim'!$A$2:$A$501,'Customer_Dim'!$L$2:$L$501)</f>
        <v>Middle Age</v>
      </c>
      <c r="T1133" s="1" t="str">
        <f>_xlfn.XLOOKUP(E1133,Store_Dim!$A$2:$A$21,Store_Dim!$C$2:$C$21)</f>
        <v>North</v>
      </c>
      <c r="U1133" s="1" t="str">
        <f>_xlfn.XLOOKUP(E1133,Store_Dim!$A$2:$A$21,Store_Dim!$E$2:$E$21)</f>
        <v>Flagship</v>
      </c>
      <c r="V1133" s="1">
        <f>Table8[[#This Row],[Cost]]*Table8[[#This Row],[Quantity]]</f>
        <v>1178.67</v>
      </c>
      <c r="W1133" s="1">
        <f>Table8[[#This Row],[Total_Amount]]-Table8[[#This Row],[Total Cost]]</f>
        <v>-409.62600000000009</v>
      </c>
    </row>
    <row r="1134" spans="1:23" hidden="1" x14ac:dyDescent="0.25">
      <c r="A1134" t="s">
        <v>2334</v>
      </c>
      <c r="B1134" s="3">
        <v>45553</v>
      </c>
      <c r="C1134" t="s">
        <v>866</v>
      </c>
      <c r="D1134" t="s">
        <v>1719</v>
      </c>
      <c r="E1134" t="s">
        <v>1860</v>
      </c>
      <c r="F1134" s="4">
        <f>IF(ISBLANK(Sales_Fact[[#This Row],[Quantity]]),MEDIAN(Sales_Fact[Quantity]),Sales_Fact[[#This Row],[Quantity]])</f>
        <v>4</v>
      </c>
      <c r="G1134" s="1">
        <f>IF(ISBLANK(Sales_Fact[[#This Row],[Unit_Price]]),MEDIAN(Sales_Fact[Unit_Price]),Sales_Fact[[#This Row],[Unit_Price]])</f>
        <v>267.36</v>
      </c>
      <c r="H1134" s="2">
        <f>IF(ISBLANK(Sales_Fact[[#This Row],[Discount]]),MEDIAN(Sales_Fact[Discount]),Sales_Fact[[#This Row],[Discount]])</f>
        <v>0.27</v>
      </c>
      <c r="I1134" t="s">
        <v>1861</v>
      </c>
      <c r="J1134" s="1">
        <f>Sales_Fact[[#This Row],[Quantity2]]*Sales_Fact[[#This Row],[Unit_Price3]]*(1-Sales_Fact[[#This Row],[Discount4]])</f>
        <v>780.69119999999998</v>
      </c>
      <c r="K1134" s="1">
        <f>Sales_Fact[[#This Row],[Quantity2]]*Sales_Fact[[#This Row],[Unit_Price3]]</f>
        <v>1069.44</v>
      </c>
      <c r="L1134" s="1">
        <f>Sales_Fact[[#This Row],[Gross Amount]]*Sales_Fact[[#This Row],[Discount4]]</f>
        <v>288.74880000000002</v>
      </c>
      <c r="M1134" s="1" t="str">
        <f>IF(Sales_Fact[[#This Row],[Total_Amount5]]&gt;1000,"High Value","Standard")</f>
        <v>Standard</v>
      </c>
      <c r="N1134" s="1" t="str">
        <f>_xlfn.XLOOKUP(D1134,Product_Dim!$A$2:$A$101,Product_Dim!$B$2:$B$101,"Not Found")</f>
        <v>Premium Blanket Throw</v>
      </c>
      <c r="O1134" s="1" t="str">
        <f>_xlfn.XLOOKUP(D1134,Product_Dim!$A$2:$A$101,Product_Dim!$C$2:$C$101)</f>
        <v>Home</v>
      </c>
      <c r="P1134" s="1">
        <f>_xlfn.XLOOKUP(D1134,Product_Dim!$A$2:$A$101,Product_Dim!$H$2:$H$101)</f>
        <v>461.47</v>
      </c>
      <c r="Q1134" s="1" t="str">
        <f>_xlfn.XLOOKUP(C1134,'Customer_Dim'!$A$2:$A$501,'Customer_Dim'!$I$2:$I$501)</f>
        <v>Silver</v>
      </c>
      <c r="R1134" s="1" t="str">
        <f>_xlfn.XLOOKUP(C1134,'Customer_Dim'!$A$2:$A$501,'Customer_Dim'!$D$2:$D$501)</f>
        <v>Female</v>
      </c>
      <c r="S1134" s="1" t="str">
        <f>_xlfn.XLOOKUP(C1134,'Customer_Dim'!$A$2:$A$501,'Customer_Dim'!$L$2:$L$501)</f>
        <v>Middle Age</v>
      </c>
      <c r="T1134" s="1" t="str">
        <f>_xlfn.XLOOKUP(E1134,Store_Dim!$A$2:$A$21,Store_Dim!$C$2:$C$21)</f>
        <v>North</v>
      </c>
      <c r="U1134" s="1" t="str">
        <f>_xlfn.XLOOKUP(E1134,Store_Dim!$A$2:$A$21,Store_Dim!$E$2:$E$21)</f>
        <v>Outlet</v>
      </c>
      <c r="V1134" s="1">
        <f>Table8[[#This Row],[Cost]]*Table8[[#This Row],[Quantity]]</f>
        <v>1845.88</v>
      </c>
      <c r="W1134" s="1">
        <f>Table8[[#This Row],[Total_Amount]]-Table8[[#This Row],[Total Cost]]</f>
        <v>-1065.1888000000001</v>
      </c>
    </row>
    <row r="1135" spans="1:23" x14ac:dyDescent="0.25">
      <c r="A1135" t="s">
        <v>3079</v>
      </c>
      <c r="B1135" s="3">
        <v>45936</v>
      </c>
      <c r="C1135" t="s">
        <v>866</v>
      </c>
      <c r="D1135" t="s">
        <v>1728</v>
      </c>
      <c r="E1135" t="s">
        <v>1881</v>
      </c>
      <c r="F1135" s="4">
        <f>IF(ISBLANK(Sales_Fact[[#This Row],[Quantity]]),MEDIAN(Sales_Fact[Quantity]),Sales_Fact[[#This Row],[Quantity]])</f>
        <v>1</v>
      </c>
      <c r="G1135" s="21">
        <f>IF(ISBLANK(Sales_Fact[[#This Row],[Unit_Price]]),MEDIAN(Sales_Fact[Unit_Price]),Sales_Fact[[#This Row],[Unit_Price]])</f>
        <v>438.41</v>
      </c>
      <c r="H1135" s="2">
        <f>IF(ISBLANK(Sales_Fact[[#This Row],[Discount]]),MEDIAN(Sales_Fact[Discount]),Sales_Fact[[#This Row],[Discount]])</f>
        <v>0.09</v>
      </c>
      <c r="I1135" t="s">
        <v>1864</v>
      </c>
      <c r="J1135" s="21">
        <f>Sales_Fact[[#This Row],[Quantity2]]*Sales_Fact[[#This Row],[Unit_Price3]]*(1-Sales_Fact[[#This Row],[Discount4]])</f>
        <v>398.95310000000006</v>
      </c>
      <c r="K1135" s="21">
        <f>Sales_Fact[[#This Row],[Quantity2]]*Sales_Fact[[#This Row],[Unit_Price3]]</f>
        <v>438.41</v>
      </c>
      <c r="L1135" s="21">
        <f>Sales_Fact[[#This Row],[Gross Amount]]*Sales_Fact[[#This Row],[Discount4]]</f>
        <v>39.456899999999997</v>
      </c>
      <c r="M1135" s="1" t="str">
        <f>IF(Sales_Fact[[#This Row],[Total_Amount5]]&gt;1000,"High Value","Standard")</f>
        <v>Standard</v>
      </c>
      <c r="N1135" s="1" t="str">
        <f>_xlfn.XLOOKUP(D1135,Product_Dim!$A$2:$A$101,Product_Dim!$B$2:$B$101,"Not Found")</f>
        <v>Men's Hair Styling Gel</v>
      </c>
      <c r="O1135" s="1" t="str">
        <f>_xlfn.XLOOKUP(D1135,Product_Dim!$A$2:$A$101,Product_Dim!$C$2:$C$101)</f>
        <v>Beauty</v>
      </c>
      <c r="P1135" s="1">
        <f>_xlfn.XLOOKUP(D1135,Product_Dim!$A$2:$A$101,Product_Dim!$H$2:$H$101)</f>
        <v>17.309999999999999</v>
      </c>
      <c r="Q1135" s="1" t="str">
        <f>_xlfn.XLOOKUP(C1135,'Customer_Dim'!$A$2:$A$501,'Customer_Dim'!$I$2:$I$501)</f>
        <v>Silver</v>
      </c>
      <c r="R1135" s="1" t="str">
        <f>_xlfn.XLOOKUP(C1135,'Customer_Dim'!$A$2:$A$501,'Customer_Dim'!$D$2:$D$501)</f>
        <v>Female</v>
      </c>
      <c r="S1135" s="1" t="str">
        <f>_xlfn.XLOOKUP(C1135,'Customer_Dim'!$A$2:$A$501,'Customer_Dim'!$L$2:$L$501)</f>
        <v>Middle Age</v>
      </c>
      <c r="T1135" s="1" t="str">
        <f>_xlfn.XLOOKUP(E1135,Store_Dim!$A$2:$A$21,Store_Dim!$C$2:$C$21)</f>
        <v>South</v>
      </c>
      <c r="U1135" s="1" t="str">
        <f>_xlfn.XLOOKUP(E1135,Store_Dim!$A$2:$A$21,Store_Dim!$E$2:$E$21)</f>
        <v>Outlet</v>
      </c>
      <c r="V1135" s="21">
        <f>Table8[[#This Row],[Cost]]*Table8[[#This Row],[Quantity]]</f>
        <v>17.309999999999999</v>
      </c>
      <c r="W1135" s="21">
        <f>Table8[[#This Row],[Total_Amount]]-Table8[[#This Row],[Total Cost]]</f>
        <v>381.64310000000006</v>
      </c>
    </row>
    <row r="1136" spans="1:23" hidden="1" x14ac:dyDescent="0.25">
      <c r="A1136" t="s">
        <v>1991</v>
      </c>
      <c r="B1136" s="3">
        <v>45891</v>
      </c>
      <c r="C1136" t="s">
        <v>866</v>
      </c>
      <c r="D1136" t="s">
        <v>1608</v>
      </c>
      <c r="E1136" t="s">
        <v>1899</v>
      </c>
      <c r="F1136" s="4">
        <f>IF(ISBLANK(Sales_Fact[[#This Row],[Quantity]]),MEDIAN(Sales_Fact[Quantity]),Sales_Fact[[#This Row],[Quantity]])</f>
        <v>2</v>
      </c>
      <c r="G1136" s="1">
        <f>IF(ISBLANK(Sales_Fact[[#This Row],[Unit_Price]]),MEDIAN(Sales_Fact[Unit_Price]),Sales_Fact[[#This Row],[Unit_Price]])</f>
        <v>86.72</v>
      </c>
      <c r="H1136" s="2">
        <f>IF(ISBLANK(Sales_Fact[[#This Row],[Discount]]),MEDIAN(Sales_Fact[Discount]),Sales_Fact[[#This Row],[Discount]])</f>
        <v>0.28000000000000003</v>
      </c>
      <c r="I1136" t="s">
        <v>1868</v>
      </c>
      <c r="J1136" s="1">
        <f>Sales_Fact[[#This Row],[Quantity2]]*Sales_Fact[[#This Row],[Unit_Price3]]*(1-Sales_Fact[[#This Row],[Discount4]])</f>
        <v>124.87679999999999</v>
      </c>
      <c r="K1136" s="1">
        <f>Sales_Fact[[#This Row],[Quantity2]]*Sales_Fact[[#This Row],[Unit_Price3]]</f>
        <v>173.44</v>
      </c>
      <c r="L1136" s="1">
        <f>Sales_Fact[[#This Row],[Gross Amount]]*Sales_Fact[[#This Row],[Discount4]]</f>
        <v>48.563200000000002</v>
      </c>
      <c r="M1136" s="1" t="str">
        <f>IF(Sales_Fact[[#This Row],[Total_Amount5]]&gt;1000,"High Value","Standard")</f>
        <v>Standard</v>
      </c>
      <c r="N1136" s="1" t="str">
        <f>_xlfn.XLOOKUP(D1136,Product_Dim!$A$2:$A$101,Product_Dim!$B$2:$B$101,"Not Found")</f>
        <v>Knee Support Brace</v>
      </c>
      <c r="O1136" s="1" t="str">
        <f>_xlfn.XLOOKUP(D1136,Product_Dim!$A$2:$A$101,Product_Dim!$C$2:$C$101)</f>
        <v>Sports</v>
      </c>
      <c r="P1136" s="1">
        <f>_xlfn.XLOOKUP(D1136,Product_Dim!$A$2:$A$101,Product_Dim!$H$2:$H$101)</f>
        <v>21.34</v>
      </c>
      <c r="Q1136" s="1" t="str">
        <f>_xlfn.XLOOKUP(C1136,'Customer_Dim'!$A$2:$A$501,'Customer_Dim'!$I$2:$I$501)</f>
        <v>Silver</v>
      </c>
      <c r="R1136" s="1" t="str">
        <f>_xlfn.XLOOKUP(C1136,'Customer_Dim'!$A$2:$A$501,'Customer_Dim'!$D$2:$D$501)</f>
        <v>Female</v>
      </c>
      <c r="S1136" s="1" t="str">
        <f>_xlfn.XLOOKUP(C1136,'Customer_Dim'!$A$2:$A$501,'Customer_Dim'!$L$2:$L$501)</f>
        <v>Middle Age</v>
      </c>
      <c r="T1136" s="1" t="str">
        <f>_xlfn.XLOOKUP(E1136,Store_Dim!$A$2:$A$21,Store_Dim!$C$2:$C$21)</f>
        <v>East</v>
      </c>
      <c r="U1136" s="1" t="str">
        <f>_xlfn.XLOOKUP(E1136,Store_Dim!$A$2:$A$21,Store_Dim!$E$2:$E$21)</f>
        <v>Flagship</v>
      </c>
      <c r="V1136" s="1">
        <f>Table8[[#This Row],[Cost]]*Table8[[#This Row],[Quantity]]</f>
        <v>42.68</v>
      </c>
      <c r="W1136" s="1">
        <f>Table8[[#This Row],[Total_Amount]]-Table8[[#This Row],[Total Cost]]</f>
        <v>82.196799999999996</v>
      </c>
    </row>
    <row r="1137" spans="1:23" hidden="1" x14ac:dyDescent="0.25">
      <c r="A1137" t="s">
        <v>1950</v>
      </c>
      <c r="B1137" s="3">
        <v>45213</v>
      </c>
      <c r="C1137" t="s">
        <v>866</v>
      </c>
      <c r="D1137" t="s">
        <v>1782</v>
      </c>
      <c r="E1137" t="s">
        <v>1909</v>
      </c>
      <c r="F1137" s="4">
        <f>IF(ISBLANK(Sales_Fact[[#This Row],[Quantity]]),MEDIAN(Sales_Fact[Quantity]),Sales_Fact[[#This Row],[Quantity]])</f>
        <v>4</v>
      </c>
      <c r="G1137" s="1">
        <f>IF(ISBLANK(Sales_Fact[[#This Row],[Unit_Price]]),MEDIAN(Sales_Fact[Unit_Price]),Sales_Fact[[#This Row],[Unit_Price]])</f>
        <v>630.21</v>
      </c>
      <c r="H1137" s="2">
        <f>IF(ISBLANK(Sales_Fact[[#This Row],[Discount]]),MEDIAN(Sales_Fact[Discount]),Sales_Fact[[#This Row],[Discount]])</f>
        <v>0.14000000000000001</v>
      </c>
      <c r="I1137" t="s">
        <v>1861</v>
      </c>
      <c r="J1137" s="1">
        <f>Sales_Fact[[#This Row],[Quantity2]]*Sales_Fact[[#This Row],[Unit_Price3]]*(1-Sales_Fact[[#This Row],[Discount4]])</f>
        <v>2167.9223999999999</v>
      </c>
      <c r="K1137" s="1">
        <f>Sales_Fact[[#This Row],[Quantity2]]*Sales_Fact[[#This Row],[Unit_Price3]]</f>
        <v>2520.84</v>
      </c>
      <c r="L1137" s="1">
        <f>Sales_Fact[[#This Row],[Gross Amount]]*Sales_Fact[[#This Row],[Discount4]]</f>
        <v>352.91760000000005</v>
      </c>
      <c r="M1137" s="1" t="str">
        <f>IF(Sales_Fact[[#This Row],[Total_Amount5]]&gt;1000,"High Value","Standard")</f>
        <v>High Value</v>
      </c>
      <c r="N1137" s="1" t="str">
        <f>_xlfn.XLOOKUP(D1137,Product_Dim!$A$2:$A$101,Product_Dim!$B$2:$B$101,"Not Found")</f>
        <v>WiFi Mesh Router</v>
      </c>
      <c r="O1137" s="1" t="str">
        <f>_xlfn.XLOOKUP(D1137,Product_Dim!$A$2:$A$101,Product_Dim!$C$2:$C$101)</f>
        <v>Electronics</v>
      </c>
      <c r="P1137" s="1">
        <f>_xlfn.XLOOKUP(D1137,Product_Dim!$A$2:$A$101,Product_Dim!$H$2:$H$101)</f>
        <v>480.9</v>
      </c>
      <c r="Q1137" s="1" t="str">
        <f>_xlfn.XLOOKUP(C1137,'Customer_Dim'!$A$2:$A$501,'Customer_Dim'!$I$2:$I$501)</f>
        <v>Silver</v>
      </c>
      <c r="R1137" s="1" t="str">
        <f>_xlfn.XLOOKUP(C1137,'Customer_Dim'!$A$2:$A$501,'Customer_Dim'!$D$2:$D$501)</f>
        <v>Female</v>
      </c>
      <c r="S1137" s="1" t="str">
        <f>_xlfn.XLOOKUP(C1137,'Customer_Dim'!$A$2:$A$501,'Customer_Dim'!$L$2:$L$501)</f>
        <v>Middle Age</v>
      </c>
      <c r="T1137" s="1" t="str">
        <f>_xlfn.XLOOKUP(E1137,Store_Dim!$A$2:$A$21,Store_Dim!$C$2:$C$21)</f>
        <v>South</v>
      </c>
      <c r="U1137" s="1" t="str">
        <f>_xlfn.XLOOKUP(E1137,Store_Dim!$A$2:$A$21,Store_Dim!$E$2:$E$21)</f>
        <v>Outlet</v>
      </c>
      <c r="V1137" s="1">
        <f>Table8[[#This Row],[Cost]]*Table8[[#This Row],[Quantity]]</f>
        <v>1923.6</v>
      </c>
      <c r="W1137" s="1">
        <f>Table8[[#This Row],[Total_Amount]]-Table8[[#This Row],[Total Cost]]</f>
        <v>244.32240000000002</v>
      </c>
    </row>
    <row r="1138" spans="1:23" hidden="1" x14ac:dyDescent="0.25">
      <c r="A1138" t="s">
        <v>2568</v>
      </c>
      <c r="B1138" s="3">
        <v>45456</v>
      </c>
      <c r="C1138" t="s">
        <v>869</v>
      </c>
      <c r="D1138" t="s">
        <v>1626</v>
      </c>
      <c r="E1138" t="s">
        <v>1904</v>
      </c>
      <c r="F1138" s="4">
        <f>IF(ISBLANK(Sales_Fact[[#This Row],[Quantity]]),MEDIAN(Sales_Fact[Quantity]),Sales_Fact[[#This Row],[Quantity]])</f>
        <v>3</v>
      </c>
      <c r="G1138" s="1">
        <f>IF(ISBLANK(Sales_Fact[[#This Row],[Unit_Price]]),MEDIAN(Sales_Fact[Unit_Price]),Sales_Fact[[#This Row],[Unit_Price]])</f>
        <v>180.84</v>
      </c>
      <c r="H1138" s="2">
        <f>IF(ISBLANK(Sales_Fact[[#This Row],[Discount]]),MEDIAN(Sales_Fact[Discount]),Sales_Fact[[#This Row],[Discount]])</f>
        <v>0.03</v>
      </c>
      <c r="I1138" t="s">
        <v>1864</v>
      </c>
      <c r="J1138" s="1">
        <f>Sales_Fact[[#This Row],[Quantity2]]*Sales_Fact[[#This Row],[Unit_Price3]]*(1-Sales_Fact[[#This Row],[Discount4]])</f>
        <v>526.24439999999993</v>
      </c>
      <c r="K1138" s="1">
        <f>Sales_Fact[[#This Row],[Quantity2]]*Sales_Fact[[#This Row],[Unit_Price3]]</f>
        <v>542.52</v>
      </c>
      <c r="L1138" s="1">
        <f>Sales_Fact[[#This Row],[Gross Amount]]*Sales_Fact[[#This Row],[Discount4]]</f>
        <v>16.275599999999997</v>
      </c>
      <c r="M1138" s="1" t="str">
        <f>IF(Sales_Fact[[#This Row],[Total_Amount5]]&gt;1000,"High Value","Standard")</f>
        <v>Standard</v>
      </c>
      <c r="N1138" s="1" t="str">
        <f>_xlfn.XLOOKUP(D1138,Product_Dim!$A$2:$A$101,Product_Dim!$B$2:$B$101,"Not Found")</f>
        <v>Women's Scarf Set</v>
      </c>
      <c r="O1138" s="1" t="str">
        <f>_xlfn.XLOOKUP(D1138,Product_Dim!$A$2:$A$101,Product_Dim!$C$2:$C$101)</f>
        <v>Clothing</v>
      </c>
      <c r="P1138" s="1">
        <f>_xlfn.XLOOKUP(D1138,Product_Dim!$A$2:$A$101,Product_Dim!$H$2:$H$101)</f>
        <v>174.02</v>
      </c>
      <c r="Q1138" s="1" t="str">
        <f>_xlfn.XLOOKUP(C1138,'Customer_Dim'!$A$2:$A$501,'Customer_Dim'!$I$2:$I$501)</f>
        <v>Gold</v>
      </c>
      <c r="R1138" s="1" t="str">
        <f>_xlfn.XLOOKUP(C1138,'Customer_Dim'!$A$2:$A$501,'Customer_Dim'!$D$2:$D$501)</f>
        <v>Female</v>
      </c>
      <c r="S1138" s="1" t="str">
        <f>_xlfn.XLOOKUP(C1138,'Customer_Dim'!$A$2:$A$501,'Customer_Dim'!$L$2:$L$501)</f>
        <v>Middle Age</v>
      </c>
      <c r="T1138" s="1" t="str">
        <f>_xlfn.XLOOKUP(E1138,Store_Dim!$A$2:$A$21,Store_Dim!$C$2:$C$21)</f>
        <v>East</v>
      </c>
      <c r="U1138" s="1" t="str">
        <f>_xlfn.XLOOKUP(E1138,Store_Dim!$A$2:$A$21,Store_Dim!$E$2:$E$21)</f>
        <v>Online</v>
      </c>
      <c r="V1138" s="1">
        <f>Table8[[#This Row],[Cost]]*Table8[[#This Row],[Quantity]]</f>
        <v>522.06000000000006</v>
      </c>
      <c r="W1138" s="1">
        <f>Table8[[#This Row],[Total_Amount]]-Table8[[#This Row],[Total Cost]]</f>
        <v>4.1843999999998687</v>
      </c>
    </row>
    <row r="1139" spans="1:23" hidden="1" x14ac:dyDescent="0.25">
      <c r="A1139" t="s">
        <v>2440</v>
      </c>
      <c r="B1139" s="3">
        <v>45752</v>
      </c>
      <c r="C1139" t="s">
        <v>869</v>
      </c>
      <c r="D1139" t="s">
        <v>1608</v>
      </c>
      <c r="E1139" t="s">
        <v>1888</v>
      </c>
      <c r="F1139" s="4">
        <f>IF(ISBLANK(Sales_Fact[[#This Row],[Quantity]]),MEDIAN(Sales_Fact[Quantity]),Sales_Fact[[#This Row],[Quantity]])</f>
        <v>1</v>
      </c>
      <c r="G1139" s="1">
        <f>IF(ISBLANK(Sales_Fact[[#This Row],[Unit_Price]]),MEDIAN(Sales_Fact[Unit_Price]),Sales_Fact[[#This Row],[Unit_Price]])</f>
        <v>453.41</v>
      </c>
      <c r="H1139" s="2">
        <f>IF(ISBLANK(Sales_Fact[[#This Row],[Discount]]),MEDIAN(Sales_Fact[Discount]),Sales_Fact[[#This Row],[Discount]])</f>
        <v>0.04</v>
      </c>
      <c r="I1139" t="s">
        <v>1868</v>
      </c>
      <c r="J1139" s="1">
        <f>Sales_Fact[[#This Row],[Quantity2]]*Sales_Fact[[#This Row],[Unit_Price3]]*(1-Sales_Fact[[#This Row],[Discount4]])</f>
        <v>435.27359999999999</v>
      </c>
      <c r="K1139" s="1">
        <f>Sales_Fact[[#This Row],[Quantity2]]*Sales_Fact[[#This Row],[Unit_Price3]]</f>
        <v>453.41</v>
      </c>
      <c r="L1139" s="1">
        <f>Sales_Fact[[#This Row],[Gross Amount]]*Sales_Fact[[#This Row],[Discount4]]</f>
        <v>18.136400000000002</v>
      </c>
      <c r="M1139" s="1" t="str">
        <f>IF(Sales_Fact[[#This Row],[Total_Amount5]]&gt;1000,"High Value","Standard")</f>
        <v>Standard</v>
      </c>
      <c r="N1139" s="1" t="str">
        <f>_xlfn.XLOOKUP(D1139,Product_Dim!$A$2:$A$101,Product_Dim!$B$2:$B$101,"Not Found")</f>
        <v>Knee Support Brace</v>
      </c>
      <c r="O1139" s="1" t="str">
        <f>_xlfn.XLOOKUP(D1139,Product_Dim!$A$2:$A$101,Product_Dim!$C$2:$C$101)</f>
        <v>Sports</v>
      </c>
      <c r="P1139" s="1">
        <f>_xlfn.XLOOKUP(D1139,Product_Dim!$A$2:$A$101,Product_Dim!$H$2:$H$101)</f>
        <v>21.34</v>
      </c>
      <c r="Q1139" s="1" t="str">
        <f>_xlfn.XLOOKUP(C1139,'Customer_Dim'!$A$2:$A$501,'Customer_Dim'!$I$2:$I$501)</f>
        <v>Gold</v>
      </c>
      <c r="R1139" s="1" t="str">
        <f>_xlfn.XLOOKUP(C1139,'Customer_Dim'!$A$2:$A$501,'Customer_Dim'!$D$2:$D$501)</f>
        <v>Female</v>
      </c>
      <c r="S1139" s="1" t="str">
        <f>_xlfn.XLOOKUP(C1139,'Customer_Dim'!$A$2:$A$501,'Customer_Dim'!$L$2:$L$501)</f>
        <v>Middle Age</v>
      </c>
      <c r="T1139" s="1" t="str">
        <f>_xlfn.XLOOKUP(E1139,Store_Dim!$A$2:$A$21,Store_Dim!$C$2:$C$21)</f>
        <v>North</v>
      </c>
      <c r="U1139" s="1" t="str">
        <f>_xlfn.XLOOKUP(E1139,Store_Dim!$A$2:$A$21,Store_Dim!$E$2:$E$21)</f>
        <v>Flagship</v>
      </c>
      <c r="V1139" s="1">
        <f>Table8[[#This Row],[Cost]]*Table8[[#This Row],[Quantity]]</f>
        <v>21.34</v>
      </c>
      <c r="W1139" s="1">
        <f>Table8[[#This Row],[Total_Amount]]-Table8[[#This Row],[Total Cost]]</f>
        <v>413.93360000000001</v>
      </c>
    </row>
    <row r="1140" spans="1:23" hidden="1" x14ac:dyDescent="0.25">
      <c r="A1140" t="s">
        <v>2647</v>
      </c>
      <c r="B1140" s="3">
        <v>45243</v>
      </c>
      <c r="C1140" t="s">
        <v>872</v>
      </c>
      <c r="D1140" t="s">
        <v>1773</v>
      </c>
      <c r="E1140" t="s">
        <v>1870</v>
      </c>
      <c r="F1140" s="4">
        <f>IF(ISBLANK(Sales_Fact[[#This Row],[Quantity]]),MEDIAN(Sales_Fact[Quantity]),Sales_Fact[[#This Row],[Quantity]])</f>
        <v>1</v>
      </c>
      <c r="G1140" s="1">
        <f>IF(ISBLANK(Sales_Fact[[#This Row],[Unit_Price]]),MEDIAN(Sales_Fact[Unit_Price]),Sales_Fact[[#This Row],[Unit_Price]])</f>
        <v>629.09</v>
      </c>
      <c r="H1140" s="2">
        <f>IF(ISBLANK(Sales_Fact[[#This Row],[Discount]]),MEDIAN(Sales_Fact[Discount]),Sales_Fact[[#This Row],[Discount]])</f>
        <v>0.02</v>
      </c>
      <c r="I1140" t="s">
        <v>1864</v>
      </c>
      <c r="J1140" s="1">
        <f>Sales_Fact[[#This Row],[Quantity2]]*Sales_Fact[[#This Row],[Unit_Price3]]*(1-Sales_Fact[[#This Row],[Discount4]])</f>
        <v>616.50819999999999</v>
      </c>
      <c r="K1140" s="1">
        <f>Sales_Fact[[#This Row],[Quantity2]]*Sales_Fact[[#This Row],[Unit_Price3]]</f>
        <v>629.09</v>
      </c>
      <c r="L1140" s="1">
        <f>Sales_Fact[[#This Row],[Gross Amount]]*Sales_Fact[[#This Row],[Discount4]]</f>
        <v>12.581800000000001</v>
      </c>
      <c r="M1140" s="1" t="str">
        <f>IF(Sales_Fact[[#This Row],[Total_Amount5]]&gt;1000,"High Value","Standard")</f>
        <v>Standard</v>
      </c>
      <c r="N1140" s="1" t="str">
        <f>_xlfn.XLOOKUP(D1140,Product_Dim!$A$2:$A$101,Product_Dim!$B$2:$B$101,"Not Found")</f>
        <v>Bluetooth Car Audio System</v>
      </c>
      <c r="O1140" s="1" t="str">
        <f>_xlfn.XLOOKUP(D1140,Product_Dim!$A$2:$A$101,Product_Dim!$C$2:$C$101)</f>
        <v>Electronics</v>
      </c>
      <c r="P1140" s="1">
        <f>_xlfn.XLOOKUP(D1140,Product_Dim!$A$2:$A$101,Product_Dim!$H$2:$H$101)</f>
        <v>403.71</v>
      </c>
      <c r="Q1140" s="1" t="str">
        <f>_xlfn.XLOOKUP(C1140,'Customer_Dim'!$A$2:$A$501,'Customer_Dim'!$I$2:$I$501)</f>
        <v>Platinum</v>
      </c>
      <c r="R1140" s="1" t="str">
        <f>_xlfn.XLOOKUP(C1140,'Customer_Dim'!$A$2:$A$501,'Customer_Dim'!$D$2:$D$501)</f>
        <v>Male</v>
      </c>
      <c r="S1140" s="1" t="str">
        <f>_xlfn.XLOOKUP(C1140,'Customer_Dim'!$A$2:$A$501,'Customer_Dim'!$L$2:$L$501)</f>
        <v>Senior</v>
      </c>
      <c r="T1140" s="1" t="str">
        <f>_xlfn.XLOOKUP(E1140,Store_Dim!$A$2:$A$21,Store_Dim!$C$2:$C$21)</f>
        <v>North</v>
      </c>
      <c r="U1140" s="1" t="str">
        <f>_xlfn.XLOOKUP(E1140,Store_Dim!$A$2:$A$21,Store_Dim!$E$2:$E$21)</f>
        <v>Outlet</v>
      </c>
      <c r="V1140" s="1">
        <f>Table8[[#This Row],[Cost]]*Table8[[#This Row],[Quantity]]</f>
        <v>403.71</v>
      </c>
      <c r="W1140" s="1">
        <f>Table8[[#This Row],[Total_Amount]]-Table8[[#This Row],[Total Cost]]</f>
        <v>212.79820000000001</v>
      </c>
    </row>
    <row r="1141" spans="1:23" x14ac:dyDescent="0.25">
      <c r="A1141" t="s">
        <v>3065</v>
      </c>
      <c r="B1141" s="3">
        <v>45568</v>
      </c>
      <c r="C1141" t="s">
        <v>872</v>
      </c>
      <c r="D1141" t="s">
        <v>1698</v>
      </c>
      <c r="E1141" t="s">
        <v>1896</v>
      </c>
      <c r="F1141" s="4">
        <f>IF(ISBLANK(Sales_Fact[[#This Row],[Quantity]]),MEDIAN(Sales_Fact[Quantity]),Sales_Fact[[#This Row],[Quantity]])</f>
        <v>2</v>
      </c>
      <c r="G1141" s="21">
        <f>IF(ISBLANK(Sales_Fact[[#This Row],[Unit_Price]]),MEDIAN(Sales_Fact[Unit_Price]),Sales_Fact[[#This Row],[Unit_Price]])</f>
        <v>257.45</v>
      </c>
      <c r="H1141" s="2">
        <f>IF(ISBLANK(Sales_Fact[[#This Row],[Discount]]),MEDIAN(Sales_Fact[Discount]),Sales_Fact[[#This Row],[Discount]])</f>
        <v>0</v>
      </c>
      <c r="I1141" t="s">
        <v>1861</v>
      </c>
      <c r="J1141" s="21">
        <f>Sales_Fact[[#This Row],[Quantity2]]*Sales_Fact[[#This Row],[Unit_Price3]]*(1-Sales_Fact[[#This Row],[Discount4]])</f>
        <v>514.9</v>
      </c>
      <c r="K1141" s="21">
        <f>Sales_Fact[[#This Row],[Quantity2]]*Sales_Fact[[#This Row],[Unit_Price3]]</f>
        <v>514.9</v>
      </c>
      <c r="L1141" s="21">
        <f>Sales_Fact[[#This Row],[Gross Amount]]*Sales_Fact[[#This Row],[Discount4]]</f>
        <v>0</v>
      </c>
      <c r="M1141" s="1" t="str">
        <f>IF(Sales_Fact[[#This Row],[Total_Amount5]]&gt;1000,"High Value","Standard")</f>
        <v>Standard</v>
      </c>
      <c r="N1141" s="1" t="str">
        <f>_xlfn.XLOOKUP(D1141,Product_Dim!$A$2:$A$101,Product_Dim!$B$2:$B$101,"Not Found")</f>
        <v>Men's Roll-On Perfume</v>
      </c>
      <c r="O1141" s="1" t="str">
        <f>_xlfn.XLOOKUP(D1141,Product_Dim!$A$2:$A$101,Product_Dim!$C$2:$C$101)</f>
        <v>Beauty</v>
      </c>
      <c r="P1141" s="1">
        <f>_xlfn.XLOOKUP(D1141,Product_Dim!$A$2:$A$101,Product_Dim!$H$2:$H$101)</f>
        <v>43.29</v>
      </c>
      <c r="Q1141" s="1" t="str">
        <f>_xlfn.XLOOKUP(C1141,'Customer_Dim'!$A$2:$A$501,'Customer_Dim'!$I$2:$I$501)</f>
        <v>Platinum</v>
      </c>
      <c r="R1141" s="1" t="str">
        <f>_xlfn.XLOOKUP(C1141,'Customer_Dim'!$A$2:$A$501,'Customer_Dim'!$D$2:$D$501)</f>
        <v>Male</v>
      </c>
      <c r="S1141" s="1" t="str">
        <f>_xlfn.XLOOKUP(C1141,'Customer_Dim'!$A$2:$A$501,'Customer_Dim'!$L$2:$L$501)</f>
        <v>Senior</v>
      </c>
      <c r="T1141" s="1" t="str">
        <f>_xlfn.XLOOKUP(E1141,Store_Dim!$A$2:$A$21,Store_Dim!$C$2:$C$21)</f>
        <v>East</v>
      </c>
      <c r="U1141" s="1" t="str">
        <f>_xlfn.XLOOKUP(E1141,Store_Dim!$A$2:$A$21,Store_Dim!$E$2:$E$21)</f>
        <v>Flagship</v>
      </c>
      <c r="V1141" s="21">
        <f>Table8[[#This Row],[Cost]]*Table8[[#This Row],[Quantity]]</f>
        <v>86.58</v>
      </c>
      <c r="W1141" s="21">
        <f>Table8[[#This Row],[Total_Amount]]-Table8[[#This Row],[Total Cost]]</f>
        <v>428.32</v>
      </c>
    </row>
    <row r="1142" spans="1:23" hidden="1" x14ac:dyDescent="0.25">
      <c r="A1142" t="s">
        <v>2980</v>
      </c>
      <c r="B1142" s="3">
        <v>45578</v>
      </c>
      <c r="C1142" t="s">
        <v>872</v>
      </c>
      <c r="D1142" t="s">
        <v>1585</v>
      </c>
      <c r="E1142" t="s">
        <v>1888</v>
      </c>
      <c r="F1142" s="4">
        <f>IF(ISBLANK(Sales_Fact[[#This Row],[Quantity]]),MEDIAN(Sales_Fact[Quantity]),Sales_Fact[[#This Row],[Quantity]])</f>
        <v>2</v>
      </c>
      <c r="G1142" s="1">
        <f>IF(ISBLANK(Sales_Fact[[#This Row],[Unit_Price]]),MEDIAN(Sales_Fact[Unit_Price]),Sales_Fact[[#This Row],[Unit_Price]])</f>
        <v>696.61</v>
      </c>
      <c r="H1142" s="2">
        <f>IF(ISBLANK(Sales_Fact[[#This Row],[Discount]]),MEDIAN(Sales_Fact[Discount]),Sales_Fact[[#This Row],[Discount]])</f>
        <v>0.17</v>
      </c>
      <c r="I1142" t="s">
        <v>1864</v>
      </c>
      <c r="J1142" s="1">
        <f>Sales_Fact[[#This Row],[Quantity2]]*Sales_Fact[[#This Row],[Unit_Price3]]*(1-Sales_Fact[[#This Row],[Discount4]])</f>
        <v>1156.3725999999999</v>
      </c>
      <c r="K1142" s="1">
        <f>Sales_Fact[[#This Row],[Quantity2]]*Sales_Fact[[#This Row],[Unit_Price3]]</f>
        <v>1393.22</v>
      </c>
      <c r="L1142" s="1">
        <f>Sales_Fact[[#This Row],[Gross Amount]]*Sales_Fact[[#This Row],[Discount4]]</f>
        <v>236.84740000000002</v>
      </c>
      <c r="M1142" s="1" t="str">
        <f>IF(Sales_Fact[[#This Row],[Total_Amount5]]&gt;1000,"High Value","Standard")</f>
        <v>High Value</v>
      </c>
      <c r="N1142" s="1" t="str">
        <f>_xlfn.XLOOKUP(D1142,Product_Dim!$A$2:$A$101,Product_Dim!$B$2:$B$101,"Not Found")</f>
        <v>HD Smart TV Stick</v>
      </c>
      <c r="O1142" s="1" t="str">
        <f>_xlfn.XLOOKUP(D1142,Product_Dim!$A$2:$A$101,Product_Dim!$C$2:$C$101)</f>
        <v>Electronics</v>
      </c>
      <c r="P1142" s="1">
        <f>_xlfn.XLOOKUP(D1142,Product_Dim!$A$2:$A$101,Product_Dim!$H$2:$H$101)</f>
        <v>449.4</v>
      </c>
      <c r="Q1142" s="1" t="str">
        <f>_xlfn.XLOOKUP(C1142,'Customer_Dim'!$A$2:$A$501,'Customer_Dim'!$I$2:$I$501)</f>
        <v>Platinum</v>
      </c>
      <c r="R1142" s="1" t="str">
        <f>_xlfn.XLOOKUP(C1142,'Customer_Dim'!$A$2:$A$501,'Customer_Dim'!$D$2:$D$501)</f>
        <v>Male</v>
      </c>
      <c r="S1142" s="1" t="str">
        <f>_xlfn.XLOOKUP(C1142,'Customer_Dim'!$A$2:$A$501,'Customer_Dim'!$L$2:$L$501)</f>
        <v>Senior</v>
      </c>
      <c r="T1142" s="1" t="str">
        <f>_xlfn.XLOOKUP(E1142,Store_Dim!$A$2:$A$21,Store_Dim!$C$2:$C$21)</f>
        <v>North</v>
      </c>
      <c r="U1142" s="1" t="str">
        <f>_xlfn.XLOOKUP(E1142,Store_Dim!$A$2:$A$21,Store_Dim!$E$2:$E$21)</f>
        <v>Flagship</v>
      </c>
      <c r="V1142" s="1">
        <f>Table8[[#This Row],[Cost]]*Table8[[#This Row],[Quantity]]</f>
        <v>898.8</v>
      </c>
      <c r="W1142" s="1">
        <f>Table8[[#This Row],[Total_Amount]]-Table8[[#This Row],[Total Cost]]</f>
        <v>257.57259999999997</v>
      </c>
    </row>
    <row r="1143" spans="1:23" hidden="1" x14ac:dyDescent="0.25">
      <c r="A1143" t="s">
        <v>2523</v>
      </c>
      <c r="B1143" s="3">
        <v>45763</v>
      </c>
      <c r="C1143" t="s">
        <v>875</v>
      </c>
      <c r="D1143" t="s">
        <v>1770</v>
      </c>
      <c r="E1143" t="s">
        <v>1892</v>
      </c>
      <c r="F1143" s="4">
        <f>IF(ISBLANK(Sales_Fact[[#This Row],[Quantity]]),MEDIAN(Sales_Fact[Quantity]),Sales_Fact[[#This Row],[Quantity]])</f>
        <v>2</v>
      </c>
      <c r="G1143" s="1">
        <f>IF(ISBLANK(Sales_Fact[[#This Row],[Unit_Price]]),MEDIAN(Sales_Fact[Unit_Price]),Sales_Fact[[#This Row],[Unit_Price]])</f>
        <v>143.79</v>
      </c>
      <c r="H1143" s="2">
        <f>IF(ISBLANK(Sales_Fact[[#This Row],[Discount]]),MEDIAN(Sales_Fact[Discount]),Sales_Fact[[#This Row],[Discount]])</f>
        <v>0.1</v>
      </c>
      <c r="I1143" t="s">
        <v>1864</v>
      </c>
      <c r="J1143" s="1">
        <f>Sales_Fact[[#This Row],[Quantity2]]*Sales_Fact[[#This Row],[Unit_Price3]]*(1-Sales_Fact[[#This Row],[Discount4]])</f>
        <v>258.822</v>
      </c>
      <c r="K1143" s="1">
        <f>Sales_Fact[[#This Row],[Quantity2]]*Sales_Fact[[#This Row],[Unit_Price3]]</f>
        <v>287.58</v>
      </c>
      <c r="L1143" s="1">
        <f>Sales_Fact[[#This Row],[Gross Amount]]*Sales_Fact[[#This Row],[Discount4]]</f>
        <v>28.757999999999999</v>
      </c>
      <c r="M1143" s="1" t="str">
        <f>IF(Sales_Fact[[#This Row],[Total_Amount5]]&gt;1000,"High Value","Standard")</f>
        <v>Standard</v>
      </c>
      <c r="N1143" s="1" t="str">
        <f>_xlfn.XLOOKUP(D1143,Product_Dim!$A$2:$A$101,Product_Dim!$B$2:$B$101,"Not Found")</f>
        <v>Shin Guards – Adult</v>
      </c>
      <c r="O1143" s="1" t="str">
        <f>_xlfn.XLOOKUP(D1143,Product_Dim!$A$2:$A$101,Product_Dim!$C$2:$C$101)</f>
        <v>Sports</v>
      </c>
      <c r="P1143" s="1">
        <f>_xlfn.XLOOKUP(D1143,Product_Dim!$A$2:$A$101,Product_Dim!$H$2:$H$101)</f>
        <v>107.06</v>
      </c>
      <c r="Q1143" s="1" t="str">
        <f>_xlfn.XLOOKUP(C1143,'Customer_Dim'!$A$2:$A$501,'Customer_Dim'!$I$2:$I$501)</f>
        <v>Gold</v>
      </c>
      <c r="R1143" s="1" t="str">
        <f>_xlfn.XLOOKUP(C1143,'Customer_Dim'!$A$2:$A$501,'Customer_Dim'!$D$2:$D$501)</f>
        <v>Female</v>
      </c>
      <c r="S1143" s="1" t="str">
        <f>_xlfn.XLOOKUP(C1143,'Customer_Dim'!$A$2:$A$501,'Customer_Dim'!$L$2:$L$501)</f>
        <v>Middle Age</v>
      </c>
      <c r="T1143" s="1" t="str">
        <f>_xlfn.XLOOKUP(E1143,Store_Dim!$A$2:$A$21,Store_Dim!$C$2:$C$21)</f>
        <v>East</v>
      </c>
      <c r="U1143" s="1" t="str">
        <f>_xlfn.XLOOKUP(E1143,Store_Dim!$A$2:$A$21,Store_Dim!$E$2:$E$21)</f>
        <v>Online</v>
      </c>
      <c r="V1143" s="1">
        <f>Table8[[#This Row],[Cost]]*Table8[[#This Row],[Quantity]]</f>
        <v>214.12</v>
      </c>
      <c r="W1143" s="1">
        <f>Table8[[#This Row],[Total_Amount]]-Table8[[#This Row],[Total Cost]]</f>
        <v>44.701999999999998</v>
      </c>
    </row>
    <row r="1144" spans="1:23" hidden="1" x14ac:dyDescent="0.25">
      <c r="A1144" t="s">
        <v>2073</v>
      </c>
      <c r="B1144" s="3">
        <v>45538</v>
      </c>
      <c r="C1144" t="s">
        <v>875</v>
      </c>
      <c r="D1144" t="s">
        <v>1794</v>
      </c>
      <c r="E1144" t="s">
        <v>1904</v>
      </c>
      <c r="F1144" s="4">
        <f>IF(ISBLANK(Sales_Fact[[#This Row],[Quantity]]),MEDIAN(Sales_Fact[Quantity]),Sales_Fact[[#This Row],[Quantity]])</f>
        <v>3</v>
      </c>
      <c r="G1144" s="1">
        <f>IF(ISBLANK(Sales_Fact[[#This Row],[Unit_Price]]),MEDIAN(Sales_Fact[Unit_Price]),Sales_Fact[[#This Row],[Unit_Price]])</f>
        <v>460.93</v>
      </c>
      <c r="H1144" s="2">
        <f>IF(ISBLANK(Sales_Fact[[#This Row],[Discount]]),MEDIAN(Sales_Fact[Discount]),Sales_Fact[[#This Row],[Discount]])</f>
        <v>0.19</v>
      </c>
      <c r="I1144" t="s">
        <v>1868</v>
      </c>
      <c r="J1144" s="1">
        <f>Sales_Fact[[#This Row],[Quantity2]]*Sales_Fact[[#This Row],[Unit_Price3]]*(1-Sales_Fact[[#This Row],[Discount4]])</f>
        <v>1120.0599</v>
      </c>
      <c r="K1144" s="1">
        <f>Sales_Fact[[#This Row],[Quantity2]]*Sales_Fact[[#This Row],[Unit_Price3]]</f>
        <v>1382.79</v>
      </c>
      <c r="L1144" s="1">
        <f>Sales_Fact[[#This Row],[Gross Amount]]*Sales_Fact[[#This Row],[Discount4]]</f>
        <v>262.73009999999999</v>
      </c>
      <c r="M1144" s="1" t="str">
        <f>IF(Sales_Fact[[#This Row],[Total_Amount5]]&gt;1000,"High Value","Standard")</f>
        <v>High Value</v>
      </c>
      <c r="N1144" s="1" t="str">
        <f>_xlfn.XLOOKUP(D1144,Product_Dim!$A$2:$A$101,Product_Dim!$B$2:$B$101,"Not Found")</f>
        <v>Badminton Racket Set</v>
      </c>
      <c r="O1144" s="1" t="str">
        <f>_xlfn.XLOOKUP(D1144,Product_Dim!$A$2:$A$101,Product_Dim!$C$2:$C$101)</f>
        <v>Sports</v>
      </c>
      <c r="P1144" s="1">
        <f>_xlfn.XLOOKUP(D1144,Product_Dim!$A$2:$A$101,Product_Dim!$H$2:$H$101)</f>
        <v>285.54000000000002</v>
      </c>
      <c r="Q1144" s="1" t="str">
        <f>_xlfn.XLOOKUP(C1144,'Customer_Dim'!$A$2:$A$501,'Customer_Dim'!$I$2:$I$501)</f>
        <v>Gold</v>
      </c>
      <c r="R1144" s="1" t="str">
        <f>_xlfn.XLOOKUP(C1144,'Customer_Dim'!$A$2:$A$501,'Customer_Dim'!$D$2:$D$501)</f>
        <v>Female</v>
      </c>
      <c r="S1144" s="1" t="str">
        <f>_xlfn.XLOOKUP(C1144,'Customer_Dim'!$A$2:$A$501,'Customer_Dim'!$L$2:$L$501)</f>
        <v>Middle Age</v>
      </c>
      <c r="T1144" s="1" t="str">
        <f>_xlfn.XLOOKUP(E1144,Store_Dim!$A$2:$A$21,Store_Dim!$C$2:$C$21)</f>
        <v>East</v>
      </c>
      <c r="U1144" s="1" t="str">
        <f>_xlfn.XLOOKUP(E1144,Store_Dim!$A$2:$A$21,Store_Dim!$E$2:$E$21)</f>
        <v>Online</v>
      </c>
      <c r="V1144" s="1">
        <f>Table8[[#This Row],[Cost]]*Table8[[#This Row],[Quantity]]</f>
        <v>856.62000000000012</v>
      </c>
      <c r="W1144" s="1">
        <f>Table8[[#This Row],[Total_Amount]]-Table8[[#This Row],[Total Cost]]</f>
        <v>263.43989999999985</v>
      </c>
    </row>
    <row r="1145" spans="1:23" hidden="1" x14ac:dyDescent="0.25">
      <c r="A1145" t="s">
        <v>2497</v>
      </c>
      <c r="B1145" s="3">
        <v>45652</v>
      </c>
      <c r="C1145" t="s">
        <v>875</v>
      </c>
      <c r="D1145" t="s">
        <v>1653</v>
      </c>
      <c r="E1145" t="s">
        <v>1870</v>
      </c>
      <c r="F1145" s="4">
        <f>IF(ISBLANK(Sales_Fact[[#This Row],[Quantity]]),MEDIAN(Sales_Fact[Quantity]),Sales_Fact[[#This Row],[Quantity]])</f>
        <v>2</v>
      </c>
      <c r="G1145" s="1">
        <f>IF(ISBLANK(Sales_Fact[[#This Row],[Unit_Price]]),MEDIAN(Sales_Fact[Unit_Price]),Sales_Fact[[#This Row],[Unit_Price]])</f>
        <v>67.55</v>
      </c>
      <c r="H1145" s="2">
        <f>IF(ISBLANK(Sales_Fact[[#This Row],[Discount]]),MEDIAN(Sales_Fact[Discount]),Sales_Fact[[#This Row],[Discount]])</f>
        <v>0.03</v>
      </c>
      <c r="I1145" t="s">
        <v>1861</v>
      </c>
      <c r="J1145" s="1">
        <f>Sales_Fact[[#This Row],[Quantity2]]*Sales_Fact[[#This Row],[Unit_Price3]]*(1-Sales_Fact[[#This Row],[Discount4]])</f>
        <v>131.047</v>
      </c>
      <c r="K1145" s="1">
        <f>Sales_Fact[[#This Row],[Quantity2]]*Sales_Fact[[#This Row],[Unit_Price3]]</f>
        <v>135.1</v>
      </c>
      <c r="L1145" s="1">
        <f>Sales_Fact[[#This Row],[Gross Amount]]*Sales_Fact[[#This Row],[Discount4]]</f>
        <v>4.0529999999999999</v>
      </c>
      <c r="M1145" s="1" t="str">
        <f>IF(Sales_Fact[[#This Row],[Total_Amount5]]&gt;1000,"High Value","Standard")</f>
        <v>Standard</v>
      </c>
      <c r="N1145" s="1" t="str">
        <f>_xlfn.XLOOKUP(D1145,Product_Dim!$A$2:$A$101,Product_Dim!$B$2:$B$101,"Not Found")</f>
        <v>Gaming Mechanical Keyboard</v>
      </c>
      <c r="O1145" s="1" t="str">
        <f>_xlfn.XLOOKUP(D1145,Product_Dim!$A$2:$A$101,Product_Dim!$C$2:$C$101)</f>
        <v>Electronics</v>
      </c>
      <c r="P1145" s="1">
        <f>_xlfn.XLOOKUP(D1145,Product_Dim!$A$2:$A$101,Product_Dim!$H$2:$H$101)</f>
        <v>419.28</v>
      </c>
      <c r="Q1145" s="1" t="str">
        <f>_xlfn.XLOOKUP(C1145,'Customer_Dim'!$A$2:$A$501,'Customer_Dim'!$I$2:$I$501)</f>
        <v>Gold</v>
      </c>
      <c r="R1145" s="1" t="str">
        <f>_xlfn.XLOOKUP(C1145,'Customer_Dim'!$A$2:$A$501,'Customer_Dim'!$D$2:$D$501)</f>
        <v>Female</v>
      </c>
      <c r="S1145" s="1" t="str">
        <f>_xlfn.XLOOKUP(C1145,'Customer_Dim'!$A$2:$A$501,'Customer_Dim'!$L$2:$L$501)</f>
        <v>Middle Age</v>
      </c>
      <c r="T1145" s="1" t="str">
        <f>_xlfn.XLOOKUP(E1145,Store_Dim!$A$2:$A$21,Store_Dim!$C$2:$C$21)</f>
        <v>North</v>
      </c>
      <c r="U1145" s="1" t="str">
        <f>_xlfn.XLOOKUP(E1145,Store_Dim!$A$2:$A$21,Store_Dim!$E$2:$E$21)</f>
        <v>Outlet</v>
      </c>
      <c r="V1145" s="1">
        <f>Table8[[#This Row],[Cost]]*Table8[[#This Row],[Quantity]]</f>
        <v>838.56</v>
      </c>
      <c r="W1145" s="1">
        <f>Table8[[#This Row],[Total_Amount]]-Table8[[#This Row],[Total Cost]]</f>
        <v>-707.51299999999992</v>
      </c>
    </row>
    <row r="1146" spans="1:23" hidden="1" x14ac:dyDescent="0.25">
      <c r="A1146" t="s">
        <v>1958</v>
      </c>
      <c r="B1146" s="3">
        <v>45942</v>
      </c>
      <c r="C1146" t="s">
        <v>878</v>
      </c>
      <c r="D1146" t="s">
        <v>1611</v>
      </c>
      <c r="E1146" t="s">
        <v>1866</v>
      </c>
      <c r="F1146" s="4">
        <f>IF(ISBLANK(Sales_Fact[[#This Row],[Quantity]]),MEDIAN(Sales_Fact[Quantity]),Sales_Fact[[#This Row],[Quantity]])</f>
        <v>3</v>
      </c>
      <c r="G1146" s="1">
        <f>IF(ISBLANK(Sales_Fact[[#This Row],[Unit_Price]]),MEDIAN(Sales_Fact[Unit_Price]),Sales_Fact[[#This Row],[Unit_Price]])</f>
        <v>803.31</v>
      </c>
      <c r="H1146" s="2">
        <f>IF(ISBLANK(Sales_Fact[[#This Row],[Discount]]),MEDIAN(Sales_Fact[Discount]),Sales_Fact[[#This Row],[Discount]])</f>
        <v>0.1</v>
      </c>
      <c r="I1146" t="s">
        <v>1868</v>
      </c>
      <c r="J1146" s="1">
        <f>Sales_Fact[[#This Row],[Quantity2]]*Sales_Fact[[#This Row],[Unit_Price3]]*(1-Sales_Fact[[#This Row],[Discount4]])</f>
        <v>2168.9369999999999</v>
      </c>
      <c r="K1146" s="1">
        <f>Sales_Fact[[#This Row],[Quantity2]]*Sales_Fact[[#This Row],[Unit_Price3]]</f>
        <v>2409.9299999999998</v>
      </c>
      <c r="L1146" s="1">
        <f>Sales_Fact[[#This Row],[Gross Amount]]*Sales_Fact[[#This Row],[Discount4]]</f>
        <v>240.99299999999999</v>
      </c>
      <c r="M1146" s="1" t="str">
        <f>IF(Sales_Fact[[#This Row],[Total_Amount5]]&gt;1000,"High Value","Standard")</f>
        <v>High Value</v>
      </c>
      <c r="N1146" s="1" t="str">
        <f>_xlfn.XLOOKUP(D1146,Product_Dim!$A$2:$A$101,Product_Dim!$B$2:$B$101,"Not Found")</f>
        <v>Outdoor Sports Water Bottle</v>
      </c>
      <c r="O1146" s="1" t="str">
        <f>_xlfn.XLOOKUP(D1146,Product_Dim!$A$2:$A$101,Product_Dim!$C$2:$C$101)</f>
        <v>Sports</v>
      </c>
      <c r="P1146" s="1">
        <f>_xlfn.XLOOKUP(D1146,Product_Dim!$A$2:$A$101,Product_Dim!$H$2:$H$101)</f>
        <v>131.51</v>
      </c>
      <c r="Q1146" s="1" t="str">
        <f>_xlfn.XLOOKUP(C1146,'Customer_Dim'!$A$2:$A$501,'Customer_Dim'!$I$2:$I$501)</f>
        <v>Bronze</v>
      </c>
      <c r="R1146" s="1" t="str">
        <f>_xlfn.XLOOKUP(C1146,'Customer_Dim'!$A$2:$A$501,'Customer_Dim'!$D$2:$D$501)</f>
        <v>Male</v>
      </c>
      <c r="S1146" s="1" t="str">
        <f>_xlfn.XLOOKUP(C1146,'Customer_Dim'!$A$2:$A$501,'Customer_Dim'!$L$2:$L$501)</f>
        <v>Young</v>
      </c>
      <c r="T1146" s="1" t="str">
        <f>_xlfn.XLOOKUP(E1146,Store_Dim!$A$2:$A$21,Store_Dim!$C$2:$C$21)</f>
        <v>West</v>
      </c>
      <c r="U1146" s="1" t="str">
        <f>_xlfn.XLOOKUP(E1146,Store_Dim!$A$2:$A$21,Store_Dim!$E$2:$E$21)</f>
        <v>Online</v>
      </c>
      <c r="V1146" s="1">
        <f>Table8[[#This Row],[Cost]]*Table8[[#This Row],[Quantity]]</f>
        <v>394.53</v>
      </c>
      <c r="W1146" s="1">
        <f>Table8[[#This Row],[Total_Amount]]-Table8[[#This Row],[Total Cost]]</f>
        <v>1774.4069999999999</v>
      </c>
    </row>
    <row r="1147" spans="1:23" x14ac:dyDescent="0.25">
      <c r="A1147" t="s">
        <v>3462</v>
      </c>
      <c r="B1147" s="3">
        <v>45472</v>
      </c>
      <c r="C1147" t="s">
        <v>878</v>
      </c>
      <c r="D1147" t="s">
        <v>1743</v>
      </c>
      <c r="E1147" t="s">
        <v>1909</v>
      </c>
      <c r="F1147" s="4">
        <f>IF(ISBLANK(Sales_Fact[[#This Row],[Quantity]]),MEDIAN(Sales_Fact[Quantity]),Sales_Fact[[#This Row],[Quantity]])</f>
        <v>4</v>
      </c>
      <c r="G1147" s="21">
        <f>IF(ISBLANK(Sales_Fact[[#This Row],[Unit_Price]]),MEDIAN(Sales_Fact[Unit_Price]),Sales_Fact[[#This Row],[Unit_Price]])</f>
        <v>254.71</v>
      </c>
      <c r="H1147" s="2">
        <f>IF(ISBLANK(Sales_Fact[[#This Row],[Discount]]),MEDIAN(Sales_Fact[Discount]),Sales_Fact[[#This Row],[Discount]])</f>
        <v>0.2</v>
      </c>
      <c r="I1147" t="s">
        <v>1861</v>
      </c>
      <c r="J1147" s="21">
        <f>Sales_Fact[[#This Row],[Quantity2]]*Sales_Fact[[#This Row],[Unit_Price3]]*(1-Sales_Fact[[#This Row],[Discount4]])</f>
        <v>815.07200000000012</v>
      </c>
      <c r="K1147" s="21">
        <f>Sales_Fact[[#This Row],[Quantity2]]*Sales_Fact[[#This Row],[Unit_Price3]]</f>
        <v>1018.84</v>
      </c>
      <c r="L1147" s="21">
        <f>Sales_Fact[[#This Row],[Gross Amount]]*Sales_Fact[[#This Row],[Discount4]]</f>
        <v>203.76800000000003</v>
      </c>
      <c r="M1147" s="1" t="str">
        <f>IF(Sales_Fact[[#This Row],[Total_Amount5]]&gt;1000,"High Value","Standard")</f>
        <v>Standard</v>
      </c>
      <c r="N1147" s="1" t="str">
        <f>_xlfn.XLOOKUP(D1147,Product_Dim!$A$2:$A$101,Product_Dim!$B$2:$B$101,"Not Found")</f>
        <v>Matte Lipstick Set</v>
      </c>
      <c r="O1147" s="1" t="str">
        <f>_xlfn.XLOOKUP(D1147,Product_Dim!$A$2:$A$101,Product_Dim!$C$2:$C$101)</f>
        <v>Beauty</v>
      </c>
      <c r="P1147" s="1">
        <f>_xlfn.XLOOKUP(D1147,Product_Dim!$A$2:$A$101,Product_Dim!$H$2:$H$101)</f>
        <v>299.11</v>
      </c>
      <c r="Q1147" s="1" t="str">
        <f>_xlfn.XLOOKUP(C1147,'Customer_Dim'!$A$2:$A$501,'Customer_Dim'!$I$2:$I$501)</f>
        <v>Bronze</v>
      </c>
      <c r="R1147" s="1" t="str">
        <f>_xlfn.XLOOKUP(C1147,'Customer_Dim'!$A$2:$A$501,'Customer_Dim'!$D$2:$D$501)</f>
        <v>Male</v>
      </c>
      <c r="S1147" s="1" t="str">
        <f>_xlfn.XLOOKUP(C1147,'Customer_Dim'!$A$2:$A$501,'Customer_Dim'!$L$2:$L$501)</f>
        <v>Young</v>
      </c>
      <c r="T1147" s="1" t="str">
        <f>_xlfn.XLOOKUP(E1147,Store_Dim!$A$2:$A$21,Store_Dim!$C$2:$C$21)</f>
        <v>South</v>
      </c>
      <c r="U1147" s="1" t="str">
        <f>_xlfn.XLOOKUP(E1147,Store_Dim!$A$2:$A$21,Store_Dim!$E$2:$E$21)</f>
        <v>Outlet</v>
      </c>
      <c r="V1147" s="21">
        <f>Table8[[#This Row],[Cost]]*Table8[[#This Row],[Quantity]]</f>
        <v>1196.44</v>
      </c>
      <c r="W1147" s="21">
        <f>Table8[[#This Row],[Total_Amount]]-Table8[[#This Row],[Total Cost]]</f>
        <v>-381.36799999999994</v>
      </c>
    </row>
    <row r="1148" spans="1:23" hidden="1" x14ac:dyDescent="0.25">
      <c r="A1148" t="s">
        <v>2341</v>
      </c>
      <c r="B1148" s="3">
        <v>45380</v>
      </c>
      <c r="C1148" t="s">
        <v>878</v>
      </c>
      <c r="D1148" t="s">
        <v>1644</v>
      </c>
      <c r="E1148" t="s">
        <v>1901</v>
      </c>
      <c r="F1148" s="4">
        <f>IF(ISBLANK(Sales_Fact[[#This Row],[Quantity]]),MEDIAN(Sales_Fact[Quantity]),Sales_Fact[[#This Row],[Quantity]])</f>
        <v>4</v>
      </c>
      <c r="G1148" s="1">
        <f>IF(ISBLANK(Sales_Fact[[#This Row],[Unit_Price]]),MEDIAN(Sales_Fact[Unit_Price]),Sales_Fact[[#This Row],[Unit_Price]])</f>
        <v>594.89</v>
      </c>
      <c r="H1148" s="2">
        <f>IF(ISBLANK(Sales_Fact[[#This Row],[Discount]]),MEDIAN(Sales_Fact[Discount]),Sales_Fact[[#This Row],[Discount]])</f>
        <v>0.3</v>
      </c>
      <c r="I1148" t="s">
        <v>1868</v>
      </c>
      <c r="J1148" s="1">
        <f>Sales_Fact[[#This Row],[Quantity2]]*Sales_Fact[[#This Row],[Unit_Price3]]*(1-Sales_Fact[[#This Row],[Discount4]])</f>
        <v>1665.6919999999998</v>
      </c>
      <c r="K1148" s="1">
        <f>Sales_Fact[[#This Row],[Quantity2]]*Sales_Fact[[#This Row],[Unit_Price3]]</f>
        <v>2379.56</v>
      </c>
      <c r="L1148" s="1">
        <f>Sales_Fact[[#This Row],[Gross Amount]]*Sales_Fact[[#This Row],[Discount4]]</f>
        <v>713.86799999999994</v>
      </c>
      <c r="M1148" s="1" t="str">
        <f>IF(Sales_Fact[[#This Row],[Total_Amount5]]&gt;1000,"High Value","Standard")</f>
        <v>High Value</v>
      </c>
      <c r="N1148" s="1" t="str">
        <f>_xlfn.XLOOKUP(D1148,Product_Dim!$A$2:$A$101,Product_Dim!$B$2:$B$101,"Not Found")</f>
        <v>Basketball</v>
      </c>
      <c r="O1148" s="1" t="str">
        <f>_xlfn.XLOOKUP(D1148,Product_Dim!$A$2:$A$101,Product_Dim!$C$2:$C$101)</f>
        <v>Sports</v>
      </c>
      <c r="P1148" s="1">
        <f>_xlfn.XLOOKUP(D1148,Product_Dim!$A$2:$A$101,Product_Dim!$H$2:$H$101)</f>
        <v>204.39</v>
      </c>
      <c r="Q1148" s="1" t="str">
        <f>_xlfn.XLOOKUP(C1148,'Customer_Dim'!$A$2:$A$501,'Customer_Dim'!$I$2:$I$501)</f>
        <v>Bronze</v>
      </c>
      <c r="R1148" s="1" t="str">
        <f>_xlfn.XLOOKUP(C1148,'Customer_Dim'!$A$2:$A$501,'Customer_Dim'!$D$2:$D$501)</f>
        <v>Male</v>
      </c>
      <c r="S1148" s="1" t="str">
        <f>_xlfn.XLOOKUP(C1148,'Customer_Dim'!$A$2:$A$501,'Customer_Dim'!$L$2:$L$501)</f>
        <v>Young</v>
      </c>
      <c r="T1148" s="1" t="str">
        <f>_xlfn.XLOOKUP(E1148,Store_Dim!$A$2:$A$21,Store_Dim!$C$2:$C$21)</f>
        <v>East</v>
      </c>
      <c r="U1148" s="1" t="str">
        <f>_xlfn.XLOOKUP(E1148,Store_Dim!$A$2:$A$21,Store_Dim!$E$2:$E$21)</f>
        <v>Online</v>
      </c>
      <c r="V1148" s="1">
        <f>Table8[[#This Row],[Cost]]*Table8[[#This Row],[Quantity]]</f>
        <v>817.56</v>
      </c>
      <c r="W1148" s="1">
        <f>Table8[[#This Row],[Total_Amount]]-Table8[[#This Row],[Total Cost]]</f>
        <v>848.13199999999983</v>
      </c>
    </row>
    <row r="1149" spans="1:23" hidden="1" x14ac:dyDescent="0.25">
      <c r="A1149" t="s">
        <v>2919</v>
      </c>
      <c r="B1149" s="3">
        <v>45719</v>
      </c>
      <c r="C1149" t="s">
        <v>881</v>
      </c>
      <c r="D1149" t="s">
        <v>1683</v>
      </c>
      <c r="E1149" t="s">
        <v>1874</v>
      </c>
      <c r="F1149" s="4">
        <f>IF(ISBLANK(Sales_Fact[[#This Row],[Quantity]]),MEDIAN(Sales_Fact[Quantity]),Sales_Fact[[#This Row],[Quantity]])</f>
        <v>2</v>
      </c>
      <c r="G1149" s="1">
        <f>IF(ISBLANK(Sales_Fact[[#This Row],[Unit_Price]]),MEDIAN(Sales_Fact[Unit_Price]),Sales_Fact[[#This Row],[Unit_Price]])</f>
        <v>844.31</v>
      </c>
      <c r="H1149" s="2">
        <f>IF(ISBLANK(Sales_Fact[[#This Row],[Discount]]),MEDIAN(Sales_Fact[Discount]),Sales_Fact[[#This Row],[Discount]])</f>
        <v>7.0000000000000007E-2</v>
      </c>
      <c r="I1149" t="s">
        <v>1868</v>
      </c>
      <c r="J1149" s="1">
        <f>Sales_Fact[[#This Row],[Quantity2]]*Sales_Fact[[#This Row],[Unit_Price3]]*(1-Sales_Fact[[#This Row],[Discount4]])</f>
        <v>1570.4165999999998</v>
      </c>
      <c r="K1149" s="1">
        <f>Sales_Fact[[#This Row],[Quantity2]]*Sales_Fact[[#This Row],[Unit_Price3]]</f>
        <v>1688.62</v>
      </c>
      <c r="L1149" s="1">
        <f>Sales_Fact[[#This Row],[Gross Amount]]*Sales_Fact[[#This Row],[Discount4]]</f>
        <v>118.2034</v>
      </c>
      <c r="M1149" s="1" t="str">
        <f>IF(Sales_Fact[[#This Row],[Total_Amount5]]&gt;1000,"High Value","Standard")</f>
        <v>High Value</v>
      </c>
      <c r="N1149" s="1" t="str">
        <f>_xlfn.XLOOKUP(D1149,Product_Dim!$A$2:$A$101,Product_Dim!$B$2:$B$101,"Not Found")</f>
        <v>Adjustable Jump Rope</v>
      </c>
      <c r="O1149" s="1" t="str">
        <f>_xlfn.XLOOKUP(D1149,Product_Dim!$A$2:$A$101,Product_Dim!$C$2:$C$101)</f>
        <v>Sports</v>
      </c>
      <c r="P1149" s="1">
        <f>_xlfn.XLOOKUP(D1149,Product_Dim!$A$2:$A$101,Product_Dim!$H$2:$H$101)</f>
        <v>167.12</v>
      </c>
      <c r="Q1149" s="1" t="str">
        <f>_xlfn.XLOOKUP(C1149,'Customer_Dim'!$A$2:$A$501,'Customer_Dim'!$I$2:$I$501)</f>
        <v>Silver</v>
      </c>
      <c r="R1149" s="1" t="str">
        <f>_xlfn.XLOOKUP(C1149,'Customer_Dim'!$A$2:$A$501,'Customer_Dim'!$D$2:$D$501)</f>
        <v>Male</v>
      </c>
      <c r="S1149" s="1" t="str">
        <f>_xlfn.XLOOKUP(C1149,'Customer_Dim'!$A$2:$A$501,'Customer_Dim'!$L$2:$L$501)</f>
        <v>Middle Age</v>
      </c>
      <c r="T1149" s="1" t="str">
        <f>_xlfn.XLOOKUP(E1149,Store_Dim!$A$2:$A$21,Store_Dim!$C$2:$C$21)</f>
        <v>South</v>
      </c>
      <c r="U1149" s="1" t="str">
        <f>_xlfn.XLOOKUP(E1149,Store_Dim!$A$2:$A$21,Store_Dim!$E$2:$E$21)</f>
        <v>Online</v>
      </c>
      <c r="V1149" s="1">
        <f>Table8[[#This Row],[Cost]]*Table8[[#This Row],[Quantity]]</f>
        <v>334.24</v>
      </c>
      <c r="W1149" s="1">
        <f>Table8[[#This Row],[Total_Amount]]-Table8[[#This Row],[Total Cost]]</f>
        <v>1236.1765999999998</v>
      </c>
    </row>
    <row r="1150" spans="1:23" x14ac:dyDescent="0.25">
      <c r="A1150" t="s">
        <v>2603</v>
      </c>
      <c r="B1150" s="3">
        <v>45795</v>
      </c>
      <c r="C1150" t="s">
        <v>881</v>
      </c>
      <c r="D1150" t="s">
        <v>1692</v>
      </c>
      <c r="E1150" t="s">
        <v>1872</v>
      </c>
      <c r="F1150" s="4">
        <f>IF(ISBLANK(Sales_Fact[[#This Row],[Quantity]]),MEDIAN(Sales_Fact[Quantity]),Sales_Fact[[#This Row],[Quantity]])</f>
        <v>4</v>
      </c>
      <c r="G1150" s="21">
        <f>IF(ISBLANK(Sales_Fact[[#This Row],[Unit_Price]]),MEDIAN(Sales_Fact[Unit_Price]),Sales_Fact[[#This Row],[Unit_Price]])</f>
        <v>101.33</v>
      </c>
      <c r="H1150" s="2">
        <f>IF(ISBLANK(Sales_Fact[[#This Row],[Discount]]),MEDIAN(Sales_Fact[Discount]),Sales_Fact[[#This Row],[Discount]])</f>
        <v>0</v>
      </c>
      <c r="I1150" t="s">
        <v>1861</v>
      </c>
      <c r="J1150" s="21">
        <f>Sales_Fact[[#This Row],[Quantity2]]*Sales_Fact[[#This Row],[Unit_Price3]]*(1-Sales_Fact[[#This Row],[Discount4]])</f>
        <v>405.32</v>
      </c>
      <c r="K1150" s="21">
        <f>Sales_Fact[[#This Row],[Quantity2]]*Sales_Fact[[#This Row],[Unit_Price3]]</f>
        <v>405.32</v>
      </c>
      <c r="L1150" s="21">
        <f>Sales_Fact[[#This Row],[Gross Amount]]*Sales_Fact[[#This Row],[Discount4]]</f>
        <v>0</v>
      </c>
      <c r="M1150" s="1" t="str">
        <f>IF(Sales_Fact[[#This Row],[Total_Amount5]]&gt;1000,"High Value","Standard")</f>
        <v>Standard</v>
      </c>
      <c r="N1150" s="1" t="str">
        <f>_xlfn.XLOOKUP(D1150,Product_Dim!$A$2:$A$101,Product_Dim!$B$2:$B$101,"Not Found")</f>
        <v>Makeup Brush Set</v>
      </c>
      <c r="O1150" s="1" t="str">
        <f>_xlfn.XLOOKUP(D1150,Product_Dim!$A$2:$A$101,Product_Dim!$C$2:$C$101)</f>
        <v>Beauty</v>
      </c>
      <c r="P1150" s="1">
        <f>_xlfn.XLOOKUP(D1150,Product_Dim!$A$2:$A$101,Product_Dim!$H$2:$H$101)</f>
        <v>242.96499999999997</v>
      </c>
      <c r="Q1150" s="1" t="str">
        <f>_xlfn.XLOOKUP(C1150,'Customer_Dim'!$A$2:$A$501,'Customer_Dim'!$I$2:$I$501)</f>
        <v>Silver</v>
      </c>
      <c r="R1150" s="1" t="str">
        <f>_xlfn.XLOOKUP(C1150,'Customer_Dim'!$A$2:$A$501,'Customer_Dim'!$D$2:$D$501)</f>
        <v>Male</v>
      </c>
      <c r="S1150" s="1" t="str">
        <f>_xlfn.XLOOKUP(C1150,'Customer_Dim'!$A$2:$A$501,'Customer_Dim'!$L$2:$L$501)</f>
        <v>Middle Age</v>
      </c>
      <c r="T1150" s="1" t="str">
        <f>_xlfn.XLOOKUP(E1150,Store_Dim!$A$2:$A$21,Store_Dim!$C$2:$C$21)</f>
        <v>South</v>
      </c>
      <c r="U1150" s="1" t="str">
        <f>_xlfn.XLOOKUP(E1150,Store_Dim!$A$2:$A$21,Store_Dim!$E$2:$E$21)</f>
        <v>Online</v>
      </c>
      <c r="V1150" s="21">
        <f>Table8[[#This Row],[Cost]]*Table8[[#This Row],[Quantity]]</f>
        <v>971.8599999999999</v>
      </c>
      <c r="W1150" s="21">
        <f>Table8[[#This Row],[Total_Amount]]-Table8[[#This Row],[Total Cost]]</f>
        <v>-566.54</v>
      </c>
    </row>
    <row r="1151" spans="1:23" hidden="1" x14ac:dyDescent="0.25">
      <c r="A1151" t="s">
        <v>2999</v>
      </c>
      <c r="B1151" s="3">
        <v>45316</v>
      </c>
      <c r="C1151" t="s">
        <v>881</v>
      </c>
      <c r="D1151" t="s">
        <v>1725</v>
      </c>
      <c r="E1151" t="s">
        <v>1901</v>
      </c>
      <c r="F1151" s="4">
        <f>IF(ISBLANK(Sales_Fact[[#This Row],[Quantity]]),MEDIAN(Sales_Fact[Quantity]),Sales_Fact[[#This Row],[Quantity]])</f>
        <v>3</v>
      </c>
      <c r="G1151" s="1">
        <f>IF(ISBLANK(Sales_Fact[[#This Row],[Unit_Price]]),MEDIAN(Sales_Fact[Unit_Price]),Sales_Fact[[#This Row],[Unit_Price]])</f>
        <v>922.56</v>
      </c>
      <c r="H1151" s="2">
        <f>IF(ISBLANK(Sales_Fact[[#This Row],[Discount]]),MEDIAN(Sales_Fact[Discount]),Sales_Fact[[#This Row],[Discount]])</f>
        <v>0.18</v>
      </c>
      <c r="I1151" t="s">
        <v>1861</v>
      </c>
      <c r="J1151" s="1">
        <f>Sales_Fact[[#This Row],[Quantity2]]*Sales_Fact[[#This Row],[Unit_Price3]]*(1-Sales_Fact[[#This Row],[Discount4]])</f>
        <v>2269.4976000000001</v>
      </c>
      <c r="K1151" s="1">
        <f>Sales_Fact[[#This Row],[Quantity2]]*Sales_Fact[[#This Row],[Unit_Price3]]</f>
        <v>2767.68</v>
      </c>
      <c r="L1151" s="1">
        <f>Sales_Fact[[#This Row],[Gross Amount]]*Sales_Fact[[#This Row],[Discount4]]</f>
        <v>498.18239999999997</v>
      </c>
      <c r="M1151" s="1" t="str">
        <f>IF(Sales_Fact[[#This Row],[Total_Amount5]]&gt;1000,"High Value","Standard")</f>
        <v>High Value</v>
      </c>
      <c r="N1151" s="1" t="str">
        <f>_xlfn.XLOOKUP(D1151,Product_Dim!$A$2:$A$101,Product_Dim!$B$2:$B$101,"Not Found")</f>
        <v>Womens Cotton Scarf</v>
      </c>
      <c r="O1151" s="1" t="str">
        <f>_xlfn.XLOOKUP(D1151,Product_Dim!$A$2:$A$101,Product_Dim!$C$2:$C$101)</f>
        <v>Clothing</v>
      </c>
      <c r="P1151" s="1">
        <f>_xlfn.XLOOKUP(D1151,Product_Dim!$A$2:$A$101,Product_Dim!$H$2:$H$101)</f>
        <v>113.83</v>
      </c>
      <c r="Q1151" s="1" t="str">
        <f>_xlfn.XLOOKUP(C1151,'Customer_Dim'!$A$2:$A$501,'Customer_Dim'!$I$2:$I$501)</f>
        <v>Silver</v>
      </c>
      <c r="R1151" s="1" t="str">
        <f>_xlfn.XLOOKUP(C1151,'Customer_Dim'!$A$2:$A$501,'Customer_Dim'!$D$2:$D$501)</f>
        <v>Male</v>
      </c>
      <c r="S1151" s="1" t="str">
        <f>_xlfn.XLOOKUP(C1151,'Customer_Dim'!$A$2:$A$501,'Customer_Dim'!$L$2:$L$501)</f>
        <v>Middle Age</v>
      </c>
      <c r="T1151" s="1" t="str">
        <f>_xlfn.XLOOKUP(E1151,Store_Dim!$A$2:$A$21,Store_Dim!$C$2:$C$21)</f>
        <v>East</v>
      </c>
      <c r="U1151" s="1" t="str">
        <f>_xlfn.XLOOKUP(E1151,Store_Dim!$A$2:$A$21,Store_Dim!$E$2:$E$21)</f>
        <v>Online</v>
      </c>
      <c r="V1151" s="1">
        <f>Table8[[#This Row],[Cost]]*Table8[[#This Row],[Quantity]]</f>
        <v>341.49</v>
      </c>
      <c r="W1151" s="1">
        <f>Table8[[#This Row],[Total_Amount]]-Table8[[#This Row],[Total Cost]]</f>
        <v>1928.0076000000001</v>
      </c>
    </row>
    <row r="1152" spans="1:23" hidden="1" x14ac:dyDescent="0.25">
      <c r="A1152" t="s">
        <v>3181</v>
      </c>
      <c r="B1152" s="3">
        <v>45330</v>
      </c>
      <c r="C1152" t="s">
        <v>884</v>
      </c>
      <c r="D1152" t="s">
        <v>1665</v>
      </c>
      <c r="E1152" t="s">
        <v>1890</v>
      </c>
      <c r="F1152" s="4">
        <f>IF(ISBLANK(Sales_Fact[[#This Row],[Quantity]]),MEDIAN(Sales_Fact[Quantity]),Sales_Fact[[#This Row],[Quantity]])</f>
        <v>4</v>
      </c>
      <c r="G1152" s="1">
        <f>IF(ISBLANK(Sales_Fact[[#This Row],[Unit_Price]]),MEDIAN(Sales_Fact[Unit_Price]),Sales_Fact[[#This Row],[Unit_Price]])</f>
        <v>867.19</v>
      </c>
      <c r="H1152" s="2">
        <f>IF(ISBLANK(Sales_Fact[[#This Row],[Discount]]),MEDIAN(Sales_Fact[Discount]),Sales_Fact[[#This Row],[Discount]])</f>
        <v>7.0000000000000007E-2</v>
      </c>
      <c r="I1152" t="s">
        <v>1864</v>
      </c>
      <c r="J1152" s="1">
        <f>Sales_Fact[[#This Row],[Quantity2]]*Sales_Fact[[#This Row],[Unit_Price3]]*(1-Sales_Fact[[#This Row],[Discount4]])</f>
        <v>3225.9468000000002</v>
      </c>
      <c r="K1152" s="1">
        <f>Sales_Fact[[#This Row],[Quantity2]]*Sales_Fact[[#This Row],[Unit_Price3]]</f>
        <v>3468.76</v>
      </c>
      <c r="L1152" s="1">
        <f>Sales_Fact[[#This Row],[Gross Amount]]*Sales_Fact[[#This Row],[Discount4]]</f>
        <v>242.81320000000005</v>
      </c>
      <c r="M1152" s="1" t="str">
        <f>IF(Sales_Fact[[#This Row],[Total_Amount5]]&gt;1000,"High Value","Standard")</f>
        <v>High Value</v>
      </c>
      <c r="N1152" s="1" t="str">
        <f>_xlfn.XLOOKUP(D1152,Product_Dim!$A$2:$A$101,Product_Dim!$B$2:$B$101,"Not Found")</f>
        <v>Sports Water Hydration Pack</v>
      </c>
      <c r="O1152" s="1" t="str">
        <f>_xlfn.XLOOKUP(D1152,Product_Dim!$A$2:$A$101,Product_Dim!$C$2:$C$101)</f>
        <v>Sports</v>
      </c>
      <c r="P1152" s="1">
        <f>_xlfn.XLOOKUP(D1152,Product_Dim!$A$2:$A$101,Product_Dim!$H$2:$H$101)</f>
        <v>135.61000000000001</v>
      </c>
      <c r="Q1152" s="1" t="str">
        <f>_xlfn.XLOOKUP(C1152,'Customer_Dim'!$A$2:$A$501,'Customer_Dim'!$I$2:$I$501)</f>
        <v>Gold</v>
      </c>
      <c r="R1152" s="1" t="str">
        <f>_xlfn.XLOOKUP(C1152,'Customer_Dim'!$A$2:$A$501,'Customer_Dim'!$D$2:$D$501)</f>
        <v>Male</v>
      </c>
      <c r="S1152" s="1" t="str">
        <f>_xlfn.XLOOKUP(C1152,'Customer_Dim'!$A$2:$A$501,'Customer_Dim'!$L$2:$L$501)</f>
        <v>Young</v>
      </c>
      <c r="T1152" s="1" t="str">
        <f>_xlfn.XLOOKUP(E1152,Store_Dim!$A$2:$A$21,Store_Dim!$C$2:$C$21)</f>
        <v>South</v>
      </c>
      <c r="U1152" s="1" t="str">
        <f>_xlfn.XLOOKUP(E1152,Store_Dim!$A$2:$A$21,Store_Dim!$E$2:$E$21)</f>
        <v>Flagship</v>
      </c>
      <c r="V1152" s="1">
        <f>Table8[[#This Row],[Cost]]*Table8[[#This Row],[Quantity]]</f>
        <v>542.44000000000005</v>
      </c>
      <c r="W1152" s="1">
        <f>Table8[[#This Row],[Total_Amount]]-Table8[[#This Row],[Total Cost]]</f>
        <v>2683.5068000000001</v>
      </c>
    </row>
    <row r="1153" spans="1:23" hidden="1" x14ac:dyDescent="0.25">
      <c r="A1153" t="s">
        <v>3831</v>
      </c>
      <c r="B1153" s="3">
        <v>45814</v>
      </c>
      <c r="C1153" t="s">
        <v>884</v>
      </c>
      <c r="D1153" t="s">
        <v>1719</v>
      </c>
      <c r="E1153" t="s">
        <v>1890</v>
      </c>
      <c r="F1153" s="4">
        <f>IF(ISBLANK(Sales_Fact[[#This Row],[Quantity]]),MEDIAN(Sales_Fact[Quantity]),Sales_Fact[[#This Row],[Quantity]])</f>
        <v>3</v>
      </c>
      <c r="G1153" s="1">
        <f>IF(ISBLANK(Sales_Fact[[#This Row],[Unit_Price]]),MEDIAN(Sales_Fact[Unit_Price]),Sales_Fact[[#This Row],[Unit_Price]])</f>
        <v>816.87</v>
      </c>
      <c r="H1153" s="2">
        <f>IF(ISBLANK(Sales_Fact[[#This Row],[Discount]]),MEDIAN(Sales_Fact[Discount]),Sales_Fact[[#This Row],[Discount]])</f>
        <v>0.14000000000000001</v>
      </c>
      <c r="I1153" t="s">
        <v>1868</v>
      </c>
      <c r="J1153" s="1">
        <f>Sales_Fact[[#This Row],[Quantity2]]*Sales_Fact[[#This Row],[Unit_Price3]]*(1-Sales_Fact[[#This Row],[Discount4]])</f>
        <v>2107.5246000000002</v>
      </c>
      <c r="K1153" s="1">
        <f>Sales_Fact[[#This Row],[Quantity2]]*Sales_Fact[[#This Row],[Unit_Price3]]</f>
        <v>2450.61</v>
      </c>
      <c r="L1153" s="1">
        <f>Sales_Fact[[#This Row],[Gross Amount]]*Sales_Fact[[#This Row],[Discount4]]</f>
        <v>343.08540000000005</v>
      </c>
      <c r="M1153" s="1" t="str">
        <f>IF(Sales_Fact[[#This Row],[Total_Amount5]]&gt;1000,"High Value","Standard")</f>
        <v>High Value</v>
      </c>
      <c r="N1153" s="1" t="str">
        <f>_xlfn.XLOOKUP(D1153,Product_Dim!$A$2:$A$101,Product_Dim!$B$2:$B$101,"Not Found")</f>
        <v>Premium Blanket Throw</v>
      </c>
      <c r="O1153" s="1" t="str">
        <f>_xlfn.XLOOKUP(D1153,Product_Dim!$A$2:$A$101,Product_Dim!$C$2:$C$101)</f>
        <v>Home</v>
      </c>
      <c r="P1153" s="1">
        <f>_xlfn.XLOOKUP(D1153,Product_Dim!$A$2:$A$101,Product_Dim!$H$2:$H$101)</f>
        <v>461.47</v>
      </c>
      <c r="Q1153" s="1" t="str">
        <f>_xlfn.XLOOKUP(C1153,'Customer_Dim'!$A$2:$A$501,'Customer_Dim'!$I$2:$I$501)</f>
        <v>Gold</v>
      </c>
      <c r="R1153" s="1" t="str">
        <f>_xlfn.XLOOKUP(C1153,'Customer_Dim'!$A$2:$A$501,'Customer_Dim'!$D$2:$D$501)</f>
        <v>Male</v>
      </c>
      <c r="S1153" s="1" t="str">
        <f>_xlfn.XLOOKUP(C1153,'Customer_Dim'!$A$2:$A$501,'Customer_Dim'!$L$2:$L$501)</f>
        <v>Young</v>
      </c>
      <c r="T1153" s="1" t="str">
        <f>_xlfn.XLOOKUP(E1153,Store_Dim!$A$2:$A$21,Store_Dim!$C$2:$C$21)</f>
        <v>South</v>
      </c>
      <c r="U1153" s="1" t="str">
        <f>_xlfn.XLOOKUP(E1153,Store_Dim!$A$2:$A$21,Store_Dim!$E$2:$E$21)</f>
        <v>Flagship</v>
      </c>
      <c r="V1153" s="1">
        <f>Table8[[#This Row],[Cost]]*Table8[[#This Row],[Quantity]]</f>
        <v>1384.41</v>
      </c>
      <c r="W1153" s="1">
        <f>Table8[[#This Row],[Total_Amount]]-Table8[[#This Row],[Total Cost]]</f>
        <v>723.11460000000011</v>
      </c>
    </row>
    <row r="1154" spans="1:23" hidden="1" x14ac:dyDescent="0.25">
      <c r="A1154" t="s">
        <v>2375</v>
      </c>
      <c r="B1154" s="3">
        <v>45644</v>
      </c>
      <c r="C1154" t="s">
        <v>884</v>
      </c>
      <c r="D1154" t="s">
        <v>1659</v>
      </c>
      <c r="E1154" t="s">
        <v>1904</v>
      </c>
      <c r="F1154" s="4">
        <f>IF(ISBLANK(Sales_Fact[[#This Row],[Quantity]]),MEDIAN(Sales_Fact[Quantity]),Sales_Fact[[#This Row],[Quantity]])</f>
        <v>3</v>
      </c>
      <c r="G1154" s="1">
        <f>IF(ISBLANK(Sales_Fact[[#This Row],[Unit_Price]]),MEDIAN(Sales_Fact[Unit_Price]),Sales_Fact[[#This Row],[Unit_Price]])</f>
        <v>258.06</v>
      </c>
      <c r="H1154" s="2">
        <f>IF(ISBLANK(Sales_Fact[[#This Row],[Discount]]),MEDIAN(Sales_Fact[Discount]),Sales_Fact[[#This Row],[Discount]])</f>
        <v>0</v>
      </c>
      <c r="I1154" t="s">
        <v>1861</v>
      </c>
      <c r="J1154" s="1">
        <f>Sales_Fact[[#This Row],[Quantity2]]*Sales_Fact[[#This Row],[Unit_Price3]]*(1-Sales_Fact[[#This Row],[Discount4]])</f>
        <v>774.18000000000006</v>
      </c>
      <c r="K1154" s="1">
        <f>Sales_Fact[[#This Row],[Quantity2]]*Sales_Fact[[#This Row],[Unit_Price3]]</f>
        <v>774.18000000000006</v>
      </c>
      <c r="L1154" s="1">
        <f>Sales_Fact[[#This Row],[Gross Amount]]*Sales_Fact[[#This Row],[Discount4]]</f>
        <v>0</v>
      </c>
      <c r="M1154" s="1" t="str">
        <f>IF(Sales_Fact[[#This Row],[Total_Amount5]]&gt;1000,"High Value","Standard")</f>
        <v>Standard</v>
      </c>
      <c r="N1154" s="1" t="str">
        <f>_xlfn.XLOOKUP(D1154,Product_Dim!$A$2:$A$101,Product_Dim!$B$2:$B$101,"Not Found")</f>
        <v>Women's Summer Dress</v>
      </c>
      <c r="O1154" s="1" t="str">
        <f>_xlfn.XLOOKUP(D1154,Product_Dim!$A$2:$A$101,Product_Dim!$C$2:$C$101)</f>
        <v>Clothing</v>
      </c>
      <c r="P1154" s="1">
        <f>_xlfn.XLOOKUP(D1154,Product_Dim!$A$2:$A$101,Product_Dim!$H$2:$H$101)</f>
        <v>223.43</v>
      </c>
      <c r="Q1154" s="1" t="str">
        <f>_xlfn.XLOOKUP(C1154,'Customer_Dim'!$A$2:$A$501,'Customer_Dim'!$I$2:$I$501)</f>
        <v>Gold</v>
      </c>
      <c r="R1154" s="1" t="str">
        <f>_xlfn.XLOOKUP(C1154,'Customer_Dim'!$A$2:$A$501,'Customer_Dim'!$D$2:$D$501)</f>
        <v>Male</v>
      </c>
      <c r="S1154" s="1" t="str">
        <f>_xlfn.XLOOKUP(C1154,'Customer_Dim'!$A$2:$A$501,'Customer_Dim'!$L$2:$L$501)</f>
        <v>Young</v>
      </c>
      <c r="T1154" s="1" t="str">
        <f>_xlfn.XLOOKUP(E1154,Store_Dim!$A$2:$A$21,Store_Dim!$C$2:$C$21)</f>
        <v>East</v>
      </c>
      <c r="U1154" s="1" t="str">
        <f>_xlfn.XLOOKUP(E1154,Store_Dim!$A$2:$A$21,Store_Dim!$E$2:$E$21)</f>
        <v>Online</v>
      </c>
      <c r="V1154" s="1">
        <f>Table8[[#This Row],[Cost]]*Table8[[#This Row],[Quantity]]</f>
        <v>670.29</v>
      </c>
      <c r="W1154" s="1">
        <f>Table8[[#This Row],[Total_Amount]]-Table8[[#This Row],[Total Cost]]</f>
        <v>103.8900000000001</v>
      </c>
    </row>
    <row r="1155" spans="1:23" hidden="1" x14ac:dyDescent="0.25">
      <c r="A1155" t="s">
        <v>2117</v>
      </c>
      <c r="B1155" s="3">
        <v>45863</v>
      </c>
      <c r="C1155" t="s">
        <v>884</v>
      </c>
      <c r="D1155" t="s">
        <v>1758</v>
      </c>
      <c r="E1155" t="s">
        <v>1913</v>
      </c>
      <c r="F1155" s="4">
        <f>IF(ISBLANK(Sales_Fact[[#This Row],[Quantity]]),MEDIAN(Sales_Fact[Quantity]),Sales_Fact[[#This Row],[Quantity]])</f>
        <v>2</v>
      </c>
      <c r="G1155" s="1">
        <f>IF(ISBLANK(Sales_Fact[[#This Row],[Unit_Price]]),MEDIAN(Sales_Fact[Unit_Price]),Sales_Fact[[#This Row],[Unit_Price]])</f>
        <v>574.58000000000004</v>
      </c>
      <c r="H1155" s="2">
        <f>IF(ISBLANK(Sales_Fact[[#This Row],[Discount]]),MEDIAN(Sales_Fact[Discount]),Sales_Fact[[#This Row],[Discount]])</f>
        <v>0.06</v>
      </c>
      <c r="I1155" t="s">
        <v>1861</v>
      </c>
      <c r="J1155" s="1">
        <f>Sales_Fact[[#This Row],[Quantity2]]*Sales_Fact[[#This Row],[Unit_Price3]]*(1-Sales_Fact[[#This Row],[Discount4]])</f>
        <v>1080.2103999999999</v>
      </c>
      <c r="K1155" s="1">
        <f>Sales_Fact[[#This Row],[Quantity2]]*Sales_Fact[[#This Row],[Unit_Price3]]</f>
        <v>1149.1600000000001</v>
      </c>
      <c r="L1155" s="1">
        <f>Sales_Fact[[#This Row],[Gross Amount]]*Sales_Fact[[#This Row],[Discount4]]</f>
        <v>68.949600000000004</v>
      </c>
      <c r="M1155" s="1" t="str">
        <f>IF(Sales_Fact[[#This Row],[Total_Amount5]]&gt;1000,"High Value","Standard")</f>
        <v>High Value</v>
      </c>
      <c r="N1155" s="1" t="str">
        <f>_xlfn.XLOOKUP(D1155,Product_Dim!$A$2:$A$101,Product_Dim!$B$2:$B$101,"Not Found")</f>
        <v>Men's Sports Shorts</v>
      </c>
      <c r="O1155" s="1" t="str">
        <f>_xlfn.XLOOKUP(D1155,Product_Dim!$A$2:$A$101,Product_Dim!$C$2:$C$101)</f>
        <v>Clothing</v>
      </c>
      <c r="P1155" s="1">
        <f>_xlfn.XLOOKUP(D1155,Product_Dim!$A$2:$A$101,Product_Dim!$H$2:$H$101)</f>
        <v>218.22</v>
      </c>
      <c r="Q1155" s="1" t="str">
        <f>_xlfn.XLOOKUP(C1155,'Customer_Dim'!$A$2:$A$501,'Customer_Dim'!$I$2:$I$501)</f>
        <v>Gold</v>
      </c>
      <c r="R1155" s="1" t="str">
        <f>_xlfn.XLOOKUP(C1155,'Customer_Dim'!$A$2:$A$501,'Customer_Dim'!$D$2:$D$501)</f>
        <v>Male</v>
      </c>
      <c r="S1155" s="1" t="str">
        <f>_xlfn.XLOOKUP(C1155,'Customer_Dim'!$A$2:$A$501,'Customer_Dim'!$L$2:$L$501)</f>
        <v>Young</v>
      </c>
      <c r="T1155" s="1" t="str">
        <f>_xlfn.XLOOKUP(E1155,Store_Dim!$A$2:$A$21,Store_Dim!$C$2:$C$21)</f>
        <v>North</v>
      </c>
      <c r="U1155" s="1" t="str">
        <f>_xlfn.XLOOKUP(E1155,Store_Dim!$A$2:$A$21,Store_Dim!$E$2:$E$21)</f>
        <v>Online</v>
      </c>
      <c r="V1155" s="1">
        <f>Table8[[#This Row],[Cost]]*Table8[[#This Row],[Quantity]]</f>
        <v>436.44</v>
      </c>
      <c r="W1155" s="1">
        <f>Table8[[#This Row],[Total_Amount]]-Table8[[#This Row],[Total Cost]]</f>
        <v>643.77039999999988</v>
      </c>
    </row>
    <row r="1156" spans="1:23" hidden="1" x14ac:dyDescent="0.25">
      <c r="A1156" t="s">
        <v>2694</v>
      </c>
      <c r="B1156" s="3">
        <v>45414</v>
      </c>
      <c r="C1156" t="s">
        <v>884</v>
      </c>
      <c r="D1156" t="s">
        <v>1803</v>
      </c>
      <c r="E1156" t="s">
        <v>1866</v>
      </c>
      <c r="F1156" s="4">
        <f>IF(ISBLANK(Sales_Fact[[#This Row],[Quantity]]),MEDIAN(Sales_Fact[Quantity]),Sales_Fact[[#This Row],[Quantity]])</f>
        <v>2</v>
      </c>
      <c r="G1156" s="1">
        <f>IF(ISBLANK(Sales_Fact[[#This Row],[Unit_Price]]),MEDIAN(Sales_Fact[Unit_Price]),Sales_Fact[[#This Row],[Unit_Price]])</f>
        <v>472.18</v>
      </c>
      <c r="H1156" s="2">
        <f>IF(ISBLANK(Sales_Fact[[#This Row],[Discount]]),MEDIAN(Sales_Fact[Discount]),Sales_Fact[[#This Row],[Discount]])</f>
        <v>0.27</v>
      </c>
      <c r="I1156" t="s">
        <v>1868</v>
      </c>
      <c r="J1156" s="1">
        <f>Sales_Fact[[#This Row],[Quantity2]]*Sales_Fact[[#This Row],[Unit_Price3]]*(1-Sales_Fact[[#This Row],[Discount4]])</f>
        <v>689.38279999999997</v>
      </c>
      <c r="K1156" s="1">
        <f>Sales_Fact[[#This Row],[Quantity2]]*Sales_Fact[[#This Row],[Unit_Price3]]</f>
        <v>944.36</v>
      </c>
      <c r="L1156" s="1">
        <f>Sales_Fact[[#This Row],[Gross Amount]]*Sales_Fact[[#This Row],[Discount4]]</f>
        <v>254.97720000000001</v>
      </c>
      <c r="M1156" s="1" t="str">
        <f>IF(Sales_Fact[[#This Row],[Total_Amount5]]&gt;1000,"High Value","Standard")</f>
        <v>Standard</v>
      </c>
      <c r="N1156" s="1" t="str">
        <f>_xlfn.XLOOKUP(D1156,Product_Dim!$A$2:$A$101,Product_Dim!$B$2:$B$101,"Not Found")</f>
        <v>Wooden Bookshelf</v>
      </c>
      <c r="O1156" s="1" t="str">
        <f>_xlfn.XLOOKUP(D1156,Product_Dim!$A$2:$A$101,Product_Dim!$C$2:$C$101)</f>
        <v>Home</v>
      </c>
      <c r="P1156" s="1">
        <f>_xlfn.XLOOKUP(D1156,Product_Dim!$A$2:$A$101,Product_Dim!$H$2:$H$101)</f>
        <v>388.46</v>
      </c>
      <c r="Q1156" s="1" t="str">
        <f>_xlfn.XLOOKUP(C1156,'Customer_Dim'!$A$2:$A$501,'Customer_Dim'!$I$2:$I$501)</f>
        <v>Gold</v>
      </c>
      <c r="R1156" s="1" t="str">
        <f>_xlfn.XLOOKUP(C1156,'Customer_Dim'!$A$2:$A$501,'Customer_Dim'!$D$2:$D$501)</f>
        <v>Male</v>
      </c>
      <c r="S1156" s="1" t="str">
        <f>_xlfn.XLOOKUP(C1156,'Customer_Dim'!$A$2:$A$501,'Customer_Dim'!$L$2:$L$501)</f>
        <v>Young</v>
      </c>
      <c r="T1156" s="1" t="str">
        <f>_xlfn.XLOOKUP(E1156,Store_Dim!$A$2:$A$21,Store_Dim!$C$2:$C$21)</f>
        <v>West</v>
      </c>
      <c r="U1156" s="1" t="str">
        <f>_xlfn.XLOOKUP(E1156,Store_Dim!$A$2:$A$21,Store_Dim!$E$2:$E$21)</f>
        <v>Online</v>
      </c>
      <c r="V1156" s="1">
        <f>Table8[[#This Row],[Cost]]*Table8[[#This Row],[Quantity]]</f>
        <v>776.92</v>
      </c>
      <c r="W1156" s="1">
        <f>Table8[[#This Row],[Total_Amount]]-Table8[[#This Row],[Total Cost]]</f>
        <v>-87.537199999999984</v>
      </c>
    </row>
    <row r="1157" spans="1:23" hidden="1" x14ac:dyDescent="0.25">
      <c r="A1157" t="s">
        <v>2049</v>
      </c>
      <c r="B1157" s="3">
        <v>45418</v>
      </c>
      <c r="C1157" t="s">
        <v>887</v>
      </c>
      <c r="D1157" t="s">
        <v>1713</v>
      </c>
      <c r="E1157" t="s">
        <v>1913</v>
      </c>
      <c r="F1157" s="4">
        <f>IF(ISBLANK(Sales_Fact[[#This Row],[Quantity]]),MEDIAN(Sales_Fact[Quantity]),Sales_Fact[[#This Row],[Quantity]])</f>
        <v>2</v>
      </c>
      <c r="G1157" s="1">
        <f>IF(ISBLANK(Sales_Fact[[#This Row],[Unit_Price]]),MEDIAN(Sales_Fact[Unit_Price]),Sales_Fact[[#This Row],[Unit_Price]])</f>
        <v>20.47</v>
      </c>
      <c r="H1157" s="2">
        <f>IF(ISBLANK(Sales_Fact[[#This Row],[Discount]]),MEDIAN(Sales_Fact[Discount]),Sales_Fact[[#This Row],[Discount]])</f>
        <v>0.12</v>
      </c>
      <c r="I1157" t="s">
        <v>1861</v>
      </c>
      <c r="J1157" s="1">
        <f>Sales_Fact[[#This Row],[Quantity2]]*Sales_Fact[[#This Row],[Unit_Price3]]*(1-Sales_Fact[[#This Row],[Discount4]])</f>
        <v>36.027200000000001</v>
      </c>
      <c r="K1157" s="1">
        <f>Sales_Fact[[#This Row],[Quantity2]]*Sales_Fact[[#This Row],[Unit_Price3]]</f>
        <v>40.94</v>
      </c>
      <c r="L1157" s="1">
        <f>Sales_Fact[[#This Row],[Gross Amount]]*Sales_Fact[[#This Row],[Discount4]]</f>
        <v>4.9127999999999998</v>
      </c>
      <c r="M1157" s="1" t="str">
        <f>IF(Sales_Fact[[#This Row],[Total_Amount5]]&gt;1000,"High Value","Standard")</f>
        <v>Standard</v>
      </c>
      <c r="N1157" s="1" t="str">
        <f>_xlfn.XLOOKUP(D1157,Product_Dim!$A$2:$A$101,Product_Dim!$B$2:$B$101,"Not Found")</f>
        <v>Sports Stopwatch Pro</v>
      </c>
      <c r="O1157" s="1" t="str">
        <f>_xlfn.XLOOKUP(D1157,Product_Dim!$A$2:$A$101,Product_Dim!$C$2:$C$101)</f>
        <v>Sports</v>
      </c>
      <c r="P1157" s="1">
        <f>_xlfn.XLOOKUP(D1157,Product_Dim!$A$2:$A$101,Product_Dim!$H$2:$H$101)</f>
        <v>434.84</v>
      </c>
      <c r="Q1157" s="1" t="str">
        <f>_xlfn.XLOOKUP(C1157,'Customer_Dim'!$A$2:$A$501,'Customer_Dim'!$I$2:$I$501)</f>
        <v>Gold</v>
      </c>
      <c r="R1157" s="1" t="str">
        <f>_xlfn.XLOOKUP(C1157,'Customer_Dim'!$A$2:$A$501,'Customer_Dim'!$D$2:$D$501)</f>
        <v>Male</v>
      </c>
      <c r="S1157" s="1" t="str">
        <f>_xlfn.XLOOKUP(C1157,'Customer_Dim'!$A$2:$A$501,'Customer_Dim'!$L$2:$L$501)</f>
        <v>Middle Age</v>
      </c>
      <c r="T1157" s="1" t="str">
        <f>_xlfn.XLOOKUP(E1157,Store_Dim!$A$2:$A$21,Store_Dim!$C$2:$C$21)</f>
        <v>North</v>
      </c>
      <c r="U1157" s="1" t="str">
        <f>_xlfn.XLOOKUP(E1157,Store_Dim!$A$2:$A$21,Store_Dim!$E$2:$E$21)</f>
        <v>Online</v>
      </c>
      <c r="V1157" s="1">
        <f>Table8[[#This Row],[Cost]]*Table8[[#This Row],[Quantity]]</f>
        <v>869.68</v>
      </c>
      <c r="W1157" s="1">
        <f>Table8[[#This Row],[Total_Amount]]-Table8[[#This Row],[Total Cost]]</f>
        <v>-833.65279999999996</v>
      </c>
    </row>
    <row r="1158" spans="1:23" hidden="1" x14ac:dyDescent="0.25">
      <c r="A1158" t="s">
        <v>1891</v>
      </c>
      <c r="B1158" s="3">
        <v>45913</v>
      </c>
      <c r="C1158" t="s">
        <v>887</v>
      </c>
      <c r="D1158" t="s">
        <v>1746</v>
      </c>
      <c r="E1158" t="s">
        <v>1892</v>
      </c>
      <c r="F1158" s="4">
        <f>IF(ISBLANK(Sales_Fact[[#This Row],[Quantity]]),MEDIAN(Sales_Fact[Quantity]),Sales_Fact[[#This Row],[Quantity]])</f>
        <v>3</v>
      </c>
      <c r="G1158" s="1">
        <f>IF(ISBLANK(Sales_Fact[[#This Row],[Unit_Price]]),MEDIAN(Sales_Fact[Unit_Price]),Sales_Fact[[#This Row],[Unit_Price]])</f>
        <v>235.41</v>
      </c>
      <c r="H1158" s="2">
        <f>IF(ISBLANK(Sales_Fact[[#This Row],[Discount]]),MEDIAN(Sales_Fact[Discount]),Sales_Fact[[#This Row],[Discount]])</f>
        <v>0.15</v>
      </c>
      <c r="I1158" t="s">
        <v>1861</v>
      </c>
      <c r="J1158" s="1">
        <f>Sales_Fact[[#This Row],[Quantity2]]*Sales_Fact[[#This Row],[Unit_Price3]]*(1-Sales_Fact[[#This Row],[Discount4]])</f>
        <v>600.29549999999995</v>
      </c>
      <c r="K1158" s="1">
        <f>Sales_Fact[[#This Row],[Quantity2]]*Sales_Fact[[#This Row],[Unit_Price3]]</f>
        <v>706.23</v>
      </c>
      <c r="L1158" s="1">
        <f>Sales_Fact[[#This Row],[Gross Amount]]*Sales_Fact[[#This Row],[Discount4]]</f>
        <v>105.9345</v>
      </c>
      <c r="M1158" s="1" t="str">
        <f>IF(Sales_Fact[[#This Row],[Total_Amount5]]&gt;1000,"High Value","Standard")</f>
        <v>Standard</v>
      </c>
      <c r="N1158" s="1" t="str">
        <f>_xlfn.XLOOKUP(D1158,Product_Dim!$A$2:$A$101,Product_Dim!$B$2:$B$101,"Not Found")</f>
        <v>Adjustable Dumbbells 20kg</v>
      </c>
      <c r="O1158" s="1" t="str">
        <f>_xlfn.XLOOKUP(D1158,Product_Dim!$A$2:$A$101,Product_Dim!$C$2:$C$101)</f>
        <v>Sports</v>
      </c>
      <c r="P1158" s="1">
        <f>_xlfn.XLOOKUP(D1158,Product_Dim!$A$2:$A$101,Product_Dim!$H$2:$H$101)</f>
        <v>240.63</v>
      </c>
      <c r="Q1158" s="1" t="str">
        <f>_xlfn.XLOOKUP(C1158,'Customer_Dim'!$A$2:$A$501,'Customer_Dim'!$I$2:$I$501)</f>
        <v>Gold</v>
      </c>
      <c r="R1158" s="1" t="str">
        <f>_xlfn.XLOOKUP(C1158,'Customer_Dim'!$A$2:$A$501,'Customer_Dim'!$D$2:$D$501)</f>
        <v>Male</v>
      </c>
      <c r="S1158" s="1" t="str">
        <f>_xlfn.XLOOKUP(C1158,'Customer_Dim'!$A$2:$A$501,'Customer_Dim'!$L$2:$L$501)</f>
        <v>Middle Age</v>
      </c>
      <c r="T1158" s="1" t="str">
        <f>_xlfn.XLOOKUP(E1158,Store_Dim!$A$2:$A$21,Store_Dim!$C$2:$C$21)</f>
        <v>East</v>
      </c>
      <c r="U1158" s="1" t="str">
        <f>_xlfn.XLOOKUP(E1158,Store_Dim!$A$2:$A$21,Store_Dim!$E$2:$E$21)</f>
        <v>Online</v>
      </c>
      <c r="V1158" s="1">
        <f>Table8[[#This Row],[Cost]]*Table8[[#This Row],[Quantity]]</f>
        <v>721.89</v>
      </c>
      <c r="W1158" s="1">
        <f>Table8[[#This Row],[Total_Amount]]-Table8[[#This Row],[Total Cost]]</f>
        <v>-121.59450000000004</v>
      </c>
    </row>
    <row r="1159" spans="1:23" hidden="1" x14ac:dyDescent="0.25">
      <c r="A1159" t="s">
        <v>3157</v>
      </c>
      <c r="B1159" s="3">
        <v>45231</v>
      </c>
      <c r="C1159" t="s">
        <v>887</v>
      </c>
      <c r="D1159" t="s">
        <v>1758</v>
      </c>
      <c r="E1159" t="s">
        <v>1879</v>
      </c>
      <c r="F1159" s="4">
        <f>IF(ISBLANK(Sales_Fact[[#This Row],[Quantity]]),MEDIAN(Sales_Fact[Quantity]),Sales_Fact[[#This Row],[Quantity]])</f>
        <v>3</v>
      </c>
      <c r="G1159" s="1">
        <f>IF(ISBLANK(Sales_Fact[[#This Row],[Unit_Price]]),MEDIAN(Sales_Fact[Unit_Price]),Sales_Fact[[#This Row],[Unit_Price]])</f>
        <v>744.9</v>
      </c>
      <c r="H1159" s="2">
        <f>IF(ISBLANK(Sales_Fact[[#This Row],[Discount]]),MEDIAN(Sales_Fact[Discount]),Sales_Fact[[#This Row],[Discount]])</f>
        <v>0.27</v>
      </c>
      <c r="I1159" t="s">
        <v>1864</v>
      </c>
      <c r="J1159" s="1">
        <f>Sales_Fact[[#This Row],[Quantity2]]*Sales_Fact[[#This Row],[Unit_Price3]]*(1-Sales_Fact[[#This Row],[Discount4]])</f>
        <v>1631.3309999999999</v>
      </c>
      <c r="K1159" s="1">
        <f>Sales_Fact[[#This Row],[Quantity2]]*Sales_Fact[[#This Row],[Unit_Price3]]</f>
        <v>2234.6999999999998</v>
      </c>
      <c r="L1159" s="1">
        <f>Sales_Fact[[#This Row],[Gross Amount]]*Sales_Fact[[#This Row],[Discount4]]</f>
        <v>603.36900000000003</v>
      </c>
      <c r="M1159" s="1" t="str">
        <f>IF(Sales_Fact[[#This Row],[Total_Amount5]]&gt;1000,"High Value","Standard")</f>
        <v>High Value</v>
      </c>
      <c r="N1159" s="1" t="str">
        <f>_xlfn.XLOOKUP(D1159,Product_Dim!$A$2:$A$101,Product_Dim!$B$2:$B$101,"Not Found")</f>
        <v>Men's Sports Shorts</v>
      </c>
      <c r="O1159" s="1" t="str">
        <f>_xlfn.XLOOKUP(D1159,Product_Dim!$A$2:$A$101,Product_Dim!$C$2:$C$101)</f>
        <v>Clothing</v>
      </c>
      <c r="P1159" s="1">
        <f>_xlfn.XLOOKUP(D1159,Product_Dim!$A$2:$A$101,Product_Dim!$H$2:$H$101)</f>
        <v>218.22</v>
      </c>
      <c r="Q1159" s="1" t="str">
        <f>_xlfn.XLOOKUP(C1159,'Customer_Dim'!$A$2:$A$501,'Customer_Dim'!$I$2:$I$501)</f>
        <v>Gold</v>
      </c>
      <c r="R1159" s="1" t="str">
        <f>_xlfn.XLOOKUP(C1159,'Customer_Dim'!$A$2:$A$501,'Customer_Dim'!$D$2:$D$501)</f>
        <v>Male</v>
      </c>
      <c r="S1159" s="1" t="str">
        <f>_xlfn.XLOOKUP(C1159,'Customer_Dim'!$A$2:$A$501,'Customer_Dim'!$L$2:$L$501)</f>
        <v>Middle Age</v>
      </c>
      <c r="T1159" s="1" t="str">
        <f>_xlfn.XLOOKUP(E1159,Store_Dim!$A$2:$A$21,Store_Dim!$C$2:$C$21)</f>
        <v>East</v>
      </c>
      <c r="U1159" s="1" t="str">
        <f>_xlfn.XLOOKUP(E1159,Store_Dim!$A$2:$A$21,Store_Dim!$E$2:$E$21)</f>
        <v>Flagship</v>
      </c>
      <c r="V1159" s="1">
        <f>Table8[[#This Row],[Cost]]*Table8[[#This Row],[Quantity]]</f>
        <v>654.66</v>
      </c>
      <c r="W1159" s="1">
        <f>Table8[[#This Row],[Total_Amount]]-Table8[[#This Row],[Total Cost]]</f>
        <v>976.67099999999994</v>
      </c>
    </row>
    <row r="1160" spans="1:23" hidden="1" x14ac:dyDescent="0.25">
      <c r="A1160" t="s">
        <v>3068</v>
      </c>
      <c r="B1160" s="3">
        <v>45353</v>
      </c>
      <c r="C1160" t="s">
        <v>887</v>
      </c>
      <c r="D1160" t="s">
        <v>1632</v>
      </c>
      <c r="E1160" t="s">
        <v>1890</v>
      </c>
      <c r="F1160" s="4">
        <f>IF(ISBLANK(Sales_Fact[[#This Row],[Quantity]]),MEDIAN(Sales_Fact[Quantity]),Sales_Fact[[#This Row],[Quantity]])</f>
        <v>2</v>
      </c>
      <c r="G1160" s="1">
        <f>IF(ISBLANK(Sales_Fact[[#This Row],[Unit_Price]]),MEDIAN(Sales_Fact[Unit_Price]),Sales_Fact[[#This Row],[Unit_Price]])</f>
        <v>382.2</v>
      </c>
      <c r="H1160" s="2">
        <f>IF(ISBLANK(Sales_Fact[[#This Row],[Discount]]),MEDIAN(Sales_Fact[Discount]),Sales_Fact[[#This Row],[Discount]])</f>
        <v>0.15</v>
      </c>
      <c r="I1160" t="s">
        <v>1868</v>
      </c>
      <c r="J1160" s="1">
        <f>Sales_Fact[[#This Row],[Quantity2]]*Sales_Fact[[#This Row],[Unit_Price3]]*(1-Sales_Fact[[#This Row],[Discount4]])</f>
        <v>649.74</v>
      </c>
      <c r="K1160" s="1">
        <f>Sales_Fact[[#This Row],[Quantity2]]*Sales_Fact[[#This Row],[Unit_Price3]]</f>
        <v>764.4</v>
      </c>
      <c r="L1160" s="1">
        <f>Sales_Fact[[#This Row],[Gross Amount]]*Sales_Fact[[#This Row],[Discount4]]</f>
        <v>114.66</v>
      </c>
      <c r="M1160" s="1" t="str">
        <f>IF(Sales_Fact[[#This Row],[Total_Amount5]]&gt;1000,"High Value","Standard")</f>
        <v>Standard</v>
      </c>
      <c r="N1160" s="1" t="str">
        <f>_xlfn.XLOOKUP(D1160,Product_Dim!$A$2:$A$101,Product_Dim!$B$2:$B$101,"Not Found")</f>
        <v>Decorative Floor Vase</v>
      </c>
      <c r="O1160" s="1" t="str">
        <f>_xlfn.XLOOKUP(D1160,Product_Dim!$A$2:$A$101,Product_Dim!$C$2:$C$101)</f>
        <v>Home</v>
      </c>
      <c r="P1160" s="1">
        <f>_xlfn.XLOOKUP(D1160,Product_Dim!$A$2:$A$101,Product_Dim!$H$2:$H$101)</f>
        <v>242.96499999999997</v>
      </c>
      <c r="Q1160" s="1" t="str">
        <f>_xlfn.XLOOKUP(C1160,'Customer_Dim'!$A$2:$A$501,'Customer_Dim'!$I$2:$I$501)</f>
        <v>Gold</v>
      </c>
      <c r="R1160" s="1" t="str">
        <f>_xlfn.XLOOKUP(C1160,'Customer_Dim'!$A$2:$A$501,'Customer_Dim'!$D$2:$D$501)</f>
        <v>Male</v>
      </c>
      <c r="S1160" s="1" t="str">
        <f>_xlfn.XLOOKUP(C1160,'Customer_Dim'!$A$2:$A$501,'Customer_Dim'!$L$2:$L$501)</f>
        <v>Middle Age</v>
      </c>
      <c r="T1160" s="1" t="str">
        <f>_xlfn.XLOOKUP(E1160,Store_Dim!$A$2:$A$21,Store_Dim!$C$2:$C$21)</f>
        <v>South</v>
      </c>
      <c r="U1160" s="1" t="str">
        <f>_xlfn.XLOOKUP(E1160,Store_Dim!$A$2:$A$21,Store_Dim!$E$2:$E$21)</f>
        <v>Flagship</v>
      </c>
      <c r="V1160" s="1">
        <f>Table8[[#This Row],[Cost]]*Table8[[#This Row],[Quantity]]</f>
        <v>485.92999999999995</v>
      </c>
      <c r="W1160" s="1">
        <f>Table8[[#This Row],[Total_Amount]]-Table8[[#This Row],[Total Cost]]</f>
        <v>163.81000000000006</v>
      </c>
    </row>
    <row r="1161" spans="1:23" hidden="1" x14ac:dyDescent="0.25">
      <c r="A1161" t="s">
        <v>3598</v>
      </c>
      <c r="B1161" s="3">
        <v>45292</v>
      </c>
      <c r="C1161" t="s">
        <v>890</v>
      </c>
      <c r="D1161" t="s">
        <v>1608</v>
      </c>
      <c r="E1161" t="s">
        <v>1870</v>
      </c>
      <c r="F1161" s="4">
        <f>IF(ISBLANK(Sales_Fact[[#This Row],[Quantity]]),MEDIAN(Sales_Fact[Quantity]),Sales_Fact[[#This Row],[Quantity]])</f>
        <v>1</v>
      </c>
      <c r="G1161" s="1">
        <f>IF(ISBLANK(Sales_Fact[[#This Row],[Unit_Price]]),MEDIAN(Sales_Fact[Unit_Price]),Sales_Fact[[#This Row],[Unit_Price]])</f>
        <v>269.25</v>
      </c>
      <c r="H1161" s="2">
        <f>IF(ISBLANK(Sales_Fact[[#This Row],[Discount]]),MEDIAN(Sales_Fact[Discount]),Sales_Fact[[#This Row],[Discount]])</f>
        <v>0.14000000000000001</v>
      </c>
      <c r="I1161" t="s">
        <v>1868</v>
      </c>
      <c r="J1161" s="1">
        <f>Sales_Fact[[#This Row],[Quantity2]]*Sales_Fact[[#This Row],[Unit_Price3]]*(1-Sales_Fact[[#This Row],[Discount4]])</f>
        <v>231.55500000000001</v>
      </c>
      <c r="K1161" s="1">
        <f>Sales_Fact[[#This Row],[Quantity2]]*Sales_Fact[[#This Row],[Unit_Price3]]</f>
        <v>269.25</v>
      </c>
      <c r="L1161" s="1">
        <f>Sales_Fact[[#This Row],[Gross Amount]]*Sales_Fact[[#This Row],[Discount4]]</f>
        <v>37.695</v>
      </c>
      <c r="M1161" s="1" t="str">
        <f>IF(Sales_Fact[[#This Row],[Total_Amount5]]&gt;1000,"High Value","Standard")</f>
        <v>Standard</v>
      </c>
      <c r="N1161" s="1" t="str">
        <f>_xlfn.XLOOKUP(D1161,Product_Dim!$A$2:$A$101,Product_Dim!$B$2:$B$101,"Not Found")</f>
        <v>Knee Support Brace</v>
      </c>
      <c r="O1161" s="1" t="str">
        <f>_xlfn.XLOOKUP(D1161,Product_Dim!$A$2:$A$101,Product_Dim!$C$2:$C$101)</f>
        <v>Sports</v>
      </c>
      <c r="P1161" s="1">
        <f>_xlfn.XLOOKUP(D1161,Product_Dim!$A$2:$A$101,Product_Dim!$H$2:$H$101)</f>
        <v>21.34</v>
      </c>
      <c r="Q1161" s="1" t="str">
        <f>_xlfn.XLOOKUP(C1161,'Customer_Dim'!$A$2:$A$501,'Customer_Dim'!$I$2:$I$501)</f>
        <v>Platinum</v>
      </c>
      <c r="R1161" s="1" t="str">
        <f>_xlfn.XLOOKUP(C1161,'Customer_Dim'!$A$2:$A$501,'Customer_Dim'!$D$2:$D$501)</f>
        <v>Female</v>
      </c>
      <c r="S1161" s="1" t="str">
        <f>_xlfn.XLOOKUP(C1161,'Customer_Dim'!$A$2:$A$501,'Customer_Dim'!$L$2:$L$501)</f>
        <v>Young</v>
      </c>
      <c r="T1161" s="1" t="str">
        <f>_xlfn.XLOOKUP(E1161,Store_Dim!$A$2:$A$21,Store_Dim!$C$2:$C$21)</f>
        <v>North</v>
      </c>
      <c r="U1161" s="1" t="str">
        <f>_xlfn.XLOOKUP(E1161,Store_Dim!$A$2:$A$21,Store_Dim!$E$2:$E$21)</f>
        <v>Outlet</v>
      </c>
      <c r="V1161" s="1">
        <f>Table8[[#This Row],[Cost]]*Table8[[#This Row],[Quantity]]</f>
        <v>21.34</v>
      </c>
      <c r="W1161" s="1">
        <f>Table8[[#This Row],[Total_Amount]]-Table8[[#This Row],[Total Cost]]</f>
        <v>210.215</v>
      </c>
    </row>
    <row r="1162" spans="1:23" hidden="1" x14ac:dyDescent="0.25">
      <c r="A1162" t="s">
        <v>2180</v>
      </c>
      <c r="B1162" s="3">
        <v>45654</v>
      </c>
      <c r="C1162" t="s">
        <v>890</v>
      </c>
      <c r="D1162" t="s">
        <v>1608</v>
      </c>
      <c r="E1162" t="s">
        <v>1866</v>
      </c>
      <c r="F1162" s="4">
        <f>IF(ISBLANK(Sales_Fact[[#This Row],[Quantity]]),MEDIAN(Sales_Fact[Quantity]),Sales_Fact[[#This Row],[Quantity]])</f>
        <v>2</v>
      </c>
      <c r="G1162" s="1">
        <f>IF(ISBLANK(Sales_Fact[[#This Row],[Unit_Price]]),MEDIAN(Sales_Fact[Unit_Price]),Sales_Fact[[#This Row],[Unit_Price]])</f>
        <v>723.75</v>
      </c>
      <c r="H1162" s="2">
        <f>IF(ISBLANK(Sales_Fact[[#This Row],[Discount]]),MEDIAN(Sales_Fact[Discount]),Sales_Fact[[#This Row],[Discount]])</f>
        <v>0.03</v>
      </c>
      <c r="I1162" t="s">
        <v>1861</v>
      </c>
      <c r="J1162" s="1">
        <f>Sales_Fact[[#This Row],[Quantity2]]*Sales_Fact[[#This Row],[Unit_Price3]]*(1-Sales_Fact[[#This Row],[Discount4]])</f>
        <v>1404.075</v>
      </c>
      <c r="K1162" s="1">
        <f>Sales_Fact[[#This Row],[Quantity2]]*Sales_Fact[[#This Row],[Unit_Price3]]</f>
        <v>1447.5</v>
      </c>
      <c r="L1162" s="1">
        <f>Sales_Fact[[#This Row],[Gross Amount]]*Sales_Fact[[#This Row],[Discount4]]</f>
        <v>43.424999999999997</v>
      </c>
      <c r="M1162" s="1" t="str">
        <f>IF(Sales_Fact[[#This Row],[Total_Amount5]]&gt;1000,"High Value","Standard")</f>
        <v>High Value</v>
      </c>
      <c r="N1162" s="1" t="str">
        <f>_xlfn.XLOOKUP(D1162,Product_Dim!$A$2:$A$101,Product_Dim!$B$2:$B$101,"Not Found")</f>
        <v>Knee Support Brace</v>
      </c>
      <c r="O1162" s="1" t="str">
        <f>_xlfn.XLOOKUP(D1162,Product_Dim!$A$2:$A$101,Product_Dim!$C$2:$C$101)</f>
        <v>Sports</v>
      </c>
      <c r="P1162" s="1">
        <f>_xlfn.XLOOKUP(D1162,Product_Dim!$A$2:$A$101,Product_Dim!$H$2:$H$101)</f>
        <v>21.34</v>
      </c>
      <c r="Q1162" s="1" t="str">
        <f>_xlfn.XLOOKUP(C1162,'Customer_Dim'!$A$2:$A$501,'Customer_Dim'!$I$2:$I$501)</f>
        <v>Platinum</v>
      </c>
      <c r="R1162" s="1" t="str">
        <f>_xlfn.XLOOKUP(C1162,'Customer_Dim'!$A$2:$A$501,'Customer_Dim'!$D$2:$D$501)</f>
        <v>Female</v>
      </c>
      <c r="S1162" s="1" t="str">
        <f>_xlfn.XLOOKUP(C1162,'Customer_Dim'!$A$2:$A$501,'Customer_Dim'!$L$2:$L$501)</f>
        <v>Young</v>
      </c>
      <c r="T1162" s="1" t="str">
        <f>_xlfn.XLOOKUP(E1162,Store_Dim!$A$2:$A$21,Store_Dim!$C$2:$C$21)</f>
        <v>West</v>
      </c>
      <c r="U1162" s="1" t="str">
        <f>_xlfn.XLOOKUP(E1162,Store_Dim!$A$2:$A$21,Store_Dim!$E$2:$E$21)</f>
        <v>Online</v>
      </c>
      <c r="V1162" s="1">
        <f>Table8[[#This Row],[Cost]]*Table8[[#This Row],[Quantity]]</f>
        <v>42.68</v>
      </c>
      <c r="W1162" s="1">
        <f>Table8[[#This Row],[Total_Amount]]-Table8[[#This Row],[Total Cost]]</f>
        <v>1361.395</v>
      </c>
    </row>
    <row r="1163" spans="1:23" hidden="1" x14ac:dyDescent="0.25">
      <c r="A1163" t="s">
        <v>3868</v>
      </c>
      <c r="B1163" s="3">
        <v>45644</v>
      </c>
      <c r="C1163" t="s">
        <v>890</v>
      </c>
      <c r="D1163" t="s">
        <v>1594</v>
      </c>
      <c r="E1163" t="s">
        <v>1874</v>
      </c>
      <c r="F1163" s="4">
        <f>IF(ISBLANK(Sales_Fact[[#This Row],[Quantity]]),MEDIAN(Sales_Fact[Quantity]),Sales_Fact[[#This Row],[Quantity]])</f>
        <v>4</v>
      </c>
      <c r="G1163" s="1">
        <f>IF(ISBLANK(Sales_Fact[[#This Row],[Unit_Price]]),MEDIAN(Sales_Fact[Unit_Price]),Sales_Fact[[#This Row],[Unit_Price]])</f>
        <v>58.92</v>
      </c>
      <c r="H1163" s="2">
        <f>IF(ISBLANK(Sales_Fact[[#This Row],[Discount]]),MEDIAN(Sales_Fact[Discount]),Sales_Fact[[#This Row],[Discount]])</f>
        <v>0.18</v>
      </c>
      <c r="I1163" t="s">
        <v>1861</v>
      </c>
      <c r="J1163" s="1">
        <f>Sales_Fact[[#This Row],[Quantity2]]*Sales_Fact[[#This Row],[Unit_Price3]]*(1-Sales_Fact[[#This Row],[Discount4]])</f>
        <v>193.25760000000002</v>
      </c>
      <c r="K1163" s="1">
        <f>Sales_Fact[[#This Row],[Quantity2]]*Sales_Fact[[#This Row],[Unit_Price3]]</f>
        <v>235.68</v>
      </c>
      <c r="L1163" s="1">
        <f>Sales_Fact[[#This Row],[Gross Amount]]*Sales_Fact[[#This Row],[Discount4]]</f>
        <v>42.422399999999996</v>
      </c>
      <c r="M1163" s="1" t="str">
        <f>IF(Sales_Fact[[#This Row],[Total_Amount5]]&gt;1000,"High Value","Standard")</f>
        <v>Standard</v>
      </c>
      <c r="N1163" s="1" t="str">
        <f>_xlfn.XLOOKUP(D1163,Product_Dim!$A$2:$A$101,Product_Dim!$B$2:$B$101,"Not Found")</f>
        <v>Decorative Wall Mirror</v>
      </c>
      <c r="O1163" s="1" t="str">
        <f>_xlfn.XLOOKUP(D1163,Product_Dim!$A$2:$A$101,Product_Dim!$C$2:$C$101)</f>
        <v>Home</v>
      </c>
      <c r="P1163" s="1">
        <f>_xlfn.XLOOKUP(D1163,Product_Dim!$A$2:$A$101,Product_Dim!$H$2:$H$101)</f>
        <v>48.01</v>
      </c>
      <c r="Q1163" s="1" t="str">
        <f>_xlfn.XLOOKUP(C1163,'Customer_Dim'!$A$2:$A$501,'Customer_Dim'!$I$2:$I$501)</f>
        <v>Platinum</v>
      </c>
      <c r="R1163" s="1" t="str">
        <f>_xlfn.XLOOKUP(C1163,'Customer_Dim'!$A$2:$A$501,'Customer_Dim'!$D$2:$D$501)</f>
        <v>Female</v>
      </c>
      <c r="S1163" s="1" t="str">
        <f>_xlfn.XLOOKUP(C1163,'Customer_Dim'!$A$2:$A$501,'Customer_Dim'!$L$2:$L$501)</f>
        <v>Young</v>
      </c>
      <c r="T1163" s="1" t="str">
        <f>_xlfn.XLOOKUP(E1163,Store_Dim!$A$2:$A$21,Store_Dim!$C$2:$C$21)</f>
        <v>South</v>
      </c>
      <c r="U1163" s="1" t="str">
        <f>_xlfn.XLOOKUP(E1163,Store_Dim!$A$2:$A$21,Store_Dim!$E$2:$E$21)</f>
        <v>Online</v>
      </c>
      <c r="V1163" s="1">
        <f>Table8[[#This Row],[Cost]]*Table8[[#This Row],[Quantity]]</f>
        <v>192.04</v>
      </c>
      <c r="W1163" s="1">
        <f>Table8[[#This Row],[Total_Amount]]-Table8[[#This Row],[Total Cost]]</f>
        <v>1.2176000000000329</v>
      </c>
    </row>
    <row r="1164" spans="1:23" x14ac:dyDescent="0.25">
      <c r="A1164" t="s">
        <v>2604</v>
      </c>
      <c r="B1164" s="3">
        <v>45755</v>
      </c>
      <c r="C1164" t="s">
        <v>890</v>
      </c>
      <c r="D1164" t="s">
        <v>1833</v>
      </c>
      <c r="E1164" t="s">
        <v>1888</v>
      </c>
      <c r="F1164" s="4">
        <f>IF(ISBLANK(Sales_Fact[[#This Row],[Quantity]]),MEDIAN(Sales_Fact[Quantity]),Sales_Fact[[#This Row],[Quantity]])</f>
        <v>2</v>
      </c>
      <c r="G1164" s="21">
        <f>IF(ISBLANK(Sales_Fact[[#This Row],[Unit_Price]]),MEDIAN(Sales_Fact[Unit_Price]),Sales_Fact[[#This Row],[Unit_Price]])</f>
        <v>913.08</v>
      </c>
      <c r="H1164" s="2">
        <f>IF(ISBLANK(Sales_Fact[[#This Row],[Discount]]),MEDIAN(Sales_Fact[Discount]),Sales_Fact[[#This Row],[Discount]])</f>
        <v>0.26</v>
      </c>
      <c r="I1164" t="s">
        <v>1861</v>
      </c>
      <c r="J1164" s="21">
        <f>Sales_Fact[[#This Row],[Quantity2]]*Sales_Fact[[#This Row],[Unit_Price3]]*(1-Sales_Fact[[#This Row],[Discount4]])</f>
        <v>1351.3584000000001</v>
      </c>
      <c r="K1164" s="21">
        <f>Sales_Fact[[#This Row],[Quantity2]]*Sales_Fact[[#This Row],[Unit_Price3]]</f>
        <v>1826.16</v>
      </c>
      <c r="L1164" s="21">
        <f>Sales_Fact[[#This Row],[Gross Amount]]*Sales_Fact[[#This Row],[Discount4]]</f>
        <v>474.80160000000006</v>
      </c>
      <c r="M1164" s="1" t="str">
        <f>IF(Sales_Fact[[#This Row],[Total_Amount5]]&gt;1000,"High Value","Standard")</f>
        <v>High Value</v>
      </c>
      <c r="N1164" s="1" t="str">
        <f>_xlfn.XLOOKUP(D1164,Product_Dim!$A$2:$A$101,Product_Dim!$B$2:$B$101,"Not Found")</f>
        <v>Vitamin E Body Lotion</v>
      </c>
      <c r="O1164" s="1" t="str">
        <f>_xlfn.XLOOKUP(D1164,Product_Dim!$A$2:$A$101,Product_Dim!$C$2:$C$101)</f>
        <v>Beauty</v>
      </c>
      <c r="P1164" s="1">
        <f>_xlfn.XLOOKUP(D1164,Product_Dim!$A$2:$A$101,Product_Dim!$H$2:$H$101)</f>
        <v>358.47</v>
      </c>
      <c r="Q1164" s="1" t="str">
        <f>_xlfn.XLOOKUP(C1164,'Customer_Dim'!$A$2:$A$501,'Customer_Dim'!$I$2:$I$501)</f>
        <v>Platinum</v>
      </c>
      <c r="R1164" s="1" t="str">
        <f>_xlfn.XLOOKUP(C1164,'Customer_Dim'!$A$2:$A$501,'Customer_Dim'!$D$2:$D$501)</f>
        <v>Female</v>
      </c>
      <c r="S1164" s="1" t="str">
        <f>_xlfn.XLOOKUP(C1164,'Customer_Dim'!$A$2:$A$501,'Customer_Dim'!$L$2:$L$501)</f>
        <v>Young</v>
      </c>
      <c r="T1164" s="1" t="str">
        <f>_xlfn.XLOOKUP(E1164,Store_Dim!$A$2:$A$21,Store_Dim!$C$2:$C$21)</f>
        <v>North</v>
      </c>
      <c r="U1164" s="1" t="str">
        <f>_xlfn.XLOOKUP(E1164,Store_Dim!$A$2:$A$21,Store_Dim!$E$2:$E$21)</f>
        <v>Flagship</v>
      </c>
      <c r="V1164" s="21">
        <f>Table8[[#This Row],[Cost]]*Table8[[#This Row],[Quantity]]</f>
        <v>716.94</v>
      </c>
      <c r="W1164" s="21">
        <f>Table8[[#This Row],[Total_Amount]]-Table8[[#This Row],[Total Cost]]</f>
        <v>634.41840000000002</v>
      </c>
    </row>
    <row r="1165" spans="1:23" hidden="1" x14ac:dyDescent="0.25">
      <c r="A1165" t="s">
        <v>3121</v>
      </c>
      <c r="B1165" s="3">
        <v>45869</v>
      </c>
      <c r="C1165" t="s">
        <v>890</v>
      </c>
      <c r="D1165" t="s">
        <v>1571</v>
      </c>
      <c r="E1165" t="s">
        <v>1888</v>
      </c>
      <c r="F1165" s="4">
        <f>IF(ISBLANK(Sales_Fact[[#This Row],[Quantity]]),MEDIAN(Sales_Fact[Quantity]),Sales_Fact[[#This Row],[Quantity]])</f>
        <v>1</v>
      </c>
      <c r="G1165" s="1">
        <f>IF(ISBLANK(Sales_Fact[[#This Row],[Unit_Price]]),MEDIAN(Sales_Fact[Unit_Price]),Sales_Fact[[#This Row],[Unit_Price]])</f>
        <v>791.83</v>
      </c>
      <c r="H1165" s="2">
        <f>IF(ISBLANK(Sales_Fact[[#This Row],[Discount]]),MEDIAN(Sales_Fact[Discount]),Sales_Fact[[#This Row],[Discount]])</f>
        <v>0.28000000000000003</v>
      </c>
      <c r="I1165" t="s">
        <v>1868</v>
      </c>
      <c r="J1165" s="1">
        <f>Sales_Fact[[#This Row],[Quantity2]]*Sales_Fact[[#This Row],[Unit_Price3]]*(1-Sales_Fact[[#This Row],[Discount4]])</f>
        <v>570.11760000000004</v>
      </c>
      <c r="K1165" s="1">
        <f>Sales_Fact[[#This Row],[Quantity2]]*Sales_Fact[[#This Row],[Unit_Price3]]</f>
        <v>791.83</v>
      </c>
      <c r="L1165" s="1">
        <f>Sales_Fact[[#This Row],[Gross Amount]]*Sales_Fact[[#This Row],[Discount4]]</f>
        <v>221.71240000000003</v>
      </c>
      <c r="M1165" s="1" t="str">
        <f>IF(Sales_Fact[[#This Row],[Total_Amount5]]&gt;1000,"High Value","Standard")</f>
        <v>Standard</v>
      </c>
      <c r="N1165" s="1" t="str">
        <f>_xlfn.XLOOKUP(D1165,Product_Dim!$A$2:$A$101,Product_Dim!$B$2:$B$101,"Not Found")</f>
        <v>LED Table Lamp</v>
      </c>
      <c r="O1165" s="1" t="str">
        <f>_xlfn.XLOOKUP(D1165,Product_Dim!$A$2:$A$101,Product_Dim!$C$2:$C$101)</f>
        <v>Home</v>
      </c>
      <c r="P1165" s="1">
        <f>_xlfn.XLOOKUP(D1165,Product_Dim!$A$2:$A$101,Product_Dim!$H$2:$H$101)</f>
        <v>218.86</v>
      </c>
      <c r="Q1165" s="1" t="str">
        <f>_xlfn.XLOOKUP(C1165,'Customer_Dim'!$A$2:$A$501,'Customer_Dim'!$I$2:$I$501)</f>
        <v>Platinum</v>
      </c>
      <c r="R1165" s="1" t="str">
        <f>_xlfn.XLOOKUP(C1165,'Customer_Dim'!$A$2:$A$501,'Customer_Dim'!$D$2:$D$501)</f>
        <v>Female</v>
      </c>
      <c r="S1165" s="1" t="str">
        <f>_xlfn.XLOOKUP(C1165,'Customer_Dim'!$A$2:$A$501,'Customer_Dim'!$L$2:$L$501)</f>
        <v>Young</v>
      </c>
      <c r="T1165" s="1" t="str">
        <f>_xlfn.XLOOKUP(E1165,Store_Dim!$A$2:$A$21,Store_Dim!$C$2:$C$21)</f>
        <v>North</v>
      </c>
      <c r="U1165" s="1" t="str">
        <f>_xlfn.XLOOKUP(E1165,Store_Dim!$A$2:$A$21,Store_Dim!$E$2:$E$21)</f>
        <v>Flagship</v>
      </c>
      <c r="V1165" s="1">
        <f>Table8[[#This Row],[Cost]]*Table8[[#This Row],[Quantity]]</f>
        <v>218.86</v>
      </c>
      <c r="W1165" s="1">
        <f>Table8[[#This Row],[Total_Amount]]-Table8[[#This Row],[Total Cost]]</f>
        <v>351.25760000000002</v>
      </c>
    </row>
    <row r="1166" spans="1:23" hidden="1" x14ac:dyDescent="0.25">
      <c r="A1166" t="s">
        <v>2012</v>
      </c>
      <c r="B1166" s="3">
        <v>45916</v>
      </c>
      <c r="C1166" t="s">
        <v>890</v>
      </c>
      <c r="D1166" t="s">
        <v>1830</v>
      </c>
      <c r="E1166" t="s">
        <v>1904</v>
      </c>
      <c r="F1166" s="4">
        <f>IF(ISBLANK(Sales_Fact[[#This Row],[Quantity]]),MEDIAN(Sales_Fact[Quantity]),Sales_Fact[[#This Row],[Quantity]])</f>
        <v>1</v>
      </c>
      <c r="G1166" s="1">
        <f>IF(ISBLANK(Sales_Fact[[#This Row],[Unit_Price]]),MEDIAN(Sales_Fact[Unit_Price]),Sales_Fact[[#This Row],[Unit_Price]])</f>
        <v>74.290000000000006</v>
      </c>
      <c r="H1166" s="2">
        <f>IF(ISBLANK(Sales_Fact[[#This Row],[Discount]]),MEDIAN(Sales_Fact[Discount]),Sales_Fact[[#This Row],[Discount]])</f>
        <v>0.3</v>
      </c>
      <c r="I1166" t="s">
        <v>1868</v>
      </c>
      <c r="J1166" s="1">
        <f>Sales_Fact[[#This Row],[Quantity2]]*Sales_Fact[[#This Row],[Unit_Price3]]*(1-Sales_Fact[[#This Row],[Discount4]])</f>
        <v>52.003</v>
      </c>
      <c r="K1166" s="1">
        <f>Sales_Fact[[#This Row],[Quantity2]]*Sales_Fact[[#This Row],[Unit_Price3]]</f>
        <v>74.290000000000006</v>
      </c>
      <c r="L1166" s="1">
        <f>Sales_Fact[[#This Row],[Gross Amount]]*Sales_Fact[[#This Row],[Discount4]]</f>
        <v>22.287000000000003</v>
      </c>
      <c r="M1166" s="1" t="str">
        <f>IF(Sales_Fact[[#This Row],[Total_Amount5]]&gt;1000,"High Value","Standard")</f>
        <v>Standard</v>
      </c>
      <c r="N1166" s="1" t="str">
        <f>_xlfn.XLOOKUP(D1166,Product_Dim!$A$2:$A$101,Product_Dim!$B$2:$B$101,"Not Found")</f>
        <v>USB-C Laptop Charger</v>
      </c>
      <c r="O1166" s="1" t="str">
        <f>_xlfn.XLOOKUP(D1166,Product_Dim!$A$2:$A$101,Product_Dim!$C$2:$C$101)</f>
        <v>Electronics</v>
      </c>
      <c r="P1166" s="1">
        <f>_xlfn.XLOOKUP(D1166,Product_Dim!$A$2:$A$101,Product_Dim!$H$2:$H$101)</f>
        <v>377.52</v>
      </c>
      <c r="Q1166" s="1" t="str">
        <f>_xlfn.XLOOKUP(C1166,'Customer_Dim'!$A$2:$A$501,'Customer_Dim'!$I$2:$I$501)</f>
        <v>Platinum</v>
      </c>
      <c r="R1166" s="1" t="str">
        <f>_xlfn.XLOOKUP(C1166,'Customer_Dim'!$A$2:$A$501,'Customer_Dim'!$D$2:$D$501)</f>
        <v>Female</v>
      </c>
      <c r="S1166" s="1" t="str">
        <f>_xlfn.XLOOKUP(C1166,'Customer_Dim'!$A$2:$A$501,'Customer_Dim'!$L$2:$L$501)</f>
        <v>Young</v>
      </c>
      <c r="T1166" s="1" t="str">
        <f>_xlfn.XLOOKUP(E1166,Store_Dim!$A$2:$A$21,Store_Dim!$C$2:$C$21)</f>
        <v>East</v>
      </c>
      <c r="U1166" s="1" t="str">
        <f>_xlfn.XLOOKUP(E1166,Store_Dim!$A$2:$A$21,Store_Dim!$E$2:$E$21)</f>
        <v>Online</v>
      </c>
      <c r="V1166" s="1">
        <f>Table8[[#This Row],[Cost]]*Table8[[#This Row],[Quantity]]</f>
        <v>377.52</v>
      </c>
      <c r="W1166" s="1">
        <f>Table8[[#This Row],[Total_Amount]]-Table8[[#This Row],[Total Cost]]</f>
        <v>-325.517</v>
      </c>
    </row>
    <row r="1167" spans="1:23" hidden="1" x14ac:dyDescent="0.25">
      <c r="A1167" t="s">
        <v>3283</v>
      </c>
      <c r="B1167" s="3">
        <v>45343</v>
      </c>
      <c r="C1167" t="s">
        <v>893</v>
      </c>
      <c r="D1167" t="s">
        <v>1821</v>
      </c>
      <c r="E1167" t="s">
        <v>1931</v>
      </c>
      <c r="F1167" s="4">
        <f>IF(ISBLANK(Sales_Fact[[#This Row],[Quantity]]),MEDIAN(Sales_Fact[Quantity]),Sales_Fact[[#This Row],[Quantity]])</f>
        <v>2</v>
      </c>
      <c r="G1167" s="1">
        <f>IF(ISBLANK(Sales_Fact[[#This Row],[Unit_Price]]),MEDIAN(Sales_Fact[Unit_Price]),Sales_Fact[[#This Row],[Unit_Price]])</f>
        <v>961.68</v>
      </c>
      <c r="H1167" s="2">
        <f>IF(ISBLANK(Sales_Fact[[#This Row],[Discount]]),MEDIAN(Sales_Fact[Discount]),Sales_Fact[[#This Row],[Discount]])</f>
        <v>0.27</v>
      </c>
      <c r="I1167" t="s">
        <v>1868</v>
      </c>
      <c r="J1167" s="1">
        <f>Sales_Fact[[#This Row],[Quantity2]]*Sales_Fact[[#This Row],[Unit_Price3]]*(1-Sales_Fact[[#This Row],[Discount4]])</f>
        <v>1404.0527999999999</v>
      </c>
      <c r="K1167" s="1">
        <f>Sales_Fact[[#This Row],[Quantity2]]*Sales_Fact[[#This Row],[Unit_Price3]]</f>
        <v>1923.36</v>
      </c>
      <c r="L1167" s="1">
        <f>Sales_Fact[[#This Row],[Gross Amount]]*Sales_Fact[[#This Row],[Discount4]]</f>
        <v>519.30719999999997</v>
      </c>
      <c r="M1167" s="1" t="str">
        <f>IF(Sales_Fact[[#This Row],[Total_Amount5]]&gt;1000,"High Value","Standard")</f>
        <v>High Value</v>
      </c>
      <c r="N1167" s="1" t="str">
        <f>_xlfn.XLOOKUP(D1167,Product_Dim!$A$2:$A$101,Product_Dim!$B$2:$B$101,"Not Found")</f>
        <v>Gaming Mouse Pad XL</v>
      </c>
      <c r="O1167" s="1" t="str">
        <f>_xlfn.XLOOKUP(D1167,Product_Dim!$A$2:$A$101,Product_Dim!$C$2:$C$101)</f>
        <v>Electronics</v>
      </c>
      <c r="P1167" s="1">
        <f>_xlfn.XLOOKUP(D1167,Product_Dim!$A$2:$A$101,Product_Dim!$H$2:$H$101)</f>
        <v>340.14</v>
      </c>
      <c r="Q1167" s="1" t="str">
        <f>_xlfn.XLOOKUP(C1167,'Customer_Dim'!$A$2:$A$501,'Customer_Dim'!$I$2:$I$501)</f>
        <v>Platinum</v>
      </c>
      <c r="R1167" s="1" t="str">
        <f>_xlfn.XLOOKUP(C1167,'Customer_Dim'!$A$2:$A$501,'Customer_Dim'!$D$2:$D$501)</f>
        <v>Female</v>
      </c>
      <c r="S1167" s="1" t="str">
        <f>_xlfn.XLOOKUP(C1167,'Customer_Dim'!$A$2:$A$501,'Customer_Dim'!$L$2:$L$501)</f>
        <v>Middle Age</v>
      </c>
      <c r="T1167" s="1" t="str">
        <f>_xlfn.XLOOKUP(E1167,Store_Dim!$A$2:$A$21,Store_Dim!$C$2:$C$21)</f>
        <v>South</v>
      </c>
      <c r="U1167" s="1" t="str">
        <f>_xlfn.XLOOKUP(E1167,Store_Dim!$A$2:$A$21,Store_Dim!$E$2:$E$21)</f>
        <v>Online</v>
      </c>
      <c r="V1167" s="1">
        <f>Table8[[#This Row],[Cost]]*Table8[[#This Row],[Quantity]]</f>
        <v>680.28</v>
      </c>
      <c r="W1167" s="1">
        <f>Table8[[#This Row],[Total_Amount]]-Table8[[#This Row],[Total Cost]]</f>
        <v>723.77279999999996</v>
      </c>
    </row>
    <row r="1168" spans="1:23" hidden="1" x14ac:dyDescent="0.25">
      <c r="A1168" t="s">
        <v>3800</v>
      </c>
      <c r="B1168" s="3">
        <v>45861</v>
      </c>
      <c r="C1168" t="s">
        <v>893</v>
      </c>
      <c r="D1168" t="s">
        <v>1827</v>
      </c>
      <c r="E1168" t="s">
        <v>1904</v>
      </c>
      <c r="F1168" s="4">
        <f>IF(ISBLANK(Sales_Fact[[#This Row],[Quantity]]),MEDIAN(Sales_Fact[Quantity]),Sales_Fact[[#This Row],[Quantity]])</f>
        <v>1</v>
      </c>
      <c r="G1168" s="1">
        <f>IF(ISBLANK(Sales_Fact[[#This Row],[Unit_Price]]),MEDIAN(Sales_Fact[Unit_Price]),Sales_Fact[[#This Row],[Unit_Price]])</f>
        <v>90.72</v>
      </c>
      <c r="H1168" s="2">
        <f>IF(ISBLANK(Sales_Fact[[#This Row],[Discount]]),MEDIAN(Sales_Fact[Discount]),Sales_Fact[[#This Row],[Discount]])</f>
        <v>0.1</v>
      </c>
      <c r="I1168" t="s">
        <v>1868</v>
      </c>
      <c r="J1168" s="1">
        <f>Sales_Fact[[#This Row],[Quantity2]]*Sales_Fact[[#This Row],[Unit_Price3]]*(1-Sales_Fact[[#This Row],[Discount4]])</f>
        <v>81.647999999999996</v>
      </c>
      <c r="K1168" s="1">
        <f>Sales_Fact[[#This Row],[Quantity2]]*Sales_Fact[[#This Row],[Unit_Price3]]</f>
        <v>90.72</v>
      </c>
      <c r="L1168" s="1">
        <f>Sales_Fact[[#This Row],[Gross Amount]]*Sales_Fact[[#This Row],[Discount4]]</f>
        <v>9.072000000000001</v>
      </c>
      <c r="M1168" s="1" t="str">
        <f>IF(Sales_Fact[[#This Row],[Total_Amount5]]&gt;1000,"High Value","Standard")</f>
        <v>Standard</v>
      </c>
      <c r="N1168" s="1" t="str">
        <f>_xlfn.XLOOKUP(D1168,Product_Dim!$A$2:$A$101,Product_Dim!$B$2:$B$101,"Not Found")</f>
        <v>Microwave Oven</v>
      </c>
      <c r="O1168" s="1" t="str">
        <f>_xlfn.XLOOKUP(D1168,Product_Dim!$A$2:$A$101,Product_Dim!$C$2:$C$101)</f>
        <v>Home</v>
      </c>
      <c r="P1168" s="1">
        <f>_xlfn.XLOOKUP(D1168,Product_Dim!$A$2:$A$101,Product_Dim!$H$2:$H$101)</f>
        <v>447.43</v>
      </c>
      <c r="Q1168" s="1" t="str">
        <f>_xlfn.XLOOKUP(C1168,'Customer_Dim'!$A$2:$A$501,'Customer_Dim'!$I$2:$I$501)</f>
        <v>Platinum</v>
      </c>
      <c r="R1168" s="1" t="str">
        <f>_xlfn.XLOOKUP(C1168,'Customer_Dim'!$A$2:$A$501,'Customer_Dim'!$D$2:$D$501)</f>
        <v>Female</v>
      </c>
      <c r="S1168" s="1" t="str">
        <f>_xlfn.XLOOKUP(C1168,'Customer_Dim'!$A$2:$A$501,'Customer_Dim'!$L$2:$L$501)</f>
        <v>Middle Age</v>
      </c>
      <c r="T1168" s="1" t="str">
        <f>_xlfn.XLOOKUP(E1168,Store_Dim!$A$2:$A$21,Store_Dim!$C$2:$C$21)</f>
        <v>East</v>
      </c>
      <c r="U1168" s="1" t="str">
        <f>_xlfn.XLOOKUP(E1168,Store_Dim!$A$2:$A$21,Store_Dim!$E$2:$E$21)</f>
        <v>Online</v>
      </c>
      <c r="V1168" s="1">
        <f>Table8[[#This Row],[Cost]]*Table8[[#This Row],[Quantity]]</f>
        <v>447.43</v>
      </c>
      <c r="W1168" s="1">
        <f>Table8[[#This Row],[Total_Amount]]-Table8[[#This Row],[Total Cost]]</f>
        <v>-365.78200000000004</v>
      </c>
    </row>
    <row r="1169" spans="1:23" x14ac:dyDescent="0.25">
      <c r="A1169" t="s">
        <v>2483</v>
      </c>
      <c r="B1169" s="3">
        <v>45382</v>
      </c>
      <c r="C1169" t="s">
        <v>893</v>
      </c>
      <c r="D1169" t="s">
        <v>1743</v>
      </c>
      <c r="E1169" t="s">
        <v>1909</v>
      </c>
      <c r="F1169" s="4">
        <f>IF(ISBLANK(Sales_Fact[[#This Row],[Quantity]]),MEDIAN(Sales_Fact[Quantity]),Sales_Fact[[#This Row],[Quantity]])</f>
        <v>1</v>
      </c>
      <c r="G1169" s="21">
        <f>IF(ISBLANK(Sales_Fact[[#This Row],[Unit_Price]]),MEDIAN(Sales_Fact[Unit_Price]),Sales_Fact[[#This Row],[Unit_Price]])</f>
        <v>458.69</v>
      </c>
      <c r="H1169" s="2">
        <f>IF(ISBLANK(Sales_Fact[[#This Row],[Discount]]),MEDIAN(Sales_Fact[Discount]),Sales_Fact[[#This Row],[Discount]])</f>
        <v>0.16</v>
      </c>
      <c r="I1169" t="s">
        <v>1864</v>
      </c>
      <c r="J1169" s="21">
        <f>Sales_Fact[[#This Row],[Quantity2]]*Sales_Fact[[#This Row],[Unit_Price3]]*(1-Sales_Fact[[#This Row],[Discount4]])</f>
        <v>385.2996</v>
      </c>
      <c r="K1169" s="21">
        <f>Sales_Fact[[#This Row],[Quantity2]]*Sales_Fact[[#This Row],[Unit_Price3]]</f>
        <v>458.69</v>
      </c>
      <c r="L1169" s="21">
        <f>Sales_Fact[[#This Row],[Gross Amount]]*Sales_Fact[[#This Row],[Discount4]]</f>
        <v>73.3904</v>
      </c>
      <c r="M1169" s="1" t="str">
        <f>IF(Sales_Fact[[#This Row],[Total_Amount5]]&gt;1000,"High Value","Standard")</f>
        <v>Standard</v>
      </c>
      <c r="N1169" s="1" t="str">
        <f>_xlfn.XLOOKUP(D1169,Product_Dim!$A$2:$A$101,Product_Dim!$B$2:$B$101,"Not Found")</f>
        <v>Matte Lipstick Set</v>
      </c>
      <c r="O1169" s="1" t="str">
        <f>_xlfn.XLOOKUP(D1169,Product_Dim!$A$2:$A$101,Product_Dim!$C$2:$C$101)</f>
        <v>Beauty</v>
      </c>
      <c r="P1169" s="1">
        <f>_xlfn.XLOOKUP(D1169,Product_Dim!$A$2:$A$101,Product_Dim!$H$2:$H$101)</f>
        <v>299.11</v>
      </c>
      <c r="Q1169" s="1" t="str">
        <f>_xlfn.XLOOKUP(C1169,'Customer_Dim'!$A$2:$A$501,'Customer_Dim'!$I$2:$I$501)</f>
        <v>Platinum</v>
      </c>
      <c r="R1169" s="1" t="str">
        <f>_xlfn.XLOOKUP(C1169,'Customer_Dim'!$A$2:$A$501,'Customer_Dim'!$D$2:$D$501)</f>
        <v>Female</v>
      </c>
      <c r="S1169" s="1" t="str">
        <f>_xlfn.XLOOKUP(C1169,'Customer_Dim'!$A$2:$A$501,'Customer_Dim'!$L$2:$L$501)</f>
        <v>Middle Age</v>
      </c>
      <c r="T1169" s="1" t="str">
        <f>_xlfn.XLOOKUP(E1169,Store_Dim!$A$2:$A$21,Store_Dim!$C$2:$C$21)</f>
        <v>South</v>
      </c>
      <c r="U1169" s="1" t="str">
        <f>_xlfn.XLOOKUP(E1169,Store_Dim!$A$2:$A$21,Store_Dim!$E$2:$E$21)</f>
        <v>Outlet</v>
      </c>
      <c r="V1169" s="21">
        <f>Table8[[#This Row],[Cost]]*Table8[[#This Row],[Quantity]]</f>
        <v>299.11</v>
      </c>
      <c r="W1169" s="21">
        <f>Table8[[#This Row],[Total_Amount]]-Table8[[#This Row],[Total Cost]]</f>
        <v>86.189599999999984</v>
      </c>
    </row>
    <row r="1170" spans="1:23" hidden="1" x14ac:dyDescent="0.25">
      <c r="A1170" t="s">
        <v>2924</v>
      </c>
      <c r="B1170" s="3">
        <v>45773</v>
      </c>
      <c r="C1170" t="s">
        <v>893</v>
      </c>
      <c r="D1170" t="s">
        <v>1620</v>
      </c>
      <c r="E1170" t="s">
        <v>1883</v>
      </c>
      <c r="F1170" s="4">
        <f>IF(ISBLANK(Sales_Fact[[#This Row],[Quantity]]),MEDIAN(Sales_Fact[Quantity]),Sales_Fact[[#This Row],[Quantity]])</f>
        <v>1</v>
      </c>
      <c r="G1170" s="1">
        <f>IF(ISBLANK(Sales_Fact[[#This Row],[Unit_Price]]),MEDIAN(Sales_Fact[Unit_Price]),Sales_Fact[[#This Row],[Unit_Price]])</f>
        <v>168.29</v>
      </c>
      <c r="H1170" s="2">
        <f>IF(ISBLANK(Sales_Fact[[#This Row],[Discount]]),MEDIAN(Sales_Fact[Discount]),Sales_Fact[[#This Row],[Discount]])</f>
        <v>0.05</v>
      </c>
      <c r="I1170" t="s">
        <v>1864</v>
      </c>
      <c r="J1170" s="1">
        <f>Sales_Fact[[#This Row],[Quantity2]]*Sales_Fact[[#This Row],[Unit_Price3]]*(1-Sales_Fact[[#This Row],[Discount4]])</f>
        <v>159.87549999999999</v>
      </c>
      <c r="K1170" s="1">
        <f>Sales_Fact[[#This Row],[Quantity2]]*Sales_Fact[[#This Row],[Unit_Price3]]</f>
        <v>168.29</v>
      </c>
      <c r="L1170" s="1">
        <f>Sales_Fact[[#This Row],[Gross Amount]]*Sales_Fact[[#This Row],[Discount4]]</f>
        <v>8.4145000000000003</v>
      </c>
      <c r="M1170" s="1" t="str">
        <f>IF(Sales_Fact[[#This Row],[Total_Amount5]]&gt;1000,"High Value","Standard")</f>
        <v>Standard</v>
      </c>
      <c r="N1170" s="1" t="str">
        <f>_xlfn.XLOOKUP(D1170,Product_Dim!$A$2:$A$101,Product_Dim!$B$2:$B$101,"Not Found")</f>
        <v>Men's Formal Shirt</v>
      </c>
      <c r="O1170" s="1" t="str">
        <f>_xlfn.XLOOKUP(D1170,Product_Dim!$A$2:$A$101,Product_Dim!$C$2:$C$101)</f>
        <v>Clothing</v>
      </c>
      <c r="P1170" s="1">
        <f>_xlfn.XLOOKUP(D1170,Product_Dim!$A$2:$A$101,Product_Dim!$H$2:$H$101)</f>
        <v>242.96499999999997</v>
      </c>
      <c r="Q1170" s="1" t="str">
        <f>_xlfn.XLOOKUP(C1170,'Customer_Dim'!$A$2:$A$501,'Customer_Dim'!$I$2:$I$501)</f>
        <v>Platinum</v>
      </c>
      <c r="R1170" s="1" t="str">
        <f>_xlfn.XLOOKUP(C1170,'Customer_Dim'!$A$2:$A$501,'Customer_Dim'!$D$2:$D$501)</f>
        <v>Female</v>
      </c>
      <c r="S1170" s="1" t="str">
        <f>_xlfn.XLOOKUP(C1170,'Customer_Dim'!$A$2:$A$501,'Customer_Dim'!$L$2:$L$501)</f>
        <v>Middle Age</v>
      </c>
      <c r="T1170" s="1" t="str">
        <f>_xlfn.XLOOKUP(E1170,Store_Dim!$A$2:$A$21,Store_Dim!$C$2:$C$21)</f>
        <v>North</v>
      </c>
      <c r="U1170" s="1" t="str">
        <f>_xlfn.XLOOKUP(E1170,Store_Dim!$A$2:$A$21,Store_Dim!$E$2:$E$21)</f>
        <v>Flagship</v>
      </c>
      <c r="V1170" s="1">
        <f>Table8[[#This Row],[Cost]]*Table8[[#This Row],[Quantity]]</f>
        <v>242.96499999999997</v>
      </c>
      <c r="W1170" s="1">
        <f>Table8[[#This Row],[Total_Amount]]-Table8[[#This Row],[Total Cost]]</f>
        <v>-83.089499999999987</v>
      </c>
    </row>
    <row r="1171" spans="1:23" hidden="1" x14ac:dyDescent="0.25">
      <c r="A1171" t="s">
        <v>2441</v>
      </c>
      <c r="B1171" s="3">
        <v>45677</v>
      </c>
      <c r="C1171" t="s">
        <v>893</v>
      </c>
      <c r="D1171" t="s">
        <v>1815</v>
      </c>
      <c r="E1171" t="s">
        <v>1909</v>
      </c>
      <c r="F1171" s="4">
        <f>IF(ISBLANK(Sales_Fact[[#This Row],[Quantity]]),MEDIAN(Sales_Fact[Quantity]),Sales_Fact[[#This Row],[Quantity]])</f>
        <v>1</v>
      </c>
      <c r="G1171" s="1">
        <f>IF(ISBLANK(Sales_Fact[[#This Row],[Unit_Price]]),MEDIAN(Sales_Fact[Unit_Price]),Sales_Fact[[#This Row],[Unit_Price]])</f>
        <v>391.77</v>
      </c>
      <c r="H1171" s="2">
        <f>IF(ISBLANK(Sales_Fact[[#This Row],[Discount]]),MEDIAN(Sales_Fact[Discount]),Sales_Fact[[#This Row],[Discount]])</f>
        <v>0.1</v>
      </c>
      <c r="I1171" t="s">
        <v>1868</v>
      </c>
      <c r="J1171" s="1">
        <f>Sales_Fact[[#This Row],[Quantity2]]*Sales_Fact[[#This Row],[Unit_Price3]]*(1-Sales_Fact[[#This Row],[Discount4]])</f>
        <v>352.59300000000002</v>
      </c>
      <c r="K1171" s="1">
        <f>Sales_Fact[[#This Row],[Quantity2]]*Sales_Fact[[#This Row],[Unit_Price3]]</f>
        <v>391.77</v>
      </c>
      <c r="L1171" s="1">
        <f>Sales_Fact[[#This Row],[Gross Amount]]*Sales_Fact[[#This Row],[Discount4]]</f>
        <v>39.177</v>
      </c>
      <c r="M1171" s="1" t="str">
        <f>IF(Sales_Fact[[#This Row],[Total_Amount5]]&gt;1000,"High Value","Standard")</f>
        <v>Standard</v>
      </c>
      <c r="N1171" s="1" t="str">
        <f>_xlfn.XLOOKUP(D1171,Product_Dim!$A$2:$A$101,Product_Dim!$B$2:$B$101,"Not Found")</f>
        <v>Sports Wrist Sweatbands</v>
      </c>
      <c r="O1171" s="1" t="str">
        <f>_xlfn.XLOOKUP(D1171,Product_Dim!$A$2:$A$101,Product_Dim!$C$2:$C$101)</f>
        <v>Sports</v>
      </c>
      <c r="P1171" s="1">
        <f>_xlfn.XLOOKUP(D1171,Product_Dim!$A$2:$A$101,Product_Dim!$H$2:$H$101)</f>
        <v>131.24</v>
      </c>
      <c r="Q1171" s="1" t="str">
        <f>_xlfn.XLOOKUP(C1171,'Customer_Dim'!$A$2:$A$501,'Customer_Dim'!$I$2:$I$501)</f>
        <v>Platinum</v>
      </c>
      <c r="R1171" s="1" t="str">
        <f>_xlfn.XLOOKUP(C1171,'Customer_Dim'!$A$2:$A$501,'Customer_Dim'!$D$2:$D$501)</f>
        <v>Female</v>
      </c>
      <c r="S1171" s="1" t="str">
        <f>_xlfn.XLOOKUP(C1171,'Customer_Dim'!$A$2:$A$501,'Customer_Dim'!$L$2:$L$501)</f>
        <v>Middle Age</v>
      </c>
      <c r="T1171" s="1" t="str">
        <f>_xlfn.XLOOKUP(E1171,Store_Dim!$A$2:$A$21,Store_Dim!$C$2:$C$21)</f>
        <v>South</v>
      </c>
      <c r="U1171" s="1" t="str">
        <f>_xlfn.XLOOKUP(E1171,Store_Dim!$A$2:$A$21,Store_Dim!$E$2:$E$21)</f>
        <v>Outlet</v>
      </c>
      <c r="V1171" s="1">
        <f>Table8[[#This Row],[Cost]]*Table8[[#This Row],[Quantity]]</f>
        <v>131.24</v>
      </c>
      <c r="W1171" s="1">
        <f>Table8[[#This Row],[Total_Amount]]-Table8[[#This Row],[Total Cost]]</f>
        <v>221.35300000000001</v>
      </c>
    </row>
    <row r="1172" spans="1:23" hidden="1" x14ac:dyDescent="0.25">
      <c r="A1172" t="s">
        <v>2757</v>
      </c>
      <c r="B1172" s="3">
        <v>45260</v>
      </c>
      <c r="C1172" t="s">
        <v>896</v>
      </c>
      <c r="D1172" t="s">
        <v>1591</v>
      </c>
      <c r="E1172" t="s">
        <v>1866</v>
      </c>
      <c r="F1172" s="4">
        <f>IF(ISBLANK(Sales_Fact[[#This Row],[Quantity]]),MEDIAN(Sales_Fact[Quantity]),Sales_Fact[[#This Row],[Quantity]])</f>
        <v>1</v>
      </c>
      <c r="G1172" s="1">
        <f>IF(ISBLANK(Sales_Fact[[#This Row],[Unit_Price]]),MEDIAN(Sales_Fact[Unit_Price]),Sales_Fact[[#This Row],[Unit_Price]])</f>
        <v>424.83</v>
      </c>
      <c r="H1172" s="2">
        <f>IF(ISBLANK(Sales_Fact[[#This Row],[Discount]]),MEDIAN(Sales_Fact[Discount]),Sales_Fact[[#This Row],[Discount]])</f>
        <v>0.05</v>
      </c>
      <c r="I1172" t="s">
        <v>1861</v>
      </c>
      <c r="J1172" s="1">
        <f>Sales_Fact[[#This Row],[Quantity2]]*Sales_Fact[[#This Row],[Unit_Price3]]*(1-Sales_Fact[[#This Row],[Discount4]])</f>
        <v>403.58849999999995</v>
      </c>
      <c r="K1172" s="1">
        <f>Sales_Fact[[#This Row],[Quantity2]]*Sales_Fact[[#This Row],[Unit_Price3]]</f>
        <v>424.83</v>
      </c>
      <c r="L1172" s="1">
        <f>Sales_Fact[[#This Row],[Gross Amount]]*Sales_Fact[[#This Row],[Discount4]]</f>
        <v>21.241500000000002</v>
      </c>
      <c r="M1172" s="1" t="str">
        <f>IF(Sales_Fact[[#This Row],[Total_Amount5]]&gt;1000,"High Value","Standard")</f>
        <v>Standard</v>
      </c>
      <c r="N1172" s="1" t="str">
        <f>_xlfn.XLOOKUP(D1172,Product_Dim!$A$2:$A$101,Product_Dim!$B$2:$B$101,"Not Found")</f>
        <v>USB-C Fast Charger</v>
      </c>
      <c r="O1172" s="1" t="str">
        <f>_xlfn.XLOOKUP(D1172,Product_Dim!$A$2:$A$101,Product_Dim!$C$2:$C$101)</f>
        <v>Electronics</v>
      </c>
      <c r="P1172" s="1">
        <f>_xlfn.XLOOKUP(D1172,Product_Dim!$A$2:$A$101,Product_Dim!$H$2:$H$101)</f>
        <v>242.23</v>
      </c>
      <c r="Q1172" s="1" t="str">
        <f>_xlfn.XLOOKUP(C1172,'Customer_Dim'!$A$2:$A$501,'Customer_Dim'!$I$2:$I$501)</f>
        <v>Bronze</v>
      </c>
      <c r="R1172" s="1" t="str">
        <f>_xlfn.XLOOKUP(C1172,'Customer_Dim'!$A$2:$A$501,'Customer_Dim'!$D$2:$D$501)</f>
        <v>Female</v>
      </c>
      <c r="S1172" s="1" t="str">
        <f>_xlfn.XLOOKUP(C1172,'Customer_Dim'!$A$2:$A$501,'Customer_Dim'!$L$2:$L$501)</f>
        <v>Young</v>
      </c>
      <c r="T1172" s="1" t="str">
        <f>_xlfn.XLOOKUP(E1172,Store_Dim!$A$2:$A$21,Store_Dim!$C$2:$C$21)</f>
        <v>West</v>
      </c>
      <c r="U1172" s="1" t="str">
        <f>_xlfn.XLOOKUP(E1172,Store_Dim!$A$2:$A$21,Store_Dim!$E$2:$E$21)</f>
        <v>Online</v>
      </c>
      <c r="V1172" s="1">
        <f>Table8[[#This Row],[Cost]]*Table8[[#This Row],[Quantity]]</f>
        <v>242.23</v>
      </c>
      <c r="W1172" s="1">
        <f>Table8[[#This Row],[Total_Amount]]-Table8[[#This Row],[Total Cost]]</f>
        <v>161.35849999999996</v>
      </c>
    </row>
    <row r="1173" spans="1:23" hidden="1" x14ac:dyDescent="0.25">
      <c r="A1173" t="s">
        <v>2840</v>
      </c>
      <c r="B1173" s="3">
        <v>45663</v>
      </c>
      <c r="C1173" t="s">
        <v>896</v>
      </c>
      <c r="D1173" t="s">
        <v>1770</v>
      </c>
      <c r="E1173" t="s">
        <v>1931</v>
      </c>
      <c r="F1173" s="4">
        <f>IF(ISBLANK(Sales_Fact[[#This Row],[Quantity]]),MEDIAN(Sales_Fact[Quantity]),Sales_Fact[[#This Row],[Quantity]])</f>
        <v>1</v>
      </c>
      <c r="G1173" s="1">
        <f>IF(ISBLANK(Sales_Fact[[#This Row],[Unit_Price]]),MEDIAN(Sales_Fact[Unit_Price]),Sales_Fact[[#This Row],[Unit_Price]])</f>
        <v>499.46</v>
      </c>
      <c r="H1173" s="2">
        <f>IF(ISBLANK(Sales_Fact[[#This Row],[Discount]]),MEDIAN(Sales_Fact[Discount]),Sales_Fact[[#This Row],[Discount]])</f>
        <v>0.1</v>
      </c>
      <c r="I1173" t="s">
        <v>1868</v>
      </c>
      <c r="J1173" s="1">
        <f>Sales_Fact[[#This Row],[Quantity2]]*Sales_Fact[[#This Row],[Unit_Price3]]*(1-Sales_Fact[[#This Row],[Discount4]])</f>
        <v>449.51400000000001</v>
      </c>
      <c r="K1173" s="1">
        <f>Sales_Fact[[#This Row],[Quantity2]]*Sales_Fact[[#This Row],[Unit_Price3]]</f>
        <v>499.46</v>
      </c>
      <c r="L1173" s="1">
        <f>Sales_Fact[[#This Row],[Gross Amount]]*Sales_Fact[[#This Row],[Discount4]]</f>
        <v>49.945999999999998</v>
      </c>
      <c r="M1173" s="1" t="str">
        <f>IF(Sales_Fact[[#This Row],[Total_Amount5]]&gt;1000,"High Value","Standard")</f>
        <v>Standard</v>
      </c>
      <c r="N1173" s="1" t="str">
        <f>_xlfn.XLOOKUP(D1173,Product_Dim!$A$2:$A$101,Product_Dim!$B$2:$B$101,"Not Found")</f>
        <v>Shin Guards – Adult</v>
      </c>
      <c r="O1173" s="1" t="str">
        <f>_xlfn.XLOOKUP(D1173,Product_Dim!$A$2:$A$101,Product_Dim!$C$2:$C$101)</f>
        <v>Sports</v>
      </c>
      <c r="P1173" s="1">
        <f>_xlfn.XLOOKUP(D1173,Product_Dim!$A$2:$A$101,Product_Dim!$H$2:$H$101)</f>
        <v>107.06</v>
      </c>
      <c r="Q1173" s="1" t="str">
        <f>_xlfn.XLOOKUP(C1173,'Customer_Dim'!$A$2:$A$501,'Customer_Dim'!$I$2:$I$501)</f>
        <v>Bronze</v>
      </c>
      <c r="R1173" s="1" t="str">
        <f>_xlfn.XLOOKUP(C1173,'Customer_Dim'!$A$2:$A$501,'Customer_Dim'!$D$2:$D$501)</f>
        <v>Female</v>
      </c>
      <c r="S1173" s="1" t="str">
        <f>_xlfn.XLOOKUP(C1173,'Customer_Dim'!$A$2:$A$501,'Customer_Dim'!$L$2:$L$501)</f>
        <v>Young</v>
      </c>
      <c r="T1173" s="1" t="str">
        <f>_xlfn.XLOOKUP(E1173,Store_Dim!$A$2:$A$21,Store_Dim!$C$2:$C$21)</f>
        <v>South</v>
      </c>
      <c r="U1173" s="1" t="str">
        <f>_xlfn.XLOOKUP(E1173,Store_Dim!$A$2:$A$21,Store_Dim!$E$2:$E$21)</f>
        <v>Online</v>
      </c>
      <c r="V1173" s="1">
        <f>Table8[[#This Row],[Cost]]*Table8[[#This Row],[Quantity]]</f>
        <v>107.06</v>
      </c>
      <c r="W1173" s="1">
        <f>Table8[[#This Row],[Total_Amount]]-Table8[[#This Row],[Total Cost]]</f>
        <v>342.45400000000001</v>
      </c>
    </row>
    <row r="1174" spans="1:23" hidden="1" x14ac:dyDescent="0.25">
      <c r="A1174" t="s">
        <v>3161</v>
      </c>
      <c r="B1174" s="3">
        <v>45772</v>
      </c>
      <c r="C1174" t="s">
        <v>896</v>
      </c>
      <c r="D1174" t="s">
        <v>1845</v>
      </c>
      <c r="E1174" t="s">
        <v>1866</v>
      </c>
      <c r="F1174" s="4">
        <f>IF(ISBLANK(Sales_Fact[[#This Row],[Quantity]]),MEDIAN(Sales_Fact[Quantity]),Sales_Fact[[#This Row],[Quantity]])</f>
        <v>2</v>
      </c>
      <c r="G1174" s="1">
        <f>IF(ISBLANK(Sales_Fact[[#This Row],[Unit_Price]]),MEDIAN(Sales_Fact[Unit_Price]),Sales_Fact[[#This Row],[Unit_Price]])</f>
        <v>698.34</v>
      </c>
      <c r="H1174" s="2">
        <f>IF(ISBLANK(Sales_Fact[[#This Row],[Discount]]),MEDIAN(Sales_Fact[Discount]),Sales_Fact[[#This Row],[Discount]])</f>
        <v>0.15</v>
      </c>
      <c r="I1174" t="s">
        <v>1864</v>
      </c>
      <c r="J1174" s="1">
        <f>Sales_Fact[[#This Row],[Quantity2]]*Sales_Fact[[#This Row],[Unit_Price3]]*(1-Sales_Fact[[#This Row],[Discount4]])</f>
        <v>1187.1780000000001</v>
      </c>
      <c r="K1174" s="1">
        <f>Sales_Fact[[#This Row],[Quantity2]]*Sales_Fact[[#This Row],[Unit_Price3]]</f>
        <v>1396.68</v>
      </c>
      <c r="L1174" s="1">
        <f>Sales_Fact[[#This Row],[Gross Amount]]*Sales_Fact[[#This Row],[Discount4]]</f>
        <v>209.50200000000001</v>
      </c>
      <c r="M1174" s="1" t="str">
        <f>IF(Sales_Fact[[#This Row],[Total_Amount5]]&gt;1000,"High Value","Standard")</f>
        <v>High Value</v>
      </c>
      <c r="N1174" s="1" t="str">
        <f>_xlfn.XLOOKUP(D1174,Product_Dim!$A$2:$A$101,Product_Dim!$B$2:$B$101,"Not Found")</f>
        <v>Portable Bluetooth Speaker</v>
      </c>
      <c r="O1174" s="1" t="str">
        <f>_xlfn.XLOOKUP(D1174,Product_Dim!$A$2:$A$101,Product_Dim!$C$2:$C$101)</f>
        <v>Electronics</v>
      </c>
      <c r="P1174" s="1">
        <f>_xlfn.XLOOKUP(D1174,Product_Dim!$A$2:$A$101,Product_Dim!$H$2:$H$101)</f>
        <v>431.67</v>
      </c>
      <c r="Q1174" s="1" t="str">
        <f>_xlfn.XLOOKUP(C1174,'Customer_Dim'!$A$2:$A$501,'Customer_Dim'!$I$2:$I$501)</f>
        <v>Bronze</v>
      </c>
      <c r="R1174" s="1" t="str">
        <f>_xlfn.XLOOKUP(C1174,'Customer_Dim'!$A$2:$A$501,'Customer_Dim'!$D$2:$D$501)</f>
        <v>Female</v>
      </c>
      <c r="S1174" s="1" t="str">
        <f>_xlfn.XLOOKUP(C1174,'Customer_Dim'!$A$2:$A$501,'Customer_Dim'!$L$2:$L$501)</f>
        <v>Young</v>
      </c>
      <c r="T1174" s="1" t="str">
        <f>_xlfn.XLOOKUP(E1174,Store_Dim!$A$2:$A$21,Store_Dim!$C$2:$C$21)</f>
        <v>West</v>
      </c>
      <c r="U1174" s="1" t="str">
        <f>_xlfn.XLOOKUP(E1174,Store_Dim!$A$2:$A$21,Store_Dim!$E$2:$E$21)</f>
        <v>Online</v>
      </c>
      <c r="V1174" s="1">
        <f>Table8[[#This Row],[Cost]]*Table8[[#This Row],[Quantity]]</f>
        <v>863.34</v>
      </c>
      <c r="W1174" s="1">
        <f>Table8[[#This Row],[Total_Amount]]-Table8[[#This Row],[Total Cost]]</f>
        <v>323.83800000000008</v>
      </c>
    </row>
    <row r="1175" spans="1:23" hidden="1" x14ac:dyDescent="0.25">
      <c r="A1175" t="s">
        <v>3152</v>
      </c>
      <c r="B1175" s="3">
        <v>45491</v>
      </c>
      <c r="C1175" t="s">
        <v>899</v>
      </c>
      <c r="D1175" t="s">
        <v>1803</v>
      </c>
      <c r="E1175" t="s">
        <v>1896</v>
      </c>
      <c r="F1175" s="4">
        <f>IF(ISBLANK(Sales_Fact[[#This Row],[Quantity]]),MEDIAN(Sales_Fact[Quantity]),Sales_Fact[[#This Row],[Quantity]])</f>
        <v>2</v>
      </c>
      <c r="G1175" s="1">
        <f>IF(ISBLANK(Sales_Fact[[#This Row],[Unit_Price]]),MEDIAN(Sales_Fact[Unit_Price]),Sales_Fact[[#This Row],[Unit_Price]])</f>
        <v>805.08</v>
      </c>
      <c r="H1175" s="2">
        <f>IF(ISBLANK(Sales_Fact[[#This Row],[Discount]]),MEDIAN(Sales_Fact[Discount]),Sales_Fact[[#This Row],[Discount]])</f>
        <v>0.27</v>
      </c>
      <c r="I1175" t="s">
        <v>1868</v>
      </c>
      <c r="J1175" s="1">
        <f>Sales_Fact[[#This Row],[Quantity2]]*Sales_Fact[[#This Row],[Unit_Price3]]*(1-Sales_Fact[[#This Row],[Discount4]])</f>
        <v>1175.4168</v>
      </c>
      <c r="K1175" s="1">
        <f>Sales_Fact[[#This Row],[Quantity2]]*Sales_Fact[[#This Row],[Unit_Price3]]</f>
        <v>1610.16</v>
      </c>
      <c r="L1175" s="1">
        <f>Sales_Fact[[#This Row],[Gross Amount]]*Sales_Fact[[#This Row],[Discount4]]</f>
        <v>434.74320000000006</v>
      </c>
      <c r="M1175" s="1" t="str">
        <f>IF(Sales_Fact[[#This Row],[Total_Amount5]]&gt;1000,"High Value","Standard")</f>
        <v>High Value</v>
      </c>
      <c r="N1175" s="1" t="str">
        <f>_xlfn.XLOOKUP(D1175,Product_Dim!$A$2:$A$101,Product_Dim!$B$2:$B$101,"Not Found")</f>
        <v>Wooden Bookshelf</v>
      </c>
      <c r="O1175" s="1" t="str">
        <f>_xlfn.XLOOKUP(D1175,Product_Dim!$A$2:$A$101,Product_Dim!$C$2:$C$101)</f>
        <v>Home</v>
      </c>
      <c r="P1175" s="1">
        <f>_xlfn.XLOOKUP(D1175,Product_Dim!$A$2:$A$101,Product_Dim!$H$2:$H$101)</f>
        <v>388.46</v>
      </c>
      <c r="Q1175" s="1" t="str">
        <f>_xlfn.XLOOKUP(C1175,'Customer_Dim'!$A$2:$A$501,'Customer_Dim'!$I$2:$I$501)</f>
        <v>Bronze</v>
      </c>
      <c r="R1175" s="1" t="str">
        <f>_xlfn.XLOOKUP(C1175,'Customer_Dim'!$A$2:$A$501,'Customer_Dim'!$D$2:$D$501)</f>
        <v>Male</v>
      </c>
      <c r="S1175" s="1" t="str">
        <f>_xlfn.XLOOKUP(C1175,'Customer_Dim'!$A$2:$A$501,'Customer_Dim'!$L$2:$L$501)</f>
        <v>Middle Age</v>
      </c>
      <c r="T1175" s="1" t="str">
        <f>_xlfn.XLOOKUP(E1175,Store_Dim!$A$2:$A$21,Store_Dim!$C$2:$C$21)</f>
        <v>East</v>
      </c>
      <c r="U1175" s="1" t="str">
        <f>_xlfn.XLOOKUP(E1175,Store_Dim!$A$2:$A$21,Store_Dim!$E$2:$E$21)</f>
        <v>Flagship</v>
      </c>
      <c r="V1175" s="1">
        <f>Table8[[#This Row],[Cost]]*Table8[[#This Row],[Quantity]]</f>
        <v>776.92</v>
      </c>
      <c r="W1175" s="1">
        <f>Table8[[#This Row],[Total_Amount]]-Table8[[#This Row],[Total Cost]]</f>
        <v>398.49680000000001</v>
      </c>
    </row>
    <row r="1176" spans="1:23" hidden="1" x14ac:dyDescent="0.25">
      <c r="A1176" t="s">
        <v>2859</v>
      </c>
      <c r="B1176" s="3">
        <v>45530</v>
      </c>
      <c r="C1176" t="s">
        <v>899</v>
      </c>
      <c r="D1176" t="s">
        <v>1824</v>
      </c>
      <c r="E1176" t="s">
        <v>1896</v>
      </c>
      <c r="F1176" s="4">
        <f>IF(ISBLANK(Sales_Fact[[#This Row],[Quantity]]),MEDIAN(Sales_Fact[Quantity]),Sales_Fact[[#This Row],[Quantity]])</f>
        <v>4</v>
      </c>
      <c r="G1176" s="1">
        <f>IF(ISBLANK(Sales_Fact[[#This Row],[Unit_Price]]),MEDIAN(Sales_Fact[Unit_Price]),Sales_Fact[[#This Row],[Unit_Price]])</f>
        <v>934.79</v>
      </c>
      <c r="H1176" s="2">
        <f>IF(ISBLANK(Sales_Fact[[#This Row],[Discount]]),MEDIAN(Sales_Fact[Discount]),Sales_Fact[[#This Row],[Discount]])</f>
        <v>0.08</v>
      </c>
      <c r="I1176" t="s">
        <v>1868</v>
      </c>
      <c r="J1176" s="1">
        <f>Sales_Fact[[#This Row],[Quantity2]]*Sales_Fact[[#This Row],[Unit_Price3]]*(1-Sales_Fact[[#This Row],[Discount4]])</f>
        <v>3440.0272</v>
      </c>
      <c r="K1176" s="1">
        <f>Sales_Fact[[#This Row],[Quantity2]]*Sales_Fact[[#This Row],[Unit_Price3]]</f>
        <v>3739.16</v>
      </c>
      <c r="L1176" s="1">
        <f>Sales_Fact[[#This Row],[Gross Amount]]*Sales_Fact[[#This Row],[Discount4]]</f>
        <v>299.13279999999997</v>
      </c>
      <c r="M1176" s="1" t="str">
        <f>IF(Sales_Fact[[#This Row],[Total_Amount5]]&gt;1000,"High Value","Standard")</f>
        <v>High Value</v>
      </c>
      <c r="N1176" s="1" t="str">
        <f>_xlfn.XLOOKUP(D1176,Product_Dim!$A$2:$A$101,Product_Dim!$B$2:$B$101,"Not Found")</f>
        <v>Women's High Heels</v>
      </c>
      <c r="O1176" s="1" t="str">
        <f>_xlfn.XLOOKUP(D1176,Product_Dim!$A$2:$A$101,Product_Dim!$C$2:$C$101)</f>
        <v>Clothing</v>
      </c>
      <c r="P1176" s="1">
        <f>_xlfn.XLOOKUP(D1176,Product_Dim!$A$2:$A$101,Product_Dim!$H$2:$H$101)</f>
        <v>438.25</v>
      </c>
      <c r="Q1176" s="1" t="str">
        <f>_xlfn.XLOOKUP(C1176,'Customer_Dim'!$A$2:$A$501,'Customer_Dim'!$I$2:$I$501)</f>
        <v>Bronze</v>
      </c>
      <c r="R1176" s="1" t="str">
        <f>_xlfn.XLOOKUP(C1176,'Customer_Dim'!$A$2:$A$501,'Customer_Dim'!$D$2:$D$501)</f>
        <v>Male</v>
      </c>
      <c r="S1176" s="1" t="str">
        <f>_xlfn.XLOOKUP(C1176,'Customer_Dim'!$A$2:$A$501,'Customer_Dim'!$L$2:$L$501)</f>
        <v>Middle Age</v>
      </c>
      <c r="T1176" s="1" t="str">
        <f>_xlfn.XLOOKUP(E1176,Store_Dim!$A$2:$A$21,Store_Dim!$C$2:$C$21)</f>
        <v>East</v>
      </c>
      <c r="U1176" s="1" t="str">
        <f>_xlfn.XLOOKUP(E1176,Store_Dim!$A$2:$A$21,Store_Dim!$E$2:$E$21)</f>
        <v>Flagship</v>
      </c>
      <c r="V1176" s="1">
        <f>Table8[[#This Row],[Cost]]*Table8[[#This Row],[Quantity]]</f>
        <v>1753</v>
      </c>
      <c r="W1176" s="1">
        <f>Table8[[#This Row],[Total_Amount]]-Table8[[#This Row],[Total Cost]]</f>
        <v>1687.0272</v>
      </c>
    </row>
    <row r="1177" spans="1:23" x14ac:dyDescent="0.25">
      <c r="A1177" t="s">
        <v>3721</v>
      </c>
      <c r="B1177" s="3">
        <v>45721</v>
      </c>
      <c r="C1177" t="s">
        <v>899</v>
      </c>
      <c r="D1177" t="s">
        <v>1731</v>
      </c>
      <c r="E1177" t="s">
        <v>1931</v>
      </c>
      <c r="F1177" s="4">
        <f>IF(ISBLANK(Sales_Fact[[#This Row],[Quantity]]),MEDIAN(Sales_Fact[Quantity]),Sales_Fact[[#This Row],[Quantity]])</f>
        <v>2</v>
      </c>
      <c r="G1177" s="21">
        <f>IF(ISBLANK(Sales_Fact[[#This Row],[Unit_Price]]),MEDIAN(Sales_Fact[Unit_Price]),Sales_Fact[[#This Row],[Unit_Price]])</f>
        <v>424.54</v>
      </c>
      <c r="H1177" s="2">
        <f>IF(ISBLANK(Sales_Fact[[#This Row],[Discount]]),MEDIAN(Sales_Fact[Discount]),Sales_Fact[[#This Row],[Discount]])</f>
        <v>0.24</v>
      </c>
      <c r="I1177" t="s">
        <v>1861</v>
      </c>
      <c r="J1177" s="21">
        <f>Sales_Fact[[#This Row],[Quantity2]]*Sales_Fact[[#This Row],[Unit_Price3]]*(1-Sales_Fact[[#This Row],[Discount4]])</f>
        <v>645.30080000000009</v>
      </c>
      <c r="K1177" s="21">
        <f>Sales_Fact[[#This Row],[Quantity2]]*Sales_Fact[[#This Row],[Unit_Price3]]</f>
        <v>849.08</v>
      </c>
      <c r="L1177" s="21">
        <f>Sales_Fact[[#This Row],[Gross Amount]]*Sales_Fact[[#This Row],[Discount4]]</f>
        <v>203.7792</v>
      </c>
      <c r="M1177" s="1" t="str">
        <f>IF(Sales_Fact[[#This Row],[Total_Amount5]]&gt;1000,"High Value","Standard")</f>
        <v>Standard</v>
      </c>
      <c r="N1177" s="1" t="str">
        <f>_xlfn.XLOOKUP(D1177,Product_Dim!$A$2:$A$101,Product_Dim!$B$2:$B$101,"Not Found")</f>
        <v>Luxury Perfume Spray</v>
      </c>
      <c r="O1177" s="1" t="str">
        <f>_xlfn.XLOOKUP(D1177,Product_Dim!$A$2:$A$101,Product_Dim!$C$2:$C$101)</f>
        <v>Beauty</v>
      </c>
      <c r="P1177" s="1">
        <f>_xlfn.XLOOKUP(D1177,Product_Dim!$A$2:$A$101,Product_Dim!$H$2:$H$101)</f>
        <v>482.75</v>
      </c>
      <c r="Q1177" s="1" t="str">
        <f>_xlfn.XLOOKUP(C1177,'Customer_Dim'!$A$2:$A$501,'Customer_Dim'!$I$2:$I$501)</f>
        <v>Bronze</v>
      </c>
      <c r="R1177" s="1" t="str">
        <f>_xlfn.XLOOKUP(C1177,'Customer_Dim'!$A$2:$A$501,'Customer_Dim'!$D$2:$D$501)</f>
        <v>Male</v>
      </c>
      <c r="S1177" s="1" t="str">
        <f>_xlfn.XLOOKUP(C1177,'Customer_Dim'!$A$2:$A$501,'Customer_Dim'!$L$2:$L$501)</f>
        <v>Middle Age</v>
      </c>
      <c r="T1177" s="1" t="str">
        <f>_xlfn.XLOOKUP(E1177,Store_Dim!$A$2:$A$21,Store_Dim!$C$2:$C$21)</f>
        <v>South</v>
      </c>
      <c r="U1177" s="1" t="str">
        <f>_xlfn.XLOOKUP(E1177,Store_Dim!$A$2:$A$21,Store_Dim!$E$2:$E$21)</f>
        <v>Online</v>
      </c>
      <c r="V1177" s="21">
        <f>Table8[[#This Row],[Cost]]*Table8[[#This Row],[Quantity]]</f>
        <v>965.5</v>
      </c>
      <c r="W1177" s="21">
        <f>Table8[[#This Row],[Total_Amount]]-Table8[[#This Row],[Total Cost]]</f>
        <v>-320.19919999999991</v>
      </c>
    </row>
    <row r="1178" spans="1:23" hidden="1" x14ac:dyDescent="0.25">
      <c r="A1178" t="s">
        <v>3049</v>
      </c>
      <c r="B1178" s="3">
        <v>45832</v>
      </c>
      <c r="C1178" t="s">
        <v>902</v>
      </c>
      <c r="D1178" t="s">
        <v>1608</v>
      </c>
      <c r="E1178" t="s">
        <v>1892</v>
      </c>
      <c r="F1178" s="4">
        <f>IF(ISBLANK(Sales_Fact[[#This Row],[Quantity]]),MEDIAN(Sales_Fact[Quantity]),Sales_Fact[[#This Row],[Quantity]])</f>
        <v>1</v>
      </c>
      <c r="G1178" s="1">
        <f>IF(ISBLANK(Sales_Fact[[#This Row],[Unit_Price]]),MEDIAN(Sales_Fact[Unit_Price]),Sales_Fact[[#This Row],[Unit_Price]])</f>
        <v>235.44</v>
      </c>
      <c r="H1178" s="2">
        <f>IF(ISBLANK(Sales_Fact[[#This Row],[Discount]]),MEDIAN(Sales_Fact[Discount]),Sales_Fact[[#This Row],[Discount]])</f>
        <v>0.19</v>
      </c>
      <c r="I1178" t="s">
        <v>1861</v>
      </c>
      <c r="J1178" s="1">
        <f>Sales_Fact[[#This Row],[Quantity2]]*Sales_Fact[[#This Row],[Unit_Price3]]*(1-Sales_Fact[[#This Row],[Discount4]])</f>
        <v>190.7064</v>
      </c>
      <c r="K1178" s="1">
        <f>Sales_Fact[[#This Row],[Quantity2]]*Sales_Fact[[#This Row],[Unit_Price3]]</f>
        <v>235.44</v>
      </c>
      <c r="L1178" s="1">
        <f>Sales_Fact[[#This Row],[Gross Amount]]*Sales_Fact[[#This Row],[Discount4]]</f>
        <v>44.733600000000003</v>
      </c>
      <c r="M1178" s="1" t="str">
        <f>IF(Sales_Fact[[#This Row],[Total_Amount5]]&gt;1000,"High Value","Standard")</f>
        <v>Standard</v>
      </c>
      <c r="N1178" s="1" t="str">
        <f>_xlfn.XLOOKUP(D1178,Product_Dim!$A$2:$A$101,Product_Dim!$B$2:$B$101,"Not Found")</f>
        <v>Knee Support Brace</v>
      </c>
      <c r="O1178" s="1" t="str">
        <f>_xlfn.XLOOKUP(D1178,Product_Dim!$A$2:$A$101,Product_Dim!$C$2:$C$101)</f>
        <v>Sports</v>
      </c>
      <c r="P1178" s="1">
        <f>_xlfn.XLOOKUP(D1178,Product_Dim!$A$2:$A$101,Product_Dim!$H$2:$H$101)</f>
        <v>21.34</v>
      </c>
      <c r="Q1178" s="1" t="str">
        <f>_xlfn.XLOOKUP(C1178,'Customer_Dim'!$A$2:$A$501,'Customer_Dim'!$I$2:$I$501)</f>
        <v>Platinum</v>
      </c>
      <c r="R1178" s="1" t="str">
        <f>_xlfn.XLOOKUP(C1178,'Customer_Dim'!$A$2:$A$501,'Customer_Dim'!$D$2:$D$501)</f>
        <v>Male</v>
      </c>
      <c r="S1178" s="1" t="str">
        <f>_xlfn.XLOOKUP(C1178,'Customer_Dim'!$A$2:$A$501,'Customer_Dim'!$L$2:$L$501)</f>
        <v>Senior</v>
      </c>
      <c r="T1178" s="1" t="str">
        <f>_xlfn.XLOOKUP(E1178,Store_Dim!$A$2:$A$21,Store_Dim!$C$2:$C$21)</f>
        <v>East</v>
      </c>
      <c r="U1178" s="1" t="str">
        <f>_xlfn.XLOOKUP(E1178,Store_Dim!$A$2:$A$21,Store_Dim!$E$2:$E$21)</f>
        <v>Online</v>
      </c>
      <c r="V1178" s="1">
        <f>Table8[[#This Row],[Cost]]*Table8[[#This Row],[Quantity]]</f>
        <v>21.34</v>
      </c>
      <c r="W1178" s="1">
        <f>Table8[[#This Row],[Total_Amount]]-Table8[[#This Row],[Total Cost]]</f>
        <v>169.3664</v>
      </c>
    </row>
    <row r="1179" spans="1:23" hidden="1" x14ac:dyDescent="0.25">
      <c r="A1179" t="s">
        <v>2796</v>
      </c>
      <c r="B1179" s="3">
        <v>45288</v>
      </c>
      <c r="C1179" t="s">
        <v>902</v>
      </c>
      <c r="D1179" t="s">
        <v>1806</v>
      </c>
      <c r="E1179" t="s">
        <v>1892</v>
      </c>
      <c r="F1179" s="4">
        <f>IF(ISBLANK(Sales_Fact[[#This Row],[Quantity]]),MEDIAN(Sales_Fact[Quantity]),Sales_Fact[[#This Row],[Quantity]])</f>
        <v>2</v>
      </c>
      <c r="G1179" s="1">
        <f>IF(ISBLANK(Sales_Fact[[#This Row],[Unit_Price]]),MEDIAN(Sales_Fact[Unit_Price]),Sales_Fact[[#This Row],[Unit_Price]])</f>
        <v>620.71</v>
      </c>
      <c r="H1179" s="2">
        <f>IF(ISBLANK(Sales_Fact[[#This Row],[Discount]]),MEDIAN(Sales_Fact[Discount]),Sales_Fact[[#This Row],[Discount]])</f>
        <v>0.27</v>
      </c>
      <c r="I1179" t="s">
        <v>1868</v>
      </c>
      <c r="J1179" s="1">
        <f>Sales_Fact[[#This Row],[Quantity2]]*Sales_Fact[[#This Row],[Unit_Price3]]*(1-Sales_Fact[[#This Row],[Discount4]])</f>
        <v>906.23660000000007</v>
      </c>
      <c r="K1179" s="1">
        <f>Sales_Fact[[#This Row],[Quantity2]]*Sales_Fact[[#This Row],[Unit_Price3]]</f>
        <v>1241.42</v>
      </c>
      <c r="L1179" s="1">
        <f>Sales_Fact[[#This Row],[Gross Amount]]*Sales_Fact[[#This Row],[Discount4]]</f>
        <v>335.18340000000006</v>
      </c>
      <c r="M1179" s="1" t="str">
        <f>IF(Sales_Fact[[#This Row],[Total_Amount5]]&gt;1000,"High Value","Standard")</f>
        <v>Standard</v>
      </c>
      <c r="N1179" s="1" t="str">
        <f>_xlfn.XLOOKUP(D1179,Product_Dim!$A$2:$A$101,Product_Dim!$B$2:$B$101,"Not Found")</f>
        <v>Women's Beanie Hat</v>
      </c>
      <c r="O1179" s="1" t="str">
        <f>_xlfn.XLOOKUP(D1179,Product_Dim!$A$2:$A$101,Product_Dim!$C$2:$C$101)</f>
        <v>Clothing</v>
      </c>
      <c r="P1179" s="1">
        <f>_xlfn.XLOOKUP(D1179,Product_Dim!$A$2:$A$101,Product_Dim!$H$2:$H$101)</f>
        <v>119.57</v>
      </c>
      <c r="Q1179" s="1" t="str">
        <f>_xlfn.XLOOKUP(C1179,'Customer_Dim'!$A$2:$A$501,'Customer_Dim'!$I$2:$I$501)</f>
        <v>Platinum</v>
      </c>
      <c r="R1179" s="1" t="str">
        <f>_xlfn.XLOOKUP(C1179,'Customer_Dim'!$A$2:$A$501,'Customer_Dim'!$D$2:$D$501)</f>
        <v>Male</v>
      </c>
      <c r="S1179" s="1" t="str">
        <f>_xlfn.XLOOKUP(C1179,'Customer_Dim'!$A$2:$A$501,'Customer_Dim'!$L$2:$L$501)</f>
        <v>Senior</v>
      </c>
      <c r="T1179" s="1" t="str">
        <f>_xlfn.XLOOKUP(E1179,Store_Dim!$A$2:$A$21,Store_Dim!$C$2:$C$21)</f>
        <v>East</v>
      </c>
      <c r="U1179" s="1" t="str">
        <f>_xlfn.XLOOKUP(E1179,Store_Dim!$A$2:$A$21,Store_Dim!$E$2:$E$21)</f>
        <v>Online</v>
      </c>
      <c r="V1179" s="1">
        <f>Table8[[#This Row],[Cost]]*Table8[[#This Row],[Quantity]]</f>
        <v>239.14</v>
      </c>
      <c r="W1179" s="1">
        <f>Table8[[#This Row],[Total_Amount]]-Table8[[#This Row],[Total Cost]]</f>
        <v>667.09660000000008</v>
      </c>
    </row>
    <row r="1180" spans="1:23" hidden="1" x14ac:dyDescent="0.25">
      <c r="A1180" t="s">
        <v>3688</v>
      </c>
      <c r="B1180" s="3">
        <v>45249</v>
      </c>
      <c r="C1180" t="s">
        <v>902</v>
      </c>
      <c r="D1180" t="s">
        <v>1767</v>
      </c>
      <c r="E1180" t="s">
        <v>1866</v>
      </c>
      <c r="F1180" s="4">
        <f>IF(ISBLANK(Sales_Fact[[#This Row],[Quantity]]),MEDIAN(Sales_Fact[Quantity]),Sales_Fact[[#This Row],[Quantity]])</f>
        <v>2</v>
      </c>
      <c r="G1180" s="1">
        <f>IF(ISBLANK(Sales_Fact[[#This Row],[Unit_Price]]),MEDIAN(Sales_Fact[Unit_Price]),Sales_Fact[[#This Row],[Unit_Price]])</f>
        <v>851.77</v>
      </c>
      <c r="H1180" s="2">
        <f>IF(ISBLANK(Sales_Fact[[#This Row],[Discount]]),MEDIAN(Sales_Fact[Discount]),Sales_Fact[[#This Row],[Discount]])</f>
        <v>0.13</v>
      </c>
      <c r="I1180" t="s">
        <v>1868</v>
      </c>
      <c r="J1180" s="1">
        <f>Sales_Fact[[#This Row],[Quantity2]]*Sales_Fact[[#This Row],[Unit_Price3]]*(1-Sales_Fact[[#This Row],[Discount4]])</f>
        <v>1482.0798</v>
      </c>
      <c r="K1180" s="1">
        <f>Sales_Fact[[#This Row],[Quantity2]]*Sales_Fact[[#This Row],[Unit_Price3]]</f>
        <v>1703.54</v>
      </c>
      <c r="L1180" s="1">
        <f>Sales_Fact[[#This Row],[Gross Amount]]*Sales_Fact[[#This Row],[Discount4]]</f>
        <v>221.46020000000001</v>
      </c>
      <c r="M1180" s="1" t="str">
        <f>IF(Sales_Fact[[#This Row],[Total_Amount5]]&gt;1000,"High Value","Standard")</f>
        <v>High Value</v>
      </c>
      <c r="N1180" s="1" t="str">
        <f>_xlfn.XLOOKUP(D1180,Product_Dim!$A$2:$A$101,Product_Dim!$B$2:$B$101,"Not Found")</f>
        <v>Professional Jump Rope</v>
      </c>
      <c r="O1180" s="1" t="str">
        <f>_xlfn.XLOOKUP(D1180,Product_Dim!$A$2:$A$101,Product_Dim!$C$2:$C$101)</f>
        <v>Sports</v>
      </c>
      <c r="P1180" s="1">
        <f>_xlfn.XLOOKUP(D1180,Product_Dim!$A$2:$A$101,Product_Dim!$H$2:$H$101)</f>
        <v>477.61</v>
      </c>
      <c r="Q1180" s="1" t="str">
        <f>_xlfn.XLOOKUP(C1180,'Customer_Dim'!$A$2:$A$501,'Customer_Dim'!$I$2:$I$501)</f>
        <v>Platinum</v>
      </c>
      <c r="R1180" s="1" t="str">
        <f>_xlfn.XLOOKUP(C1180,'Customer_Dim'!$A$2:$A$501,'Customer_Dim'!$D$2:$D$501)</f>
        <v>Male</v>
      </c>
      <c r="S1180" s="1" t="str">
        <f>_xlfn.XLOOKUP(C1180,'Customer_Dim'!$A$2:$A$501,'Customer_Dim'!$L$2:$L$501)</f>
        <v>Senior</v>
      </c>
      <c r="T1180" s="1" t="str">
        <f>_xlfn.XLOOKUP(E1180,Store_Dim!$A$2:$A$21,Store_Dim!$C$2:$C$21)</f>
        <v>West</v>
      </c>
      <c r="U1180" s="1" t="str">
        <f>_xlfn.XLOOKUP(E1180,Store_Dim!$A$2:$A$21,Store_Dim!$E$2:$E$21)</f>
        <v>Online</v>
      </c>
      <c r="V1180" s="1">
        <f>Table8[[#This Row],[Cost]]*Table8[[#This Row],[Quantity]]</f>
        <v>955.22</v>
      </c>
      <c r="W1180" s="1">
        <f>Table8[[#This Row],[Total_Amount]]-Table8[[#This Row],[Total Cost]]</f>
        <v>526.85979999999995</v>
      </c>
    </row>
    <row r="1181" spans="1:23" hidden="1" x14ac:dyDescent="0.25">
      <c r="A1181" t="s">
        <v>3808</v>
      </c>
      <c r="B1181" s="3">
        <v>45883</v>
      </c>
      <c r="C1181" t="s">
        <v>902</v>
      </c>
      <c r="D1181" t="s">
        <v>1782</v>
      </c>
      <c r="E1181" t="s">
        <v>1892</v>
      </c>
      <c r="F1181" s="4">
        <f>IF(ISBLANK(Sales_Fact[[#This Row],[Quantity]]),MEDIAN(Sales_Fact[Quantity]),Sales_Fact[[#This Row],[Quantity]])</f>
        <v>3</v>
      </c>
      <c r="G1181" s="1">
        <f>IF(ISBLANK(Sales_Fact[[#This Row],[Unit_Price]]),MEDIAN(Sales_Fact[Unit_Price]),Sales_Fact[[#This Row],[Unit_Price]])</f>
        <v>876.01</v>
      </c>
      <c r="H1181" s="2">
        <f>IF(ISBLANK(Sales_Fact[[#This Row],[Discount]]),MEDIAN(Sales_Fact[Discount]),Sales_Fact[[#This Row],[Discount]])</f>
        <v>0.2</v>
      </c>
      <c r="I1181" t="s">
        <v>1868</v>
      </c>
      <c r="J1181" s="1">
        <f>Sales_Fact[[#This Row],[Quantity2]]*Sales_Fact[[#This Row],[Unit_Price3]]*(1-Sales_Fact[[#This Row],[Discount4]])</f>
        <v>2102.424</v>
      </c>
      <c r="K1181" s="1">
        <f>Sales_Fact[[#This Row],[Quantity2]]*Sales_Fact[[#This Row],[Unit_Price3]]</f>
        <v>2628.0299999999997</v>
      </c>
      <c r="L1181" s="1">
        <f>Sales_Fact[[#This Row],[Gross Amount]]*Sales_Fact[[#This Row],[Discount4]]</f>
        <v>525.60599999999999</v>
      </c>
      <c r="M1181" s="1" t="str">
        <f>IF(Sales_Fact[[#This Row],[Total_Amount5]]&gt;1000,"High Value","Standard")</f>
        <v>High Value</v>
      </c>
      <c r="N1181" s="1" t="str">
        <f>_xlfn.XLOOKUP(D1181,Product_Dim!$A$2:$A$101,Product_Dim!$B$2:$B$101,"Not Found")</f>
        <v>WiFi Mesh Router</v>
      </c>
      <c r="O1181" s="1" t="str">
        <f>_xlfn.XLOOKUP(D1181,Product_Dim!$A$2:$A$101,Product_Dim!$C$2:$C$101)</f>
        <v>Electronics</v>
      </c>
      <c r="P1181" s="1">
        <f>_xlfn.XLOOKUP(D1181,Product_Dim!$A$2:$A$101,Product_Dim!$H$2:$H$101)</f>
        <v>480.9</v>
      </c>
      <c r="Q1181" s="1" t="str">
        <f>_xlfn.XLOOKUP(C1181,'Customer_Dim'!$A$2:$A$501,'Customer_Dim'!$I$2:$I$501)</f>
        <v>Platinum</v>
      </c>
      <c r="R1181" s="1" t="str">
        <f>_xlfn.XLOOKUP(C1181,'Customer_Dim'!$A$2:$A$501,'Customer_Dim'!$D$2:$D$501)</f>
        <v>Male</v>
      </c>
      <c r="S1181" s="1" t="str">
        <f>_xlfn.XLOOKUP(C1181,'Customer_Dim'!$A$2:$A$501,'Customer_Dim'!$L$2:$L$501)</f>
        <v>Senior</v>
      </c>
      <c r="T1181" s="1" t="str">
        <f>_xlfn.XLOOKUP(E1181,Store_Dim!$A$2:$A$21,Store_Dim!$C$2:$C$21)</f>
        <v>East</v>
      </c>
      <c r="U1181" s="1" t="str">
        <f>_xlfn.XLOOKUP(E1181,Store_Dim!$A$2:$A$21,Store_Dim!$E$2:$E$21)</f>
        <v>Online</v>
      </c>
      <c r="V1181" s="1">
        <f>Table8[[#This Row],[Cost]]*Table8[[#This Row],[Quantity]]</f>
        <v>1442.6999999999998</v>
      </c>
      <c r="W1181" s="1">
        <f>Table8[[#This Row],[Total_Amount]]-Table8[[#This Row],[Total Cost]]</f>
        <v>659.72400000000016</v>
      </c>
    </row>
    <row r="1182" spans="1:23" hidden="1" x14ac:dyDescent="0.25">
      <c r="A1182" t="s">
        <v>2570</v>
      </c>
      <c r="B1182" s="3">
        <v>45278</v>
      </c>
      <c r="C1182" t="s">
        <v>902</v>
      </c>
      <c r="D1182" t="s">
        <v>1716</v>
      </c>
      <c r="E1182" t="s">
        <v>1904</v>
      </c>
      <c r="F1182" s="4">
        <f>IF(ISBLANK(Sales_Fact[[#This Row],[Quantity]]),MEDIAN(Sales_Fact[Quantity]),Sales_Fact[[#This Row],[Quantity]])</f>
        <v>2</v>
      </c>
      <c r="G1182" s="1">
        <f>IF(ISBLANK(Sales_Fact[[#This Row],[Unit_Price]]),MEDIAN(Sales_Fact[Unit_Price]),Sales_Fact[[#This Row],[Unit_Price]])</f>
        <v>717.21</v>
      </c>
      <c r="H1182" s="2">
        <f>IF(ISBLANK(Sales_Fact[[#This Row],[Discount]]),MEDIAN(Sales_Fact[Discount]),Sales_Fact[[#This Row],[Discount]])</f>
        <v>0.15</v>
      </c>
      <c r="I1182" t="s">
        <v>1864</v>
      </c>
      <c r="J1182" s="1">
        <f>Sales_Fact[[#This Row],[Quantity2]]*Sales_Fact[[#This Row],[Unit_Price3]]*(1-Sales_Fact[[#This Row],[Discount4]])</f>
        <v>1219.2570000000001</v>
      </c>
      <c r="K1182" s="1">
        <f>Sales_Fact[[#This Row],[Quantity2]]*Sales_Fact[[#This Row],[Unit_Price3]]</f>
        <v>1434.42</v>
      </c>
      <c r="L1182" s="1">
        <f>Sales_Fact[[#This Row],[Gross Amount]]*Sales_Fact[[#This Row],[Discount4]]</f>
        <v>215.16300000000001</v>
      </c>
      <c r="M1182" s="1" t="str">
        <f>IF(Sales_Fact[[#This Row],[Total_Amount5]]&gt;1000,"High Value","Standard")</f>
        <v>High Value</v>
      </c>
      <c r="N1182" s="1" t="str">
        <f>_xlfn.XLOOKUP(D1182,Product_Dim!$A$2:$A$101,Product_Dim!$B$2:$B$101,"Not Found")</f>
        <v>Ceramic Plant Pot</v>
      </c>
      <c r="O1182" s="1" t="str">
        <f>_xlfn.XLOOKUP(D1182,Product_Dim!$A$2:$A$101,Product_Dim!$C$2:$C$101)</f>
        <v>Home</v>
      </c>
      <c r="P1182" s="1">
        <f>_xlfn.XLOOKUP(D1182,Product_Dim!$A$2:$A$101,Product_Dim!$H$2:$H$101)</f>
        <v>81.75</v>
      </c>
      <c r="Q1182" s="1" t="str">
        <f>_xlfn.XLOOKUP(C1182,'Customer_Dim'!$A$2:$A$501,'Customer_Dim'!$I$2:$I$501)</f>
        <v>Platinum</v>
      </c>
      <c r="R1182" s="1" t="str">
        <f>_xlfn.XLOOKUP(C1182,'Customer_Dim'!$A$2:$A$501,'Customer_Dim'!$D$2:$D$501)</f>
        <v>Male</v>
      </c>
      <c r="S1182" s="1" t="str">
        <f>_xlfn.XLOOKUP(C1182,'Customer_Dim'!$A$2:$A$501,'Customer_Dim'!$L$2:$L$501)</f>
        <v>Senior</v>
      </c>
      <c r="T1182" s="1" t="str">
        <f>_xlfn.XLOOKUP(E1182,Store_Dim!$A$2:$A$21,Store_Dim!$C$2:$C$21)</f>
        <v>East</v>
      </c>
      <c r="U1182" s="1" t="str">
        <f>_xlfn.XLOOKUP(E1182,Store_Dim!$A$2:$A$21,Store_Dim!$E$2:$E$21)</f>
        <v>Online</v>
      </c>
      <c r="V1182" s="1">
        <f>Table8[[#This Row],[Cost]]*Table8[[#This Row],[Quantity]]</f>
        <v>163.5</v>
      </c>
      <c r="W1182" s="1">
        <f>Table8[[#This Row],[Total_Amount]]-Table8[[#This Row],[Total Cost]]</f>
        <v>1055.7570000000001</v>
      </c>
    </row>
    <row r="1183" spans="1:23" hidden="1" x14ac:dyDescent="0.25">
      <c r="A1183" t="s">
        <v>3120</v>
      </c>
      <c r="B1183" s="3">
        <v>45740</v>
      </c>
      <c r="C1183" t="s">
        <v>905</v>
      </c>
      <c r="D1183" t="s">
        <v>1761</v>
      </c>
      <c r="E1183" t="s">
        <v>1863</v>
      </c>
      <c r="F1183" s="4">
        <f>IF(ISBLANK(Sales_Fact[[#This Row],[Quantity]]),MEDIAN(Sales_Fact[Quantity]),Sales_Fact[[#This Row],[Quantity]])</f>
        <v>2</v>
      </c>
      <c r="G1183" s="1">
        <f>IF(ISBLANK(Sales_Fact[[#This Row],[Unit_Price]]),MEDIAN(Sales_Fact[Unit_Price]),Sales_Fact[[#This Row],[Unit_Price]])</f>
        <v>871.43</v>
      </c>
      <c r="H1183" s="2">
        <f>IF(ISBLANK(Sales_Fact[[#This Row],[Discount]]),MEDIAN(Sales_Fact[Discount]),Sales_Fact[[#This Row],[Discount]])</f>
        <v>0.05</v>
      </c>
      <c r="I1183" t="s">
        <v>1864</v>
      </c>
      <c r="J1183" s="1">
        <f>Sales_Fact[[#This Row],[Quantity2]]*Sales_Fact[[#This Row],[Unit_Price3]]*(1-Sales_Fact[[#This Row],[Discount4]])</f>
        <v>1655.7169999999999</v>
      </c>
      <c r="K1183" s="1">
        <f>Sales_Fact[[#This Row],[Quantity2]]*Sales_Fact[[#This Row],[Unit_Price3]]</f>
        <v>1742.86</v>
      </c>
      <c r="L1183" s="1">
        <f>Sales_Fact[[#This Row],[Gross Amount]]*Sales_Fact[[#This Row],[Discount4]]</f>
        <v>87.143000000000001</v>
      </c>
      <c r="M1183" s="1" t="str">
        <f>IF(Sales_Fact[[#This Row],[Total_Amount5]]&gt;1000,"High Value","Standard")</f>
        <v>High Value</v>
      </c>
      <c r="N1183" s="1" t="str">
        <f>_xlfn.XLOOKUP(D1183,Product_Dim!$A$2:$A$101,Product_Dim!$B$2:$B$101,"Not Found")</f>
        <v>Kitchen Storage Rack</v>
      </c>
      <c r="O1183" s="1" t="str">
        <f>_xlfn.XLOOKUP(D1183,Product_Dim!$A$2:$A$101,Product_Dim!$C$2:$C$101)</f>
        <v>Home</v>
      </c>
      <c r="P1183" s="1">
        <f>_xlfn.XLOOKUP(D1183,Product_Dim!$A$2:$A$101,Product_Dim!$H$2:$H$101)</f>
        <v>138.05000000000001</v>
      </c>
      <c r="Q1183" s="1" t="str">
        <f>_xlfn.XLOOKUP(C1183,'Customer_Dim'!$A$2:$A$501,'Customer_Dim'!$I$2:$I$501)</f>
        <v>Gold</v>
      </c>
      <c r="R1183" s="1" t="str">
        <f>_xlfn.XLOOKUP(C1183,'Customer_Dim'!$A$2:$A$501,'Customer_Dim'!$D$2:$D$501)</f>
        <v>Female</v>
      </c>
      <c r="S1183" s="1" t="str">
        <f>_xlfn.XLOOKUP(C1183,'Customer_Dim'!$A$2:$A$501,'Customer_Dim'!$L$2:$L$501)</f>
        <v>Middle Age</v>
      </c>
      <c r="T1183" s="1" t="str">
        <f>_xlfn.XLOOKUP(E1183,Store_Dim!$A$2:$A$21,Store_Dim!$C$2:$C$21)</f>
        <v>North</v>
      </c>
      <c r="U1183" s="1" t="str">
        <f>_xlfn.XLOOKUP(E1183,Store_Dim!$A$2:$A$21,Store_Dim!$E$2:$E$21)</f>
        <v>Flagship</v>
      </c>
      <c r="V1183" s="1">
        <f>Table8[[#This Row],[Cost]]*Table8[[#This Row],[Quantity]]</f>
        <v>276.10000000000002</v>
      </c>
      <c r="W1183" s="1">
        <f>Table8[[#This Row],[Total_Amount]]-Table8[[#This Row],[Total Cost]]</f>
        <v>1379.6169999999997</v>
      </c>
    </row>
    <row r="1184" spans="1:23" hidden="1" x14ac:dyDescent="0.25">
      <c r="A1184" t="s">
        <v>2149</v>
      </c>
      <c r="B1184" s="3">
        <v>45826</v>
      </c>
      <c r="C1184" t="s">
        <v>905</v>
      </c>
      <c r="D1184" t="s">
        <v>1824</v>
      </c>
      <c r="E1184" t="s">
        <v>1890</v>
      </c>
      <c r="F1184" s="4">
        <f>IF(ISBLANK(Sales_Fact[[#This Row],[Quantity]]),MEDIAN(Sales_Fact[Quantity]),Sales_Fact[[#This Row],[Quantity]])</f>
        <v>1</v>
      </c>
      <c r="G1184" s="1">
        <f>IF(ISBLANK(Sales_Fact[[#This Row],[Unit_Price]]),MEDIAN(Sales_Fact[Unit_Price]),Sales_Fact[[#This Row],[Unit_Price]])</f>
        <v>514.65</v>
      </c>
      <c r="H1184" s="2">
        <f>IF(ISBLANK(Sales_Fact[[#This Row],[Discount]]),MEDIAN(Sales_Fact[Discount]),Sales_Fact[[#This Row],[Discount]])</f>
        <v>0.18</v>
      </c>
      <c r="I1184" t="s">
        <v>1868</v>
      </c>
      <c r="J1184" s="1">
        <f>Sales_Fact[[#This Row],[Quantity2]]*Sales_Fact[[#This Row],[Unit_Price3]]*(1-Sales_Fact[[#This Row],[Discount4]])</f>
        <v>422.01300000000003</v>
      </c>
      <c r="K1184" s="1">
        <f>Sales_Fact[[#This Row],[Quantity2]]*Sales_Fact[[#This Row],[Unit_Price3]]</f>
        <v>514.65</v>
      </c>
      <c r="L1184" s="1">
        <f>Sales_Fact[[#This Row],[Gross Amount]]*Sales_Fact[[#This Row],[Discount4]]</f>
        <v>92.636999999999986</v>
      </c>
      <c r="M1184" s="1" t="str">
        <f>IF(Sales_Fact[[#This Row],[Total_Amount5]]&gt;1000,"High Value","Standard")</f>
        <v>Standard</v>
      </c>
      <c r="N1184" s="1" t="str">
        <f>_xlfn.XLOOKUP(D1184,Product_Dim!$A$2:$A$101,Product_Dim!$B$2:$B$101,"Not Found")</f>
        <v>Women's High Heels</v>
      </c>
      <c r="O1184" s="1" t="str">
        <f>_xlfn.XLOOKUP(D1184,Product_Dim!$A$2:$A$101,Product_Dim!$C$2:$C$101)</f>
        <v>Clothing</v>
      </c>
      <c r="P1184" s="1">
        <f>_xlfn.XLOOKUP(D1184,Product_Dim!$A$2:$A$101,Product_Dim!$H$2:$H$101)</f>
        <v>438.25</v>
      </c>
      <c r="Q1184" s="1" t="str">
        <f>_xlfn.XLOOKUP(C1184,'Customer_Dim'!$A$2:$A$501,'Customer_Dim'!$I$2:$I$501)</f>
        <v>Gold</v>
      </c>
      <c r="R1184" s="1" t="str">
        <f>_xlfn.XLOOKUP(C1184,'Customer_Dim'!$A$2:$A$501,'Customer_Dim'!$D$2:$D$501)</f>
        <v>Female</v>
      </c>
      <c r="S1184" s="1" t="str">
        <f>_xlfn.XLOOKUP(C1184,'Customer_Dim'!$A$2:$A$501,'Customer_Dim'!$L$2:$L$501)</f>
        <v>Middle Age</v>
      </c>
      <c r="T1184" s="1" t="str">
        <f>_xlfn.XLOOKUP(E1184,Store_Dim!$A$2:$A$21,Store_Dim!$C$2:$C$21)</f>
        <v>South</v>
      </c>
      <c r="U1184" s="1" t="str">
        <f>_xlfn.XLOOKUP(E1184,Store_Dim!$A$2:$A$21,Store_Dim!$E$2:$E$21)</f>
        <v>Flagship</v>
      </c>
      <c r="V1184" s="1">
        <f>Table8[[#This Row],[Cost]]*Table8[[#This Row],[Quantity]]</f>
        <v>438.25</v>
      </c>
      <c r="W1184" s="1">
        <f>Table8[[#This Row],[Total_Amount]]-Table8[[#This Row],[Total Cost]]</f>
        <v>-16.236999999999966</v>
      </c>
    </row>
    <row r="1185" spans="1:23" x14ac:dyDescent="0.25">
      <c r="A1185" t="s">
        <v>2750</v>
      </c>
      <c r="B1185" s="3">
        <v>45412</v>
      </c>
      <c r="C1185" t="s">
        <v>905</v>
      </c>
      <c r="D1185" t="s">
        <v>1764</v>
      </c>
      <c r="E1185" t="s">
        <v>1860</v>
      </c>
      <c r="F1185" s="4">
        <f>IF(ISBLANK(Sales_Fact[[#This Row],[Quantity]]),MEDIAN(Sales_Fact[Quantity]),Sales_Fact[[#This Row],[Quantity]])</f>
        <v>3</v>
      </c>
      <c r="G1185" s="21">
        <f>IF(ISBLANK(Sales_Fact[[#This Row],[Unit_Price]]),MEDIAN(Sales_Fact[Unit_Price]),Sales_Fact[[#This Row],[Unit_Price]])</f>
        <v>198.76</v>
      </c>
      <c r="H1185" s="2">
        <f>IF(ISBLANK(Sales_Fact[[#This Row],[Discount]]),MEDIAN(Sales_Fact[Discount]),Sales_Fact[[#This Row],[Discount]])</f>
        <v>0.28000000000000003</v>
      </c>
      <c r="I1185" t="s">
        <v>1861</v>
      </c>
      <c r="J1185" s="21">
        <f>Sales_Fact[[#This Row],[Quantity2]]*Sales_Fact[[#This Row],[Unit_Price3]]*(1-Sales_Fact[[#This Row],[Discount4]])</f>
        <v>429.32159999999999</v>
      </c>
      <c r="K1185" s="21">
        <f>Sales_Fact[[#This Row],[Quantity2]]*Sales_Fact[[#This Row],[Unit_Price3]]</f>
        <v>596.28</v>
      </c>
      <c r="L1185" s="21">
        <f>Sales_Fact[[#This Row],[Gross Amount]]*Sales_Fact[[#This Row],[Discount4]]</f>
        <v>166.95840000000001</v>
      </c>
      <c r="M1185" s="1" t="str">
        <f>IF(Sales_Fact[[#This Row],[Total_Amount5]]&gt;1000,"High Value","Standard")</f>
        <v>Standard</v>
      </c>
      <c r="N1185" s="1" t="str">
        <f>_xlfn.XLOOKUP(D1185,Product_Dim!$A$2:$A$101,Product_Dim!$B$2:$B$101,"Not Found")</f>
        <v>Hair Repair Oil Treatment</v>
      </c>
      <c r="O1185" s="1" t="str">
        <f>_xlfn.XLOOKUP(D1185,Product_Dim!$A$2:$A$101,Product_Dim!$C$2:$C$101)</f>
        <v>Beauty</v>
      </c>
      <c r="P1185" s="1">
        <f>_xlfn.XLOOKUP(D1185,Product_Dim!$A$2:$A$101,Product_Dim!$H$2:$H$101)</f>
        <v>214.32</v>
      </c>
      <c r="Q1185" s="1" t="str">
        <f>_xlfn.XLOOKUP(C1185,'Customer_Dim'!$A$2:$A$501,'Customer_Dim'!$I$2:$I$501)</f>
        <v>Gold</v>
      </c>
      <c r="R1185" s="1" t="str">
        <f>_xlfn.XLOOKUP(C1185,'Customer_Dim'!$A$2:$A$501,'Customer_Dim'!$D$2:$D$501)</f>
        <v>Female</v>
      </c>
      <c r="S1185" s="1" t="str">
        <f>_xlfn.XLOOKUP(C1185,'Customer_Dim'!$A$2:$A$501,'Customer_Dim'!$L$2:$L$501)</f>
        <v>Middle Age</v>
      </c>
      <c r="T1185" s="1" t="str">
        <f>_xlfn.XLOOKUP(E1185,Store_Dim!$A$2:$A$21,Store_Dim!$C$2:$C$21)</f>
        <v>North</v>
      </c>
      <c r="U1185" s="1" t="str">
        <f>_xlfn.XLOOKUP(E1185,Store_Dim!$A$2:$A$21,Store_Dim!$E$2:$E$21)</f>
        <v>Outlet</v>
      </c>
      <c r="V1185" s="21">
        <f>Table8[[#This Row],[Cost]]*Table8[[#This Row],[Quantity]]</f>
        <v>642.96</v>
      </c>
      <c r="W1185" s="21">
        <f>Table8[[#This Row],[Total_Amount]]-Table8[[#This Row],[Total Cost]]</f>
        <v>-213.63840000000005</v>
      </c>
    </row>
    <row r="1186" spans="1:23" hidden="1" x14ac:dyDescent="0.25">
      <c r="A1186" t="s">
        <v>3190</v>
      </c>
      <c r="B1186" s="3">
        <v>45418</v>
      </c>
      <c r="C1186" t="s">
        <v>908</v>
      </c>
      <c r="D1186" t="s">
        <v>1794</v>
      </c>
      <c r="E1186" t="s">
        <v>1896</v>
      </c>
      <c r="F1186" s="4">
        <f>IF(ISBLANK(Sales_Fact[[#This Row],[Quantity]]),MEDIAN(Sales_Fact[Quantity]),Sales_Fact[[#This Row],[Quantity]])</f>
        <v>2</v>
      </c>
      <c r="G1186" s="1">
        <f>IF(ISBLANK(Sales_Fact[[#This Row],[Unit_Price]]),MEDIAN(Sales_Fact[Unit_Price]),Sales_Fact[[#This Row],[Unit_Price]])</f>
        <v>975.72</v>
      </c>
      <c r="H1186" s="2">
        <f>IF(ISBLANK(Sales_Fact[[#This Row],[Discount]]),MEDIAN(Sales_Fact[Discount]),Sales_Fact[[#This Row],[Discount]])</f>
        <v>0.16</v>
      </c>
      <c r="I1186" t="s">
        <v>1868</v>
      </c>
      <c r="J1186" s="1">
        <f>Sales_Fact[[#This Row],[Quantity2]]*Sales_Fact[[#This Row],[Unit_Price3]]*(1-Sales_Fact[[#This Row],[Discount4]])</f>
        <v>1639.2095999999999</v>
      </c>
      <c r="K1186" s="1">
        <f>Sales_Fact[[#This Row],[Quantity2]]*Sales_Fact[[#This Row],[Unit_Price3]]</f>
        <v>1951.44</v>
      </c>
      <c r="L1186" s="1">
        <f>Sales_Fact[[#This Row],[Gross Amount]]*Sales_Fact[[#This Row],[Discount4]]</f>
        <v>312.23040000000003</v>
      </c>
      <c r="M1186" s="1" t="str">
        <f>IF(Sales_Fact[[#This Row],[Total_Amount5]]&gt;1000,"High Value","Standard")</f>
        <v>High Value</v>
      </c>
      <c r="N1186" s="1" t="str">
        <f>_xlfn.XLOOKUP(D1186,Product_Dim!$A$2:$A$101,Product_Dim!$B$2:$B$101,"Not Found")</f>
        <v>Badminton Racket Set</v>
      </c>
      <c r="O1186" s="1" t="str">
        <f>_xlfn.XLOOKUP(D1186,Product_Dim!$A$2:$A$101,Product_Dim!$C$2:$C$101)</f>
        <v>Sports</v>
      </c>
      <c r="P1186" s="1">
        <f>_xlfn.XLOOKUP(D1186,Product_Dim!$A$2:$A$101,Product_Dim!$H$2:$H$101)</f>
        <v>285.54000000000002</v>
      </c>
      <c r="Q1186" s="1" t="str">
        <f>_xlfn.XLOOKUP(C1186,'Customer_Dim'!$A$2:$A$501,'Customer_Dim'!$I$2:$I$501)</f>
        <v>Silver</v>
      </c>
      <c r="R1186" s="1" t="str">
        <f>_xlfn.XLOOKUP(C1186,'Customer_Dim'!$A$2:$A$501,'Customer_Dim'!$D$2:$D$501)</f>
        <v>Female</v>
      </c>
      <c r="S1186" s="1" t="str">
        <f>_xlfn.XLOOKUP(C1186,'Customer_Dim'!$A$2:$A$501,'Customer_Dim'!$L$2:$L$501)</f>
        <v>Senior</v>
      </c>
      <c r="T1186" s="1" t="str">
        <f>_xlfn.XLOOKUP(E1186,Store_Dim!$A$2:$A$21,Store_Dim!$C$2:$C$21)</f>
        <v>East</v>
      </c>
      <c r="U1186" s="1" t="str">
        <f>_xlfn.XLOOKUP(E1186,Store_Dim!$A$2:$A$21,Store_Dim!$E$2:$E$21)</f>
        <v>Flagship</v>
      </c>
      <c r="V1186" s="1">
        <f>Table8[[#This Row],[Cost]]*Table8[[#This Row],[Quantity]]</f>
        <v>571.08000000000004</v>
      </c>
      <c r="W1186" s="1">
        <f>Table8[[#This Row],[Total_Amount]]-Table8[[#This Row],[Total Cost]]</f>
        <v>1068.1295999999998</v>
      </c>
    </row>
    <row r="1187" spans="1:23" hidden="1" x14ac:dyDescent="0.25">
      <c r="A1187" t="s">
        <v>2723</v>
      </c>
      <c r="B1187" s="3">
        <v>45376</v>
      </c>
      <c r="C1187" t="s">
        <v>908</v>
      </c>
      <c r="D1187" t="s">
        <v>1755</v>
      </c>
      <c r="E1187" t="s">
        <v>1892</v>
      </c>
      <c r="F1187" s="4">
        <f>IF(ISBLANK(Sales_Fact[[#This Row],[Quantity]]),MEDIAN(Sales_Fact[Quantity]),Sales_Fact[[#This Row],[Quantity]])</f>
        <v>1</v>
      </c>
      <c r="G1187" s="1">
        <f>IF(ISBLANK(Sales_Fact[[#This Row],[Unit_Price]]),MEDIAN(Sales_Fact[Unit_Price]),Sales_Fact[[#This Row],[Unit_Price]])</f>
        <v>86.03</v>
      </c>
      <c r="H1187" s="2">
        <f>IF(ISBLANK(Sales_Fact[[#This Row],[Discount]]),MEDIAN(Sales_Fact[Discount]),Sales_Fact[[#This Row],[Discount]])</f>
        <v>0.01</v>
      </c>
      <c r="I1187" t="s">
        <v>1868</v>
      </c>
      <c r="J1187" s="1">
        <f>Sales_Fact[[#This Row],[Quantity2]]*Sales_Fact[[#This Row],[Unit_Price3]]*(1-Sales_Fact[[#This Row],[Discount4]])</f>
        <v>85.169700000000006</v>
      </c>
      <c r="K1187" s="1">
        <f>Sales_Fact[[#This Row],[Quantity2]]*Sales_Fact[[#This Row],[Unit_Price3]]</f>
        <v>86.03</v>
      </c>
      <c r="L1187" s="1">
        <f>Sales_Fact[[#This Row],[Gross Amount]]*Sales_Fact[[#This Row],[Discount4]]</f>
        <v>0.86030000000000006</v>
      </c>
      <c r="M1187" s="1" t="str">
        <f>IF(Sales_Fact[[#This Row],[Total_Amount5]]&gt;1000,"High Value","Standard")</f>
        <v>Standard</v>
      </c>
      <c r="N1187" s="1" t="str">
        <f>_xlfn.XLOOKUP(D1187,Product_Dim!$A$2:$A$101,Product_Dim!$B$2:$B$101,"Not Found")</f>
        <v>Wooden Nightstand</v>
      </c>
      <c r="O1187" s="1" t="str">
        <f>_xlfn.XLOOKUP(D1187,Product_Dim!$A$2:$A$101,Product_Dim!$C$2:$C$101)</f>
        <v>Home</v>
      </c>
      <c r="P1187" s="1">
        <f>_xlfn.XLOOKUP(D1187,Product_Dim!$A$2:$A$101,Product_Dim!$H$2:$H$101)</f>
        <v>243.7</v>
      </c>
      <c r="Q1187" s="1" t="str">
        <f>_xlfn.XLOOKUP(C1187,'Customer_Dim'!$A$2:$A$501,'Customer_Dim'!$I$2:$I$501)</f>
        <v>Silver</v>
      </c>
      <c r="R1187" s="1" t="str">
        <f>_xlfn.XLOOKUP(C1187,'Customer_Dim'!$A$2:$A$501,'Customer_Dim'!$D$2:$D$501)</f>
        <v>Female</v>
      </c>
      <c r="S1187" s="1" t="str">
        <f>_xlfn.XLOOKUP(C1187,'Customer_Dim'!$A$2:$A$501,'Customer_Dim'!$L$2:$L$501)</f>
        <v>Senior</v>
      </c>
      <c r="T1187" s="1" t="str">
        <f>_xlfn.XLOOKUP(E1187,Store_Dim!$A$2:$A$21,Store_Dim!$C$2:$C$21)</f>
        <v>East</v>
      </c>
      <c r="U1187" s="1" t="str">
        <f>_xlfn.XLOOKUP(E1187,Store_Dim!$A$2:$A$21,Store_Dim!$E$2:$E$21)</f>
        <v>Online</v>
      </c>
      <c r="V1187" s="1">
        <f>Table8[[#This Row],[Cost]]*Table8[[#This Row],[Quantity]]</f>
        <v>243.7</v>
      </c>
      <c r="W1187" s="1">
        <f>Table8[[#This Row],[Total_Amount]]-Table8[[#This Row],[Total Cost]]</f>
        <v>-158.53029999999998</v>
      </c>
    </row>
    <row r="1188" spans="1:23" hidden="1" x14ac:dyDescent="0.25">
      <c r="A1188" t="s">
        <v>3651</v>
      </c>
      <c r="B1188" s="3">
        <v>45438</v>
      </c>
      <c r="C1188" t="s">
        <v>908</v>
      </c>
      <c r="D1188" t="s">
        <v>1617</v>
      </c>
      <c r="E1188" t="s">
        <v>1886</v>
      </c>
      <c r="F1188" s="4">
        <f>IF(ISBLANK(Sales_Fact[[#This Row],[Quantity]]),MEDIAN(Sales_Fact[Quantity]),Sales_Fact[[#This Row],[Quantity]])</f>
        <v>4</v>
      </c>
      <c r="G1188" s="1">
        <f>IF(ISBLANK(Sales_Fact[[#This Row],[Unit_Price]]),MEDIAN(Sales_Fact[Unit_Price]),Sales_Fact[[#This Row],[Unit_Price]])</f>
        <v>705.12</v>
      </c>
      <c r="H1188" s="2">
        <f>IF(ISBLANK(Sales_Fact[[#This Row],[Discount]]),MEDIAN(Sales_Fact[Discount]),Sales_Fact[[#This Row],[Discount]])</f>
        <v>0.15</v>
      </c>
      <c r="I1188" t="s">
        <v>1864</v>
      </c>
      <c r="J1188" s="1">
        <f>Sales_Fact[[#This Row],[Quantity2]]*Sales_Fact[[#This Row],[Unit_Price3]]*(1-Sales_Fact[[#This Row],[Discount4]])</f>
        <v>2397.4079999999999</v>
      </c>
      <c r="K1188" s="1">
        <f>Sales_Fact[[#This Row],[Quantity2]]*Sales_Fact[[#This Row],[Unit_Price3]]</f>
        <v>2820.48</v>
      </c>
      <c r="L1188" s="1">
        <f>Sales_Fact[[#This Row],[Gross Amount]]*Sales_Fact[[#This Row],[Discount4]]</f>
        <v>423.072</v>
      </c>
      <c r="M1188" s="1" t="str">
        <f>IF(Sales_Fact[[#This Row],[Total_Amount5]]&gt;1000,"High Value","Standard")</f>
        <v>High Value</v>
      </c>
      <c r="N1188" s="1" t="str">
        <f>_xlfn.XLOOKUP(D1188,Product_Dim!$A$2:$A$101,Product_Dim!$B$2:$B$101,"Not Found")</f>
        <v>Carbon Fiber Tennis Racket</v>
      </c>
      <c r="O1188" s="1" t="str">
        <f>_xlfn.XLOOKUP(D1188,Product_Dim!$A$2:$A$101,Product_Dim!$C$2:$C$101)</f>
        <v>Sports</v>
      </c>
      <c r="P1188" s="1">
        <f>_xlfn.XLOOKUP(D1188,Product_Dim!$A$2:$A$101,Product_Dim!$H$2:$H$101)</f>
        <v>484.62</v>
      </c>
      <c r="Q1188" s="1" t="str">
        <f>_xlfn.XLOOKUP(C1188,'Customer_Dim'!$A$2:$A$501,'Customer_Dim'!$I$2:$I$501)</f>
        <v>Silver</v>
      </c>
      <c r="R1188" s="1" t="str">
        <f>_xlfn.XLOOKUP(C1188,'Customer_Dim'!$A$2:$A$501,'Customer_Dim'!$D$2:$D$501)</f>
        <v>Female</v>
      </c>
      <c r="S1188" s="1" t="str">
        <f>_xlfn.XLOOKUP(C1188,'Customer_Dim'!$A$2:$A$501,'Customer_Dim'!$L$2:$L$501)</f>
        <v>Senior</v>
      </c>
      <c r="T1188" s="1" t="str">
        <f>_xlfn.XLOOKUP(E1188,Store_Dim!$A$2:$A$21,Store_Dim!$C$2:$C$21)</f>
        <v>West</v>
      </c>
      <c r="U1188" s="1" t="str">
        <f>_xlfn.XLOOKUP(E1188,Store_Dim!$A$2:$A$21,Store_Dim!$E$2:$E$21)</f>
        <v>Flagship</v>
      </c>
      <c r="V1188" s="1">
        <f>Table8[[#This Row],[Cost]]*Table8[[#This Row],[Quantity]]</f>
        <v>1938.48</v>
      </c>
      <c r="W1188" s="1">
        <f>Table8[[#This Row],[Total_Amount]]-Table8[[#This Row],[Total Cost]]</f>
        <v>458.92799999999988</v>
      </c>
    </row>
    <row r="1189" spans="1:23" hidden="1" x14ac:dyDescent="0.25">
      <c r="A1189" t="s">
        <v>3061</v>
      </c>
      <c r="B1189" s="3">
        <v>45213</v>
      </c>
      <c r="C1189" t="s">
        <v>908</v>
      </c>
      <c r="D1189" t="s">
        <v>1719</v>
      </c>
      <c r="E1189" t="s">
        <v>1886</v>
      </c>
      <c r="F1189" s="4">
        <f>IF(ISBLANK(Sales_Fact[[#This Row],[Quantity]]),MEDIAN(Sales_Fact[Quantity]),Sales_Fact[[#This Row],[Quantity]])</f>
        <v>3</v>
      </c>
      <c r="G1189" s="1">
        <f>IF(ISBLANK(Sales_Fact[[#This Row],[Unit_Price]]),MEDIAN(Sales_Fact[Unit_Price]),Sales_Fact[[#This Row],[Unit_Price]])</f>
        <v>99.77</v>
      </c>
      <c r="H1189" s="2">
        <f>IF(ISBLANK(Sales_Fact[[#This Row],[Discount]]),MEDIAN(Sales_Fact[Discount]),Sales_Fact[[#This Row],[Discount]])</f>
        <v>0.01</v>
      </c>
      <c r="I1189" t="s">
        <v>1864</v>
      </c>
      <c r="J1189" s="1">
        <f>Sales_Fact[[#This Row],[Quantity2]]*Sales_Fact[[#This Row],[Unit_Price3]]*(1-Sales_Fact[[#This Row],[Discount4]])</f>
        <v>296.31689999999998</v>
      </c>
      <c r="K1189" s="1">
        <f>Sales_Fact[[#This Row],[Quantity2]]*Sales_Fact[[#This Row],[Unit_Price3]]</f>
        <v>299.31</v>
      </c>
      <c r="L1189" s="1">
        <f>Sales_Fact[[#This Row],[Gross Amount]]*Sales_Fact[[#This Row],[Discount4]]</f>
        <v>2.9931000000000001</v>
      </c>
      <c r="M1189" s="1" t="str">
        <f>IF(Sales_Fact[[#This Row],[Total_Amount5]]&gt;1000,"High Value","Standard")</f>
        <v>Standard</v>
      </c>
      <c r="N1189" s="1" t="str">
        <f>_xlfn.XLOOKUP(D1189,Product_Dim!$A$2:$A$101,Product_Dim!$B$2:$B$101,"Not Found")</f>
        <v>Premium Blanket Throw</v>
      </c>
      <c r="O1189" s="1" t="str">
        <f>_xlfn.XLOOKUP(D1189,Product_Dim!$A$2:$A$101,Product_Dim!$C$2:$C$101)</f>
        <v>Home</v>
      </c>
      <c r="P1189" s="1">
        <f>_xlfn.XLOOKUP(D1189,Product_Dim!$A$2:$A$101,Product_Dim!$H$2:$H$101)</f>
        <v>461.47</v>
      </c>
      <c r="Q1189" s="1" t="str">
        <f>_xlfn.XLOOKUP(C1189,'Customer_Dim'!$A$2:$A$501,'Customer_Dim'!$I$2:$I$501)</f>
        <v>Silver</v>
      </c>
      <c r="R1189" s="1" t="str">
        <f>_xlfn.XLOOKUP(C1189,'Customer_Dim'!$A$2:$A$501,'Customer_Dim'!$D$2:$D$501)</f>
        <v>Female</v>
      </c>
      <c r="S1189" s="1" t="str">
        <f>_xlfn.XLOOKUP(C1189,'Customer_Dim'!$A$2:$A$501,'Customer_Dim'!$L$2:$L$501)</f>
        <v>Senior</v>
      </c>
      <c r="T1189" s="1" t="str">
        <f>_xlfn.XLOOKUP(E1189,Store_Dim!$A$2:$A$21,Store_Dim!$C$2:$C$21)</f>
        <v>West</v>
      </c>
      <c r="U1189" s="1" t="str">
        <f>_xlfn.XLOOKUP(E1189,Store_Dim!$A$2:$A$21,Store_Dim!$E$2:$E$21)</f>
        <v>Flagship</v>
      </c>
      <c r="V1189" s="1">
        <f>Table8[[#This Row],[Cost]]*Table8[[#This Row],[Quantity]]</f>
        <v>1384.41</v>
      </c>
      <c r="W1189" s="1">
        <f>Table8[[#This Row],[Total_Amount]]-Table8[[#This Row],[Total Cost]]</f>
        <v>-1088.0931</v>
      </c>
    </row>
    <row r="1190" spans="1:23" hidden="1" x14ac:dyDescent="0.25">
      <c r="A1190" t="s">
        <v>2718</v>
      </c>
      <c r="B1190" s="3">
        <v>45456</v>
      </c>
      <c r="C1190" t="s">
        <v>908</v>
      </c>
      <c r="D1190" t="s">
        <v>1761</v>
      </c>
      <c r="E1190" t="s">
        <v>1874</v>
      </c>
      <c r="F1190" s="4">
        <f>IF(ISBLANK(Sales_Fact[[#This Row],[Quantity]]),MEDIAN(Sales_Fact[Quantity]),Sales_Fact[[#This Row],[Quantity]])</f>
        <v>2</v>
      </c>
      <c r="G1190" s="1">
        <f>IF(ISBLANK(Sales_Fact[[#This Row],[Unit_Price]]),MEDIAN(Sales_Fact[Unit_Price]),Sales_Fact[[#This Row],[Unit_Price]])</f>
        <v>166.26</v>
      </c>
      <c r="H1190" s="2">
        <f>IF(ISBLANK(Sales_Fact[[#This Row],[Discount]]),MEDIAN(Sales_Fact[Discount]),Sales_Fact[[#This Row],[Discount]])</f>
        <v>0.14000000000000001</v>
      </c>
      <c r="I1190" t="s">
        <v>1868</v>
      </c>
      <c r="J1190" s="1">
        <f>Sales_Fact[[#This Row],[Quantity2]]*Sales_Fact[[#This Row],[Unit_Price3]]*(1-Sales_Fact[[#This Row],[Discount4]])</f>
        <v>285.96719999999999</v>
      </c>
      <c r="K1190" s="1">
        <f>Sales_Fact[[#This Row],[Quantity2]]*Sales_Fact[[#This Row],[Unit_Price3]]</f>
        <v>332.52</v>
      </c>
      <c r="L1190" s="1">
        <f>Sales_Fact[[#This Row],[Gross Amount]]*Sales_Fact[[#This Row],[Discount4]]</f>
        <v>46.552800000000005</v>
      </c>
      <c r="M1190" s="1" t="str">
        <f>IF(Sales_Fact[[#This Row],[Total_Amount5]]&gt;1000,"High Value","Standard")</f>
        <v>Standard</v>
      </c>
      <c r="N1190" s="1" t="str">
        <f>_xlfn.XLOOKUP(D1190,Product_Dim!$A$2:$A$101,Product_Dim!$B$2:$B$101,"Not Found")</f>
        <v>Kitchen Storage Rack</v>
      </c>
      <c r="O1190" s="1" t="str">
        <f>_xlfn.XLOOKUP(D1190,Product_Dim!$A$2:$A$101,Product_Dim!$C$2:$C$101)</f>
        <v>Home</v>
      </c>
      <c r="P1190" s="1">
        <f>_xlfn.XLOOKUP(D1190,Product_Dim!$A$2:$A$101,Product_Dim!$H$2:$H$101)</f>
        <v>138.05000000000001</v>
      </c>
      <c r="Q1190" s="1" t="str">
        <f>_xlfn.XLOOKUP(C1190,'Customer_Dim'!$A$2:$A$501,'Customer_Dim'!$I$2:$I$501)</f>
        <v>Silver</v>
      </c>
      <c r="R1190" s="1" t="str">
        <f>_xlfn.XLOOKUP(C1190,'Customer_Dim'!$A$2:$A$501,'Customer_Dim'!$D$2:$D$501)</f>
        <v>Female</v>
      </c>
      <c r="S1190" s="1" t="str">
        <f>_xlfn.XLOOKUP(C1190,'Customer_Dim'!$A$2:$A$501,'Customer_Dim'!$L$2:$L$501)</f>
        <v>Senior</v>
      </c>
      <c r="T1190" s="1" t="str">
        <f>_xlfn.XLOOKUP(E1190,Store_Dim!$A$2:$A$21,Store_Dim!$C$2:$C$21)</f>
        <v>South</v>
      </c>
      <c r="U1190" s="1" t="str">
        <f>_xlfn.XLOOKUP(E1190,Store_Dim!$A$2:$A$21,Store_Dim!$E$2:$E$21)</f>
        <v>Online</v>
      </c>
      <c r="V1190" s="1">
        <f>Table8[[#This Row],[Cost]]*Table8[[#This Row],[Quantity]]</f>
        <v>276.10000000000002</v>
      </c>
      <c r="W1190" s="1">
        <f>Table8[[#This Row],[Total_Amount]]-Table8[[#This Row],[Total Cost]]</f>
        <v>9.8671999999999684</v>
      </c>
    </row>
    <row r="1191" spans="1:23" hidden="1" x14ac:dyDescent="0.25">
      <c r="A1191" t="s">
        <v>2457</v>
      </c>
      <c r="B1191" s="3">
        <v>45688</v>
      </c>
      <c r="C1191" t="s">
        <v>911</v>
      </c>
      <c r="D1191" t="s">
        <v>1605</v>
      </c>
      <c r="E1191" t="s">
        <v>1931</v>
      </c>
      <c r="F1191" s="4">
        <f>IF(ISBLANK(Sales_Fact[[#This Row],[Quantity]]),MEDIAN(Sales_Fact[Quantity]),Sales_Fact[[#This Row],[Quantity]])</f>
        <v>1</v>
      </c>
      <c r="G1191" s="1">
        <f>IF(ISBLANK(Sales_Fact[[#This Row],[Unit_Price]]),MEDIAN(Sales_Fact[Unit_Price]),Sales_Fact[[#This Row],[Unit_Price]])</f>
        <v>429.25</v>
      </c>
      <c r="H1191" s="2">
        <f>IF(ISBLANK(Sales_Fact[[#This Row],[Discount]]),MEDIAN(Sales_Fact[Discount]),Sales_Fact[[#This Row],[Discount]])</f>
        <v>0.28999999999999998</v>
      </c>
      <c r="I1191" t="s">
        <v>1864</v>
      </c>
      <c r="J1191" s="1">
        <f>Sales_Fact[[#This Row],[Quantity2]]*Sales_Fact[[#This Row],[Unit_Price3]]*(1-Sales_Fact[[#This Row],[Discount4]])</f>
        <v>304.76749999999998</v>
      </c>
      <c r="K1191" s="1">
        <f>Sales_Fact[[#This Row],[Quantity2]]*Sales_Fact[[#This Row],[Unit_Price3]]</f>
        <v>429.25</v>
      </c>
      <c r="L1191" s="1">
        <f>Sales_Fact[[#This Row],[Gross Amount]]*Sales_Fact[[#This Row],[Discount4]]</f>
        <v>124.48249999999999</v>
      </c>
      <c r="M1191" s="1" t="str">
        <f>IF(Sales_Fact[[#This Row],[Total_Amount5]]&gt;1000,"High Value","Standard")</f>
        <v>Standard</v>
      </c>
      <c r="N1191" s="1" t="str">
        <f>_xlfn.XLOOKUP(D1191,Product_Dim!$A$2:$A$101,Product_Dim!$B$2:$B$101,"Not Found")</f>
        <v>Women's Denim Jeans</v>
      </c>
      <c r="O1191" s="1" t="str">
        <f>_xlfn.XLOOKUP(D1191,Product_Dim!$A$2:$A$101,Product_Dim!$C$2:$C$101)</f>
        <v>Clothing</v>
      </c>
      <c r="P1191" s="1">
        <f>_xlfn.XLOOKUP(D1191,Product_Dim!$A$2:$A$101,Product_Dim!$H$2:$H$101)</f>
        <v>242.96499999999997</v>
      </c>
      <c r="Q1191" s="1" t="str">
        <f>_xlfn.XLOOKUP(C1191,'Customer_Dim'!$A$2:$A$501,'Customer_Dim'!$I$2:$I$501)</f>
        <v>Gold</v>
      </c>
      <c r="R1191" s="1" t="str">
        <f>_xlfn.XLOOKUP(C1191,'Customer_Dim'!$A$2:$A$501,'Customer_Dim'!$D$2:$D$501)</f>
        <v>Male</v>
      </c>
      <c r="S1191" s="1" t="str">
        <f>_xlfn.XLOOKUP(C1191,'Customer_Dim'!$A$2:$A$501,'Customer_Dim'!$L$2:$L$501)</f>
        <v>Senior</v>
      </c>
      <c r="T1191" s="1" t="str">
        <f>_xlfn.XLOOKUP(E1191,Store_Dim!$A$2:$A$21,Store_Dim!$C$2:$C$21)</f>
        <v>South</v>
      </c>
      <c r="U1191" s="1" t="str">
        <f>_xlfn.XLOOKUP(E1191,Store_Dim!$A$2:$A$21,Store_Dim!$E$2:$E$21)</f>
        <v>Online</v>
      </c>
      <c r="V1191" s="1">
        <f>Table8[[#This Row],[Cost]]*Table8[[#This Row],[Quantity]]</f>
        <v>242.96499999999997</v>
      </c>
      <c r="W1191" s="1">
        <f>Table8[[#This Row],[Total_Amount]]-Table8[[#This Row],[Total Cost]]</f>
        <v>61.802500000000009</v>
      </c>
    </row>
    <row r="1192" spans="1:23" hidden="1" x14ac:dyDescent="0.25">
      <c r="A1192" t="s">
        <v>2974</v>
      </c>
      <c r="B1192" s="3">
        <v>45567</v>
      </c>
      <c r="C1192" t="s">
        <v>914</v>
      </c>
      <c r="D1192" t="s">
        <v>1722</v>
      </c>
      <c r="E1192" t="s">
        <v>1870</v>
      </c>
      <c r="F1192" s="4">
        <f>IF(ISBLANK(Sales_Fact[[#This Row],[Quantity]]),MEDIAN(Sales_Fact[Quantity]),Sales_Fact[[#This Row],[Quantity]])</f>
        <v>2</v>
      </c>
      <c r="G1192" s="1">
        <f>IF(ISBLANK(Sales_Fact[[#This Row],[Unit_Price]]),MEDIAN(Sales_Fact[Unit_Price]),Sales_Fact[[#This Row],[Unit_Price]])</f>
        <v>540.48</v>
      </c>
      <c r="H1192" s="2">
        <f>IF(ISBLANK(Sales_Fact[[#This Row],[Discount]]),MEDIAN(Sales_Fact[Discount]),Sales_Fact[[#This Row],[Discount]])</f>
        <v>0.28999999999999998</v>
      </c>
      <c r="I1192" t="s">
        <v>1864</v>
      </c>
      <c r="J1192" s="1">
        <f>Sales_Fact[[#This Row],[Quantity2]]*Sales_Fact[[#This Row],[Unit_Price3]]*(1-Sales_Fact[[#This Row],[Discount4]])</f>
        <v>767.48159999999996</v>
      </c>
      <c r="K1192" s="1">
        <f>Sales_Fact[[#This Row],[Quantity2]]*Sales_Fact[[#This Row],[Unit_Price3]]</f>
        <v>1080.96</v>
      </c>
      <c r="L1192" s="1">
        <f>Sales_Fact[[#This Row],[Gross Amount]]*Sales_Fact[[#This Row],[Discount4]]</f>
        <v>313.47839999999997</v>
      </c>
      <c r="M1192" s="1" t="str">
        <f>IF(Sales_Fact[[#This Row],[Total_Amount5]]&gt;1000,"High Value","Standard")</f>
        <v>Standard</v>
      </c>
      <c r="N1192" s="1" t="str">
        <f>_xlfn.XLOOKUP(D1192,Product_Dim!$A$2:$A$101,Product_Dim!$B$2:$B$101,"Not Found")</f>
        <v>Foam Roller</v>
      </c>
      <c r="O1192" s="1" t="str">
        <f>_xlfn.XLOOKUP(D1192,Product_Dim!$A$2:$A$101,Product_Dim!$C$2:$C$101)</f>
        <v>Sports</v>
      </c>
      <c r="P1192" s="1">
        <f>_xlfn.XLOOKUP(D1192,Product_Dim!$A$2:$A$101,Product_Dim!$H$2:$H$101)</f>
        <v>30.62</v>
      </c>
      <c r="Q1192" s="1" t="str">
        <f>_xlfn.XLOOKUP(C1192,'Customer_Dim'!$A$2:$A$501,'Customer_Dim'!$I$2:$I$501)</f>
        <v>Silver</v>
      </c>
      <c r="R1192" s="1" t="str">
        <f>_xlfn.XLOOKUP(C1192,'Customer_Dim'!$A$2:$A$501,'Customer_Dim'!$D$2:$D$501)</f>
        <v>Female</v>
      </c>
      <c r="S1192" s="1" t="str">
        <f>_xlfn.XLOOKUP(C1192,'Customer_Dim'!$A$2:$A$501,'Customer_Dim'!$L$2:$L$501)</f>
        <v>Middle Age</v>
      </c>
      <c r="T1192" s="1" t="str">
        <f>_xlfn.XLOOKUP(E1192,Store_Dim!$A$2:$A$21,Store_Dim!$C$2:$C$21)</f>
        <v>North</v>
      </c>
      <c r="U1192" s="1" t="str">
        <f>_xlfn.XLOOKUP(E1192,Store_Dim!$A$2:$A$21,Store_Dim!$E$2:$E$21)</f>
        <v>Outlet</v>
      </c>
      <c r="V1192" s="1">
        <f>Table8[[#This Row],[Cost]]*Table8[[#This Row],[Quantity]]</f>
        <v>61.24</v>
      </c>
      <c r="W1192" s="1">
        <f>Table8[[#This Row],[Total_Amount]]-Table8[[#This Row],[Total Cost]]</f>
        <v>706.24159999999995</v>
      </c>
    </row>
    <row r="1193" spans="1:23" x14ac:dyDescent="0.25">
      <c r="A1193" t="s">
        <v>2588</v>
      </c>
      <c r="B1193" s="3">
        <v>45401</v>
      </c>
      <c r="C1193" t="s">
        <v>914</v>
      </c>
      <c r="D1193" t="s">
        <v>1567</v>
      </c>
      <c r="E1193" t="s">
        <v>1909</v>
      </c>
      <c r="F1193" s="4">
        <f>IF(ISBLANK(Sales_Fact[[#This Row],[Quantity]]),MEDIAN(Sales_Fact[Quantity]),Sales_Fact[[#This Row],[Quantity]])</f>
        <v>2</v>
      </c>
      <c r="G1193" s="21">
        <f>IF(ISBLANK(Sales_Fact[[#This Row],[Unit_Price]]),MEDIAN(Sales_Fact[Unit_Price]),Sales_Fact[[#This Row],[Unit_Price]])</f>
        <v>579.52</v>
      </c>
      <c r="H1193" s="2">
        <f>IF(ISBLANK(Sales_Fact[[#This Row],[Discount]]),MEDIAN(Sales_Fact[Discount]),Sales_Fact[[#This Row],[Discount]])</f>
        <v>0.01</v>
      </c>
      <c r="I1193" t="s">
        <v>1864</v>
      </c>
      <c r="J1193" s="21">
        <f>Sales_Fact[[#This Row],[Quantity2]]*Sales_Fact[[#This Row],[Unit_Price3]]*(1-Sales_Fact[[#This Row],[Discount4]])</f>
        <v>1147.4495999999999</v>
      </c>
      <c r="K1193" s="21">
        <f>Sales_Fact[[#This Row],[Quantity2]]*Sales_Fact[[#This Row],[Unit_Price3]]</f>
        <v>1159.04</v>
      </c>
      <c r="L1193" s="21">
        <f>Sales_Fact[[#This Row],[Gross Amount]]*Sales_Fact[[#This Row],[Discount4]]</f>
        <v>11.590400000000001</v>
      </c>
      <c r="M1193" s="1" t="str">
        <f>IF(Sales_Fact[[#This Row],[Total_Amount5]]&gt;1000,"High Value","Standard")</f>
        <v>High Value</v>
      </c>
      <c r="N1193" s="1" t="str">
        <f>_xlfn.XLOOKUP(D1193,Product_Dim!$A$2:$A$101,Product_Dim!$B$2:$B$101,"Not Found")</f>
        <v>Herbal Face Moisturizer</v>
      </c>
      <c r="O1193" s="1" t="str">
        <f>_xlfn.XLOOKUP(D1193,Product_Dim!$A$2:$A$101,Product_Dim!$C$2:$C$101)</f>
        <v>Beauty</v>
      </c>
      <c r="P1193" s="1">
        <f>_xlfn.XLOOKUP(D1193,Product_Dim!$A$2:$A$101,Product_Dim!$H$2:$H$101)</f>
        <v>312.8</v>
      </c>
      <c r="Q1193" s="1" t="str">
        <f>_xlfn.XLOOKUP(C1193,'Customer_Dim'!$A$2:$A$501,'Customer_Dim'!$I$2:$I$501)</f>
        <v>Silver</v>
      </c>
      <c r="R1193" s="1" t="str">
        <f>_xlfn.XLOOKUP(C1193,'Customer_Dim'!$A$2:$A$501,'Customer_Dim'!$D$2:$D$501)</f>
        <v>Female</v>
      </c>
      <c r="S1193" s="1" t="str">
        <f>_xlfn.XLOOKUP(C1193,'Customer_Dim'!$A$2:$A$501,'Customer_Dim'!$L$2:$L$501)</f>
        <v>Middle Age</v>
      </c>
      <c r="T1193" s="1" t="str">
        <f>_xlfn.XLOOKUP(E1193,Store_Dim!$A$2:$A$21,Store_Dim!$C$2:$C$21)</f>
        <v>South</v>
      </c>
      <c r="U1193" s="1" t="str">
        <f>_xlfn.XLOOKUP(E1193,Store_Dim!$A$2:$A$21,Store_Dim!$E$2:$E$21)</f>
        <v>Outlet</v>
      </c>
      <c r="V1193" s="21">
        <f>Table8[[#This Row],[Cost]]*Table8[[#This Row],[Quantity]]</f>
        <v>625.6</v>
      </c>
      <c r="W1193" s="21">
        <f>Table8[[#This Row],[Total_Amount]]-Table8[[#This Row],[Total Cost]]</f>
        <v>521.8495999999999</v>
      </c>
    </row>
    <row r="1194" spans="1:23" x14ac:dyDescent="0.25">
      <c r="A1194" t="s">
        <v>3825</v>
      </c>
      <c r="B1194" s="3">
        <v>45265</v>
      </c>
      <c r="C1194" t="s">
        <v>914</v>
      </c>
      <c r="D1194" t="s">
        <v>1698</v>
      </c>
      <c r="E1194" t="s">
        <v>1896</v>
      </c>
      <c r="F1194" s="4">
        <f>IF(ISBLANK(Sales_Fact[[#This Row],[Quantity]]),MEDIAN(Sales_Fact[Quantity]),Sales_Fact[[#This Row],[Quantity]])</f>
        <v>4</v>
      </c>
      <c r="G1194" s="21">
        <f>IF(ISBLANK(Sales_Fact[[#This Row],[Unit_Price]]),MEDIAN(Sales_Fact[Unit_Price]),Sales_Fact[[#This Row],[Unit_Price]])</f>
        <v>477.52</v>
      </c>
      <c r="H1194" s="2">
        <f>IF(ISBLANK(Sales_Fact[[#This Row],[Discount]]),MEDIAN(Sales_Fact[Discount]),Sales_Fact[[#This Row],[Discount]])</f>
        <v>7.0000000000000007E-2</v>
      </c>
      <c r="I1194" t="s">
        <v>1861</v>
      </c>
      <c r="J1194" s="21">
        <f>Sales_Fact[[#This Row],[Quantity2]]*Sales_Fact[[#This Row],[Unit_Price3]]*(1-Sales_Fact[[#This Row],[Discount4]])</f>
        <v>1776.3743999999999</v>
      </c>
      <c r="K1194" s="21">
        <f>Sales_Fact[[#This Row],[Quantity2]]*Sales_Fact[[#This Row],[Unit_Price3]]</f>
        <v>1910.08</v>
      </c>
      <c r="L1194" s="21">
        <f>Sales_Fact[[#This Row],[Gross Amount]]*Sales_Fact[[#This Row],[Discount4]]</f>
        <v>133.7056</v>
      </c>
      <c r="M1194" s="1" t="str">
        <f>IF(Sales_Fact[[#This Row],[Total_Amount5]]&gt;1000,"High Value","Standard")</f>
        <v>High Value</v>
      </c>
      <c r="N1194" s="1" t="str">
        <f>_xlfn.XLOOKUP(D1194,Product_Dim!$A$2:$A$101,Product_Dim!$B$2:$B$101,"Not Found")</f>
        <v>Men's Roll-On Perfume</v>
      </c>
      <c r="O1194" s="1" t="str">
        <f>_xlfn.XLOOKUP(D1194,Product_Dim!$A$2:$A$101,Product_Dim!$C$2:$C$101)</f>
        <v>Beauty</v>
      </c>
      <c r="P1194" s="1">
        <f>_xlfn.XLOOKUP(D1194,Product_Dim!$A$2:$A$101,Product_Dim!$H$2:$H$101)</f>
        <v>43.29</v>
      </c>
      <c r="Q1194" s="1" t="str">
        <f>_xlfn.XLOOKUP(C1194,'Customer_Dim'!$A$2:$A$501,'Customer_Dim'!$I$2:$I$501)</f>
        <v>Silver</v>
      </c>
      <c r="R1194" s="1" t="str">
        <f>_xlfn.XLOOKUP(C1194,'Customer_Dim'!$A$2:$A$501,'Customer_Dim'!$D$2:$D$501)</f>
        <v>Female</v>
      </c>
      <c r="S1194" s="1" t="str">
        <f>_xlfn.XLOOKUP(C1194,'Customer_Dim'!$A$2:$A$501,'Customer_Dim'!$L$2:$L$501)</f>
        <v>Middle Age</v>
      </c>
      <c r="T1194" s="1" t="str">
        <f>_xlfn.XLOOKUP(E1194,Store_Dim!$A$2:$A$21,Store_Dim!$C$2:$C$21)</f>
        <v>East</v>
      </c>
      <c r="U1194" s="1" t="str">
        <f>_xlfn.XLOOKUP(E1194,Store_Dim!$A$2:$A$21,Store_Dim!$E$2:$E$21)</f>
        <v>Flagship</v>
      </c>
      <c r="V1194" s="21">
        <f>Table8[[#This Row],[Cost]]*Table8[[#This Row],[Quantity]]</f>
        <v>173.16</v>
      </c>
      <c r="W1194" s="21">
        <f>Table8[[#This Row],[Total_Amount]]-Table8[[#This Row],[Total Cost]]</f>
        <v>1603.2143999999998</v>
      </c>
    </row>
    <row r="1195" spans="1:23" hidden="1" x14ac:dyDescent="0.25">
      <c r="A1195" t="s">
        <v>2409</v>
      </c>
      <c r="B1195" s="3">
        <v>45639</v>
      </c>
      <c r="C1195" t="s">
        <v>917</v>
      </c>
      <c r="D1195" t="s">
        <v>1797</v>
      </c>
      <c r="E1195" t="s">
        <v>1879</v>
      </c>
      <c r="F1195" s="4">
        <f>IF(ISBLANK(Sales_Fact[[#This Row],[Quantity]]),MEDIAN(Sales_Fact[Quantity]),Sales_Fact[[#This Row],[Quantity]])</f>
        <v>3</v>
      </c>
      <c r="G1195" s="1">
        <f>IF(ISBLANK(Sales_Fact[[#This Row],[Unit_Price]]),MEDIAN(Sales_Fact[Unit_Price]),Sales_Fact[[#This Row],[Unit_Price]])</f>
        <v>242.58</v>
      </c>
      <c r="H1195" s="2">
        <f>IF(ISBLANK(Sales_Fact[[#This Row],[Discount]]),MEDIAN(Sales_Fact[Discount]),Sales_Fact[[#This Row],[Discount]])</f>
        <v>0.25</v>
      </c>
      <c r="I1195" t="s">
        <v>1864</v>
      </c>
      <c r="J1195" s="1">
        <f>Sales_Fact[[#This Row],[Quantity2]]*Sales_Fact[[#This Row],[Unit_Price3]]*(1-Sales_Fact[[#This Row],[Discount4]])</f>
        <v>545.80500000000006</v>
      </c>
      <c r="K1195" s="1">
        <f>Sales_Fact[[#This Row],[Quantity2]]*Sales_Fact[[#This Row],[Unit_Price3]]</f>
        <v>727.74</v>
      </c>
      <c r="L1195" s="1">
        <f>Sales_Fact[[#This Row],[Gross Amount]]*Sales_Fact[[#This Row],[Discount4]]</f>
        <v>181.935</v>
      </c>
      <c r="M1195" s="1" t="str">
        <f>IF(Sales_Fact[[#This Row],[Total_Amount5]]&gt;1000,"High Value","Standard")</f>
        <v>Standard</v>
      </c>
      <c r="N1195" s="1" t="str">
        <f>_xlfn.XLOOKUP(D1195,Product_Dim!$A$2:$A$101,Product_Dim!$B$2:$B$101,"Not Found")</f>
        <v>Fitness Resistance Bands</v>
      </c>
      <c r="O1195" s="1" t="str">
        <f>_xlfn.XLOOKUP(D1195,Product_Dim!$A$2:$A$101,Product_Dim!$C$2:$C$101)</f>
        <v>Sports</v>
      </c>
      <c r="P1195" s="1">
        <f>_xlfn.XLOOKUP(D1195,Product_Dim!$A$2:$A$101,Product_Dim!$H$2:$H$101)</f>
        <v>152.91999999999999</v>
      </c>
      <c r="Q1195" s="1" t="str">
        <f>_xlfn.XLOOKUP(C1195,'Customer_Dim'!$A$2:$A$501,'Customer_Dim'!$I$2:$I$501)</f>
        <v>Silver</v>
      </c>
      <c r="R1195" s="1" t="str">
        <f>_xlfn.XLOOKUP(C1195,'Customer_Dim'!$A$2:$A$501,'Customer_Dim'!$D$2:$D$501)</f>
        <v>Male</v>
      </c>
      <c r="S1195" s="1" t="str">
        <f>_xlfn.XLOOKUP(C1195,'Customer_Dim'!$A$2:$A$501,'Customer_Dim'!$L$2:$L$501)</f>
        <v>Young</v>
      </c>
      <c r="T1195" s="1" t="str">
        <f>_xlfn.XLOOKUP(E1195,Store_Dim!$A$2:$A$21,Store_Dim!$C$2:$C$21)</f>
        <v>East</v>
      </c>
      <c r="U1195" s="1" t="str">
        <f>_xlfn.XLOOKUP(E1195,Store_Dim!$A$2:$A$21,Store_Dim!$E$2:$E$21)</f>
        <v>Flagship</v>
      </c>
      <c r="V1195" s="1">
        <f>Table8[[#This Row],[Cost]]*Table8[[#This Row],[Quantity]]</f>
        <v>458.76</v>
      </c>
      <c r="W1195" s="1">
        <f>Table8[[#This Row],[Total_Amount]]-Table8[[#This Row],[Total Cost]]</f>
        <v>87.045000000000073</v>
      </c>
    </row>
    <row r="1196" spans="1:23" hidden="1" x14ac:dyDescent="0.25">
      <c r="A1196" t="s">
        <v>2714</v>
      </c>
      <c r="B1196" s="3">
        <v>45532</v>
      </c>
      <c r="C1196" t="s">
        <v>920</v>
      </c>
      <c r="D1196" t="s">
        <v>1746</v>
      </c>
      <c r="E1196" t="s">
        <v>1874</v>
      </c>
      <c r="F1196" s="4">
        <f>IF(ISBLANK(Sales_Fact[[#This Row],[Quantity]]),MEDIAN(Sales_Fact[Quantity]),Sales_Fact[[#This Row],[Quantity]])</f>
        <v>2</v>
      </c>
      <c r="G1196" s="1">
        <f>IF(ISBLANK(Sales_Fact[[#This Row],[Unit_Price]]),MEDIAN(Sales_Fact[Unit_Price]),Sales_Fact[[#This Row],[Unit_Price]])</f>
        <v>519.29999999999995</v>
      </c>
      <c r="H1196" s="2">
        <f>IF(ISBLANK(Sales_Fact[[#This Row],[Discount]]),MEDIAN(Sales_Fact[Discount]),Sales_Fact[[#This Row],[Discount]])</f>
        <v>0.09</v>
      </c>
      <c r="I1196" t="s">
        <v>1864</v>
      </c>
      <c r="J1196" s="1">
        <f>Sales_Fact[[#This Row],[Quantity2]]*Sales_Fact[[#This Row],[Unit_Price3]]*(1-Sales_Fact[[#This Row],[Discount4]])</f>
        <v>945.12599999999998</v>
      </c>
      <c r="K1196" s="1">
        <f>Sales_Fact[[#This Row],[Quantity2]]*Sales_Fact[[#This Row],[Unit_Price3]]</f>
        <v>1038.5999999999999</v>
      </c>
      <c r="L1196" s="1">
        <f>Sales_Fact[[#This Row],[Gross Amount]]*Sales_Fact[[#This Row],[Discount4]]</f>
        <v>93.47399999999999</v>
      </c>
      <c r="M1196" s="1" t="str">
        <f>IF(Sales_Fact[[#This Row],[Total_Amount5]]&gt;1000,"High Value","Standard")</f>
        <v>Standard</v>
      </c>
      <c r="N1196" s="1" t="str">
        <f>_xlfn.XLOOKUP(D1196,Product_Dim!$A$2:$A$101,Product_Dim!$B$2:$B$101,"Not Found")</f>
        <v>Adjustable Dumbbells 20kg</v>
      </c>
      <c r="O1196" s="1" t="str">
        <f>_xlfn.XLOOKUP(D1196,Product_Dim!$A$2:$A$101,Product_Dim!$C$2:$C$101)</f>
        <v>Sports</v>
      </c>
      <c r="P1196" s="1">
        <f>_xlfn.XLOOKUP(D1196,Product_Dim!$A$2:$A$101,Product_Dim!$H$2:$H$101)</f>
        <v>240.63</v>
      </c>
      <c r="Q1196" s="1" t="str">
        <f>_xlfn.XLOOKUP(C1196,'Customer_Dim'!$A$2:$A$501,'Customer_Dim'!$I$2:$I$501)</f>
        <v>Gold</v>
      </c>
      <c r="R1196" s="1" t="str">
        <f>_xlfn.XLOOKUP(C1196,'Customer_Dim'!$A$2:$A$501,'Customer_Dim'!$D$2:$D$501)</f>
        <v>Female</v>
      </c>
      <c r="S1196" s="1" t="str">
        <f>_xlfn.XLOOKUP(C1196,'Customer_Dim'!$A$2:$A$501,'Customer_Dim'!$L$2:$L$501)</f>
        <v>Young</v>
      </c>
      <c r="T1196" s="1" t="str">
        <f>_xlfn.XLOOKUP(E1196,Store_Dim!$A$2:$A$21,Store_Dim!$C$2:$C$21)</f>
        <v>South</v>
      </c>
      <c r="U1196" s="1" t="str">
        <f>_xlfn.XLOOKUP(E1196,Store_Dim!$A$2:$A$21,Store_Dim!$E$2:$E$21)</f>
        <v>Online</v>
      </c>
      <c r="V1196" s="1">
        <f>Table8[[#This Row],[Cost]]*Table8[[#This Row],[Quantity]]</f>
        <v>481.26</v>
      </c>
      <c r="W1196" s="1">
        <f>Table8[[#This Row],[Total_Amount]]-Table8[[#This Row],[Total Cost]]</f>
        <v>463.86599999999999</v>
      </c>
    </row>
    <row r="1197" spans="1:23" x14ac:dyDescent="0.25">
      <c r="A1197" t="s">
        <v>2462</v>
      </c>
      <c r="B1197" s="3">
        <v>45592</v>
      </c>
      <c r="C1197" t="s">
        <v>920</v>
      </c>
      <c r="D1197" t="s">
        <v>1764</v>
      </c>
      <c r="E1197" t="s">
        <v>1896</v>
      </c>
      <c r="F1197" s="4">
        <f>IF(ISBLANK(Sales_Fact[[#This Row],[Quantity]]),MEDIAN(Sales_Fact[Quantity]),Sales_Fact[[#This Row],[Quantity]])</f>
        <v>3</v>
      </c>
      <c r="G1197" s="21">
        <f>IF(ISBLANK(Sales_Fact[[#This Row],[Unit_Price]]),MEDIAN(Sales_Fact[Unit_Price]),Sales_Fact[[#This Row],[Unit_Price]])</f>
        <v>845.67</v>
      </c>
      <c r="H1197" s="2">
        <f>IF(ISBLANK(Sales_Fact[[#This Row],[Discount]]),MEDIAN(Sales_Fact[Discount]),Sales_Fact[[#This Row],[Discount]])</f>
        <v>0.12</v>
      </c>
      <c r="I1197" t="s">
        <v>1864</v>
      </c>
      <c r="J1197" s="21">
        <f>Sales_Fact[[#This Row],[Quantity2]]*Sales_Fact[[#This Row],[Unit_Price3]]*(1-Sales_Fact[[#This Row],[Discount4]])</f>
        <v>2232.5688</v>
      </c>
      <c r="K1197" s="21">
        <f>Sales_Fact[[#This Row],[Quantity2]]*Sales_Fact[[#This Row],[Unit_Price3]]</f>
        <v>2537.0099999999998</v>
      </c>
      <c r="L1197" s="21">
        <f>Sales_Fact[[#This Row],[Gross Amount]]*Sales_Fact[[#This Row],[Discount4]]</f>
        <v>304.44119999999998</v>
      </c>
      <c r="M1197" s="1" t="str">
        <f>IF(Sales_Fact[[#This Row],[Total_Amount5]]&gt;1000,"High Value","Standard")</f>
        <v>High Value</v>
      </c>
      <c r="N1197" s="1" t="str">
        <f>_xlfn.XLOOKUP(D1197,Product_Dim!$A$2:$A$101,Product_Dim!$B$2:$B$101,"Not Found")</f>
        <v>Hair Repair Oil Treatment</v>
      </c>
      <c r="O1197" s="1" t="str">
        <f>_xlfn.XLOOKUP(D1197,Product_Dim!$A$2:$A$101,Product_Dim!$C$2:$C$101)</f>
        <v>Beauty</v>
      </c>
      <c r="P1197" s="1">
        <f>_xlfn.XLOOKUP(D1197,Product_Dim!$A$2:$A$101,Product_Dim!$H$2:$H$101)</f>
        <v>214.32</v>
      </c>
      <c r="Q1197" s="1" t="str">
        <f>_xlfn.XLOOKUP(C1197,'Customer_Dim'!$A$2:$A$501,'Customer_Dim'!$I$2:$I$501)</f>
        <v>Gold</v>
      </c>
      <c r="R1197" s="1" t="str">
        <f>_xlfn.XLOOKUP(C1197,'Customer_Dim'!$A$2:$A$501,'Customer_Dim'!$D$2:$D$501)</f>
        <v>Female</v>
      </c>
      <c r="S1197" s="1" t="str">
        <f>_xlfn.XLOOKUP(C1197,'Customer_Dim'!$A$2:$A$501,'Customer_Dim'!$L$2:$L$501)</f>
        <v>Young</v>
      </c>
      <c r="T1197" s="1" t="str">
        <f>_xlfn.XLOOKUP(E1197,Store_Dim!$A$2:$A$21,Store_Dim!$C$2:$C$21)</f>
        <v>East</v>
      </c>
      <c r="U1197" s="1" t="str">
        <f>_xlfn.XLOOKUP(E1197,Store_Dim!$A$2:$A$21,Store_Dim!$E$2:$E$21)</f>
        <v>Flagship</v>
      </c>
      <c r="V1197" s="21">
        <f>Table8[[#This Row],[Cost]]*Table8[[#This Row],[Quantity]]</f>
        <v>642.96</v>
      </c>
      <c r="W1197" s="21">
        <f>Table8[[#This Row],[Total_Amount]]-Table8[[#This Row],[Total Cost]]</f>
        <v>1589.6088</v>
      </c>
    </row>
    <row r="1198" spans="1:23" hidden="1" x14ac:dyDescent="0.25">
      <c r="A1198" t="s">
        <v>2231</v>
      </c>
      <c r="B1198" s="3">
        <v>45940</v>
      </c>
      <c r="C1198" t="s">
        <v>920</v>
      </c>
      <c r="D1198" t="s">
        <v>1701</v>
      </c>
      <c r="E1198" t="s">
        <v>1879</v>
      </c>
      <c r="F1198" s="4">
        <f>IF(ISBLANK(Sales_Fact[[#This Row],[Quantity]]),MEDIAN(Sales_Fact[Quantity]),Sales_Fact[[#This Row],[Quantity]])</f>
        <v>4</v>
      </c>
      <c r="G1198" s="1">
        <f>IF(ISBLANK(Sales_Fact[[#This Row],[Unit_Price]]),MEDIAN(Sales_Fact[Unit_Price]),Sales_Fact[[#This Row],[Unit_Price]])</f>
        <v>750.26</v>
      </c>
      <c r="H1198" s="2">
        <f>IF(ISBLANK(Sales_Fact[[#This Row],[Discount]]),MEDIAN(Sales_Fact[Discount]),Sales_Fact[[#This Row],[Discount]])</f>
        <v>0.01</v>
      </c>
      <c r="I1198" t="s">
        <v>1861</v>
      </c>
      <c r="J1198" s="1">
        <f>Sales_Fact[[#This Row],[Quantity2]]*Sales_Fact[[#This Row],[Unit_Price3]]*(1-Sales_Fact[[#This Row],[Discount4]])</f>
        <v>2971.0295999999998</v>
      </c>
      <c r="K1198" s="1">
        <f>Sales_Fact[[#This Row],[Quantity2]]*Sales_Fact[[#This Row],[Unit_Price3]]</f>
        <v>3001.04</v>
      </c>
      <c r="L1198" s="1">
        <f>Sales_Fact[[#This Row],[Gross Amount]]*Sales_Fact[[#This Row],[Discount4]]</f>
        <v>30.010400000000001</v>
      </c>
      <c r="M1198" s="1" t="str">
        <f>IF(Sales_Fact[[#This Row],[Total_Amount5]]&gt;1000,"High Value","Standard")</f>
        <v>High Value</v>
      </c>
      <c r="N1198" s="1" t="str">
        <f>_xlfn.XLOOKUP(D1198,Product_Dim!$A$2:$A$101,Product_Dim!$B$2:$B$101,"Not Found")</f>
        <v>Boxing Hand Wraps</v>
      </c>
      <c r="O1198" s="1" t="str">
        <f>_xlfn.XLOOKUP(D1198,Product_Dim!$A$2:$A$101,Product_Dim!$C$2:$C$101)</f>
        <v>Sports</v>
      </c>
      <c r="P1198" s="1">
        <f>_xlfn.XLOOKUP(D1198,Product_Dim!$A$2:$A$101,Product_Dim!$H$2:$H$101)</f>
        <v>190.29</v>
      </c>
      <c r="Q1198" s="1" t="str">
        <f>_xlfn.XLOOKUP(C1198,'Customer_Dim'!$A$2:$A$501,'Customer_Dim'!$I$2:$I$501)</f>
        <v>Gold</v>
      </c>
      <c r="R1198" s="1" t="str">
        <f>_xlfn.XLOOKUP(C1198,'Customer_Dim'!$A$2:$A$501,'Customer_Dim'!$D$2:$D$501)</f>
        <v>Female</v>
      </c>
      <c r="S1198" s="1" t="str">
        <f>_xlfn.XLOOKUP(C1198,'Customer_Dim'!$A$2:$A$501,'Customer_Dim'!$L$2:$L$501)</f>
        <v>Young</v>
      </c>
      <c r="T1198" s="1" t="str">
        <f>_xlfn.XLOOKUP(E1198,Store_Dim!$A$2:$A$21,Store_Dim!$C$2:$C$21)</f>
        <v>East</v>
      </c>
      <c r="U1198" s="1" t="str">
        <f>_xlfn.XLOOKUP(E1198,Store_Dim!$A$2:$A$21,Store_Dim!$E$2:$E$21)</f>
        <v>Flagship</v>
      </c>
      <c r="V1198" s="1">
        <f>Table8[[#This Row],[Cost]]*Table8[[#This Row],[Quantity]]</f>
        <v>761.16</v>
      </c>
      <c r="W1198" s="1">
        <f>Table8[[#This Row],[Total_Amount]]-Table8[[#This Row],[Total Cost]]</f>
        <v>2209.8696</v>
      </c>
    </row>
    <row r="1199" spans="1:23" hidden="1" x14ac:dyDescent="0.25">
      <c r="A1199" t="s">
        <v>2702</v>
      </c>
      <c r="B1199" s="3">
        <v>45876</v>
      </c>
      <c r="C1199" t="s">
        <v>920</v>
      </c>
      <c r="D1199" t="s">
        <v>1758</v>
      </c>
      <c r="E1199" t="s">
        <v>1892</v>
      </c>
      <c r="F1199" s="4">
        <f>IF(ISBLANK(Sales_Fact[[#This Row],[Quantity]]),MEDIAN(Sales_Fact[Quantity]),Sales_Fact[[#This Row],[Quantity]])</f>
        <v>4</v>
      </c>
      <c r="G1199" s="1">
        <f>IF(ISBLANK(Sales_Fact[[#This Row],[Unit_Price]]),MEDIAN(Sales_Fact[Unit_Price]),Sales_Fact[[#This Row],[Unit_Price]])</f>
        <v>294.38</v>
      </c>
      <c r="H1199" s="2">
        <f>IF(ISBLANK(Sales_Fact[[#This Row],[Discount]]),MEDIAN(Sales_Fact[Discount]),Sales_Fact[[#This Row],[Discount]])</f>
        <v>0.2</v>
      </c>
      <c r="I1199" t="s">
        <v>1868</v>
      </c>
      <c r="J1199" s="1">
        <f>Sales_Fact[[#This Row],[Quantity2]]*Sales_Fact[[#This Row],[Unit_Price3]]*(1-Sales_Fact[[#This Row],[Discount4]])</f>
        <v>942.01600000000008</v>
      </c>
      <c r="K1199" s="1">
        <f>Sales_Fact[[#This Row],[Quantity2]]*Sales_Fact[[#This Row],[Unit_Price3]]</f>
        <v>1177.52</v>
      </c>
      <c r="L1199" s="1">
        <f>Sales_Fact[[#This Row],[Gross Amount]]*Sales_Fact[[#This Row],[Discount4]]</f>
        <v>235.50400000000002</v>
      </c>
      <c r="M1199" s="1" t="str">
        <f>IF(Sales_Fact[[#This Row],[Total_Amount5]]&gt;1000,"High Value","Standard")</f>
        <v>Standard</v>
      </c>
      <c r="N1199" s="1" t="str">
        <f>_xlfn.XLOOKUP(D1199,Product_Dim!$A$2:$A$101,Product_Dim!$B$2:$B$101,"Not Found")</f>
        <v>Men's Sports Shorts</v>
      </c>
      <c r="O1199" s="1" t="str">
        <f>_xlfn.XLOOKUP(D1199,Product_Dim!$A$2:$A$101,Product_Dim!$C$2:$C$101)</f>
        <v>Clothing</v>
      </c>
      <c r="P1199" s="1">
        <f>_xlfn.XLOOKUP(D1199,Product_Dim!$A$2:$A$101,Product_Dim!$H$2:$H$101)</f>
        <v>218.22</v>
      </c>
      <c r="Q1199" s="1" t="str">
        <f>_xlfn.XLOOKUP(C1199,'Customer_Dim'!$A$2:$A$501,'Customer_Dim'!$I$2:$I$501)</f>
        <v>Gold</v>
      </c>
      <c r="R1199" s="1" t="str">
        <f>_xlfn.XLOOKUP(C1199,'Customer_Dim'!$A$2:$A$501,'Customer_Dim'!$D$2:$D$501)</f>
        <v>Female</v>
      </c>
      <c r="S1199" s="1" t="str">
        <f>_xlfn.XLOOKUP(C1199,'Customer_Dim'!$A$2:$A$501,'Customer_Dim'!$L$2:$L$501)</f>
        <v>Young</v>
      </c>
      <c r="T1199" s="1" t="str">
        <f>_xlfn.XLOOKUP(E1199,Store_Dim!$A$2:$A$21,Store_Dim!$C$2:$C$21)</f>
        <v>East</v>
      </c>
      <c r="U1199" s="1" t="str">
        <f>_xlfn.XLOOKUP(E1199,Store_Dim!$A$2:$A$21,Store_Dim!$E$2:$E$21)</f>
        <v>Online</v>
      </c>
      <c r="V1199" s="1">
        <f>Table8[[#This Row],[Cost]]*Table8[[#This Row],[Quantity]]</f>
        <v>872.88</v>
      </c>
      <c r="W1199" s="1">
        <f>Table8[[#This Row],[Total_Amount]]-Table8[[#This Row],[Total Cost]]</f>
        <v>69.136000000000081</v>
      </c>
    </row>
    <row r="1200" spans="1:23" hidden="1" x14ac:dyDescent="0.25">
      <c r="A1200" t="s">
        <v>1981</v>
      </c>
      <c r="B1200" s="3">
        <v>45587</v>
      </c>
      <c r="C1200" t="s">
        <v>920</v>
      </c>
      <c r="D1200" t="s">
        <v>1982</v>
      </c>
      <c r="E1200" t="s">
        <v>1860</v>
      </c>
      <c r="F1200" s="4">
        <f>IF(ISBLANK(Sales_Fact[[#This Row],[Quantity]]),MEDIAN(Sales_Fact[Quantity]),Sales_Fact[[#This Row],[Quantity]])</f>
        <v>3</v>
      </c>
      <c r="G1200" s="1">
        <f>IF(ISBLANK(Sales_Fact[[#This Row],[Unit_Price]]),MEDIAN(Sales_Fact[Unit_Price]),Sales_Fact[[#This Row],[Unit_Price]])</f>
        <v>583.52</v>
      </c>
      <c r="H1200" s="2">
        <f>IF(ISBLANK(Sales_Fact[[#This Row],[Discount]]),MEDIAN(Sales_Fact[Discount]),Sales_Fact[[#This Row],[Discount]])</f>
        <v>7.0000000000000007E-2</v>
      </c>
      <c r="I1200" t="s">
        <v>1864</v>
      </c>
      <c r="J1200" s="1">
        <f>Sales_Fact[[#This Row],[Quantity2]]*Sales_Fact[[#This Row],[Unit_Price3]]*(1-Sales_Fact[[#This Row],[Discount4]])</f>
        <v>1628.0207999999998</v>
      </c>
      <c r="K1200" s="1">
        <f>Sales_Fact[[#This Row],[Quantity2]]*Sales_Fact[[#This Row],[Unit_Price3]]</f>
        <v>1750.56</v>
      </c>
      <c r="L1200" s="1">
        <f>Sales_Fact[[#This Row],[Gross Amount]]*Sales_Fact[[#This Row],[Discount4]]</f>
        <v>122.53920000000001</v>
      </c>
      <c r="M1200" s="1" t="str">
        <f>IF(Sales_Fact[[#This Row],[Total_Amount5]]&gt;1000,"High Value","Standard")</f>
        <v>High Value</v>
      </c>
      <c r="N1200" s="1" t="str">
        <f>_xlfn.XLOOKUP(D1200,Product_Dim!$A$2:$A$101,Product_Dim!$B$2:$B$101,"Not Found")</f>
        <v>Men's Running Jacket</v>
      </c>
      <c r="O1200" s="1" t="str">
        <f>_xlfn.XLOOKUP(D1200,Product_Dim!$A$2:$A$101,Product_Dim!$C$2:$C$101)</f>
        <v>Clothing</v>
      </c>
      <c r="P1200" s="1">
        <f>_xlfn.XLOOKUP(D1200,Product_Dim!$A$2:$A$101,Product_Dim!$H$2:$H$101)</f>
        <v>364.67</v>
      </c>
      <c r="Q1200" s="1" t="str">
        <f>_xlfn.XLOOKUP(C1200,'Customer_Dim'!$A$2:$A$501,'Customer_Dim'!$I$2:$I$501)</f>
        <v>Gold</v>
      </c>
      <c r="R1200" s="1" t="str">
        <f>_xlfn.XLOOKUP(C1200,'Customer_Dim'!$A$2:$A$501,'Customer_Dim'!$D$2:$D$501)</f>
        <v>Female</v>
      </c>
      <c r="S1200" s="1" t="str">
        <f>_xlfn.XLOOKUP(C1200,'Customer_Dim'!$A$2:$A$501,'Customer_Dim'!$L$2:$L$501)</f>
        <v>Young</v>
      </c>
      <c r="T1200" s="1" t="str">
        <f>_xlfn.XLOOKUP(E1200,Store_Dim!$A$2:$A$21,Store_Dim!$C$2:$C$21)</f>
        <v>North</v>
      </c>
      <c r="U1200" s="1" t="str">
        <f>_xlfn.XLOOKUP(E1200,Store_Dim!$A$2:$A$21,Store_Dim!$E$2:$E$21)</f>
        <v>Outlet</v>
      </c>
      <c r="V1200" s="1">
        <f>Table8[[#This Row],[Cost]]*Table8[[#This Row],[Quantity]]</f>
        <v>1094.01</v>
      </c>
      <c r="W1200" s="1">
        <f>Table8[[#This Row],[Total_Amount]]-Table8[[#This Row],[Total Cost]]</f>
        <v>534.01079999999979</v>
      </c>
    </row>
    <row r="1201" spans="1:23" x14ac:dyDescent="0.25">
      <c r="A1201" t="s">
        <v>3633</v>
      </c>
      <c r="B1201" s="3">
        <v>45863</v>
      </c>
      <c r="C1201" t="s">
        <v>923</v>
      </c>
      <c r="D1201" t="s">
        <v>1731</v>
      </c>
      <c r="E1201" t="s">
        <v>1888</v>
      </c>
      <c r="F1201" s="4">
        <f>IF(ISBLANK(Sales_Fact[[#This Row],[Quantity]]),MEDIAN(Sales_Fact[Quantity]),Sales_Fact[[#This Row],[Quantity]])</f>
        <v>2</v>
      </c>
      <c r="G1201" s="21">
        <f>IF(ISBLANK(Sales_Fact[[#This Row],[Unit_Price]]),MEDIAN(Sales_Fact[Unit_Price]),Sales_Fact[[#This Row],[Unit_Price]])</f>
        <v>635.22</v>
      </c>
      <c r="H1201" s="2">
        <f>IF(ISBLANK(Sales_Fact[[#This Row],[Discount]]),MEDIAN(Sales_Fact[Discount]),Sales_Fact[[#This Row],[Discount]])</f>
        <v>0.3</v>
      </c>
      <c r="I1201" t="s">
        <v>1861</v>
      </c>
      <c r="J1201" s="21">
        <f>Sales_Fact[[#This Row],[Quantity2]]*Sales_Fact[[#This Row],[Unit_Price3]]*(1-Sales_Fact[[#This Row],[Discount4]])</f>
        <v>889.30799999999999</v>
      </c>
      <c r="K1201" s="21">
        <f>Sales_Fact[[#This Row],[Quantity2]]*Sales_Fact[[#This Row],[Unit_Price3]]</f>
        <v>1270.44</v>
      </c>
      <c r="L1201" s="21">
        <f>Sales_Fact[[#This Row],[Gross Amount]]*Sales_Fact[[#This Row],[Discount4]]</f>
        <v>381.13200000000001</v>
      </c>
      <c r="M1201" s="1" t="str">
        <f>IF(Sales_Fact[[#This Row],[Total_Amount5]]&gt;1000,"High Value","Standard")</f>
        <v>Standard</v>
      </c>
      <c r="N1201" s="1" t="str">
        <f>_xlfn.XLOOKUP(D1201,Product_Dim!$A$2:$A$101,Product_Dim!$B$2:$B$101,"Not Found")</f>
        <v>Luxury Perfume Spray</v>
      </c>
      <c r="O1201" s="1" t="str">
        <f>_xlfn.XLOOKUP(D1201,Product_Dim!$A$2:$A$101,Product_Dim!$C$2:$C$101)</f>
        <v>Beauty</v>
      </c>
      <c r="P1201" s="1">
        <f>_xlfn.XLOOKUP(D1201,Product_Dim!$A$2:$A$101,Product_Dim!$H$2:$H$101)</f>
        <v>482.75</v>
      </c>
      <c r="Q1201" s="1" t="str">
        <f>_xlfn.XLOOKUP(C1201,'Customer_Dim'!$A$2:$A$501,'Customer_Dim'!$I$2:$I$501)</f>
        <v>Gold</v>
      </c>
      <c r="R1201" s="1" t="str">
        <f>_xlfn.XLOOKUP(C1201,'Customer_Dim'!$A$2:$A$501,'Customer_Dim'!$D$2:$D$501)</f>
        <v>Male</v>
      </c>
      <c r="S1201" s="1" t="str">
        <f>_xlfn.XLOOKUP(C1201,'Customer_Dim'!$A$2:$A$501,'Customer_Dim'!$L$2:$L$501)</f>
        <v>Senior</v>
      </c>
      <c r="T1201" s="1" t="str">
        <f>_xlfn.XLOOKUP(E1201,Store_Dim!$A$2:$A$21,Store_Dim!$C$2:$C$21)</f>
        <v>North</v>
      </c>
      <c r="U1201" s="1" t="str">
        <f>_xlfn.XLOOKUP(E1201,Store_Dim!$A$2:$A$21,Store_Dim!$E$2:$E$21)</f>
        <v>Flagship</v>
      </c>
      <c r="V1201" s="21">
        <f>Table8[[#This Row],[Cost]]*Table8[[#This Row],[Quantity]]</f>
        <v>965.5</v>
      </c>
      <c r="W1201" s="21">
        <f>Table8[[#This Row],[Total_Amount]]-Table8[[#This Row],[Total Cost]]</f>
        <v>-76.192000000000007</v>
      </c>
    </row>
    <row r="1202" spans="1:23" hidden="1" x14ac:dyDescent="0.25">
      <c r="A1202" t="s">
        <v>2582</v>
      </c>
      <c r="B1202" s="3">
        <v>45497</v>
      </c>
      <c r="C1202" t="s">
        <v>923</v>
      </c>
      <c r="D1202" t="s">
        <v>1806</v>
      </c>
      <c r="E1202" t="s">
        <v>1870</v>
      </c>
      <c r="F1202" s="4">
        <f>IF(ISBLANK(Sales_Fact[[#This Row],[Quantity]]),MEDIAN(Sales_Fact[Quantity]),Sales_Fact[[#This Row],[Quantity]])</f>
        <v>1</v>
      </c>
      <c r="G1202" s="1">
        <f>IF(ISBLANK(Sales_Fact[[#This Row],[Unit_Price]]),MEDIAN(Sales_Fact[Unit_Price]),Sales_Fact[[#This Row],[Unit_Price]])</f>
        <v>743.55</v>
      </c>
      <c r="H1202" s="2">
        <f>IF(ISBLANK(Sales_Fact[[#This Row],[Discount]]),MEDIAN(Sales_Fact[Discount]),Sales_Fact[[#This Row],[Discount]])</f>
        <v>0.11</v>
      </c>
      <c r="I1202" t="s">
        <v>1864</v>
      </c>
      <c r="J1202" s="1">
        <f>Sales_Fact[[#This Row],[Quantity2]]*Sales_Fact[[#This Row],[Unit_Price3]]*(1-Sales_Fact[[#This Row],[Discount4]])</f>
        <v>661.7595</v>
      </c>
      <c r="K1202" s="1">
        <f>Sales_Fact[[#This Row],[Quantity2]]*Sales_Fact[[#This Row],[Unit_Price3]]</f>
        <v>743.55</v>
      </c>
      <c r="L1202" s="1">
        <f>Sales_Fact[[#This Row],[Gross Amount]]*Sales_Fact[[#This Row],[Discount4]]</f>
        <v>81.790499999999994</v>
      </c>
      <c r="M1202" s="1" t="str">
        <f>IF(Sales_Fact[[#This Row],[Total_Amount5]]&gt;1000,"High Value","Standard")</f>
        <v>Standard</v>
      </c>
      <c r="N1202" s="1" t="str">
        <f>_xlfn.XLOOKUP(D1202,Product_Dim!$A$2:$A$101,Product_Dim!$B$2:$B$101,"Not Found")</f>
        <v>Women's Beanie Hat</v>
      </c>
      <c r="O1202" s="1" t="str">
        <f>_xlfn.XLOOKUP(D1202,Product_Dim!$A$2:$A$101,Product_Dim!$C$2:$C$101)</f>
        <v>Clothing</v>
      </c>
      <c r="P1202" s="1">
        <f>_xlfn.XLOOKUP(D1202,Product_Dim!$A$2:$A$101,Product_Dim!$H$2:$H$101)</f>
        <v>119.57</v>
      </c>
      <c r="Q1202" s="1" t="str">
        <f>_xlfn.XLOOKUP(C1202,'Customer_Dim'!$A$2:$A$501,'Customer_Dim'!$I$2:$I$501)</f>
        <v>Gold</v>
      </c>
      <c r="R1202" s="1" t="str">
        <f>_xlfn.XLOOKUP(C1202,'Customer_Dim'!$A$2:$A$501,'Customer_Dim'!$D$2:$D$501)</f>
        <v>Male</v>
      </c>
      <c r="S1202" s="1" t="str">
        <f>_xlfn.XLOOKUP(C1202,'Customer_Dim'!$A$2:$A$501,'Customer_Dim'!$L$2:$L$501)</f>
        <v>Senior</v>
      </c>
      <c r="T1202" s="1" t="str">
        <f>_xlfn.XLOOKUP(E1202,Store_Dim!$A$2:$A$21,Store_Dim!$C$2:$C$21)</f>
        <v>North</v>
      </c>
      <c r="U1202" s="1" t="str">
        <f>_xlfn.XLOOKUP(E1202,Store_Dim!$A$2:$A$21,Store_Dim!$E$2:$E$21)</f>
        <v>Outlet</v>
      </c>
      <c r="V1202" s="1">
        <f>Table8[[#This Row],[Cost]]*Table8[[#This Row],[Quantity]]</f>
        <v>119.57</v>
      </c>
      <c r="W1202" s="1">
        <f>Table8[[#This Row],[Total_Amount]]-Table8[[#This Row],[Total Cost]]</f>
        <v>542.18949999999995</v>
      </c>
    </row>
    <row r="1203" spans="1:23" hidden="1" x14ac:dyDescent="0.25">
      <c r="A1203" t="s">
        <v>2321</v>
      </c>
      <c r="B1203" s="3">
        <v>45889</v>
      </c>
      <c r="C1203" t="s">
        <v>923</v>
      </c>
      <c r="D1203" t="s">
        <v>1982</v>
      </c>
      <c r="E1203" t="s">
        <v>1890</v>
      </c>
      <c r="F1203" s="4">
        <f>IF(ISBLANK(Sales_Fact[[#This Row],[Quantity]]),MEDIAN(Sales_Fact[Quantity]),Sales_Fact[[#This Row],[Quantity]])</f>
        <v>4</v>
      </c>
      <c r="G1203" s="1">
        <f>IF(ISBLANK(Sales_Fact[[#This Row],[Unit_Price]]),MEDIAN(Sales_Fact[Unit_Price]),Sales_Fact[[#This Row],[Unit_Price]])</f>
        <v>530.45000000000005</v>
      </c>
      <c r="H1203" s="2">
        <f>IF(ISBLANK(Sales_Fact[[#This Row],[Discount]]),MEDIAN(Sales_Fact[Discount]),Sales_Fact[[#This Row],[Discount]])</f>
        <v>0.13</v>
      </c>
      <c r="I1203" t="s">
        <v>1868</v>
      </c>
      <c r="J1203" s="1">
        <f>Sales_Fact[[#This Row],[Quantity2]]*Sales_Fact[[#This Row],[Unit_Price3]]*(1-Sales_Fact[[#This Row],[Discount4]])</f>
        <v>1845.9660000000001</v>
      </c>
      <c r="K1203" s="1">
        <f>Sales_Fact[[#This Row],[Quantity2]]*Sales_Fact[[#This Row],[Unit_Price3]]</f>
        <v>2121.8000000000002</v>
      </c>
      <c r="L1203" s="1">
        <f>Sales_Fact[[#This Row],[Gross Amount]]*Sales_Fact[[#This Row],[Discount4]]</f>
        <v>275.83400000000006</v>
      </c>
      <c r="M1203" s="1" t="str">
        <f>IF(Sales_Fact[[#This Row],[Total_Amount5]]&gt;1000,"High Value","Standard")</f>
        <v>High Value</v>
      </c>
      <c r="N1203" s="1" t="str">
        <f>_xlfn.XLOOKUP(D1203,Product_Dim!$A$2:$A$101,Product_Dim!$B$2:$B$101,"Not Found")</f>
        <v>Men's Running Jacket</v>
      </c>
      <c r="O1203" s="1" t="str">
        <f>_xlfn.XLOOKUP(D1203,Product_Dim!$A$2:$A$101,Product_Dim!$C$2:$C$101)</f>
        <v>Clothing</v>
      </c>
      <c r="P1203" s="1">
        <f>_xlfn.XLOOKUP(D1203,Product_Dim!$A$2:$A$101,Product_Dim!$H$2:$H$101)</f>
        <v>364.67</v>
      </c>
      <c r="Q1203" s="1" t="str">
        <f>_xlfn.XLOOKUP(C1203,'Customer_Dim'!$A$2:$A$501,'Customer_Dim'!$I$2:$I$501)</f>
        <v>Gold</v>
      </c>
      <c r="R1203" s="1" t="str">
        <f>_xlfn.XLOOKUP(C1203,'Customer_Dim'!$A$2:$A$501,'Customer_Dim'!$D$2:$D$501)</f>
        <v>Male</v>
      </c>
      <c r="S1203" s="1" t="str">
        <f>_xlfn.XLOOKUP(C1203,'Customer_Dim'!$A$2:$A$501,'Customer_Dim'!$L$2:$L$501)</f>
        <v>Senior</v>
      </c>
      <c r="T1203" s="1" t="str">
        <f>_xlfn.XLOOKUP(E1203,Store_Dim!$A$2:$A$21,Store_Dim!$C$2:$C$21)</f>
        <v>South</v>
      </c>
      <c r="U1203" s="1" t="str">
        <f>_xlfn.XLOOKUP(E1203,Store_Dim!$A$2:$A$21,Store_Dim!$E$2:$E$21)</f>
        <v>Flagship</v>
      </c>
      <c r="V1203" s="1">
        <f>Table8[[#This Row],[Cost]]*Table8[[#This Row],[Quantity]]</f>
        <v>1458.68</v>
      </c>
      <c r="W1203" s="1">
        <f>Table8[[#This Row],[Total_Amount]]-Table8[[#This Row],[Total Cost]]</f>
        <v>387.28600000000006</v>
      </c>
    </row>
    <row r="1204" spans="1:23" hidden="1" x14ac:dyDescent="0.25">
      <c r="A1204" t="s">
        <v>3609</v>
      </c>
      <c r="B1204" s="3">
        <v>45736</v>
      </c>
      <c r="C1204" t="s">
        <v>926</v>
      </c>
      <c r="D1204" t="s">
        <v>1680</v>
      </c>
      <c r="E1204" t="s">
        <v>1872</v>
      </c>
      <c r="F1204" s="4">
        <f>IF(ISBLANK(Sales_Fact[[#This Row],[Quantity]]),MEDIAN(Sales_Fact[Quantity]),Sales_Fact[[#This Row],[Quantity]])</f>
        <v>2</v>
      </c>
      <c r="G1204" s="1">
        <f>IF(ISBLANK(Sales_Fact[[#This Row],[Unit_Price]]),MEDIAN(Sales_Fact[Unit_Price]),Sales_Fact[[#This Row],[Unit_Price]])</f>
        <v>972.4</v>
      </c>
      <c r="H1204" s="2">
        <f>IF(ISBLANK(Sales_Fact[[#This Row],[Discount]]),MEDIAN(Sales_Fact[Discount]),Sales_Fact[[#This Row],[Discount]])</f>
        <v>0.06</v>
      </c>
      <c r="I1204" t="s">
        <v>1861</v>
      </c>
      <c r="J1204" s="1">
        <f>Sales_Fact[[#This Row],[Quantity2]]*Sales_Fact[[#This Row],[Unit_Price3]]*(1-Sales_Fact[[#This Row],[Discount4]])</f>
        <v>1828.1119999999999</v>
      </c>
      <c r="K1204" s="1">
        <f>Sales_Fact[[#This Row],[Quantity2]]*Sales_Fact[[#This Row],[Unit_Price3]]</f>
        <v>1944.8</v>
      </c>
      <c r="L1204" s="1">
        <f>Sales_Fact[[#This Row],[Gross Amount]]*Sales_Fact[[#This Row],[Discount4]]</f>
        <v>116.68799999999999</v>
      </c>
      <c r="M1204" s="1" t="str">
        <f>IF(Sales_Fact[[#This Row],[Total_Amount5]]&gt;1000,"High Value","Standard")</f>
        <v>High Value</v>
      </c>
      <c r="N1204" s="1" t="str">
        <f>_xlfn.XLOOKUP(D1204,Product_Dim!$A$2:$A$101,Product_Dim!$B$2:$B$101,"Not Found")</f>
        <v>USB External Hard Drive</v>
      </c>
      <c r="O1204" s="1" t="str">
        <f>_xlfn.XLOOKUP(D1204,Product_Dim!$A$2:$A$101,Product_Dim!$C$2:$C$101)</f>
        <v>Electronics</v>
      </c>
      <c r="P1204" s="1">
        <f>_xlfn.XLOOKUP(D1204,Product_Dim!$A$2:$A$101,Product_Dim!$H$2:$H$101)</f>
        <v>253.33</v>
      </c>
      <c r="Q1204" s="1" t="str">
        <f>_xlfn.XLOOKUP(C1204,'Customer_Dim'!$A$2:$A$501,'Customer_Dim'!$I$2:$I$501)</f>
        <v>Bronze</v>
      </c>
      <c r="R1204" s="1" t="str">
        <f>_xlfn.XLOOKUP(C1204,'Customer_Dim'!$A$2:$A$501,'Customer_Dim'!$D$2:$D$501)</f>
        <v>Male</v>
      </c>
      <c r="S1204" s="1" t="str">
        <f>_xlfn.XLOOKUP(C1204,'Customer_Dim'!$A$2:$A$501,'Customer_Dim'!$L$2:$L$501)</f>
        <v>Middle Age</v>
      </c>
      <c r="T1204" s="1" t="str">
        <f>_xlfn.XLOOKUP(E1204,Store_Dim!$A$2:$A$21,Store_Dim!$C$2:$C$21)</f>
        <v>South</v>
      </c>
      <c r="U1204" s="1" t="str">
        <f>_xlfn.XLOOKUP(E1204,Store_Dim!$A$2:$A$21,Store_Dim!$E$2:$E$21)</f>
        <v>Online</v>
      </c>
      <c r="V1204" s="1">
        <f>Table8[[#This Row],[Cost]]*Table8[[#This Row],[Quantity]]</f>
        <v>506.66</v>
      </c>
      <c r="W1204" s="1">
        <f>Table8[[#This Row],[Total_Amount]]-Table8[[#This Row],[Total Cost]]</f>
        <v>1321.4519999999998</v>
      </c>
    </row>
    <row r="1205" spans="1:23" hidden="1" x14ac:dyDescent="0.25">
      <c r="A1205" t="s">
        <v>3327</v>
      </c>
      <c r="B1205" s="3">
        <v>45322</v>
      </c>
      <c r="C1205" t="s">
        <v>932</v>
      </c>
      <c r="D1205" t="s">
        <v>1830</v>
      </c>
      <c r="E1205" t="s">
        <v>1872</v>
      </c>
      <c r="F1205" s="4">
        <f>IF(ISBLANK(Sales_Fact[[#This Row],[Quantity]]),MEDIAN(Sales_Fact[Quantity]),Sales_Fact[[#This Row],[Quantity]])</f>
        <v>3</v>
      </c>
      <c r="G1205" s="1">
        <f>IF(ISBLANK(Sales_Fact[[#This Row],[Unit_Price]]),MEDIAN(Sales_Fact[Unit_Price]),Sales_Fact[[#This Row],[Unit_Price]])</f>
        <v>197.93</v>
      </c>
      <c r="H1205" s="2">
        <f>IF(ISBLANK(Sales_Fact[[#This Row],[Discount]]),MEDIAN(Sales_Fact[Discount]),Sales_Fact[[#This Row],[Discount]])</f>
        <v>0</v>
      </c>
      <c r="I1205" t="s">
        <v>1868</v>
      </c>
      <c r="J1205" s="1">
        <f>Sales_Fact[[#This Row],[Quantity2]]*Sales_Fact[[#This Row],[Unit_Price3]]*(1-Sales_Fact[[#This Row],[Discount4]])</f>
        <v>593.79</v>
      </c>
      <c r="K1205" s="1">
        <f>Sales_Fact[[#This Row],[Quantity2]]*Sales_Fact[[#This Row],[Unit_Price3]]</f>
        <v>593.79</v>
      </c>
      <c r="L1205" s="1">
        <f>Sales_Fact[[#This Row],[Gross Amount]]*Sales_Fact[[#This Row],[Discount4]]</f>
        <v>0</v>
      </c>
      <c r="M1205" s="1" t="str">
        <f>IF(Sales_Fact[[#This Row],[Total_Amount5]]&gt;1000,"High Value","Standard")</f>
        <v>Standard</v>
      </c>
      <c r="N1205" s="1" t="str">
        <f>_xlfn.XLOOKUP(D1205,Product_Dim!$A$2:$A$101,Product_Dim!$B$2:$B$101,"Not Found")</f>
        <v>USB-C Laptop Charger</v>
      </c>
      <c r="O1205" s="1" t="str">
        <f>_xlfn.XLOOKUP(D1205,Product_Dim!$A$2:$A$101,Product_Dim!$C$2:$C$101)</f>
        <v>Electronics</v>
      </c>
      <c r="P1205" s="1">
        <f>_xlfn.XLOOKUP(D1205,Product_Dim!$A$2:$A$101,Product_Dim!$H$2:$H$101)</f>
        <v>377.52</v>
      </c>
      <c r="Q1205" s="1" t="str">
        <f>_xlfn.XLOOKUP(C1205,'Customer_Dim'!$A$2:$A$501,'Customer_Dim'!$I$2:$I$501)</f>
        <v>Bronze</v>
      </c>
      <c r="R1205" s="1" t="str">
        <f>_xlfn.XLOOKUP(C1205,'Customer_Dim'!$A$2:$A$501,'Customer_Dim'!$D$2:$D$501)</f>
        <v>Female</v>
      </c>
      <c r="S1205" s="1" t="str">
        <f>_xlfn.XLOOKUP(C1205,'Customer_Dim'!$A$2:$A$501,'Customer_Dim'!$L$2:$L$501)</f>
        <v>Middle Age</v>
      </c>
      <c r="T1205" s="1" t="str">
        <f>_xlfn.XLOOKUP(E1205,Store_Dim!$A$2:$A$21,Store_Dim!$C$2:$C$21)</f>
        <v>South</v>
      </c>
      <c r="U1205" s="1" t="str">
        <f>_xlfn.XLOOKUP(E1205,Store_Dim!$A$2:$A$21,Store_Dim!$E$2:$E$21)</f>
        <v>Online</v>
      </c>
      <c r="V1205" s="1">
        <f>Table8[[#This Row],[Cost]]*Table8[[#This Row],[Quantity]]</f>
        <v>1132.56</v>
      </c>
      <c r="W1205" s="1">
        <f>Table8[[#This Row],[Total_Amount]]-Table8[[#This Row],[Total Cost]]</f>
        <v>-538.77</v>
      </c>
    </row>
    <row r="1206" spans="1:23" hidden="1" x14ac:dyDescent="0.25">
      <c r="A1206" t="s">
        <v>3776</v>
      </c>
      <c r="B1206" s="3">
        <v>45740</v>
      </c>
      <c r="C1206" t="s">
        <v>932</v>
      </c>
      <c r="D1206" t="s">
        <v>1982</v>
      </c>
      <c r="E1206" t="s">
        <v>1866</v>
      </c>
      <c r="F1206" s="4">
        <f>IF(ISBLANK(Sales_Fact[[#This Row],[Quantity]]),MEDIAN(Sales_Fact[Quantity]),Sales_Fact[[#This Row],[Quantity]])</f>
        <v>4</v>
      </c>
      <c r="G1206" s="1">
        <f>IF(ISBLANK(Sales_Fact[[#This Row],[Unit_Price]]),MEDIAN(Sales_Fact[Unit_Price]),Sales_Fact[[#This Row],[Unit_Price]])</f>
        <v>565.51</v>
      </c>
      <c r="H1206" s="2">
        <f>IF(ISBLANK(Sales_Fact[[#This Row],[Discount]]),MEDIAN(Sales_Fact[Discount]),Sales_Fact[[#This Row],[Discount]])</f>
        <v>0.16</v>
      </c>
      <c r="I1206" t="s">
        <v>1861</v>
      </c>
      <c r="J1206" s="1">
        <f>Sales_Fact[[#This Row],[Quantity2]]*Sales_Fact[[#This Row],[Unit_Price3]]*(1-Sales_Fact[[#This Row],[Discount4]])</f>
        <v>1900.1135999999999</v>
      </c>
      <c r="K1206" s="1">
        <f>Sales_Fact[[#This Row],[Quantity2]]*Sales_Fact[[#This Row],[Unit_Price3]]</f>
        <v>2262.04</v>
      </c>
      <c r="L1206" s="1">
        <f>Sales_Fact[[#This Row],[Gross Amount]]*Sales_Fact[[#This Row],[Discount4]]</f>
        <v>361.9264</v>
      </c>
      <c r="M1206" s="1" t="str">
        <f>IF(Sales_Fact[[#This Row],[Total_Amount5]]&gt;1000,"High Value","Standard")</f>
        <v>High Value</v>
      </c>
      <c r="N1206" s="1" t="str">
        <f>_xlfn.XLOOKUP(D1206,Product_Dim!$A$2:$A$101,Product_Dim!$B$2:$B$101,"Not Found")</f>
        <v>Men's Running Jacket</v>
      </c>
      <c r="O1206" s="1" t="str">
        <f>_xlfn.XLOOKUP(D1206,Product_Dim!$A$2:$A$101,Product_Dim!$C$2:$C$101)</f>
        <v>Clothing</v>
      </c>
      <c r="P1206" s="1">
        <f>_xlfn.XLOOKUP(D1206,Product_Dim!$A$2:$A$101,Product_Dim!$H$2:$H$101)</f>
        <v>364.67</v>
      </c>
      <c r="Q1206" s="1" t="str">
        <f>_xlfn.XLOOKUP(C1206,'Customer_Dim'!$A$2:$A$501,'Customer_Dim'!$I$2:$I$501)</f>
        <v>Bronze</v>
      </c>
      <c r="R1206" s="1" t="str">
        <f>_xlfn.XLOOKUP(C1206,'Customer_Dim'!$A$2:$A$501,'Customer_Dim'!$D$2:$D$501)</f>
        <v>Female</v>
      </c>
      <c r="S1206" s="1" t="str">
        <f>_xlfn.XLOOKUP(C1206,'Customer_Dim'!$A$2:$A$501,'Customer_Dim'!$L$2:$L$501)</f>
        <v>Middle Age</v>
      </c>
      <c r="T1206" s="1" t="str">
        <f>_xlfn.XLOOKUP(E1206,Store_Dim!$A$2:$A$21,Store_Dim!$C$2:$C$21)</f>
        <v>West</v>
      </c>
      <c r="U1206" s="1" t="str">
        <f>_xlfn.XLOOKUP(E1206,Store_Dim!$A$2:$A$21,Store_Dim!$E$2:$E$21)</f>
        <v>Online</v>
      </c>
      <c r="V1206" s="1">
        <f>Table8[[#This Row],[Cost]]*Table8[[#This Row],[Quantity]]</f>
        <v>1458.68</v>
      </c>
      <c r="W1206" s="1">
        <f>Table8[[#This Row],[Total_Amount]]-Table8[[#This Row],[Total Cost]]</f>
        <v>441.43359999999984</v>
      </c>
    </row>
    <row r="1207" spans="1:23" hidden="1" x14ac:dyDescent="0.25">
      <c r="A1207" t="s">
        <v>2909</v>
      </c>
      <c r="B1207" s="3">
        <v>45415</v>
      </c>
      <c r="C1207" t="s">
        <v>935</v>
      </c>
      <c r="D1207" t="s">
        <v>1716</v>
      </c>
      <c r="E1207" t="s">
        <v>1904</v>
      </c>
      <c r="F1207" s="4">
        <f>IF(ISBLANK(Sales_Fact[[#This Row],[Quantity]]),MEDIAN(Sales_Fact[Quantity]),Sales_Fact[[#This Row],[Quantity]])</f>
        <v>4</v>
      </c>
      <c r="G1207" s="1">
        <f>IF(ISBLANK(Sales_Fact[[#This Row],[Unit_Price]]),MEDIAN(Sales_Fact[Unit_Price]),Sales_Fact[[#This Row],[Unit_Price]])</f>
        <v>983.38</v>
      </c>
      <c r="H1207" s="2">
        <f>IF(ISBLANK(Sales_Fact[[#This Row],[Discount]]),MEDIAN(Sales_Fact[Discount]),Sales_Fact[[#This Row],[Discount]])</f>
        <v>0.25</v>
      </c>
      <c r="I1207" t="s">
        <v>1864</v>
      </c>
      <c r="J1207" s="1">
        <f>Sales_Fact[[#This Row],[Quantity2]]*Sales_Fact[[#This Row],[Unit_Price3]]*(1-Sales_Fact[[#This Row],[Discount4]])</f>
        <v>2950.14</v>
      </c>
      <c r="K1207" s="1">
        <f>Sales_Fact[[#This Row],[Quantity2]]*Sales_Fact[[#This Row],[Unit_Price3]]</f>
        <v>3933.52</v>
      </c>
      <c r="L1207" s="1">
        <f>Sales_Fact[[#This Row],[Gross Amount]]*Sales_Fact[[#This Row],[Discount4]]</f>
        <v>983.38</v>
      </c>
      <c r="M1207" s="1" t="str">
        <f>IF(Sales_Fact[[#This Row],[Total_Amount5]]&gt;1000,"High Value","Standard")</f>
        <v>High Value</v>
      </c>
      <c r="N1207" s="1" t="str">
        <f>_xlfn.XLOOKUP(D1207,Product_Dim!$A$2:$A$101,Product_Dim!$B$2:$B$101,"Not Found")</f>
        <v>Ceramic Plant Pot</v>
      </c>
      <c r="O1207" s="1" t="str">
        <f>_xlfn.XLOOKUP(D1207,Product_Dim!$A$2:$A$101,Product_Dim!$C$2:$C$101)</f>
        <v>Home</v>
      </c>
      <c r="P1207" s="1">
        <f>_xlfn.XLOOKUP(D1207,Product_Dim!$A$2:$A$101,Product_Dim!$H$2:$H$101)</f>
        <v>81.75</v>
      </c>
      <c r="Q1207" s="1" t="str">
        <f>_xlfn.XLOOKUP(C1207,'Customer_Dim'!$A$2:$A$501,'Customer_Dim'!$I$2:$I$501)</f>
        <v>Silver</v>
      </c>
      <c r="R1207" s="1" t="str">
        <f>_xlfn.XLOOKUP(C1207,'Customer_Dim'!$A$2:$A$501,'Customer_Dim'!$D$2:$D$501)</f>
        <v>Male</v>
      </c>
      <c r="S1207" s="1" t="str">
        <f>_xlfn.XLOOKUP(C1207,'Customer_Dim'!$A$2:$A$501,'Customer_Dim'!$L$2:$L$501)</f>
        <v>Middle Age</v>
      </c>
      <c r="T1207" s="1" t="str">
        <f>_xlfn.XLOOKUP(E1207,Store_Dim!$A$2:$A$21,Store_Dim!$C$2:$C$21)</f>
        <v>East</v>
      </c>
      <c r="U1207" s="1" t="str">
        <f>_xlfn.XLOOKUP(E1207,Store_Dim!$A$2:$A$21,Store_Dim!$E$2:$E$21)</f>
        <v>Online</v>
      </c>
      <c r="V1207" s="1">
        <f>Table8[[#This Row],[Cost]]*Table8[[#This Row],[Quantity]]</f>
        <v>327</v>
      </c>
      <c r="W1207" s="1">
        <f>Table8[[#This Row],[Total_Amount]]-Table8[[#This Row],[Total Cost]]</f>
        <v>2623.14</v>
      </c>
    </row>
    <row r="1208" spans="1:23" hidden="1" x14ac:dyDescent="0.25">
      <c r="A1208" t="s">
        <v>3788</v>
      </c>
      <c r="B1208" s="3">
        <v>45329</v>
      </c>
      <c r="C1208" t="s">
        <v>935</v>
      </c>
      <c r="D1208" t="s">
        <v>1552</v>
      </c>
      <c r="E1208" t="s">
        <v>1913</v>
      </c>
      <c r="F1208" s="4">
        <f>IF(ISBLANK(Sales_Fact[[#This Row],[Quantity]]),MEDIAN(Sales_Fact[Quantity]),Sales_Fact[[#This Row],[Quantity]])</f>
        <v>1</v>
      </c>
      <c r="G1208" s="1">
        <f>IF(ISBLANK(Sales_Fact[[#This Row],[Unit_Price]]),MEDIAN(Sales_Fact[Unit_Price]),Sales_Fact[[#This Row],[Unit_Price]])</f>
        <v>955.06</v>
      </c>
      <c r="H1208" s="2">
        <f>IF(ISBLANK(Sales_Fact[[#This Row],[Discount]]),MEDIAN(Sales_Fact[Discount]),Sales_Fact[[#This Row],[Discount]])</f>
        <v>0.14000000000000001</v>
      </c>
      <c r="I1208" t="s">
        <v>1861</v>
      </c>
      <c r="J1208" s="1">
        <f>Sales_Fact[[#This Row],[Quantity2]]*Sales_Fact[[#This Row],[Unit_Price3]]*(1-Sales_Fact[[#This Row],[Discount4]])</f>
        <v>821.35159999999996</v>
      </c>
      <c r="K1208" s="1">
        <f>Sales_Fact[[#This Row],[Quantity2]]*Sales_Fact[[#This Row],[Unit_Price3]]</f>
        <v>955.06</v>
      </c>
      <c r="L1208" s="1">
        <f>Sales_Fact[[#This Row],[Gross Amount]]*Sales_Fact[[#This Row],[Discount4]]</f>
        <v>133.70840000000001</v>
      </c>
      <c r="M1208" s="1" t="str">
        <f>IF(Sales_Fact[[#This Row],[Total_Amount5]]&gt;1000,"High Value","Standard")</f>
        <v>Standard</v>
      </c>
      <c r="N1208" s="1" t="str">
        <f>_xlfn.XLOOKUP(D1208,Product_Dim!$A$2:$A$101,Product_Dim!$B$2:$B$101,"Not Found")</f>
        <v>Men's Graphic T-Shirt</v>
      </c>
      <c r="O1208" s="1" t="str">
        <f>_xlfn.XLOOKUP(D1208,Product_Dim!$A$2:$A$101,Product_Dim!$C$2:$C$101)</f>
        <v>Clothing</v>
      </c>
      <c r="P1208" s="1">
        <f>_xlfn.XLOOKUP(D1208,Product_Dim!$A$2:$A$101,Product_Dim!$H$2:$H$101)</f>
        <v>342.56</v>
      </c>
      <c r="Q1208" s="1" t="str">
        <f>_xlfn.XLOOKUP(C1208,'Customer_Dim'!$A$2:$A$501,'Customer_Dim'!$I$2:$I$501)</f>
        <v>Silver</v>
      </c>
      <c r="R1208" s="1" t="str">
        <f>_xlfn.XLOOKUP(C1208,'Customer_Dim'!$A$2:$A$501,'Customer_Dim'!$D$2:$D$501)</f>
        <v>Male</v>
      </c>
      <c r="S1208" s="1" t="str">
        <f>_xlfn.XLOOKUP(C1208,'Customer_Dim'!$A$2:$A$501,'Customer_Dim'!$L$2:$L$501)</f>
        <v>Middle Age</v>
      </c>
      <c r="T1208" s="1" t="str">
        <f>_xlfn.XLOOKUP(E1208,Store_Dim!$A$2:$A$21,Store_Dim!$C$2:$C$21)</f>
        <v>North</v>
      </c>
      <c r="U1208" s="1" t="str">
        <f>_xlfn.XLOOKUP(E1208,Store_Dim!$A$2:$A$21,Store_Dim!$E$2:$E$21)</f>
        <v>Online</v>
      </c>
      <c r="V1208" s="1">
        <f>Table8[[#This Row],[Cost]]*Table8[[#This Row],[Quantity]]</f>
        <v>342.56</v>
      </c>
      <c r="W1208" s="1">
        <f>Table8[[#This Row],[Total_Amount]]-Table8[[#This Row],[Total Cost]]</f>
        <v>478.79159999999996</v>
      </c>
    </row>
    <row r="1209" spans="1:23" hidden="1" x14ac:dyDescent="0.25">
      <c r="A1209" t="s">
        <v>3617</v>
      </c>
      <c r="B1209" s="3">
        <v>45296</v>
      </c>
      <c r="C1209" t="s">
        <v>935</v>
      </c>
      <c r="D1209" t="s">
        <v>1552</v>
      </c>
      <c r="E1209" t="s">
        <v>1881</v>
      </c>
      <c r="F1209" s="4">
        <f>IF(ISBLANK(Sales_Fact[[#This Row],[Quantity]]),MEDIAN(Sales_Fact[Quantity]),Sales_Fact[[#This Row],[Quantity]])</f>
        <v>3</v>
      </c>
      <c r="G1209" s="1">
        <f>IF(ISBLANK(Sales_Fact[[#This Row],[Unit_Price]]),MEDIAN(Sales_Fact[Unit_Price]),Sales_Fact[[#This Row],[Unit_Price]])</f>
        <v>597.46</v>
      </c>
      <c r="H1209" s="2">
        <f>IF(ISBLANK(Sales_Fact[[#This Row],[Discount]]),MEDIAN(Sales_Fact[Discount]),Sales_Fact[[#This Row],[Discount]])</f>
        <v>0.02</v>
      </c>
      <c r="I1209" t="s">
        <v>1868</v>
      </c>
      <c r="J1209" s="1">
        <f>Sales_Fact[[#This Row],[Quantity2]]*Sales_Fact[[#This Row],[Unit_Price3]]*(1-Sales_Fact[[#This Row],[Discount4]])</f>
        <v>1756.5324000000001</v>
      </c>
      <c r="K1209" s="1">
        <f>Sales_Fact[[#This Row],[Quantity2]]*Sales_Fact[[#This Row],[Unit_Price3]]</f>
        <v>1792.38</v>
      </c>
      <c r="L1209" s="1">
        <f>Sales_Fact[[#This Row],[Gross Amount]]*Sales_Fact[[#This Row],[Discount4]]</f>
        <v>35.8476</v>
      </c>
      <c r="M1209" s="1" t="str">
        <f>IF(Sales_Fact[[#This Row],[Total_Amount5]]&gt;1000,"High Value","Standard")</f>
        <v>High Value</v>
      </c>
      <c r="N1209" s="1" t="str">
        <f>_xlfn.XLOOKUP(D1209,Product_Dim!$A$2:$A$101,Product_Dim!$B$2:$B$101,"Not Found")</f>
        <v>Men's Graphic T-Shirt</v>
      </c>
      <c r="O1209" s="1" t="str">
        <f>_xlfn.XLOOKUP(D1209,Product_Dim!$A$2:$A$101,Product_Dim!$C$2:$C$101)</f>
        <v>Clothing</v>
      </c>
      <c r="P1209" s="1">
        <f>_xlfn.XLOOKUP(D1209,Product_Dim!$A$2:$A$101,Product_Dim!$H$2:$H$101)</f>
        <v>342.56</v>
      </c>
      <c r="Q1209" s="1" t="str">
        <f>_xlfn.XLOOKUP(C1209,'Customer_Dim'!$A$2:$A$501,'Customer_Dim'!$I$2:$I$501)</f>
        <v>Silver</v>
      </c>
      <c r="R1209" s="1" t="str">
        <f>_xlfn.XLOOKUP(C1209,'Customer_Dim'!$A$2:$A$501,'Customer_Dim'!$D$2:$D$501)</f>
        <v>Male</v>
      </c>
      <c r="S1209" s="1" t="str">
        <f>_xlfn.XLOOKUP(C1209,'Customer_Dim'!$A$2:$A$501,'Customer_Dim'!$L$2:$L$501)</f>
        <v>Middle Age</v>
      </c>
      <c r="T1209" s="1" t="str">
        <f>_xlfn.XLOOKUP(E1209,Store_Dim!$A$2:$A$21,Store_Dim!$C$2:$C$21)</f>
        <v>South</v>
      </c>
      <c r="U1209" s="1" t="str">
        <f>_xlfn.XLOOKUP(E1209,Store_Dim!$A$2:$A$21,Store_Dim!$E$2:$E$21)</f>
        <v>Outlet</v>
      </c>
      <c r="V1209" s="1">
        <f>Table8[[#This Row],[Cost]]*Table8[[#This Row],[Quantity]]</f>
        <v>1027.68</v>
      </c>
      <c r="W1209" s="1">
        <f>Table8[[#This Row],[Total_Amount]]-Table8[[#This Row],[Total Cost]]</f>
        <v>728.85239999999999</v>
      </c>
    </row>
    <row r="1210" spans="1:23" hidden="1" x14ac:dyDescent="0.25">
      <c r="A1210" t="s">
        <v>2674</v>
      </c>
      <c r="B1210" s="3">
        <v>45602</v>
      </c>
      <c r="C1210" t="s">
        <v>935</v>
      </c>
      <c r="D1210" t="s">
        <v>1848</v>
      </c>
      <c r="E1210" t="s">
        <v>1860</v>
      </c>
      <c r="F1210" s="4">
        <f>IF(ISBLANK(Sales_Fact[[#This Row],[Quantity]]),MEDIAN(Sales_Fact[Quantity]),Sales_Fact[[#This Row],[Quantity]])</f>
        <v>3</v>
      </c>
      <c r="G1210" s="1">
        <f>IF(ISBLANK(Sales_Fact[[#This Row],[Unit_Price]]),MEDIAN(Sales_Fact[Unit_Price]),Sales_Fact[[#This Row],[Unit_Price]])</f>
        <v>581.09</v>
      </c>
      <c r="H1210" s="2">
        <f>IF(ISBLANK(Sales_Fact[[#This Row],[Discount]]),MEDIAN(Sales_Fact[Discount]),Sales_Fact[[#This Row],[Discount]])</f>
        <v>0.1</v>
      </c>
      <c r="I1210" t="s">
        <v>1864</v>
      </c>
      <c r="J1210" s="1">
        <f>Sales_Fact[[#This Row],[Quantity2]]*Sales_Fact[[#This Row],[Unit_Price3]]*(1-Sales_Fact[[#This Row],[Discount4]])</f>
        <v>1568.943</v>
      </c>
      <c r="K1210" s="1">
        <f>Sales_Fact[[#This Row],[Quantity2]]*Sales_Fact[[#This Row],[Unit_Price3]]</f>
        <v>1743.27</v>
      </c>
      <c r="L1210" s="1">
        <f>Sales_Fact[[#This Row],[Gross Amount]]*Sales_Fact[[#This Row],[Discount4]]</f>
        <v>174.327</v>
      </c>
      <c r="M1210" s="1" t="str">
        <f>IF(Sales_Fact[[#This Row],[Total_Amount5]]&gt;1000,"High Value","Standard")</f>
        <v>High Value</v>
      </c>
      <c r="N1210" s="1" t="str">
        <f>_xlfn.XLOOKUP(D1210,Product_Dim!$A$2:$A$101,Product_Dim!$B$2:$B$101,"Not Found")</f>
        <v>Stainless Steel Cookware Set</v>
      </c>
      <c r="O1210" s="1" t="str">
        <f>_xlfn.XLOOKUP(D1210,Product_Dim!$A$2:$A$101,Product_Dim!$C$2:$C$101)</f>
        <v>Home</v>
      </c>
      <c r="P1210" s="1">
        <f>_xlfn.XLOOKUP(D1210,Product_Dim!$A$2:$A$101,Product_Dim!$H$2:$H$101)</f>
        <v>201.41</v>
      </c>
      <c r="Q1210" s="1" t="str">
        <f>_xlfn.XLOOKUP(C1210,'Customer_Dim'!$A$2:$A$501,'Customer_Dim'!$I$2:$I$501)</f>
        <v>Silver</v>
      </c>
      <c r="R1210" s="1" t="str">
        <f>_xlfn.XLOOKUP(C1210,'Customer_Dim'!$A$2:$A$501,'Customer_Dim'!$D$2:$D$501)</f>
        <v>Male</v>
      </c>
      <c r="S1210" s="1" t="str">
        <f>_xlfn.XLOOKUP(C1210,'Customer_Dim'!$A$2:$A$501,'Customer_Dim'!$L$2:$L$501)</f>
        <v>Middle Age</v>
      </c>
      <c r="T1210" s="1" t="str">
        <f>_xlfn.XLOOKUP(E1210,Store_Dim!$A$2:$A$21,Store_Dim!$C$2:$C$21)</f>
        <v>North</v>
      </c>
      <c r="U1210" s="1" t="str">
        <f>_xlfn.XLOOKUP(E1210,Store_Dim!$A$2:$A$21,Store_Dim!$E$2:$E$21)</f>
        <v>Outlet</v>
      </c>
      <c r="V1210" s="1">
        <f>Table8[[#This Row],[Cost]]*Table8[[#This Row],[Quantity]]</f>
        <v>604.23</v>
      </c>
      <c r="W1210" s="1">
        <f>Table8[[#This Row],[Total_Amount]]-Table8[[#This Row],[Total Cost]]</f>
        <v>964.71299999999997</v>
      </c>
    </row>
    <row r="1211" spans="1:23" hidden="1" x14ac:dyDescent="0.25">
      <c r="A1211" t="s">
        <v>3630</v>
      </c>
      <c r="B1211" s="3">
        <v>45556</v>
      </c>
      <c r="C1211" t="s">
        <v>938</v>
      </c>
      <c r="D1211" t="s">
        <v>1770</v>
      </c>
      <c r="E1211" t="s">
        <v>1860</v>
      </c>
      <c r="F1211" s="4">
        <f>IF(ISBLANK(Sales_Fact[[#This Row],[Quantity]]),MEDIAN(Sales_Fact[Quantity]),Sales_Fact[[#This Row],[Quantity]])</f>
        <v>4</v>
      </c>
      <c r="G1211" s="1">
        <f>IF(ISBLANK(Sales_Fact[[#This Row],[Unit_Price]]),MEDIAN(Sales_Fact[Unit_Price]),Sales_Fact[[#This Row],[Unit_Price]])</f>
        <v>153.94999999999999</v>
      </c>
      <c r="H1211" s="2">
        <f>IF(ISBLANK(Sales_Fact[[#This Row],[Discount]]),MEDIAN(Sales_Fact[Discount]),Sales_Fact[[#This Row],[Discount]])</f>
        <v>0.11</v>
      </c>
      <c r="I1211" t="s">
        <v>1861</v>
      </c>
      <c r="J1211" s="1">
        <f>Sales_Fact[[#This Row],[Quantity2]]*Sales_Fact[[#This Row],[Unit_Price3]]*(1-Sales_Fact[[#This Row],[Discount4]])</f>
        <v>548.06200000000001</v>
      </c>
      <c r="K1211" s="1">
        <f>Sales_Fact[[#This Row],[Quantity2]]*Sales_Fact[[#This Row],[Unit_Price3]]</f>
        <v>615.79999999999995</v>
      </c>
      <c r="L1211" s="1">
        <f>Sales_Fact[[#This Row],[Gross Amount]]*Sales_Fact[[#This Row],[Discount4]]</f>
        <v>67.738</v>
      </c>
      <c r="M1211" s="1" t="str">
        <f>IF(Sales_Fact[[#This Row],[Total_Amount5]]&gt;1000,"High Value","Standard")</f>
        <v>Standard</v>
      </c>
      <c r="N1211" s="1" t="str">
        <f>_xlfn.XLOOKUP(D1211,Product_Dim!$A$2:$A$101,Product_Dim!$B$2:$B$101,"Not Found")</f>
        <v>Shin Guards – Adult</v>
      </c>
      <c r="O1211" s="1" t="str">
        <f>_xlfn.XLOOKUP(D1211,Product_Dim!$A$2:$A$101,Product_Dim!$C$2:$C$101)</f>
        <v>Sports</v>
      </c>
      <c r="P1211" s="1">
        <f>_xlfn.XLOOKUP(D1211,Product_Dim!$A$2:$A$101,Product_Dim!$H$2:$H$101)</f>
        <v>107.06</v>
      </c>
      <c r="Q1211" s="1" t="str">
        <f>_xlfn.XLOOKUP(C1211,'Customer_Dim'!$A$2:$A$501,'Customer_Dim'!$I$2:$I$501)</f>
        <v>Platinum</v>
      </c>
      <c r="R1211" s="1" t="str">
        <f>_xlfn.XLOOKUP(C1211,'Customer_Dim'!$A$2:$A$501,'Customer_Dim'!$D$2:$D$501)</f>
        <v>Female</v>
      </c>
      <c r="S1211" s="1" t="str">
        <f>_xlfn.XLOOKUP(C1211,'Customer_Dim'!$A$2:$A$501,'Customer_Dim'!$L$2:$L$501)</f>
        <v>Senior</v>
      </c>
      <c r="T1211" s="1" t="str">
        <f>_xlfn.XLOOKUP(E1211,Store_Dim!$A$2:$A$21,Store_Dim!$C$2:$C$21)</f>
        <v>North</v>
      </c>
      <c r="U1211" s="1" t="str">
        <f>_xlfn.XLOOKUP(E1211,Store_Dim!$A$2:$A$21,Store_Dim!$E$2:$E$21)</f>
        <v>Outlet</v>
      </c>
      <c r="V1211" s="1">
        <f>Table8[[#This Row],[Cost]]*Table8[[#This Row],[Quantity]]</f>
        <v>428.24</v>
      </c>
      <c r="W1211" s="1">
        <f>Table8[[#This Row],[Total_Amount]]-Table8[[#This Row],[Total Cost]]</f>
        <v>119.822</v>
      </c>
    </row>
    <row r="1212" spans="1:23" hidden="1" x14ac:dyDescent="0.25">
      <c r="A1212" t="s">
        <v>2489</v>
      </c>
      <c r="B1212" s="3">
        <v>45379</v>
      </c>
      <c r="C1212" t="s">
        <v>938</v>
      </c>
      <c r="D1212" t="s">
        <v>1794</v>
      </c>
      <c r="E1212" t="s">
        <v>1872</v>
      </c>
      <c r="F1212" s="4">
        <f>IF(ISBLANK(Sales_Fact[[#This Row],[Quantity]]),MEDIAN(Sales_Fact[Quantity]),Sales_Fact[[#This Row],[Quantity]])</f>
        <v>4</v>
      </c>
      <c r="G1212" s="1">
        <f>IF(ISBLANK(Sales_Fact[[#This Row],[Unit_Price]]),MEDIAN(Sales_Fact[Unit_Price]),Sales_Fact[[#This Row],[Unit_Price]])</f>
        <v>271.04000000000002</v>
      </c>
      <c r="H1212" s="2">
        <f>IF(ISBLANK(Sales_Fact[[#This Row],[Discount]]),MEDIAN(Sales_Fact[Discount]),Sales_Fact[[#This Row],[Discount]])</f>
        <v>0.12</v>
      </c>
      <c r="I1212" t="s">
        <v>1864</v>
      </c>
      <c r="J1212" s="1">
        <f>Sales_Fact[[#This Row],[Quantity2]]*Sales_Fact[[#This Row],[Unit_Price3]]*(1-Sales_Fact[[#This Row],[Discount4]])</f>
        <v>954.06080000000009</v>
      </c>
      <c r="K1212" s="1">
        <f>Sales_Fact[[#This Row],[Quantity2]]*Sales_Fact[[#This Row],[Unit_Price3]]</f>
        <v>1084.1600000000001</v>
      </c>
      <c r="L1212" s="1">
        <f>Sales_Fact[[#This Row],[Gross Amount]]*Sales_Fact[[#This Row],[Discount4]]</f>
        <v>130.0992</v>
      </c>
      <c r="M1212" s="1" t="str">
        <f>IF(Sales_Fact[[#This Row],[Total_Amount5]]&gt;1000,"High Value","Standard")</f>
        <v>Standard</v>
      </c>
      <c r="N1212" s="1" t="str">
        <f>_xlfn.XLOOKUP(D1212,Product_Dim!$A$2:$A$101,Product_Dim!$B$2:$B$101,"Not Found")</f>
        <v>Badminton Racket Set</v>
      </c>
      <c r="O1212" s="1" t="str">
        <f>_xlfn.XLOOKUP(D1212,Product_Dim!$A$2:$A$101,Product_Dim!$C$2:$C$101)</f>
        <v>Sports</v>
      </c>
      <c r="P1212" s="1">
        <f>_xlfn.XLOOKUP(D1212,Product_Dim!$A$2:$A$101,Product_Dim!$H$2:$H$101)</f>
        <v>285.54000000000002</v>
      </c>
      <c r="Q1212" s="1" t="str">
        <f>_xlfn.XLOOKUP(C1212,'Customer_Dim'!$A$2:$A$501,'Customer_Dim'!$I$2:$I$501)</f>
        <v>Platinum</v>
      </c>
      <c r="R1212" s="1" t="str">
        <f>_xlfn.XLOOKUP(C1212,'Customer_Dim'!$A$2:$A$501,'Customer_Dim'!$D$2:$D$501)</f>
        <v>Female</v>
      </c>
      <c r="S1212" s="1" t="str">
        <f>_xlfn.XLOOKUP(C1212,'Customer_Dim'!$A$2:$A$501,'Customer_Dim'!$L$2:$L$501)</f>
        <v>Senior</v>
      </c>
      <c r="T1212" s="1" t="str">
        <f>_xlfn.XLOOKUP(E1212,Store_Dim!$A$2:$A$21,Store_Dim!$C$2:$C$21)</f>
        <v>South</v>
      </c>
      <c r="U1212" s="1" t="str">
        <f>_xlfn.XLOOKUP(E1212,Store_Dim!$A$2:$A$21,Store_Dim!$E$2:$E$21)</f>
        <v>Online</v>
      </c>
      <c r="V1212" s="1">
        <f>Table8[[#This Row],[Cost]]*Table8[[#This Row],[Quantity]]</f>
        <v>1142.1600000000001</v>
      </c>
      <c r="W1212" s="1">
        <f>Table8[[#This Row],[Total_Amount]]-Table8[[#This Row],[Total Cost]]</f>
        <v>-188.0992</v>
      </c>
    </row>
    <row r="1213" spans="1:23" hidden="1" x14ac:dyDescent="0.25">
      <c r="A1213" t="s">
        <v>2059</v>
      </c>
      <c r="B1213" s="3">
        <v>45267</v>
      </c>
      <c r="C1213" t="s">
        <v>938</v>
      </c>
      <c r="D1213" t="s">
        <v>1611</v>
      </c>
      <c r="E1213" t="s">
        <v>1872</v>
      </c>
      <c r="F1213" s="4">
        <f>IF(ISBLANK(Sales_Fact[[#This Row],[Quantity]]),MEDIAN(Sales_Fact[Quantity]),Sales_Fact[[#This Row],[Quantity]])</f>
        <v>4</v>
      </c>
      <c r="G1213" s="1">
        <f>IF(ISBLANK(Sales_Fact[[#This Row],[Unit_Price]]),MEDIAN(Sales_Fact[Unit_Price]),Sales_Fact[[#This Row],[Unit_Price]])</f>
        <v>328.27</v>
      </c>
      <c r="H1213" s="2">
        <f>IF(ISBLANK(Sales_Fact[[#This Row],[Discount]]),MEDIAN(Sales_Fact[Discount]),Sales_Fact[[#This Row],[Discount]])</f>
        <v>0.09</v>
      </c>
      <c r="I1213" t="s">
        <v>1868</v>
      </c>
      <c r="J1213" s="1">
        <f>Sales_Fact[[#This Row],[Quantity2]]*Sales_Fact[[#This Row],[Unit_Price3]]*(1-Sales_Fact[[#This Row],[Discount4]])</f>
        <v>1194.9028000000001</v>
      </c>
      <c r="K1213" s="1">
        <f>Sales_Fact[[#This Row],[Quantity2]]*Sales_Fact[[#This Row],[Unit_Price3]]</f>
        <v>1313.08</v>
      </c>
      <c r="L1213" s="1">
        <f>Sales_Fact[[#This Row],[Gross Amount]]*Sales_Fact[[#This Row],[Discount4]]</f>
        <v>118.17719999999998</v>
      </c>
      <c r="M1213" s="1" t="str">
        <f>IF(Sales_Fact[[#This Row],[Total_Amount5]]&gt;1000,"High Value","Standard")</f>
        <v>High Value</v>
      </c>
      <c r="N1213" s="1" t="str">
        <f>_xlfn.XLOOKUP(D1213,Product_Dim!$A$2:$A$101,Product_Dim!$B$2:$B$101,"Not Found")</f>
        <v>Outdoor Sports Water Bottle</v>
      </c>
      <c r="O1213" s="1" t="str">
        <f>_xlfn.XLOOKUP(D1213,Product_Dim!$A$2:$A$101,Product_Dim!$C$2:$C$101)</f>
        <v>Sports</v>
      </c>
      <c r="P1213" s="1">
        <f>_xlfn.XLOOKUP(D1213,Product_Dim!$A$2:$A$101,Product_Dim!$H$2:$H$101)</f>
        <v>131.51</v>
      </c>
      <c r="Q1213" s="1" t="str">
        <f>_xlfn.XLOOKUP(C1213,'Customer_Dim'!$A$2:$A$501,'Customer_Dim'!$I$2:$I$501)</f>
        <v>Platinum</v>
      </c>
      <c r="R1213" s="1" t="str">
        <f>_xlfn.XLOOKUP(C1213,'Customer_Dim'!$A$2:$A$501,'Customer_Dim'!$D$2:$D$501)</f>
        <v>Female</v>
      </c>
      <c r="S1213" s="1" t="str">
        <f>_xlfn.XLOOKUP(C1213,'Customer_Dim'!$A$2:$A$501,'Customer_Dim'!$L$2:$L$501)</f>
        <v>Senior</v>
      </c>
      <c r="T1213" s="1" t="str">
        <f>_xlfn.XLOOKUP(E1213,Store_Dim!$A$2:$A$21,Store_Dim!$C$2:$C$21)</f>
        <v>South</v>
      </c>
      <c r="U1213" s="1" t="str">
        <f>_xlfn.XLOOKUP(E1213,Store_Dim!$A$2:$A$21,Store_Dim!$E$2:$E$21)</f>
        <v>Online</v>
      </c>
      <c r="V1213" s="1">
        <f>Table8[[#This Row],[Cost]]*Table8[[#This Row],[Quantity]]</f>
        <v>526.04</v>
      </c>
      <c r="W1213" s="1">
        <f>Table8[[#This Row],[Total_Amount]]-Table8[[#This Row],[Total Cost]]</f>
        <v>668.86280000000011</v>
      </c>
    </row>
    <row r="1214" spans="1:23" hidden="1" x14ac:dyDescent="0.25">
      <c r="A1214" t="s">
        <v>2032</v>
      </c>
      <c r="B1214" s="3">
        <v>45617</v>
      </c>
      <c r="C1214" t="s">
        <v>941</v>
      </c>
      <c r="D1214" t="s">
        <v>1797</v>
      </c>
      <c r="E1214" t="s">
        <v>1892</v>
      </c>
      <c r="F1214" s="4">
        <f>IF(ISBLANK(Sales_Fact[[#This Row],[Quantity]]),MEDIAN(Sales_Fact[Quantity]),Sales_Fact[[#This Row],[Quantity]])</f>
        <v>4</v>
      </c>
      <c r="G1214" s="1">
        <f>IF(ISBLANK(Sales_Fact[[#This Row],[Unit_Price]]),MEDIAN(Sales_Fact[Unit_Price]),Sales_Fact[[#This Row],[Unit_Price]])</f>
        <v>884.71</v>
      </c>
      <c r="H1214" s="2">
        <f>IF(ISBLANK(Sales_Fact[[#This Row],[Discount]]),MEDIAN(Sales_Fact[Discount]),Sales_Fact[[#This Row],[Discount]])</f>
        <v>0.09</v>
      </c>
      <c r="I1214" t="s">
        <v>1864</v>
      </c>
      <c r="J1214" s="1">
        <f>Sales_Fact[[#This Row],[Quantity2]]*Sales_Fact[[#This Row],[Unit_Price3]]*(1-Sales_Fact[[#This Row],[Discount4]])</f>
        <v>3220.3444000000004</v>
      </c>
      <c r="K1214" s="1">
        <f>Sales_Fact[[#This Row],[Quantity2]]*Sales_Fact[[#This Row],[Unit_Price3]]</f>
        <v>3538.84</v>
      </c>
      <c r="L1214" s="1">
        <f>Sales_Fact[[#This Row],[Gross Amount]]*Sales_Fact[[#This Row],[Discount4]]</f>
        <v>318.49560000000002</v>
      </c>
      <c r="M1214" s="1" t="str">
        <f>IF(Sales_Fact[[#This Row],[Total_Amount5]]&gt;1000,"High Value","Standard")</f>
        <v>High Value</v>
      </c>
      <c r="N1214" s="1" t="str">
        <f>_xlfn.XLOOKUP(D1214,Product_Dim!$A$2:$A$101,Product_Dim!$B$2:$B$101,"Not Found")</f>
        <v>Fitness Resistance Bands</v>
      </c>
      <c r="O1214" s="1" t="str">
        <f>_xlfn.XLOOKUP(D1214,Product_Dim!$A$2:$A$101,Product_Dim!$C$2:$C$101)</f>
        <v>Sports</v>
      </c>
      <c r="P1214" s="1">
        <f>_xlfn.XLOOKUP(D1214,Product_Dim!$A$2:$A$101,Product_Dim!$H$2:$H$101)</f>
        <v>152.91999999999999</v>
      </c>
      <c r="Q1214" s="1" t="str">
        <f>_xlfn.XLOOKUP(C1214,'Customer_Dim'!$A$2:$A$501,'Customer_Dim'!$I$2:$I$501)</f>
        <v>Platinum</v>
      </c>
      <c r="R1214" s="1" t="str">
        <f>_xlfn.XLOOKUP(C1214,'Customer_Dim'!$A$2:$A$501,'Customer_Dim'!$D$2:$D$501)</f>
        <v>Male</v>
      </c>
      <c r="S1214" s="1" t="str">
        <f>_xlfn.XLOOKUP(C1214,'Customer_Dim'!$A$2:$A$501,'Customer_Dim'!$L$2:$L$501)</f>
        <v>Young</v>
      </c>
      <c r="T1214" s="1" t="str">
        <f>_xlfn.XLOOKUP(E1214,Store_Dim!$A$2:$A$21,Store_Dim!$C$2:$C$21)</f>
        <v>East</v>
      </c>
      <c r="U1214" s="1" t="str">
        <f>_xlfn.XLOOKUP(E1214,Store_Dim!$A$2:$A$21,Store_Dim!$E$2:$E$21)</f>
        <v>Online</v>
      </c>
      <c r="V1214" s="1">
        <f>Table8[[#This Row],[Cost]]*Table8[[#This Row],[Quantity]]</f>
        <v>611.67999999999995</v>
      </c>
      <c r="W1214" s="1">
        <f>Table8[[#This Row],[Total_Amount]]-Table8[[#This Row],[Total Cost]]</f>
        <v>2608.6644000000006</v>
      </c>
    </row>
    <row r="1215" spans="1:23" hidden="1" x14ac:dyDescent="0.25">
      <c r="A1215" t="s">
        <v>2693</v>
      </c>
      <c r="B1215" s="3">
        <v>45361</v>
      </c>
      <c r="C1215" t="s">
        <v>941</v>
      </c>
      <c r="D1215" t="s">
        <v>1677</v>
      </c>
      <c r="E1215" t="s">
        <v>1931</v>
      </c>
      <c r="F1215" s="4">
        <f>IF(ISBLANK(Sales_Fact[[#This Row],[Quantity]]),MEDIAN(Sales_Fact[Quantity]),Sales_Fact[[#This Row],[Quantity]])</f>
        <v>1</v>
      </c>
      <c r="G1215" s="1">
        <f>IF(ISBLANK(Sales_Fact[[#This Row],[Unit_Price]]),MEDIAN(Sales_Fact[Unit_Price]),Sales_Fact[[#This Row],[Unit_Price]])</f>
        <v>41.39</v>
      </c>
      <c r="H1215" s="2">
        <f>IF(ISBLANK(Sales_Fact[[#This Row],[Discount]]),MEDIAN(Sales_Fact[Discount]),Sales_Fact[[#This Row],[Discount]])</f>
        <v>0.01</v>
      </c>
      <c r="I1215" t="s">
        <v>1861</v>
      </c>
      <c r="J1215" s="1">
        <f>Sales_Fact[[#This Row],[Quantity2]]*Sales_Fact[[#This Row],[Unit_Price3]]*(1-Sales_Fact[[#This Row],[Discount4]])</f>
        <v>40.976100000000002</v>
      </c>
      <c r="K1215" s="1">
        <f>Sales_Fact[[#This Row],[Quantity2]]*Sales_Fact[[#This Row],[Unit_Price3]]</f>
        <v>41.39</v>
      </c>
      <c r="L1215" s="1">
        <f>Sales_Fact[[#This Row],[Gross Amount]]*Sales_Fact[[#This Row],[Discount4]]</f>
        <v>0.41389999999999999</v>
      </c>
      <c r="M1215" s="1" t="str">
        <f>IF(Sales_Fact[[#This Row],[Total_Amount5]]&gt;1000,"High Value","Standard")</f>
        <v>Standard</v>
      </c>
      <c r="N1215" s="1" t="str">
        <f>_xlfn.XLOOKUP(D1215,Product_Dim!$A$2:$A$101,Product_Dim!$B$2:$B$101,"Not Found")</f>
        <v>Smart Home WiFi Camera</v>
      </c>
      <c r="O1215" s="1" t="str">
        <f>_xlfn.XLOOKUP(D1215,Product_Dim!$A$2:$A$101,Product_Dim!$C$2:$C$101)</f>
        <v>Electronics</v>
      </c>
      <c r="P1215" s="1">
        <f>_xlfn.XLOOKUP(D1215,Product_Dim!$A$2:$A$101,Product_Dim!$H$2:$H$101)</f>
        <v>450.71</v>
      </c>
      <c r="Q1215" s="1" t="str">
        <f>_xlfn.XLOOKUP(C1215,'Customer_Dim'!$A$2:$A$501,'Customer_Dim'!$I$2:$I$501)</f>
        <v>Platinum</v>
      </c>
      <c r="R1215" s="1" t="str">
        <f>_xlfn.XLOOKUP(C1215,'Customer_Dim'!$A$2:$A$501,'Customer_Dim'!$D$2:$D$501)</f>
        <v>Male</v>
      </c>
      <c r="S1215" s="1" t="str">
        <f>_xlfn.XLOOKUP(C1215,'Customer_Dim'!$A$2:$A$501,'Customer_Dim'!$L$2:$L$501)</f>
        <v>Young</v>
      </c>
      <c r="T1215" s="1" t="str">
        <f>_xlfn.XLOOKUP(E1215,Store_Dim!$A$2:$A$21,Store_Dim!$C$2:$C$21)</f>
        <v>South</v>
      </c>
      <c r="U1215" s="1" t="str">
        <f>_xlfn.XLOOKUP(E1215,Store_Dim!$A$2:$A$21,Store_Dim!$E$2:$E$21)</f>
        <v>Online</v>
      </c>
      <c r="V1215" s="1">
        <f>Table8[[#This Row],[Cost]]*Table8[[#This Row],[Quantity]]</f>
        <v>450.71</v>
      </c>
      <c r="W1215" s="1">
        <f>Table8[[#This Row],[Total_Amount]]-Table8[[#This Row],[Total Cost]]</f>
        <v>-409.73389999999995</v>
      </c>
    </row>
    <row r="1216" spans="1:23" hidden="1" x14ac:dyDescent="0.25">
      <c r="A1216" t="s">
        <v>3010</v>
      </c>
      <c r="B1216" s="3">
        <v>45725</v>
      </c>
      <c r="C1216" t="s">
        <v>941</v>
      </c>
      <c r="D1216" t="s">
        <v>1677</v>
      </c>
      <c r="E1216" t="s">
        <v>1879</v>
      </c>
      <c r="F1216" s="4">
        <f>IF(ISBLANK(Sales_Fact[[#This Row],[Quantity]]),MEDIAN(Sales_Fact[Quantity]),Sales_Fact[[#This Row],[Quantity]])</f>
        <v>4</v>
      </c>
      <c r="G1216" s="1">
        <f>IF(ISBLANK(Sales_Fact[[#This Row],[Unit_Price]]),MEDIAN(Sales_Fact[Unit_Price]),Sales_Fact[[#This Row],[Unit_Price]])</f>
        <v>64.06</v>
      </c>
      <c r="H1216" s="2">
        <f>IF(ISBLANK(Sales_Fact[[#This Row],[Discount]]),MEDIAN(Sales_Fact[Discount]),Sales_Fact[[#This Row],[Discount]])</f>
        <v>0.26</v>
      </c>
      <c r="I1216" t="s">
        <v>1861</v>
      </c>
      <c r="J1216" s="1">
        <f>Sales_Fact[[#This Row],[Quantity2]]*Sales_Fact[[#This Row],[Unit_Price3]]*(1-Sales_Fact[[#This Row],[Discount4]])</f>
        <v>189.61760000000001</v>
      </c>
      <c r="K1216" s="1">
        <f>Sales_Fact[[#This Row],[Quantity2]]*Sales_Fact[[#This Row],[Unit_Price3]]</f>
        <v>256.24</v>
      </c>
      <c r="L1216" s="1">
        <f>Sales_Fact[[#This Row],[Gross Amount]]*Sales_Fact[[#This Row],[Discount4]]</f>
        <v>66.622399999999999</v>
      </c>
      <c r="M1216" s="1" t="str">
        <f>IF(Sales_Fact[[#This Row],[Total_Amount5]]&gt;1000,"High Value","Standard")</f>
        <v>Standard</v>
      </c>
      <c r="N1216" s="1" t="str">
        <f>_xlfn.XLOOKUP(D1216,Product_Dim!$A$2:$A$101,Product_Dim!$B$2:$B$101,"Not Found")</f>
        <v>Smart Home WiFi Camera</v>
      </c>
      <c r="O1216" s="1" t="str">
        <f>_xlfn.XLOOKUP(D1216,Product_Dim!$A$2:$A$101,Product_Dim!$C$2:$C$101)</f>
        <v>Electronics</v>
      </c>
      <c r="P1216" s="1">
        <f>_xlfn.XLOOKUP(D1216,Product_Dim!$A$2:$A$101,Product_Dim!$H$2:$H$101)</f>
        <v>450.71</v>
      </c>
      <c r="Q1216" s="1" t="str">
        <f>_xlfn.XLOOKUP(C1216,'Customer_Dim'!$A$2:$A$501,'Customer_Dim'!$I$2:$I$501)</f>
        <v>Platinum</v>
      </c>
      <c r="R1216" s="1" t="str">
        <f>_xlfn.XLOOKUP(C1216,'Customer_Dim'!$A$2:$A$501,'Customer_Dim'!$D$2:$D$501)</f>
        <v>Male</v>
      </c>
      <c r="S1216" s="1" t="str">
        <f>_xlfn.XLOOKUP(C1216,'Customer_Dim'!$A$2:$A$501,'Customer_Dim'!$L$2:$L$501)</f>
        <v>Young</v>
      </c>
      <c r="T1216" s="1" t="str">
        <f>_xlfn.XLOOKUP(E1216,Store_Dim!$A$2:$A$21,Store_Dim!$C$2:$C$21)</f>
        <v>East</v>
      </c>
      <c r="U1216" s="1" t="str">
        <f>_xlfn.XLOOKUP(E1216,Store_Dim!$A$2:$A$21,Store_Dim!$E$2:$E$21)</f>
        <v>Flagship</v>
      </c>
      <c r="V1216" s="1">
        <f>Table8[[#This Row],[Cost]]*Table8[[#This Row],[Quantity]]</f>
        <v>1802.84</v>
      </c>
      <c r="W1216" s="1">
        <f>Table8[[#This Row],[Total_Amount]]-Table8[[#This Row],[Total Cost]]</f>
        <v>-1613.2223999999999</v>
      </c>
    </row>
    <row r="1217" spans="1:23" hidden="1" x14ac:dyDescent="0.25">
      <c r="A1217" t="s">
        <v>3406</v>
      </c>
      <c r="B1217" s="3">
        <v>45658</v>
      </c>
      <c r="C1217" t="s">
        <v>941</v>
      </c>
      <c r="D1217" t="s">
        <v>1611</v>
      </c>
      <c r="E1217" t="s">
        <v>1899</v>
      </c>
      <c r="F1217" s="4">
        <f>IF(ISBLANK(Sales_Fact[[#This Row],[Quantity]]),MEDIAN(Sales_Fact[Quantity]),Sales_Fact[[#This Row],[Quantity]])</f>
        <v>2</v>
      </c>
      <c r="G1217" s="1">
        <f>IF(ISBLANK(Sales_Fact[[#This Row],[Unit_Price]]),MEDIAN(Sales_Fact[Unit_Price]),Sales_Fact[[#This Row],[Unit_Price]])</f>
        <v>152.25</v>
      </c>
      <c r="H1217" s="2">
        <f>IF(ISBLANK(Sales_Fact[[#This Row],[Discount]]),MEDIAN(Sales_Fact[Discount]),Sales_Fact[[#This Row],[Discount]])</f>
        <v>0.13</v>
      </c>
      <c r="I1217" t="s">
        <v>1864</v>
      </c>
      <c r="J1217" s="1">
        <f>Sales_Fact[[#This Row],[Quantity2]]*Sales_Fact[[#This Row],[Unit_Price3]]*(1-Sales_Fact[[#This Row],[Discount4]])</f>
        <v>264.91500000000002</v>
      </c>
      <c r="K1217" s="1">
        <f>Sales_Fact[[#This Row],[Quantity2]]*Sales_Fact[[#This Row],[Unit_Price3]]</f>
        <v>304.5</v>
      </c>
      <c r="L1217" s="1">
        <f>Sales_Fact[[#This Row],[Gross Amount]]*Sales_Fact[[#This Row],[Discount4]]</f>
        <v>39.585000000000001</v>
      </c>
      <c r="M1217" s="1" t="str">
        <f>IF(Sales_Fact[[#This Row],[Total_Amount5]]&gt;1000,"High Value","Standard")</f>
        <v>Standard</v>
      </c>
      <c r="N1217" s="1" t="str">
        <f>_xlfn.XLOOKUP(D1217,Product_Dim!$A$2:$A$101,Product_Dim!$B$2:$B$101,"Not Found")</f>
        <v>Outdoor Sports Water Bottle</v>
      </c>
      <c r="O1217" s="1" t="str">
        <f>_xlfn.XLOOKUP(D1217,Product_Dim!$A$2:$A$101,Product_Dim!$C$2:$C$101)</f>
        <v>Sports</v>
      </c>
      <c r="P1217" s="1">
        <f>_xlfn.XLOOKUP(D1217,Product_Dim!$A$2:$A$101,Product_Dim!$H$2:$H$101)</f>
        <v>131.51</v>
      </c>
      <c r="Q1217" s="1" t="str">
        <f>_xlfn.XLOOKUP(C1217,'Customer_Dim'!$A$2:$A$501,'Customer_Dim'!$I$2:$I$501)</f>
        <v>Platinum</v>
      </c>
      <c r="R1217" s="1" t="str">
        <f>_xlfn.XLOOKUP(C1217,'Customer_Dim'!$A$2:$A$501,'Customer_Dim'!$D$2:$D$501)</f>
        <v>Male</v>
      </c>
      <c r="S1217" s="1" t="str">
        <f>_xlfn.XLOOKUP(C1217,'Customer_Dim'!$A$2:$A$501,'Customer_Dim'!$L$2:$L$501)</f>
        <v>Young</v>
      </c>
      <c r="T1217" s="1" t="str">
        <f>_xlfn.XLOOKUP(E1217,Store_Dim!$A$2:$A$21,Store_Dim!$C$2:$C$21)</f>
        <v>East</v>
      </c>
      <c r="U1217" s="1" t="str">
        <f>_xlfn.XLOOKUP(E1217,Store_Dim!$A$2:$A$21,Store_Dim!$E$2:$E$21)</f>
        <v>Flagship</v>
      </c>
      <c r="V1217" s="1">
        <f>Table8[[#This Row],[Cost]]*Table8[[#This Row],[Quantity]]</f>
        <v>263.02</v>
      </c>
      <c r="W1217" s="1">
        <f>Table8[[#This Row],[Total_Amount]]-Table8[[#This Row],[Total Cost]]</f>
        <v>1.8950000000000387</v>
      </c>
    </row>
    <row r="1218" spans="1:23" hidden="1" x14ac:dyDescent="0.25">
      <c r="A1218" t="s">
        <v>2051</v>
      </c>
      <c r="B1218" s="3">
        <v>45269</v>
      </c>
      <c r="C1218" t="s">
        <v>943</v>
      </c>
      <c r="D1218" t="s">
        <v>1758</v>
      </c>
      <c r="E1218" t="s">
        <v>1866</v>
      </c>
      <c r="F1218" s="4">
        <f>IF(ISBLANK(Sales_Fact[[#This Row],[Quantity]]),MEDIAN(Sales_Fact[Quantity]),Sales_Fact[[#This Row],[Quantity]])</f>
        <v>2</v>
      </c>
      <c r="G1218" s="1">
        <f>IF(ISBLANK(Sales_Fact[[#This Row],[Unit_Price]]),MEDIAN(Sales_Fact[Unit_Price]),Sales_Fact[[#This Row],[Unit_Price]])</f>
        <v>889.04</v>
      </c>
      <c r="H1218" s="2">
        <f>IF(ISBLANK(Sales_Fact[[#This Row],[Discount]]),MEDIAN(Sales_Fact[Discount]),Sales_Fact[[#This Row],[Discount]])</f>
        <v>0.23</v>
      </c>
      <c r="I1218" t="s">
        <v>1868</v>
      </c>
      <c r="J1218" s="1">
        <f>Sales_Fact[[#This Row],[Quantity2]]*Sales_Fact[[#This Row],[Unit_Price3]]*(1-Sales_Fact[[#This Row],[Discount4]])</f>
        <v>1369.1215999999999</v>
      </c>
      <c r="K1218" s="1">
        <f>Sales_Fact[[#This Row],[Quantity2]]*Sales_Fact[[#This Row],[Unit_Price3]]</f>
        <v>1778.08</v>
      </c>
      <c r="L1218" s="1">
        <f>Sales_Fact[[#This Row],[Gross Amount]]*Sales_Fact[[#This Row],[Discount4]]</f>
        <v>408.95839999999998</v>
      </c>
      <c r="M1218" s="1" t="str">
        <f>IF(Sales_Fact[[#This Row],[Total_Amount5]]&gt;1000,"High Value","Standard")</f>
        <v>High Value</v>
      </c>
      <c r="N1218" s="1" t="str">
        <f>_xlfn.XLOOKUP(D1218,Product_Dim!$A$2:$A$101,Product_Dim!$B$2:$B$101,"Not Found")</f>
        <v>Men's Sports Shorts</v>
      </c>
      <c r="O1218" s="1" t="str">
        <f>_xlfn.XLOOKUP(D1218,Product_Dim!$A$2:$A$101,Product_Dim!$C$2:$C$101)</f>
        <v>Clothing</v>
      </c>
      <c r="P1218" s="1">
        <f>_xlfn.XLOOKUP(D1218,Product_Dim!$A$2:$A$101,Product_Dim!$H$2:$H$101)</f>
        <v>218.22</v>
      </c>
      <c r="Q1218" s="1" t="str">
        <f>_xlfn.XLOOKUP(C1218,'Customer_Dim'!$A$2:$A$501,'Customer_Dim'!$I$2:$I$501)</f>
        <v>Bronze</v>
      </c>
      <c r="R1218" s="1" t="str">
        <f>_xlfn.XLOOKUP(C1218,'Customer_Dim'!$A$2:$A$501,'Customer_Dim'!$D$2:$D$501)</f>
        <v>Female</v>
      </c>
      <c r="S1218" s="1" t="str">
        <f>_xlfn.XLOOKUP(C1218,'Customer_Dim'!$A$2:$A$501,'Customer_Dim'!$L$2:$L$501)</f>
        <v>Young</v>
      </c>
      <c r="T1218" s="1" t="str">
        <f>_xlfn.XLOOKUP(E1218,Store_Dim!$A$2:$A$21,Store_Dim!$C$2:$C$21)</f>
        <v>West</v>
      </c>
      <c r="U1218" s="1" t="str">
        <f>_xlfn.XLOOKUP(E1218,Store_Dim!$A$2:$A$21,Store_Dim!$E$2:$E$21)</f>
        <v>Online</v>
      </c>
      <c r="V1218" s="1">
        <f>Table8[[#This Row],[Cost]]*Table8[[#This Row],[Quantity]]</f>
        <v>436.44</v>
      </c>
      <c r="W1218" s="1">
        <f>Table8[[#This Row],[Total_Amount]]-Table8[[#This Row],[Total Cost]]</f>
        <v>932.68159999999989</v>
      </c>
    </row>
    <row r="1219" spans="1:23" hidden="1" x14ac:dyDescent="0.25">
      <c r="A1219" t="s">
        <v>3413</v>
      </c>
      <c r="B1219" s="3">
        <v>45296</v>
      </c>
      <c r="C1219" t="s">
        <v>946</v>
      </c>
      <c r="D1219" t="s">
        <v>1620</v>
      </c>
      <c r="E1219" t="s">
        <v>1899</v>
      </c>
      <c r="F1219" s="4">
        <f>IF(ISBLANK(Sales_Fact[[#This Row],[Quantity]]),MEDIAN(Sales_Fact[Quantity]),Sales_Fact[[#This Row],[Quantity]])</f>
        <v>3</v>
      </c>
      <c r="G1219" s="1">
        <f>IF(ISBLANK(Sales_Fact[[#This Row],[Unit_Price]]),MEDIAN(Sales_Fact[Unit_Price]),Sales_Fact[[#This Row],[Unit_Price]])</f>
        <v>145.25</v>
      </c>
      <c r="H1219" s="2">
        <f>IF(ISBLANK(Sales_Fact[[#This Row],[Discount]]),MEDIAN(Sales_Fact[Discount]),Sales_Fact[[#This Row],[Discount]])</f>
        <v>0.24</v>
      </c>
      <c r="I1219" t="s">
        <v>1861</v>
      </c>
      <c r="J1219" s="1">
        <f>Sales_Fact[[#This Row],[Quantity2]]*Sales_Fact[[#This Row],[Unit_Price3]]*(1-Sales_Fact[[#This Row],[Discount4]])</f>
        <v>331.17</v>
      </c>
      <c r="K1219" s="1">
        <f>Sales_Fact[[#This Row],[Quantity2]]*Sales_Fact[[#This Row],[Unit_Price3]]</f>
        <v>435.75</v>
      </c>
      <c r="L1219" s="1">
        <f>Sales_Fact[[#This Row],[Gross Amount]]*Sales_Fact[[#This Row],[Discount4]]</f>
        <v>104.58</v>
      </c>
      <c r="M1219" s="1" t="str">
        <f>IF(Sales_Fact[[#This Row],[Total_Amount5]]&gt;1000,"High Value","Standard")</f>
        <v>Standard</v>
      </c>
      <c r="N1219" s="1" t="str">
        <f>_xlfn.XLOOKUP(D1219,Product_Dim!$A$2:$A$101,Product_Dim!$B$2:$B$101,"Not Found")</f>
        <v>Men's Formal Shirt</v>
      </c>
      <c r="O1219" s="1" t="str">
        <f>_xlfn.XLOOKUP(D1219,Product_Dim!$A$2:$A$101,Product_Dim!$C$2:$C$101)</f>
        <v>Clothing</v>
      </c>
      <c r="P1219" s="1">
        <f>_xlfn.XLOOKUP(D1219,Product_Dim!$A$2:$A$101,Product_Dim!$H$2:$H$101)</f>
        <v>242.96499999999997</v>
      </c>
      <c r="Q1219" s="1" t="str">
        <f>_xlfn.XLOOKUP(C1219,'Customer_Dim'!$A$2:$A$501,'Customer_Dim'!$I$2:$I$501)</f>
        <v>Bronze</v>
      </c>
      <c r="R1219" s="1" t="str">
        <f>_xlfn.XLOOKUP(C1219,'Customer_Dim'!$A$2:$A$501,'Customer_Dim'!$D$2:$D$501)</f>
        <v>Female</v>
      </c>
      <c r="S1219" s="1" t="str">
        <f>_xlfn.XLOOKUP(C1219,'Customer_Dim'!$A$2:$A$501,'Customer_Dim'!$L$2:$L$501)</f>
        <v>Young</v>
      </c>
      <c r="T1219" s="1" t="str">
        <f>_xlfn.XLOOKUP(E1219,Store_Dim!$A$2:$A$21,Store_Dim!$C$2:$C$21)</f>
        <v>East</v>
      </c>
      <c r="U1219" s="1" t="str">
        <f>_xlfn.XLOOKUP(E1219,Store_Dim!$A$2:$A$21,Store_Dim!$E$2:$E$21)</f>
        <v>Flagship</v>
      </c>
      <c r="V1219" s="1">
        <f>Table8[[#This Row],[Cost]]*Table8[[#This Row],[Quantity]]</f>
        <v>728.89499999999998</v>
      </c>
      <c r="W1219" s="1">
        <f>Table8[[#This Row],[Total_Amount]]-Table8[[#This Row],[Total Cost]]</f>
        <v>-397.72499999999997</v>
      </c>
    </row>
    <row r="1220" spans="1:23" hidden="1" x14ac:dyDescent="0.25">
      <c r="A1220" t="s">
        <v>2288</v>
      </c>
      <c r="B1220" s="3">
        <v>45817</v>
      </c>
      <c r="C1220" t="s">
        <v>946</v>
      </c>
      <c r="D1220" t="s">
        <v>1594</v>
      </c>
      <c r="E1220" t="s">
        <v>1901</v>
      </c>
      <c r="F1220" s="4">
        <f>IF(ISBLANK(Sales_Fact[[#This Row],[Quantity]]),MEDIAN(Sales_Fact[Quantity]),Sales_Fact[[#This Row],[Quantity]])</f>
        <v>2</v>
      </c>
      <c r="G1220" s="1">
        <f>IF(ISBLANK(Sales_Fact[[#This Row],[Unit_Price]]),MEDIAN(Sales_Fact[Unit_Price]),Sales_Fact[[#This Row],[Unit_Price]])</f>
        <v>898.45</v>
      </c>
      <c r="H1220" s="2">
        <f>IF(ISBLANK(Sales_Fact[[#This Row],[Discount]]),MEDIAN(Sales_Fact[Discount]),Sales_Fact[[#This Row],[Discount]])</f>
        <v>0.28999999999999998</v>
      </c>
      <c r="I1220" t="s">
        <v>1868</v>
      </c>
      <c r="J1220" s="1">
        <f>Sales_Fact[[#This Row],[Quantity2]]*Sales_Fact[[#This Row],[Unit_Price3]]*(1-Sales_Fact[[#This Row],[Discount4]])</f>
        <v>1275.799</v>
      </c>
      <c r="K1220" s="1">
        <f>Sales_Fact[[#This Row],[Quantity2]]*Sales_Fact[[#This Row],[Unit_Price3]]</f>
        <v>1796.9</v>
      </c>
      <c r="L1220" s="1">
        <f>Sales_Fact[[#This Row],[Gross Amount]]*Sales_Fact[[#This Row],[Discount4]]</f>
        <v>521.101</v>
      </c>
      <c r="M1220" s="1" t="str">
        <f>IF(Sales_Fact[[#This Row],[Total_Amount5]]&gt;1000,"High Value","Standard")</f>
        <v>High Value</v>
      </c>
      <c r="N1220" s="1" t="str">
        <f>_xlfn.XLOOKUP(D1220,Product_Dim!$A$2:$A$101,Product_Dim!$B$2:$B$101,"Not Found")</f>
        <v>Decorative Wall Mirror</v>
      </c>
      <c r="O1220" s="1" t="str">
        <f>_xlfn.XLOOKUP(D1220,Product_Dim!$A$2:$A$101,Product_Dim!$C$2:$C$101)</f>
        <v>Home</v>
      </c>
      <c r="P1220" s="1">
        <f>_xlfn.XLOOKUP(D1220,Product_Dim!$A$2:$A$101,Product_Dim!$H$2:$H$101)</f>
        <v>48.01</v>
      </c>
      <c r="Q1220" s="1" t="str">
        <f>_xlfn.XLOOKUP(C1220,'Customer_Dim'!$A$2:$A$501,'Customer_Dim'!$I$2:$I$501)</f>
        <v>Bronze</v>
      </c>
      <c r="R1220" s="1" t="str">
        <f>_xlfn.XLOOKUP(C1220,'Customer_Dim'!$A$2:$A$501,'Customer_Dim'!$D$2:$D$501)</f>
        <v>Female</v>
      </c>
      <c r="S1220" s="1" t="str">
        <f>_xlfn.XLOOKUP(C1220,'Customer_Dim'!$A$2:$A$501,'Customer_Dim'!$L$2:$L$501)</f>
        <v>Young</v>
      </c>
      <c r="T1220" s="1" t="str">
        <f>_xlfn.XLOOKUP(E1220,Store_Dim!$A$2:$A$21,Store_Dim!$C$2:$C$21)</f>
        <v>East</v>
      </c>
      <c r="U1220" s="1" t="str">
        <f>_xlfn.XLOOKUP(E1220,Store_Dim!$A$2:$A$21,Store_Dim!$E$2:$E$21)</f>
        <v>Online</v>
      </c>
      <c r="V1220" s="1">
        <f>Table8[[#This Row],[Cost]]*Table8[[#This Row],[Quantity]]</f>
        <v>96.02</v>
      </c>
      <c r="W1220" s="1">
        <f>Table8[[#This Row],[Total_Amount]]-Table8[[#This Row],[Total Cost]]</f>
        <v>1179.779</v>
      </c>
    </row>
    <row r="1221" spans="1:23" x14ac:dyDescent="0.25">
      <c r="A1221" t="s">
        <v>3030</v>
      </c>
      <c r="B1221" s="3">
        <v>45608</v>
      </c>
      <c r="C1221" t="s">
        <v>946</v>
      </c>
      <c r="D1221" t="s">
        <v>1800</v>
      </c>
      <c r="E1221" t="s">
        <v>1883</v>
      </c>
      <c r="F1221" s="4">
        <f>IF(ISBLANK(Sales_Fact[[#This Row],[Quantity]]),MEDIAN(Sales_Fact[Quantity]),Sales_Fact[[#This Row],[Quantity]])</f>
        <v>4</v>
      </c>
      <c r="G1221" s="21">
        <f>IF(ISBLANK(Sales_Fact[[#This Row],[Unit_Price]]),MEDIAN(Sales_Fact[Unit_Price]),Sales_Fact[[#This Row],[Unit_Price]])</f>
        <v>642.04999999999995</v>
      </c>
      <c r="H1221" s="2">
        <f>IF(ISBLANK(Sales_Fact[[#This Row],[Discount]]),MEDIAN(Sales_Fact[Discount]),Sales_Fact[[#This Row],[Discount]])</f>
        <v>0.25</v>
      </c>
      <c r="I1221" t="s">
        <v>1868</v>
      </c>
      <c r="J1221" s="21">
        <f>Sales_Fact[[#This Row],[Quantity2]]*Sales_Fact[[#This Row],[Unit_Price3]]*(1-Sales_Fact[[#This Row],[Discount4]])</f>
        <v>1926.1499999999999</v>
      </c>
      <c r="K1221" s="21">
        <f>Sales_Fact[[#This Row],[Quantity2]]*Sales_Fact[[#This Row],[Unit_Price3]]</f>
        <v>2568.1999999999998</v>
      </c>
      <c r="L1221" s="21">
        <f>Sales_Fact[[#This Row],[Gross Amount]]*Sales_Fact[[#This Row],[Discount4]]</f>
        <v>642.04999999999995</v>
      </c>
      <c r="M1221" s="1" t="str">
        <f>IF(Sales_Fact[[#This Row],[Total_Amount5]]&gt;1000,"High Value","Standard")</f>
        <v>High Value</v>
      </c>
      <c r="N1221" s="1" t="str">
        <f>_xlfn.XLOOKUP(D1221,Product_Dim!$A$2:$A$101,Product_Dim!$B$2:$B$101,"Not Found")</f>
        <v>Hydrating Face Cleanser</v>
      </c>
      <c r="O1221" s="1" t="str">
        <f>_xlfn.XLOOKUP(D1221,Product_Dim!$A$2:$A$101,Product_Dim!$C$2:$C$101)</f>
        <v>Beauty</v>
      </c>
      <c r="P1221" s="1">
        <f>_xlfn.XLOOKUP(D1221,Product_Dim!$A$2:$A$101,Product_Dim!$H$2:$H$101)</f>
        <v>242.96499999999997</v>
      </c>
      <c r="Q1221" s="1" t="str">
        <f>_xlfn.XLOOKUP(C1221,'Customer_Dim'!$A$2:$A$501,'Customer_Dim'!$I$2:$I$501)</f>
        <v>Bronze</v>
      </c>
      <c r="R1221" s="1" t="str">
        <f>_xlfn.XLOOKUP(C1221,'Customer_Dim'!$A$2:$A$501,'Customer_Dim'!$D$2:$D$501)</f>
        <v>Female</v>
      </c>
      <c r="S1221" s="1" t="str">
        <f>_xlfn.XLOOKUP(C1221,'Customer_Dim'!$A$2:$A$501,'Customer_Dim'!$L$2:$L$501)</f>
        <v>Young</v>
      </c>
      <c r="T1221" s="1" t="str">
        <f>_xlfn.XLOOKUP(E1221,Store_Dim!$A$2:$A$21,Store_Dim!$C$2:$C$21)</f>
        <v>North</v>
      </c>
      <c r="U1221" s="1" t="str">
        <f>_xlfn.XLOOKUP(E1221,Store_Dim!$A$2:$A$21,Store_Dim!$E$2:$E$21)</f>
        <v>Flagship</v>
      </c>
      <c r="V1221" s="21">
        <f>Table8[[#This Row],[Cost]]*Table8[[#This Row],[Quantity]]</f>
        <v>971.8599999999999</v>
      </c>
      <c r="W1221" s="21">
        <f>Table8[[#This Row],[Total_Amount]]-Table8[[#This Row],[Total Cost]]</f>
        <v>954.29</v>
      </c>
    </row>
    <row r="1222" spans="1:23" hidden="1" x14ac:dyDescent="0.25">
      <c r="A1222" t="s">
        <v>2654</v>
      </c>
      <c r="B1222" s="3">
        <v>45454</v>
      </c>
      <c r="C1222" t="s">
        <v>946</v>
      </c>
      <c r="D1222" t="s">
        <v>1671</v>
      </c>
      <c r="E1222" t="s">
        <v>1866</v>
      </c>
      <c r="F1222" s="4">
        <f>IF(ISBLANK(Sales_Fact[[#This Row],[Quantity]]),MEDIAN(Sales_Fact[Quantity]),Sales_Fact[[#This Row],[Quantity]])</f>
        <v>4</v>
      </c>
      <c r="G1222" s="1">
        <f>IF(ISBLANK(Sales_Fact[[#This Row],[Unit_Price]]),MEDIAN(Sales_Fact[Unit_Price]),Sales_Fact[[#This Row],[Unit_Price]])</f>
        <v>450.83</v>
      </c>
      <c r="H1222" s="2">
        <f>IF(ISBLANK(Sales_Fact[[#This Row],[Discount]]),MEDIAN(Sales_Fact[Discount]),Sales_Fact[[#This Row],[Discount]])</f>
        <v>0.24</v>
      </c>
      <c r="I1222" t="s">
        <v>1868</v>
      </c>
      <c r="J1222" s="1">
        <f>Sales_Fact[[#This Row],[Quantity2]]*Sales_Fact[[#This Row],[Unit_Price3]]*(1-Sales_Fact[[#This Row],[Discount4]])</f>
        <v>1370.5231999999999</v>
      </c>
      <c r="K1222" s="1">
        <f>Sales_Fact[[#This Row],[Quantity2]]*Sales_Fact[[#This Row],[Unit_Price3]]</f>
        <v>1803.32</v>
      </c>
      <c r="L1222" s="1">
        <f>Sales_Fact[[#This Row],[Gross Amount]]*Sales_Fact[[#This Row],[Discount4]]</f>
        <v>432.79679999999996</v>
      </c>
      <c r="M1222" s="1" t="str">
        <f>IF(Sales_Fact[[#This Row],[Total_Amount5]]&gt;1000,"High Value","Standard")</f>
        <v>High Value</v>
      </c>
      <c r="N1222" s="1" t="str">
        <f>_xlfn.XLOOKUP(D1222,Product_Dim!$A$2:$A$101,Product_Dim!$B$2:$B$101,"Not Found")</f>
        <v>Noise-Canceling Headphones</v>
      </c>
      <c r="O1222" s="1" t="str">
        <f>_xlfn.XLOOKUP(D1222,Product_Dim!$A$2:$A$101,Product_Dim!$C$2:$C$101)</f>
        <v>Electronics</v>
      </c>
      <c r="P1222" s="1">
        <f>_xlfn.XLOOKUP(D1222,Product_Dim!$A$2:$A$101,Product_Dim!$H$2:$H$101)</f>
        <v>38.520000000000003</v>
      </c>
      <c r="Q1222" s="1" t="str">
        <f>_xlfn.XLOOKUP(C1222,'Customer_Dim'!$A$2:$A$501,'Customer_Dim'!$I$2:$I$501)</f>
        <v>Bronze</v>
      </c>
      <c r="R1222" s="1" t="str">
        <f>_xlfn.XLOOKUP(C1222,'Customer_Dim'!$A$2:$A$501,'Customer_Dim'!$D$2:$D$501)</f>
        <v>Female</v>
      </c>
      <c r="S1222" s="1" t="str">
        <f>_xlfn.XLOOKUP(C1222,'Customer_Dim'!$A$2:$A$501,'Customer_Dim'!$L$2:$L$501)</f>
        <v>Young</v>
      </c>
      <c r="T1222" s="1" t="str">
        <f>_xlfn.XLOOKUP(E1222,Store_Dim!$A$2:$A$21,Store_Dim!$C$2:$C$21)</f>
        <v>West</v>
      </c>
      <c r="U1222" s="1" t="str">
        <f>_xlfn.XLOOKUP(E1222,Store_Dim!$A$2:$A$21,Store_Dim!$E$2:$E$21)</f>
        <v>Online</v>
      </c>
      <c r="V1222" s="1">
        <f>Table8[[#This Row],[Cost]]*Table8[[#This Row],[Quantity]]</f>
        <v>154.08000000000001</v>
      </c>
      <c r="W1222" s="1">
        <f>Table8[[#This Row],[Total_Amount]]-Table8[[#This Row],[Total Cost]]</f>
        <v>1216.4431999999999</v>
      </c>
    </row>
    <row r="1223" spans="1:23" hidden="1" x14ac:dyDescent="0.25">
      <c r="A1223" t="s">
        <v>2207</v>
      </c>
      <c r="B1223" s="3">
        <v>45380</v>
      </c>
      <c r="C1223" t="s">
        <v>948</v>
      </c>
      <c r="D1223" t="s">
        <v>1758</v>
      </c>
      <c r="E1223" t="s">
        <v>1909</v>
      </c>
      <c r="F1223" s="4">
        <f>IF(ISBLANK(Sales_Fact[[#This Row],[Quantity]]),MEDIAN(Sales_Fact[Quantity]),Sales_Fact[[#This Row],[Quantity]])</f>
        <v>2</v>
      </c>
      <c r="G1223" s="1">
        <f>IF(ISBLANK(Sales_Fact[[#This Row],[Unit_Price]]),MEDIAN(Sales_Fact[Unit_Price]),Sales_Fact[[#This Row],[Unit_Price]])</f>
        <v>441.03</v>
      </c>
      <c r="H1223" s="2">
        <f>IF(ISBLANK(Sales_Fact[[#This Row],[Discount]]),MEDIAN(Sales_Fact[Discount]),Sales_Fact[[#This Row],[Discount]])</f>
        <v>0.23</v>
      </c>
      <c r="I1223" t="s">
        <v>1861</v>
      </c>
      <c r="J1223" s="1">
        <f>Sales_Fact[[#This Row],[Quantity2]]*Sales_Fact[[#This Row],[Unit_Price3]]*(1-Sales_Fact[[#This Row],[Discount4]])</f>
        <v>679.18619999999999</v>
      </c>
      <c r="K1223" s="1">
        <f>Sales_Fact[[#This Row],[Quantity2]]*Sales_Fact[[#This Row],[Unit_Price3]]</f>
        <v>882.06</v>
      </c>
      <c r="L1223" s="1">
        <f>Sales_Fact[[#This Row],[Gross Amount]]*Sales_Fact[[#This Row],[Discount4]]</f>
        <v>202.87379999999999</v>
      </c>
      <c r="M1223" s="1" t="str">
        <f>IF(Sales_Fact[[#This Row],[Total_Amount5]]&gt;1000,"High Value","Standard")</f>
        <v>Standard</v>
      </c>
      <c r="N1223" s="1" t="str">
        <f>_xlfn.XLOOKUP(D1223,Product_Dim!$A$2:$A$101,Product_Dim!$B$2:$B$101,"Not Found")</f>
        <v>Men's Sports Shorts</v>
      </c>
      <c r="O1223" s="1" t="str">
        <f>_xlfn.XLOOKUP(D1223,Product_Dim!$A$2:$A$101,Product_Dim!$C$2:$C$101)</f>
        <v>Clothing</v>
      </c>
      <c r="P1223" s="1">
        <f>_xlfn.XLOOKUP(D1223,Product_Dim!$A$2:$A$101,Product_Dim!$H$2:$H$101)</f>
        <v>218.22</v>
      </c>
      <c r="Q1223" s="1" t="str">
        <f>_xlfn.XLOOKUP(C1223,'Customer_Dim'!$A$2:$A$501,'Customer_Dim'!$I$2:$I$501)</f>
        <v>Silver</v>
      </c>
      <c r="R1223" s="1" t="str">
        <f>_xlfn.XLOOKUP(C1223,'Customer_Dim'!$A$2:$A$501,'Customer_Dim'!$D$2:$D$501)</f>
        <v>Female</v>
      </c>
      <c r="S1223" s="1" t="str">
        <f>_xlfn.XLOOKUP(C1223,'Customer_Dim'!$A$2:$A$501,'Customer_Dim'!$L$2:$L$501)</f>
        <v>Middle Age</v>
      </c>
      <c r="T1223" s="1" t="str">
        <f>_xlfn.XLOOKUP(E1223,Store_Dim!$A$2:$A$21,Store_Dim!$C$2:$C$21)</f>
        <v>South</v>
      </c>
      <c r="U1223" s="1" t="str">
        <f>_xlfn.XLOOKUP(E1223,Store_Dim!$A$2:$A$21,Store_Dim!$E$2:$E$21)</f>
        <v>Outlet</v>
      </c>
      <c r="V1223" s="1">
        <f>Table8[[#This Row],[Cost]]*Table8[[#This Row],[Quantity]]</f>
        <v>436.44</v>
      </c>
      <c r="W1223" s="1">
        <f>Table8[[#This Row],[Total_Amount]]-Table8[[#This Row],[Total Cost]]</f>
        <v>242.74619999999999</v>
      </c>
    </row>
    <row r="1224" spans="1:23" hidden="1" x14ac:dyDescent="0.25">
      <c r="A1224" t="s">
        <v>2398</v>
      </c>
      <c r="B1224" s="3">
        <v>45495</v>
      </c>
      <c r="C1224" t="s">
        <v>951</v>
      </c>
      <c r="D1224" t="s">
        <v>1556</v>
      </c>
      <c r="E1224" t="s">
        <v>1892</v>
      </c>
      <c r="F1224" s="4">
        <f>IF(ISBLANK(Sales_Fact[[#This Row],[Quantity]]),MEDIAN(Sales_Fact[Quantity]),Sales_Fact[[#This Row],[Quantity]])</f>
        <v>3</v>
      </c>
      <c r="G1224" s="1">
        <f>IF(ISBLANK(Sales_Fact[[#This Row],[Unit_Price]]),MEDIAN(Sales_Fact[Unit_Price]),Sales_Fact[[#This Row],[Unit_Price]])</f>
        <v>377.69</v>
      </c>
      <c r="H1224" s="2">
        <f>IF(ISBLANK(Sales_Fact[[#This Row],[Discount]]),MEDIAN(Sales_Fact[Discount]),Sales_Fact[[#This Row],[Discount]])</f>
        <v>7.0000000000000007E-2</v>
      </c>
      <c r="I1224" t="s">
        <v>1861</v>
      </c>
      <c r="J1224" s="1">
        <f>Sales_Fact[[#This Row],[Quantity2]]*Sales_Fact[[#This Row],[Unit_Price3]]*(1-Sales_Fact[[#This Row],[Discount4]])</f>
        <v>1053.7550999999999</v>
      </c>
      <c r="K1224" s="1">
        <f>Sales_Fact[[#This Row],[Quantity2]]*Sales_Fact[[#This Row],[Unit_Price3]]</f>
        <v>1133.07</v>
      </c>
      <c r="L1224" s="1">
        <f>Sales_Fact[[#This Row],[Gross Amount]]*Sales_Fact[[#This Row],[Discount4]]</f>
        <v>79.314900000000009</v>
      </c>
      <c r="M1224" s="1" t="str">
        <f>IF(Sales_Fact[[#This Row],[Total_Amount5]]&gt;1000,"High Value","Standard")</f>
        <v>High Value</v>
      </c>
      <c r="N1224" s="1" t="str">
        <f>_xlfn.XLOOKUP(D1224,Product_Dim!$A$2:$A$101,Product_Dim!$B$2:$B$101,"Not Found")</f>
        <v>Women's Casual Hoodie</v>
      </c>
      <c r="O1224" s="1" t="str">
        <f>_xlfn.XLOOKUP(D1224,Product_Dim!$A$2:$A$101,Product_Dim!$C$2:$C$101)</f>
        <v>Clothing</v>
      </c>
      <c r="P1224" s="1">
        <f>_xlfn.XLOOKUP(D1224,Product_Dim!$A$2:$A$101,Product_Dim!$H$2:$H$101)</f>
        <v>242.96499999999997</v>
      </c>
      <c r="Q1224" s="1" t="str">
        <f>_xlfn.XLOOKUP(C1224,'Customer_Dim'!$A$2:$A$501,'Customer_Dim'!$I$2:$I$501)</f>
        <v>Platinum</v>
      </c>
      <c r="R1224" s="1" t="str">
        <f>_xlfn.XLOOKUP(C1224,'Customer_Dim'!$A$2:$A$501,'Customer_Dim'!$D$2:$D$501)</f>
        <v>Male</v>
      </c>
      <c r="S1224" s="1" t="str">
        <f>_xlfn.XLOOKUP(C1224,'Customer_Dim'!$A$2:$A$501,'Customer_Dim'!$L$2:$L$501)</f>
        <v>Senior</v>
      </c>
      <c r="T1224" s="1" t="str">
        <f>_xlfn.XLOOKUP(E1224,Store_Dim!$A$2:$A$21,Store_Dim!$C$2:$C$21)</f>
        <v>East</v>
      </c>
      <c r="U1224" s="1" t="str">
        <f>_xlfn.XLOOKUP(E1224,Store_Dim!$A$2:$A$21,Store_Dim!$E$2:$E$21)</f>
        <v>Online</v>
      </c>
      <c r="V1224" s="1">
        <f>Table8[[#This Row],[Cost]]*Table8[[#This Row],[Quantity]]</f>
        <v>728.89499999999998</v>
      </c>
      <c r="W1224" s="1">
        <f>Table8[[#This Row],[Total_Amount]]-Table8[[#This Row],[Total Cost]]</f>
        <v>324.86009999999987</v>
      </c>
    </row>
    <row r="1225" spans="1:23" hidden="1" x14ac:dyDescent="0.25">
      <c r="A1225" t="s">
        <v>2047</v>
      </c>
      <c r="B1225" s="3">
        <v>45276</v>
      </c>
      <c r="C1225" t="s">
        <v>951</v>
      </c>
      <c r="D1225" t="s">
        <v>1770</v>
      </c>
      <c r="E1225" t="s">
        <v>1904</v>
      </c>
      <c r="F1225" s="4">
        <f>IF(ISBLANK(Sales_Fact[[#This Row],[Quantity]]),MEDIAN(Sales_Fact[Quantity]),Sales_Fact[[#This Row],[Quantity]])</f>
        <v>1</v>
      </c>
      <c r="G1225" s="1">
        <f>IF(ISBLANK(Sales_Fact[[#This Row],[Unit_Price]]),MEDIAN(Sales_Fact[Unit_Price]),Sales_Fact[[#This Row],[Unit_Price]])</f>
        <v>457.33</v>
      </c>
      <c r="H1225" s="2">
        <f>IF(ISBLANK(Sales_Fact[[#This Row],[Discount]]),MEDIAN(Sales_Fact[Discount]),Sales_Fact[[#This Row],[Discount]])</f>
        <v>0.27</v>
      </c>
      <c r="I1225" t="s">
        <v>1864</v>
      </c>
      <c r="J1225" s="1">
        <f>Sales_Fact[[#This Row],[Quantity2]]*Sales_Fact[[#This Row],[Unit_Price3]]*(1-Sales_Fact[[#This Row],[Discount4]])</f>
        <v>333.85089999999997</v>
      </c>
      <c r="K1225" s="1">
        <f>Sales_Fact[[#This Row],[Quantity2]]*Sales_Fact[[#This Row],[Unit_Price3]]</f>
        <v>457.33</v>
      </c>
      <c r="L1225" s="1">
        <f>Sales_Fact[[#This Row],[Gross Amount]]*Sales_Fact[[#This Row],[Discount4]]</f>
        <v>123.4791</v>
      </c>
      <c r="M1225" s="1" t="str">
        <f>IF(Sales_Fact[[#This Row],[Total_Amount5]]&gt;1000,"High Value","Standard")</f>
        <v>Standard</v>
      </c>
      <c r="N1225" s="1" t="str">
        <f>_xlfn.XLOOKUP(D1225,Product_Dim!$A$2:$A$101,Product_Dim!$B$2:$B$101,"Not Found")</f>
        <v>Shin Guards – Adult</v>
      </c>
      <c r="O1225" s="1" t="str">
        <f>_xlfn.XLOOKUP(D1225,Product_Dim!$A$2:$A$101,Product_Dim!$C$2:$C$101)</f>
        <v>Sports</v>
      </c>
      <c r="P1225" s="1">
        <f>_xlfn.XLOOKUP(D1225,Product_Dim!$A$2:$A$101,Product_Dim!$H$2:$H$101)</f>
        <v>107.06</v>
      </c>
      <c r="Q1225" s="1" t="str">
        <f>_xlfn.XLOOKUP(C1225,'Customer_Dim'!$A$2:$A$501,'Customer_Dim'!$I$2:$I$501)</f>
        <v>Platinum</v>
      </c>
      <c r="R1225" s="1" t="str">
        <f>_xlfn.XLOOKUP(C1225,'Customer_Dim'!$A$2:$A$501,'Customer_Dim'!$D$2:$D$501)</f>
        <v>Male</v>
      </c>
      <c r="S1225" s="1" t="str">
        <f>_xlfn.XLOOKUP(C1225,'Customer_Dim'!$A$2:$A$501,'Customer_Dim'!$L$2:$L$501)</f>
        <v>Senior</v>
      </c>
      <c r="T1225" s="1" t="str">
        <f>_xlfn.XLOOKUP(E1225,Store_Dim!$A$2:$A$21,Store_Dim!$C$2:$C$21)</f>
        <v>East</v>
      </c>
      <c r="U1225" s="1" t="str">
        <f>_xlfn.XLOOKUP(E1225,Store_Dim!$A$2:$A$21,Store_Dim!$E$2:$E$21)</f>
        <v>Online</v>
      </c>
      <c r="V1225" s="1">
        <f>Table8[[#This Row],[Cost]]*Table8[[#This Row],[Quantity]]</f>
        <v>107.06</v>
      </c>
      <c r="W1225" s="1">
        <f>Table8[[#This Row],[Total_Amount]]-Table8[[#This Row],[Total Cost]]</f>
        <v>226.79089999999997</v>
      </c>
    </row>
    <row r="1226" spans="1:23" hidden="1" x14ac:dyDescent="0.25">
      <c r="A1226" t="s">
        <v>1978</v>
      </c>
      <c r="B1226" s="3">
        <v>45530</v>
      </c>
      <c r="C1226" t="s">
        <v>951</v>
      </c>
      <c r="D1226" t="s">
        <v>1842</v>
      </c>
      <c r="E1226" t="s">
        <v>1892</v>
      </c>
      <c r="F1226" s="4">
        <f>IF(ISBLANK(Sales_Fact[[#This Row],[Quantity]]),MEDIAN(Sales_Fact[Quantity]),Sales_Fact[[#This Row],[Quantity]])</f>
        <v>4</v>
      </c>
      <c r="G1226" s="1">
        <f>IF(ISBLANK(Sales_Fact[[#This Row],[Unit_Price]]),MEDIAN(Sales_Fact[Unit_Price]),Sales_Fact[[#This Row],[Unit_Price]])</f>
        <v>218.01</v>
      </c>
      <c r="H1226" s="2">
        <f>IF(ISBLANK(Sales_Fact[[#This Row],[Discount]]),MEDIAN(Sales_Fact[Discount]),Sales_Fact[[#This Row],[Discount]])</f>
        <v>0.06</v>
      </c>
      <c r="I1226" t="s">
        <v>1864</v>
      </c>
      <c r="J1226" s="1">
        <f>Sales_Fact[[#This Row],[Quantity2]]*Sales_Fact[[#This Row],[Unit_Price3]]*(1-Sales_Fact[[#This Row],[Discount4]])</f>
        <v>819.71759999999995</v>
      </c>
      <c r="K1226" s="1">
        <f>Sales_Fact[[#This Row],[Quantity2]]*Sales_Fact[[#This Row],[Unit_Price3]]</f>
        <v>872.04</v>
      </c>
      <c r="L1226" s="1">
        <f>Sales_Fact[[#This Row],[Gross Amount]]*Sales_Fact[[#This Row],[Discount4]]</f>
        <v>52.322399999999995</v>
      </c>
      <c r="M1226" s="1" t="str">
        <f>IF(Sales_Fact[[#This Row],[Total_Amount5]]&gt;1000,"High Value","Standard")</f>
        <v>Standard</v>
      </c>
      <c r="N1226" s="1" t="str">
        <f>_xlfn.XLOOKUP(D1226,Product_Dim!$A$2:$A$101,Product_Dim!$B$2:$B$101,"Not Found")</f>
        <v>Cricket Bat</v>
      </c>
      <c r="O1226" s="1" t="str">
        <f>_xlfn.XLOOKUP(D1226,Product_Dim!$A$2:$A$101,Product_Dim!$C$2:$C$101)</f>
        <v>Sports</v>
      </c>
      <c r="P1226" s="1">
        <f>_xlfn.XLOOKUP(D1226,Product_Dim!$A$2:$A$101,Product_Dim!$H$2:$H$101)</f>
        <v>245.98</v>
      </c>
      <c r="Q1226" s="1" t="str">
        <f>_xlfn.XLOOKUP(C1226,'Customer_Dim'!$A$2:$A$501,'Customer_Dim'!$I$2:$I$501)</f>
        <v>Platinum</v>
      </c>
      <c r="R1226" s="1" t="str">
        <f>_xlfn.XLOOKUP(C1226,'Customer_Dim'!$A$2:$A$501,'Customer_Dim'!$D$2:$D$501)</f>
        <v>Male</v>
      </c>
      <c r="S1226" s="1" t="str">
        <f>_xlfn.XLOOKUP(C1226,'Customer_Dim'!$A$2:$A$501,'Customer_Dim'!$L$2:$L$501)</f>
        <v>Senior</v>
      </c>
      <c r="T1226" s="1" t="str">
        <f>_xlfn.XLOOKUP(E1226,Store_Dim!$A$2:$A$21,Store_Dim!$C$2:$C$21)</f>
        <v>East</v>
      </c>
      <c r="U1226" s="1" t="str">
        <f>_xlfn.XLOOKUP(E1226,Store_Dim!$A$2:$A$21,Store_Dim!$E$2:$E$21)</f>
        <v>Online</v>
      </c>
      <c r="V1226" s="1">
        <f>Table8[[#This Row],[Cost]]*Table8[[#This Row],[Quantity]]</f>
        <v>983.92</v>
      </c>
      <c r="W1226" s="1">
        <f>Table8[[#This Row],[Total_Amount]]-Table8[[#This Row],[Total Cost]]</f>
        <v>-164.20240000000001</v>
      </c>
    </row>
    <row r="1227" spans="1:23" hidden="1" x14ac:dyDescent="0.25">
      <c r="A1227" t="s">
        <v>3232</v>
      </c>
      <c r="B1227" s="3">
        <v>45362</v>
      </c>
      <c r="C1227" t="s">
        <v>951</v>
      </c>
      <c r="D1227" t="s">
        <v>1842</v>
      </c>
      <c r="E1227" t="s">
        <v>1904</v>
      </c>
      <c r="F1227" s="4">
        <f>IF(ISBLANK(Sales_Fact[[#This Row],[Quantity]]),MEDIAN(Sales_Fact[Quantity]),Sales_Fact[[#This Row],[Quantity]])</f>
        <v>2</v>
      </c>
      <c r="G1227" s="1">
        <f>IF(ISBLANK(Sales_Fact[[#This Row],[Unit_Price]]),MEDIAN(Sales_Fact[Unit_Price]),Sales_Fact[[#This Row],[Unit_Price]])</f>
        <v>682.7</v>
      </c>
      <c r="H1227" s="2">
        <f>IF(ISBLANK(Sales_Fact[[#This Row],[Discount]]),MEDIAN(Sales_Fact[Discount]),Sales_Fact[[#This Row],[Discount]])</f>
        <v>0.13</v>
      </c>
      <c r="I1227" t="s">
        <v>1868</v>
      </c>
      <c r="J1227" s="1">
        <f>Sales_Fact[[#This Row],[Quantity2]]*Sales_Fact[[#This Row],[Unit_Price3]]*(1-Sales_Fact[[#This Row],[Discount4]])</f>
        <v>1187.8980000000001</v>
      </c>
      <c r="K1227" s="1">
        <f>Sales_Fact[[#This Row],[Quantity2]]*Sales_Fact[[#This Row],[Unit_Price3]]</f>
        <v>1365.4</v>
      </c>
      <c r="L1227" s="1">
        <f>Sales_Fact[[#This Row],[Gross Amount]]*Sales_Fact[[#This Row],[Discount4]]</f>
        <v>177.50200000000001</v>
      </c>
      <c r="M1227" s="1" t="str">
        <f>IF(Sales_Fact[[#This Row],[Total_Amount5]]&gt;1000,"High Value","Standard")</f>
        <v>High Value</v>
      </c>
      <c r="N1227" s="1" t="str">
        <f>_xlfn.XLOOKUP(D1227,Product_Dim!$A$2:$A$101,Product_Dim!$B$2:$B$101,"Not Found")</f>
        <v>Cricket Bat</v>
      </c>
      <c r="O1227" s="1" t="str">
        <f>_xlfn.XLOOKUP(D1227,Product_Dim!$A$2:$A$101,Product_Dim!$C$2:$C$101)</f>
        <v>Sports</v>
      </c>
      <c r="P1227" s="1">
        <f>_xlfn.XLOOKUP(D1227,Product_Dim!$A$2:$A$101,Product_Dim!$H$2:$H$101)</f>
        <v>245.98</v>
      </c>
      <c r="Q1227" s="1" t="str">
        <f>_xlfn.XLOOKUP(C1227,'Customer_Dim'!$A$2:$A$501,'Customer_Dim'!$I$2:$I$501)</f>
        <v>Platinum</v>
      </c>
      <c r="R1227" s="1" t="str">
        <f>_xlfn.XLOOKUP(C1227,'Customer_Dim'!$A$2:$A$501,'Customer_Dim'!$D$2:$D$501)</f>
        <v>Male</v>
      </c>
      <c r="S1227" s="1" t="str">
        <f>_xlfn.XLOOKUP(C1227,'Customer_Dim'!$A$2:$A$501,'Customer_Dim'!$L$2:$L$501)</f>
        <v>Senior</v>
      </c>
      <c r="T1227" s="1" t="str">
        <f>_xlfn.XLOOKUP(E1227,Store_Dim!$A$2:$A$21,Store_Dim!$C$2:$C$21)</f>
        <v>East</v>
      </c>
      <c r="U1227" s="1" t="str">
        <f>_xlfn.XLOOKUP(E1227,Store_Dim!$A$2:$A$21,Store_Dim!$E$2:$E$21)</f>
        <v>Online</v>
      </c>
      <c r="V1227" s="1">
        <f>Table8[[#This Row],[Cost]]*Table8[[#This Row],[Quantity]]</f>
        <v>491.96</v>
      </c>
      <c r="W1227" s="1">
        <f>Table8[[#This Row],[Total_Amount]]-Table8[[#This Row],[Total Cost]]</f>
        <v>695.9380000000001</v>
      </c>
    </row>
    <row r="1228" spans="1:23" hidden="1" x14ac:dyDescent="0.25">
      <c r="A1228" t="s">
        <v>2866</v>
      </c>
      <c r="B1228" s="3">
        <v>45737</v>
      </c>
      <c r="C1228" t="s">
        <v>951</v>
      </c>
      <c r="D1228" t="s">
        <v>1608</v>
      </c>
      <c r="E1228" t="s">
        <v>1896</v>
      </c>
      <c r="F1228" s="4">
        <f>IF(ISBLANK(Sales_Fact[[#This Row],[Quantity]]),MEDIAN(Sales_Fact[Quantity]),Sales_Fact[[#This Row],[Quantity]])</f>
        <v>3</v>
      </c>
      <c r="G1228" s="1">
        <f>IF(ISBLANK(Sales_Fact[[#This Row],[Unit_Price]]),MEDIAN(Sales_Fact[Unit_Price]),Sales_Fact[[#This Row],[Unit_Price]])</f>
        <v>726.97</v>
      </c>
      <c r="H1228" s="2">
        <f>IF(ISBLANK(Sales_Fact[[#This Row],[Discount]]),MEDIAN(Sales_Fact[Discount]),Sales_Fact[[#This Row],[Discount]])</f>
        <v>0.04</v>
      </c>
      <c r="I1228" t="s">
        <v>1861</v>
      </c>
      <c r="J1228" s="1">
        <f>Sales_Fact[[#This Row],[Quantity2]]*Sales_Fact[[#This Row],[Unit_Price3]]*(1-Sales_Fact[[#This Row],[Discount4]])</f>
        <v>2093.6735999999996</v>
      </c>
      <c r="K1228" s="1">
        <f>Sales_Fact[[#This Row],[Quantity2]]*Sales_Fact[[#This Row],[Unit_Price3]]</f>
        <v>2180.91</v>
      </c>
      <c r="L1228" s="1">
        <f>Sales_Fact[[#This Row],[Gross Amount]]*Sales_Fact[[#This Row],[Discount4]]</f>
        <v>87.236399999999989</v>
      </c>
      <c r="M1228" s="1" t="str">
        <f>IF(Sales_Fact[[#This Row],[Total_Amount5]]&gt;1000,"High Value","Standard")</f>
        <v>High Value</v>
      </c>
      <c r="N1228" s="1" t="str">
        <f>_xlfn.XLOOKUP(D1228,Product_Dim!$A$2:$A$101,Product_Dim!$B$2:$B$101,"Not Found")</f>
        <v>Knee Support Brace</v>
      </c>
      <c r="O1228" s="1" t="str">
        <f>_xlfn.XLOOKUP(D1228,Product_Dim!$A$2:$A$101,Product_Dim!$C$2:$C$101)</f>
        <v>Sports</v>
      </c>
      <c r="P1228" s="1">
        <f>_xlfn.XLOOKUP(D1228,Product_Dim!$A$2:$A$101,Product_Dim!$H$2:$H$101)</f>
        <v>21.34</v>
      </c>
      <c r="Q1228" s="1" t="str">
        <f>_xlfn.XLOOKUP(C1228,'Customer_Dim'!$A$2:$A$501,'Customer_Dim'!$I$2:$I$501)</f>
        <v>Platinum</v>
      </c>
      <c r="R1228" s="1" t="str">
        <f>_xlfn.XLOOKUP(C1228,'Customer_Dim'!$A$2:$A$501,'Customer_Dim'!$D$2:$D$501)</f>
        <v>Male</v>
      </c>
      <c r="S1228" s="1" t="str">
        <f>_xlfn.XLOOKUP(C1228,'Customer_Dim'!$A$2:$A$501,'Customer_Dim'!$L$2:$L$501)</f>
        <v>Senior</v>
      </c>
      <c r="T1228" s="1" t="str">
        <f>_xlfn.XLOOKUP(E1228,Store_Dim!$A$2:$A$21,Store_Dim!$C$2:$C$21)</f>
        <v>East</v>
      </c>
      <c r="U1228" s="1" t="str">
        <f>_xlfn.XLOOKUP(E1228,Store_Dim!$A$2:$A$21,Store_Dim!$E$2:$E$21)</f>
        <v>Flagship</v>
      </c>
      <c r="V1228" s="1">
        <f>Table8[[#This Row],[Cost]]*Table8[[#This Row],[Quantity]]</f>
        <v>64.02</v>
      </c>
      <c r="W1228" s="1">
        <f>Table8[[#This Row],[Total_Amount]]-Table8[[#This Row],[Total Cost]]</f>
        <v>2029.6535999999996</v>
      </c>
    </row>
    <row r="1229" spans="1:23" hidden="1" x14ac:dyDescent="0.25">
      <c r="A1229" t="s">
        <v>3758</v>
      </c>
      <c r="B1229" s="3">
        <v>45659</v>
      </c>
      <c r="C1229" t="s">
        <v>954</v>
      </c>
      <c r="D1229" t="s">
        <v>1548</v>
      </c>
      <c r="E1229" t="s">
        <v>1863</v>
      </c>
      <c r="F1229" s="4">
        <f>IF(ISBLANK(Sales_Fact[[#This Row],[Quantity]]),MEDIAN(Sales_Fact[Quantity]),Sales_Fact[[#This Row],[Quantity]])</f>
        <v>2</v>
      </c>
      <c r="G1229" s="1">
        <f>IF(ISBLANK(Sales_Fact[[#This Row],[Unit_Price]]),MEDIAN(Sales_Fact[Unit_Price]),Sales_Fact[[#This Row],[Unit_Price]])</f>
        <v>107.97</v>
      </c>
      <c r="H1229" s="2">
        <f>IF(ISBLANK(Sales_Fact[[#This Row],[Discount]]),MEDIAN(Sales_Fact[Discount]),Sales_Fact[[#This Row],[Discount]])</f>
        <v>0.06</v>
      </c>
      <c r="I1229" t="s">
        <v>1861</v>
      </c>
      <c r="J1229" s="1">
        <f>Sales_Fact[[#This Row],[Quantity2]]*Sales_Fact[[#This Row],[Unit_Price3]]*(1-Sales_Fact[[#This Row],[Discount4]])</f>
        <v>202.9836</v>
      </c>
      <c r="K1229" s="1">
        <f>Sales_Fact[[#This Row],[Quantity2]]*Sales_Fact[[#This Row],[Unit_Price3]]</f>
        <v>215.94</v>
      </c>
      <c r="L1229" s="1">
        <f>Sales_Fact[[#This Row],[Gross Amount]]*Sales_Fact[[#This Row],[Discount4]]</f>
        <v>12.956399999999999</v>
      </c>
      <c r="M1229" s="1" t="str">
        <f>IF(Sales_Fact[[#This Row],[Total_Amount5]]&gt;1000,"High Value","Standard")</f>
        <v>Standard</v>
      </c>
      <c r="N1229" s="1" t="str">
        <f>_xlfn.XLOOKUP(D1229,Product_Dim!$A$2:$A$101,Product_Dim!$B$2:$B$101,"Not Found")</f>
        <v>Brother Laser Printer</v>
      </c>
      <c r="O1229" s="1" t="str">
        <f>_xlfn.XLOOKUP(D1229,Product_Dim!$A$2:$A$101,Product_Dim!$C$2:$C$101)</f>
        <v>Electronics</v>
      </c>
      <c r="P1229" s="1">
        <f>_xlfn.XLOOKUP(D1229,Product_Dim!$A$2:$A$101,Product_Dim!$H$2:$H$101)</f>
        <v>112.42</v>
      </c>
      <c r="Q1229" s="1" t="str">
        <f>_xlfn.XLOOKUP(C1229,'Customer_Dim'!$A$2:$A$501,'Customer_Dim'!$I$2:$I$501)</f>
        <v>Platinum</v>
      </c>
      <c r="R1229" s="1" t="str">
        <f>_xlfn.XLOOKUP(C1229,'Customer_Dim'!$A$2:$A$501,'Customer_Dim'!$D$2:$D$501)</f>
        <v>Female</v>
      </c>
      <c r="S1229" s="1" t="str">
        <f>_xlfn.XLOOKUP(C1229,'Customer_Dim'!$A$2:$A$501,'Customer_Dim'!$L$2:$L$501)</f>
        <v>Middle Age</v>
      </c>
      <c r="T1229" s="1" t="str">
        <f>_xlfn.XLOOKUP(E1229,Store_Dim!$A$2:$A$21,Store_Dim!$C$2:$C$21)</f>
        <v>North</v>
      </c>
      <c r="U1229" s="1" t="str">
        <f>_xlfn.XLOOKUP(E1229,Store_Dim!$A$2:$A$21,Store_Dim!$E$2:$E$21)</f>
        <v>Flagship</v>
      </c>
      <c r="V1229" s="1">
        <f>Table8[[#This Row],[Cost]]*Table8[[#This Row],[Quantity]]</f>
        <v>224.84</v>
      </c>
      <c r="W1229" s="1">
        <f>Table8[[#This Row],[Total_Amount]]-Table8[[#This Row],[Total Cost]]</f>
        <v>-21.856400000000008</v>
      </c>
    </row>
    <row r="1230" spans="1:23" hidden="1" x14ac:dyDescent="0.25">
      <c r="A1230" t="s">
        <v>3255</v>
      </c>
      <c r="B1230" s="3">
        <v>45914</v>
      </c>
      <c r="C1230" t="s">
        <v>954</v>
      </c>
      <c r="D1230" t="s">
        <v>1620</v>
      </c>
      <c r="E1230" t="s">
        <v>1863</v>
      </c>
      <c r="F1230" s="4">
        <f>IF(ISBLANK(Sales_Fact[[#This Row],[Quantity]]),MEDIAN(Sales_Fact[Quantity]),Sales_Fact[[#This Row],[Quantity]])</f>
        <v>1</v>
      </c>
      <c r="G1230" s="1">
        <f>IF(ISBLANK(Sales_Fact[[#This Row],[Unit_Price]]),MEDIAN(Sales_Fact[Unit_Price]),Sales_Fact[[#This Row],[Unit_Price]])</f>
        <v>38.880000000000003</v>
      </c>
      <c r="H1230" s="2">
        <f>IF(ISBLANK(Sales_Fact[[#This Row],[Discount]]),MEDIAN(Sales_Fact[Discount]),Sales_Fact[[#This Row],[Discount]])</f>
        <v>0.16</v>
      </c>
      <c r="I1230" t="s">
        <v>1868</v>
      </c>
      <c r="J1230" s="1">
        <f>Sales_Fact[[#This Row],[Quantity2]]*Sales_Fact[[#This Row],[Unit_Price3]]*(1-Sales_Fact[[#This Row],[Discount4]])</f>
        <v>32.659199999999998</v>
      </c>
      <c r="K1230" s="1">
        <f>Sales_Fact[[#This Row],[Quantity2]]*Sales_Fact[[#This Row],[Unit_Price3]]</f>
        <v>38.880000000000003</v>
      </c>
      <c r="L1230" s="1">
        <f>Sales_Fact[[#This Row],[Gross Amount]]*Sales_Fact[[#This Row],[Discount4]]</f>
        <v>6.2208000000000006</v>
      </c>
      <c r="M1230" s="1" t="str">
        <f>IF(Sales_Fact[[#This Row],[Total_Amount5]]&gt;1000,"High Value","Standard")</f>
        <v>Standard</v>
      </c>
      <c r="N1230" s="1" t="str">
        <f>_xlfn.XLOOKUP(D1230,Product_Dim!$A$2:$A$101,Product_Dim!$B$2:$B$101,"Not Found")</f>
        <v>Men's Formal Shirt</v>
      </c>
      <c r="O1230" s="1" t="str">
        <f>_xlfn.XLOOKUP(D1230,Product_Dim!$A$2:$A$101,Product_Dim!$C$2:$C$101)</f>
        <v>Clothing</v>
      </c>
      <c r="P1230" s="1">
        <f>_xlfn.XLOOKUP(D1230,Product_Dim!$A$2:$A$101,Product_Dim!$H$2:$H$101)</f>
        <v>242.96499999999997</v>
      </c>
      <c r="Q1230" s="1" t="str">
        <f>_xlfn.XLOOKUP(C1230,'Customer_Dim'!$A$2:$A$501,'Customer_Dim'!$I$2:$I$501)</f>
        <v>Platinum</v>
      </c>
      <c r="R1230" s="1" t="str">
        <f>_xlfn.XLOOKUP(C1230,'Customer_Dim'!$A$2:$A$501,'Customer_Dim'!$D$2:$D$501)</f>
        <v>Female</v>
      </c>
      <c r="S1230" s="1" t="str">
        <f>_xlfn.XLOOKUP(C1230,'Customer_Dim'!$A$2:$A$501,'Customer_Dim'!$L$2:$L$501)</f>
        <v>Middle Age</v>
      </c>
      <c r="T1230" s="1" t="str">
        <f>_xlfn.XLOOKUP(E1230,Store_Dim!$A$2:$A$21,Store_Dim!$C$2:$C$21)</f>
        <v>North</v>
      </c>
      <c r="U1230" s="1" t="str">
        <f>_xlfn.XLOOKUP(E1230,Store_Dim!$A$2:$A$21,Store_Dim!$E$2:$E$21)</f>
        <v>Flagship</v>
      </c>
      <c r="V1230" s="1">
        <f>Table8[[#This Row],[Cost]]*Table8[[#This Row],[Quantity]]</f>
        <v>242.96499999999997</v>
      </c>
      <c r="W1230" s="1">
        <f>Table8[[#This Row],[Total_Amount]]-Table8[[#This Row],[Total Cost]]</f>
        <v>-210.30579999999998</v>
      </c>
    </row>
    <row r="1231" spans="1:23" hidden="1" x14ac:dyDescent="0.25">
      <c r="A1231" t="s">
        <v>3737</v>
      </c>
      <c r="B1231" s="3">
        <v>45556</v>
      </c>
      <c r="C1231" t="s">
        <v>954</v>
      </c>
      <c r="D1231" t="s">
        <v>1797</v>
      </c>
      <c r="E1231" t="s">
        <v>1883</v>
      </c>
      <c r="F1231" s="4">
        <f>IF(ISBLANK(Sales_Fact[[#This Row],[Quantity]]),MEDIAN(Sales_Fact[Quantity]),Sales_Fact[[#This Row],[Quantity]])</f>
        <v>3</v>
      </c>
      <c r="G1231" s="1">
        <f>IF(ISBLANK(Sales_Fact[[#This Row],[Unit_Price]]),MEDIAN(Sales_Fact[Unit_Price]),Sales_Fact[[#This Row],[Unit_Price]])</f>
        <v>484.39</v>
      </c>
      <c r="H1231" s="2">
        <f>IF(ISBLANK(Sales_Fact[[#This Row],[Discount]]),MEDIAN(Sales_Fact[Discount]),Sales_Fact[[#This Row],[Discount]])</f>
        <v>0.28999999999999998</v>
      </c>
      <c r="I1231" t="s">
        <v>1864</v>
      </c>
      <c r="J1231" s="1">
        <f>Sales_Fact[[#This Row],[Quantity2]]*Sales_Fact[[#This Row],[Unit_Price3]]*(1-Sales_Fact[[#This Row],[Discount4]])</f>
        <v>1031.7507000000001</v>
      </c>
      <c r="K1231" s="1">
        <f>Sales_Fact[[#This Row],[Quantity2]]*Sales_Fact[[#This Row],[Unit_Price3]]</f>
        <v>1453.17</v>
      </c>
      <c r="L1231" s="1">
        <f>Sales_Fact[[#This Row],[Gross Amount]]*Sales_Fact[[#This Row],[Discount4]]</f>
        <v>421.41929999999996</v>
      </c>
      <c r="M1231" s="1" t="str">
        <f>IF(Sales_Fact[[#This Row],[Total_Amount5]]&gt;1000,"High Value","Standard")</f>
        <v>High Value</v>
      </c>
      <c r="N1231" s="1" t="str">
        <f>_xlfn.XLOOKUP(D1231,Product_Dim!$A$2:$A$101,Product_Dim!$B$2:$B$101,"Not Found")</f>
        <v>Fitness Resistance Bands</v>
      </c>
      <c r="O1231" s="1" t="str">
        <f>_xlfn.XLOOKUP(D1231,Product_Dim!$A$2:$A$101,Product_Dim!$C$2:$C$101)</f>
        <v>Sports</v>
      </c>
      <c r="P1231" s="1">
        <f>_xlfn.XLOOKUP(D1231,Product_Dim!$A$2:$A$101,Product_Dim!$H$2:$H$101)</f>
        <v>152.91999999999999</v>
      </c>
      <c r="Q1231" s="1" t="str">
        <f>_xlfn.XLOOKUP(C1231,'Customer_Dim'!$A$2:$A$501,'Customer_Dim'!$I$2:$I$501)</f>
        <v>Platinum</v>
      </c>
      <c r="R1231" s="1" t="str">
        <f>_xlfn.XLOOKUP(C1231,'Customer_Dim'!$A$2:$A$501,'Customer_Dim'!$D$2:$D$501)</f>
        <v>Female</v>
      </c>
      <c r="S1231" s="1" t="str">
        <f>_xlfn.XLOOKUP(C1231,'Customer_Dim'!$A$2:$A$501,'Customer_Dim'!$L$2:$L$501)</f>
        <v>Middle Age</v>
      </c>
      <c r="T1231" s="1" t="str">
        <f>_xlfn.XLOOKUP(E1231,Store_Dim!$A$2:$A$21,Store_Dim!$C$2:$C$21)</f>
        <v>North</v>
      </c>
      <c r="U1231" s="1" t="str">
        <f>_xlfn.XLOOKUP(E1231,Store_Dim!$A$2:$A$21,Store_Dim!$E$2:$E$21)</f>
        <v>Flagship</v>
      </c>
      <c r="V1231" s="1">
        <f>Table8[[#This Row],[Cost]]*Table8[[#This Row],[Quantity]]</f>
        <v>458.76</v>
      </c>
      <c r="W1231" s="1">
        <f>Table8[[#This Row],[Total_Amount]]-Table8[[#This Row],[Total Cost]]</f>
        <v>572.99070000000006</v>
      </c>
    </row>
    <row r="1232" spans="1:23" hidden="1" x14ac:dyDescent="0.25">
      <c r="A1232" t="s">
        <v>3863</v>
      </c>
      <c r="B1232" s="3">
        <v>45390</v>
      </c>
      <c r="C1232" t="s">
        <v>957</v>
      </c>
      <c r="D1232" t="s">
        <v>1564</v>
      </c>
      <c r="E1232" t="s">
        <v>1874</v>
      </c>
      <c r="F1232" s="4">
        <f>IF(ISBLANK(Sales_Fact[[#This Row],[Quantity]]),MEDIAN(Sales_Fact[Quantity]),Sales_Fact[[#This Row],[Quantity]])</f>
        <v>2</v>
      </c>
      <c r="G1232" s="1">
        <f>IF(ISBLANK(Sales_Fact[[#This Row],[Unit_Price]]),MEDIAN(Sales_Fact[Unit_Price]),Sales_Fact[[#This Row],[Unit_Price]])</f>
        <v>949.3</v>
      </c>
      <c r="H1232" s="2">
        <f>IF(ISBLANK(Sales_Fact[[#This Row],[Discount]]),MEDIAN(Sales_Fact[Discount]),Sales_Fact[[#This Row],[Discount]])</f>
        <v>0.08</v>
      </c>
      <c r="I1232" t="s">
        <v>1868</v>
      </c>
      <c r="J1232" s="1">
        <f>Sales_Fact[[#This Row],[Quantity2]]*Sales_Fact[[#This Row],[Unit_Price3]]*(1-Sales_Fact[[#This Row],[Discount4]])</f>
        <v>1746.712</v>
      </c>
      <c r="K1232" s="1">
        <f>Sales_Fact[[#This Row],[Quantity2]]*Sales_Fact[[#This Row],[Unit_Price3]]</f>
        <v>1898.6</v>
      </c>
      <c r="L1232" s="1">
        <f>Sales_Fact[[#This Row],[Gross Amount]]*Sales_Fact[[#This Row],[Discount4]]</f>
        <v>151.88800000000001</v>
      </c>
      <c r="M1232" s="1" t="str">
        <f>IF(Sales_Fact[[#This Row],[Total_Amount5]]&gt;1000,"High Value","Standard")</f>
        <v>High Value</v>
      </c>
      <c r="N1232" s="1" t="str">
        <f>_xlfn.XLOOKUP(D1232,Product_Dim!$A$2:$A$101,Product_Dim!$B$2:$B$101,"Not Found")</f>
        <v>Men's Leather Belt</v>
      </c>
      <c r="O1232" s="1" t="str">
        <f>_xlfn.XLOOKUP(D1232,Product_Dim!$A$2:$A$101,Product_Dim!$C$2:$C$101)</f>
        <v>Clothing</v>
      </c>
      <c r="P1232" s="1">
        <f>_xlfn.XLOOKUP(D1232,Product_Dim!$A$2:$A$101,Product_Dim!$H$2:$H$101)</f>
        <v>261</v>
      </c>
      <c r="Q1232" s="1" t="str">
        <f>_xlfn.XLOOKUP(C1232,'Customer_Dim'!$A$2:$A$501,'Customer_Dim'!$I$2:$I$501)</f>
        <v>Silver</v>
      </c>
      <c r="R1232" s="1" t="str">
        <f>_xlfn.XLOOKUP(C1232,'Customer_Dim'!$A$2:$A$501,'Customer_Dim'!$D$2:$D$501)</f>
        <v>Male</v>
      </c>
      <c r="S1232" s="1" t="str">
        <f>_xlfn.XLOOKUP(C1232,'Customer_Dim'!$A$2:$A$501,'Customer_Dim'!$L$2:$L$501)</f>
        <v>Young</v>
      </c>
      <c r="T1232" s="1" t="str">
        <f>_xlfn.XLOOKUP(E1232,Store_Dim!$A$2:$A$21,Store_Dim!$C$2:$C$21)</f>
        <v>South</v>
      </c>
      <c r="U1232" s="1" t="str">
        <f>_xlfn.XLOOKUP(E1232,Store_Dim!$A$2:$A$21,Store_Dim!$E$2:$E$21)</f>
        <v>Online</v>
      </c>
      <c r="V1232" s="1">
        <f>Table8[[#This Row],[Cost]]*Table8[[#This Row],[Quantity]]</f>
        <v>522</v>
      </c>
      <c r="W1232" s="1">
        <f>Table8[[#This Row],[Total_Amount]]-Table8[[#This Row],[Total Cost]]</f>
        <v>1224.712</v>
      </c>
    </row>
    <row r="1233" spans="1:23" hidden="1" x14ac:dyDescent="0.25">
      <c r="A1233" t="s">
        <v>2892</v>
      </c>
      <c r="B1233" s="3">
        <v>45834</v>
      </c>
      <c r="C1233" t="s">
        <v>957</v>
      </c>
      <c r="D1233" t="s">
        <v>1548</v>
      </c>
      <c r="E1233" t="s">
        <v>1863</v>
      </c>
      <c r="F1233" s="4">
        <f>IF(ISBLANK(Sales_Fact[[#This Row],[Quantity]]),MEDIAN(Sales_Fact[Quantity]),Sales_Fact[[#This Row],[Quantity]])</f>
        <v>3</v>
      </c>
      <c r="G1233" s="1">
        <f>IF(ISBLANK(Sales_Fact[[#This Row],[Unit_Price]]),MEDIAN(Sales_Fact[Unit_Price]),Sales_Fact[[#This Row],[Unit_Price]])</f>
        <v>664.75</v>
      </c>
      <c r="H1233" s="2">
        <f>IF(ISBLANK(Sales_Fact[[#This Row],[Discount]]),MEDIAN(Sales_Fact[Discount]),Sales_Fact[[#This Row],[Discount]])</f>
        <v>0.12</v>
      </c>
      <c r="I1233" t="s">
        <v>1868</v>
      </c>
      <c r="J1233" s="1">
        <f>Sales_Fact[[#This Row],[Quantity2]]*Sales_Fact[[#This Row],[Unit_Price3]]*(1-Sales_Fact[[#This Row],[Discount4]])</f>
        <v>1754.94</v>
      </c>
      <c r="K1233" s="1">
        <f>Sales_Fact[[#This Row],[Quantity2]]*Sales_Fact[[#This Row],[Unit_Price3]]</f>
        <v>1994.25</v>
      </c>
      <c r="L1233" s="1">
        <f>Sales_Fact[[#This Row],[Gross Amount]]*Sales_Fact[[#This Row],[Discount4]]</f>
        <v>239.31</v>
      </c>
      <c r="M1233" s="1" t="str">
        <f>IF(Sales_Fact[[#This Row],[Total_Amount5]]&gt;1000,"High Value","Standard")</f>
        <v>High Value</v>
      </c>
      <c r="N1233" s="1" t="str">
        <f>_xlfn.XLOOKUP(D1233,Product_Dim!$A$2:$A$101,Product_Dim!$B$2:$B$101,"Not Found")</f>
        <v>Brother Laser Printer</v>
      </c>
      <c r="O1233" s="1" t="str">
        <f>_xlfn.XLOOKUP(D1233,Product_Dim!$A$2:$A$101,Product_Dim!$C$2:$C$101)</f>
        <v>Electronics</v>
      </c>
      <c r="P1233" s="1">
        <f>_xlfn.XLOOKUP(D1233,Product_Dim!$A$2:$A$101,Product_Dim!$H$2:$H$101)</f>
        <v>112.42</v>
      </c>
      <c r="Q1233" s="1" t="str">
        <f>_xlfn.XLOOKUP(C1233,'Customer_Dim'!$A$2:$A$501,'Customer_Dim'!$I$2:$I$501)</f>
        <v>Silver</v>
      </c>
      <c r="R1233" s="1" t="str">
        <f>_xlfn.XLOOKUP(C1233,'Customer_Dim'!$A$2:$A$501,'Customer_Dim'!$D$2:$D$501)</f>
        <v>Male</v>
      </c>
      <c r="S1233" s="1" t="str">
        <f>_xlfn.XLOOKUP(C1233,'Customer_Dim'!$A$2:$A$501,'Customer_Dim'!$L$2:$L$501)</f>
        <v>Young</v>
      </c>
      <c r="T1233" s="1" t="str">
        <f>_xlfn.XLOOKUP(E1233,Store_Dim!$A$2:$A$21,Store_Dim!$C$2:$C$21)</f>
        <v>North</v>
      </c>
      <c r="U1233" s="1" t="str">
        <f>_xlfn.XLOOKUP(E1233,Store_Dim!$A$2:$A$21,Store_Dim!$E$2:$E$21)</f>
        <v>Flagship</v>
      </c>
      <c r="V1233" s="1">
        <f>Table8[[#This Row],[Cost]]*Table8[[#This Row],[Quantity]]</f>
        <v>337.26</v>
      </c>
      <c r="W1233" s="1">
        <f>Table8[[#This Row],[Total_Amount]]-Table8[[#This Row],[Total Cost]]</f>
        <v>1417.68</v>
      </c>
    </row>
    <row r="1234" spans="1:23" hidden="1" x14ac:dyDescent="0.25">
      <c r="A1234" t="s">
        <v>2350</v>
      </c>
      <c r="B1234" s="3">
        <v>45938</v>
      </c>
      <c r="C1234" t="s">
        <v>957</v>
      </c>
      <c r="D1234" t="s">
        <v>1659</v>
      </c>
      <c r="E1234" t="s">
        <v>1881</v>
      </c>
      <c r="F1234" s="4">
        <f>IF(ISBLANK(Sales_Fact[[#This Row],[Quantity]]),MEDIAN(Sales_Fact[Quantity]),Sales_Fact[[#This Row],[Quantity]])</f>
        <v>3</v>
      </c>
      <c r="G1234" s="1">
        <f>IF(ISBLANK(Sales_Fact[[#This Row],[Unit_Price]]),MEDIAN(Sales_Fact[Unit_Price]),Sales_Fact[[#This Row],[Unit_Price]])</f>
        <v>190.04</v>
      </c>
      <c r="H1234" s="2">
        <f>IF(ISBLANK(Sales_Fact[[#This Row],[Discount]]),MEDIAN(Sales_Fact[Discount]),Sales_Fact[[#This Row],[Discount]])</f>
        <v>7.0000000000000007E-2</v>
      </c>
      <c r="I1234" t="s">
        <v>1864</v>
      </c>
      <c r="J1234" s="1">
        <f>Sales_Fact[[#This Row],[Quantity2]]*Sales_Fact[[#This Row],[Unit_Price3]]*(1-Sales_Fact[[#This Row],[Discount4]])</f>
        <v>530.21159999999998</v>
      </c>
      <c r="K1234" s="1">
        <f>Sales_Fact[[#This Row],[Quantity2]]*Sales_Fact[[#This Row],[Unit_Price3]]</f>
        <v>570.12</v>
      </c>
      <c r="L1234" s="1">
        <f>Sales_Fact[[#This Row],[Gross Amount]]*Sales_Fact[[#This Row],[Discount4]]</f>
        <v>39.908400000000007</v>
      </c>
      <c r="M1234" s="1" t="str">
        <f>IF(Sales_Fact[[#This Row],[Total_Amount5]]&gt;1000,"High Value","Standard")</f>
        <v>Standard</v>
      </c>
      <c r="N1234" s="1" t="str">
        <f>_xlfn.XLOOKUP(D1234,Product_Dim!$A$2:$A$101,Product_Dim!$B$2:$B$101,"Not Found")</f>
        <v>Women's Summer Dress</v>
      </c>
      <c r="O1234" s="1" t="str">
        <f>_xlfn.XLOOKUP(D1234,Product_Dim!$A$2:$A$101,Product_Dim!$C$2:$C$101)</f>
        <v>Clothing</v>
      </c>
      <c r="P1234" s="1">
        <f>_xlfn.XLOOKUP(D1234,Product_Dim!$A$2:$A$101,Product_Dim!$H$2:$H$101)</f>
        <v>223.43</v>
      </c>
      <c r="Q1234" s="1" t="str">
        <f>_xlfn.XLOOKUP(C1234,'Customer_Dim'!$A$2:$A$501,'Customer_Dim'!$I$2:$I$501)</f>
        <v>Silver</v>
      </c>
      <c r="R1234" s="1" t="str">
        <f>_xlfn.XLOOKUP(C1234,'Customer_Dim'!$A$2:$A$501,'Customer_Dim'!$D$2:$D$501)</f>
        <v>Male</v>
      </c>
      <c r="S1234" s="1" t="str">
        <f>_xlfn.XLOOKUP(C1234,'Customer_Dim'!$A$2:$A$501,'Customer_Dim'!$L$2:$L$501)</f>
        <v>Young</v>
      </c>
      <c r="T1234" s="1" t="str">
        <f>_xlfn.XLOOKUP(E1234,Store_Dim!$A$2:$A$21,Store_Dim!$C$2:$C$21)</f>
        <v>South</v>
      </c>
      <c r="U1234" s="1" t="str">
        <f>_xlfn.XLOOKUP(E1234,Store_Dim!$A$2:$A$21,Store_Dim!$E$2:$E$21)</f>
        <v>Outlet</v>
      </c>
      <c r="V1234" s="1">
        <f>Table8[[#This Row],[Cost]]*Table8[[#This Row],[Quantity]]</f>
        <v>670.29</v>
      </c>
      <c r="W1234" s="1">
        <f>Table8[[#This Row],[Total_Amount]]-Table8[[#This Row],[Total Cost]]</f>
        <v>-140.07839999999999</v>
      </c>
    </row>
    <row r="1235" spans="1:23" hidden="1" x14ac:dyDescent="0.25">
      <c r="A1235" t="s">
        <v>3818</v>
      </c>
      <c r="B1235" s="3">
        <v>45847</v>
      </c>
      <c r="C1235" t="s">
        <v>957</v>
      </c>
      <c r="D1235" t="s">
        <v>1695</v>
      </c>
      <c r="E1235" t="s">
        <v>1890</v>
      </c>
      <c r="F1235" s="4">
        <f>IF(ISBLANK(Sales_Fact[[#This Row],[Quantity]]),MEDIAN(Sales_Fact[Quantity]),Sales_Fact[[#This Row],[Quantity]])</f>
        <v>3</v>
      </c>
      <c r="G1235" s="1">
        <f>IF(ISBLANK(Sales_Fact[[#This Row],[Unit_Price]]),MEDIAN(Sales_Fact[Unit_Price]),Sales_Fact[[#This Row],[Unit_Price]])</f>
        <v>754.02</v>
      </c>
      <c r="H1235" s="2">
        <f>IF(ISBLANK(Sales_Fact[[#This Row],[Discount]]),MEDIAN(Sales_Fact[Discount]),Sales_Fact[[#This Row],[Discount]])</f>
        <v>0.1</v>
      </c>
      <c r="I1235" t="s">
        <v>1861</v>
      </c>
      <c r="J1235" s="1">
        <f>Sales_Fact[[#This Row],[Quantity2]]*Sales_Fact[[#This Row],[Unit_Price3]]*(1-Sales_Fact[[#This Row],[Discount4]])</f>
        <v>2035.854</v>
      </c>
      <c r="K1235" s="1">
        <f>Sales_Fact[[#This Row],[Quantity2]]*Sales_Fact[[#This Row],[Unit_Price3]]</f>
        <v>2262.06</v>
      </c>
      <c r="L1235" s="1">
        <f>Sales_Fact[[#This Row],[Gross Amount]]*Sales_Fact[[#This Row],[Discount4]]</f>
        <v>226.20600000000002</v>
      </c>
      <c r="M1235" s="1" t="str">
        <f>IF(Sales_Fact[[#This Row],[Total_Amount5]]&gt;1000,"High Value","Standard")</f>
        <v>High Value</v>
      </c>
      <c r="N1235" s="1" t="str">
        <f>_xlfn.XLOOKUP(D1235,Product_Dim!$A$2:$A$101,Product_Dim!$B$2:$B$101,"Not Found")</f>
        <v>Car Dashboard Phone Holder</v>
      </c>
      <c r="O1235" s="1" t="str">
        <f>_xlfn.XLOOKUP(D1235,Product_Dim!$A$2:$A$101,Product_Dim!$C$2:$C$101)</f>
        <v>Electronics</v>
      </c>
      <c r="P1235" s="1">
        <f>_xlfn.XLOOKUP(D1235,Product_Dim!$A$2:$A$101,Product_Dim!$H$2:$H$101)</f>
        <v>177.98</v>
      </c>
      <c r="Q1235" s="1" t="str">
        <f>_xlfn.XLOOKUP(C1235,'Customer_Dim'!$A$2:$A$501,'Customer_Dim'!$I$2:$I$501)</f>
        <v>Silver</v>
      </c>
      <c r="R1235" s="1" t="str">
        <f>_xlfn.XLOOKUP(C1235,'Customer_Dim'!$A$2:$A$501,'Customer_Dim'!$D$2:$D$501)</f>
        <v>Male</v>
      </c>
      <c r="S1235" s="1" t="str">
        <f>_xlfn.XLOOKUP(C1235,'Customer_Dim'!$A$2:$A$501,'Customer_Dim'!$L$2:$L$501)</f>
        <v>Young</v>
      </c>
      <c r="T1235" s="1" t="str">
        <f>_xlfn.XLOOKUP(E1235,Store_Dim!$A$2:$A$21,Store_Dim!$C$2:$C$21)</f>
        <v>South</v>
      </c>
      <c r="U1235" s="1" t="str">
        <f>_xlfn.XLOOKUP(E1235,Store_Dim!$A$2:$A$21,Store_Dim!$E$2:$E$21)</f>
        <v>Flagship</v>
      </c>
      <c r="V1235" s="1">
        <f>Table8[[#This Row],[Cost]]*Table8[[#This Row],[Quantity]]</f>
        <v>533.93999999999994</v>
      </c>
      <c r="W1235" s="1">
        <f>Table8[[#This Row],[Total_Amount]]-Table8[[#This Row],[Total Cost]]</f>
        <v>1501.9140000000002</v>
      </c>
    </row>
    <row r="1236" spans="1:23" hidden="1" x14ac:dyDescent="0.25">
      <c r="A1236" t="s">
        <v>3718</v>
      </c>
      <c r="B1236" s="3">
        <v>45860</v>
      </c>
      <c r="C1236" t="s">
        <v>957</v>
      </c>
      <c r="D1236" t="s">
        <v>1746</v>
      </c>
      <c r="E1236" t="s">
        <v>1881</v>
      </c>
      <c r="F1236" s="4">
        <f>IF(ISBLANK(Sales_Fact[[#This Row],[Quantity]]),MEDIAN(Sales_Fact[Quantity]),Sales_Fact[[#This Row],[Quantity]])</f>
        <v>4</v>
      </c>
      <c r="G1236" s="1">
        <f>IF(ISBLANK(Sales_Fact[[#This Row],[Unit_Price]]),MEDIAN(Sales_Fact[Unit_Price]),Sales_Fact[[#This Row],[Unit_Price]])</f>
        <v>94.13</v>
      </c>
      <c r="H1236" s="2">
        <f>IF(ISBLANK(Sales_Fact[[#This Row],[Discount]]),MEDIAN(Sales_Fact[Discount]),Sales_Fact[[#This Row],[Discount]])</f>
        <v>0.04</v>
      </c>
      <c r="I1236" t="s">
        <v>1864</v>
      </c>
      <c r="J1236" s="1">
        <f>Sales_Fact[[#This Row],[Quantity2]]*Sales_Fact[[#This Row],[Unit_Price3]]*(1-Sales_Fact[[#This Row],[Discount4]])</f>
        <v>361.45919999999995</v>
      </c>
      <c r="K1236" s="1">
        <f>Sales_Fact[[#This Row],[Quantity2]]*Sales_Fact[[#This Row],[Unit_Price3]]</f>
        <v>376.52</v>
      </c>
      <c r="L1236" s="1">
        <f>Sales_Fact[[#This Row],[Gross Amount]]*Sales_Fact[[#This Row],[Discount4]]</f>
        <v>15.0608</v>
      </c>
      <c r="M1236" s="1" t="str">
        <f>IF(Sales_Fact[[#This Row],[Total_Amount5]]&gt;1000,"High Value","Standard")</f>
        <v>Standard</v>
      </c>
      <c r="N1236" s="1" t="str">
        <f>_xlfn.XLOOKUP(D1236,Product_Dim!$A$2:$A$101,Product_Dim!$B$2:$B$101,"Not Found")</f>
        <v>Adjustable Dumbbells 20kg</v>
      </c>
      <c r="O1236" s="1" t="str">
        <f>_xlfn.XLOOKUP(D1236,Product_Dim!$A$2:$A$101,Product_Dim!$C$2:$C$101)</f>
        <v>Sports</v>
      </c>
      <c r="P1236" s="1">
        <f>_xlfn.XLOOKUP(D1236,Product_Dim!$A$2:$A$101,Product_Dim!$H$2:$H$101)</f>
        <v>240.63</v>
      </c>
      <c r="Q1236" s="1" t="str">
        <f>_xlfn.XLOOKUP(C1236,'Customer_Dim'!$A$2:$A$501,'Customer_Dim'!$I$2:$I$501)</f>
        <v>Silver</v>
      </c>
      <c r="R1236" s="1" t="str">
        <f>_xlfn.XLOOKUP(C1236,'Customer_Dim'!$A$2:$A$501,'Customer_Dim'!$D$2:$D$501)</f>
        <v>Male</v>
      </c>
      <c r="S1236" s="1" t="str">
        <f>_xlfn.XLOOKUP(C1236,'Customer_Dim'!$A$2:$A$501,'Customer_Dim'!$L$2:$L$501)</f>
        <v>Young</v>
      </c>
      <c r="T1236" s="1" t="str">
        <f>_xlfn.XLOOKUP(E1236,Store_Dim!$A$2:$A$21,Store_Dim!$C$2:$C$21)</f>
        <v>South</v>
      </c>
      <c r="U1236" s="1" t="str">
        <f>_xlfn.XLOOKUP(E1236,Store_Dim!$A$2:$A$21,Store_Dim!$E$2:$E$21)</f>
        <v>Outlet</v>
      </c>
      <c r="V1236" s="1">
        <f>Table8[[#This Row],[Cost]]*Table8[[#This Row],[Quantity]]</f>
        <v>962.52</v>
      </c>
      <c r="W1236" s="1">
        <f>Table8[[#This Row],[Total_Amount]]-Table8[[#This Row],[Total Cost]]</f>
        <v>-601.06079999999997</v>
      </c>
    </row>
    <row r="1237" spans="1:23" hidden="1" x14ac:dyDescent="0.25">
      <c r="A1237" t="s">
        <v>3368</v>
      </c>
      <c r="B1237" s="3">
        <v>45309</v>
      </c>
      <c r="C1237" t="s">
        <v>960</v>
      </c>
      <c r="D1237" t="s">
        <v>1842</v>
      </c>
      <c r="E1237" t="s">
        <v>1931</v>
      </c>
      <c r="F1237" s="4">
        <f>IF(ISBLANK(Sales_Fact[[#This Row],[Quantity]]),MEDIAN(Sales_Fact[Quantity]),Sales_Fact[[#This Row],[Quantity]])</f>
        <v>3</v>
      </c>
      <c r="G1237" s="1">
        <f>IF(ISBLANK(Sales_Fact[[#This Row],[Unit_Price]]),MEDIAN(Sales_Fact[Unit_Price]),Sales_Fact[[#This Row],[Unit_Price]])</f>
        <v>402.3</v>
      </c>
      <c r="H1237" s="2">
        <f>IF(ISBLANK(Sales_Fact[[#This Row],[Discount]]),MEDIAN(Sales_Fact[Discount]),Sales_Fact[[#This Row],[Discount]])</f>
        <v>0.21</v>
      </c>
      <c r="I1237" t="s">
        <v>1864</v>
      </c>
      <c r="J1237" s="1">
        <f>Sales_Fact[[#This Row],[Quantity2]]*Sales_Fact[[#This Row],[Unit_Price3]]*(1-Sales_Fact[[#This Row],[Discount4]])</f>
        <v>953.45100000000014</v>
      </c>
      <c r="K1237" s="1">
        <f>Sales_Fact[[#This Row],[Quantity2]]*Sales_Fact[[#This Row],[Unit_Price3]]</f>
        <v>1206.9000000000001</v>
      </c>
      <c r="L1237" s="1">
        <f>Sales_Fact[[#This Row],[Gross Amount]]*Sales_Fact[[#This Row],[Discount4]]</f>
        <v>253.44900000000001</v>
      </c>
      <c r="M1237" s="1" t="str">
        <f>IF(Sales_Fact[[#This Row],[Total_Amount5]]&gt;1000,"High Value","Standard")</f>
        <v>Standard</v>
      </c>
      <c r="N1237" s="1" t="str">
        <f>_xlfn.XLOOKUP(D1237,Product_Dim!$A$2:$A$101,Product_Dim!$B$2:$B$101,"Not Found")</f>
        <v>Cricket Bat</v>
      </c>
      <c r="O1237" s="1" t="str">
        <f>_xlfn.XLOOKUP(D1237,Product_Dim!$A$2:$A$101,Product_Dim!$C$2:$C$101)</f>
        <v>Sports</v>
      </c>
      <c r="P1237" s="1">
        <f>_xlfn.XLOOKUP(D1237,Product_Dim!$A$2:$A$101,Product_Dim!$H$2:$H$101)</f>
        <v>245.98</v>
      </c>
      <c r="Q1237" s="1" t="str">
        <f>_xlfn.XLOOKUP(C1237,'Customer_Dim'!$A$2:$A$501,'Customer_Dim'!$I$2:$I$501)</f>
        <v>Gold</v>
      </c>
      <c r="R1237" s="1" t="str">
        <f>_xlfn.XLOOKUP(C1237,'Customer_Dim'!$A$2:$A$501,'Customer_Dim'!$D$2:$D$501)</f>
        <v>Male</v>
      </c>
      <c r="S1237" s="1" t="str">
        <f>_xlfn.XLOOKUP(C1237,'Customer_Dim'!$A$2:$A$501,'Customer_Dim'!$L$2:$L$501)</f>
        <v>Senior</v>
      </c>
      <c r="T1237" s="1" t="str">
        <f>_xlfn.XLOOKUP(E1237,Store_Dim!$A$2:$A$21,Store_Dim!$C$2:$C$21)</f>
        <v>South</v>
      </c>
      <c r="U1237" s="1" t="str">
        <f>_xlfn.XLOOKUP(E1237,Store_Dim!$A$2:$A$21,Store_Dim!$E$2:$E$21)</f>
        <v>Online</v>
      </c>
      <c r="V1237" s="1">
        <f>Table8[[#This Row],[Cost]]*Table8[[#This Row],[Quantity]]</f>
        <v>737.93999999999994</v>
      </c>
      <c r="W1237" s="1">
        <f>Table8[[#This Row],[Total_Amount]]-Table8[[#This Row],[Total Cost]]</f>
        <v>215.51100000000019</v>
      </c>
    </row>
    <row r="1238" spans="1:23" x14ac:dyDescent="0.25">
      <c r="A1238" t="s">
        <v>2970</v>
      </c>
      <c r="B1238" s="3">
        <v>45871</v>
      </c>
      <c r="C1238" t="s">
        <v>960</v>
      </c>
      <c r="D1238" t="s">
        <v>1800</v>
      </c>
      <c r="E1238" t="s">
        <v>1913</v>
      </c>
      <c r="F1238" s="4">
        <f>IF(ISBLANK(Sales_Fact[[#This Row],[Quantity]]),MEDIAN(Sales_Fact[Quantity]),Sales_Fact[[#This Row],[Quantity]])</f>
        <v>1</v>
      </c>
      <c r="G1238" s="21">
        <f>IF(ISBLANK(Sales_Fact[[#This Row],[Unit_Price]]),MEDIAN(Sales_Fact[Unit_Price]),Sales_Fact[[#This Row],[Unit_Price]])</f>
        <v>729.05</v>
      </c>
      <c r="H1238" s="2">
        <f>IF(ISBLANK(Sales_Fact[[#This Row],[Discount]]),MEDIAN(Sales_Fact[Discount]),Sales_Fact[[#This Row],[Discount]])</f>
        <v>0.06</v>
      </c>
      <c r="I1238" t="s">
        <v>1864</v>
      </c>
      <c r="J1238" s="21">
        <f>Sales_Fact[[#This Row],[Quantity2]]*Sales_Fact[[#This Row],[Unit_Price3]]*(1-Sales_Fact[[#This Row],[Discount4]])</f>
        <v>685.3069999999999</v>
      </c>
      <c r="K1238" s="21">
        <f>Sales_Fact[[#This Row],[Quantity2]]*Sales_Fact[[#This Row],[Unit_Price3]]</f>
        <v>729.05</v>
      </c>
      <c r="L1238" s="21">
        <f>Sales_Fact[[#This Row],[Gross Amount]]*Sales_Fact[[#This Row],[Discount4]]</f>
        <v>43.742999999999995</v>
      </c>
      <c r="M1238" s="1" t="str">
        <f>IF(Sales_Fact[[#This Row],[Total_Amount5]]&gt;1000,"High Value","Standard")</f>
        <v>Standard</v>
      </c>
      <c r="N1238" s="1" t="str">
        <f>_xlfn.XLOOKUP(D1238,Product_Dim!$A$2:$A$101,Product_Dim!$B$2:$B$101,"Not Found")</f>
        <v>Hydrating Face Cleanser</v>
      </c>
      <c r="O1238" s="1" t="str">
        <f>_xlfn.XLOOKUP(D1238,Product_Dim!$A$2:$A$101,Product_Dim!$C$2:$C$101)</f>
        <v>Beauty</v>
      </c>
      <c r="P1238" s="1">
        <f>_xlfn.XLOOKUP(D1238,Product_Dim!$A$2:$A$101,Product_Dim!$H$2:$H$101)</f>
        <v>242.96499999999997</v>
      </c>
      <c r="Q1238" s="1" t="str">
        <f>_xlfn.XLOOKUP(C1238,'Customer_Dim'!$A$2:$A$501,'Customer_Dim'!$I$2:$I$501)</f>
        <v>Gold</v>
      </c>
      <c r="R1238" s="1" t="str">
        <f>_xlfn.XLOOKUP(C1238,'Customer_Dim'!$A$2:$A$501,'Customer_Dim'!$D$2:$D$501)</f>
        <v>Male</v>
      </c>
      <c r="S1238" s="1" t="str">
        <f>_xlfn.XLOOKUP(C1238,'Customer_Dim'!$A$2:$A$501,'Customer_Dim'!$L$2:$L$501)</f>
        <v>Senior</v>
      </c>
      <c r="T1238" s="1" t="str">
        <f>_xlfn.XLOOKUP(E1238,Store_Dim!$A$2:$A$21,Store_Dim!$C$2:$C$21)</f>
        <v>North</v>
      </c>
      <c r="U1238" s="1" t="str">
        <f>_xlfn.XLOOKUP(E1238,Store_Dim!$A$2:$A$21,Store_Dim!$E$2:$E$21)</f>
        <v>Online</v>
      </c>
      <c r="V1238" s="21">
        <f>Table8[[#This Row],[Cost]]*Table8[[#This Row],[Quantity]]</f>
        <v>242.96499999999997</v>
      </c>
      <c r="W1238" s="21">
        <f>Table8[[#This Row],[Total_Amount]]-Table8[[#This Row],[Total Cost]]</f>
        <v>442.34199999999993</v>
      </c>
    </row>
    <row r="1239" spans="1:23" hidden="1" x14ac:dyDescent="0.25">
      <c r="A1239" t="s">
        <v>2963</v>
      </c>
      <c r="B1239" s="3">
        <v>45593</v>
      </c>
      <c r="C1239" t="s">
        <v>960</v>
      </c>
      <c r="D1239" t="s">
        <v>1803</v>
      </c>
      <c r="E1239" t="s">
        <v>1863</v>
      </c>
      <c r="F1239" s="4">
        <f>IF(ISBLANK(Sales_Fact[[#This Row],[Quantity]]),MEDIAN(Sales_Fact[Quantity]),Sales_Fact[[#This Row],[Quantity]])</f>
        <v>1</v>
      </c>
      <c r="G1239" s="1">
        <f>IF(ISBLANK(Sales_Fact[[#This Row],[Unit_Price]]),MEDIAN(Sales_Fact[Unit_Price]),Sales_Fact[[#This Row],[Unit_Price]])</f>
        <v>822.6</v>
      </c>
      <c r="H1239" s="2">
        <f>IF(ISBLANK(Sales_Fact[[#This Row],[Discount]]),MEDIAN(Sales_Fact[Discount]),Sales_Fact[[#This Row],[Discount]])</f>
        <v>0.28999999999999998</v>
      </c>
      <c r="I1239" t="s">
        <v>1864</v>
      </c>
      <c r="J1239" s="1">
        <f>Sales_Fact[[#This Row],[Quantity2]]*Sales_Fact[[#This Row],[Unit_Price3]]*(1-Sales_Fact[[#This Row],[Discount4]])</f>
        <v>584.04599999999994</v>
      </c>
      <c r="K1239" s="1">
        <f>Sales_Fact[[#This Row],[Quantity2]]*Sales_Fact[[#This Row],[Unit_Price3]]</f>
        <v>822.6</v>
      </c>
      <c r="L1239" s="1">
        <f>Sales_Fact[[#This Row],[Gross Amount]]*Sales_Fact[[#This Row],[Discount4]]</f>
        <v>238.554</v>
      </c>
      <c r="M1239" s="1" t="str">
        <f>IF(Sales_Fact[[#This Row],[Total_Amount5]]&gt;1000,"High Value","Standard")</f>
        <v>Standard</v>
      </c>
      <c r="N1239" s="1" t="str">
        <f>_xlfn.XLOOKUP(D1239,Product_Dim!$A$2:$A$101,Product_Dim!$B$2:$B$101,"Not Found")</f>
        <v>Wooden Bookshelf</v>
      </c>
      <c r="O1239" s="1" t="str">
        <f>_xlfn.XLOOKUP(D1239,Product_Dim!$A$2:$A$101,Product_Dim!$C$2:$C$101)</f>
        <v>Home</v>
      </c>
      <c r="P1239" s="1">
        <f>_xlfn.XLOOKUP(D1239,Product_Dim!$A$2:$A$101,Product_Dim!$H$2:$H$101)</f>
        <v>388.46</v>
      </c>
      <c r="Q1239" s="1" t="str">
        <f>_xlfn.XLOOKUP(C1239,'Customer_Dim'!$A$2:$A$501,'Customer_Dim'!$I$2:$I$501)</f>
        <v>Gold</v>
      </c>
      <c r="R1239" s="1" t="str">
        <f>_xlfn.XLOOKUP(C1239,'Customer_Dim'!$A$2:$A$501,'Customer_Dim'!$D$2:$D$501)</f>
        <v>Male</v>
      </c>
      <c r="S1239" s="1" t="str">
        <f>_xlfn.XLOOKUP(C1239,'Customer_Dim'!$A$2:$A$501,'Customer_Dim'!$L$2:$L$501)</f>
        <v>Senior</v>
      </c>
      <c r="T1239" s="1" t="str">
        <f>_xlfn.XLOOKUP(E1239,Store_Dim!$A$2:$A$21,Store_Dim!$C$2:$C$21)</f>
        <v>North</v>
      </c>
      <c r="U1239" s="1" t="str">
        <f>_xlfn.XLOOKUP(E1239,Store_Dim!$A$2:$A$21,Store_Dim!$E$2:$E$21)</f>
        <v>Flagship</v>
      </c>
      <c r="V1239" s="1">
        <f>Table8[[#This Row],[Cost]]*Table8[[#This Row],[Quantity]]</f>
        <v>388.46</v>
      </c>
      <c r="W1239" s="1">
        <f>Table8[[#This Row],[Total_Amount]]-Table8[[#This Row],[Total Cost]]</f>
        <v>195.58599999999996</v>
      </c>
    </row>
    <row r="1240" spans="1:23" hidden="1" x14ac:dyDescent="0.25">
      <c r="A1240" t="s">
        <v>1924</v>
      </c>
      <c r="B1240" s="3">
        <v>45241</v>
      </c>
      <c r="C1240" t="s">
        <v>963</v>
      </c>
      <c r="D1240" t="s">
        <v>1620</v>
      </c>
      <c r="E1240" t="s">
        <v>1866</v>
      </c>
      <c r="F1240" s="4">
        <f>IF(ISBLANK(Sales_Fact[[#This Row],[Quantity]]),MEDIAN(Sales_Fact[Quantity]),Sales_Fact[[#This Row],[Quantity]])</f>
        <v>2</v>
      </c>
      <c r="G1240" s="1">
        <f>IF(ISBLANK(Sales_Fact[[#This Row],[Unit_Price]]),MEDIAN(Sales_Fact[Unit_Price]),Sales_Fact[[#This Row],[Unit_Price]])</f>
        <v>327.25</v>
      </c>
      <c r="H1240" s="2">
        <f>IF(ISBLANK(Sales_Fact[[#This Row],[Discount]]),MEDIAN(Sales_Fact[Discount]),Sales_Fact[[#This Row],[Discount]])</f>
        <v>0.19</v>
      </c>
      <c r="I1240" t="s">
        <v>1864</v>
      </c>
      <c r="J1240" s="1">
        <f>Sales_Fact[[#This Row],[Quantity2]]*Sales_Fact[[#This Row],[Unit_Price3]]*(1-Sales_Fact[[#This Row],[Discount4]])</f>
        <v>530.14499999999998</v>
      </c>
      <c r="K1240" s="1">
        <f>Sales_Fact[[#This Row],[Quantity2]]*Sales_Fact[[#This Row],[Unit_Price3]]</f>
        <v>654.5</v>
      </c>
      <c r="L1240" s="1">
        <f>Sales_Fact[[#This Row],[Gross Amount]]*Sales_Fact[[#This Row],[Discount4]]</f>
        <v>124.355</v>
      </c>
      <c r="M1240" s="1" t="str">
        <f>IF(Sales_Fact[[#This Row],[Total_Amount5]]&gt;1000,"High Value","Standard")</f>
        <v>Standard</v>
      </c>
      <c r="N1240" s="1" t="str">
        <f>_xlfn.XLOOKUP(D1240,Product_Dim!$A$2:$A$101,Product_Dim!$B$2:$B$101,"Not Found")</f>
        <v>Men's Formal Shirt</v>
      </c>
      <c r="O1240" s="1" t="str">
        <f>_xlfn.XLOOKUP(D1240,Product_Dim!$A$2:$A$101,Product_Dim!$C$2:$C$101)</f>
        <v>Clothing</v>
      </c>
      <c r="P1240" s="1">
        <f>_xlfn.XLOOKUP(D1240,Product_Dim!$A$2:$A$101,Product_Dim!$H$2:$H$101)</f>
        <v>242.96499999999997</v>
      </c>
      <c r="Q1240" s="1" t="str">
        <f>_xlfn.XLOOKUP(C1240,'Customer_Dim'!$A$2:$A$501,'Customer_Dim'!$I$2:$I$501)</f>
        <v>Gold</v>
      </c>
      <c r="R1240" s="1" t="str">
        <f>_xlfn.XLOOKUP(C1240,'Customer_Dim'!$A$2:$A$501,'Customer_Dim'!$D$2:$D$501)</f>
        <v>Male</v>
      </c>
      <c r="S1240" s="1" t="str">
        <f>_xlfn.XLOOKUP(C1240,'Customer_Dim'!$A$2:$A$501,'Customer_Dim'!$L$2:$L$501)</f>
        <v>Middle Age</v>
      </c>
      <c r="T1240" s="1" t="str">
        <f>_xlfn.XLOOKUP(E1240,Store_Dim!$A$2:$A$21,Store_Dim!$C$2:$C$21)</f>
        <v>West</v>
      </c>
      <c r="U1240" s="1" t="str">
        <f>_xlfn.XLOOKUP(E1240,Store_Dim!$A$2:$A$21,Store_Dim!$E$2:$E$21)</f>
        <v>Online</v>
      </c>
      <c r="V1240" s="1">
        <f>Table8[[#This Row],[Cost]]*Table8[[#This Row],[Quantity]]</f>
        <v>485.92999999999995</v>
      </c>
      <c r="W1240" s="1">
        <f>Table8[[#This Row],[Total_Amount]]-Table8[[#This Row],[Total Cost]]</f>
        <v>44.215000000000032</v>
      </c>
    </row>
    <row r="1241" spans="1:23" x14ac:dyDescent="0.25">
      <c r="A1241" t="s">
        <v>2863</v>
      </c>
      <c r="B1241" s="3">
        <v>45281</v>
      </c>
      <c r="C1241" t="s">
        <v>966</v>
      </c>
      <c r="D1241" t="s">
        <v>1918</v>
      </c>
      <c r="E1241" t="s">
        <v>1890</v>
      </c>
      <c r="F1241" s="4">
        <f>IF(ISBLANK(Sales_Fact[[#This Row],[Quantity]]),MEDIAN(Sales_Fact[Quantity]),Sales_Fact[[#This Row],[Quantity]])</f>
        <v>4</v>
      </c>
      <c r="G1241" s="21">
        <f>IF(ISBLANK(Sales_Fact[[#This Row],[Unit_Price]]),MEDIAN(Sales_Fact[Unit_Price]),Sales_Fact[[#This Row],[Unit_Price]])</f>
        <v>930.38</v>
      </c>
      <c r="H1241" s="2">
        <f>IF(ISBLANK(Sales_Fact[[#This Row],[Discount]]),MEDIAN(Sales_Fact[Discount]),Sales_Fact[[#This Row],[Discount]])</f>
        <v>0</v>
      </c>
      <c r="I1241" t="s">
        <v>1864</v>
      </c>
      <c r="J1241" s="21">
        <f>Sales_Fact[[#This Row],[Quantity2]]*Sales_Fact[[#This Row],[Unit_Price3]]*(1-Sales_Fact[[#This Row],[Discount4]])</f>
        <v>3721.52</v>
      </c>
      <c r="K1241" s="21">
        <f>Sales_Fact[[#This Row],[Quantity2]]*Sales_Fact[[#This Row],[Unit_Price3]]</f>
        <v>3721.52</v>
      </c>
      <c r="L1241" s="21">
        <f>Sales_Fact[[#This Row],[Gross Amount]]*Sales_Fact[[#This Row],[Discount4]]</f>
        <v>0</v>
      </c>
      <c r="M1241" s="1" t="str">
        <f>IF(Sales_Fact[[#This Row],[Total_Amount5]]&gt;1000,"High Value","Standard")</f>
        <v>High Value</v>
      </c>
      <c r="N1241" s="1" t="str">
        <f>_xlfn.XLOOKUP(D1241,Product_Dim!$A$2:$A$101,Product_Dim!$B$2:$B$101,"Not Found")</f>
        <v>Beard Grooming Kit</v>
      </c>
      <c r="O1241" s="1" t="str">
        <f>_xlfn.XLOOKUP(D1241,Product_Dim!$A$2:$A$101,Product_Dim!$C$2:$C$101)</f>
        <v>Beauty</v>
      </c>
      <c r="P1241" s="1">
        <f>_xlfn.XLOOKUP(D1241,Product_Dim!$A$2:$A$101,Product_Dim!$H$2:$H$101)</f>
        <v>337.42</v>
      </c>
      <c r="Q1241" s="1" t="str">
        <f>_xlfn.XLOOKUP(C1241,'Customer_Dim'!$A$2:$A$501,'Customer_Dim'!$I$2:$I$501)</f>
        <v>Platinum</v>
      </c>
      <c r="R1241" s="1" t="str">
        <f>_xlfn.XLOOKUP(C1241,'Customer_Dim'!$A$2:$A$501,'Customer_Dim'!$D$2:$D$501)</f>
        <v>Female</v>
      </c>
      <c r="S1241" s="1" t="str">
        <f>_xlfn.XLOOKUP(C1241,'Customer_Dim'!$A$2:$A$501,'Customer_Dim'!$L$2:$L$501)</f>
        <v>Young</v>
      </c>
      <c r="T1241" s="1" t="str">
        <f>_xlfn.XLOOKUP(E1241,Store_Dim!$A$2:$A$21,Store_Dim!$C$2:$C$21)</f>
        <v>South</v>
      </c>
      <c r="U1241" s="1" t="str">
        <f>_xlfn.XLOOKUP(E1241,Store_Dim!$A$2:$A$21,Store_Dim!$E$2:$E$21)</f>
        <v>Flagship</v>
      </c>
      <c r="V1241" s="21">
        <f>Table8[[#This Row],[Cost]]*Table8[[#This Row],[Quantity]]</f>
        <v>1349.68</v>
      </c>
      <c r="W1241" s="21">
        <f>Table8[[#This Row],[Total_Amount]]-Table8[[#This Row],[Total Cost]]</f>
        <v>2371.84</v>
      </c>
    </row>
    <row r="1242" spans="1:23" hidden="1" x14ac:dyDescent="0.25">
      <c r="A1242" t="s">
        <v>3553</v>
      </c>
      <c r="B1242" s="3">
        <v>45293</v>
      </c>
      <c r="C1242" t="s">
        <v>966</v>
      </c>
      <c r="D1242" t="s">
        <v>1623</v>
      </c>
      <c r="E1242" t="s">
        <v>1913</v>
      </c>
      <c r="F1242" s="4">
        <f>IF(ISBLANK(Sales_Fact[[#This Row],[Quantity]]),MEDIAN(Sales_Fact[Quantity]),Sales_Fact[[#This Row],[Quantity]])</f>
        <v>2</v>
      </c>
      <c r="G1242" s="1">
        <f>IF(ISBLANK(Sales_Fact[[#This Row],[Unit_Price]]),MEDIAN(Sales_Fact[Unit_Price]),Sales_Fact[[#This Row],[Unit_Price]])</f>
        <v>437.84</v>
      </c>
      <c r="H1242" s="2">
        <f>IF(ISBLANK(Sales_Fact[[#This Row],[Discount]]),MEDIAN(Sales_Fact[Discount]),Sales_Fact[[#This Row],[Discount]])</f>
        <v>0.24</v>
      </c>
      <c r="I1242" t="s">
        <v>1861</v>
      </c>
      <c r="J1242" s="1">
        <f>Sales_Fact[[#This Row],[Quantity2]]*Sales_Fact[[#This Row],[Unit_Price3]]*(1-Sales_Fact[[#This Row],[Discount4]])</f>
        <v>665.51679999999999</v>
      </c>
      <c r="K1242" s="1">
        <f>Sales_Fact[[#This Row],[Quantity2]]*Sales_Fact[[#This Row],[Unit_Price3]]</f>
        <v>875.68</v>
      </c>
      <c r="L1242" s="1">
        <f>Sales_Fact[[#This Row],[Gross Amount]]*Sales_Fact[[#This Row],[Discount4]]</f>
        <v>210.16319999999999</v>
      </c>
      <c r="M1242" s="1" t="str">
        <f>IF(Sales_Fact[[#This Row],[Total_Amount5]]&gt;1000,"High Value","Standard")</f>
        <v>Standard</v>
      </c>
      <c r="N1242" s="1" t="str">
        <f>_xlfn.XLOOKUP(D1242,Product_Dim!$A$2:$A$101,Product_Dim!$B$2:$B$101,"Not Found")</f>
        <v>Foldable Camping Chair</v>
      </c>
      <c r="O1242" s="1" t="str">
        <f>_xlfn.XLOOKUP(D1242,Product_Dim!$A$2:$A$101,Product_Dim!$C$2:$C$101)</f>
        <v>Sports</v>
      </c>
      <c r="P1242" s="1">
        <f>_xlfn.XLOOKUP(D1242,Product_Dim!$A$2:$A$101,Product_Dim!$H$2:$H$101)</f>
        <v>166.06</v>
      </c>
      <c r="Q1242" s="1" t="str">
        <f>_xlfn.XLOOKUP(C1242,'Customer_Dim'!$A$2:$A$501,'Customer_Dim'!$I$2:$I$501)</f>
        <v>Platinum</v>
      </c>
      <c r="R1242" s="1" t="str">
        <f>_xlfn.XLOOKUP(C1242,'Customer_Dim'!$A$2:$A$501,'Customer_Dim'!$D$2:$D$501)</f>
        <v>Female</v>
      </c>
      <c r="S1242" s="1" t="str">
        <f>_xlfn.XLOOKUP(C1242,'Customer_Dim'!$A$2:$A$501,'Customer_Dim'!$L$2:$L$501)</f>
        <v>Young</v>
      </c>
      <c r="T1242" s="1" t="str">
        <f>_xlfn.XLOOKUP(E1242,Store_Dim!$A$2:$A$21,Store_Dim!$C$2:$C$21)</f>
        <v>North</v>
      </c>
      <c r="U1242" s="1" t="str">
        <f>_xlfn.XLOOKUP(E1242,Store_Dim!$A$2:$A$21,Store_Dim!$E$2:$E$21)</f>
        <v>Online</v>
      </c>
      <c r="V1242" s="1">
        <f>Table8[[#This Row],[Cost]]*Table8[[#This Row],[Quantity]]</f>
        <v>332.12</v>
      </c>
      <c r="W1242" s="1">
        <f>Table8[[#This Row],[Total_Amount]]-Table8[[#This Row],[Total Cost]]</f>
        <v>333.39679999999998</v>
      </c>
    </row>
    <row r="1243" spans="1:23" hidden="1" x14ac:dyDescent="0.25">
      <c r="A1243" t="s">
        <v>1970</v>
      </c>
      <c r="B1243" s="3">
        <v>45545</v>
      </c>
      <c r="C1243" t="s">
        <v>966</v>
      </c>
      <c r="D1243" t="s">
        <v>1611</v>
      </c>
      <c r="E1243" t="s">
        <v>1860</v>
      </c>
      <c r="F1243" s="4">
        <f>IF(ISBLANK(Sales_Fact[[#This Row],[Quantity]]),MEDIAN(Sales_Fact[Quantity]),Sales_Fact[[#This Row],[Quantity]])</f>
        <v>2</v>
      </c>
      <c r="G1243" s="1">
        <f>IF(ISBLANK(Sales_Fact[[#This Row],[Unit_Price]]),MEDIAN(Sales_Fact[Unit_Price]),Sales_Fact[[#This Row],[Unit_Price]])</f>
        <v>126.02</v>
      </c>
      <c r="H1243" s="2">
        <f>IF(ISBLANK(Sales_Fact[[#This Row],[Discount]]),MEDIAN(Sales_Fact[Discount]),Sales_Fact[[#This Row],[Discount]])</f>
        <v>0.09</v>
      </c>
      <c r="I1243" t="s">
        <v>1864</v>
      </c>
      <c r="J1243" s="1">
        <f>Sales_Fact[[#This Row],[Quantity2]]*Sales_Fact[[#This Row],[Unit_Price3]]*(1-Sales_Fact[[#This Row],[Discount4]])</f>
        <v>229.35640000000001</v>
      </c>
      <c r="K1243" s="1">
        <f>Sales_Fact[[#This Row],[Quantity2]]*Sales_Fact[[#This Row],[Unit_Price3]]</f>
        <v>252.04</v>
      </c>
      <c r="L1243" s="1">
        <f>Sales_Fact[[#This Row],[Gross Amount]]*Sales_Fact[[#This Row],[Discount4]]</f>
        <v>22.683599999999998</v>
      </c>
      <c r="M1243" s="1" t="str">
        <f>IF(Sales_Fact[[#This Row],[Total_Amount5]]&gt;1000,"High Value","Standard")</f>
        <v>Standard</v>
      </c>
      <c r="N1243" s="1" t="str">
        <f>_xlfn.XLOOKUP(D1243,Product_Dim!$A$2:$A$101,Product_Dim!$B$2:$B$101,"Not Found")</f>
        <v>Outdoor Sports Water Bottle</v>
      </c>
      <c r="O1243" s="1" t="str">
        <f>_xlfn.XLOOKUP(D1243,Product_Dim!$A$2:$A$101,Product_Dim!$C$2:$C$101)</f>
        <v>Sports</v>
      </c>
      <c r="P1243" s="1">
        <f>_xlfn.XLOOKUP(D1243,Product_Dim!$A$2:$A$101,Product_Dim!$H$2:$H$101)</f>
        <v>131.51</v>
      </c>
      <c r="Q1243" s="1" t="str">
        <f>_xlfn.XLOOKUP(C1243,'Customer_Dim'!$A$2:$A$501,'Customer_Dim'!$I$2:$I$501)</f>
        <v>Platinum</v>
      </c>
      <c r="R1243" s="1" t="str">
        <f>_xlfn.XLOOKUP(C1243,'Customer_Dim'!$A$2:$A$501,'Customer_Dim'!$D$2:$D$501)</f>
        <v>Female</v>
      </c>
      <c r="S1243" s="1" t="str">
        <f>_xlfn.XLOOKUP(C1243,'Customer_Dim'!$A$2:$A$501,'Customer_Dim'!$L$2:$L$501)</f>
        <v>Young</v>
      </c>
      <c r="T1243" s="1" t="str">
        <f>_xlfn.XLOOKUP(E1243,Store_Dim!$A$2:$A$21,Store_Dim!$C$2:$C$21)</f>
        <v>North</v>
      </c>
      <c r="U1243" s="1" t="str">
        <f>_xlfn.XLOOKUP(E1243,Store_Dim!$A$2:$A$21,Store_Dim!$E$2:$E$21)</f>
        <v>Outlet</v>
      </c>
      <c r="V1243" s="1">
        <f>Table8[[#This Row],[Cost]]*Table8[[#This Row],[Quantity]]</f>
        <v>263.02</v>
      </c>
      <c r="W1243" s="1">
        <f>Table8[[#This Row],[Total_Amount]]-Table8[[#This Row],[Total Cost]]</f>
        <v>-33.663599999999974</v>
      </c>
    </row>
    <row r="1244" spans="1:23" hidden="1" x14ac:dyDescent="0.25">
      <c r="A1244" t="s">
        <v>2199</v>
      </c>
      <c r="B1244" s="3">
        <v>45389</v>
      </c>
      <c r="C1244" t="s">
        <v>969</v>
      </c>
      <c r="D1244" t="s">
        <v>1701</v>
      </c>
      <c r="E1244" t="s">
        <v>1909</v>
      </c>
      <c r="F1244" s="4">
        <f>IF(ISBLANK(Sales_Fact[[#This Row],[Quantity]]),MEDIAN(Sales_Fact[Quantity]),Sales_Fact[[#This Row],[Quantity]])</f>
        <v>1</v>
      </c>
      <c r="G1244" s="1">
        <f>IF(ISBLANK(Sales_Fact[[#This Row],[Unit_Price]]),MEDIAN(Sales_Fact[Unit_Price]),Sales_Fact[[#This Row],[Unit_Price]])</f>
        <v>860.84</v>
      </c>
      <c r="H1244" s="2">
        <f>IF(ISBLANK(Sales_Fact[[#This Row],[Discount]]),MEDIAN(Sales_Fact[Discount]),Sales_Fact[[#This Row],[Discount]])</f>
        <v>7.0000000000000007E-2</v>
      </c>
      <c r="I1244" t="s">
        <v>1864</v>
      </c>
      <c r="J1244" s="1">
        <f>Sales_Fact[[#This Row],[Quantity2]]*Sales_Fact[[#This Row],[Unit_Price3]]*(1-Sales_Fact[[#This Row],[Discount4]])</f>
        <v>800.58119999999997</v>
      </c>
      <c r="K1244" s="1">
        <f>Sales_Fact[[#This Row],[Quantity2]]*Sales_Fact[[#This Row],[Unit_Price3]]</f>
        <v>860.84</v>
      </c>
      <c r="L1244" s="1">
        <f>Sales_Fact[[#This Row],[Gross Amount]]*Sales_Fact[[#This Row],[Discount4]]</f>
        <v>60.258800000000008</v>
      </c>
      <c r="M1244" s="1" t="str">
        <f>IF(Sales_Fact[[#This Row],[Total_Amount5]]&gt;1000,"High Value","Standard")</f>
        <v>Standard</v>
      </c>
      <c r="N1244" s="1" t="str">
        <f>_xlfn.XLOOKUP(D1244,Product_Dim!$A$2:$A$101,Product_Dim!$B$2:$B$101,"Not Found")</f>
        <v>Boxing Hand Wraps</v>
      </c>
      <c r="O1244" s="1" t="str">
        <f>_xlfn.XLOOKUP(D1244,Product_Dim!$A$2:$A$101,Product_Dim!$C$2:$C$101)</f>
        <v>Sports</v>
      </c>
      <c r="P1244" s="1">
        <f>_xlfn.XLOOKUP(D1244,Product_Dim!$A$2:$A$101,Product_Dim!$H$2:$H$101)</f>
        <v>190.29</v>
      </c>
      <c r="Q1244" s="1" t="str">
        <f>_xlfn.XLOOKUP(C1244,'Customer_Dim'!$A$2:$A$501,'Customer_Dim'!$I$2:$I$501)</f>
        <v>Silver</v>
      </c>
      <c r="R1244" s="1" t="str">
        <f>_xlfn.XLOOKUP(C1244,'Customer_Dim'!$A$2:$A$501,'Customer_Dim'!$D$2:$D$501)</f>
        <v>Male</v>
      </c>
      <c r="S1244" s="1" t="str">
        <f>_xlfn.XLOOKUP(C1244,'Customer_Dim'!$A$2:$A$501,'Customer_Dim'!$L$2:$L$501)</f>
        <v>Middle Age</v>
      </c>
      <c r="T1244" s="1" t="str">
        <f>_xlfn.XLOOKUP(E1244,Store_Dim!$A$2:$A$21,Store_Dim!$C$2:$C$21)</f>
        <v>South</v>
      </c>
      <c r="U1244" s="1" t="str">
        <f>_xlfn.XLOOKUP(E1244,Store_Dim!$A$2:$A$21,Store_Dim!$E$2:$E$21)</f>
        <v>Outlet</v>
      </c>
      <c r="V1244" s="1">
        <f>Table8[[#This Row],[Cost]]*Table8[[#This Row],[Quantity]]</f>
        <v>190.29</v>
      </c>
      <c r="W1244" s="1">
        <f>Table8[[#This Row],[Total_Amount]]-Table8[[#This Row],[Total Cost]]</f>
        <v>610.2912</v>
      </c>
    </row>
    <row r="1245" spans="1:23" hidden="1" x14ac:dyDescent="0.25">
      <c r="A1245" t="s">
        <v>3277</v>
      </c>
      <c r="B1245" s="3">
        <v>45868</v>
      </c>
      <c r="C1245" t="s">
        <v>969</v>
      </c>
      <c r="D1245" t="s">
        <v>1677</v>
      </c>
      <c r="E1245" t="s">
        <v>1886</v>
      </c>
      <c r="F1245" s="4">
        <f>IF(ISBLANK(Sales_Fact[[#This Row],[Quantity]]),MEDIAN(Sales_Fact[Quantity]),Sales_Fact[[#This Row],[Quantity]])</f>
        <v>1</v>
      </c>
      <c r="G1245" s="1">
        <f>IF(ISBLANK(Sales_Fact[[#This Row],[Unit_Price]]),MEDIAN(Sales_Fact[Unit_Price]),Sales_Fact[[#This Row],[Unit_Price]])</f>
        <v>161.80000000000001</v>
      </c>
      <c r="H1245" s="2">
        <f>IF(ISBLANK(Sales_Fact[[#This Row],[Discount]]),MEDIAN(Sales_Fact[Discount]),Sales_Fact[[#This Row],[Discount]])</f>
        <v>0.24</v>
      </c>
      <c r="I1245" t="s">
        <v>1864</v>
      </c>
      <c r="J1245" s="1">
        <f>Sales_Fact[[#This Row],[Quantity2]]*Sales_Fact[[#This Row],[Unit_Price3]]*(1-Sales_Fact[[#This Row],[Discount4]])</f>
        <v>122.968</v>
      </c>
      <c r="K1245" s="1">
        <f>Sales_Fact[[#This Row],[Quantity2]]*Sales_Fact[[#This Row],[Unit_Price3]]</f>
        <v>161.80000000000001</v>
      </c>
      <c r="L1245" s="1">
        <f>Sales_Fact[[#This Row],[Gross Amount]]*Sales_Fact[[#This Row],[Discount4]]</f>
        <v>38.832000000000001</v>
      </c>
      <c r="M1245" s="1" t="str">
        <f>IF(Sales_Fact[[#This Row],[Total_Amount5]]&gt;1000,"High Value","Standard")</f>
        <v>Standard</v>
      </c>
      <c r="N1245" s="1" t="str">
        <f>_xlfn.XLOOKUP(D1245,Product_Dim!$A$2:$A$101,Product_Dim!$B$2:$B$101,"Not Found")</f>
        <v>Smart Home WiFi Camera</v>
      </c>
      <c r="O1245" s="1" t="str">
        <f>_xlfn.XLOOKUP(D1245,Product_Dim!$A$2:$A$101,Product_Dim!$C$2:$C$101)</f>
        <v>Electronics</v>
      </c>
      <c r="P1245" s="1">
        <f>_xlfn.XLOOKUP(D1245,Product_Dim!$A$2:$A$101,Product_Dim!$H$2:$H$101)</f>
        <v>450.71</v>
      </c>
      <c r="Q1245" s="1" t="str">
        <f>_xlfn.XLOOKUP(C1245,'Customer_Dim'!$A$2:$A$501,'Customer_Dim'!$I$2:$I$501)</f>
        <v>Silver</v>
      </c>
      <c r="R1245" s="1" t="str">
        <f>_xlfn.XLOOKUP(C1245,'Customer_Dim'!$A$2:$A$501,'Customer_Dim'!$D$2:$D$501)</f>
        <v>Male</v>
      </c>
      <c r="S1245" s="1" t="str">
        <f>_xlfn.XLOOKUP(C1245,'Customer_Dim'!$A$2:$A$501,'Customer_Dim'!$L$2:$L$501)</f>
        <v>Middle Age</v>
      </c>
      <c r="T1245" s="1" t="str">
        <f>_xlfn.XLOOKUP(E1245,Store_Dim!$A$2:$A$21,Store_Dim!$C$2:$C$21)</f>
        <v>West</v>
      </c>
      <c r="U1245" s="1" t="str">
        <f>_xlfn.XLOOKUP(E1245,Store_Dim!$A$2:$A$21,Store_Dim!$E$2:$E$21)</f>
        <v>Flagship</v>
      </c>
      <c r="V1245" s="1">
        <f>Table8[[#This Row],[Cost]]*Table8[[#This Row],[Quantity]]</f>
        <v>450.71</v>
      </c>
      <c r="W1245" s="1">
        <f>Table8[[#This Row],[Total_Amount]]-Table8[[#This Row],[Total Cost]]</f>
        <v>-327.74199999999996</v>
      </c>
    </row>
    <row r="1246" spans="1:23" x14ac:dyDescent="0.25">
      <c r="A1246" t="s">
        <v>3210</v>
      </c>
      <c r="B1246" s="3">
        <v>45335</v>
      </c>
      <c r="C1246" t="s">
        <v>969</v>
      </c>
      <c r="D1246" t="s">
        <v>1833</v>
      </c>
      <c r="E1246" t="s">
        <v>1931</v>
      </c>
      <c r="F1246" s="4">
        <f>IF(ISBLANK(Sales_Fact[[#This Row],[Quantity]]),MEDIAN(Sales_Fact[Quantity]),Sales_Fact[[#This Row],[Quantity]])</f>
        <v>4</v>
      </c>
      <c r="G1246" s="21">
        <f>IF(ISBLANK(Sales_Fact[[#This Row],[Unit_Price]]),MEDIAN(Sales_Fact[Unit_Price]),Sales_Fact[[#This Row],[Unit_Price]])</f>
        <v>347.82</v>
      </c>
      <c r="H1246" s="2">
        <f>IF(ISBLANK(Sales_Fact[[#This Row],[Discount]]),MEDIAN(Sales_Fact[Discount]),Sales_Fact[[#This Row],[Discount]])</f>
        <v>0.02</v>
      </c>
      <c r="I1246" t="s">
        <v>1864</v>
      </c>
      <c r="J1246" s="21">
        <f>Sales_Fact[[#This Row],[Quantity2]]*Sales_Fact[[#This Row],[Unit_Price3]]*(1-Sales_Fact[[#This Row],[Discount4]])</f>
        <v>1363.4543999999999</v>
      </c>
      <c r="K1246" s="21">
        <f>Sales_Fact[[#This Row],[Quantity2]]*Sales_Fact[[#This Row],[Unit_Price3]]</f>
        <v>1391.28</v>
      </c>
      <c r="L1246" s="21">
        <f>Sales_Fact[[#This Row],[Gross Amount]]*Sales_Fact[[#This Row],[Discount4]]</f>
        <v>27.825600000000001</v>
      </c>
      <c r="M1246" s="1" t="str">
        <f>IF(Sales_Fact[[#This Row],[Total_Amount5]]&gt;1000,"High Value","Standard")</f>
        <v>High Value</v>
      </c>
      <c r="N1246" s="1" t="str">
        <f>_xlfn.XLOOKUP(D1246,Product_Dim!$A$2:$A$101,Product_Dim!$B$2:$B$101,"Not Found")</f>
        <v>Vitamin E Body Lotion</v>
      </c>
      <c r="O1246" s="1" t="str">
        <f>_xlfn.XLOOKUP(D1246,Product_Dim!$A$2:$A$101,Product_Dim!$C$2:$C$101)</f>
        <v>Beauty</v>
      </c>
      <c r="P1246" s="1">
        <f>_xlfn.XLOOKUP(D1246,Product_Dim!$A$2:$A$101,Product_Dim!$H$2:$H$101)</f>
        <v>358.47</v>
      </c>
      <c r="Q1246" s="1" t="str">
        <f>_xlfn.XLOOKUP(C1246,'Customer_Dim'!$A$2:$A$501,'Customer_Dim'!$I$2:$I$501)</f>
        <v>Silver</v>
      </c>
      <c r="R1246" s="1" t="str">
        <f>_xlfn.XLOOKUP(C1246,'Customer_Dim'!$A$2:$A$501,'Customer_Dim'!$D$2:$D$501)</f>
        <v>Male</v>
      </c>
      <c r="S1246" s="1" t="str">
        <f>_xlfn.XLOOKUP(C1246,'Customer_Dim'!$A$2:$A$501,'Customer_Dim'!$L$2:$L$501)</f>
        <v>Middle Age</v>
      </c>
      <c r="T1246" s="1" t="str">
        <f>_xlfn.XLOOKUP(E1246,Store_Dim!$A$2:$A$21,Store_Dim!$C$2:$C$21)</f>
        <v>South</v>
      </c>
      <c r="U1246" s="1" t="str">
        <f>_xlfn.XLOOKUP(E1246,Store_Dim!$A$2:$A$21,Store_Dim!$E$2:$E$21)</f>
        <v>Online</v>
      </c>
      <c r="V1246" s="21">
        <f>Table8[[#This Row],[Cost]]*Table8[[#This Row],[Quantity]]</f>
        <v>1433.88</v>
      </c>
      <c r="W1246" s="21">
        <f>Table8[[#This Row],[Total_Amount]]-Table8[[#This Row],[Total Cost]]</f>
        <v>-70.425600000000259</v>
      </c>
    </row>
    <row r="1247" spans="1:23" hidden="1" x14ac:dyDescent="0.25">
      <c r="A1247" t="s">
        <v>3741</v>
      </c>
      <c r="B1247" s="3">
        <v>45740</v>
      </c>
      <c r="C1247" t="s">
        <v>972</v>
      </c>
      <c r="D1247" t="s">
        <v>1564</v>
      </c>
      <c r="E1247" t="s">
        <v>1874</v>
      </c>
      <c r="F1247" s="4">
        <f>IF(ISBLANK(Sales_Fact[[#This Row],[Quantity]]),MEDIAN(Sales_Fact[Quantity]),Sales_Fact[[#This Row],[Quantity]])</f>
        <v>3</v>
      </c>
      <c r="G1247" s="1">
        <f>IF(ISBLANK(Sales_Fact[[#This Row],[Unit_Price]]),MEDIAN(Sales_Fact[Unit_Price]),Sales_Fact[[#This Row],[Unit_Price]])</f>
        <v>416.44</v>
      </c>
      <c r="H1247" s="2">
        <f>IF(ISBLANK(Sales_Fact[[#This Row],[Discount]]),MEDIAN(Sales_Fact[Discount]),Sales_Fact[[#This Row],[Discount]])</f>
        <v>0.27</v>
      </c>
      <c r="I1247" t="s">
        <v>1861</v>
      </c>
      <c r="J1247" s="1">
        <f>Sales_Fact[[#This Row],[Quantity2]]*Sales_Fact[[#This Row],[Unit_Price3]]*(1-Sales_Fact[[#This Row],[Discount4]])</f>
        <v>912.00359999999989</v>
      </c>
      <c r="K1247" s="1">
        <f>Sales_Fact[[#This Row],[Quantity2]]*Sales_Fact[[#This Row],[Unit_Price3]]</f>
        <v>1249.32</v>
      </c>
      <c r="L1247" s="1">
        <f>Sales_Fact[[#This Row],[Gross Amount]]*Sales_Fact[[#This Row],[Discount4]]</f>
        <v>337.31639999999999</v>
      </c>
      <c r="M1247" s="1" t="str">
        <f>IF(Sales_Fact[[#This Row],[Total_Amount5]]&gt;1000,"High Value","Standard")</f>
        <v>Standard</v>
      </c>
      <c r="N1247" s="1" t="str">
        <f>_xlfn.XLOOKUP(D1247,Product_Dim!$A$2:$A$101,Product_Dim!$B$2:$B$101,"Not Found")</f>
        <v>Men's Leather Belt</v>
      </c>
      <c r="O1247" s="1" t="str">
        <f>_xlfn.XLOOKUP(D1247,Product_Dim!$A$2:$A$101,Product_Dim!$C$2:$C$101)</f>
        <v>Clothing</v>
      </c>
      <c r="P1247" s="1">
        <f>_xlfn.XLOOKUP(D1247,Product_Dim!$A$2:$A$101,Product_Dim!$H$2:$H$101)</f>
        <v>261</v>
      </c>
      <c r="Q1247" s="1" t="str">
        <f>_xlfn.XLOOKUP(C1247,'Customer_Dim'!$A$2:$A$501,'Customer_Dim'!$I$2:$I$501)</f>
        <v>Platinum</v>
      </c>
      <c r="R1247" s="1" t="str">
        <f>_xlfn.XLOOKUP(C1247,'Customer_Dim'!$A$2:$A$501,'Customer_Dim'!$D$2:$D$501)</f>
        <v>Male</v>
      </c>
      <c r="S1247" s="1" t="str">
        <f>_xlfn.XLOOKUP(C1247,'Customer_Dim'!$A$2:$A$501,'Customer_Dim'!$L$2:$L$501)</f>
        <v>Senior</v>
      </c>
      <c r="T1247" s="1" t="str">
        <f>_xlfn.XLOOKUP(E1247,Store_Dim!$A$2:$A$21,Store_Dim!$C$2:$C$21)</f>
        <v>South</v>
      </c>
      <c r="U1247" s="1" t="str">
        <f>_xlfn.XLOOKUP(E1247,Store_Dim!$A$2:$A$21,Store_Dim!$E$2:$E$21)</f>
        <v>Online</v>
      </c>
      <c r="V1247" s="1">
        <f>Table8[[#This Row],[Cost]]*Table8[[#This Row],[Quantity]]</f>
        <v>783</v>
      </c>
      <c r="W1247" s="1">
        <f>Table8[[#This Row],[Total_Amount]]-Table8[[#This Row],[Total Cost]]</f>
        <v>129.00359999999989</v>
      </c>
    </row>
    <row r="1248" spans="1:23" hidden="1" x14ac:dyDescent="0.25">
      <c r="A1248" t="s">
        <v>2827</v>
      </c>
      <c r="B1248" s="3">
        <v>45803</v>
      </c>
      <c r="C1248" t="s">
        <v>972</v>
      </c>
      <c r="D1248" t="s">
        <v>1635</v>
      </c>
      <c r="E1248" t="s">
        <v>1883</v>
      </c>
      <c r="F1248" s="4">
        <f>IF(ISBLANK(Sales_Fact[[#This Row],[Quantity]]),MEDIAN(Sales_Fact[Quantity]),Sales_Fact[[#This Row],[Quantity]])</f>
        <v>1</v>
      </c>
      <c r="G1248" s="1">
        <f>IF(ISBLANK(Sales_Fact[[#This Row],[Unit_Price]]),MEDIAN(Sales_Fact[Unit_Price]),Sales_Fact[[#This Row],[Unit_Price]])</f>
        <v>147.96</v>
      </c>
      <c r="H1248" s="2">
        <f>IF(ISBLANK(Sales_Fact[[#This Row],[Discount]]),MEDIAN(Sales_Fact[Discount]),Sales_Fact[[#This Row],[Discount]])</f>
        <v>0.24</v>
      </c>
      <c r="I1248" t="s">
        <v>1868</v>
      </c>
      <c r="J1248" s="1">
        <f>Sales_Fact[[#This Row],[Quantity2]]*Sales_Fact[[#This Row],[Unit_Price3]]*(1-Sales_Fact[[#This Row],[Discount4]])</f>
        <v>112.4496</v>
      </c>
      <c r="K1248" s="1">
        <f>Sales_Fact[[#This Row],[Quantity2]]*Sales_Fact[[#This Row],[Unit_Price3]]</f>
        <v>147.96</v>
      </c>
      <c r="L1248" s="1">
        <f>Sales_Fact[[#This Row],[Gross Amount]]*Sales_Fact[[#This Row],[Discount4]]</f>
        <v>35.510399999999997</v>
      </c>
      <c r="M1248" s="1" t="str">
        <f>IF(Sales_Fact[[#This Row],[Total_Amount5]]&gt;1000,"High Value","Standard")</f>
        <v>Standard</v>
      </c>
      <c r="N1248" s="1" t="str">
        <f>_xlfn.XLOOKUP(D1248,Product_Dim!$A$2:$A$101,Product_Dim!$B$2:$B$101,"Not Found")</f>
        <v>Sports Stopwatch Timer</v>
      </c>
      <c r="O1248" s="1" t="str">
        <f>_xlfn.XLOOKUP(D1248,Product_Dim!$A$2:$A$101,Product_Dim!$C$2:$C$101)</f>
        <v>Sports</v>
      </c>
      <c r="P1248" s="1">
        <f>_xlfn.XLOOKUP(D1248,Product_Dim!$A$2:$A$101,Product_Dim!$H$2:$H$101)</f>
        <v>38.76</v>
      </c>
      <c r="Q1248" s="1" t="str">
        <f>_xlfn.XLOOKUP(C1248,'Customer_Dim'!$A$2:$A$501,'Customer_Dim'!$I$2:$I$501)</f>
        <v>Platinum</v>
      </c>
      <c r="R1248" s="1" t="str">
        <f>_xlfn.XLOOKUP(C1248,'Customer_Dim'!$A$2:$A$501,'Customer_Dim'!$D$2:$D$501)</f>
        <v>Male</v>
      </c>
      <c r="S1248" s="1" t="str">
        <f>_xlfn.XLOOKUP(C1248,'Customer_Dim'!$A$2:$A$501,'Customer_Dim'!$L$2:$L$501)</f>
        <v>Senior</v>
      </c>
      <c r="T1248" s="1" t="str">
        <f>_xlfn.XLOOKUP(E1248,Store_Dim!$A$2:$A$21,Store_Dim!$C$2:$C$21)</f>
        <v>North</v>
      </c>
      <c r="U1248" s="1" t="str">
        <f>_xlfn.XLOOKUP(E1248,Store_Dim!$A$2:$A$21,Store_Dim!$E$2:$E$21)</f>
        <v>Flagship</v>
      </c>
      <c r="V1248" s="1">
        <f>Table8[[#This Row],[Cost]]*Table8[[#This Row],[Quantity]]</f>
        <v>38.76</v>
      </c>
      <c r="W1248" s="1">
        <f>Table8[[#This Row],[Total_Amount]]-Table8[[#This Row],[Total Cost]]</f>
        <v>73.689600000000013</v>
      </c>
    </row>
    <row r="1249" spans="1:23" hidden="1" x14ac:dyDescent="0.25">
      <c r="A1249" t="s">
        <v>3140</v>
      </c>
      <c r="B1249" s="3">
        <v>45345</v>
      </c>
      <c r="C1249" t="s">
        <v>972</v>
      </c>
      <c r="D1249" t="s">
        <v>1809</v>
      </c>
      <c r="E1249" t="s">
        <v>1879</v>
      </c>
      <c r="F1249" s="4">
        <f>IF(ISBLANK(Sales_Fact[[#This Row],[Quantity]]),MEDIAN(Sales_Fact[Quantity]),Sales_Fact[[#This Row],[Quantity]])</f>
        <v>3</v>
      </c>
      <c r="G1249" s="1">
        <f>IF(ISBLANK(Sales_Fact[[#This Row],[Unit_Price]]),MEDIAN(Sales_Fact[Unit_Price]),Sales_Fact[[#This Row],[Unit_Price]])</f>
        <v>550.26</v>
      </c>
      <c r="H1249" s="2">
        <f>IF(ISBLANK(Sales_Fact[[#This Row],[Discount]]),MEDIAN(Sales_Fact[Discount]),Sales_Fact[[#This Row],[Discount]])</f>
        <v>0.22</v>
      </c>
      <c r="I1249" t="s">
        <v>1868</v>
      </c>
      <c r="J1249" s="1">
        <f>Sales_Fact[[#This Row],[Quantity2]]*Sales_Fact[[#This Row],[Unit_Price3]]*(1-Sales_Fact[[#This Row],[Discount4]])</f>
        <v>1287.6084000000001</v>
      </c>
      <c r="K1249" s="1">
        <f>Sales_Fact[[#This Row],[Quantity2]]*Sales_Fact[[#This Row],[Unit_Price3]]</f>
        <v>1650.78</v>
      </c>
      <c r="L1249" s="1">
        <f>Sales_Fact[[#This Row],[Gross Amount]]*Sales_Fact[[#This Row],[Discount4]]</f>
        <v>363.17160000000001</v>
      </c>
      <c r="M1249" s="1" t="str">
        <f>IF(Sales_Fact[[#This Row],[Total_Amount5]]&gt;1000,"High Value","Standard")</f>
        <v>High Value</v>
      </c>
      <c r="N1249" s="1" t="str">
        <f>_xlfn.XLOOKUP(D1249,Product_Dim!$A$2:$A$101,Product_Dim!$B$2:$B$101,"Not Found")</f>
        <v>Kitchen Cutting Board</v>
      </c>
      <c r="O1249" s="1" t="str">
        <f>_xlfn.XLOOKUP(D1249,Product_Dim!$A$2:$A$101,Product_Dim!$C$2:$C$101)</f>
        <v>Home</v>
      </c>
      <c r="P1249" s="1">
        <f>_xlfn.XLOOKUP(D1249,Product_Dim!$A$2:$A$101,Product_Dim!$H$2:$H$101)</f>
        <v>176.07</v>
      </c>
      <c r="Q1249" s="1" t="str">
        <f>_xlfn.XLOOKUP(C1249,'Customer_Dim'!$A$2:$A$501,'Customer_Dim'!$I$2:$I$501)</f>
        <v>Platinum</v>
      </c>
      <c r="R1249" s="1" t="str">
        <f>_xlfn.XLOOKUP(C1249,'Customer_Dim'!$A$2:$A$501,'Customer_Dim'!$D$2:$D$501)</f>
        <v>Male</v>
      </c>
      <c r="S1249" s="1" t="str">
        <f>_xlfn.XLOOKUP(C1249,'Customer_Dim'!$A$2:$A$501,'Customer_Dim'!$L$2:$L$501)</f>
        <v>Senior</v>
      </c>
      <c r="T1249" s="1" t="str">
        <f>_xlfn.XLOOKUP(E1249,Store_Dim!$A$2:$A$21,Store_Dim!$C$2:$C$21)</f>
        <v>East</v>
      </c>
      <c r="U1249" s="1" t="str">
        <f>_xlfn.XLOOKUP(E1249,Store_Dim!$A$2:$A$21,Store_Dim!$E$2:$E$21)</f>
        <v>Flagship</v>
      </c>
      <c r="V1249" s="1">
        <f>Table8[[#This Row],[Cost]]*Table8[[#This Row],[Quantity]]</f>
        <v>528.21</v>
      </c>
      <c r="W1249" s="1">
        <f>Table8[[#This Row],[Total_Amount]]-Table8[[#This Row],[Total Cost]]</f>
        <v>759.39840000000004</v>
      </c>
    </row>
    <row r="1250" spans="1:23" hidden="1" x14ac:dyDescent="0.25">
      <c r="A1250" t="s">
        <v>3499</v>
      </c>
      <c r="B1250" s="3">
        <v>45619</v>
      </c>
      <c r="C1250" t="s">
        <v>972</v>
      </c>
      <c r="D1250" t="s">
        <v>1710</v>
      </c>
      <c r="E1250" t="s">
        <v>1909</v>
      </c>
      <c r="F1250" s="4">
        <f>IF(ISBLANK(Sales_Fact[[#This Row],[Quantity]]),MEDIAN(Sales_Fact[Quantity]),Sales_Fact[[#This Row],[Quantity]])</f>
        <v>4</v>
      </c>
      <c r="G1250" s="1">
        <f>IF(ISBLANK(Sales_Fact[[#This Row],[Unit_Price]]),MEDIAN(Sales_Fact[Unit_Price]),Sales_Fact[[#This Row],[Unit_Price]])</f>
        <v>938.21</v>
      </c>
      <c r="H1250" s="2">
        <f>IF(ISBLANK(Sales_Fact[[#This Row],[Discount]]),MEDIAN(Sales_Fact[Discount]),Sales_Fact[[#This Row],[Discount]])</f>
        <v>0.04</v>
      </c>
      <c r="I1250" t="s">
        <v>1868</v>
      </c>
      <c r="J1250" s="1">
        <f>Sales_Fact[[#This Row],[Quantity2]]*Sales_Fact[[#This Row],[Unit_Price3]]*(1-Sales_Fact[[#This Row],[Discount4]])</f>
        <v>3602.7264</v>
      </c>
      <c r="K1250" s="1">
        <f>Sales_Fact[[#This Row],[Quantity2]]*Sales_Fact[[#This Row],[Unit_Price3]]</f>
        <v>3752.84</v>
      </c>
      <c r="L1250" s="1">
        <f>Sales_Fact[[#This Row],[Gross Amount]]*Sales_Fact[[#This Row],[Discount4]]</f>
        <v>150.11360000000002</v>
      </c>
      <c r="M1250" s="1" t="str">
        <f>IF(Sales_Fact[[#This Row],[Total_Amount5]]&gt;1000,"High Value","Standard")</f>
        <v>High Value</v>
      </c>
      <c r="N1250" s="1" t="str">
        <f>_xlfn.XLOOKUP(D1250,Product_Dim!$A$2:$A$101,Product_Dim!$B$2:$B$101,"Not Found")</f>
        <v>Men's Track Pants</v>
      </c>
      <c r="O1250" s="1" t="str">
        <f>_xlfn.XLOOKUP(D1250,Product_Dim!$A$2:$A$101,Product_Dim!$C$2:$C$101)</f>
        <v>Clothing</v>
      </c>
      <c r="P1250" s="1">
        <f>_xlfn.XLOOKUP(D1250,Product_Dim!$A$2:$A$101,Product_Dim!$H$2:$H$101)</f>
        <v>386.56</v>
      </c>
      <c r="Q1250" s="1" t="str">
        <f>_xlfn.XLOOKUP(C1250,'Customer_Dim'!$A$2:$A$501,'Customer_Dim'!$I$2:$I$501)</f>
        <v>Platinum</v>
      </c>
      <c r="R1250" s="1" t="str">
        <f>_xlfn.XLOOKUP(C1250,'Customer_Dim'!$A$2:$A$501,'Customer_Dim'!$D$2:$D$501)</f>
        <v>Male</v>
      </c>
      <c r="S1250" s="1" t="str">
        <f>_xlfn.XLOOKUP(C1250,'Customer_Dim'!$A$2:$A$501,'Customer_Dim'!$L$2:$L$501)</f>
        <v>Senior</v>
      </c>
      <c r="T1250" s="1" t="str">
        <f>_xlfn.XLOOKUP(E1250,Store_Dim!$A$2:$A$21,Store_Dim!$C$2:$C$21)</f>
        <v>South</v>
      </c>
      <c r="U1250" s="1" t="str">
        <f>_xlfn.XLOOKUP(E1250,Store_Dim!$A$2:$A$21,Store_Dim!$E$2:$E$21)</f>
        <v>Outlet</v>
      </c>
      <c r="V1250" s="1">
        <f>Table8[[#This Row],[Cost]]*Table8[[#This Row],[Quantity]]</f>
        <v>1546.24</v>
      </c>
      <c r="W1250" s="1">
        <f>Table8[[#This Row],[Total_Amount]]-Table8[[#This Row],[Total Cost]]</f>
        <v>2056.4863999999998</v>
      </c>
    </row>
    <row r="1251" spans="1:23" hidden="1" x14ac:dyDescent="0.25">
      <c r="A1251" t="s">
        <v>3084</v>
      </c>
      <c r="B1251" s="3">
        <v>45395</v>
      </c>
      <c r="C1251" t="s">
        <v>972</v>
      </c>
      <c r="D1251" t="s">
        <v>1716</v>
      </c>
      <c r="E1251" t="s">
        <v>1886</v>
      </c>
      <c r="F1251" s="4">
        <f>IF(ISBLANK(Sales_Fact[[#This Row],[Quantity]]),MEDIAN(Sales_Fact[Quantity]),Sales_Fact[[#This Row],[Quantity]])</f>
        <v>3</v>
      </c>
      <c r="G1251" s="1">
        <f>IF(ISBLANK(Sales_Fact[[#This Row],[Unit_Price]]),MEDIAN(Sales_Fact[Unit_Price]),Sales_Fact[[#This Row],[Unit_Price]])</f>
        <v>517.98</v>
      </c>
      <c r="H1251" s="2">
        <f>IF(ISBLANK(Sales_Fact[[#This Row],[Discount]]),MEDIAN(Sales_Fact[Discount]),Sales_Fact[[#This Row],[Discount]])</f>
        <v>0.01</v>
      </c>
      <c r="I1251" t="s">
        <v>1864</v>
      </c>
      <c r="J1251" s="1">
        <f>Sales_Fact[[#This Row],[Quantity2]]*Sales_Fact[[#This Row],[Unit_Price3]]*(1-Sales_Fact[[#This Row],[Discount4]])</f>
        <v>1538.4005999999999</v>
      </c>
      <c r="K1251" s="1">
        <f>Sales_Fact[[#This Row],[Quantity2]]*Sales_Fact[[#This Row],[Unit_Price3]]</f>
        <v>1553.94</v>
      </c>
      <c r="L1251" s="1">
        <f>Sales_Fact[[#This Row],[Gross Amount]]*Sales_Fact[[#This Row],[Discount4]]</f>
        <v>15.539400000000001</v>
      </c>
      <c r="M1251" s="1" t="str">
        <f>IF(Sales_Fact[[#This Row],[Total_Amount5]]&gt;1000,"High Value","Standard")</f>
        <v>High Value</v>
      </c>
      <c r="N1251" s="1" t="str">
        <f>_xlfn.XLOOKUP(D1251,Product_Dim!$A$2:$A$101,Product_Dim!$B$2:$B$101,"Not Found")</f>
        <v>Ceramic Plant Pot</v>
      </c>
      <c r="O1251" s="1" t="str">
        <f>_xlfn.XLOOKUP(D1251,Product_Dim!$A$2:$A$101,Product_Dim!$C$2:$C$101)</f>
        <v>Home</v>
      </c>
      <c r="P1251" s="1">
        <f>_xlfn.XLOOKUP(D1251,Product_Dim!$A$2:$A$101,Product_Dim!$H$2:$H$101)</f>
        <v>81.75</v>
      </c>
      <c r="Q1251" s="1" t="str">
        <f>_xlfn.XLOOKUP(C1251,'Customer_Dim'!$A$2:$A$501,'Customer_Dim'!$I$2:$I$501)</f>
        <v>Platinum</v>
      </c>
      <c r="R1251" s="1" t="str">
        <f>_xlfn.XLOOKUP(C1251,'Customer_Dim'!$A$2:$A$501,'Customer_Dim'!$D$2:$D$501)</f>
        <v>Male</v>
      </c>
      <c r="S1251" s="1" t="str">
        <f>_xlfn.XLOOKUP(C1251,'Customer_Dim'!$A$2:$A$501,'Customer_Dim'!$L$2:$L$501)</f>
        <v>Senior</v>
      </c>
      <c r="T1251" s="1" t="str">
        <f>_xlfn.XLOOKUP(E1251,Store_Dim!$A$2:$A$21,Store_Dim!$C$2:$C$21)</f>
        <v>West</v>
      </c>
      <c r="U1251" s="1" t="str">
        <f>_xlfn.XLOOKUP(E1251,Store_Dim!$A$2:$A$21,Store_Dim!$E$2:$E$21)</f>
        <v>Flagship</v>
      </c>
      <c r="V1251" s="1">
        <f>Table8[[#This Row],[Cost]]*Table8[[#This Row],[Quantity]]</f>
        <v>245.25</v>
      </c>
      <c r="W1251" s="1">
        <f>Table8[[#This Row],[Total_Amount]]-Table8[[#This Row],[Total Cost]]</f>
        <v>1293.1505999999999</v>
      </c>
    </row>
    <row r="1252" spans="1:23" hidden="1" x14ac:dyDescent="0.25">
      <c r="A1252" t="s">
        <v>3698</v>
      </c>
      <c r="B1252" s="3">
        <v>45520</v>
      </c>
      <c r="C1252" t="s">
        <v>975</v>
      </c>
      <c r="D1252" t="s">
        <v>1656</v>
      </c>
      <c r="E1252" t="s">
        <v>1872</v>
      </c>
      <c r="F1252" s="4">
        <f>IF(ISBLANK(Sales_Fact[[#This Row],[Quantity]]),MEDIAN(Sales_Fact[Quantity]),Sales_Fact[[#This Row],[Quantity]])</f>
        <v>1</v>
      </c>
      <c r="G1252" s="1">
        <f>IF(ISBLANK(Sales_Fact[[#This Row],[Unit_Price]]),MEDIAN(Sales_Fact[Unit_Price]),Sales_Fact[[#This Row],[Unit_Price]])</f>
        <v>98.27</v>
      </c>
      <c r="H1252" s="2">
        <f>IF(ISBLANK(Sales_Fact[[#This Row],[Discount]]),MEDIAN(Sales_Fact[Discount]),Sales_Fact[[#This Row],[Discount]])</f>
        <v>0.16</v>
      </c>
      <c r="I1252" t="s">
        <v>1861</v>
      </c>
      <c r="J1252" s="1">
        <f>Sales_Fact[[#This Row],[Quantity2]]*Sales_Fact[[#This Row],[Unit_Price3]]*(1-Sales_Fact[[#This Row],[Discount4]])</f>
        <v>82.54679999999999</v>
      </c>
      <c r="K1252" s="1">
        <f>Sales_Fact[[#This Row],[Quantity2]]*Sales_Fact[[#This Row],[Unit_Price3]]</f>
        <v>98.27</v>
      </c>
      <c r="L1252" s="1">
        <f>Sales_Fact[[#This Row],[Gross Amount]]*Sales_Fact[[#This Row],[Discount4]]</f>
        <v>15.7232</v>
      </c>
      <c r="M1252" s="1" t="str">
        <f>IF(Sales_Fact[[#This Row],[Total_Amount5]]&gt;1000,"High Value","Standard")</f>
        <v>Standard</v>
      </c>
      <c r="N1252" s="1" t="str">
        <f>_xlfn.XLOOKUP(D1252,Product_Dim!$A$2:$A$101,Product_Dim!$B$2:$B$101,"Not Found")</f>
        <v>Bedroom Table Lamp</v>
      </c>
      <c r="O1252" s="1" t="str">
        <f>_xlfn.XLOOKUP(D1252,Product_Dim!$A$2:$A$101,Product_Dim!$C$2:$C$101)</f>
        <v>Home</v>
      </c>
      <c r="P1252" s="1">
        <f>_xlfn.XLOOKUP(D1252,Product_Dim!$A$2:$A$101,Product_Dim!$H$2:$H$101)</f>
        <v>382.22</v>
      </c>
      <c r="Q1252" s="1" t="str">
        <f>_xlfn.XLOOKUP(C1252,'Customer_Dim'!$A$2:$A$501,'Customer_Dim'!$I$2:$I$501)</f>
        <v>Platinum</v>
      </c>
      <c r="R1252" s="1" t="str">
        <f>_xlfn.XLOOKUP(C1252,'Customer_Dim'!$A$2:$A$501,'Customer_Dim'!$D$2:$D$501)</f>
        <v>Male</v>
      </c>
      <c r="S1252" s="1" t="str">
        <f>_xlfn.XLOOKUP(C1252,'Customer_Dim'!$A$2:$A$501,'Customer_Dim'!$L$2:$L$501)</f>
        <v>Middle Age</v>
      </c>
      <c r="T1252" s="1" t="str">
        <f>_xlfn.XLOOKUP(E1252,Store_Dim!$A$2:$A$21,Store_Dim!$C$2:$C$21)</f>
        <v>South</v>
      </c>
      <c r="U1252" s="1" t="str">
        <f>_xlfn.XLOOKUP(E1252,Store_Dim!$A$2:$A$21,Store_Dim!$E$2:$E$21)</f>
        <v>Online</v>
      </c>
      <c r="V1252" s="1">
        <f>Table8[[#This Row],[Cost]]*Table8[[#This Row],[Quantity]]</f>
        <v>382.22</v>
      </c>
      <c r="W1252" s="1">
        <f>Table8[[#This Row],[Total_Amount]]-Table8[[#This Row],[Total Cost]]</f>
        <v>-299.67320000000007</v>
      </c>
    </row>
    <row r="1253" spans="1:23" hidden="1" x14ac:dyDescent="0.25">
      <c r="A1253" t="s">
        <v>2692</v>
      </c>
      <c r="B1253" s="3">
        <v>45778</v>
      </c>
      <c r="C1253" t="s">
        <v>975</v>
      </c>
      <c r="D1253" t="s">
        <v>1564</v>
      </c>
      <c r="E1253" t="s">
        <v>1901</v>
      </c>
      <c r="F1253" s="4">
        <f>IF(ISBLANK(Sales_Fact[[#This Row],[Quantity]]),MEDIAN(Sales_Fact[Quantity]),Sales_Fact[[#This Row],[Quantity]])</f>
        <v>2</v>
      </c>
      <c r="G1253" s="1">
        <f>IF(ISBLANK(Sales_Fact[[#This Row],[Unit_Price]]),MEDIAN(Sales_Fact[Unit_Price]),Sales_Fact[[#This Row],[Unit_Price]])</f>
        <v>875.2</v>
      </c>
      <c r="H1253" s="2">
        <f>IF(ISBLANK(Sales_Fact[[#This Row],[Discount]]),MEDIAN(Sales_Fact[Discount]),Sales_Fact[[#This Row],[Discount]])</f>
        <v>0.19</v>
      </c>
      <c r="I1253" t="s">
        <v>1868</v>
      </c>
      <c r="J1253" s="1">
        <f>Sales_Fact[[#This Row],[Quantity2]]*Sales_Fact[[#This Row],[Unit_Price3]]*(1-Sales_Fact[[#This Row],[Discount4]])</f>
        <v>1417.8240000000001</v>
      </c>
      <c r="K1253" s="1">
        <f>Sales_Fact[[#This Row],[Quantity2]]*Sales_Fact[[#This Row],[Unit_Price3]]</f>
        <v>1750.4</v>
      </c>
      <c r="L1253" s="1">
        <f>Sales_Fact[[#This Row],[Gross Amount]]*Sales_Fact[[#This Row],[Discount4]]</f>
        <v>332.57600000000002</v>
      </c>
      <c r="M1253" s="1" t="str">
        <f>IF(Sales_Fact[[#This Row],[Total_Amount5]]&gt;1000,"High Value","Standard")</f>
        <v>High Value</v>
      </c>
      <c r="N1253" s="1" t="str">
        <f>_xlfn.XLOOKUP(D1253,Product_Dim!$A$2:$A$101,Product_Dim!$B$2:$B$101,"Not Found")</f>
        <v>Men's Leather Belt</v>
      </c>
      <c r="O1253" s="1" t="str">
        <f>_xlfn.XLOOKUP(D1253,Product_Dim!$A$2:$A$101,Product_Dim!$C$2:$C$101)</f>
        <v>Clothing</v>
      </c>
      <c r="P1253" s="1">
        <f>_xlfn.XLOOKUP(D1253,Product_Dim!$A$2:$A$101,Product_Dim!$H$2:$H$101)</f>
        <v>261</v>
      </c>
      <c r="Q1253" s="1" t="str">
        <f>_xlfn.XLOOKUP(C1253,'Customer_Dim'!$A$2:$A$501,'Customer_Dim'!$I$2:$I$501)</f>
        <v>Platinum</v>
      </c>
      <c r="R1253" s="1" t="str">
        <f>_xlfn.XLOOKUP(C1253,'Customer_Dim'!$A$2:$A$501,'Customer_Dim'!$D$2:$D$501)</f>
        <v>Male</v>
      </c>
      <c r="S1253" s="1" t="str">
        <f>_xlfn.XLOOKUP(C1253,'Customer_Dim'!$A$2:$A$501,'Customer_Dim'!$L$2:$L$501)</f>
        <v>Middle Age</v>
      </c>
      <c r="T1253" s="1" t="str">
        <f>_xlfn.XLOOKUP(E1253,Store_Dim!$A$2:$A$21,Store_Dim!$C$2:$C$21)</f>
        <v>East</v>
      </c>
      <c r="U1253" s="1" t="str">
        <f>_xlfn.XLOOKUP(E1253,Store_Dim!$A$2:$A$21,Store_Dim!$E$2:$E$21)</f>
        <v>Online</v>
      </c>
      <c r="V1253" s="1">
        <f>Table8[[#This Row],[Cost]]*Table8[[#This Row],[Quantity]]</f>
        <v>522</v>
      </c>
      <c r="W1253" s="1">
        <f>Table8[[#This Row],[Total_Amount]]-Table8[[#This Row],[Total Cost]]</f>
        <v>895.82400000000007</v>
      </c>
    </row>
    <row r="1254" spans="1:23" x14ac:dyDescent="0.25">
      <c r="A1254" t="s">
        <v>3311</v>
      </c>
      <c r="B1254" s="3">
        <v>45473</v>
      </c>
      <c r="C1254" t="s">
        <v>975</v>
      </c>
      <c r="D1254" t="s">
        <v>1800</v>
      </c>
      <c r="E1254" t="s">
        <v>1870</v>
      </c>
      <c r="F1254" s="4">
        <f>IF(ISBLANK(Sales_Fact[[#This Row],[Quantity]]),MEDIAN(Sales_Fact[Quantity]),Sales_Fact[[#This Row],[Quantity]])</f>
        <v>1</v>
      </c>
      <c r="G1254" s="21">
        <f>IF(ISBLANK(Sales_Fact[[#This Row],[Unit_Price]]),MEDIAN(Sales_Fact[Unit_Price]),Sales_Fact[[#This Row],[Unit_Price]])</f>
        <v>227.35</v>
      </c>
      <c r="H1254" s="2">
        <f>IF(ISBLANK(Sales_Fact[[#This Row],[Discount]]),MEDIAN(Sales_Fact[Discount]),Sales_Fact[[#This Row],[Discount]])</f>
        <v>0.06</v>
      </c>
      <c r="I1254" t="s">
        <v>1868</v>
      </c>
      <c r="J1254" s="21">
        <f>Sales_Fact[[#This Row],[Quantity2]]*Sales_Fact[[#This Row],[Unit_Price3]]*(1-Sales_Fact[[#This Row],[Discount4]])</f>
        <v>213.70899999999997</v>
      </c>
      <c r="K1254" s="21">
        <f>Sales_Fact[[#This Row],[Quantity2]]*Sales_Fact[[#This Row],[Unit_Price3]]</f>
        <v>227.35</v>
      </c>
      <c r="L1254" s="21">
        <f>Sales_Fact[[#This Row],[Gross Amount]]*Sales_Fact[[#This Row],[Discount4]]</f>
        <v>13.641</v>
      </c>
      <c r="M1254" s="1" t="str">
        <f>IF(Sales_Fact[[#This Row],[Total_Amount5]]&gt;1000,"High Value","Standard")</f>
        <v>Standard</v>
      </c>
      <c r="N1254" s="1" t="str">
        <f>_xlfn.XLOOKUP(D1254,Product_Dim!$A$2:$A$101,Product_Dim!$B$2:$B$101,"Not Found")</f>
        <v>Hydrating Face Cleanser</v>
      </c>
      <c r="O1254" s="1" t="str">
        <f>_xlfn.XLOOKUP(D1254,Product_Dim!$A$2:$A$101,Product_Dim!$C$2:$C$101)</f>
        <v>Beauty</v>
      </c>
      <c r="P1254" s="1">
        <f>_xlfn.XLOOKUP(D1254,Product_Dim!$A$2:$A$101,Product_Dim!$H$2:$H$101)</f>
        <v>242.96499999999997</v>
      </c>
      <c r="Q1254" s="1" t="str">
        <f>_xlfn.XLOOKUP(C1254,'Customer_Dim'!$A$2:$A$501,'Customer_Dim'!$I$2:$I$501)</f>
        <v>Platinum</v>
      </c>
      <c r="R1254" s="1" t="str">
        <f>_xlfn.XLOOKUP(C1254,'Customer_Dim'!$A$2:$A$501,'Customer_Dim'!$D$2:$D$501)</f>
        <v>Male</v>
      </c>
      <c r="S1254" s="1" t="str">
        <f>_xlfn.XLOOKUP(C1254,'Customer_Dim'!$A$2:$A$501,'Customer_Dim'!$L$2:$L$501)</f>
        <v>Middle Age</v>
      </c>
      <c r="T1254" s="1" t="str">
        <f>_xlfn.XLOOKUP(E1254,Store_Dim!$A$2:$A$21,Store_Dim!$C$2:$C$21)</f>
        <v>North</v>
      </c>
      <c r="U1254" s="1" t="str">
        <f>_xlfn.XLOOKUP(E1254,Store_Dim!$A$2:$A$21,Store_Dim!$E$2:$E$21)</f>
        <v>Outlet</v>
      </c>
      <c r="V1254" s="21">
        <f>Table8[[#This Row],[Cost]]*Table8[[#This Row],[Quantity]]</f>
        <v>242.96499999999997</v>
      </c>
      <c r="W1254" s="21">
        <f>Table8[[#This Row],[Total_Amount]]-Table8[[#This Row],[Total Cost]]</f>
        <v>-29.256</v>
      </c>
    </row>
    <row r="1255" spans="1:23" hidden="1" x14ac:dyDescent="0.25">
      <c r="A1255" t="s">
        <v>3469</v>
      </c>
      <c r="B1255" s="3">
        <v>45268</v>
      </c>
      <c r="C1255" t="s">
        <v>978</v>
      </c>
      <c r="D1255" t="s">
        <v>1689</v>
      </c>
      <c r="E1255" t="s">
        <v>1901</v>
      </c>
      <c r="F1255" s="4">
        <f>IF(ISBLANK(Sales_Fact[[#This Row],[Quantity]]),MEDIAN(Sales_Fact[Quantity]),Sales_Fact[[#This Row],[Quantity]])</f>
        <v>1</v>
      </c>
      <c r="G1255" s="1">
        <f>IF(ISBLANK(Sales_Fact[[#This Row],[Unit_Price]]),MEDIAN(Sales_Fact[Unit_Price]),Sales_Fact[[#This Row],[Unit_Price]])</f>
        <v>842.46</v>
      </c>
      <c r="H1255" s="2">
        <f>IF(ISBLANK(Sales_Fact[[#This Row],[Discount]]),MEDIAN(Sales_Fact[Discount]),Sales_Fact[[#This Row],[Discount]])</f>
        <v>0.05</v>
      </c>
      <c r="I1255" t="s">
        <v>1864</v>
      </c>
      <c r="J1255" s="1">
        <f>Sales_Fact[[#This Row],[Quantity2]]*Sales_Fact[[#This Row],[Unit_Price3]]*(1-Sales_Fact[[#This Row],[Discount4]])</f>
        <v>800.33699999999999</v>
      </c>
      <c r="K1255" s="1">
        <f>Sales_Fact[[#This Row],[Quantity2]]*Sales_Fact[[#This Row],[Unit_Price3]]</f>
        <v>842.46</v>
      </c>
      <c r="L1255" s="1">
        <f>Sales_Fact[[#This Row],[Gross Amount]]*Sales_Fact[[#This Row],[Discount4]]</f>
        <v>42.123000000000005</v>
      </c>
      <c r="M1255" s="1" t="str">
        <f>IF(Sales_Fact[[#This Row],[Total_Amount5]]&gt;1000,"High Value","Standard")</f>
        <v>Standard</v>
      </c>
      <c r="N1255" s="1" t="str">
        <f>_xlfn.XLOOKUP(D1255,Product_Dim!$A$2:$A$101,Product_Dim!$B$2:$B$101,"Not Found")</f>
        <v>Men's Winter Jacket</v>
      </c>
      <c r="O1255" s="1" t="str">
        <f>_xlfn.XLOOKUP(D1255,Product_Dim!$A$2:$A$101,Product_Dim!$C$2:$C$101)</f>
        <v>Clothing</v>
      </c>
      <c r="P1255" s="1">
        <f>_xlfn.XLOOKUP(D1255,Product_Dim!$A$2:$A$101,Product_Dim!$H$2:$H$101)</f>
        <v>167.34</v>
      </c>
      <c r="Q1255" s="1" t="str">
        <f>_xlfn.XLOOKUP(C1255,'Customer_Dim'!$A$2:$A$501,'Customer_Dim'!$I$2:$I$501)</f>
        <v>Bronze</v>
      </c>
      <c r="R1255" s="1" t="str">
        <f>_xlfn.XLOOKUP(C1255,'Customer_Dim'!$A$2:$A$501,'Customer_Dim'!$D$2:$D$501)</f>
        <v>Female</v>
      </c>
      <c r="S1255" s="1" t="str">
        <f>_xlfn.XLOOKUP(C1255,'Customer_Dim'!$A$2:$A$501,'Customer_Dim'!$L$2:$L$501)</f>
        <v>Senior</v>
      </c>
      <c r="T1255" s="1" t="str">
        <f>_xlfn.XLOOKUP(E1255,Store_Dim!$A$2:$A$21,Store_Dim!$C$2:$C$21)</f>
        <v>East</v>
      </c>
      <c r="U1255" s="1" t="str">
        <f>_xlfn.XLOOKUP(E1255,Store_Dim!$A$2:$A$21,Store_Dim!$E$2:$E$21)</f>
        <v>Online</v>
      </c>
      <c r="V1255" s="1">
        <f>Table8[[#This Row],[Cost]]*Table8[[#This Row],[Quantity]]</f>
        <v>167.34</v>
      </c>
      <c r="W1255" s="1">
        <f>Table8[[#This Row],[Total_Amount]]-Table8[[#This Row],[Total Cost]]</f>
        <v>632.99699999999996</v>
      </c>
    </row>
    <row r="1256" spans="1:23" hidden="1" x14ac:dyDescent="0.25">
      <c r="A1256" t="s">
        <v>2099</v>
      </c>
      <c r="B1256" s="3">
        <v>45314</v>
      </c>
      <c r="C1256" t="s">
        <v>978</v>
      </c>
      <c r="D1256" t="s">
        <v>1785</v>
      </c>
      <c r="E1256" t="s">
        <v>1909</v>
      </c>
      <c r="F1256" s="4">
        <f>IF(ISBLANK(Sales_Fact[[#This Row],[Quantity]]),MEDIAN(Sales_Fact[Quantity]),Sales_Fact[[#This Row],[Quantity]])</f>
        <v>3</v>
      </c>
      <c r="G1256" s="1">
        <f>IF(ISBLANK(Sales_Fact[[#This Row],[Unit_Price]]),MEDIAN(Sales_Fact[Unit_Price]),Sales_Fact[[#This Row],[Unit_Price]])</f>
        <v>120.67</v>
      </c>
      <c r="H1256" s="2">
        <f>IF(ISBLANK(Sales_Fact[[#This Row],[Discount]]),MEDIAN(Sales_Fact[Discount]),Sales_Fact[[#This Row],[Discount]])</f>
        <v>0.08</v>
      </c>
      <c r="I1256" t="s">
        <v>1864</v>
      </c>
      <c r="J1256" s="1">
        <f>Sales_Fact[[#This Row],[Quantity2]]*Sales_Fact[[#This Row],[Unit_Price3]]*(1-Sales_Fact[[#This Row],[Discount4]])</f>
        <v>333.04919999999998</v>
      </c>
      <c r="K1256" s="1">
        <f>Sales_Fact[[#This Row],[Quantity2]]*Sales_Fact[[#This Row],[Unit_Price3]]</f>
        <v>362.01</v>
      </c>
      <c r="L1256" s="1">
        <f>Sales_Fact[[#This Row],[Gross Amount]]*Sales_Fact[[#This Row],[Discount4]]</f>
        <v>28.960799999999999</v>
      </c>
      <c r="M1256" s="1" t="str">
        <f>IF(Sales_Fact[[#This Row],[Total_Amount5]]&gt;1000,"High Value","Standard")</f>
        <v>Standard</v>
      </c>
      <c r="N1256" s="1" t="str">
        <f>_xlfn.XLOOKUP(D1256,Product_Dim!$A$2:$A$101,Product_Dim!$B$2:$B$101,"Not Found")</f>
        <v>Essential Oil Diffuser</v>
      </c>
      <c r="O1256" s="1" t="str">
        <f>_xlfn.XLOOKUP(D1256,Product_Dim!$A$2:$A$101,Product_Dim!$C$2:$C$101)</f>
        <v>Home</v>
      </c>
      <c r="P1256" s="1">
        <f>_xlfn.XLOOKUP(D1256,Product_Dim!$A$2:$A$101,Product_Dim!$H$2:$H$101)</f>
        <v>325.26</v>
      </c>
      <c r="Q1256" s="1" t="str">
        <f>_xlfn.XLOOKUP(C1256,'Customer_Dim'!$A$2:$A$501,'Customer_Dim'!$I$2:$I$501)</f>
        <v>Bronze</v>
      </c>
      <c r="R1256" s="1" t="str">
        <f>_xlfn.XLOOKUP(C1256,'Customer_Dim'!$A$2:$A$501,'Customer_Dim'!$D$2:$D$501)</f>
        <v>Female</v>
      </c>
      <c r="S1256" s="1" t="str">
        <f>_xlfn.XLOOKUP(C1256,'Customer_Dim'!$A$2:$A$501,'Customer_Dim'!$L$2:$L$501)</f>
        <v>Senior</v>
      </c>
      <c r="T1256" s="1" t="str">
        <f>_xlfn.XLOOKUP(E1256,Store_Dim!$A$2:$A$21,Store_Dim!$C$2:$C$21)</f>
        <v>South</v>
      </c>
      <c r="U1256" s="1" t="str">
        <f>_xlfn.XLOOKUP(E1256,Store_Dim!$A$2:$A$21,Store_Dim!$E$2:$E$21)</f>
        <v>Outlet</v>
      </c>
      <c r="V1256" s="1">
        <f>Table8[[#This Row],[Cost]]*Table8[[#This Row],[Quantity]]</f>
        <v>975.78</v>
      </c>
      <c r="W1256" s="1">
        <f>Table8[[#This Row],[Total_Amount]]-Table8[[#This Row],[Total Cost]]</f>
        <v>-642.73080000000004</v>
      </c>
    </row>
    <row r="1257" spans="1:23" hidden="1" x14ac:dyDescent="0.25">
      <c r="A1257" t="s">
        <v>2364</v>
      </c>
      <c r="B1257" s="3">
        <v>45924</v>
      </c>
      <c r="C1257" t="s">
        <v>978</v>
      </c>
      <c r="D1257" t="s">
        <v>1641</v>
      </c>
      <c r="E1257" t="s">
        <v>1909</v>
      </c>
      <c r="F1257" s="4">
        <f>IF(ISBLANK(Sales_Fact[[#This Row],[Quantity]]),MEDIAN(Sales_Fact[Quantity]),Sales_Fact[[#This Row],[Quantity]])</f>
        <v>4</v>
      </c>
      <c r="G1257" s="1">
        <f>IF(ISBLANK(Sales_Fact[[#This Row],[Unit_Price]]),MEDIAN(Sales_Fact[Unit_Price]),Sales_Fact[[#This Row],[Unit_Price]])</f>
        <v>176.13</v>
      </c>
      <c r="H1257" s="2">
        <f>IF(ISBLANK(Sales_Fact[[#This Row],[Discount]]),MEDIAN(Sales_Fact[Discount]),Sales_Fact[[#This Row],[Discount]])</f>
        <v>0.27</v>
      </c>
      <c r="I1257" t="s">
        <v>1864</v>
      </c>
      <c r="J1257" s="1">
        <f>Sales_Fact[[#This Row],[Quantity2]]*Sales_Fact[[#This Row],[Unit_Price3]]*(1-Sales_Fact[[#This Row],[Discount4]])</f>
        <v>514.29959999999994</v>
      </c>
      <c r="K1257" s="1">
        <f>Sales_Fact[[#This Row],[Quantity2]]*Sales_Fact[[#This Row],[Unit_Price3]]</f>
        <v>704.52</v>
      </c>
      <c r="L1257" s="1">
        <f>Sales_Fact[[#This Row],[Gross Amount]]*Sales_Fact[[#This Row],[Discount4]]</f>
        <v>190.22040000000001</v>
      </c>
      <c r="M1257" s="1" t="str">
        <f>IF(Sales_Fact[[#This Row],[Total_Amount5]]&gt;1000,"High Value","Standard")</f>
        <v>Standard</v>
      </c>
      <c r="N1257" s="1" t="str">
        <f>_xlfn.XLOOKUP(D1257,Product_Dim!$A$2:$A$101,Product_Dim!$B$2:$B$101,"Not Found")</f>
        <v>Stainless Steel Cutlery Set</v>
      </c>
      <c r="O1257" s="1" t="str">
        <f>_xlfn.XLOOKUP(D1257,Product_Dim!$A$2:$A$101,Product_Dim!$C$2:$C$101)</f>
        <v>Home</v>
      </c>
      <c r="P1257" s="1">
        <f>_xlfn.XLOOKUP(D1257,Product_Dim!$A$2:$A$101,Product_Dim!$H$2:$H$101)</f>
        <v>19.52</v>
      </c>
      <c r="Q1257" s="1" t="str">
        <f>_xlfn.XLOOKUP(C1257,'Customer_Dim'!$A$2:$A$501,'Customer_Dim'!$I$2:$I$501)</f>
        <v>Bronze</v>
      </c>
      <c r="R1257" s="1" t="str">
        <f>_xlfn.XLOOKUP(C1257,'Customer_Dim'!$A$2:$A$501,'Customer_Dim'!$D$2:$D$501)</f>
        <v>Female</v>
      </c>
      <c r="S1257" s="1" t="str">
        <f>_xlfn.XLOOKUP(C1257,'Customer_Dim'!$A$2:$A$501,'Customer_Dim'!$L$2:$L$501)</f>
        <v>Senior</v>
      </c>
      <c r="T1257" s="1" t="str">
        <f>_xlfn.XLOOKUP(E1257,Store_Dim!$A$2:$A$21,Store_Dim!$C$2:$C$21)</f>
        <v>South</v>
      </c>
      <c r="U1257" s="1" t="str">
        <f>_xlfn.XLOOKUP(E1257,Store_Dim!$A$2:$A$21,Store_Dim!$E$2:$E$21)</f>
        <v>Outlet</v>
      </c>
      <c r="V1257" s="1">
        <f>Table8[[#This Row],[Cost]]*Table8[[#This Row],[Quantity]]</f>
        <v>78.08</v>
      </c>
      <c r="W1257" s="1">
        <f>Table8[[#This Row],[Total_Amount]]-Table8[[#This Row],[Total Cost]]</f>
        <v>436.21959999999996</v>
      </c>
    </row>
    <row r="1258" spans="1:23" hidden="1" x14ac:dyDescent="0.25">
      <c r="A1258" t="s">
        <v>3209</v>
      </c>
      <c r="B1258" s="3">
        <v>45383</v>
      </c>
      <c r="C1258" t="s">
        <v>978</v>
      </c>
      <c r="D1258" t="s">
        <v>1773</v>
      </c>
      <c r="E1258" t="s">
        <v>1890</v>
      </c>
      <c r="F1258" s="4">
        <f>IF(ISBLANK(Sales_Fact[[#This Row],[Quantity]]),MEDIAN(Sales_Fact[Quantity]),Sales_Fact[[#This Row],[Quantity]])</f>
        <v>4</v>
      </c>
      <c r="G1258" s="1">
        <f>IF(ISBLANK(Sales_Fact[[#This Row],[Unit_Price]]),MEDIAN(Sales_Fact[Unit_Price]),Sales_Fact[[#This Row],[Unit_Price]])</f>
        <v>592.67999999999995</v>
      </c>
      <c r="H1258" s="2">
        <f>IF(ISBLANK(Sales_Fact[[#This Row],[Discount]]),MEDIAN(Sales_Fact[Discount]),Sales_Fact[[#This Row],[Discount]])</f>
        <v>0.03</v>
      </c>
      <c r="I1258" t="s">
        <v>1868</v>
      </c>
      <c r="J1258" s="1">
        <f>Sales_Fact[[#This Row],[Quantity2]]*Sales_Fact[[#This Row],[Unit_Price3]]*(1-Sales_Fact[[#This Row],[Discount4]])</f>
        <v>2299.5983999999999</v>
      </c>
      <c r="K1258" s="1">
        <f>Sales_Fact[[#This Row],[Quantity2]]*Sales_Fact[[#This Row],[Unit_Price3]]</f>
        <v>2370.7199999999998</v>
      </c>
      <c r="L1258" s="1">
        <f>Sales_Fact[[#This Row],[Gross Amount]]*Sales_Fact[[#This Row],[Discount4]]</f>
        <v>71.121599999999987</v>
      </c>
      <c r="M1258" s="1" t="str">
        <f>IF(Sales_Fact[[#This Row],[Total_Amount5]]&gt;1000,"High Value","Standard")</f>
        <v>High Value</v>
      </c>
      <c r="N1258" s="1" t="str">
        <f>_xlfn.XLOOKUP(D1258,Product_Dim!$A$2:$A$101,Product_Dim!$B$2:$B$101,"Not Found")</f>
        <v>Bluetooth Car Audio System</v>
      </c>
      <c r="O1258" s="1" t="str">
        <f>_xlfn.XLOOKUP(D1258,Product_Dim!$A$2:$A$101,Product_Dim!$C$2:$C$101)</f>
        <v>Electronics</v>
      </c>
      <c r="P1258" s="1">
        <f>_xlfn.XLOOKUP(D1258,Product_Dim!$A$2:$A$101,Product_Dim!$H$2:$H$101)</f>
        <v>403.71</v>
      </c>
      <c r="Q1258" s="1" t="str">
        <f>_xlfn.XLOOKUP(C1258,'Customer_Dim'!$A$2:$A$501,'Customer_Dim'!$I$2:$I$501)</f>
        <v>Bronze</v>
      </c>
      <c r="R1258" s="1" t="str">
        <f>_xlfn.XLOOKUP(C1258,'Customer_Dim'!$A$2:$A$501,'Customer_Dim'!$D$2:$D$501)</f>
        <v>Female</v>
      </c>
      <c r="S1258" s="1" t="str">
        <f>_xlfn.XLOOKUP(C1258,'Customer_Dim'!$A$2:$A$501,'Customer_Dim'!$L$2:$L$501)</f>
        <v>Senior</v>
      </c>
      <c r="T1258" s="1" t="str">
        <f>_xlfn.XLOOKUP(E1258,Store_Dim!$A$2:$A$21,Store_Dim!$C$2:$C$21)</f>
        <v>South</v>
      </c>
      <c r="U1258" s="1" t="str">
        <f>_xlfn.XLOOKUP(E1258,Store_Dim!$A$2:$A$21,Store_Dim!$E$2:$E$21)</f>
        <v>Flagship</v>
      </c>
      <c r="V1258" s="1">
        <f>Table8[[#This Row],[Cost]]*Table8[[#This Row],[Quantity]]</f>
        <v>1614.84</v>
      </c>
      <c r="W1258" s="1">
        <f>Table8[[#This Row],[Total_Amount]]-Table8[[#This Row],[Total Cost]]</f>
        <v>684.75839999999994</v>
      </c>
    </row>
    <row r="1259" spans="1:23" hidden="1" x14ac:dyDescent="0.25">
      <c r="A1259" t="s">
        <v>2040</v>
      </c>
      <c r="B1259" s="3">
        <v>45745</v>
      </c>
      <c r="C1259" t="s">
        <v>978</v>
      </c>
      <c r="D1259" t="s">
        <v>1830</v>
      </c>
      <c r="E1259" t="s">
        <v>1913</v>
      </c>
      <c r="F1259" s="4">
        <f>IF(ISBLANK(Sales_Fact[[#This Row],[Quantity]]),MEDIAN(Sales_Fact[Quantity]),Sales_Fact[[#This Row],[Quantity]])</f>
        <v>4</v>
      </c>
      <c r="G1259" s="1">
        <f>IF(ISBLANK(Sales_Fact[[#This Row],[Unit_Price]]),MEDIAN(Sales_Fact[Unit_Price]),Sales_Fact[[#This Row],[Unit_Price]])</f>
        <v>662.43</v>
      </c>
      <c r="H1259" s="2">
        <f>IF(ISBLANK(Sales_Fact[[#This Row],[Discount]]),MEDIAN(Sales_Fact[Discount]),Sales_Fact[[#This Row],[Discount]])</f>
        <v>0.24</v>
      </c>
      <c r="I1259" t="s">
        <v>1861</v>
      </c>
      <c r="J1259" s="1">
        <f>Sales_Fact[[#This Row],[Quantity2]]*Sales_Fact[[#This Row],[Unit_Price3]]*(1-Sales_Fact[[#This Row],[Discount4]])</f>
        <v>2013.7872</v>
      </c>
      <c r="K1259" s="1">
        <f>Sales_Fact[[#This Row],[Quantity2]]*Sales_Fact[[#This Row],[Unit_Price3]]</f>
        <v>2649.72</v>
      </c>
      <c r="L1259" s="1">
        <f>Sales_Fact[[#This Row],[Gross Amount]]*Sales_Fact[[#This Row],[Discount4]]</f>
        <v>635.93279999999993</v>
      </c>
      <c r="M1259" s="1" t="str">
        <f>IF(Sales_Fact[[#This Row],[Total_Amount5]]&gt;1000,"High Value","Standard")</f>
        <v>High Value</v>
      </c>
      <c r="N1259" s="1" t="str">
        <f>_xlfn.XLOOKUP(D1259,Product_Dim!$A$2:$A$101,Product_Dim!$B$2:$B$101,"Not Found")</f>
        <v>USB-C Laptop Charger</v>
      </c>
      <c r="O1259" s="1" t="str">
        <f>_xlfn.XLOOKUP(D1259,Product_Dim!$A$2:$A$101,Product_Dim!$C$2:$C$101)</f>
        <v>Electronics</v>
      </c>
      <c r="P1259" s="1">
        <f>_xlfn.XLOOKUP(D1259,Product_Dim!$A$2:$A$101,Product_Dim!$H$2:$H$101)</f>
        <v>377.52</v>
      </c>
      <c r="Q1259" s="1" t="str">
        <f>_xlfn.XLOOKUP(C1259,'Customer_Dim'!$A$2:$A$501,'Customer_Dim'!$I$2:$I$501)</f>
        <v>Bronze</v>
      </c>
      <c r="R1259" s="1" t="str">
        <f>_xlfn.XLOOKUP(C1259,'Customer_Dim'!$A$2:$A$501,'Customer_Dim'!$D$2:$D$501)</f>
        <v>Female</v>
      </c>
      <c r="S1259" s="1" t="str">
        <f>_xlfn.XLOOKUP(C1259,'Customer_Dim'!$A$2:$A$501,'Customer_Dim'!$L$2:$L$501)</f>
        <v>Senior</v>
      </c>
      <c r="T1259" s="1" t="str">
        <f>_xlfn.XLOOKUP(E1259,Store_Dim!$A$2:$A$21,Store_Dim!$C$2:$C$21)</f>
        <v>North</v>
      </c>
      <c r="U1259" s="1" t="str">
        <f>_xlfn.XLOOKUP(E1259,Store_Dim!$A$2:$A$21,Store_Dim!$E$2:$E$21)</f>
        <v>Online</v>
      </c>
      <c r="V1259" s="1">
        <f>Table8[[#This Row],[Cost]]*Table8[[#This Row],[Quantity]]</f>
        <v>1510.08</v>
      </c>
      <c r="W1259" s="1">
        <f>Table8[[#This Row],[Total_Amount]]-Table8[[#This Row],[Total Cost]]</f>
        <v>503.70720000000006</v>
      </c>
    </row>
    <row r="1260" spans="1:23" hidden="1" x14ac:dyDescent="0.25">
      <c r="A1260" t="s">
        <v>3530</v>
      </c>
      <c r="B1260" s="3">
        <v>45301</v>
      </c>
      <c r="C1260" t="s">
        <v>981</v>
      </c>
      <c r="D1260" t="s">
        <v>1594</v>
      </c>
      <c r="E1260" t="s">
        <v>1913</v>
      </c>
      <c r="F1260" s="4">
        <f>IF(ISBLANK(Sales_Fact[[#This Row],[Quantity]]),MEDIAN(Sales_Fact[Quantity]),Sales_Fact[[#This Row],[Quantity]])</f>
        <v>3</v>
      </c>
      <c r="G1260" s="1">
        <f>IF(ISBLANK(Sales_Fact[[#This Row],[Unit_Price]]),MEDIAN(Sales_Fact[Unit_Price]),Sales_Fact[[#This Row],[Unit_Price]])</f>
        <v>518.35</v>
      </c>
      <c r="H1260" s="2">
        <f>IF(ISBLANK(Sales_Fact[[#This Row],[Discount]]),MEDIAN(Sales_Fact[Discount]),Sales_Fact[[#This Row],[Discount]])</f>
        <v>0.21</v>
      </c>
      <c r="I1260" t="s">
        <v>1864</v>
      </c>
      <c r="J1260" s="1">
        <f>Sales_Fact[[#This Row],[Quantity2]]*Sales_Fact[[#This Row],[Unit_Price3]]*(1-Sales_Fact[[#This Row],[Discount4]])</f>
        <v>1228.4895000000001</v>
      </c>
      <c r="K1260" s="1">
        <f>Sales_Fact[[#This Row],[Quantity2]]*Sales_Fact[[#This Row],[Unit_Price3]]</f>
        <v>1555.0500000000002</v>
      </c>
      <c r="L1260" s="1">
        <f>Sales_Fact[[#This Row],[Gross Amount]]*Sales_Fact[[#This Row],[Discount4]]</f>
        <v>326.56050000000005</v>
      </c>
      <c r="M1260" s="1" t="str">
        <f>IF(Sales_Fact[[#This Row],[Total_Amount5]]&gt;1000,"High Value","Standard")</f>
        <v>High Value</v>
      </c>
      <c r="N1260" s="1" t="str">
        <f>_xlfn.XLOOKUP(D1260,Product_Dim!$A$2:$A$101,Product_Dim!$B$2:$B$101,"Not Found")</f>
        <v>Decorative Wall Mirror</v>
      </c>
      <c r="O1260" s="1" t="str">
        <f>_xlfn.XLOOKUP(D1260,Product_Dim!$A$2:$A$101,Product_Dim!$C$2:$C$101)</f>
        <v>Home</v>
      </c>
      <c r="P1260" s="1">
        <f>_xlfn.XLOOKUP(D1260,Product_Dim!$A$2:$A$101,Product_Dim!$H$2:$H$101)</f>
        <v>48.01</v>
      </c>
      <c r="Q1260" s="1" t="str">
        <f>_xlfn.XLOOKUP(C1260,'Customer_Dim'!$A$2:$A$501,'Customer_Dim'!$I$2:$I$501)</f>
        <v>Gold</v>
      </c>
      <c r="R1260" s="1" t="str">
        <f>_xlfn.XLOOKUP(C1260,'Customer_Dim'!$A$2:$A$501,'Customer_Dim'!$D$2:$D$501)</f>
        <v>Female</v>
      </c>
      <c r="S1260" s="1" t="str">
        <f>_xlfn.XLOOKUP(C1260,'Customer_Dim'!$A$2:$A$501,'Customer_Dim'!$L$2:$L$501)</f>
        <v>Senior</v>
      </c>
      <c r="T1260" s="1" t="str">
        <f>_xlfn.XLOOKUP(E1260,Store_Dim!$A$2:$A$21,Store_Dim!$C$2:$C$21)</f>
        <v>North</v>
      </c>
      <c r="U1260" s="1" t="str">
        <f>_xlfn.XLOOKUP(E1260,Store_Dim!$A$2:$A$21,Store_Dim!$E$2:$E$21)</f>
        <v>Online</v>
      </c>
      <c r="V1260" s="1">
        <f>Table8[[#This Row],[Cost]]*Table8[[#This Row],[Quantity]]</f>
        <v>144.03</v>
      </c>
      <c r="W1260" s="1">
        <f>Table8[[#This Row],[Total_Amount]]-Table8[[#This Row],[Total Cost]]</f>
        <v>1084.4595000000002</v>
      </c>
    </row>
    <row r="1261" spans="1:23" hidden="1" x14ac:dyDescent="0.25">
      <c r="A1261" t="s">
        <v>3874</v>
      </c>
      <c r="B1261" s="3">
        <v>45349</v>
      </c>
      <c r="C1261" t="s">
        <v>981</v>
      </c>
      <c r="D1261" t="s">
        <v>1797</v>
      </c>
      <c r="E1261" t="s">
        <v>1890</v>
      </c>
      <c r="F1261" s="4">
        <f>IF(ISBLANK(Sales_Fact[[#This Row],[Quantity]]),MEDIAN(Sales_Fact[Quantity]),Sales_Fact[[#This Row],[Quantity]])</f>
        <v>1</v>
      </c>
      <c r="G1261" s="1">
        <f>IF(ISBLANK(Sales_Fact[[#This Row],[Unit_Price]]),MEDIAN(Sales_Fact[Unit_Price]),Sales_Fact[[#This Row],[Unit_Price]])</f>
        <v>85.58</v>
      </c>
      <c r="H1261" s="2">
        <f>IF(ISBLANK(Sales_Fact[[#This Row],[Discount]]),MEDIAN(Sales_Fact[Discount]),Sales_Fact[[#This Row],[Discount]])</f>
        <v>0.1</v>
      </c>
      <c r="I1261" t="s">
        <v>1861</v>
      </c>
      <c r="J1261" s="1">
        <f>Sales_Fact[[#This Row],[Quantity2]]*Sales_Fact[[#This Row],[Unit_Price3]]*(1-Sales_Fact[[#This Row],[Discount4]])</f>
        <v>77.022000000000006</v>
      </c>
      <c r="K1261" s="1">
        <f>Sales_Fact[[#This Row],[Quantity2]]*Sales_Fact[[#This Row],[Unit_Price3]]</f>
        <v>85.58</v>
      </c>
      <c r="L1261" s="1">
        <f>Sales_Fact[[#This Row],[Gross Amount]]*Sales_Fact[[#This Row],[Discount4]]</f>
        <v>8.5579999999999998</v>
      </c>
      <c r="M1261" s="1" t="str">
        <f>IF(Sales_Fact[[#This Row],[Total_Amount5]]&gt;1000,"High Value","Standard")</f>
        <v>Standard</v>
      </c>
      <c r="N1261" s="1" t="str">
        <f>_xlfn.XLOOKUP(D1261,Product_Dim!$A$2:$A$101,Product_Dim!$B$2:$B$101,"Not Found")</f>
        <v>Fitness Resistance Bands</v>
      </c>
      <c r="O1261" s="1" t="str">
        <f>_xlfn.XLOOKUP(D1261,Product_Dim!$A$2:$A$101,Product_Dim!$C$2:$C$101)</f>
        <v>Sports</v>
      </c>
      <c r="P1261" s="1">
        <f>_xlfn.XLOOKUP(D1261,Product_Dim!$A$2:$A$101,Product_Dim!$H$2:$H$101)</f>
        <v>152.91999999999999</v>
      </c>
      <c r="Q1261" s="1" t="str">
        <f>_xlfn.XLOOKUP(C1261,'Customer_Dim'!$A$2:$A$501,'Customer_Dim'!$I$2:$I$501)</f>
        <v>Gold</v>
      </c>
      <c r="R1261" s="1" t="str">
        <f>_xlfn.XLOOKUP(C1261,'Customer_Dim'!$A$2:$A$501,'Customer_Dim'!$D$2:$D$501)</f>
        <v>Female</v>
      </c>
      <c r="S1261" s="1" t="str">
        <f>_xlfn.XLOOKUP(C1261,'Customer_Dim'!$A$2:$A$501,'Customer_Dim'!$L$2:$L$501)</f>
        <v>Senior</v>
      </c>
      <c r="T1261" s="1" t="str">
        <f>_xlfn.XLOOKUP(E1261,Store_Dim!$A$2:$A$21,Store_Dim!$C$2:$C$21)</f>
        <v>South</v>
      </c>
      <c r="U1261" s="1" t="str">
        <f>_xlfn.XLOOKUP(E1261,Store_Dim!$A$2:$A$21,Store_Dim!$E$2:$E$21)</f>
        <v>Flagship</v>
      </c>
      <c r="V1261" s="1">
        <f>Table8[[#This Row],[Cost]]*Table8[[#This Row],[Quantity]]</f>
        <v>152.91999999999999</v>
      </c>
      <c r="W1261" s="1">
        <f>Table8[[#This Row],[Total_Amount]]-Table8[[#This Row],[Total Cost]]</f>
        <v>-75.897999999999982</v>
      </c>
    </row>
    <row r="1262" spans="1:23" x14ac:dyDescent="0.25">
      <c r="A1262" t="s">
        <v>2902</v>
      </c>
      <c r="B1262" s="3">
        <v>45681</v>
      </c>
      <c r="C1262" t="s">
        <v>984</v>
      </c>
      <c r="D1262" t="s">
        <v>1731</v>
      </c>
      <c r="E1262" t="s">
        <v>1896</v>
      </c>
      <c r="F1262" s="4">
        <f>IF(ISBLANK(Sales_Fact[[#This Row],[Quantity]]),MEDIAN(Sales_Fact[Quantity]),Sales_Fact[[#This Row],[Quantity]])</f>
        <v>4</v>
      </c>
      <c r="G1262" s="21">
        <f>IF(ISBLANK(Sales_Fact[[#This Row],[Unit_Price]]),MEDIAN(Sales_Fact[Unit_Price]),Sales_Fact[[#This Row],[Unit_Price]])</f>
        <v>800</v>
      </c>
      <c r="H1262" s="2">
        <f>IF(ISBLANK(Sales_Fact[[#This Row],[Discount]]),MEDIAN(Sales_Fact[Discount]),Sales_Fact[[#This Row],[Discount]])</f>
        <v>0.2</v>
      </c>
      <c r="I1262" t="s">
        <v>1868</v>
      </c>
      <c r="J1262" s="21">
        <f>Sales_Fact[[#This Row],[Quantity2]]*Sales_Fact[[#This Row],[Unit_Price3]]*(1-Sales_Fact[[#This Row],[Discount4]])</f>
        <v>2560</v>
      </c>
      <c r="K1262" s="21">
        <f>Sales_Fact[[#This Row],[Quantity2]]*Sales_Fact[[#This Row],[Unit_Price3]]</f>
        <v>3200</v>
      </c>
      <c r="L1262" s="21">
        <f>Sales_Fact[[#This Row],[Gross Amount]]*Sales_Fact[[#This Row],[Discount4]]</f>
        <v>640</v>
      </c>
      <c r="M1262" s="1" t="str">
        <f>IF(Sales_Fact[[#This Row],[Total_Amount5]]&gt;1000,"High Value","Standard")</f>
        <v>High Value</v>
      </c>
      <c r="N1262" s="1" t="str">
        <f>_xlfn.XLOOKUP(D1262,Product_Dim!$A$2:$A$101,Product_Dim!$B$2:$B$101,"Not Found")</f>
        <v>Luxury Perfume Spray</v>
      </c>
      <c r="O1262" s="1" t="str">
        <f>_xlfn.XLOOKUP(D1262,Product_Dim!$A$2:$A$101,Product_Dim!$C$2:$C$101)</f>
        <v>Beauty</v>
      </c>
      <c r="P1262" s="1">
        <f>_xlfn.XLOOKUP(D1262,Product_Dim!$A$2:$A$101,Product_Dim!$H$2:$H$101)</f>
        <v>482.75</v>
      </c>
      <c r="Q1262" s="1" t="str">
        <f>_xlfn.XLOOKUP(C1262,'Customer_Dim'!$A$2:$A$501,'Customer_Dim'!$I$2:$I$501)</f>
        <v>Bronze</v>
      </c>
      <c r="R1262" s="1" t="str">
        <f>_xlfn.XLOOKUP(C1262,'Customer_Dim'!$A$2:$A$501,'Customer_Dim'!$D$2:$D$501)</f>
        <v>Female</v>
      </c>
      <c r="S1262" s="1" t="str">
        <f>_xlfn.XLOOKUP(C1262,'Customer_Dim'!$A$2:$A$501,'Customer_Dim'!$L$2:$L$501)</f>
        <v>Middle Age</v>
      </c>
      <c r="T1262" s="1" t="str">
        <f>_xlfn.XLOOKUP(E1262,Store_Dim!$A$2:$A$21,Store_Dim!$C$2:$C$21)</f>
        <v>East</v>
      </c>
      <c r="U1262" s="1" t="str">
        <f>_xlfn.XLOOKUP(E1262,Store_Dim!$A$2:$A$21,Store_Dim!$E$2:$E$21)</f>
        <v>Flagship</v>
      </c>
      <c r="V1262" s="21">
        <f>Table8[[#This Row],[Cost]]*Table8[[#This Row],[Quantity]]</f>
        <v>1931</v>
      </c>
      <c r="W1262" s="21">
        <f>Table8[[#This Row],[Total_Amount]]-Table8[[#This Row],[Total Cost]]</f>
        <v>629</v>
      </c>
    </row>
    <row r="1263" spans="1:23" hidden="1" x14ac:dyDescent="0.25">
      <c r="A1263" t="s">
        <v>3020</v>
      </c>
      <c r="B1263" s="3">
        <v>45746</v>
      </c>
      <c r="C1263" t="s">
        <v>984</v>
      </c>
      <c r="D1263" t="s">
        <v>1737</v>
      </c>
      <c r="E1263" t="s">
        <v>1896</v>
      </c>
      <c r="F1263" s="4">
        <f>IF(ISBLANK(Sales_Fact[[#This Row],[Quantity]]),MEDIAN(Sales_Fact[Quantity]),Sales_Fact[[#This Row],[Quantity]])</f>
        <v>3</v>
      </c>
      <c r="G1263" s="1">
        <f>IF(ISBLANK(Sales_Fact[[#This Row],[Unit_Price]]),MEDIAN(Sales_Fact[Unit_Price]),Sales_Fact[[#This Row],[Unit_Price]])</f>
        <v>118.25</v>
      </c>
      <c r="H1263" s="2">
        <f>IF(ISBLANK(Sales_Fact[[#This Row],[Discount]]),MEDIAN(Sales_Fact[Discount]),Sales_Fact[[#This Row],[Discount]])</f>
        <v>0.26</v>
      </c>
      <c r="I1263" t="s">
        <v>1864</v>
      </c>
      <c r="J1263" s="1">
        <f>Sales_Fact[[#This Row],[Quantity2]]*Sales_Fact[[#This Row],[Unit_Price3]]*(1-Sales_Fact[[#This Row],[Discount4]])</f>
        <v>262.51499999999999</v>
      </c>
      <c r="K1263" s="1">
        <f>Sales_Fact[[#This Row],[Quantity2]]*Sales_Fact[[#This Row],[Unit_Price3]]</f>
        <v>354.75</v>
      </c>
      <c r="L1263" s="1">
        <f>Sales_Fact[[#This Row],[Gross Amount]]*Sales_Fact[[#This Row],[Discount4]]</f>
        <v>92.234999999999999</v>
      </c>
      <c r="M1263" s="1" t="str">
        <f>IF(Sales_Fact[[#This Row],[Total_Amount5]]&gt;1000,"High Value","Standard")</f>
        <v>Standard</v>
      </c>
      <c r="N1263" s="1" t="str">
        <f>_xlfn.XLOOKUP(D1263,Product_Dim!$A$2:$A$101,Product_Dim!$B$2:$B$101,"Not Found")</f>
        <v>Laptop Cooling Pad</v>
      </c>
      <c r="O1263" s="1" t="str">
        <f>_xlfn.XLOOKUP(D1263,Product_Dim!$A$2:$A$101,Product_Dim!$C$2:$C$101)</f>
        <v>Electronics</v>
      </c>
      <c r="P1263" s="1">
        <f>_xlfn.XLOOKUP(D1263,Product_Dim!$A$2:$A$101,Product_Dim!$H$2:$H$101)</f>
        <v>86.42</v>
      </c>
      <c r="Q1263" s="1" t="str">
        <f>_xlfn.XLOOKUP(C1263,'Customer_Dim'!$A$2:$A$501,'Customer_Dim'!$I$2:$I$501)</f>
        <v>Bronze</v>
      </c>
      <c r="R1263" s="1" t="str">
        <f>_xlfn.XLOOKUP(C1263,'Customer_Dim'!$A$2:$A$501,'Customer_Dim'!$D$2:$D$501)</f>
        <v>Female</v>
      </c>
      <c r="S1263" s="1" t="str">
        <f>_xlfn.XLOOKUP(C1263,'Customer_Dim'!$A$2:$A$501,'Customer_Dim'!$L$2:$L$501)</f>
        <v>Middle Age</v>
      </c>
      <c r="T1263" s="1" t="str">
        <f>_xlfn.XLOOKUP(E1263,Store_Dim!$A$2:$A$21,Store_Dim!$C$2:$C$21)</f>
        <v>East</v>
      </c>
      <c r="U1263" s="1" t="str">
        <f>_xlfn.XLOOKUP(E1263,Store_Dim!$A$2:$A$21,Store_Dim!$E$2:$E$21)</f>
        <v>Flagship</v>
      </c>
      <c r="V1263" s="1">
        <f>Table8[[#This Row],[Cost]]*Table8[[#This Row],[Quantity]]</f>
        <v>259.26</v>
      </c>
      <c r="W1263" s="1">
        <f>Table8[[#This Row],[Total_Amount]]-Table8[[#This Row],[Total Cost]]</f>
        <v>3.2549999999999955</v>
      </c>
    </row>
    <row r="1264" spans="1:23" hidden="1" x14ac:dyDescent="0.25">
      <c r="A1264" t="s">
        <v>3867</v>
      </c>
      <c r="B1264" s="3">
        <v>45666</v>
      </c>
      <c r="C1264" t="s">
        <v>984</v>
      </c>
      <c r="D1264" t="s">
        <v>1689</v>
      </c>
      <c r="E1264" t="s">
        <v>1896</v>
      </c>
      <c r="F1264" s="4">
        <f>IF(ISBLANK(Sales_Fact[[#This Row],[Quantity]]),MEDIAN(Sales_Fact[Quantity]),Sales_Fact[[#This Row],[Quantity]])</f>
        <v>1</v>
      </c>
      <c r="G1264" s="1">
        <f>IF(ISBLANK(Sales_Fact[[#This Row],[Unit_Price]]),MEDIAN(Sales_Fact[Unit_Price]),Sales_Fact[[#This Row],[Unit_Price]])</f>
        <v>223.25</v>
      </c>
      <c r="H1264" s="2">
        <f>IF(ISBLANK(Sales_Fact[[#This Row],[Discount]]),MEDIAN(Sales_Fact[Discount]),Sales_Fact[[#This Row],[Discount]])</f>
        <v>0.28999999999999998</v>
      </c>
      <c r="I1264" t="s">
        <v>1864</v>
      </c>
      <c r="J1264" s="1">
        <f>Sales_Fact[[#This Row],[Quantity2]]*Sales_Fact[[#This Row],[Unit_Price3]]*(1-Sales_Fact[[#This Row],[Discount4]])</f>
        <v>158.50749999999999</v>
      </c>
      <c r="K1264" s="1">
        <f>Sales_Fact[[#This Row],[Quantity2]]*Sales_Fact[[#This Row],[Unit_Price3]]</f>
        <v>223.25</v>
      </c>
      <c r="L1264" s="1">
        <f>Sales_Fact[[#This Row],[Gross Amount]]*Sales_Fact[[#This Row],[Discount4]]</f>
        <v>64.742499999999993</v>
      </c>
      <c r="M1264" s="1" t="str">
        <f>IF(Sales_Fact[[#This Row],[Total_Amount5]]&gt;1000,"High Value","Standard")</f>
        <v>Standard</v>
      </c>
      <c r="N1264" s="1" t="str">
        <f>_xlfn.XLOOKUP(D1264,Product_Dim!$A$2:$A$101,Product_Dim!$B$2:$B$101,"Not Found")</f>
        <v>Men's Winter Jacket</v>
      </c>
      <c r="O1264" s="1" t="str">
        <f>_xlfn.XLOOKUP(D1264,Product_Dim!$A$2:$A$101,Product_Dim!$C$2:$C$101)</f>
        <v>Clothing</v>
      </c>
      <c r="P1264" s="1">
        <f>_xlfn.XLOOKUP(D1264,Product_Dim!$A$2:$A$101,Product_Dim!$H$2:$H$101)</f>
        <v>167.34</v>
      </c>
      <c r="Q1264" s="1" t="str">
        <f>_xlfn.XLOOKUP(C1264,'Customer_Dim'!$A$2:$A$501,'Customer_Dim'!$I$2:$I$501)</f>
        <v>Bronze</v>
      </c>
      <c r="R1264" s="1" t="str">
        <f>_xlfn.XLOOKUP(C1264,'Customer_Dim'!$A$2:$A$501,'Customer_Dim'!$D$2:$D$501)</f>
        <v>Female</v>
      </c>
      <c r="S1264" s="1" t="str">
        <f>_xlfn.XLOOKUP(C1264,'Customer_Dim'!$A$2:$A$501,'Customer_Dim'!$L$2:$L$501)</f>
        <v>Middle Age</v>
      </c>
      <c r="T1264" s="1" t="str">
        <f>_xlfn.XLOOKUP(E1264,Store_Dim!$A$2:$A$21,Store_Dim!$C$2:$C$21)</f>
        <v>East</v>
      </c>
      <c r="U1264" s="1" t="str">
        <f>_xlfn.XLOOKUP(E1264,Store_Dim!$A$2:$A$21,Store_Dim!$E$2:$E$21)</f>
        <v>Flagship</v>
      </c>
      <c r="V1264" s="1">
        <f>Table8[[#This Row],[Cost]]*Table8[[#This Row],[Quantity]]</f>
        <v>167.34</v>
      </c>
      <c r="W1264" s="1">
        <f>Table8[[#This Row],[Total_Amount]]-Table8[[#This Row],[Total Cost]]</f>
        <v>-8.8325000000000102</v>
      </c>
    </row>
    <row r="1265" spans="1:23" hidden="1" x14ac:dyDescent="0.25">
      <c r="A1265" t="s">
        <v>2838</v>
      </c>
      <c r="B1265" s="3">
        <v>45689</v>
      </c>
      <c r="C1265" t="s">
        <v>984</v>
      </c>
      <c r="D1265" t="s">
        <v>1734</v>
      </c>
      <c r="E1265" t="s">
        <v>1870</v>
      </c>
      <c r="F1265" s="4">
        <f>IF(ISBLANK(Sales_Fact[[#This Row],[Quantity]]),MEDIAN(Sales_Fact[Quantity]),Sales_Fact[[#This Row],[Quantity]])</f>
        <v>3</v>
      </c>
      <c r="G1265" s="1">
        <f>IF(ISBLANK(Sales_Fact[[#This Row],[Unit_Price]]),MEDIAN(Sales_Fact[Unit_Price]),Sales_Fact[[#This Row],[Unit_Price]])</f>
        <v>918.76</v>
      </c>
      <c r="H1265" s="2">
        <f>IF(ISBLANK(Sales_Fact[[#This Row],[Discount]]),MEDIAN(Sales_Fact[Discount]),Sales_Fact[[#This Row],[Discount]])</f>
        <v>0.2</v>
      </c>
      <c r="I1265" t="s">
        <v>1861</v>
      </c>
      <c r="J1265" s="1">
        <f>Sales_Fact[[#This Row],[Quantity2]]*Sales_Fact[[#This Row],[Unit_Price3]]*(1-Sales_Fact[[#This Row],[Discount4]])</f>
        <v>2205.0239999999999</v>
      </c>
      <c r="K1265" s="1">
        <f>Sales_Fact[[#This Row],[Quantity2]]*Sales_Fact[[#This Row],[Unit_Price3]]</f>
        <v>2756.2799999999997</v>
      </c>
      <c r="L1265" s="1">
        <f>Sales_Fact[[#This Row],[Gross Amount]]*Sales_Fact[[#This Row],[Discount4]]</f>
        <v>551.25599999999997</v>
      </c>
      <c r="M1265" s="1" t="str">
        <f>IF(Sales_Fact[[#This Row],[Total_Amount5]]&gt;1000,"High Value","Standard")</f>
        <v>High Value</v>
      </c>
      <c r="N1265" s="1" t="str">
        <f>_xlfn.XLOOKUP(D1265,Product_Dim!$A$2:$A$101,Product_Dim!$B$2:$B$101,"Not Found")</f>
        <v>Tennis Ball 3-Pack</v>
      </c>
      <c r="O1265" s="1" t="str">
        <f>_xlfn.XLOOKUP(D1265,Product_Dim!$A$2:$A$101,Product_Dim!$C$2:$C$101)</f>
        <v>Sports</v>
      </c>
      <c r="P1265" s="1">
        <f>_xlfn.XLOOKUP(D1265,Product_Dim!$A$2:$A$101,Product_Dim!$H$2:$H$101)</f>
        <v>103.45</v>
      </c>
      <c r="Q1265" s="1" t="str">
        <f>_xlfn.XLOOKUP(C1265,'Customer_Dim'!$A$2:$A$501,'Customer_Dim'!$I$2:$I$501)</f>
        <v>Bronze</v>
      </c>
      <c r="R1265" s="1" t="str">
        <f>_xlfn.XLOOKUP(C1265,'Customer_Dim'!$A$2:$A$501,'Customer_Dim'!$D$2:$D$501)</f>
        <v>Female</v>
      </c>
      <c r="S1265" s="1" t="str">
        <f>_xlfn.XLOOKUP(C1265,'Customer_Dim'!$A$2:$A$501,'Customer_Dim'!$L$2:$L$501)</f>
        <v>Middle Age</v>
      </c>
      <c r="T1265" s="1" t="str">
        <f>_xlfn.XLOOKUP(E1265,Store_Dim!$A$2:$A$21,Store_Dim!$C$2:$C$21)</f>
        <v>North</v>
      </c>
      <c r="U1265" s="1" t="str">
        <f>_xlfn.XLOOKUP(E1265,Store_Dim!$A$2:$A$21,Store_Dim!$E$2:$E$21)</f>
        <v>Outlet</v>
      </c>
      <c r="V1265" s="1">
        <f>Table8[[#This Row],[Cost]]*Table8[[#This Row],[Quantity]]</f>
        <v>310.35000000000002</v>
      </c>
      <c r="W1265" s="1">
        <f>Table8[[#This Row],[Total_Amount]]-Table8[[#This Row],[Total Cost]]</f>
        <v>1894.674</v>
      </c>
    </row>
    <row r="1266" spans="1:23" hidden="1" x14ac:dyDescent="0.25">
      <c r="A1266" t="s">
        <v>3147</v>
      </c>
      <c r="B1266" s="3">
        <v>45509</v>
      </c>
      <c r="C1266" t="s">
        <v>987</v>
      </c>
      <c r="D1266" t="s">
        <v>1734</v>
      </c>
      <c r="E1266" t="s">
        <v>1870</v>
      </c>
      <c r="F1266" s="4">
        <f>IF(ISBLANK(Sales_Fact[[#This Row],[Quantity]]),MEDIAN(Sales_Fact[Quantity]),Sales_Fact[[#This Row],[Quantity]])</f>
        <v>2</v>
      </c>
      <c r="G1266" s="1">
        <f>IF(ISBLANK(Sales_Fact[[#This Row],[Unit_Price]]),MEDIAN(Sales_Fact[Unit_Price]),Sales_Fact[[#This Row],[Unit_Price]])</f>
        <v>905.26</v>
      </c>
      <c r="H1266" s="2">
        <f>IF(ISBLANK(Sales_Fact[[#This Row],[Discount]]),MEDIAN(Sales_Fact[Discount]),Sales_Fact[[#This Row],[Discount]])</f>
        <v>0.15</v>
      </c>
      <c r="I1266" t="s">
        <v>1868</v>
      </c>
      <c r="J1266" s="1">
        <f>Sales_Fact[[#This Row],[Quantity2]]*Sales_Fact[[#This Row],[Unit_Price3]]*(1-Sales_Fact[[#This Row],[Discount4]])</f>
        <v>1538.942</v>
      </c>
      <c r="K1266" s="1">
        <f>Sales_Fact[[#This Row],[Quantity2]]*Sales_Fact[[#This Row],[Unit_Price3]]</f>
        <v>1810.52</v>
      </c>
      <c r="L1266" s="1">
        <f>Sales_Fact[[#This Row],[Gross Amount]]*Sales_Fact[[#This Row],[Discount4]]</f>
        <v>271.57799999999997</v>
      </c>
      <c r="M1266" s="1" t="str">
        <f>IF(Sales_Fact[[#This Row],[Total_Amount5]]&gt;1000,"High Value","Standard")</f>
        <v>High Value</v>
      </c>
      <c r="N1266" s="1" t="str">
        <f>_xlfn.XLOOKUP(D1266,Product_Dim!$A$2:$A$101,Product_Dim!$B$2:$B$101,"Not Found")</f>
        <v>Tennis Ball 3-Pack</v>
      </c>
      <c r="O1266" s="1" t="str">
        <f>_xlfn.XLOOKUP(D1266,Product_Dim!$A$2:$A$101,Product_Dim!$C$2:$C$101)</f>
        <v>Sports</v>
      </c>
      <c r="P1266" s="1">
        <f>_xlfn.XLOOKUP(D1266,Product_Dim!$A$2:$A$101,Product_Dim!$H$2:$H$101)</f>
        <v>103.45</v>
      </c>
      <c r="Q1266" s="1" t="str">
        <f>_xlfn.XLOOKUP(C1266,'Customer_Dim'!$A$2:$A$501,'Customer_Dim'!$I$2:$I$501)</f>
        <v>Silver</v>
      </c>
      <c r="R1266" s="1" t="str">
        <f>_xlfn.XLOOKUP(C1266,'Customer_Dim'!$A$2:$A$501,'Customer_Dim'!$D$2:$D$501)</f>
        <v>Male</v>
      </c>
      <c r="S1266" s="1" t="str">
        <f>_xlfn.XLOOKUP(C1266,'Customer_Dim'!$A$2:$A$501,'Customer_Dim'!$L$2:$L$501)</f>
        <v>Young</v>
      </c>
      <c r="T1266" s="1" t="str">
        <f>_xlfn.XLOOKUP(E1266,Store_Dim!$A$2:$A$21,Store_Dim!$C$2:$C$21)</f>
        <v>North</v>
      </c>
      <c r="U1266" s="1" t="str">
        <f>_xlfn.XLOOKUP(E1266,Store_Dim!$A$2:$A$21,Store_Dim!$E$2:$E$21)</f>
        <v>Outlet</v>
      </c>
      <c r="V1266" s="1">
        <f>Table8[[#This Row],[Cost]]*Table8[[#This Row],[Quantity]]</f>
        <v>206.9</v>
      </c>
      <c r="W1266" s="1">
        <f>Table8[[#This Row],[Total_Amount]]-Table8[[#This Row],[Total Cost]]</f>
        <v>1332.0419999999999</v>
      </c>
    </row>
    <row r="1267" spans="1:23" hidden="1" x14ac:dyDescent="0.25">
      <c r="A1267" t="s">
        <v>3385</v>
      </c>
      <c r="B1267" s="3">
        <v>45787</v>
      </c>
      <c r="C1267" t="s">
        <v>987</v>
      </c>
      <c r="D1267" t="s">
        <v>1773</v>
      </c>
      <c r="E1267" t="s">
        <v>1899</v>
      </c>
      <c r="F1267" s="4">
        <f>IF(ISBLANK(Sales_Fact[[#This Row],[Quantity]]),MEDIAN(Sales_Fact[Quantity]),Sales_Fact[[#This Row],[Quantity]])</f>
        <v>4</v>
      </c>
      <c r="G1267" s="1">
        <f>IF(ISBLANK(Sales_Fact[[#This Row],[Unit_Price]]),MEDIAN(Sales_Fact[Unit_Price]),Sales_Fact[[#This Row],[Unit_Price]])</f>
        <v>295.39999999999998</v>
      </c>
      <c r="H1267" s="2">
        <f>IF(ISBLANK(Sales_Fact[[#This Row],[Discount]]),MEDIAN(Sales_Fact[Discount]),Sales_Fact[[#This Row],[Discount]])</f>
        <v>0.23</v>
      </c>
      <c r="I1267" t="s">
        <v>1868</v>
      </c>
      <c r="J1267" s="1">
        <f>Sales_Fact[[#This Row],[Quantity2]]*Sales_Fact[[#This Row],[Unit_Price3]]*(1-Sales_Fact[[#This Row],[Discount4]])</f>
        <v>909.83199999999999</v>
      </c>
      <c r="K1267" s="1">
        <f>Sales_Fact[[#This Row],[Quantity2]]*Sales_Fact[[#This Row],[Unit_Price3]]</f>
        <v>1181.5999999999999</v>
      </c>
      <c r="L1267" s="1">
        <f>Sales_Fact[[#This Row],[Gross Amount]]*Sales_Fact[[#This Row],[Discount4]]</f>
        <v>271.76799999999997</v>
      </c>
      <c r="M1267" s="1" t="str">
        <f>IF(Sales_Fact[[#This Row],[Total_Amount5]]&gt;1000,"High Value","Standard")</f>
        <v>Standard</v>
      </c>
      <c r="N1267" s="1" t="str">
        <f>_xlfn.XLOOKUP(D1267,Product_Dim!$A$2:$A$101,Product_Dim!$B$2:$B$101,"Not Found")</f>
        <v>Bluetooth Car Audio System</v>
      </c>
      <c r="O1267" s="1" t="str">
        <f>_xlfn.XLOOKUP(D1267,Product_Dim!$A$2:$A$101,Product_Dim!$C$2:$C$101)</f>
        <v>Electronics</v>
      </c>
      <c r="P1267" s="1">
        <f>_xlfn.XLOOKUP(D1267,Product_Dim!$A$2:$A$101,Product_Dim!$H$2:$H$101)</f>
        <v>403.71</v>
      </c>
      <c r="Q1267" s="1" t="str">
        <f>_xlfn.XLOOKUP(C1267,'Customer_Dim'!$A$2:$A$501,'Customer_Dim'!$I$2:$I$501)</f>
        <v>Silver</v>
      </c>
      <c r="R1267" s="1" t="str">
        <f>_xlfn.XLOOKUP(C1267,'Customer_Dim'!$A$2:$A$501,'Customer_Dim'!$D$2:$D$501)</f>
        <v>Male</v>
      </c>
      <c r="S1267" s="1" t="str">
        <f>_xlfn.XLOOKUP(C1267,'Customer_Dim'!$A$2:$A$501,'Customer_Dim'!$L$2:$L$501)</f>
        <v>Young</v>
      </c>
      <c r="T1267" s="1" t="str">
        <f>_xlfn.XLOOKUP(E1267,Store_Dim!$A$2:$A$21,Store_Dim!$C$2:$C$21)</f>
        <v>East</v>
      </c>
      <c r="U1267" s="1" t="str">
        <f>_xlfn.XLOOKUP(E1267,Store_Dim!$A$2:$A$21,Store_Dim!$E$2:$E$21)</f>
        <v>Flagship</v>
      </c>
      <c r="V1267" s="1">
        <f>Table8[[#This Row],[Cost]]*Table8[[#This Row],[Quantity]]</f>
        <v>1614.84</v>
      </c>
      <c r="W1267" s="1">
        <f>Table8[[#This Row],[Total_Amount]]-Table8[[#This Row],[Total Cost]]</f>
        <v>-705.00799999999992</v>
      </c>
    </row>
    <row r="1268" spans="1:23" hidden="1" x14ac:dyDescent="0.25">
      <c r="A1268" t="s">
        <v>3817</v>
      </c>
      <c r="B1268" s="3">
        <v>45466</v>
      </c>
      <c r="C1268" t="s">
        <v>987</v>
      </c>
      <c r="D1268" t="s">
        <v>1564</v>
      </c>
      <c r="E1268" t="s">
        <v>1870</v>
      </c>
      <c r="F1268" s="4">
        <f>IF(ISBLANK(Sales_Fact[[#This Row],[Quantity]]),MEDIAN(Sales_Fact[Quantity]),Sales_Fact[[#This Row],[Quantity]])</f>
        <v>1</v>
      </c>
      <c r="G1268" s="1">
        <f>IF(ISBLANK(Sales_Fact[[#This Row],[Unit_Price]]),MEDIAN(Sales_Fact[Unit_Price]),Sales_Fact[[#This Row],[Unit_Price]])</f>
        <v>252.18</v>
      </c>
      <c r="H1268" s="2">
        <f>IF(ISBLANK(Sales_Fact[[#This Row],[Discount]]),MEDIAN(Sales_Fact[Discount]),Sales_Fact[[#This Row],[Discount]])</f>
        <v>0.23</v>
      </c>
      <c r="I1268" t="s">
        <v>1864</v>
      </c>
      <c r="J1268" s="1">
        <f>Sales_Fact[[#This Row],[Quantity2]]*Sales_Fact[[#This Row],[Unit_Price3]]*(1-Sales_Fact[[#This Row],[Discount4]])</f>
        <v>194.17860000000002</v>
      </c>
      <c r="K1268" s="1">
        <f>Sales_Fact[[#This Row],[Quantity2]]*Sales_Fact[[#This Row],[Unit_Price3]]</f>
        <v>252.18</v>
      </c>
      <c r="L1268" s="1">
        <f>Sales_Fact[[#This Row],[Gross Amount]]*Sales_Fact[[#This Row],[Discount4]]</f>
        <v>58.001400000000004</v>
      </c>
      <c r="M1268" s="1" t="str">
        <f>IF(Sales_Fact[[#This Row],[Total_Amount5]]&gt;1000,"High Value","Standard")</f>
        <v>Standard</v>
      </c>
      <c r="N1268" s="1" t="str">
        <f>_xlfn.XLOOKUP(D1268,Product_Dim!$A$2:$A$101,Product_Dim!$B$2:$B$101,"Not Found")</f>
        <v>Men's Leather Belt</v>
      </c>
      <c r="O1268" s="1" t="str">
        <f>_xlfn.XLOOKUP(D1268,Product_Dim!$A$2:$A$101,Product_Dim!$C$2:$C$101)</f>
        <v>Clothing</v>
      </c>
      <c r="P1268" s="1">
        <f>_xlfn.XLOOKUP(D1268,Product_Dim!$A$2:$A$101,Product_Dim!$H$2:$H$101)</f>
        <v>261</v>
      </c>
      <c r="Q1268" s="1" t="str">
        <f>_xlfn.XLOOKUP(C1268,'Customer_Dim'!$A$2:$A$501,'Customer_Dim'!$I$2:$I$501)</f>
        <v>Silver</v>
      </c>
      <c r="R1268" s="1" t="str">
        <f>_xlfn.XLOOKUP(C1268,'Customer_Dim'!$A$2:$A$501,'Customer_Dim'!$D$2:$D$501)</f>
        <v>Male</v>
      </c>
      <c r="S1268" s="1" t="str">
        <f>_xlfn.XLOOKUP(C1268,'Customer_Dim'!$A$2:$A$501,'Customer_Dim'!$L$2:$L$501)</f>
        <v>Young</v>
      </c>
      <c r="T1268" s="1" t="str">
        <f>_xlfn.XLOOKUP(E1268,Store_Dim!$A$2:$A$21,Store_Dim!$C$2:$C$21)</f>
        <v>North</v>
      </c>
      <c r="U1268" s="1" t="str">
        <f>_xlfn.XLOOKUP(E1268,Store_Dim!$A$2:$A$21,Store_Dim!$E$2:$E$21)</f>
        <v>Outlet</v>
      </c>
      <c r="V1268" s="1">
        <f>Table8[[#This Row],[Cost]]*Table8[[#This Row],[Quantity]]</f>
        <v>261</v>
      </c>
      <c r="W1268" s="1">
        <f>Table8[[#This Row],[Total_Amount]]-Table8[[#This Row],[Total Cost]]</f>
        <v>-66.821399999999983</v>
      </c>
    </row>
    <row r="1269" spans="1:23" hidden="1" x14ac:dyDescent="0.25">
      <c r="A1269" t="s">
        <v>2929</v>
      </c>
      <c r="B1269" s="3">
        <v>45781</v>
      </c>
      <c r="C1269" t="s">
        <v>987</v>
      </c>
      <c r="D1269" t="s">
        <v>1602</v>
      </c>
      <c r="E1269" t="s">
        <v>1866</v>
      </c>
      <c r="F1269" s="4">
        <f>IF(ISBLANK(Sales_Fact[[#This Row],[Quantity]]),MEDIAN(Sales_Fact[Quantity]),Sales_Fact[[#This Row],[Quantity]])</f>
        <v>4</v>
      </c>
      <c r="G1269" s="1">
        <f>IF(ISBLANK(Sales_Fact[[#This Row],[Unit_Price]]),MEDIAN(Sales_Fact[Unit_Price]),Sales_Fact[[#This Row],[Unit_Price]])</f>
        <v>792.1</v>
      </c>
      <c r="H1269" s="2">
        <f>IF(ISBLANK(Sales_Fact[[#This Row],[Discount]]),MEDIAN(Sales_Fact[Discount]),Sales_Fact[[#This Row],[Discount]])</f>
        <v>0.19</v>
      </c>
      <c r="I1269" t="s">
        <v>1861</v>
      </c>
      <c r="J1269" s="1">
        <f>Sales_Fact[[#This Row],[Quantity2]]*Sales_Fact[[#This Row],[Unit_Price3]]*(1-Sales_Fact[[#This Row],[Discount4]])</f>
        <v>2566.4040000000005</v>
      </c>
      <c r="K1269" s="1">
        <f>Sales_Fact[[#This Row],[Quantity2]]*Sales_Fact[[#This Row],[Unit_Price3]]</f>
        <v>3168.4</v>
      </c>
      <c r="L1269" s="1">
        <f>Sales_Fact[[#This Row],[Gross Amount]]*Sales_Fact[[#This Row],[Discount4]]</f>
        <v>601.99599999999998</v>
      </c>
      <c r="M1269" s="1" t="str">
        <f>IF(Sales_Fact[[#This Row],[Total_Amount5]]&gt;1000,"High Value","Standard")</f>
        <v>High Value</v>
      </c>
      <c r="N1269" s="1" t="str">
        <f>_xlfn.XLOOKUP(D1269,Product_Dim!$A$2:$A$101,Product_Dim!$B$2:$B$101,"Not Found")</f>
        <v>Soccer Training Cone Set</v>
      </c>
      <c r="O1269" s="1" t="str">
        <f>_xlfn.XLOOKUP(D1269,Product_Dim!$A$2:$A$101,Product_Dim!$C$2:$C$101)</f>
        <v>Sports</v>
      </c>
      <c r="P1269" s="1">
        <f>_xlfn.XLOOKUP(D1269,Product_Dim!$A$2:$A$101,Product_Dim!$H$2:$H$101)</f>
        <v>144.53</v>
      </c>
      <c r="Q1269" s="1" t="str">
        <f>_xlfn.XLOOKUP(C1269,'Customer_Dim'!$A$2:$A$501,'Customer_Dim'!$I$2:$I$501)</f>
        <v>Silver</v>
      </c>
      <c r="R1269" s="1" t="str">
        <f>_xlfn.XLOOKUP(C1269,'Customer_Dim'!$A$2:$A$501,'Customer_Dim'!$D$2:$D$501)</f>
        <v>Male</v>
      </c>
      <c r="S1269" s="1" t="str">
        <f>_xlfn.XLOOKUP(C1269,'Customer_Dim'!$A$2:$A$501,'Customer_Dim'!$L$2:$L$501)</f>
        <v>Young</v>
      </c>
      <c r="T1269" s="1" t="str">
        <f>_xlfn.XLOOKUP(E1269,Store_Dim!$A$2:$A$21,Store_Dim!$C$2:$C$21)</f>
        <v>West</v>
      </c>
      <c r="U1269" s="1" t="str">
        <f>_xlfn.XLOOKUP(E1269,Store_Dim!$A$2:$A$21,Store_Dim!$E$2:$E$21)</f>
        <v>Online</v>
      </c>
      <c r="V1269" s="1">
        <f>Table8[[#This Row],[Cost]]*Table8[[#This Row],[Quantity]]</f>
        <v>578.12</v>
      </c>
      <c r="W1269" s="1">
        <f>Table8[[#This Row],[Total_Amount]]-Table8[[#This Row],[Total Cost]]</f>
        <v>1988.2840000000006</v>
      </c>
    </row>
    <row r="1270" spans="1:23" hidden="1" x14ac:dyDescent="0.25">
      <c r="A1270" t="s">
        <v>3743</v>
      </c>
      <c r="B1270" s="3">
        <v>45710</v>
      </c>
      <c r="C1270" t="s">
        <v>987</v>
      </c>
      <c r="D1270" t="s">
        <v>1608</v>
      </c>
      <c r="E1270" t="s">
        <v>1901</v>
      </c>
      <c r="F1270" s="4">
        <f>IF(ISBLANK(Sales_Fact[[#This Row],[Quantity]]),MEDIAN(Sales_Fact[Quantity]),Sales_Fact[[#This Row],[Quantity]])</f>
        <v>1</v>
      </c>
      <c r="G1270" s="1">
        <f>IF(ISBLANK(Sales_Fact[[#This Row],[Unit_Price]]),MEDIAN(Sales_Fact[Unit_Price]),Sales_Fact[[#This Row],[Unit_Price]])</f>
        <v>883.36</v>
      </c>
      <c r="H1270" s="2">
        <f>IF(ISBLANK(Sales_Fact[[#This Row],[Discount]]),MEDIAN(Sales_Fact[Discount]),Sales_Fact[[#This Row],[Discount]])</f>
        <v>0.11</v>
      </c>
      <c r="I1270" t="s">
        <v>1861</v>
      </c>
      <c r="J1270" s="1">
        <f>Sales_Fact[[#This Row],[Quantity2]]*Sales_Fact[[#This Row],[Unit_Price3]]*(1-Sales_Fact[[#This Row],[Discount4]])</f>
        <v>786.19040000000007</v>
      </c>
      <c r="K1270" s="1">
        <f>Sales_Fact[[#This Row],[Quantity2]]*Sales_Fact[[#This Row],[Unit_Price3]]</f>
        <v>883.36</v>
      </c>
      <c r="L1270" s="1">
        <f>Sales_Fact[[#This Row],[Gross Amount]]*Sales_Fact[[#This Row],[Discount4]]</f>
        <v>97.169600000000003</v>
      </c>
      <c r="M1270" s="1" t="str">
        <f>IF(Sales_Fact[[#This Row],[Total_Amount5]]&gt;1000,"High Value","Standard")</f>
        <v>Standard</v>
      </c>
      <c r="N1270" s="1" t="str">
        <f>_xlfn.XLOOKUP(D1270,Product_Dim!$A$2:$A$101,Product_Dim!$B$2:$B$101,"Not Found")</f>
        <v>Knee Support Brace</v>
      </c>
      <c r="O1270" s="1" t="str">
        <f>_xlfn.XLOOKUP(D1270,Product_Dim!$A$2:$A$101,Product_Dim!$C$2:$C$101)</f>
        <v>Sports</v>
      </c>
      <c r="P1270" s="1">
        <f>_xlfn.XLOOKUP(D1270,Product_Dim!$A$2:$A$101,Product_Dim!$H$2:$H$101)</f>
        <v>21.34</v>
      </c>
      <c r="Q1270" s="1" t="str">
        <f>_xlfn.XLOOKUP(C1270,'Customer_Dim'!$A$2:$A$501,'Customer_Dim'!$I$2:$I$501)</f>
        <v>Silver</v>
      </c>
      <c r="R1270" s="1" t="str">
        <f>_xlfn.XLOOKUP(C1270,'Customer_Dim'!$A$2:$A$501,'Customer_Dim'!$D$2:$D$501)</f>
        <v>Male</v>
      </c>
      <c r="S1270" s="1" t="str">
        <f>_xlfn.XLOOKUP(C1270,'Customer_Dim'!$A$2:$A$501,'Customer_Dim'!$L$2:$L$501)</f>
        <v>Young</v>
      </c>
      <c r="T1270" s="1" t="str">
        <f>_xlfn.XLOOKUP(E1270,Store_Dim!$A$2:$A$21,Store_Dim!$C$2:$C$21)</f>
        <v>East</v>
      </c>
      <c r="U1270" s="1" t="str">
        <f>_xlfn.XLOOKUP(E1270,Store_Dim!$A$2:$A$21,Store_Dim!$E$2:$E$21)</f>
        <v>Online</v>
      </c>
      <c r="V1270" s="1">
        <f>Table8[[#This Row],[Cost]]*Table8[[#This Row],[Quantity]]</f>
        <v>21.34</v>
      </c>
      <c r="W1270" s="1">
        <f>Table8[[#This Row],[Total_Amount]]-Table8[[#This Row],[Total Cost]]</f>
        <v>764.85040000000004</v>
      </c>
    </row>
    <row r="1271" spans="1:23" hidden="1" x14ac:dyDescent="0.25">
      <c r="A1271" t="s">
        <v>2395</v>
      </c>
      <c r="B1271" s="3">
        <v>45762</v>
      </c>
      <c r="C1271" t="s">
        <v>990</v>
      </c>
      <c r="D1271" t="s">
        <v>1785</v>
      </c>
      <c r="E1271" t="s">
        <v>1913</v>
      </c>
      <c r="F1271" s="4">
        <f>IF(ISBLANK(Sales_Fact[[#This Row],[Quantity]]),MEDIAN(Sales_Fact[Quantity]),Sales_Fact[[#This Row],[Quantity]])</f>
        <v>4</v>
      </c>
      <c r="G1271" s="1">
        <f>IF(ISBLANK(Sales_Fact[[#This Row],[Unit_Price]]),MEDIAN(Sales_Fact[Unit_Price]),Sales_Fact[[#This Row],[Unit_Price]])</f>
        <v>305.95</v>
      </c>
      <c r="H1271" s="2">
        <f>IF(ISBLANK(Sales_Fact[[#This Row],[Discount]]),MEDIAN(Sales_Fact[Discount]),Sales_Fact[[#This Row],[Discount]])</f>
        <v>0.08</v>
      </c>
      <c r="I1271" t="s">
        <v>1861</v>
      </c>
      <c r="J1271" s="1">
        <f>Sales_Fact[[#This Row],[Quantity2]]*Sales_Fact[[#This Row],[Unit_Price3]]*(1-Sales_Fact[[#This Row],[Discount4]])</f>
        <v>1125.896</v>
      </c>
      <c r="K1271" s="1">
        <f>Sales_Fact[[#This Row],[Quantity2]]*Sales_Fact[[#This Row],[Unit_Price3]]</f>
        <v>1223.8</v>
      </c>
      <c r="L1271" s="1">
        <f>Sales_Fact[[#This Row],[Gross Amount]]*Sales_Fact[[#This Row],[Discount4]]</f>
        <v>97.903999999999996</v>
      </c>
      <c r="M1271" s="1" t="str">
        <f>IF(Sales_Fact[[#This Row],[Total_Amount5]]&gt;1000,"High Value","Standard")</f>
        <v>High Value</v>
      </c>
      <c r="N1271" s="1" t="str">
        <f>_xlfn.XLOOKUP(D1271,Product_Dim!$A$2:$A$101,Product_Dim!$B$2:$B$101,"Not Found")</f>
        <v>Essential Oil Diffuser</v>
      </c>
      <c r="O1271" s="1" t="str">
        <f>_xlfn.XLOOKUP(D1271,Product_Dim!$A$2:$A$101,Product_Dim!$C$2:$C$101)</f>
        <v>Home</v>
      </c>
      <c r="P1271" s="1">
        <f>_xlfn.XLOOKUP(D1271,Product_Dim!$A$2:$A$101,Product_Dim!$H$2:$H$101)</f>
        <v>325.26</v>
      </c>
      <c r="Q1271" s="1" t="str">
        <f>_xlfn.XLOOKUP(C1271,'Customer_Dim'!$A$2:$A$501,'Customer_Dim'!$I$2:$I$501)</f>
        <v>Platinum</v>
      </c>
      <c r="R1271" s="1" t="str">
        <f>_xlfn.XLOOKUP(C1271,'Customer_Dim'!$A$2:$A$501,'Customer_Dim'!$D$2:$D$501)</f>
        <v>Male</v>
      </c>
      <c r="S1271" s="1" t="str">
        <f>_xlfn.XLOOKUP(C1271,'Customer_Dim'!$A$2:$A$501,'Customer_Dim'!$L$2:$L$501)</f>
        <v>Middle Age</v>
      </c>
      <c r="T1271" s="1" t="str">
        <f>_xlfn.XLOOKUP(E1271,Store_Dim!$A$2:$A$21,Store_Dim!$C$2:$C$21)</f>
        <v>North</v>
      </c>
      <c r="U1271" s="1" t="str">
        <f>_xlfn.XLOOKUP(E1271,Store_Dim!$A$2:$A$21,Store_Dim!$E$2:$E$21)</f>
        <v>Online</v>
      </c>
      <c r="V1271" s="1">
        <f>Table8[[#This Row],[Cost]]*Table8[[#This Row],[Quantity]]</f>
        <v>1301.04</v>
      </c>
      <c r="W1271" s="1">
        <f>Table8[[#This Row],[Total_Amount]]-Table8[[#This Row],[Total Cost]]</f>
        <v>-175.14400000000001</v>
      </c>
    </row>
    <row r="1272" spans="1:23" hidden="1" x14ac:dyDescent="0.25">
      <c r="A1272" t="s">
        <v>3555</v>
      </c>
      <c r="B1272" s="3">
        <v>45860</v>
      </c>
      <c r="C1272" t="s">
        <v>993</v>
      </c>
      <c r="D1272" t="s">
        <v>1809</v>
      </c>
      <c r="E1272" t="s">
        <v>1883</v>
      </c>
      <c r="F1272" s="4">
        <f>IF(ISBLANK(Sales_Fact[[#This Row],[Quantity]]),MEDIAN(Sales_Fact[Quantity]),Sales_Fact[[#This Row],[Quantity]])</f>
        <v>3</v>
      </c>
      <c r="G1272" s="1">
        <f>IF(ISBLANK(Sales_Fact[[#This Row],[Unit_Price]]),MEDIAN(Sales_Fact[Unit_Price]),Sales_Fact[[#This Row],[Unit_Price]])</f>
        <v>742.45</v>
      </c>
      <c r="H1272" s="2">
        <f>IF(ISBLANK(Sales_Fact[[#This Row],[Discount]]),MEDIAN(Sales_Fact[Discount]),Sales_Fact[[#This Row],[Discount]])</f>
        <v>0.23</v>
      </c>
      <c r="I1272" t="s">
        <v>1868</v>
      </c>
      <c r="J1272" s="1">
        <f>Sales_Fact[[#This Row],[Quantity2]]*Sales_Fact[[#This Row],[Unit_Price3]]*(1-Sales_Fact[[#This Row],[Discount4]])</f>
        <v>1715.0595000000003</v>
      </c>
      <c r="K1272" s="1">
        <f>Sales_Fact[[#This Row],[Quantity2]]*Sales_Fact[[#This Row],[Unit_Price3]]</f>
        <v>2227.3500000000004</v>
      </c>
      <c r="L1272" s="1">
        <f>Sales_Fact[[#This Row],[Gross Amount]]*Sales_Fact[[#This Row],[Discount4]]</f>
        <v>512.29050000000007</v>
      </c>
      <c r="M1272" s="1" t="str">
        <f>IF(Sales_Fact[[#This Row],[Total_Amount5]]&gt;1000,"High Value","Standard")</f>
        <v>High Value</v>
      </c>
      <c r="N1272" s="1" t="str">
        <f>_xlfn.XLOOKUP(D1272,Product_Dim!$A$2:$A$101,Product_Dim!$B$2:$B$101,"Not Found")</f>
        <v>Kitchen Cutting Board</v>
      </c>
      <c r="O1272" s="1" t="str">
        <f>_xlfn.XLOOKUP(D1272,Product_Dim!$A$2:$A$101,Product_Dim!$C$2:$C$101)</f>
        <v>Home</v>
      </c>
      <c r="P1272" s="1">
        <f>_xlfn.XLOOKUP(D1272,Product_Dim!$A$2:$A$101,Product_Dim!$H$2:$H$101)</f>
        <v>176.07</v>
      </c>
      <c r="Q1272" s="1" t="str">
        <f>_xlfn.XLOOKUP(C1272,'Customer_Dim'!$A$2:$A$501,'Customer_Dim'!$I$2:$I$501)</f>
        <v>Silver</v>
      </c>
      <c r="R1272" s="1" t="str">
        <f>_xlfn.XLOOKUP(C1272,'Customer_Dim'!$A$2:$A$501,'Customer_Dim'!$D$2:$D$501)</f>
        <v>Female</v>
      </c>
      <c r="S1272" s="1" t="str">
        <f>_xlfn.XLOOKUP(C1272,'Customer_Dim'!$A$2:$A$501,'Customer_Dim'!$L$2:$L$501)</f>
        <v>Middle Age</v>
      </c>
      <c r="T1272" s="1" t="str">
        <f>_xlfn.XLOOKUP(E1272,Store_Dim!$A$2:$A$21,Store_Dim!$C$2:$C$21)</f>
        <v>North</v>
      </c>
      <c r="U1272" s="1" t="str">
        <f>_xlfn.XLOOKUP(E1272,Store_Dim!$A$2:$A$21,Store_Dim!$E$2:$E$21)</f>
        <v>Flagship</v>
      </c>
      <c r="V1272" s="1">
        <f>Table8[[#This Row],[Cost]]*Table8[[#This Row],[Quantity]]</f>
        <v>528.21</v>
      </c>
      <c r="W1272" s="1">
        <f>Table8[[#This Row],[Total_Amount]]-Table8[[#This Row],[Total Cost]]</f>
        <v>1186.8495000000003</v>
      </c>
    </row>
    <row r="1273" spans="1:23" hidden="1" x14ac:dyDescent="0.25">
      <c r="A1273" t="s">
        <v>2159</v>
      </c>
      <c r="B1273" s="3">
        <v>45667</v>
      </c>
      <c r="C1273" t="s">
        <v>993</v>
      </c>
      <c r="D1273" t="s">
        <v>1773</v>
      </c>
      <c r="E1273" t="s">
        <v>1866</v>
      </c>
      <c r="F1273" s="4">
        <f>IF(ISBLANK(Sales_Fact[[#This Row],[Quantity]]),MEDIAN(Sales_Fact[Quantity]),Sales_Fact[[#This Row],[Quantity]])</f>
        <v>3</v>
      </c>
      <c r="G1273" s="1">
        <f>IF(ISBLANK(Sales_Fact[[#This Row],[Unit_Price]]),MEDIAN(Sales_Fact[Unit_Price]),Sales_Fact[[#This Row],[Unit_Price]])</f>
        <v>336.1</v>
      </c>
      <c r="H1273" s="2">
        <f>IF(ISBLANK(Sales_Fact[[#This Row],[Discount]]),MEDIAN(Sales_Fact[Discount]),Sales_Fact[[#This Row],[Discount]])</f>
        <v>0.12</v>
      </c>
      <c r="I1273" t="s">
        <v>1864</v>
      </c>
      <c r="J1273" s="1">
        <f>Sales_Fact[[#This Row],[Quantity2]]*Sales_Fact[[#This Row],[Unit_Price3]]*(1-Sales_Fact[[#This Row],[Discount4]])</f>
        <v>887.30400000000009</v>
      </c>
      <c r="K1273" s="1">
        <f>Sales_Fact[[#This Row],[Quantity2]]*Sales_Fact[[#This Row],[Unit_Price3]]</f>
        <v>1008.3000000000001</v>
      </c>
      <c r="L1273" s="1">
        <f>Sales_Fact[[#This Row],[Gross Amount]]*Sales_Fact[[#This Row],[Discount4]]</f>
        <v>120.99600000000001</v>
      </c>
      <c r="M1273" s="1" t="str">
        <f>IF(Sales_Fact[[#This Row],[Total_Amount5]]&gt;1000,"High Value","Standard")</f>
        <v>Standard</v>
      </c>
      <c r="N1273" s="1" t="str">
        <f>_xlfn.XLOOKUP(D1273,Product_Dim!$A$2:$A$101,Product_Dim!$B$2:$B$101,"Not Found")</f>
        <v>Bluetooth Car Audio System</v>
      </c>
      <c r="O1273" s="1" t="str">
        <f>_xlfn.XLOOKUP(D1273,Product_Dim!$A$2:$A$101,Product_Dim!$C$2:$C$101)</f>
        <v>Electronics</v>
      </c>
      <c r="P1273" s="1">
        <f>_xlfn.XLOOKUP(D1273,Product_Dim!$A$2:$A$101,Product_Dim!$H$2:$H$101)</f>
        <v>403.71</v>
      </c>
      <c r="Q1273" s="1" t="str">
        <f>_xlfn.XLOOKUP(C1273,'Customer_Dim'!$A$2:$A$501,'Customer_Dim'!$I$2:$I$501)</f>
        <v>Silver</v>
      </c>
      <c r="R1273" s="1" t="str">
        <f>_xlfn.XLOOKUP(C1273,'Customer_Dim'!$A$2:$A$501,'Customer_Dim'!$D$2:$D$501)</f>
        <v>Female</v>
      </c>
      <c r="S1273" s="1" t="str">
        <f>_xlfn.XLOOKUP(C1273,'Customer_Dim'!$A$2:$A$501,'Customer_Dim'!$L$2:$L$501)</f>
        <v>Middle Age</v>
      </c>
      <c r="T1273" s="1" t="str">
        <f>_xlfn.XLOOKUP(E1273,Store_Dim!$A$2:$A$21,Store_Dim!$C$2:$C$21)</f>
        <v>West</v>
      </c>
      <c r="U1273" s="1" t="str">
        <f>_xlfn.XLOOKUP(E1273,Store_Dim!$A$2:$A$21,Store_Dim!$E$2:$E$21)</f>
        <v>Online</v>
      </c>
      <c r="V1273" s="1">
        <f>Table8[[#This Row],[Cost]]*Table8[[#This Row],[Quantity]]</f>
        <v>1211.1299999999999</v>
      </c>
      <c r="W1273" s="1">
        <f>Table8[[#This Row],[Total_Amount]]-Table8[[#This Row],[Total Cost]]</f>
        <v>-323.82599999999979</v>
      </c>
    </row>
    <row r="1274" spans="1:23" hidden="1" x14ac:dyDescent="0.25">
      <c r="A1274" t="s">
        <v>2235</v>
      </c>
      <c r="B1274" s="3">
        <v>45748</v>
      </c>
      <c r="C1274" t="s">
        <v>993</v>
      </c>
      <c r="D1274" t="s">
        <v>1632</v>
      </c>
      <c r="E1274" t="s">
        <v>1896</v>
      </c>
      <c r="F1274" s="4">
        <f>IF(ISBLANK(Sales_Fact[[#This Row],[Quantity]]),MEDIAN(Sales_Fact[Quantity]),Sales_Fact[[#This Row],[Quantity]])</f>
        <v>3</v>
      </c>
      <c r="G1274" s="1">
        <f>IF(ISBLANK(Sales_Fact[[#This Row],[Unit_Price]]),MEDIAN(Sales_Fact[Unit_Price]),Sales_Fact[[#This Row],[Unit_Price]])</f>
        <v>310.36</v>
      </c>
      <c r="H1274" s="2">
        <f>IF(ISBLANK(Sales_Fact[[#This Row],[Discount]]),MEDIAN(Sales_Fact[Discount]),Sales_Fact[[#This Row],[Discount]])</f>
        <v>0.14000000000000001</v>
      </c>
      <c r="I1274" t="s">
        <v>1861</v>
      </c>
      <c r="J1274" s="1">
        <f>Sales_Fact[[#This Row],[Quantity2]]*Sales_Fact[[#This Row],[Unit_Price3]]*(1-Sales_Fact[[#This Row],[Discount4]])</f>
        <v>800.72879999999998</v>
      </c>
      <c r="K1274" s="1">
        <f>Sales_Fact[[#This Row],[Quantity2]]*Sales_Fact[[#This Row],[Unit_Price3]]</f>
        <v>931.08</v>
      </c>
      <c r="L1274" s="1">
        <f>Sales_Fact[[#This Row],[Gross Amount]]*Sales_Fact[[#This Row],[Discount4]]</f>
        <v>130.35120000000001</v>
      </c>
      <c r="M1274" s="1" t="str">
        <f>IF(Sales_Fact[[#This Row],[Total_Amount5]]&gt;1000,"High Value","Standard")</f>
        <v>Standard</v>
      </c>
      <c r="N1274" s="1" t="str">
        <f>_xlfn.XLOOKUP(D1274,Product_Dim!$A$2:$A$101,Product_Dim!$B$2:$B$101,"Not Found")</f>
        <v>Decorative Floor Vase</v>
      </c>
      <c r="O1274" s="1" t="str">
        <f>_xlfn.XLOOKUP(D1274,Product_Dim!$A$2:$A$101,Product_Dim!$C$2:$C$101)</f>
        <v>Home</v>
      </c>
      <c r="P1274" s="1">
        <f>_xlfn.XLOOKUP(D1274,Product_Dim!$A$2:$A$101,Product_Dim!$H$2:$H$101)</f>
        <v>242.96499999999997</v>
      </c>
      <c r="Q1274" s="1" t="str">
        <f>_xlfn.XLOOKUP(C1274,'Customer_Dim'!$A$2:$A$501,'Customer_Dim'!$I$2:$I$501)</f>
        <v>Silver</v>
      </c>
      <c r="R1274" s="1" t="str">
        <f>_xlfn.XLOOKUP(C1274,'Customer_Dim'!$A$2:$A$501,'Customer_Dim'!$D$2:$D$501)</f>
        <v>Female</v>
      </c>
      <c r="S1274" s="1" t="str">
        <f>_xlfn.XLOOKUP(C1274,'Customer_Dim'!$A$2:$A$501,'Customer_Dim'!$L$2:$L$501)</f>
        <v>Middle Age</v>
      </c>
      <c r="T1274" s="1" t="str">
        <f>_xlfn.XLOOKUP(E1274,Store_Dim!$A$2:$A$21,Store_Dim!$C$2:$C$21)</f>
        <v>East</v>
      </c>
      <c r="U1274" s="1" t="str">
        <f>_xlfn.XLOOKUP(E1274,Store_Dim!$A$2:$A$21,Store_Dim!$E$2:$E$21)</f>
        <v>Flagship</v>
      </c>
      <c r="V1274" s="1">
        <f>Table8[[#This Row],[Cost]]*Table8[[#This Row],[Quantity]]</f>
        <v>728.89499999999998</v>
      </c>
      <c r="W1274" s="1">
        <f>Table8[[#This Row],[Total_Amount]]-Table8[[#This Row],[Total Cost]]</f>
        <v>71.833799999999997</v>
      </c>
    </row>
    <row r="1275" spans="1:23" x14ac:dyDescent="0.25">
      <c r="A1275" t="s">
        <v>3153</v>
      </c>
      <c r="B1275" s="3">
        <v>45628</v>
      </c>
      <c r="C1275" t="s">
        <v>993</v>
      </c>
      <c r="D1275" t="s">
        <v>1918</v>
      </c>
      <c r="E1275" t="s">
        <v>1892</v>
      </c>
      <c r="F1275" s="4">
        <f>IF(ISBLANK(Sales_Fact[[#This Row],[Quantity]]),MEDIAN(Sales_Fact[Quantity]),Sales_Fact[[#This Row],[Quantity]])</f>
        <v>3</v>
      </c>
      <c r="G1275" s="21">
        <f>IF(ISBLANK(Sales_Fact[[#This Row],[Unit_Price]]),MEDIAN(Sales_Fact[Unit_Price]),Sales_Fact[[#This Row],[Unit_Price]])</f>
        <v>992.81</v>
      </c>
      <c r="H1275" s="2">
        <f>IF(ISBLANK(Sales_Fact[[#This Row],[Discount]]),MEDIAN(Sales_Fact[Discount]),Sales_Fact[[#This Row],[Discount]])</f>
        <v>0.04</v>
      </c>
      <c r="I1275" t="s">
        <v>1864</v>
      </c>
      <c r="J1275" s="21">
        <f>Sales_Fact[[#This Row],[Quantity2]]*Sales_Fact[[#This Row],[Unit_Price3]]*(1-Sales_Fact[[#This Row],[Discount4]])</f>
        <v>2859.2927999999997</v>
      </c>
      <c r="K1275" s="21">
        <f>Sales_Fact[[#This Row],[Quantity2]]*Sales_Fact[[#This Row],[Unit_Price3]]</f>
        <v>2978.43</v>
      </c>
      <c r="L1275" s="21">
        <f>Sales_Fact[[#This Row],[Gross Amount]]*Sales_Fact[[#This Row],[Discount4]]</f>
        <v>119.13719999999999</v>
      </c>
      <c r="M1275" s="1" t="str">
        <f>IF(Sales_Fact[[#This Row],[Total_Amount5]]&gt;1000,"High Value","Standard")</f>
        <v>High Value</v>
      </c>
      <c r="N1275" s="1" t="str">
        <f>_xlfn.XLOOKUP(D1275,Product_Dim!$A$2:$A$101,Product_Dim!$B$2:$B$101,"Not Found")</f>
        <v>Beard Grooming Kit</v>
      </c>
      <c r="O1275" s="1" t="str">
        <f>_xlfn.XLOOKUP(D1275,Product_Dim!$A$2:$A$101,Product_Dim!$C$2:$C$101)</f>
        <v>Beauty</v>
      </c>
      <c r="P1275" s="1">
        <f>_xlfn.XLOOKUP(D1275,Product_Dim!$A$2:$A$101,Product_Dim!$H$2:$H$101)</f>
        <v>337.42</v>
      </c>
      <c r="Q1275" s="1" t="str">
        <f>_xlfn.XLOOKUP(C1275,'Customer_Dim'!$A$2:$A$501,'Customer_Dim'!$I$2:$I$501)</f>
        <v>Silver</v>
      </c>
      <c r="R1275" s="1" t="str">
        <f>_xlfn.XLOOKUP(C1275,'Customer_Dim'!$A$2:$A$501,'Customer_Dim'!$D$2:$D$501)</f>
        <v>Female</v>
      </c>
      <c r="S1275" s="1" t="str">
        <f>_xlfn.XLOOKUP(C1275,'Customer_Dim'!$A$2:$A$501,'Customer_Dim'!$L$2:$L$501)</f>
        <v>Middle Age</v>
      </c>
      <c r="T1275" s="1" t="str">
        <f>_xlfn.XLOOKUP(E1275,Store_Dim!$A$2:$A$21,Store_Dim!$C$2:$C$21)</f>
        <v>East</v>
      </c>
      <c r="U1275" s="1" t="str">
        <f>_xlfn.XLOOKUP(E1275,Store_Dim!$A$2:$A$21,Store_Dim!$E$2:$E$21)</f>
        <v>Online</v>
      </c>
      <c r="V1275" s="21">
        <f>Table8[[#This Row],[Cost]]*Table8[[#This Row],[Quantity]]</f>
        <v>1012.26</v>
      </c>
      <c r="W1275" s="21">
        <f>Table8[[#This Row],[Total_Amount]]-Table8[[#This Row],[Total Cost]]</f>
        <v>1847.0327999999997</v>
      </c>
    </row>
    <row r="1276" spans="1:23" hidden="1" x14ac:dyDescent="0.25">
      <c r="A1276" t="s">
        <v>3445</v>
      </c>
      <c r="B1276" s="3">
        <v>45524</v>
      </c>
      <c r="C1276" t="s">
        <v>993</v>
      </c>
      <c r="D1276" t="s">
        <v>1662</v>
      </c>
      <c r="E1276" t="s">
        <v>1913</v>
      </c>
      <c r="F1276" s="4">
        <f>IF(ISBLANK(Sales_Fact[[#This Row],[Quantity]]),MEDIAN(Sales_Fact[Quantity]),Sales_Fact[[#This Row],[Quantity]])</f>
        <v>3</v>
      </c>
      <c r="G1276" s="1">
        <f>IF(ISBLANK(Sales_Fact[[#This Row],[Unit_Price]]),MEDIAN(Sales_Fact[Unit_Price]),Sales_Fact[[#This Row],[Unit_Price]])</f>
        <v>257.11</v>
      </c>
      <c r="H1276" s="2">
        <f>IF(ISBLANK(Sales_Fact[[#This Row],[Discount]]),MEDIAN(Sales_Fact[Discount]),Sales_Fact[[#This Row],[Discount]])</f>
        <v>0.26</v>
      </c>
      <c r="I1276" t="s">
        <v>1861</v>
      </c>
      <c r="J1276" s="1">
        <f>Sales_Fact[[#This Row],[Quantity2]]*Sales_Fact[[#This Row],[Unit_Price3]]*(1-Sales_Fact[[#This Row],[Discount4]])</f>
        <v>570.78420000000006</v>
      </c>
      <c r="K1276" s="1">
        <f>Sales_Fact[[#This Row],[Quantity2]]*Sales_Fact[[#This Row],[Unit_Price3]]</f>
        <v>771.33</v>
      </c>
      <c r="L1276" s="1">
        <f>Sales_Fact[[#This Row],[Gross Amount]]*Sales_Fact[[#This Row],[Discount4]]</f>
        <v>200.54580000000001</v>
      </c>
      <c r="M1276" s="1" t="str">
        <f>IF(Sales_Fact[[#This Row],[Total_Amount5]]&gt;1000,"High Value","Standard")</f>
        <v>Standard</v>
      </c>
      <c r="N1276" s="1" t="str">
        <f>_xlfn.XLOOKUP(D1276,Product_Dim!$A$2:$A$101,Product_Dim!$B$2:$B$101,"Not Found")</f>
        <v>Men's Casual Sneakers</v>
      </c>
      <c r="O1276" s="1" t="str">
        <f>_xlfn.XLOOKUP(D1276,Product_Dim!$A$2:$A$101,Product_Dim!$C$2:$C$101)</f>
        <v>Clothing</v>
      </c>
      <c r="P1276" s="1">
        <f>_xlfn.XLOOKUP(D1276,Product_Dim!$A$2:$A$101,Product_Dim!$H$2:$H$101)</f>
        <v>353.47</v>
      </c>
      <c r="Q1276" s="1" t="str">
        <f>_xlfn.XLOOKUP(C1276,'Customer_Dim'!$A$2:$A$501,'Customer_Dim'!$I$2:$I$501)</f>
        <v>Silver</v>
      </c>
      <c r="R1276" s="1" t="str">
        <f>_xlfn.XLOOKUP(C1276,'Customer_Dim'!$A$2:$A$501,'Customer_Dim'!$D$2:$D$501)</f>
        <v>Female</v>
      </c>
      <c r="S1276" s="1" t="str">
        <f>_xlfn.XLOOKUP(C1276,'Customer_Dim'!$A$2:$A$501,'Customer_Dim'!$L$2:$L$501)</f>
        <v>Middle Age</v>
      </c>
      <c r="T1276" s="1" t="str">
        <f>_xlfn.XLOOKUP(E1276,Store_Dim!$A$2:$A$21,Store_Dim!$C$2:$C$21)</f>
        <v>North</v>
      </c>
      <c r="U1276" s="1" t="str">
        <f>_xlfn.XLOOKUP(E1276,Store_Dim!$A$2:$A$21,Store_Dim!$E$2:$E$21)</f>
        <v>Online</v>
      </c>
      <c r="V1276" s="1">
        <f>Table8[[#This Row],[Cost]]*Table8[[#This Row],[Quantity]]</f>
        <v>1060.4100000000001</v>
      </c>
      <c r="W1276" s="1">
        <f>Table8[[#This Row],[Total_Amount]]-Table8[[#This Row],[Total Cost]]</f>
        <v>-489.62580000000003</v>
      </c>
    </row>
    <row r="1277" spans="1:23" hidden="1" x14ac:dyDescent="0.25">
      <c r="A1277" t="s">
        <v>3041</v>
      </c>
      <c r="B1277" s="3">
        <v>45694</v>
      </c>
      <c r="C1277" t="s">
        <v>993</v>
      </c>
      <c r="D1277" t="s">
        <v>1665</v>
      </c>
      <c r="E1277" t="s">
        <v>1881</v>
      </c>
      <c r="F1277" s="4">
        <f>IF(ISBLANK(Sales_Fact[[#This Row],[Quantity]]),MEDIAN(Sales_Fact[Quantity]),Sales_Fact[[#This Row],[Quantity]])</f>
        <v>4</v>
      </c>
      <c r="G1277" s="1">
        <f>IF(ISBLANK(Sales_Fact[[#This Row],[Unit_Price]]),MEDIAN(Sales_Fact[Unit_Price]),Sales_Fact[[#This Row],[Unit_Price]])</f>
        <v>816.29</v>
      </c>
      <c r="H1277" s="2">
        <f>IF(ISBLANK(Sales_Fact[[#This Row],[Discount]]),MEDIAN(Sales_Fact[Discount]),Sales_Fact[[#This Row],[Discount]])</f>
        <v>0.24</v>
      </c>
      <c r="I1277" t="s">
        <v>1861</v>
      </c>
      <c r="J1277" s="1">
        <f>Sales_Fact[[#This Row],[Quantity2]]*Sales_Fact[[#This Row],[Unit_Price3]]*(1-Sales_Fact[[#This Row],[Discount4]])</f>
        <v>2481.5216</v>
      </c>
      <c r="K1277" s="1">
        <f>Sales_Fact[[#This Row],[Quantity2]]*Sales_Fact[[#This Row],[Unit_Price3]]</f>
        <v>3265.16</v>
      </c>
      <c r="L1277" s="1">
        <f>Sales_Fact[[#This Row],[Gross Amount]]*Sales_Fact[[#This Row],[Discount4]]</f>
        <v>783.63839999999993</v>
      </c>
      <c r="M1277" s="1" t="str">
        <f>IF(Sales_Fact[[#This Row],[Total_Amount5]]&gt;1000,"High Value","Standard")</f>
        <v>High Value</v>
      </c>
      <c r="N1277" s="1" t="str">
        <f>_xlfn.XLOOKUP(D1277,Product_Dim!$A$2:$A$101,Product_Dim!$B$2:$B$101,"Not Found")</f>
        <v>Sports Water Hydration Pack</v>
      </c>
      <c r="O1277" s="1" t="str">
        <f>_xlfn.XLOOKUP(D1277,Product_Dim!$A$2:$A$101,Product_Dim!$C$2:$C$101)</f>
        <v>Sports</v>
      </c>
      <c r="P1277" s="1">
        <f>_xlfn.XLOOKUP(D1277,Product_Dim!$A$2:$A$101,Product_Dim!$H$2:$H$101)</f>
        <v>135.61000000000001</v>
      </c>
      <c r="Q1277" s="1" t="str">
        <f>_xlfn.XLOOKUP(C1277,'Customer_Dim'!$A$2:$A$501,'Customer_Dim'!$I$2:$I$501)</f>
        <v>Silver</v>
      </c>
      <c r="R1277" s="1" t="str">
        <f>_xlfn.XLOOKUP(C1277,'Customer_Dim'!$A$2:$A$501,'Customer_Dim'!$D$2:$D$501)</f>
        <v>Female</v>
      </c>
      <c r="S1277" s="1" t="str">
        <f>_xlfn.XLOOKUP(C1277,'Customer_Dim'!$A$2:$A$501,'Customer_Dim'!$L$2:$L$501)</f>
        <v>Middle Age</v>
      </c>
      <c r="T1277" s="1" t="str">
        <f>_xlfn.XLOOKUP(E1277,Store_Dim!$A$2:$A$21,Store_Dim!$C$2:$C$21)</f>
        <v>South</v>
      </c>
      <c r="U1277" s="1" t="str">
        <f>_xlfn.XLOOKUP(E1277,Store_Dim!$A$2:$A$21,Store_Dim!$E$2:$E$21)</f>
        <v>Outlet</v>
      </c>
      <c r="V1277" s="1">
        <f>Table8[[#This Row],[Cost]]*Table8[[#This Row],[Quantity]]</f>
        <v>542.44000000000005</v>
      </c>
      <c r="W1277" s="1">
        <f>Table8[[#This Row],[Total_Amount]]-Table8[[#This Row],[Total Cost]]</f>
        <v>1939.0816</v>
      </c>
    </row>
    <row r="1278" spans="1:23" hidden="1" x14ac:dyDescent="0.25">
      <c r="A1278" t="s">
        <v>3108</v>
      </c>
      <c r="B1278" s="3">
        <v>45531</v>
      </c>
      <c r="C1278" t="s">
        <v>996</v>
      </c>
      <c r="D1278" t="s">
        <v>1803</v>
      </c>
      <c r="E1278" t="s">
        <v>1872</v>
      </c>
      <c r="F1278" s="4">
        <f>IF(ISBLANK(Sales_Fact[[#This Row],[Quantity]]),MEDIAN(Sales_Fact[Quantity]),Sales_Fact[[#This Row],[Quantity]])</f>
        <v>4</v>
      </c>
      <c r="G1278" s="1">
        <f>IF(ISBLANK(Sales_Fact[[#This Row],[Unit_Price]]),MEDIAN(Sales_Fact[Unit_Price]),Sales_Fact[[#This Row],[Unit_Price]])</f>
        <v>755.82</v>
      </c>
      <c r="H1278" s="2">
        <f>IF(ISBLANK(Sales_Fact[[#This Row],[Discount]]),MEDIAN(Sales_Fact[Discount]),Sales_Fact[[#This Row],[Discount]])</f>
        <v>0.22</v>
      </c>
      <c r="I1278" t="s">
        <v>1861</v>
      </c>
      <c r="J1278" s="1">
        <f>Sales_Fact[[#This Row],[Quantity2]]*Sales_Fact[[#This Row],[Unit_Price3]]*(1-Sales_Fact[[#This Row],[Discount4]])</f>
        <v>2358.1584000000003</v>
      </c>
      <c r="K1278" s="1">
        <f>Sales_Fact[[#This Row],[Quantity2]]*Sales_Fact[[#This Row],[Unit_Price3]]</f>
        <v>3023.28</v>
      </c>
      <c r="L1278" s="1">
        <f>Sales_Fact[[#This Row],[Gross Amount]]*Sales_Fact[[#This Row],[Discount4]]</f>
        <v>665.12160000000006</v>
      </c>
      <c r="M1278" s="1" t="str">
        <f>IF(Sales_Fact[[#This Row],[Total_Amount5]]&gt;1000,"High Value","Standard")</f>
        <v>High Value</v>
      </c>
      <c r="N1278" s="1" t="str">
        <f>_xlfn.XLOOKUP(D1278,Product_Dim!$A$2:$A$101,Product_Dim!$B$2:$B$101,"Not Found")</f>
        <v>Wooden Bookshelf</v>
      </c>
      <c r="O1278" s="1" t="str">
        <f>_xlfn.XLOOKUP(D1278,Product_Dim!$A$2:$A$101,Product_Dim!$C$2:$C$101)</f>
        <v>Home</v>
      </c>
      <c r="P1278" s="1">
        <f>_xlfn.XLOOKUP(D1278,Product_Dim!$A$2:$A$101,Product_Dim!$H$2:$H$101)</f>
        <v>388.46</v>
      </c>
      <c r="Q1278" s="1" t="str">
        <f>_xlfn.XLOOKUP(C1278,'Customer_Dim'!$A$2:$A$501,'Customer_Dim'!$I$2:$I$501)</f>
        <v>Platinum</v>
      </c>
      <c r="R1278" s="1" t="str">
        <f>_xlfn.XLOOKUP(C1278,'Customer_Dim'!$A$2:$A$501,'Customer_Dim'!$D$2:$D$501)</f>
        <v>Male</v>
      </c>
      <c r="S1278" s="1" t="str">
        <f>_xlfn.XLOOKUP(C1278,'Customer_Dim'!$A$2:$A$501,'Customer_Dim'!$L$2:$L$501)</f>
        <v>Senior</v>
      </c>
      <c r="T1278" s="1" t="str">
        <f>_xlfn.XLOOKUP(E1278,Store_Dim!$A$2:$A$21,Store_Dim!$C$2:$C$21)</f>
        <v>South</v>
      </c>
      <c r="U1278" s="1" t="str">
        <f>_xlfn.XLOOKUP(E1278,Store_Dim!$A$2:$A$21,Store_Dim!$E$2:$E$21)</f>
        <v>Online</v>
      </c>
      <c r="V1278" s="1">
        <f>Table8[[#This Row],[Cost]]*Table8[[#This Row],[Quantity]]</f>
        <v>1553.84</v>
      </c>
      <c r="W1278" s="1">
        <f>Table8[[#This Row],[Total_Amount]]-Table8[[#This Row],[Total Cost]]</f>
        <v>804.31840000000034</v>
      </c>
    </row>
    <row r="1279" spans="1:23" hidden="1" x14ac:dyDescent="0.25">
      <c r="A1279" t="s">
        <v>2779</v>
      </c>
      <c r="B1279" s="3">
        <v>45932</v>
      </c>
      <c r="C1279" t="s">
        <v>999</v>
      </c>
      <c r="D1279" t="s">
        <v>1809</v>
      </c>
      <c r="E1279" t="s">
        <v>1886</v>
      </c>
      <c r="F1279" s="4">
        <f>IF(ISBLANK(Sales_Fact[[#This Row],[Quantity]]),MEDIAN(Sales_Fact[Quantity]),Sales_Fact[[#This Row],[Quantity]])</f>
        <v>1</v>
      </c>
      <c r="G1279" s="1">
        <f>IF(ISBLANK(Sales_Fact[[#This Row],[Unit_Price]]),MEDIAN(Sales_Fact[Unit_Price]),Sales_Fact[[#This Row],[Unit_Price]])</f>
        <v>449.6</v>
      </c>
      <c r="H1279" s="2">
        <f>IF(ISBLANK(Sales_Fact[[#This Row],[Discount]]),MEDIAN(Sales_Fact[Discount]),Sales_Fact[[#This Row],[Discount]])</f>
        <v>0.01</v>
      </c>
      <c r="I1279" t="s">
        <v>1861</v>
      </c>
      <c r="J1279" s="1">
        <f>Sales_Fact[[#This Row],[Quantity2]]*Sales_Fact[[#This Row],[Unit_Price3]]*(1-Sales_Fact[[#This Row],[Discount4]])</f>
        <v>445.10400000000004</v>
      </c>
      <c r="K1279" s="1">
        <f>Sales_Fact[[#This Row],[Quantity2]]*Sales_Fact[[#This Row],[Unit_Price3]]</f>
        <v>449.6</v>
      </c>
      <c r="L1279" s="1">
        <f>Sales_Fact[[#This Row],[Gross Amount]]*Sales_Fact[[#This Row],[Discount4]]</f>
        <v>4.4960000000000004</v>
      </c>
      <c r="M1279" s="1" t="str">
        <f>IF(Sales_Fact[[#This Row],[Total_Amount5]]&gt;1000,"High Value","Standard")</f>
        <v>Standard</v>
      </c>
      <c r="N1279" s="1" t="str">
        <f>_xlfn.XLOOKUP(D1279,Product_Dim!$A$2:$A$101,Product_Dim!$B$2:$B$101,"Not Found")</f>
        <v>Kitchen Cutting Board</v>
      </c>
      <c r="O1279" s="1" t="str">
        <f>_xlfn.XLOOKUP(D1279,Product_Dim!$A$2:$A$101,Product_Dim!$C$2:$C$101)</f>
        <v>Home</v>
      </c>
      <c r="P1279" s="1">
        <f>_xlfn.XLOOKUP(D1279,Product_Dim!$A$2:$A$101,Product_Dim!$H$2:$H$101)</f>
        <v>176.07</v>
      </c>
      <c r="Q1279" s="1" t="str">
        <f>_xlfn.XLOOKUP(C1279,'Customer_Dim'!$A$2:$A$501,'Customer_Dim'!$I$2:$I$501)</f>
        <v>Silver</v>
      </c>
      <c r="R1279" s="1" t="str">
        <f>_xlfn.XLOOKUP(C1279,'Customer_Dim'!$A$2:$A$501,'Customer_Dim'!$D$2:$D$501)</f>
        <v>Female</v>
      </c>
      <c r="S1279" s="1" t="str">
        <f>_xlfn.XLOOKUP(C1279,'Customer_Dim'!$A$2:$A$501,'Customer_Dim'!$L$2:$L$501)</f>
        <v>Senior</v>
      </c>
      <c r="T1279" s="1" t="str">
        <f>_xlfn.XLOOKUP(E1279,Store_Dim!$A$2:$A$21,Store_Dim!$C$2:$C$21)</f>
        <v>West</v>
      </c>
      <c r="U1279" s="1" t="str">
        <f>_xlfn.XLOOKUP(E1279,Store_Dim!$A$2:$A$21,Store_Dim!$E$2:$E$21)</f>
        <v>Flagship</v>
      </c>
      <c r="V1279" s="1">
        <f>Table8[[#This Row],[Cost]]*Table8[[#This Row],[Quantity]]</f>
        <v>176.07</v>
      </c>
      <c r="W1279" s="1">
        <f>Table8[[#This Row],[Total_Amount]]-Table8[[#This Row],[Total Cost]]</f>
        <v>269.03400000000005</v>
      </c>
    </row>
    <row r="1280" spans="1:23" hidden="1" x14ac:dyDescent="0.25">
      <c r="A1280" t="s">
        <v>2745</v>
      </c>
      <c r="B1280" s="3">
        <v>45769</v>
      </c>
      <c r="C1280" t="s">
        <v>999</v>
      </c>
      <c r="D1280" t="s">
        <v>1830</v>
      </c>
      <c r="E1280" t="s">
        <v>1901</v>
      </c>
      <c r="F1280" s="4">
        <f>IF(ISBLANK(Sales_Fact[[#This Row],[Quantity]]),MEDIAN(Sales_Fact[Quantity]),Sales_Fact[[#This Row],[Quantity]])</f>
        <v>2</v>
      </c>
      <c r="G1280" s="1">
        <f>IF(ISBLANK(Sales_Fact[[#This Row],[Unit_Price]]),MEDIAN(Sales_Fact[Unit_Price]),Sales_Fact[[#This Row],[Unit_Price]])</f>
        <v>779.29</v>
      </c>
      <c r="H1280" s="2">
        <f>IF(ISBLANK(Sales_Fact[[#This Row],[Discount]]),MEDIAN(Sales_Fact[Discount]),Sales_Fact[[#This Row],[Discount]])</f>
        <v>0.12</v>
      </c>
      <c r="I1280" t="s">
        <v>1864</v>
      </c>
      <c r="J1280" s="1">
        <f>Sales_Fact[[#This Row],[Quantity2]]*Sales_Fact[[#This Row],[Unit_Price3]]*(1-Sales_Fact[[#This Row],[Discount4]])</f>
        <v>1371.5503999999999</v>
      </c>
      <c r="K1280" s="1">
        <f>Sales_Fact[[#This Row],[Quantity2]]*Sales_Fact[[#This Row],[Unit_Price3]]</f>
        <v>1558.58</v>
      </c>
      <c r="L1280" s="1">
        <f>Sales_Fact[[#This Row],[Gross Amount]]*Sales_Fact[[#This Row],[Discount4]]</f>
        <v>187.02959999999999</v>
      </c>
      <c r="M1280" s="1" t="str">
        <f>IF(Sales_Fact[[#This Row],[Total_Amount5]]&gt;1000,"High Value","Standard")</f>
        <v>High Value</v>
      </c>
      <c r="N1280" s="1" t="str">
        <f>_xlfn.XLOOKUP(D1280,Product_Dim!$A$2:$A$101,Product_Dim!$B$2:$B$101,"Not Found")</f>
        <v>USB-C Laptop Charger</v>
      </c>
      <c r="O1280" s="1" t="str">
        <f>_xlfn.XLOOKUP(D1280,Product_Dim!$A$2:$A$101,Product_Dim!$C$2:$C$101)</f>
        <v>Electronics</v>
      </c>
      <c r="P1280" s="1">
        <f>_xlfn.XLOOKUP(D1280,Product_Dim!$A$2:$A$101,Product_Dim!$H$2:$H$101)</f>
        <v>377.52</v>
      </c>
      <c r="Q1280" s="1" t="str">
        <f>_xlfn.XLOOKUP(C1280,'Customer_Dim'!$A$2:$A$501,'Customer_Dim'!$I$2:$I$501)</f>
        <v>Silver</v>
      </c>
      <c r="R1280" s="1" t="str">
        <f>_xlfn.XLOOKUP(C1280,'Customer_Dim'!$A$2:$A$501,'Customer_Dim'!$D$2:$D$501)</f>
        <v>Female</v>
      </c>
      <c r="S1280" s="1" t="str">
        <f>_xlfn.XLOOKUP(C1280,'Customer_Dim'!$A$2:$A$501,'Customer_Dim'!$L$2:$L$501)</f>
        <v>Senior</v>
      </c>
      <c r="T1280" s="1" t="str">
        <f>_xlfn.XLOOKUP(E1280,Store_Dim!$A$2:$A$21,Store_Dim!$C$2:$C$21)</f>
        <v>East</v>
      </c>
      <c r="U1280" s="1" t="str">
        <f>_xlfn.XLOOKUP(E1280,Store_Dim!$A$2:$A$21,Store_Dim!$E$2:$E$21)</f>
        <v>Online</v>
      </c>
      <c r="V1280" s="1">
        <f>Table8[[#This Row],[Cost]]*Table8[[#This Row],[Quantity]]</f>
        <v>755.04</v>
      </c>
      <c r="W1280" s="1">
        <f>Table8[[#This Row],[Total_Amount]]-Table8[[#This Row],[Total Cost]]</f>
        <v>616.51039999999989</v>
      </c>
    </row>
    <row r="1281" spans="1:23" hidden="1" x14ac:dyDescent="0.25">
      <c r="A1281" t="s">
        <v>2038</v>
      </c>
      <c r="B1281" s="3">
        <v>45579</v>
      </c>
      <c r="C1281" t="s">
        <v>999</v>
      </c>
      <c r="D1281" t="s">
        <v>1585</v>
      </c>
      <c r="E1281" t="s">
        <v>1892</v>
      </c>
      <c r="F1281" s="4">
        <f>IF(ISBLANK(Sales_Fact[[#This Row],[Quantity]]),MEDIAN(Sales_Fact[Quantity]),Sales_Fact[[#This Row],[Quantity]])</f>
        <v>1</v>
      </c>
      <c r="G1281" s="1">
        <f>IF(ISBLANK(Sales_Fact[[#This Row],[Unit_Price]]),MEDIAN(Sales_Fact[Unit_Price]),Sales_Fact[[#This Row],[Unit_Price]])</f>
        <v>748.75</v>
      </c>
      <c r="H1281" s="2">
        <f>IF(ISBLANK(Sales_Fact[[#This Row],[Discount]]),MEDIAN(Sales_Fact[Discount]),Sales_Fact[[#This Row],[Discount]])</f>
        <v>0.1</v>
      </c>
      <c r="I1281" t="s">
        <v>1861</v>
      </c>
      <c r="J1281" s="1">
        <f>Sales_Fact[[#This Row],[Quantity2]]*Sales_Fact[[#This Row],[Unit_Price3]]*(1-Sales_Fact[[#This Row],[Discount4]])</f>
        <v>673.875</v>
      </c>
      <c r="K1281" s="1">
        <f>Sales_Fact[[#This Row],[Quantity2]]*Sales_Fact[[#This Row],[Unit_Price3]]</f>
        <v>748.75</v>
      </c>
      <c r="L1281" s="1">
        <f>Sales_Fact[[#This Row],[Gross Amount]]*Sales_Fact[[#This Row],[Discount4]]</f>
        <v>74.875</v>
      </c>
      <c r="M1281" s="1" t="str">
        <f>IF(Sales_Fact[[#This Row],[Total_Amount5]]&gt;1000,"High Value","Standard")</f>
        <v>Standard</v>
      </c>
      <c r="N1281" s="1" t="str">
        <f>_xlfn.XLOOKUP(D1281,Product_Dim!$A$2:$A$101,Product_Dim!$B$2:$B$101,"Not Found")</f>
        <v>HD Smart TV Stick</v>
      </c>
      <c r="O1281" s="1" t="str">
        <f>_xlfn.XLOOKUP(D1281,Product_Dim!$A$2:$A$101,Product_Dim!$C$2:$C$101)</f>
        <v>Electronics</v>
      </c>
      <c r="P1281" s="1">
        <f>_xlfn.XLOOKUP(D1281,Product_Dim!$A$2:$A$101,Product_Dim!$H$2:$H$101)</f>
        <v>449.4</v>
      </c>
      <c r="Q1281" s="1" t="str">
        <f>_xlfn.XLOOKUP(C1281,'Customer_Dim'!$A$2:$A$501,'Customer_Dim'!$I$2:$I$501)</f>
        <v>Silver</v>
      </c>
      <c r="R1281" s="1" t="str">
        <f>_xlfn.XLOOKUP(C1281,'Customer_Dim'!$A$2:$A$501,'Customer_Dim'!$D$2:$D$501)</f>
        <v>Female</v>
      </c>
      <c r="S1281" s="1" t="str">
        <f>_xlfn.XLOOKUP(C1281,'Customer_Dim'!$A$2:$A$501,'Customer_Dim'!$L$2:$L$501)</f>
        <v>Senior</v>
      </c>
      <c r="T1281" s="1" t="str">
        <f>_xlfn.XLOOKUP(E1281,Store_Dim!$A$2:$A$21,Store_Dim!$C$2:$C$21)</f>
        <v>East</v>
      </c>
      <c r="U1281" s="1" t="str">
        <f>_xlfn.XLOOKUP(E1281,Store_Dim!$A$2:$A$21,Store_Dim!$E$2:$E$21)</f>
        <v>Online</v>
      </c>
      <c r="V1281" s="1">
        <f>Table8[[#This Row],[Cost]]*Table8[[#This Row],[Quantity]]</f>
        <v>449.4</v>
      </c>
      <c r="W1281" s="1">
        <f>Table8[[#This Row],[Total_Amount]]-Table8[[#This Row],[Total Cost]]</f>
        <v>224.47500000000002</v>
      </c>
    </row>
    <row r="1282" spans="1:23" x14ac:dyDescent="0.25">
      <c r="A1282" t="s">
        <v>2422</v>
      </c>
      <c r="B1282" s="3">
        <v>45855</v>
      </c>
      <c r="C1282" t="s">
        <v>999</v>
      </c>
      <c r="D1282" t="s">
        <v>1743</v>
      </c>
      <c r="E1282" t="s">
        <v>1870</v>
      </c>
      <c r="F1282" s="4">
        <f>IF(ISBLANK(Sales_Fact[[#This Row],[Quantity]]),MEDIAN(Sales_Fact[Quantity]),Sales_Fact[[#This Row],[Quantity]])</f>
        <v>2</v>
      </c>
      <c r="G1282" s="21">
        <f>IF(ISBLANK(Sales_Fact[[#This Row],[Unit_Price]]),MEDIAN(Sales_Fact[Unit_Price]),Sales_Fact[[#This Row],[Unit_Price]])</f>
        <v>121.67</v>
      </c>
      <c r="H1282" s="2">
        <f>IF(ISBLANK(Sales_Fact[[#This Row],[Discount]]),MEDIAN(Sales_Fact[Discount]),Sales_Fact[[#This Row],[Discount]])</f>
        <v>0.08</v>
      </c>
      <c r="I1282" t="s">
        <v>1868</v>
      </c>
      <c r="J1282" s="21">
        <f>Sales_Fact[[#This Row],[Quantity2]]*Sales_Fact[[#This Row],[Unit_Price3]]*(1-Sales_Fact[[#This Row],[Discount4]])</f>
        <v>223.87280000000001</v>
      </c>
      <c r="K1282" s="21">
        <f>Sales_Fact[[#This Row],[Quantity2]]*Sales_Fact[[#This Row],[Unit_Price3]]</f>
        <v>243.34</v>
      </c>
      <c r="L1282" s="21">
        <f>Sales_Fact[[#This Row],[Gross Amount]]*Sales_Fact[[#This Row],[Discount4]]</f>
        <v>19.467200000000002</v>
      </c>
      <c r="M1282" s="1" t="str">
        <f>IF(Sales_Fact[[#This Row],[Total_Amount5]]&gt;1000,"High Value","Standard")</f>
        <v>Standard</v>
      </c>
      <c r="N1282" s="1" t="str">
        <f>_xlfn.XLOOKUP(D1282,Product_Dim!$A$2:$A$101,Product_Dim!$B$2:$B$101,"Not Found")</f>
        <v>Matte Lipstick Set</v>
      </c>
      <c r="O1282" s="1" t="str">
        <f>_xlfn.XLOOKUP(D1282,Product_Dim!$A$2:$A$101,Product_Dim!$C$2:$C$101)</f>
        <v>Beauty</v>
      </c>
      <c r="P1282" s="1">
        <f>_xlfn.XLOOKUP(D1282,Product_Dim!$A$2:$A$101,Product_Dim!$H$2:$H$101)</f>
        <v>299.11</v>
      </c>
      <c r="Q1282" s="1" t="str">
        <f>_xlfn.XLOOKUP(C1282,'Customer_Dim'!$A$2:$A$501,'Customer_Dim'!$I$2:$I$501)</f>
        <v>Silver</v>
      </c>
      <c r="R1282" s="1" t="str">
        <f>_xlfn.XLOOKUP(C1282,'Customer_Dim'!$A$2:$A$501,'Customer_Dim'!$D$2:$D$501)</f>
        <v>Female</v>
      </c>
      <c r="S1282" s="1" t="str">
        <f>_xlfn.XLOOKUP(C1282,'Customer_Dim'!$A$2:$A$501,'Customer_Dim'!$L$2:$L$501)</f>
        <v>Senior</v>
      </c>
      <c r="T1282" s="1" t="str">
        <f>_xlfn.XLOOKUP(E1282,Store_Dim!$A$2:$A$21,Store_Dim!$C$2:$C$21)</f>
        <v>North</v>
      </c>
      <c r="U1282" s="1" t="str">
        <f>_xlfn.XLOOKUP(E1282,Store_Dim!$A$2:$A$21,Store_Dim!$E$2:$E$21)</f>
        <v>Outlet</v>
      </c>
      <c r="V1282" s="21">
        <f>Table8[[#This Row],[Cost]]*Table8[[#This Row],[Quantity]]</f>
        <v>598.22</v>
      </c>
      <c r="W1282" s="21">
        <f>Table8[[#This Row],[Total_Amount]]-Table8[[#This Row],[Total Cost]]</f>
        <v>-374.34720000000004</v>
      </c>
    </row>
    <row r="1283" spans="1:23" hidden="1" x14ac:dyDescent="0.25">
      <c r="A1283" t="s">
        <v>2014</v>
      </c>
      <c r="B1283" s="3">
        <v>45723</v>
      </c>
      <c r="C1283" t="s">
        <v>1002</v>
      </c>
      <c r="D1283" t="s">
        <v>1552</v>
      </c>
      <c r="E1283" t="s">
        <v>1886</v>
      </c>
      <c r="F1283" s="4">
        <f>IF(ISBLANK(Sales_Fact[[#This Row],[Quantity]]),MEDIAN(Sales_Fact[Quantity]),Sales_Fact[[#This Row],[Quantity]])</f>
        <v>3</v>
      </c>
      <c r="G1283" s="1">
        <f>IF(ISBLANK(Sales_Fact[[#This Row],[Unit_Price]]),MEDIAN(Sales_Fact[Unit_Price]),Sales_Fact[[#This Row],[Unit_Price]])</f>
        <v>225.14</v>
      </c>
      <c r="H1283" s="2">
        <f>IF(ISBLANK(Sales_Fact[[#This Row],[Discount]]),MEDIAN(Sales_Fact[Discount]),Sales_Fact[[#This Row],[Discount]])</f>
        <v>0.15</v>
      </c>
      <c r="I1283" t="s">
        <v>1861</v>
      </c>
      <c r="J1283" s="1">
        <f>Sales_Fact[[#This Row],[Quantity2]]*Sales_Fact[[#This Row],[Unit_Price3]]*(1-Sales_Fact[[#This Row],[Discount4]])</f>
        <v>574.10699999999997</v>
      </c>
      <c r="K1283" s="1">
        <f>Sales_Fact[[#This Row],[Quantity2]]*Sales_Fact[[#This Row],[Unit_Price3]]</f>
        <v>675.42</v>
      </c>
      <c r="L1283" s="1">
        <f>Sales_Fact[[#This Row],[Gross Amount]]*Sales_Fact[[#This Row],[Discount4]]</f>
        <v>101.31299999999999</v>
      </c>
      <c r="M1283" s="1" t="str">
        <f>IF(Sales_Fact[[#This Row],[Total_Amount5]]&gt;1000,"High Value","Standard")</f>
        <v>Standard</v>
      </c>
      <c r="N1283" s="1" t="str">
        <f>_xlfn.XLOOKUP(D1283,Product_Dim!$A$2:$A$101,Product_Dim!$B$2:$B$101,"Not Found")</f>
        <v>Men's Graphic T-Shirt</v>
      </c>
      <c r="O1283" s="1" t="str">
        <f>_xlfn.XLOOKUP(D1283,Product_Dim!$A$2:$A$101,Product_Dim!$C$2:$C$101)</f>
        <v>Clothing</v>
      </c>
      <c r="P1283" s="1">
        <f>_xlfn.XLOOKUP(D1283,Product_Dim!$A$2:$A$101,Product_Dim!$H$2:$H$101)</f>
        <v>342.56</v>
      </c>
      <c r="Q1283" s="1" t="str">
        <f>_xlfn.XLOOKUP(C1283,'Customer_Dim'!$A$2:$A$501,'Customer_Dim'!$I$2:$I$501)</f>
        <v>Silver</v>
      </c>
      <c r="R1283" s="1" t="str">
        <f>_xlfn.XLOOKUP(C1283,'Customer_Dim'!$A$2:$A$501,'Customer_Dim'!$D$2:$D$501)</f>
        <v>Male</v>
      </c>
      <c r="S1283" s="1" t="str">
        <f>_xlfn.XLOOKUP(C1283,'Customer_Dim'!$A$2:$A$501,'Customer_Dim'!$L$2:$L$501)</f>
        <v>Middle Age</v>
      </c>
      <c r="T1283" s="1" t="str">
        <f>_xlfn.XLOOKUP(E1283,Store_Dim!$A$2:$A$21,Store_Dim!$C$2:$C$21)</f>
        <v>West</v>
      </c>
      <c r="U1283" s="1" t="str">
        <f>_xlfn.XLOOKUP(E1283,Store_Dim!$A$2:$A$21,Store_Dim!$E$2:$E$21)</f>
        <v>Flagship</v>
      </c>
      <c r="V1283" s="1">
        <f>Table8[[#This Row],[Cost]]*Table8[[#This Row],[Quantity]]</f>
        <v>1027.68</v>
      </c>
      <c r="W1283" s="1">
        <f>Table8[[#This Row],[Total_Amount]]-Table8[[#This Row],[Total Cost]]</f>
        <v>-453.57300000000009</v>
      </c>
    </row>
    <row r="1284" spans="1:23" hidden="1" x14ac:dyDescent="0.25">
      <c r="A1284" t="s">
        <v>2646</v>
      </c>
      <c r="B1284" s="3">
        <v>45470</v>
      </c>
      <c r="C1284" t="s">
        <v>1005</v>
      </c>
      <c r="D1284" t="s">
        <v>1611</v>
      </c>
      <c r="E1284" t="s">
        <v>1931</v>
      </c>
      <c r="F1284" s="4">
        <f>IF(ISBLANK(Sales_Fact[[#This Row],[Quantity]]),MEDIAN(Sales_Fact[Quantity]),Sales_Fact[[#This Row],[Quantity]])</f>
        <v>1</v>
      </c>
      <c r="G1284" s="1">
        <f>IF(ISBLANK(Sales_Fact[[#This Row],[Unit_Price]]),MEDIAN(Sales_Fact[Unit_Price]),Sales_Fact[[#This Row],[Unit_Price]])</f>
        <v>654.17999999999995</v>
      </c>
      <c r="H1284" s="2">
        <f>IF(ISBLANK(Sales_Fact[[#This Row],[Discount]]),MEDIAN(Sales_Fact[Discount]),Sales_Fact[[#This Row],[Discount]])</f>
        <v>0.19</v>
      </c>
      <c r="I1284" t="s">
        <v>1868</v>
      </c>
      <c r="J1284" s="1">
        <f>Sales_Fact[[#This Row],[Quantity2]]*Sales_Fact[[#This Row],[Unit_Price3]]*(1-Sales_Fact[[#This Row],[Discount4]])</f>
        <v>529.88580000000002</v>
      </c>
      <c r="K1284" s="1">
        <f>Sales_Fact[[#This Row],[Quantity2]]*Sales_Fact[[#This Row],[Unit_Price3]]</f>
        <v>654.17999999999995</v>
      </c>
      <c r="L1284" s="1">
        <f>Sales_Fact[[#This Row],[Gross Amount]]*Sales_Fact[[#This Row],[Discount4]]</f>
        <v>124.29419999999999</v>
      </c>
      <c r="M1284" s="1" t="str">
        <f>IF(Sales_Fact[[#This Row],[Total_Amount5]]&gt;1000,"High Value","Standard")</f>
        <v>Standard</v>
      </c>
      <c r="N1284" s="1" t="str">
        <f>_xlfn.XLOOKUP(D1284,Product_Dim!$A$2:$A$101,Product_Dim!$B$2:$B$101,"Not Found")</f>
        <v>Outdoor Sports Water Bottle</v>
      </c>
      <c r="O1284" s="1" t="str">
        <f>_xlfn.XLOOKUP(D1284,Product_Dim!$A$2:$A$101,Product_Dim!$C$2:$C$101)</f>
        <v>Sports</v>
      </c>
      <c r="P1284" s="1">
        <f>_xlfn.XLOOKUP(D1284,Product_Dim!$A$2:$A$101,Product_Dim!$H$2:$H$101)</f>
        <v>131.51</v>
      </c>
      <c r="Q1284" s="1" t="str">
        <f>_xlfn.XLOOKUP(C1284,'Customer_Dim'!$A$2:$A$501,'Customer_Dim'!$I$2:$I$501)</f>
        <v>Gold</v>
      </c>
      <c r="R1284" s="1" t="str">
        <f>_xlfn.XLOOKUP(C1284,'Customer_Dim'!$A$2:$A$501,'Customer_Dim'!$D$2:$D$501)</f>
        <v>Male</v>
      </c>
      <c r="S1284" s="1" t="str">
        <f>_xlfn.XLOOKUP(C1284,'Customer_Dim'!$A$2:$A$501,'Customer_Dim'!$L$2:$L$501)</f>
        <v>Middle Age</v>
      </c>
      <c r="T1284" s="1" t="str">
        <f>_xlfn.XLOOKUP(E1284,Store_Dim!$A$2:$A$21,Store_Dim!$C$2:$C$21)</f>
        <v>South</v>
      </c>
      <c r="U1284" s="1" t="str">
        <f>_xlfn.XLOOKUP(E1284,Store_Dim!$A$2:$A$21,Store_Dim!$E$2:$E$21)</f>
        <v>Online</v>
      </c>
      <c r="V1284" s="1">
        <f>Table8[[#This Row],[Cost]]*Table8[[#This Row],[Quantity]]</f>
        <v>131.51</v>
      </c>
      <c r="W1284" s="1">
        <f>Table8[[#This Row],[Total_Amount]]-Table8[[#This Row],[Total Cost]]</f>
        <v>398.37580000000003</v>
      </c>
    </row>
    <row r="1285" spans="1:23" hidden="1" x14ac:dyDescent="0.25">
      <c r="A1285" t="s">
        <v>2707</v>
      </c>
      <c r="B1285" s="3">
        <v>45697</v>
      </c>
      <c r="C1285" t="s">
        <v>1005</v>
      </c>
      <c r="D1285" t="s">
        <v>1773</v>
      </c>
      <c r="E1285" t="s">
        <v>1879</v>
      </c>
      <c r="F1285" s="4">
        <f>IF(ISBLANK(Sales_Fact[[#This Row],[Quantity]]),MEDIAN(Sales_Fact[Quantity]),Sales_Fact[[#This Row],[Quantity]])</f>
        <v>2</v>
      </c>
      <c r="G1285" s="1">
        <f>IF(ISBLANK(Sales_Fact[[#This Row],[Unit_Price]]),MEDIAN(Sales_Fact[Unit_Price]),Sales_Fact[[#This Row],[Unit_Price]])</f>
        <v>504.98</v>
      </c>
      <c r="H1285" s="2">
        <f>IF(ISBLANK(Sales_Fact[[#This Row],[Discount]]),MEDIAN(Sales_Fact[Discount]),Sales_Fact[[#This Row],[Discount]])</f>
        <v>0.08</v>
      </c>
      <c r="I1285" t="s">
        <v>1868</v>
      </c>
      <c r="J1285" s="1">
        <f>Sales_Fact[[#This Row],[Quantity2]]*Sales_Fact[[#This Row],[Unit_Price3]]*(1-Sales_Fact[[#This Row],[Discount4]])</f>
        <v>929.16320000000007</v>
      </c>
      <c r="K1285" s="1">
        <f>Sales_Fact[[#This Row],[Quantity2]]*Sales_Fact[[#This Row],[Unit_Price3]]</f>
        <v>1009.96</v>
      </c>
      <c r="L1285" s="1">
        <f>Sales_Fact[[#This Row],[Gross Amount]]*Sales_Fact[[#This Row],[Discount4]]</f>
        <v>80.796800000000005</v>
      </c>
      <c r="M1285" s="1" t="str">
        <f>IF(Sales_Fact[[#This Row],[Total_Amount5]]&gt;1000,"High Value","Standard")</f>
        <v>Standard</v>
      </c>
      <c r="N1285" s="1" t="str">
        <f>_xlfn.XLOOKUP(D1285,Product_Dim!$A$2:$A$101,Product_Dim!$B$2:$B$101,"Not Found")</f>
        <v>Bluetooth Car Audio System</v>
      </c>
      <c r="O1285" s="1" t="str">
        <f>_xlfn.XLOOKUP(D1285,Product_Dim!$A$2:$A$101,Product_Dim!$C$2:$C$101)</f>
        <v>Electronics</v>
      </c>
      <c r="P1285" s="1">
        <f>_xlfn.XLOOKUP(D1285,Product_Dim!$A$2:$A$101,Product_Dim!$H$2:$H$101)</f>
        <v>403.71</v>
      </c>
      <c r="Q1285" s="1" t="str">
        <f>_xlfn.XLOOKUP(C1285,'Customer_Dim'!$A$2:$A$501,'Customer_Dim'!$I$2:$I$501)</f>
        <v>Gold</v>
      </c>
      <c r="R1285" s="1" t="str">
        <f>_xlfn.XLOOKUP(C1285,'Customer_Dim'!$A$2:$A$501,'Customer_Dim'!$D$2:$D$501)</f>
        <v>Male</v>
      </c>
      <c r="S1285" s="1" t="str">
        <f>_xlfn.XLOOKUP(C1285,'Customer_Dim'!$A$2:$A$501,'Customer_Dim'!$L$2:$L$501)</f>
        <v>Middle Age</v>
      </c>
      <c r="T1285" s="1" t="str">
        <f>_xlfn.XLOOKUP(E1285,Store_Dim!$A$2:$A$21,Store_Dim!$C$2:$C$21)</f>
        <v>East</v>
      </c>
      <c r="U1285" s="1" t="str">
        <f>_xlfn.XLOOKUP(E1285,Store_Dim!$A$2:$A$21,Store_Dim!$E$2:$E$21)</f>
        <v>Flagship</v>
      </c>
      <c r="V1285" s="1">
        <f>Table8[[#This Row],[Cost]]*Table8[[#This Row],[Quantity]]</f>
        <v>807.42</v>
      </c>
      <c r="W1285" s="1">
        <f>Table8[[#This Row],[Total_Amount]]-Table8[[#This Row],[Total Cost]]</f>
        <v>121.74320000000012</v>
      </c>
    </row>
    <row r="1286" spans="1:23" hidden="1" x14ac:dyDescent="0.25">
      <c r="A1286" t="s">
        <v>3627</v>
      </c>
      <c r="B1286" s="3">
        <v>45887</v>
      </c>
      <c r="C1286" t="s">
        <v>1005</v>
      </c>
      <c r="D1286" t="s">
        <v>1839</v>
      </c>
      <c r="E1286" t="s">
        <v>1879</v>
      </c>
      <c r="F1286" s="4">
        <f>IF(ISBLANK(Sales_Fact[[#This Row],[Quantity]]),MEDIAN(Sales_Fact[Quantity]),Sales_Fact[[#This Row],[Quantity]])</f>
        <v>2</v>
      </c>
      <c r="G1286" s="1">
        <f>IF(ISBLANK(Sales_Fact[[#This Row],[Unit_Price]]),MEDIAN(Sales_Fact[Unit_Price]),Sales_Fact[[#This Row],[Unit_Price]])</f>
        <v>623.20000000000005</v>
      </c>
      <c r="H1286" s="2">
        <f>IF(ISBLANK(Sales_Fact[[#This Row],[Discount]]),MEDIAN(Sales_Fact[Discount]),Sales_Fact[[#This Row],[Discount]])</f>
        <v>0.14000000000000001</v>
      </c>
      <c r="I1286" t="s">
        <v>1861</v>
      </c>
      <c r="J1286" s="1">
        <f>Sales_Fact[[#This Row],[Quantity2]]*Sales_Fact[[#This Row],[Unit_Price3]]*(1-Sales_Fact[[#This Row],[Discount4]])</f>
        <v>1071.904</v>
      </c>
      <c r="K1286" s="1">
        <f>Sales_Fact[[#This Row],[Quantity2]]*Sales_Fact[[#This Row],[Unit_Price3]]</f>
        <v>1246.4000000000001</v>
      </c>
      <c r="L1286" s="1">
        <f>Sales_Fact[[#This Row],[Gross Amount]]*Sales_Fact[[#This Row],[Discount4]]</f>
        <v>174.49600000000004</v>
      </c>
      <c r="M1286" s="1" t="str">
        <f>IF(Sales_Fact[[#This Row],[Total_Amount5]]&gt;1000,"High Value","Standard")</f>
        <v>High Value</v>
      </c>
      <c r="N1286" s="1" t="str">
        <f>_xlfn.XLOOKUP(D1286,Product_Dim!$A$2:$A$101,Product_Dim!$B$2:$B$101,"Not Found")</f>
        <v>Women's Formal Blazer</v>
      </c>
      <c r="O1286" s="1" t="str">
        <f>_xlfn.XLOOKUP(D1286,Product_Dim!$A$2:$A$101,Product_Dim!$C$2:$C$101)</f>
        <v>Clothing</v>
      </c>
      <c r="P1286" s="1">
        <f>_xlfn.XLOOKUP(D1286,Product_Dim!$A$2:$A$101,Product_Dim!$H$2:$H$101)</f>
        <v>358.47</v>
      </c>
      <c r="Q1286" s="1" t="str">
        <f>_xlfn.XLOOKUP(C1286,'Customer_Dim'!$A$2:$A$501,'Customer_Dim'!$I$2:$I$501)</f>
        <v>Gold</v>
      </c>
      <c r="R1286" s="1" t="str">
        <f>_xlfn.XLOOKUP(C1286,'Customer_Dim'!$A$2:$A$501,'Customer_Dim'!$D$2:$D$501)</f>
        <v>Male</v>
      </c>
      <c r="S1286" s="1" t="str">
        <f>_xlfn.XLOOKUP(C1286,'Customer_Dim'!$A$2:$A$501,'Customer_Dim'!$L$2:$L$501)</f>
        <v>Middle Age</v>
      </c>
      <c r="T1286" s="1" t="str">
        <f>_xlfn.XLOOKUP(E1286,Store_Dim!$A$2:$A$21,Store_Dim!$C$2:$C$21)</f>
        <v>East</v>
      </c>
      <c r="U1286" s="1" t="str">
        <f>_xlfn.XLOOKUP(E1286,Store_Dim!$A$2:$A$21,Store_Dim!$E$2:$E$21)</f>
        <v>Flagship</v>
      </c>
      <c r="V1286" s="1">
        <f>Table8[[#This Row],[Cost]]*Table8[[#This Row],[Quantity]]</f>
        <v>716.94</v>
      </c>
      <c r="W1286" s="1">
        <f>Table8[[#This Row],[Total_Amount]]-Table8[[#This Row],[Total Cost]]</f>
        <v>354.96399999999994</v>
      </c>
    </row>
    <row r="1287" spans="1:23" hidden="1" x14ac:dyDescent="0.25">
      <c r="A1287" t="s">
        <v>2164</v>
      </c>
      <c r="B1287" s="3">
        <v>45798</v>
      </c>
      <c r="C1287" t="s">
        <v>1005</v>
      </c>
      <c r="D1287" t="s">
        <v>1626</v>
      </c>
      <c r="E1287" t="s">
        <v>1872</v>
      </c>
      <c r="F1287" s="4">
        <f>IF(ISBLANK(Sales_Fact[[#This Row],[Quantity]]),MEDIAN(Sales_Fact[Quantity]),Sales_Fact[[#This Row],[Quantity]])</f>
        <v>2</v>
      </c>
      <c r="G1287" s="1">
        <f>IF(ISBLANK(Sales_Fact[[#This Row],[Unit_Price]]),MEDIAN(Sales_Fact[Unit_Price]),Sales_Fact[[#This Row],[Unit_Price]])</f>
        <v>530.54</v>
      </c>
      <c r="H1287" s="2">
        <f>IF(ISBLANK(Sales_Fact[[#This Row],[Discount]]),MEDIAN(Sales_Fact[Discount]),Sales_Fact[[#This Row],[Discount]])</f>
        <v>0.28000000000000003</v>
      </c>
      <c r="I1287" t="s">
        <v>1864</v>
      </c>
      <c r="J1287" s="1">
        <f>Sales_Fact[[#This Row],[Quantity2]]*Sales_Fact[[#This Row],[Unit_Price3]]*(1-Sales_Fact[[#This Row],[Discount4]])</f>
        <v>763.97759999999994</v>
      </c>
      <c r="K1287" s="1">
        <f>Sales_Fact[[#This Row],[Quantity2]]*Sales_Fact[[#This Row],[Unit_Price3]]</f>
        <v>1061.08</v>
      </c>
      <c r="L1287" s="1">
        <f>Sales_Fact[[#This Row],[Gross Amount]]*Sales_Fact[[#This Row],[Discount4]]</f>
        <v>297.10239999999999</v>
      </c>
      <c r="M1287" s="1" t="str">
        <f>IF(Sales_Fact[[#This Row],[Total_Amount5]]&gt;1000,"High Value","Standard")</f>
        <v>Standard</v>
      </c>
      <c r="N1287" s="1" t="str">
        <f>_xlfn.XLOOKUP(D1287,Product_Dim!$A$2:$A$101,Product_Dim!$B$2:$B$101,"Not Found")</f>
        <v>Women's Scarf Set</v>
      </c>
      <c r="O1287" s="1" t="str">
        <f>_xlfn.XLOOKUP(D1287,Product_Dim!$A$2:$A$101,Product_Dim!$C$2:$C$101)</f>
        <v>Clothing</v>
      </c>
      <c r="P1287" s="1">
        <f>_xlfn.XLOOKUP(D1287,Product_Dim!$A$2:$A$101,Product_Dim!$H$2:$H$101)</f>
        <v>174.02</v>
      </c>
      <c r="Q1287" s="1" t="str">
        <f>_xlfn.XLOOKUP(C1287,'Customer_Dim'!$A$2:$A$501,'Customer_Dim'!$I$2:$I$501)</f>
        <v>Gold</v>
      </c>
      <c r="R1287" s="1" t="str">
        <f>_xlfn.XLOOKUP(C1287,'Customer_Dim'!$A$2:$A$501,'Customer_Dim'!$D$2:$D$501)</f>
        <v>Male</v>
      </c>
      <c r="S1287" s="1" t="str">
        <f>_xlfn.XLOOKUP(C1287,'Customer_Dim'!$A$2:$A$501,'Customer_Dim'!$L$2:$L$501)</f>
        <v>Middle Age</v>
      </c>
      <c r="T1287" s="1" t="str">
        <f>_xlfn.XLOOKUP(E1287,Store_Dim!$A$2:$A$21,Store_Dim!$C$2:$C$21)</f>
        <v>South</v>
      </c>
      <c r="U1287" s="1" t="str">
        <f>_xlfn.XLOOKUP(E1287,Store_Dim!$A$2:$A$21,Store_Dim!$E$2:$E$21)</f>
        <v>Online</v>
      </c>
      <c r="V1287" s="1">
        <f>Table8[[#This Row],[Cost]]*Table8[[#This Row],[Quantity]]</f>
        <v>348.04</v>
      </c>
      <c r="W1287" s="1">
        <f>Table8[[#This Row],[Total_Amount]]-Table8[[#This Row],[Total Cost]]</f>
        <v>415.93759999999992</v>
      </c>
    </row>
    <row r="1288" spans="1:23" hidden="1" x14ac:dyDescent="0.25">
      <c r="A1288" t="s">
        <v>2724</v>
      </c>
      <c r="B1288" s="3">
        <v>45914</v>
      </c>
      <c r="C1288" t="s">
        <v>1008</v>
      </c>
      <c r="D1288" t="s">
        <v>1797</v>
      </c>
      <c r="E1288" t="s">
        <v>1860</v>
      </c>
      <c r="F1288" s="4">
        <f>IF(ISBLANK(Sales_Fact[[#This Row],[Quantity]]),MEDIAN(Sales_Fact[Quantity]),Sales_Fact[[#This Row],[Quantity]])</f>
        <v>3</v>
      </c>
      <c r="G1288" s="1">
        <f>IF(ISBLANK(Sales_Fact[[#This Row],[Unit_Price]]),MEDIAN(Sales_Fact[Unit_Price]),Sales_Fact[[#This Row],[Unit_Price]])</f>
        <v>279.45</v>
      </c>
      <c r="H1288" s="2">
        <f>IF(ISBLANK(Sales_Fact[[#This Row],[Discount]]),MEDIAN(Sales_Fact[Discount]),Sales_Fact[[#This Row],[Discount]])</f>
        <v>0.15</v>
      </c>
      <c r="I1288" t="s">
        <v>1864</v>
      </c>
      <c r="J1288" s="1">
        <f>Sales_Fact[[#This Row],[Quantity2]]*Sales_Fact[[#This Row],[Unit_Price3]]*(1-Sales_Fact[[#This Row],[Discount4]])</f>
        <v>712.59749999999985</v>
      </c>
      <c r="K1288" s="1">
        <f>Sales_Fact[[#This Row],[Quantity2]]*Sales_Fact[[#This Row],[Unit_Price3]]</f>
        <v>838.34999999999991</v>
      </c>
      <c r="L1288" s="1">
        <f>Sales_Fact[[#This Row],[Gross Amount]]*Sales_Fact[[#This Row],[Discount4]]</f>
        <v>125.75249999999998</v>
      </c>
      <c r="M1288" s="1" t="str">
        <f>IF(Sales_Fact[[#This Row],[Total_Amount5]]&gt;1000,"High Value","Standard")</f>
        <v>Standard</v>
      </c>
      <c r="N1288" s="1" t="str">
        <f>_xlfn.XLOOKUP(D1288,Product_Dim!$A$2:$A$101,Product_Dim!$B$2:$B$101,"Not Found")</f>
        <v>Fitness Resistance Bands</v>
      </c>
      <c r="O1288" s="1" t="str">
        <f>_xlfn.XLOOKUP(D1288,Product_Dim!$A$2:$A$101,Product_Dim!$C$2:$C$101)</f>
        <v>Sports</v>
      </c>
      <c r="P1288" s="1">
        <f>_xlfn.XLOOKUP(D1288,Product_Dim!$A$2:$A$101,Product_Dim!$H$2:$H$101)</f>
        <v>152.91999999999999</v>
      </c>
      <c r="Q1288" s="1" t="str">
        <f>_xlfn.XLOOKUP(C1288,'Customer_Dim'!$A$2:$A$501,'Customer_Dim'!$I$2:$I$501)</f>
        <v>Gold</v>
      </c>
      <c r="R1288" s="1" t="str">
        <f>_xlfn.XLOOKUP(C1288,'Customer_Dim'!$A$2:$A$501,'Customer_Dim'!$D$2:$D$501)</f>
        <v>Female</v>
      </c>
      <c r="S1288" s="1" t="str">
        <f>_xlfn.XLOOKUP(C1288,'Customer_Dim'!$A$2:$A$501,'Customer_Dim'!$L$2:$L$501)</f>
        <v>Senior</v>
      </c>
      <c r="T1288" s="1" t="str">
        <f>_xlfn.XLOOKUP(E1288,Store_Dim!$A$2:$A$21,Store_Dim!$C$2:$C$21)</f>
        <v>North</v>
      </c>
      <c r="U1288" s="1" t="str">
        <f>_xlfn.XLOOKUP(E1288,Store_Dim!$A$2:$A$21,Store_Dim!$E$2:$E$21)</f>
        <v>Outlet</v>
      </c>
      <c r="V1288" s="1">
        <f>Table8[[#This Row],[Cost]]*Table8[[#This Row],[Quantity]]</f>
        <v>458.76</v>
      </c>
      <c r="W1288" s="1">
        <f>Table8[[#This Row],[Total_Amount]]-Table8[[#This Row],[Total Cost]]</f>
        <v>253.83749999999986</v>
      </c>
    </row>
    <row r="1289" spans="1:23" hidden="1" x14ac:dyDescent="0.25">
      <c r="A1289" t="s">
        <v>2494</v>
      </c>
      <c r="B1289" s="3">
        <v>45662</v>
      </c>
      <c r="C1289" t="s">
        <v>1008</v>
      </c>
      <c r="D1289" t="s">
        <v>1582</v>
      </c>
      <c r="E1289" t="s">
        <v>1881</v>
      </c>
      <c r="F1289" s="4">
        <f>IF(ISBLANK(Sales_Fact[[#This Row],[Quantity]]),MEDIAN(Sales_Fact[Quantity]),Sales_Fact[[#This Row],[Quantity]])</f>
        <v>3</v>
      </c>
      <c r="G1289" s="1">
        <f>IF(ISBLANK(Sales_Fact[[#This Row],[Unit_Price]]),MEDIAN(Sales_Fact[Unit_Price]),Sales_Fact[[#This Row],[Unit_Price]])</f>
        <v>906.99</v>
      </c>
      <c r="H1289" s="2">
        <f>IF(ISBLANK(Sales_Fact[[#This Row],[Discount]]),MEDIAN(Sales_Fact[Discount]),Sales_Fact[[#This Row],[Discount]])</f>
        <v>0.26</v>
      </c>
      <c r="I1289" t="s">
        <v>1864</v>
      </c>
      <c r="J1289" s="1">
        <f>Sales_Fact[[#This Row],[Quantity2]]*Sales_Fact[[#This Row],[Unit_Price3]]*(1-Sales_Fact[[#This Row],[Discount4]])</f>
        <v>2013.5178000000001</v>
      </c>
      <c r="K1289" s="1">
        <f>Sales_Fact[[#This Row],[Quantity2]]*Sales_Fact[[#This Row],[Unit_Price3]]</f>
        <v>2720.9700000000003</v>
      </c>
      <c r="L1289" s="1">
        <f>Sales_Fact[[#This Row],[Gross Amount]]*Sales_Fact[[#This Row],[Discount4]]</f>
        <v>707.45220000000006</v>
      </c>
      <c r="M1289" s="1" t="str">
        <f>IF(Sales_Fact[[#This Row],[Total_Amount5]]&gt;1000,"High Value","Standard")</f>
        <v>High Value</v>
      </c>
      <c r="N1289" s="1" t="str">
        <f>_xlfn.XLOOKUP(D1289,Product_Dim!$A$2:$A$101,Product_Dim!$B$2:$B$101,"Not Found")</f>
        <v>Ceramic Kitchen Bowl Set</v>
      </c>
      <c r="O1289" s="1" t="str">
        <f>_xlfn.XLOOKUP(D1289,Product_Dim!$A$2:$A$101,Product_Dim!$C$2:$C$101)</f>
        <v>Home</v>
      </c>
      <c r="P1289" s="1">
        <f>_xlfn.XLOOKUP(D1289,Product_Dim!$A$2:$A$101,Product_Dim!$H$2:$H$101)</f>
        <v>298.86</v>
      </c>
      <c r="Q1289" s="1" t="str">
        <f>_xlfn.XLOOKUP(C1289,'Customer_Dim'!$A$2:$A$501,'Customer_Dim'!$I$2:$I$501)</f>
        <v>Gold</v>
      </c>
      <c r="R1289" s="1" t="str">
        <f>_xlfn.XLOOKUP(C1289,'Customer_Dim'!$A$2:$A$501,'Customer_Dim'!$D$2:$D$501)</f>
        <v>Female</v>
      </c>
      <c r="S1289" s="1" t="str">
        <f>_xlfn.XLOOKUP(C1289,'Customer_Dim'!$A$2:$A$501,'Customer_Dim'!$L$2:$L$501)</f>
        <v>Senior</v>
      </c>
      <c r="T1289" s="1" t="str">
        <f>_xlfn.XLOOKUP(E1289,Store_Dim!$A$2:$A$21,Store_Dim!$C$2:$C$21)</f>
        <v>South</v>
      </c>
      <c r="U1289" s="1" t="str">
        <f>_xlfn.XLOOKUP(E1289,Store_Dim!$A$2:$A$21,Store_Dim!$E$2:$E$21)</f>
        <v>Outlet</v>
      </c>
      <c r="V1289" s="1">
        <f>Table8[[#This Row],[Cost]]*Table8[[#This Row],[Quantity]]</f>
        <v>896.58</v>
      </c>
      <c r="W1289" s="1">
        <f>Table8[[#This Row],[Total_Amount]]-Table8[[#This Row],[Total Cost]]</f>
        <v>1116.9378000000002</v>
      </c>
    </row>
    <row r="1290" spans="1:23" hidden="1" x14ac:dyDescent="0.25">
      <c r="A1290" t="s">
        <v>2914</v>
      </c>
      <c r="B1290" s="3">
        <v>45278</v>
      </c>
      <c r="C1290" t="s">
        <v>1008</v>
      </c>
      <c r="D1290" t="s">
        <v>1794</v>
      </c>
      <c r="E1290" t="s">
        <v>1879</v>
      </c>
      <c r="F1290" s="4">
        <f>IF(ISBLANK(Sales_Fact[[#This Row],[Quantity]]),MEDIAN(Sales_Fact[Quantity]),Sales_Fact[[#This Row],[Quantity]])</f>
        <v>4</v>
      </c>
      <c r="G1290" s="1">
        <f>IF(ISBLANK(Sales_Fact[[#This Row],[Unit_Price]]),MEDIAN(Sales_Fact[Unit_Price]),Sales_Fact[[#This Row],[Unit_Price]])</f>
        <v>408.76</v>
      </c>
      <c r="H1290" s="2">
        <f>IF(ISBLANK(Sales_Fact[[#This Row],[Discount]]),MEDIAN(Sales_Fact[Discount]),Sales_Fact[[#This Row],[Discount]])</f>
        <v>0.12</v>
      </c>
      <c r="I1290" t="s">
        <v>1864</v>
      </c>
      <c r="J1290" s="1">
        <f>Sales_Fact[[#This Row],[Quantity2]]*Sales_Fact[[#This Row],[Unit_Price3]]*(1-Sales_Fact[[#This Row],[Discount4]])</f>
        <v>1438.8352</v>
      </c>
      <c r="K1290" s="1">
        <f>Sales_Fact[[#This Row],[Quantity2]]*Sales_Fact[[#This Row],[Unit_Price3]]</f>
        <v>1635.04</v>
      </c>
      <c r="L1290" s="1">
        <f>Sales_Fact[[#This Row],[Gross Amount]]*Sales_Fact[[#This Row],[Discount4]]</f>
        <v>196.20479999999998</v>
      </c>
      <c r="M1290" s="1" t="str">
        <f>IF(Sales_Fact[[#This Row],[Total_Amount5]]&gt;1000,"High Value","Standard")</f>
        <v>High Value</v>
      </c>
      <c r="N1290" s="1" t="str">
        <f>_xlfn.XLOOKUP(D1290,Product_Dim!$A$2:$A$101,Product_Dim!$B$2:$B$101,"Not Found")</f>
        <v>Badminton Racket Set</v>
      </c>
      <c r="O1290" s="1" t="str">
        <f>_xlfn.XLOOKUP(D1290,Product_Dim!$A$2:$A$101,Product_Dim!$C$2:$C$101)</f>
        <v>Sports</v>
      </c>
      <c r="P1290" s="1">
        <f>_xlfn.XLOOKUP(D1290,Product_Dim!$A$2:$A$101,Product_Dim!$H$2:$H$101)</f>
        <v>285.54000000000002</v>
      </c>
      <c r="Q1290" s="1" t="str">
        <f>_xlfn.XLOOKUP(C1290,'Customer_Dim'!$A$2:$A$501,'Customer_Dim'!$I$2:$I$501)</f>
        <v>Gold</v>
      </c>
      <c r="R1290" s="1" t="str">
        <f>_xlfn.XLOOKUP(C1290,'Customer_Dim'!$A$2:$A$501,'Customer_Dim'!$D$2:$D$501)</f>
        <v>Female</v>
      </c>
      <c r="S1290" s="1" t="str">
        <f>_xlfn.XLOOKUP(C1290,'Customer_Dim'!$A$2:$A$501,'Customer_Dim'!$L$2:$L$501)</f>
        <v>Senior</v>
      </c>
      <c r="T1290" s="1" t="str">
        <f>_xlfn.XLOOKUP(E1290,Store_Dim!$A$2:$A$21,Store_Dim!$C$2:$C$21)</f>
        <v>East</v>
      </c>
      <c r="U1290" s="1" t="str">
        <f>_xlfn.XLOOKUP(E1290,Store_Dim!$A$2:$A$21,Store_Dim!$E$2:$E$21)</f>
        <v>Flagship</v>
      </c>
      <c r="V1290" s="1">
        <f>Table8[[#This Row],[Cost]]*Table8[[#This Row],[Quantity]]</f>
        <v>1142.1600000000001</v>
      </c>
      <c r="W1290" s="1">
        <f>Table8[[#This Row],[Total_Amount]]-Table8[[#This Row],[Total Cost]]</f>
        <v>296.6751999999999</v>
      </c>
    </row>
    <row r="1291" spans="1:23" hidden="1" x14ac:dyDescent="0.25">
      <c r="A1291" t="s">
        <v>3096</v>
      </c>
      <c r="B1291" s="3">
        <v>45446</v>
      </c>
      <c r="C1291" t="s">
        <v>1008</v>
      </c>
      <c r="D1291" t="s">
        <v>1575</v>
      </c>
      <c r="E1291" t="s">
        <v>1886</v>
      </c>
      <c r="F1291" s="4">
        <f>IF(ISBLANK(Sales_Fact[[#This Row],[Quantity]]),MEDIAN(Sales_Fact[Quantity]),Sales_Fact[[#This Row],[Quantity]])</f>
        <v>2</v>
      </c>
      <c r="G1291" s="1">
        <f>IF(ISBLANK(Sales_Fact[[#This Row],[Unit_Price]]),MEDIAN(Sales_Fact[Unit_Price]),Sales_Fact[[#This Row],[Unit_Price]])</f>
        <v>117.34</v>
      </c>
      <c r="H1291" s="2">
        <f>IF(ISBLANK(Sales_Fact[[#This Row],[Discount]]),MEDIAN(Sales_Fact[Discount]),Sales_Fact[[#This Row],[Discount]])</f>
        <v>0.09</v>
      </c>
      <c r="I1291" t="s">
        <v>1868</v>
      </c>
      <c r="J1291" s="1">
        <f>Sales_Fact[[#This Row],[Quantity2]]*Sales_Fact[[#This Row],[Unit_Price3]]*(1-Sales_Fact[[#This Row],[Discount4]])</f>
        <v>213.55880000000002</v>
      </c>
      <c r="K1291" s="1">
        <f>Sales_Fact[[#This Row],[Quantity2]]*Sales_Fact[[#This Row],[Unit_Price3]]</f>
        <v>234.68</v>
      </c>
      <c r="L1291" s="1">
        <f>Sales_Fact[[#This Row],[Gross Amount]]*Sales_Fact[[#This Row],[Discount4]]</f>
        <v>21.121199999999998</v>
      </c>
      <c r="M1291" s="1" t="str">
        <f>IF(Sales_Fact[[#This Row],[Total_Amount5]]&gt;1000,"High Value","Standard")</f>
        <v>Standard</v>
      </c>
      <c r="N1291" s="1" t="str">
        <f>_xlfn.XLOOKUP(D1291,Product_Dim!$A$2:$A$101,Product_Dim!$B$2:$B$101,"Not Found")</f>
        <v>Wireless Bluetooth Earbuds</v>
      </c>
      <c r="O1291" s="1" t="str">
        <f>_xlfn.XLOOKUP(D1291,Product_Dim!$A$2:$A$101,Product_Dim!$C$2:$C$101)</f>
        <v>Electronics</v>
      </c>
      <c r="P1291" s="1">
        <f>_xlfn.XLOOKUP(D1291,Product_Dim!$A$2:$A$101,Product_Dim!$H$2:$H$101)</f>
        <v>439.07</v>
      </c>
      <c r="Q1291" s="1" t="str">
        <f>_xlfn.XLOOKUP(C1291,'Customer_Dim'!$A$2:$A$501,'Customer_Dim'!$I$2:$I$501)</f>
        <v>Gold</v>
      </c>
      <c r="R1291" s="1" t="str">
        <f>_xlfn.XLOOKUP(C1291,'Customer_Dim'!$A$2:$A$501,'Customer_Dim'!$D$2:$D$501)</f>
        <v>Female</v>
      </c>
      <c r="S1291" s="1" t="str">
        <f>_xlfn.XLOOKUP(C1291,'Customer_Dim'!$A$2:$A$501,'Customer_Dim'!$L$2:$L$501)</f>
        <v>Senior</v>
      </c>
      <c r="T1291" s="1" t="str">
        <f>_xlfn.XLOOKUP(E1291,Store_Dim!$A$2:$A$21,Store_Dim!$C$2:$C$21)</f>
        <v>West</v>
      </c>
      <c r="U1291" s="1" t="str">
        <f>_xlfn.XLOOKUP(E1291,Store_Dim!$A$2:$A$21,Store_Dim!$E$2:$E$21)</f>
        <v>Flagship</v>
      </c>
      <c r="V1291" s="1">
        <f>Table8[[#This Row],[Cost]]*Table8[[#This Row],[Quantity]]</f>
        <v>878.14</v>
      </c>
      <c r="W1291" s="1">
        <f>Table8[[#This Row],[Total_Amount]]-Table8[[#This Row],[Total Cost]]</f>
        <v>-664.58119999999997</v>
      </c>
    </row>
    <row r="1292" spans="1:23" hidden="1" x14ac:dyDescent="0.25">
      <c r="A1292" t="s">
        <v>3472</v>
      </c>
      <c r="B1292" s="3">
        <v>45902</v>
      </c>
      <c r="C1292" t="s">
        <v>1011</v>
      </c>
      <c r="D1292" t="s">
        <v>1785</v>
      </c>
      <c r="E1292" t="s">
        <v>1870</v>
      </c>
      <c r="F1292" s="4">
        <f>IF(ISBLANK(Sales_Fact[[#This Row],[Quantity]]),MEDIAN(Sales_Fact[Quantity]),Sales_Fact[[#This Row],[Quantity]])</f>
        <v>3</v>
      </c>
      <c r="G1292" s="1">
        <f>IF(ISBLANK(Sales_Fact[[#This Row],[Unit_Price]]),MEDIAN(Sales_Fact[Unit_Price]),Sales_Fact[[#This Row],[Unit_Price]])</f>
        <v>690.27</v>
      </c>
      <c r="H1292" s="2">
        <f>IF(ISBLANK(Sales_Fact[[#This Row],[Discount]]),MEDIAN(Sales_Fact[Discount]),Sales_Fact[[#This Row],[Discount]])</f>
        <v>7.0000000000000007E-2</v>
      </c>
      <c r="I1292" t="s">
        <v>1864</v>
      </c>
      <c r="J1292" s="1">
        <f>Sales_Fact[[#This Row],[Quantity2]]*Sales_Fact[[#This Row],[Unit_Price3]]*(1-Sales_Fact[[#This Row],[Discount4]])</f>
        <v>1925.8532999999998</v>
      </c>
      <c r="K1292" s="1">
        <f>Sales_Fact[[#This Row],[Quantity2]]*Sales_Fact[[#This Row],[Unit_Price3]]</f>
        <v>2070.81</v>
      </c>
      <c r="L1292" s="1">
        <f>Sales_Fact[[#This Row],[Gross Amount]]*Sales_Fact[[#This Row],[Discount4]]</f>
        <v>144.95670000000001</v>
      </c>
      <c r="M1292" s="1" t="str">
        <f>IF(Sales_Fact[[#This Row],[Total_Amount5]]&gt;1000,"High Value","Standard")</f>
        <v>High Value</v>
      </c>
      <c r="N1292" s="1" t="str">
        <f>_xlfn.XLOOKUP(D1292,Product_Dim!$A$2:$A$101,Product_Dim!$B$2:$B$101,"Not Found")</f>
        <v>Essential Oil Diffuser</v>
      </c>
      <c r="O1292" s="1" t="str">
        <f>_xlfn.XLOOKUP(D1292,Product_Dim!$A$2:$A$101,Product_Dim!$C$2:$C$101)</f>
        <v>Home</v>
      </c>
      <c r="P1292" s="1">
        <f>_xlfn.XLOOKUP(D1292,Product_Dim!$A$2:$A$101,Product_Dim!$H$2:$H$101)</f>
        <v>325.26</v>
      </c>
      <c r="Q1292" s="1" t="str">
        <f>_xlfn.XLOOKUP(C1292,'Customer_Dim'!$A$2:$A$501,'Customer_Dim'!$I$2:$I$501)</f>
        <v>Platinum</v>
      </c>
      <c r="R1292" s="1" t="str">
        <f>_xlfn.XLOOKUP(C1292,'Customer_Dim'!$A$2:$A$501,'Customer_Dim'!$D$2:$D$501)</f>
        <v>Male</v>
      </c>
      <c r="S1292" s="1" t="str">
        <f>_xlfn.XLOOKUP(C1292,'Customer_Dim'!$A$2:$A$501,'Customer_Dim'!$L$2:$L$501)</f>
        <v>Young</v>
      </c>
      <c r="T1292" s="1" t="str">
        <f>_xlfn.XLOOKUP(E1292,Store_Dim!$A$2:$A$21,Store_Dim!$C$2:$C$21)</f>
        <v>North</v>
      </c>
      <c r="U1292" s="1" t="str">
        <f>_xlfn.XLOOKUP(E1292,Store_Dim!$A$2:$A$21,Store_Dim!$E$2:$E$21)</f>
        <v>Outlet</v>
      </c>
      <c r="V1292" s="1">
        <f>Table8[[#This Row],[Cost]]*Table8[[#This Row],[Quantity]]</f>
        <v>975.78</v>
      </c>
      <c r="W1292" s="1">
        <f>Table8[[#This Row],[Total_Amount]]-Table8[[#This Row],[Total Cost]]</f>
        <v>950.07329999999979</v>
      </c>
    </row>
    <row r="1293" spans="1:23" hidden="1" x14ac:dyDescent="0.25">
      <c r="A1293" t="s">
        <v>2733</v>
      </c>
      <c r="B1293" s="3">
        <v>45265</v>
      </c>
      <c r="C1293" t="s">
        <v>1014</v>
      </c>
      <c r="D1293" t="s">
        <v>1668</v>
      </c>
      <c r="E1293" t="s">
        <v>1896</v>
      </c>
      <c r="F1293" s="4">
        <f>IF(ISBLANK(Sales_Fact[[#This Row],[Quantity]]),MEDIAN(Sales_Fact[Quantity]),Sales_Fact[[#This Row],[Quantity]])</f>
        <v>4</v>
      </c>
      <c r="G1293" s="1">
        <f>IF(ISBLANK(Sales_Fact[[#This Row],[Unit_Price]]),MEDIAN(Sales_Fact[Unit_Price]),Sales_Fact[[#This Row],[Unit_Price]])</f>
        <v>377.18</v>
      </c>
      <c r="H1293" s="2">
        <f>IF(ISBLANK(Sales_Fact[[#This Row],[Discount]]),MEDIAN(Sales_Fact[Discount]),Sales_Fact[[#This Row],[Discount]])</f>
        <v>0.24</v>
      </c>
      <c r="I1293" t="s">
        <v>1864</v>
      </c>
      <c r="J1293" s="1">
        <f>Sales_Fact[[#This Row],[Quantity2]]*Sales_Fact[[#This Row],[Unit_Price3]]*(1-Sales_Fact[[#This Row],[Discount4]])</f>
        <v>1146.6272000000001</v>
      </c>
      <c r="K1293" s="1">
        <f>Sales_Fact[[#This Row],[Quantity2]]*Sales_Fact[[#This Row],[Unit_Price3]]</f>
        <v>1508.72</v>
      </c>
      <c r="L1293" s="1">
        <f>Sales_Fact[[#This Row],[Gross Amount]]*Sales_Fact[[#This Row],[Discount4]]</f>
        <v>362.09280000000001</v>
      </c>
      <c r="M1293" s="1" t="str">
        <f>IF(Sales_Fact[[#This Row],[Total_Amount5]]&gt;1000,"High Value","Standard")</f>
        <v>High Value</v>
      </c>
      <c r="N1293" s="1" t="str">
        <f>_xlfn.XLOOKUP(D1293,Product_Dim!$A$2:$A$101,Product_Dim!$B$2:$B$101,"Not Found")</f>
        <v>Portable Power Bank</v>
      </c>
      <c r="O1293" s="1" t="str">
        <f>_xlfn.XLOOKUP(D1293,Product_Dim!$A$2:$A$101,Product_Dim!$C$2:$C$101)</f>
        <v>Electronics</v>
      </c>
      <c r="P1293" s="1">
        <f>_xlfn.XLOOKUP(D1293,Product_Dim!$A$2:$A$101,Product_Dim!$H$2:$H$101)</f>
        <v>326.06</v>
      </c>
      <c r="Q1293" s="1" t="str">
        <f>_xlfn.XLOOKUP(C1293,'Customer_Dim'!$A$2:$A$501,'Customer_Dim'!$I$2:$I$501)</f>
        <v>Platinum</v>
      </c>
      <c r="R1293" s="1" t="str">
        <f>_xlfn.XLOOKUP(C1293,'Customer_Dim'!$A$2:$A$501,'Customer_Dim'!$D$2:$D$501)</f>
        <v>Male</v>
      </c>
      <c r="S1293" s="1" t="str">
        <f>_xlfn.XLOOKUP(C1293,'Customer_Dim'!$A$2:$A$501,'Customer_Dim'!$L$2:$L$501)</f>
        <v>Senior</v>
      </c>
      <c r="T1293" s="1" t="str">
        <f>_xlfn.XLOOKUP(E1293,Store_Dim!$A$2:$A$21,Store_Dim!$C$2:$C$21)</f>
        <v>East</v>
      </c>
      <c r="U1293" s="1" t="str">
        <f>_xlfn.XLOOKUP(E1293,Store_Dim!$A$2:$A$21,Store_Dim!$E$2:$E$21)</f>
        <v>Flagship</v>
      </c>
      <c r="V1293" s="1">
        <f>Table8[[#This Row],[Cost]]*Table8[[#This Row],[Quantity]]</f>
        <v>1304.24</v>
      </c>
      <c r="W1293" s="1">
        <f>Table8[[#This Row],[Total_Amount]]-Table8[[#This Row],[Total Cost]]</f>
        <v>-157.61279999999988</v>
      </c>
    </row>
    <row r="1294" spans="1:23" hidden="1" x14ac:dyDescent="0.25">
      <c r="A1294" t="s">
        <v>2879</v>
      </c>
      <c r="B1294" s="3">
        <v>45432</v>
      </c>
      <c r="C1294" t="s">
        <v>1014</v>
      </c>
      <c r="D1294" t="s">
        <v>1617</v>
      </c>
      <c r="E1294" t="s">
        <v>1913</v>
      </c>
      <c r="F1294" s="4">
        <f>IF(ISBLANK(Sales_Fact[[#This Row],[Quantity]]),MEDIAN(Sales_Fact[Quantity]),Sales_Fact[[#This Row],[Quantity]])</f>
        <v>1</v>
      </c>
      <c r="G1294" s="1">
        <f>IF(ISBLANK(Sales_Fact[[#This Row],[Unit_Price]]),MEDIAN(Sales_Fact[Unit_Price]),Sales_Fact[[#This Row],[Unit_Price]])</f>
        <v>70.52</v>
      </c>
      <c r="H1294" s="2">
        <f>IF(ISBLANK(Sales_Fact[[#This Row],[Discount]]),MEDIAN(Sales_Fact[Discount]),Sales_Fact[[#This Row],[Discount]])</f>
        <v>0.08</v>
      </c>
      <c r="I1294" t="s">
        <v>1861</v>
      </c>
      <c r="J1294" s="1">
        <f>Sales_Fact[[#This Row],[Quantity2]]*Sales_Fact[[#This Row],[Unit_Price3]]*(1-Sales_Fact[[#This Row],[Discount4]])</f>
        <v>64.878399999999999</v>
      </c>
      <c r="K1294" s="1">
        <f>Sales_Fact[[#This Row],[Quantity2]]*Sales_Fact[[#This Row],[Unit_Price3]]</f>
        <v>70.52</v>
      </c>
      <c r="L1294" s="1">
        <f>Sales_Fact[[#This Row],[Gross Amount]]*Sales_Fact[[#This Row],[Discount4]]</f>
        <v>5.6415999999999995</v>
      </c>
      <c r="M1294" s="1" t="str">
        <f>IF(Sales_Fact[[#This Row],[Total_Amount5]]&gt;1000,"High Value","Standard")</f>
        <v>Standard</v>
      </c>
      <c r="N1294" s="1" t="str">
        <f>_xlfn.XLOOKUP(D1294,Product_Dim!$A$2:$A$101,Product_Dim!$B$2:$B$101,"Not Found")</f>
        <v>Carbon Fiber Tennis Racket</v>
      </c>
      <c r="O1294" s="1" t="str">
        <f>_xlfn.XLOOKUP(D1294,Product_Dim!$A$2:$A$101,Product_Dim!$C$2:$C$101)</f>
        <v>Sports</v>
      </c>
      <c r="P1294" s="1">
        <f>_xlfn.XLOOKUP(D1294,Product_Dim!$A$2:$A$101,Product_Dim!$H$2:$H$101)</f>
        <v>484.62</v>
      </c>
      <c r="Q1294" s="1" t="str">
        <f>_xlfn.XLOOKUP(C1294,'Customer_Dim'!$A$2:$A$501,'Customer_Dim'!$I$2:$I$501)</f>
        <v>Platinum</v>
      </c>
      <c r="R1294" s="1" t="str">
        <f>_xlfn.XLOOKUP(C1294,'Customer_Dim'!$A$2:$A$501,'Customer_Dim'!$D$2:$D$501)</f>
        <v>Male</v>
      </c>
      <c r="S1294" s="1" t="str">
        <f>_xlfn.XLOOKUP(C1294,'Customer_Dim'!$A$2:$A$501,'Customer_Dim'!$L$2:$L$501)</f>
        <v>Senior</v>
      </c>
      <c r="T1294" s="1" t="str">
        <f>_xlfn.XLOOKUP(E1294,Store_Dim!$A$2:$A$21,Store_Dim!$C$2:$C$21)</f>
        <v>North</v>
      </c>
      <c r="U1294" s="1" t="str">
        <f>_xlfn.XLOOKUP(E1294,Store_Dim!$A$2:$A$21,Store_Dim!$E$2:$E$21)</f>
        <v>Online</v>
      </c>
      <c r="V1294" s="1">
        <f>Table8[[#This Row],[Cost]]*Table8[[#This Row],[Quantity]]</f>
        <v>484.62</v>
      </c>
      <c r="W1294" s="1">
        <f>Table8[[#This Row],[Total_Amount]]-Table8[[#This Row],[Total Cost]]</f>
        <v>-419.74160000000001</v>
      </c>
    </row>
    <row r="1295" spans="1:23" hidden="1" x14ac:dyDescent="0.25">
      <c r="A1295" t="s">
        <v>3840</v>
      </c>
      <c r="B1295" s="3">
        <v>45525</v>
      </c>
      <c r="C1295" t="s">
        <v>1014</v>
      </c>
      <c r="D1295" t="s">
        <v>1707</v>
      </c>
      <c r="E1295" t="s">
        <v>1896</v>
      </c>
      <c r="F1295" s="4">
        <f>IF(ISBLANK(Sales_Fact[[#This Row],[Quantity]]),MEDIAN(Sales_Fact[Quantity]),Sales_Fact[[#This Row],[Quantity]])</f>
        <v>1</v>
      </c>
      <c r="G1295" s="1">
        <f>IF(ISBLANK(Sales_Fact[[#This Row],[Unit_Price]]),MEDIAN(Sales_Fact[Unit_Price]),Sales_Fact[[#This Row],[Unit_Price]])</f>
        <v>40.25</v>
      </c>
      <c r="H1295" s="2">
        <f>IF(ISBLANK(Sales_Fact[[#This Row],[Discount]]),MEDIAN(Sales_Fact[Discount]),Sales_Fact[[#This Row],[Discount]])</f>
        <v>0.1</v>
      </c>
      <c r="I1295" t="s">
        <v>1868</v>
      </c>
      <c r="J1295" s="1">
        <f>Sales_Fact[[#This Row],[Quantity2]]*Sales_Fact[[#This Row],[Unit_Price3]]*(1-Sales_Fact[[#This Row],[Discount4]])</f>
        <v>36.225000000000001</v>
      </c>
      <c r="K1295" s="1">
        <f>Sales_Fact[[#This Row],[Quantity2]]*Sales_Fact[[#This Row],[Unit_Price3]]</f>
        <v>40.25</v>
      </c>
      <c r="L1295" s="1">
        <f>Sales_Fact[[#This Row],[Gross Amount]]*Sales_Fact[[#This Row],[Discount4]]</f>
        <v>4.0250000000000004</v>
      </c>
      <c r="M1295" s="1" t="str">
        <f>IF(Sales_Fact[[#This Row],[Total_Amount5]]&gt;1000,"High Value","Standard")</f>
        <v>Standard</v>
      </c>
      <c r="N1295" s="1" t="str">
        <f>_xlfn.XLOOKUP(D1295,Product_Dim!$A$2:$A$101,Product_Dim!$B$2:$B$101,"Not Found")</f>
        <v>Rugby Ball</v>
      </c>
      <c r="O1295" s="1" t="str">
        <f>_xlfn.XLOOKUP(D1295,Product_Dim!$A$2:$A$101,Product_Dim!$C$2:$C$101)</f>
        <v>Sports</v>
      </c>
      <c r="P1295" s="1">
        <f>_xlfn.XLOOKUP(D1295,Product_Dim!$A$2:$A$101,Product_Dim!$H$2:$H$101)</f>
        <v>212.26</v>
      </c>
      <c r="Q1295" s="1" t="str">
        <f>_xlfn.XLOOKUP(C1295,'Customer_Dim'!$A$2:$A$501,'Customer_Dim'!$I$2:$I$501)</f>
        <v>Platinum</v>
      </c>
      <c r="R1295" s="1" t="str">
        <f>_xlfn.XLOOKUP(C1295,'Customer_Dim'!$A$2:$A$501,'Customer_Dim'!$D$2:$D$501)</f>
        <v>Male</v>
      </c>
      <c r="S1295" s="1" t="str">
        <f>_xlfn.XLOOKUP(C1295,'Customer_Dim'!$A$2:$A$501,'Customer_Dim'!$L$2:$L$501)</f>
        <v>Senior</v>
      </c>
      <c r="T1295" s="1" t="str">
        <f>_xlfn.XLOOKUP(E1295,Store_Dim!$A$2:$A$21,Store_Dim!$C$2:$C$21)</f>
        <v>East</v>
      </c>
      <c r="U1295" s="1" t="str">
        <f>_xlfn.XLOOKUP(E1295,Store_Dim!$A$2:$A$21,Store_Dim!$E$2:$E$21)</f>
        <v>Flagship</v>
      </c>
      <c r="V1295" s="1">
        <f>Table8[[#This Row],[Cost]]*Table8[[#This Row],[Quantity]]</f>
        <v>212.26</v>
      </c>
      <c r="W1295" s="1">
        <f>Table8[[#This Row],[Total_Amount]]-Table8[[#This Row],[Total Cost]]</f>
        <v>-176.035</v>
      </c>
    </row>
    <row r="1296" spans="1:23" x14ac:dyDescent="0.25">
      <c r="A1296" t="s">
        <v>2041</v>
      </c>
      <c r="B1296" s="3">
        <v>45494</v>
      </c>
      <c r="C1296" t="s">
        <v>1014</v>
      </c>
      <c r="D1296" t="s">
        <v>1698</v>
      </c>
      <c r="E1296" t="s">
        <v>1879</v>
      </c>
      <c r="F1296" s="4">
        <f>IF(ISBLANK(Sales_Fact[[#This Row],[Quantity]]),MEDIAN(Sales_Fact[Quantity]),Sales_Fact[[#This Row],[Quantity]])</f>
        <v>3</v>
      </c>
      <c r="G1296" s="21">
        <f>IF(ISBLANK(Sales_Fact[[#This Row],[Unit_Price]]),MEDIAN(Sales_Fact[Unit_Price]),Sales_Fact[[#This Row],[Unit_Price]])</f>
        <v>539.44000000000005</v>
      </c>
      <c r="H1296" s="2">
        <f>IF(ISBLANK(Sales_Fact[[#This Row],[Discount]]),MEDIAN(Sales_Fact[Discount]),Sales_Fact[[#This Row],[Discount]])</f>
        <v>0.05</v>
      </c>
      <c r="I1296" t="s">
        <v>1864</v>
      </c>
      <c r="J1296" s="21">
        <f>Sales_Fact[[#This Row],[Quantity2]]*Sales_Fact[[#This Row],[Unit_Price3]]*(1-Sales_Fact[[#This Row],[Discount4]])</f>
        <v>1537.404</v>
      </c>
      <c r="K1296" s="21">
        <f>Sales_Fact[[#This Row],[Quantity2]]*Sales_Fact[[#This Row],[Unit_Price3]]</f>
        <v>1618.3200000000002</v>
      </c>
      <c r="L1296" s="21">
        <f>Sales_Fact[[#This Row],[Gross Amount]]*Sales_Fact[[#This Row],[Discount4]]</f>
        <v>80.916000000000011</v>
      </c>
      <c r="M1296" s="1" t="str">
        <f>IF(Sales_Fact[[#This Row],[Total_Amount5]]&gt;1000,"High Value","Standard")</f>
        <v>High Value</v>
      </c>
      <c r="N1296" s="1" t="str">
        <f>_xlfn.XLOOKUP(D1296,Product_Dim!$A$2:$A$101,Product_Dim!$B$2:$B$101,"Not Found")</f>
        <v>Men's Roll-On Perfume</v>
      </c>
      <c r="O1296" s="1" t="str">
        <f>_xlfn.XLOOKUP(D1296,Product_Dim!$A$2:$A$101,Product_Dim!$C$2:$C$101)</f>
        <v>Beauty</v>
      </c>
      <c r="P1296" s="1">
        <f>_xlfn.XLOOKUP(D1296,Product_Dim!$A$2:$A$101,Product_Dim!$H$2:$H$101)</f>
        <v>43.29</v>
      </c>
      <c r="Q1296" s="1" t="str">
        <f>_xlfn.XLOOKUP(C1296,'Customer_Dim'!$A$2:$A$501,'Customer_Dim'!$I$2:$I$501)</f>
        <v>Platinum</v>
      </c>
      <c r="R1296" s="1" t="str">
        <f>_xlfn.XLOOKUP(C1296,'Customer_Dim'!$A$2:$A$501,'Customer_Dim'!$D$2:$D$501)</f>
        <v>Male</v>
      </c>
      <c r="S1296" s="1" t="str">
        <f>_xlfn.XLOOKUP(C1296,'Customer_Dim'!$A$2:$A$501,'Customer_Dim'!$L$2:$L$501)</f>
        <v>Senior</v>
      </c>
      <c r="T1296" s="1" t="str">
        <f>_xlfn.XLOOKUP(E1296,Store_Dim!$A$2:$A$21,Store_Dim!$C$2:$C$21)</f>
        <v>East</v>
      </c>
      <c r="U1296" s="1" t="str">
        <f>_xlfn.XLOOKUP(E1296,Store_Dim!$A$2:$A$21,Store_Dim!$E$2:$E$21)</f>
        <v>Flagship</v>
      </c>
      <c r="V1296" s="21">
        <f>Table8[[#This Row],[Cost]]*Table8[[#This Row],[Quantity]]</f>
        <v>129.87</v>
      </c>
      <c r="W1296" s="21">
        <f>Table8[[#This Row],[Total_Amount]]-Table8[[#This Row],[Total Cost]]</f>
        <v>1407.5340000000001</v>
      </c>
    </row>
    <row r="1297" spans="1:23" hidden="1" x14ac:dyDescent="0.25">
      <c r="A1297" t="s">
        <v>3009</v>
      </c>
      <c r="B1297" s="3">
        <v>45579</v>
      </c>
      <c r="C1297" t="s">
        <v>1014</v>
      </c>
      <c r="D1297" t="s">
        <v>1548</v>
      </c>
      <c r="E1297" t="s">
        <v>1874</v>
      </c>
      <c r="F1297" s="4">
        <f>IF(ISBLANK(Sales_Fact[[#This Row],[Quantity]]),MEDIAN(Sales_Fact[Quantity]),Sales_Fact[[#This Row],[Quantity]])</f>
        <v>3</v>
      </c>
      <c r="G1297" s="1">
        <f>IF(ISBLANK(Sales_Fact[[#This Row],[Unit_Price]]),MEDIAN(Sales_Fact[Unit_Price]),Sales_Fact[[#This Row],[Unit_Price]])</f>
        <v>543.49</v>
      </c>
      <c r="H1297" s="2">
        <f>IF(ISBLANK(Sales_Fact[[#This Row],[Discount]]),MEDIAN(Sales_Fact[Discount]),Sales_Fact[[#This Row],[Discount]])</f>
        <v>0.05</v>
      </c>
      <c r="I1297" t="s">
        <v>1864</v>
      </c>
      <c r="J1297" s="1">
        <f>Sales_Fact[[#This Row],[Quantity2]]*Sales_Fact[[#This Row],[Unit_Price3]]*(1-Sales_Fact[[#This Row],[Discount4]])</f>
        <v>1548.9465</v>
      </c>
      <c r="K1297" s="1">
        <f>Sales_Fact[[#This Row],[Quantity2]]*Sales_Fact[[#This Row],[Unit_Price3]]</f>
        <v>1630.47</v>
      </c>
      <c r="L1297" s="1">
        <f>Sales_Fact[[#This Row],[Gross Amount]]*Sales_Fact[[#This Row],[Discount4]]</f>
        <v>81.523500000000013</v>
      </c>
      <c r="M1297" s="1" t="str">
        <f>IF(Sales_Fact[[#This Row],[Total_Amount5]]&gt;1000,"High Value","Standard")</f>
        <v>High Value</v>
      </c>
      <c r="N1297" s="1" t="str">
        <f>_xlfn.XLOOKUP(D1297,Product_Dim!$A$2:$A$101,Product_Dim!$B$2:$B$101,"Not Found")</f>
        <v>Brother Laser Printer</v>
      </c>
      <c r="O1297" s="1" t="str">
        <f>_xlfn.XLOOKUP(D1297,Product_Dim!$A$2:$A$101,Product_Dim!$C$2:$C$101)</f>
        <v>Electronics</v>
      </c>
      <c r="P1297" s="1">
        <f>_xlfn.XLOOKUP(D1297,Product_Dim!$A$2:$A$101,Product_Dim!$H$2:$H$101)</f>
        <v>112.42</v>
      </c>
      <c r="Q1297" s="1" t="str">
        <f>_xlfn.XLOOKUP(C1297,'Customer_Dim'!$A$2:$A$501,'Customer_Dim'!$I$2:$I$501)</f>
        <v>Platinum</v>
      </c>
      <c r="R1297" s="1" t="str">
        <f>_xlfn.XLOOKUP(C1297,'Customer_Dim'!$A$2:$A$501,'Customer_Dim'!$D$2:$D$501)</f>
        <v>Male</v>
      </c>
      <c r="S1297" s="1" t="str">
        <f>_xlfn.XLOOKUP(C1297,'Customer_Dim'!$A$2:$A$501,'Customer_Dim'!$L$2:$L$501)</f>
        <v>Senior</v>
      </c>
      <c r="T1297" s="1" t="str">
        <f>_xlfn.XLOOKUP(E1297,Store_Dim!$A$2:$A$21,Store_Dim!$C$2:$C$21)</f>
        <v>South</v>
      </c>
      <c r="U1297" s="1" t="str">
        <f>_xlfn.XLOOKUP(E1297,Store_Dim!$A$2:$A$21,Store_Dim!$E$2:$E$21)</f>
        <v>Online</v>
      </c>
      <c r="V1297" s="1">
        <f>Table8[[#This Row],[Cost]]*Table8[[#This Row],[Quantity]]</f>
        <v>337.26</v>
      </c>
      <c r="W1297" s="1">
        <f>Table8[[#This Row],[Total_Amount]]-Table8[[#This Row],[Total Cost]]</f>
        <v>1211.6865</v>
      </c>
    </row>
    <row r="1298" spans="1:23" hidden="1" x14ac:dyDescent="0.25">
      <c r="A1298" t="s">
        <v>3769</v>
      </c>
      <c r="B1298" s="3">
        <v>45475</v>
      </c>
      <c r="C1298" t="s">
        <v>1014</v>
      </c>
      <c r="D1298" t="s">
        <v>1704</v>
      </c>
      <c r="E1298" t="s">
        <v>1881</v>
      </c>
      <c r="F1298" s="4">
        <f>IF(ISBLANK(Sales_Fact[[#This Row],[Quantity]]),MEDIAN(Sales_Fact[Quantity]),Sales_Fact[[#This Row],[Quantity]])</f>
        <v>4</v>
      </c>
      <c r="G1298" s="1">
        <f>IF(ISBLANK(Sales_Fact[[#This Row],[Unit_Price]]),MEDIAN(Sales_Fact[Unit_Price]),Sales_Fact[[#This Row],[Unit_Price]])</f>
        <v>547.21</v>
      </c>
      <c r="H1298" s="2">
        <f>IF(ISBLANK(Sales_Fact[[#This Row],[Discount]]),MEDIAN(Sales_Fact[Discount]),Sales_Fact[[#This Row],[Discount]])</f>
        <v>0.1</v>
      </c>
      <c r="I1298" t="s">
        <v>1861</v>
      </c>
      <c r="J1298" s="1">
        <f>Sales_Fact[[#This Row],[Quantity2]]*Sales_Fact[[#This Row],[Unit_Price3]]*(1-Sales_Fact[[#This Row],[Discount4]])</f>
        <v>1969.9560000000001</v>
      </c>
      <c r="K1298" s="1">
        <f>Sales_Fact[[#This Row],[Quantity2]]*Sales_Fact[[#This Row],[Unit_Price3]]</f>
        <v>2188.84</v>
      </c>
      <c r="L1298" s="1">
        <f>Sales_Fact[[#This Row],[Gross Amount]]*Sales_Fact[[#This Row],[Discount4]]</f>
        <v>218.88400000000001</v>
      </c>
      <c r="M1298" s="1" t="str">
        <f>IF(Sales_Fact[[#This Row],[Total_Amount5]]&gt;1000,"High Value","Standard")</f>
        <v>High Value</v>
      </c>
      <c r="N1298" s="1" t="str">
        <f>_xlfn.XLOOKUP(D1298,Product_Dim!$A$2:$A$101,Product_Dim!$B$2:$B$101,"Not Found")</f>
        <v>HDMI Cable – 2m</v>
      </c>
      <c r="O1298" s="1" t="str">
        <f>_xlfn.XLOOKUP(D1298,Product_Dim!$A$2:$A$101,Product_Dim!$C$2:$C$101)</f>
        <v>Electronics</v>
      </c>
      <c r="P1298" s="1">
        <f>_xlfn.XLOOKUP(D1298,Product_Dim!$A$2:$A$101,Product_Dim!$H$2:$H$101)</f>
        <v>88.49</v>
      </c>
      <c r="Q1298" s="1" t="str">
        <f>_xlfn.XLOOKUP(C1298,'Customer_Dim'!$A$2:$A$501,'Customer_Dim'!$I$2:$I$501)</f>
        <v>Platinum</v>
      </c>
      <c r="R1298" s="1" t="str">
        <f>_xlfn.XLOOKUP(C1298,'Customer_Dim'!$A$2:$A$501,'Customer_Dim'!$D$2:$D$501)</f>
        <v>Male</v>
      </c>
      <c r="S1298" s="1" t="str">
        <f>_xlfn.XLOOKUP(C1298,'Customer_Dim'!$A$2:$A$501,'Customer_Dim'!$L$2:$L$501)</f>
        <v>Senior</v>
      </c>
      <c r="T1298" s="1" t="str">
        <f>_xlfn.XLOOKUP(E1298,Store_Dim!$A$2:$A$21,Store_Dim!$C$2:$C$21)</f>
        <v>South</v>
      </c>
      <c r="U1298" s="1" t="str">
        <f>_xlfn.XLOOKUP(E1298,Store_Dim!$A$2:$A$21,Store_Dim!$E$2:$E$21)</f>
        <v>Outlet</v>
      </c>
      <c r="V1298" s="1">
        <f>Table8[[#This Row],[Cost]]*Table8[[#This Row],[Quantity]]</f>
        <v>353.96</v>
      </c>
      <c r="W1298" s="1">
        <f>Table8[[#This Row],[Total_Amount]]-Table8[[#This Row],[Total Cost]]</f>
        <v>1615.9960000000001</v>
      </c>
    </row>
    <row r="1299" spans="1:23" hidden="1" x14ac:dyDescent="0.25">
      <c r="A1299" t="s">
        <v>3443</v>
      </c>
      <c r="B1299" s="3">
        <v>45252</v>
      </c>
      <c r="C1299" t="s">
        <v>1014</v>
      </c>
      <c r="D1299" t="s">
        <v>1641</v>
      </c>
      <c r="E1299" t="s">
        <v>1904</v>
      </c>
      <c r="F1299" s="4">
        <f>IF(ISBLANK(Sales_Fact[[#This Row],[Quantity]]),MEDIAN(Sales_Fact[Quantity]),Sales_Fact[[#This Row],[Quantity]])</f>
        <v>2</v>
      </c>
      <c r="G1299" s="1">
        <f>IF(ISBLANK(Sales_Fact[[#This Row],[Unit_Price]]),MEDIAN(Sales_Fact[Unit_Price]),Sales_Fact[[#This Row],[Unit_Price]])</f>
        <v>892.46</v>
      </c>
      <c r="H1299" s="2">
        <f>IF(ISBLANK(Sales_Fact[[#This Row],[Discount]]),MEDIAN(Sales_Fact[Discount]),Sales_Fact[[#This Row],[Discount]])</f>
        <v>7.0000000000000007E-2</v>
      </c>
      <c r="I1299" t="s">
        <v>1861</v>
      </c>
      <c r="J1299" s="1">
        <f>Sales_Fact[[#This Row],[Quantity2]]*Sales_Fact[[#This Row],[Unit_Price3]]*(1-Sales_Fact[[#This Row],[Discount4]])</f>
        <v>1659.9756</v>
      </c>
      <c r="K1299" s="1">
        <f>Sales_Fact[[#This Row],[Quantity2]]*Sales_Fact[[#This Row],[Unit_Price3]]</f>
        <v>1784.92</v>
      </c>
      <c r="L1299" s="1">
        <f>Sales_Fact[[#This Row],[Gross Amount]]*Sales_Fact[[#This Row],[Discount4]]</f>
        <v>124.94440000000002</v>
      </c>
      <c r="M1299" s="1" t="str">
        <f>IF(Sales_Fact[[#This Row],[Total_Amount5]]&gt;1000,"High Value","Standard")</f>
        <v>High Value</v>
      </c>
      <c r="N1299" s="1" t="str">
        <f>_xlfn.XLOOKUP(D1299,Product_Dim!$A$2:$A$101,Product_Dim!$B$2:$B$101,"Not Found")</f>
        <v>Stainless Steel Cutlery Set</v>
      </c>
      <c r="O1299" s="1" t="str">
        <f>_xlfn.XLOOKUP(D1299,Product_Dim!$A$2:$A$101,Product_Dim!$C$2:$C$101)</f>
        <v>Home</v>
      </c>
      <c r="P1299" s="1">
        <f>_xlfn.XLOOKUP(D1299,Product_Dim!$A$2:$A$101,Product_Dim!$H$2:$H$101)</f>
        <v>19.52</v>
      </c>
      <c r="Q1299" s="1" t="str">
        <f>_xlfn.XLOOKUP(C1299,'Customer_Dim'!$A$2:$A$501,'Customer_Dim'!$I$2:$I$501)</f>
        <v>Platinum</v>
      </c>
      <c r="R1299" s="1" t="str">
        <f>_xlfn.XLOOKUP(C1299,'Customer_Dim'!$A$2:$A$501,'Customer_Dim'!$D$2:$D$501)</f>
        <v>Male</v>
      </c>
      <c r="S1299" s="1" t="str">
        <f>_xlfn.XLOOKUP(C1299,'Customer_Dim'!$A$2:$A$501,'Customer_Dim'!$L$2:$L$501)</f>
        <v>Senior</v>
      </c>
      <c r="T1299" s="1" t="str">
        <f>_xlfn.XLOOKUP(E1299,Store_Dim!$A$2:$A$21,Store_Dim!$C$2:$C$21)</f>
        <v>East</v>
      </c>
      <c r="U1299" s="1" t="str">
        <f>_xlfn.XLOOKUP(E1299,Store_Dim!$A$2:$A$21,Store_Dim!$E$2:$E$21)</f>
        <v>Online</v>
      </c>
      <c r="V1299" s="1">
        <f>Table8[[#This Row],[Cost]]*Table8[[#This Row],[Quantity]]</f>
        <v>39.04</v>
      </c>
      <c r="W1299" s="1">
        <f>Table8[[#This Row],[Total_Amount]]-Table8[[#This Row],[Total Cost]]</f>
        <v>1620.9356</v>
      </c>
    </row>
    <row r="1300" spans="1:23" hidden="1" x14ac:dyDescent="0.25">
      <c r="A1300" t="s">
        <v>1882</v>
      </c>
      <c r="B1300" s="3">
        <v>45801</v>
      </c>
      <c r="C1300" t="s">
        <v>1017</v>
      </c>
      <c r="D1300" t="s">
        <v>1668</v>
      </c>
      <c r="E1300" t="s">
        <v>1883</v>
      </c>
      <c r="F1300" s="4">
        <f>IF(ISBLANK(Sales_Fact[[#This Row],[Quantity]]),MEDIAN(Sales_Fact[Quantity]),Sales_Fact[[#This Row],[Quantity]])</f>
        <v>2</v>
      </c>
      <c r="G1300" s="1">
        <f>IF(ISBLANK(Sales_Fact[[#This Row],[Unit_Price]]),MEDIAN(Sales_Fact[Unit_Price]),Sales_Fact[[#This Row],[Unit_Price]])</f>
        <v>853.41</v>
      </c>
      <c r="H1300" s="2">
        <f>IF(ISBLANK(Sales_Fact[[#This Row],[Discount]]),MEDIAN(Sales_Fact[Discount]),Sales_Fact[[#This Row],[Discount]])</f>
        <v>0.25</v>
      </c>
      <c r="I1300" t="s">
        <v>1861</v>
      </c>
      <c r="J1300" s="1">
        <f>Sales_Fact[[#This Row],[Quantity2]]*Sales_Fact[[#This Row],[Unit_Price3]]*(1-Sales_Fact[[#This Row],[Discount4]])</f>
        <v>1280.115</v>
      </c>
      <c r="K1300" s="1">
        <f>Sales_Fact[[#This Row],[Quantity2]]*Sales_Fact[[#This Row],[Unit_Price3]]</f>
        <v>1706.82</v>
      </c>
      <c r="L1300" s="1">
        <f>Sales_Fact[[#This Row],[Gross Amount]]*Sales_Fact[[#This Row],[Discount4]]</f>
        <v>426.70499999999998</v>
      </c>
      <c r="M1300" s="1" t="str">
        <f>IF(Sales_Fact[[#This Row],[Total_Amount5]]&gt;1000,"High Value","Standard")</f>
        <v>High Value</v>
      </c>
      <c r="N1300" s="1" t="str">
        <f>_xlfn.XLOOKUP(D1300,Product_Dim!$A$2:$A$101,Product_Dim!$B$2:$B$101,"Not Found")</f>
        <v>Portable Power Bank</v>
      </c>
      <c r="O1300" s="1" t="str">
        <f>_xlfn.XLOOKUP(D1300,Product_Dim!$A$2:$A$101,Product_Dim!$C$2:$C$101)</f>
        <v>Electronics</v>
      </c>
      <c r="P1300" s="1">
        <f>_xlfn.XLOOKUP(D1300,Product_Dim!$A$2:$A$101,Product_Dim!$H$2:$H$101)</f>
        <v>326.06</v>
      </c>
      <c r="Q1300" s="1" t="str">
        <f>_xlfn.XLOOKUP(C1300,'Customer_Dim'!$A$2:$A$501,'Customer_Dim'!$I$2:$I$501)</f>
        <v>Bronze</v>
      </c>
      <c r="R1300" s="1" t="str">
        <f>_xlfn.XLOOKUP(C1300,'Customer_Dim'!$A$2:$A$501,'Customer_Dim'!$D$2:$D$501)</f>
        <v>Female</v>
      </c>
      <c r="S1300" s="1" t="str">
        <f>_xlfn.XLOOKUP(C1300,'Customer_Dim'!$A$2:$A$501,'Customer_Dim'!$L$2:$L$501)</f>
        <v>Middle Age</v>
      </c>
      <c r="T1300" s="1" t="str">
        <f>_xlfn.XLOOKUP(E1300,Store_Dim!$A$2:$A$21,Store_Dim!$C$2:$C$21)</f>
        <v>North</v>
      </c>
      <c r="U1300" s="1" t="str">
        <f>_xlfn.XLOOKUP(E1300,Store_Dim!$A$2:$A$21,Store_Dim!$E$2:$E$21)</f>
        <v>Flagship</v>
      </c>
      <c r="V1300" s="1">
        <f>Table8[[#This Row],[Cost]]*Table8[[#This Row],[Quantity]]</f>
        <v>652.12</v>
      </c>
      <c r="W1300" s="1">
        <f>Table8[[#This Row],[Total_Amount]]-Table8[[#This Row],[Total Cost]]</f>
        <v>627.995</v>
      </c>
    </row>
    <row r="1301" spans="1:23" x14ac:dyDescent="0.25">
      <c r="A1301" t="s">
        <v>2739</v>
      </c>
      <c r="B1301" s="3">
        <v>45484</v>
      </c>
      <c r="C1301" t="s">
        <v>1017</v>
      </c>
      <c r="D1301" t="s">
        <v>1731</v>
      </c>
      <c r="E1301" t="s">
        <v>1901</v>
      </c>
      <c r="F1301" s="4">
        <f>IF(ISBLANK(Sales_Fact[[#This Row],[Quantity]]),MEDIAN(Sales_Fact[Quantity]),Sales_Fact[[#This Row],[Quantity]])</f>
        <v>1</v>
      </c>
      <c r="G1301" s="21">
        <f>IF(ISBLANK(Sales_Fact[[#This Row],[Unit_Price]]),MEDIAN(Sales_Fact[Unit_Price]),Sales_Fact[[#This Row],[Unit_Price]])</f>
        <v>162.13999999999999</v>
      </c>
      <c r="H1301" s="2">
        <f>IF(ISBLANK(Sales_Fact[[#This Row],[Discount]]),MEDIAN(Sales_Fact[Discount]),Sales_Fact[[#This Row],[Discount]])</f>
        <v>7.0000000000000007E-2</v>
      </c>
      <c r="I1301" t="s">
        <v>1861</v>
      </c>
      <c r="J1301" s="21">
        <f>Sales_Fact[[#This Row],[Quantity2]]*Sales_Fact[[#This Row],[Unit_Price3]]*(1-Sales_Fact[[#This Row],[Discount4]])</f>
        <v>150.79019999999997</v>
      </c>
      <c r="K1301" s="21">
        <f>Sales_Fact[[#This Row],[Quantity2]]*Sales_Fact[[#This Row],[Unit_Price3]]</f>
        <v>162.13999999999999</v>
      </c>
      <c r="L1301" s="21">
        <f>Sales_Fact[[#This Row],[Gross Amount]]*Sales_Fact[[#This Row],[Discount4]]</f>
        <v>11.3498</v>
      </c>
      <c r="M1301" s="1" t="str">
        <f>IF(Sales_Fact[[#This Row],[Total_Amount5]]&gt;1000,"High Value","Standard")</f>
        <v>Standard</v>
      </c>
      <c r="N1301" s="1" t="str">
        <f>_xlfn.XLOOKUP(D1301,Product_Dim!$A$2:$A$101,Product_Dim!$B$2:$B$101,"Not Found")</f>
        <v>Luxury Perfume Spray</v>
      </c>
      <c r="O1301" s="1" t="str">
        <f>_xlfn.XLOOKUP(D1301,Product_Dim!$A$2:$A$101,Product_Dim!$C$2:$C$101)</f>
        <v>Beauty</v>
      </c>
      <c r="P1301" s="1">
        <f>_xlfn.XLOOKUP(D1301,Product_Dim!$A$2:$A$101,Product_Dim!$H$2:$H$101)</f>
        <v>482.75</v>
      </c>
      <c r="Q1301" s="1" t="str">
        <f>_xlfn.XLOOKUP(C1301,'Customer_Dim'!$A$2:$A$501,'Customer_Dim'!$I$2:$I$501)</f>
        <v>Bronze</v>
      </c>
      <c r="R1301" s="1" t="str">
        <f>_xlfn.XLOOKUP(C1301,'Customer_Dim'!$A$2:$A$501,'Customer_Dim'!$D$2:$D$501)</f>
        <v>Female</v>
      </c>
      <c r="S1301" s="1" t="str">
        <f>_xlfn.XLOOKUP(C1301,'Customer_Dim'!$A$2:$A$501,'Customer_Dim'!$L$2:$L$501)</f>
        <v>Middle Age</v>
      </c>
      <c r="T1301" s="1" t="str">
        <f>_xlfn.XLOOKUP(E1301,Store_Dim!$A$2:$A$21,Store_Dim!$C$2:$C$21)</f>
        <v>East</v>
      </c>
      <c r="U1301" s="1" t="str">
        <f>_xlfn.XLOOKUP(E1301,Store_Dim!$A$2:$A$21,Store_Dim!$E$2:$E$21)</f>
        <v>Online</v>
      </c>
      <c r="V1301" s="21">
        <f>Table8[[#This Row],[Cost]]*Table8[[#This Row],[Quantity]]</f>
        <v>482.75</v>
      </c>
      <c r="W1301" s="21">
        <f>Table8[[#This Row],[Total_Amount]]-Table8[[#This Row],[Total Cost]]</f>
        <v>-331.95980000000003</v>
      </c>
    </row>
    <row r="1302" spans="1:23" hidden="1" x14ac:dyDescent="0.25">
      <c r="A1302" t="s">
        <v>1979</v>
      </c>
      <c r="B1302" s="3">
        <v>45556</v>
      </c>
      <c r="C1302" t="s">
        <v>1020</v>
      </c>
      <c r="D1302" t="s">
        <v>1848</v>
      </c>
      <c r="E1302" t="s">
        <v>1904</v>
      </c>
      <c r="F1302" s="4">
        <f>IF(ISBLANK(Sales_Fact[[#This Row],[Quantity]]),MEDIAN(Sales_Fact[Quantity]),Sales_Fact[[#This Row],[Quantity]])</f>
        <v>1</v>
      </c>
      <c r="G1302" s="1">
        <f>IF(ISBLANK(Sales_Fact[[#This Row],[Unit_Price]]),MEDIAN(Sales_Fact[Unit_Price]),Sales_Fact[[#This Row],[Unit_Price]])</f>
        <v>893.14</v>
      </c>
      <c r="H1302" s="2">
        <f>IF(ISBLANK(Sales_Fact[[#This Row],[Discount]]),MEDIAN(Sales_Fact[Discount]),Sales_Fact[[#This Row],[Discount]])</f>
        <v>0.09</v>
      </c>
      <c r="I1302" t="s">
        <v>1868</v>
      </c>
      <c r="J1302" s="1">
        <f>Sales_Fact[[#This Row],[Quantity2]]*Sales_Fact[[#This Row],[Unit_Price3]]*(1-Sales_Fact[[#This Row],[Discount4]])</f>
        <v>812.75739999999996</v>
      </c>
      <c r="K1302" s="1">
        <f>Sales_Fact[[#This Row],[Quantity2]]*Sales_Fact[[#This Row],[Unit_Price3]]</f>
        <v>893.14</v>
      </c>
      <c r="L1302" s="1">
        <f>Sales_Fact[[#This Row],[Gross Amount]]*Sales_Fact[[#This Row],[Discount4]]</f>
        <v>80.382599999999996</v>
      </c>
      <c r="M1302" s="1" t="str">
        <f>IF(Sales_Fact[[#This Row],[Total_Amount5]]&gt;1000,"High Value","Standard")</f>
        <v>Standard</v>
      </c>
      <c r="N1302" s="1" t="str">
        <f>_xlfn.XLOOKUP(D1302,Product_Dim!$A$2:$A$101,Product_Dim!$B$2:$B$101,"Not Found")</f>
        <v>Stainless Steel Cookware Set</v>
      </c>
      <c r="O1302" s="1" t="str">
        <f>_xlfn.XLOOKUP(D1302,Product_Dim!$A$2:$A$101,Product_Dim!$C$2:$C$101)</f>
        <v>Home</v>
      </c>
      <c r="P1302" s="1">
        <f>_xlfn.XLOOKUP(D1302,Product_Dim!$A$2:$A$101,Product_Dim!$H$2:$H$101)</f>
        <v>201.41</v>
      </c>
      <c r="Q1302" s="1" t="str">
        <f>_xlfn.XLOOKUP(C1302,'Customer_Dim'!$A$2:$A$501,'Customer_Dim'!$I$2:$I$501)</f>
        <v>Bronze</v>
      </c>
      <c r="R1302" s="1" t="str">
        <f>_xlfn.XLOOKUP(C1302,'Customer_Dim'!$A$2:$A$501,'Customer_Dim'!$D$2:$D$501)</f>
        <v>Female</v>
      </c>
      <c r="S1302" s="1" t="str">
        <f>_xlfn.XLOOKUP(C1302,'Customer_Dim'!$A$2:$A$501,'Customer_Dim'!$L$2:$L$501)</f>
        <v>Young</v>
      </c>
      <c r="T1302" s="1" t="str">
        <f>_xlfn.XLOOKUP(E1302,Store_Dim!$A$2:$A$21,Store_Dim!$C$2:$C$21)</f>
        <v>East</v>
      </c>
      <c r="U1302" s="1" t="str">
        <f>_xlfn.XLOOKUP(E1302,Store_Dim!$A$2:$A$21,Store_Dim!$E$2:$E$21)</f>
        <v>Online</v>
      </c>
      <c r="V1302" s="1">
        <f>Table8[[#This Row],[Cost]]*Table8[[#This Row],[Quantity]]</f>
        <v>201.41</v>
      </c>
      <c r="W1302" s="1">
        <f>Table8[[#This Row],[Total_Amount]]-Table8[[#This Row],[Total Cost]]</f>
        <v>611.34739999999999</v>
      </c>
    </row>
    <row r="1303" spans="1:23" hidden="1" x14ac:dyDescent="0.25">
      <c r="A1303" t="s">
        <v>3170</v>
      </c>
      <c r="B1303" s="3">
        <v>45876</v>
      </c>
      <c r="C1303" t="s">
        <v>1020</v>
      </c>
      <c r="D1303" t="s">
        <v>1638</v>
      </c>
      <c r="E1303" t="s">
        <v>1892</v>
      </c>
      <c r="F1303" s="4">
        <f>IF(ISBLANK(Sales_Fact[[#This Row],[Quantity]]),MEDIAN(Sales_Fact[Quantity]),Sales_Fact[[#This Row],[Quantity]])</f>
        <v>4</v>
      </c>
      <c r="G1303" s="1">
        <f>IF(ISBLANK(Sales_Fact[[#This Row],[Unit_Price]]),MEDIAN(Sales_Fact[Unit_Price]),Sales_Fact[[#This Row],[Unit_Price]])</f>
        <v>349.07</v>
      </c>
      <c r="H1303" s="2">
        <f>IF(ISBLANK(Sales_Fact[[#This Row],[Discount]]),MEDIAN(Sales_Fact[Discount]),Sales_Fact[[#This Row],[Discount]])</f>
        <v>0.28000000000000003</v>
      </c>
      <c r="I1303" t="s">
        <v>1864</v>
      </c>
      <c r="J1303" s="1">
        <f>Sales_Fact[[#This Row],[Quantity2]]*Sales_Fact[[#This Row],[Unit_Price3]]*(1-Sales_Fact[[#This Row],[Discount4]])</f>
        <v>1005.3216</v>
      </c>
      <c r="K1303" s="1">
        <f>Sales_Fact[[#This Row],[Quantity2]]*Sales_Fact[[#This Row],[Unit_Price3]]</f>
        <v>1396.28</v>
      </c>
      <c r="L1303" s="1">
        <f>Sales_Fact[[#This Row],[Gross Amount]]*Sales_Fact[[#This Row],[Discount4]]</f>
        <v>390.95840000000004</v>
      </c>
      <c r="M1303" s="1" t="str">
        <f>IF(Sales_Fact[[#This Row],[Total_Amount5]]&gt;1000,"High Value","Standard")</f>
        <v>High Value</v>
      </c>
      <c r="N1303" s="1" t="str">
        <f>_xlfn.XLOOKUP(D1303,Product_Dim!$A$2:$A$101,Product_Dim!$B$2:$B$101,"Not Found")</f>
        <v>Fabric Sofa Throw Blanket</v>
      </c>
      <c r="O1303" s="1" t="str">
        <f>_xlfn.XLOOKUP(D1303,Product_Dim!$A$2:$A$101,Product_Dim!$C$2:$C$101)</f>
        <v>Home</v>
      </c>
      <c r="P1303" s="1">
        <f>_xlfn.XLOOKUP(D1303,Product_Dim!$A$2:$A$101,Product_Dim!$H$2:$H$101)</f>
        <v>218.48</v>
      </c>
      <c r="Q1303" s="1" t="str">
        <f>_xlfn.XLOOKUP(C1303,'Customer_Dim'!$A$2:$A$501,'Customer_Dim'!$I$2:$I$501)</f>
        <v>Bronze</v>
      </c>
      <c r="R1303" s="1" t="str">
        <f>_xlfn.XLOOKUP(C1303,'Customer_Dim'!$A$2:$A$501,'Customer_Dim'!$D$2:$D$501)</f>
        <v>Female</v>
      </c>
      <c r="S1303" s="1" t="str">
        <f>_xlfn.XLOOKUP(C1303,'Customer_Dim'!$A$2:$A$501,'Customer_Dim'!$L$2:$L$501)</f>
        <v>Young</v>
      </c>
      <c r="T1303" s="1" t="str">
        <f>_xlfn.XLOOKUP(E1303,Store_Dim!$A$2:$A$21,Store_Dim!$C$2:$C$21)</f>
        <v>East</v>
      </c>
      <c r="U1303" s="1" t="str">
        <f>_xlfn.XLOOKUP(E1303,Store_Dim!$A$2:$A$21,Store_Dim!$E$2:$E$21)</f>
        <v>Online</v>
      </c>
      <c r="V1303" s="1">
        <f>Table8[[#This Row],[Cost]]*Table8[[#This Row],[Quantity]]</f>
        <v>873.92</v>
      </c>
      <c r="W1303" s="1">
        <f>Table8[[#This Row],[Total_Amount]]-Table8[[#This Row],[Total Cost]]</f>
        <v>131.40160000000003</v>
      </c>
    </row>
    <row r="1304" spans="1:23" hidden="1" x14ac:dyDescent="0.25">
      <c r="A1304" t="s">
        <v>3556</v>
      </c>
      <c r="B1304" s="3">
        <v>45843</v>
      </c>
      <c r="C1304" t="s">
        <v>1020</v>
      </c>
      <c r="D1304" t="s">
        <v>1683</v>
      </c>
      <c r="E1304" t="s">
        <v>1890</v>
      </c>
      <c r="F1304" s="4">
        <f>IF(ISBLANK(Sales_Fact[[#This Row],[Quantity]]),MEDIAN(Sales_Fact[Quantity]),Sales_Fact[[#This Row],[Quantity]])</f>
        <v>1</v>
      </c>
      <c r="G1304" s="1">
        <f>IF(ISBLANK(Sales_Fact[[#This Row],[Unit_Price]]),MEDIAN(Sales_Fact[Unit_Price]),Sales_Fact[[#This Row],[Unit_Price]])</f>
        <v>747.9</v>
      </c>
      <c r="H1304" s="2">
        <f>IF(ISBLANK(Sales_Fact[[#This Row],[Discount]]),MEDIAN(Sales_Fact[Discount]),Sales_Fact[[#This Row],[Discount]])</f>
        <v>0.21</v>
      </c>
      <c r="I1304" t="s">
        <v>1868</v>
      </c>
      <c r="J1304" s="1">
        <f>Sales_Fact[[#This Row],[Quantity2]]*Sales_Fact[[#This Row],[Unit_Price3]]*(1-Sales_Fact[[#This Row],[Discount4]])</f>
        <v>590.84100000000001</v>
      </c>
      <c r="K1304" s="1">
        <f>Sales_Fact[[#This Row],[Quantity2]]*Sales_Fact[[#This Row],[Unit_Price3]]</f>
        <v>747.9</v>
      </c>
      <c r="L1304" s="1">
        <f>Sales_Fact[[#This Row],[Gross Amount]]*Sales_Fact[[#This Row],[Discount4]]</f>
        <v>157.059</v>
      </c>
      <c r="M1304" s="1" t="str">
        <f>IF(Sales_Fact[[#This Row],[Total_Amount5]]&gt;1000,"High Value","Standard")</f>
        <v>Standard</v>
      </c>
      <c r="N1304" s="1" t="str">
        <f>_xlfn.XLOOKUP(D1304,Product_Dim!$A$2:$A$101,Product_Dim!$B$2:$B$101,"Not Found")</f>
        <v>Adjustable Jump Rope</v>
      </c>
      <c r="O1304" s="1" t="str">
        <f>_xlfn.XLOOKUP(D1304,Product_Dim!$A$2:$A$101,Product_Dim!$C$2:$C$101)</f>
        <v>Sports</v>
      </c>
      <c r="P1304" s="1">
        <f>_xlfn.XLOOKUP(D1304,Product_Dim!$A$2:$A$101,Product_Dim!$H$2:$H$101)</f>
        <v>167.12</v>
      </c>
      <c r="Q1304" s="1" t="str">
        <f>_xlfn.XLOOKUP(C1304,'Customer_Dim'!$A$2:$A$501,'Customer_Dim'!$I$2:$I$501)</f>
        <v>Bronze</v>
      </c>
      <c r="R1304" s="1" t="str">
        <f>_xlfn.XLOOKUP(C1304,'Customer_Dim'!$A$2:$A$501,'Customer_Dim'!$D$2:$D$501)</f>
        <v>Female</v>
      </c>
      <c r="S1304" s="1" t="str">
        <f>_xlfn.XLOOKUP(C1304,'Customer_Dim'!$A$2:$A$501,'Customer_Dim'!$L$2:$L$501)</f>
        <v>Young</v>
      </c>
      <c r="T1304" s="1" t="str">
        <f>_xlfn.XLOOKUP(E1304,Store_Dim!$A$2:$A$21,Store_Dim!$C$2:$C$21)</f>
        <v>South</v>
      </c>
      <c r="U1304" s="1" t="str">
        <f>_xlfn.XLOOKUP(E1304,Store_Dim!$A$2:$A$21,Store_Dim!$E$2:$E$21)</f>
        <v>Flagship</v>
      </c>
      <c r="V1304" s="1">
        <f>Table8[[#This Row],[Cost]]*Table8[[#This Row],[Quantity]]</f>
        <v>167.12</v>
      </c>
      <c r="W1304" s="1">
        <f>Table8[[#This Row],[Total_Amount]]-Table8[[#This Row],[Total Cost]]</f>
        <v>423.721</v>
      </c>
    </row>
    <row r="1305" spans="1:23" x14ac:dyDescent="0.25">
      <c r="A1305" t="s">
        <v>2215</v>
      </c>
      <c r="B1305" s="3">
        <v>45756</v>
      </c>
      <c r="C1305" t="s">
        <v>1023</v>
      </c>
      <c r="D1305" t="s">
        <v>1567</v>
      </c>
      <c r="E1305" t="s">
        <v>1879</v>
      </c>
      <c r="F1305" s="4">
        <f>IF(ISBLANK(Sales_Fact[[#This Row],[Quantity]]),MEDIAN(Sales_Fact[Quantity]),Sales_Fact[[#This Row],[Quantity]])</f>
        <v>3</v>
      </c>
      <c r="G1305" s="21">
        <f>IF(ISBLANK(Sales_Fact[[#This Row],[Unit_Price]]),MEDIAN(Sales_Fact[Unit_Price]),Sales_Fact[[#This Row],[Unit_Price]])</f>
        <v>438.92</v>
      </c>
      <c r="H1305" s="2">
        <f>IF(ISBLANK(Sales_Fact[[#This Row],[Discount]]),MEDIAN(Sales_Fact[Discount]),Sales_Fact[[#This Row],[Discount]])</f>
        <v>0.21</v>
      </c>
      <c r="I1305" t="s">
        <v>1861</v>
      </c>
      <c r="J1305" s="21">
        <f>Sales_Fact[[#This Row],[Quantity2]]*Sales_Fact[[#This Row],[Unit_Price3]]*(1-Sales_Fact[[#This Row],[Discount4]])</f>
        <v>1040.2404000000001</v>
      </c>
      <c r="K1305" s="21">
        <f>Sales_Fact[[#This Row],[Quantity2]]*Sales_Fact[[#This Row],[Unit_Price3]]</f>
        <v>1316.76</v>
      </c>
      <c r="L1305" s="21">
        <f>Sales_Fact[[#This Row],[Gross Amount]]*Sales_Fact[[#This Row],[Discount4]]</f>
        <v>276.51959999999997</v>
      </c>
      <c r="M1305" s="1" t="str">
        <f>IF(Sales_Fact[[#This Row],[Total_Amount5]]&gt;1000,"High Value","Standard")</f>
        <v>High Value</v>
      </c>
      <c r="N1305" s="1" t="str">
        <f>_xlfn.XLOOKUP(D1305,Product_Dim!$A$2:$A$101,Product_Dim!$B$2:$B$101,"Not Found")</f>
        <v>Herbal Face Moisturizer</v>
      </c>
      <c r="O1305" s="1" t="str">
        <f>_xlfn.XLOOKUP(D1305,Product_Dim!$A$2:$A$101,Product_Dim!$C$2:$C$101)</f>
        <v>Beauty</v>
      </c>
      <c r="P1305" s="1">
        <f>_xlfn.XLOOKUP(D1305,Product_Dim!$A$2:$A$101,Product_Dim!$H$2:$H$101)</f>
        <v>312.8</v>
      </c>
      <c r="Q1305" s="1" t="str">
        <f>_xlfn.XLOOKUP(C1305,'Customer_Dim'!$A$2:$A$501,'Customer_Dim'!$I$2:$I$501)</f>
        <v>Bronze</v>
      </c>
      <c r="R1305" s="1" t="str">
        <f>_xlfn.XLOOKUP(C1305,'Customer_Dim'!$A$2:$A$501,'Customer_Dim'!$D$2:$D$501)</f>
        <v>Male</v>
      </c>
      <c r="S1305" s="1" t="str">
        <f>_xlfn.XLOOKUP(C1305,'Customer_Dim'!$A$2:$A$501,'Customer_Dim'!$L$2:$L$501)</f>
        <v>Senior</v>
      </c>
      <c r="T1305" s="1" t="str">
        <f>_xlfn.XLOOKUP(E1305,Store_Dim!$A$2:$A$21,Store_Dim!$C$2:$C$21)</f>
        <v>East</v>
      </c>
      <c r="U1305" s="1" t="str">
        <f>_xlfn.XLOOKUP(E1305,Store_Dim!$A$2:$A$21,Store_Dim!$E$2:$E$21)</f>
        <v>Flagship</v>
      </c>
      <c r="V1305" s="21">
        <f>Table8[[#This Row],[Cost]]*Table8[[#This Row],[Quantity]]</f>
        <v>938.40000000000009</v>
      </c>
      <c r="W1305" s="21">
        <f>Table8[[#This Row],[Total_Amount]]-Table8[[#This Row],[Total Cost]]</f>
        <v>101.84040000000005</v>
      </c>
    </row>
    <row r="1306" spans="1:23" x14ac:dyDescent="0.25">
      <c r="A1306" t="s">
        <v>3473</v>
      </c>
      <c r="B1306" s="3">
        <v>45589</v>
      </c>
      <c r="C1306" t="s">
        <v>1023</v>
      </c>
      <c r="D1306" t="s">
        <v>1800</v>
      </c>
      <c r="E1306" t="s">
        <v>1888</v>
      </c>
      <c r="F1306" s="4">
        <f>IF(ISBLANK(Sales_Fact[[#This Row],[Quantity]]),MEDIAN(Sales_Fact[Quantity]),Sales_Fact[[#This Row],[Quantity]])</f>
        <v>4</v>
      </c>
      <c r="G1306" s="21">
        <f>IF(ISBLANK(Sales_Fact[[#This Row],[Unit_Price]]),MEDIAN(Sales_Fact[Unit_Price]),Sales_Fact[[#This Row],[Unit_Price]])</f>
        <v>665.38</v>
      </c>
      <c r="H1306" s="2">
        <f>IF(ISBLANK(Sales_Fact[[#This Row],[Discount]]),MEDIAN(Sales_Fact[Discount]),Sales_Fact[[#This Row],[Discount]])</f>
        <v>0.18</v>
      </c>
      <c r="I1306" t="s">
        <v>1868</v>
      </c>
      <c r="J1306" s="21">
        <f>Sales_Fact[[#This Row],[Quantity2]]*Sales_Fact[[#This Row],[Unit_Price3]]*(1-Sales_Fact[[#This Row],[Discount4]])</f>
        <v>2182.4464000000003</v>
      </c>
      <c r="K1306" s="21">
        <f>Sales_Fact[[#This Row],[Quantity2]]*Sales_Fact[[#This Row],[Unit_Price3]]</f>
        <v>2661.52</v>
      </c>
      <c r="L1306" s="21">
        <f>Sales_Fact[[#This Row],[Gross Amount]]*Sales_Fact[[#This Row],[Discount4]]</f>
        <v>479.0736</v>
      </c>
      <c r="M1306" s="1" t="str">
        <f>IF(Sales_Fact[[#This Row],[Total_Amount5]]&gt;1000,"High Value","Standard")</f>
        <v>High Value</v>
      </c>
      <c r="N1306" s="1" t="str">
        <f>_xlfn.XLOOKUP(D1306,Product_Dim!$A$2:$A$101,Product_Dim!$B$2:$B$101,"Not Found")</f>
        <v>Hydrating Face Cleanser</v>
      </c>
      <c r="O1306" s="1" t="str">
        <f>_xlfn.XLOOKUP(D1306,Product_Dim!$A$2:$A$101,Product_Dim!$C$2:$C$101)</f>
        <v>Beauty</v>
      </c>
      <c r="P1306" s="1">
        <f>_xlfn.XLOOKUP(D1306,Product_Dim!$A$2:$A$101,Product_Dim!$H$2:$H$101)</f>
        <v>242.96499999999997</v>
      </c>
      <c r="Q1306" s="1" t="str">
        <f>_xlfn.XLOOKUP(C1306,'Customer_Dim'!$A$2:$A$501,'Customer_Dim'!$I$2:$I$501)</f>
        <v>Bronze</v>
      </c>
      <c r="R1306" s="1" t="str">
        <f>_xlfn.XLOOKUP(C1306,'Customer_Dim'!$A$2:$A$501,'Customer_Dim'!$D$2:$D$501)</f>
        <v>Male</v>
      </c>
      <c r="S1306" s="1" t="str">
        <f>_xlfn.XLOOKUP(C1306,'Customer_Dim'!$A$2:$A$501,'Customer_Dim'!$L$2:$L$501)</f>
        <v>Senior</v>
      </c>
      <c r="T1306" s="1" t="str">
        <f>_xlfn.XLOOKUP(E1306,Store_Dim!$A$2:$A$21,Store_Dim!$C$2:$C$21)</f>
        <v>North</v>
      </c>
      <c r="U1306" s="1" t="str">
        <f>_xlfn.XLOOKUP(E1306,Store_Dim!$A$2:$A$21,Store_Dim!$E$2:$E$21)</f>
        <v>Flagship</v>
      </c>
      <c r="V1306" s="21">
        <f>Table8[[#This Row],[Cost]]*Table8[[#This Row],[Quantity]]</f>
        <v>971.8599999999999</v>
      </c>
      <c r="W1306" s="21">
        <f>Table8[[#This Row],[Total_Amount]]-Table8[[#This Row],[Total Cost]]</f>
        <v>1210.5864000000004</v>
      </c>
    </row>
    <row r="1307" spans="1:23" hidden="1" x14ac:dyDescent="0.25">
      <c r="A1307" t="s">
        <v>3876</v>
      </c>
      <c r="B1307" s="3">
        <v>45359</v>
      </c>
      <c r="C1307" t="s">
        <v>1026</v>
      </c>
      <c r="D1307" t="s">
        <v>1674</v>
      </c>
      <c r="E1307" t="s">
        <v>1866</v>
      </c>
      <c r="F1307" s="4">
        <f>IF(ISBLANK(Sales_Fact[[#This Row],[Quantity]]),MEDIAN(Sales_Fact[Quantity]),Sales_Fact[[#This Row],[Quantity]])</f>
        <v>1</v>
      </c>
      <c r="G1307" s="1">
        <f>IF(ISBLANK(Sales_Fact[[#This Row],[Unit_Price]]),MEDIAN(Sales_Fact[Unit_Price]),Sales_Fact[[#This Row],[Unit_Price]])</f>
        <v>146.49</v>
      </c>
      <c r="H1307" s="2">
        <f>IF(ISBLANK(Sales_Fact[[#This Row],[Discount]]),MEDIAN(Sales_Fact[Discount]),Sales_Fact[[#This Row],[Discount]])</f>
        <v>0.28000000000000003</v>
      </c>
      <c r="I1307" t="s">
        <v>1861</v>
      </c>
      <c r="J1307" s="1">
        <f>Sales_Fact[[#This Row],[Quantity2]]*Sales_Fact[[#This Row],[Unit_Price3]]*(1-Sales_Fact[[#This Row],[Discount4]])</f>
        <v>105.47280000000001</v>
      </c>
      <c r="K1307" s="1">
        <f>Sales_Fact[[#This Row],[Quantity2]]*Sales_Fact[[#This Row],[Unit_Price3]]</f>
        <v>146.49</v>
      </c>
      <c r="L1307" s="1">
        <f>Sales_Fact[[#This Row],[Gross Amount]]*Sales_Fact[[#This Row],[Discount4]]</f>
        <v>41.01720000000001</v>
      </c>
      <c r="M1307" s="1" t="str">
        <f>IF(Sales_Fact[[#This Row],[Total_Amount5]]&gt;1000,"High Value","Standard")</f>
        <v>Standard</v>
      </c>
      <c r="N1307" s="1" t="str">
        <f>_xlfn.XLOOKUP(D1307,Product_Dim!$A$2:$A$101,Product_Dim!$B$2:$B$101,"Not Found")</f>
        <v>Yoga Exercise Mat</v>
      </c>
      <c r="O1307" s="1" t="str">
        <f>_xlfn.XLOOKUP(D1307,Product_Dim!$A$2:$A$101,Product_Dim!$C$2:$C$101)</f>
        <v>Sports</v>
      </c>
      <c r="P1307" s="1">
        <f>_xlfn.XLOOKUP(D1307,Product_Dim!$A$2:$A$101,Product_Dim!$H$2:$H$101)</f>
        <v>313.26</v>
      </c>
      <c r="Q1307" s="1" t="str">
        <f>_xlfn.XLOOKUP(C1307,'Customer_Dim'!$A$2:$A$501,'Customer_Dim'!$I$2:$I$501)</f>
        <v>Platinum</v>
      </c>
      <c r="R1307" s="1" t="str">
        <f>_xlfn.XLOOKUP(C1307,'Customer_Dim'!$A$2:$A$501,'Customer_Dim'!$D$2:$D$501)</f>
        <v>Female</v>
      </c>
      <c r="S1307" s="1" t="str">
        <f>_xlfn.XLOOKUP(C1307,'Customer_Dim'!$A$2:$A$501,'Customer_Dim'!$L$2:$L$501)</f>
        <v>Senior</v>
      </c>
      <c r="T1307" s="1" t="str">
        <f>_xlfn.XLOOKUP(E1307,Store_Dim!$A$2:$A$21,Store_Dim!$C$2:$C$21)</f>
        <v>West</v>
      </c>
      <c r="U1307" s="1" t="str">
        <f>_xlfn.XLOOKUP(E1307,Store_Dim!$A$2:$A$21,Store_Dim!$E$2:$E$21)</f>
        <v>Online</v>
      </c>
      <c r="V1307" s="1">
        <f>Table8[[#This Row],[Cost]]*Table8[[#This Row],[Quantity]]</f>
        <v>313.26</v>
      </c>
      <c r="W1307" s="1">
        <f>Table8[[#This Row],[Total_Amount]]-Table8[[#This Row],[Total Cost]]</f>
        <v>-207.78719999999998</v>
      </c>
    </row>
    <row r="1308" spans="1:23" hidden="1" x14ac:dyDescent="0.25">
      <c r="A1308" t="s">
        <v>2857</v>
      </c>
      <c r="B1308" s="3">
        <v>45274</v>
      </c>
      <c r="C1308" t="s">
        <v>1026</v>
      </c>
      <c r="D1308" t="s">
        <v>1746</v>
      </c>
      <c r="E1308" t="s">
        <v>1872</v>
      </c>
      <c r="F1308" s="4">
        <f>IF(ISBLANK(Sales_Fact[[#This Row],[Quantity]]),MEDIAN(Sales_Fact[Quantity]),Sales_Fact[[#This Row],[Quantity]])</f>
        <v>2</v>
      </c>
      <c r="G1308" s="1">
        <f>IF(ISBLANK(Sales_Fact[[#This Row],[Unit_Price]]),MEDIAN(Sales_Fact[Unit_Price]),Sales_Fact[[#This Row],[Unit_Price]])</f>
        <v>235.39</v>
      </c>
      <c r="H1308" s="2">
        <f>IF(ISBLANK(Sales_Fact[[#This Row],[Discount]]),MEDIAN(Sales_Fact[Discount]),Sales_Fact[[#This Row],[Discount]])</f>
        <v>0.27</v>
      </c>
      <c r="I1308" t="s">
        <v>1868</v>
      </c>
      <c r="J1308" s="1">
        <f>Sales_Fact[[#This Row],[Quantity2]]*Sales_Fact[[#This Row],[Unit_Price3]]*(1-Sales_Fact[[#This Row],[Discount4]])</f>
        <v>343.6694</v>
      </c>
      <c r="K1308" s="1">
        <f>Sales_Fact[[#This Row],[Quantity2]]*Sales_Fact[[#This Row],[Unit_Price3]]</f>
        <v>470.78</v>
      </c>
      <c r="L1308" s="1">
        <f>Sales_Fact[[#This Row],[Gross Amount]]*Sales_Fact[[#This Row],[Discount4]]</f>
        <v>127.11060000000001</v>
      </c>
      <c r="M1308" s="1" t="str">
        <f>IF(Sales_Fact[[#This Row],[Total_Amount5]]&gt;1000,"High Value","Standard")</f>
        <v>Standard</v>
      </c>
      <c r="N1308" s="1" t="str">
        <f>_xlfn.XLOOKUP(D1308,Product_Dim!$A$2:$A$101,Product_Dim!$B$2:$B$101,"Not Found")</f>
        <v>Adjustable Dumbbells 20kg</v>
      </c>
      <c r="O1308" s="1" t="str">
        <f>_xlfn.XLOOKUP(D1308,Product_Dim!$A$2:$A$101,Product_Dim!$C$2:$C$101)</f>
        <v>Sports</v>
      </c>
      <c r="P1308" s="1">
        <f>_xlfn.XLOOKUP(D1308,Product_Dim!$A$2:$A$101,Product_Dim!$H$2:$H$101)</f>
        <v>240.63</v>
      </c>
      <c r="Q1308" s="1" t="str">
        <f>_xlfn.XLOOKUP(C1308,'Customer_Dim'!$A$2:$A$501,'Customer_Dim'!$I$2:$I$501)</f>
        <v>Platinum</v>
      </c>
      <c r="R1308" s="1" t="str">
        <f>_xlfn.XLOOKUP(C1308,'Customer_Dim'!$A$2:$A$501,'Customer_Dim'!$D$2:$D$501)</f>
        <v>Female</v>
      </c>
      <c r="S1308" s="1" t="str">
        <f>_xlfn.XLOOKUP(C1308,'Customer_Dim'!$A$2:$A$501,'Customer_Dim'!$L$2:$L$501)</f>
        <v>Senior</v>
      </c>
      <c r="T1308" s="1" t="str">
        <f>_xlfn.XLOOKUP(E1308,Store_Dim!$A$2:$A$21,Store_Dim!$C$2:$C$21)</f>
        <v>South</v>
      </c>
      <c r="U1308" s="1" t="str">
        <f>_xlfn.XLOOKUP(E1308,Store_Dim!$A$2:$A$21,Store_Dim!$E$2:$E$21)</f>
        <v>Online</v>
      </c>
      <c r="V1308" s="1">
        <f>Table8[[#This Row],[Cost]]*Table8[[#This Row],[Quantity]]</f>
        <v>481.26</v>
      </c>
      <c r="W1308" s="1">
        <f>Table8[[#This Row],[Total_Amount]]-Table8[[#This Row],[Total Cost]]</f>
        <v>-137.59059999999999</v>
      </c>
    </row>
    <row r="1309" spans="1:23" hidden="1" x14ac:dyDescent="0.25">
      <c r="A1309" t="s">
        <v>2819</v>
      </c>
      <c r="B1309" s="3">
        <v>45338</v>
      </c>
      <c r="C1309" t="s">
        <v>1026</v>
      </c>
      <c r="D1309" t="s">
        <v>1746</v>
      </c>
      <c r="E1309" t="s">
        <v>1913</v>
      </c>
      <c r="F1309" s="4">
        <f>IF(ISBLANK(Sales_Fact[[#This Row],[Quantity]]),MEDIAN(Sales_Fact[Quantity]),Sales_Fact[[#This Row],[Quantity]])</f>
        <v>3</v>
      </c>
      <c r="G1309" s="1">
        <f>IF(ISBLANK(Sales_Fact[[#This Row],[Unit_Price]]),MEDIAN(Sales_Fact[Unit_Price]),Sales_Fact[[#This Row],[Unit_Price]])</f>
        <v>38.07</v>
      </c>
      <c r="H1309" s="2">
        <f>IF(ISBLANK(Sales_Fact[[#This Row],[Discount]]),MEDIAN(Sales_Fact[Discount]),Sales_Fact[[#This Row],[Discount]])</f>
        <v>0.09</v>
      </c>
      <c r="I1309" t="s">
        <v>1861</v>
      </c>
      <c r="J1309" s="1">
        <f>Sales_Fact[[#This Row],[Quantity2]]*Sales_Fact[[#This Row],[Unit_Price3]]*(1-Sales_Fact[[#This Row],[Discount4]])</f>
        <v>103.93110000000001</v>
      </c>
      <c r="K1309" s="1">
        <f>Sales_Fact[[#This Row],[Quantity2]]*Sales_Fact[[#This Row],[Unit_Price3]]</f>
        <v>114.21000000000001</v>
      </c>
      <c r="L1309" s="1">
        <f>Sales_Fact[[#This Row],[Gross Amount]]*Sales_Fact[[#This Row],[Discount4]]</f>
        <v>10.2789</v>
      </c>
      <c r="M1309" s="1" t="str">
        <f>IF(Sales_Fact[[#This Row],[Total_Amount5]]&gt;1000,"High Value","Standard")</f>
        <v>Standard</v>
      </c>
      <c r="N1309" s="1" t="str">
        <f>_xlfn.XLOOKUP(D1309,Product_Dim!$A$2:$A$101,Product_Dim!$B$2:$B$101,"Not Found")</f>
        <v>Adjustable Dumbbells 20kg</v>
      </c>
      <c r="O1309" s="1" t="str">
        <f>_xlfn.XLOOKUP(D1309,Product_Dim!$A$2:$A$101,Product_Dim!$C$2:$C$101)</f>
        <v>Sports</v>
      </c>
      <c r="P1309" s="1">
        <f>_xlfn.XLOOKUP(D1309,Product_Dim!$A$2:$A$101,Product_Dim!$H$2:$H$101)</f>
        <v>240.63</v>
      </c>
      <c r="Q1309" s="1" t="str">
        <f>_xlfn.XLOOKUP(C1309,'Customer_Dim'!$A$2:$A$501,'Customer_Dim'!$I$2:$I$501)</f>
        <v>Platinum</v>
      </c>
      <c r="R1309" s="1" t="str">
        <f>_xlfn.XLOOKUP(C1309,'Customer_Dim'!$A$2:$A$501,'Customer_Dim'!$D$2:$D$501)</f>
        <v>Female</v>
      </c>
      <c r="S1309" s="1" t="str">
        <f>_xlfn.XLOOKUP(C1309,'Customer_Dim'!$A$2:$A$501,'Customer_Dim'!$L$2:$L$501)</f>
        <v>Senior</v>
      </c>
      <c r="T1309" s="1" t="str">
        <f>_xlfn.XLOOKUP(E1309,Store_Dim!$A$2:$A$21,Store_Dim!$C$2:$C$21)</f>
        <v>North</v>
      </c>
      <c r="U1309" s="1" t="str">
        <f>_xlfn.XLOOKUP(E1309,Store_Dim!$A$2:$A$21,Store_Dim!$E$2:$E$21)</f>
        <v>Online</v>
      </c>
      <c r="V1309" s="1">
        <f>Table8[[#This Row],[Cost]]*Table8[[#This Row],[Quantity]]</f>
        <v>721.89</v>
      </c>
      <c r="W1309" s="1">
        <f>Table8[[#This Row],[Total_Amount]]-Table8[[#This Row],[Total Cost]]</f>
        <v>-617.95889999999997</v>
      </c>
    </row>
    <row r="1310" spans="1:23" hidden="1" x14ac:dyDescent="0.25">
      <c r="A1310" t="s">
        <v>3803</v>
      </c>
      <c r="B1310" s="3">
        <v>45408</v>
      </c>
      <c r="C1310" t="s">
        <v>1026</v>
      </c>
      <c r="D1310" t="s">
        <v>1578</v>
      </c>
      <c r="E1310" t="s">
        <v>1886</v>
      </c>
      <c r="F1310" s="4">
        <f>IF(ISBLANK(Sales_Fact[[#This Row],[Quantity]]),MEDIAN(Sales_Fact[Quantity]),Sales_Fact[[#This Row],[Quantity]])</f>
        <v>2</v>
      </c>
      <c r="G1310" s="1">
        <f>IF(ISBLANK(Sales_Fact[[#This Row],[Unit_Price]]),MEDIAN(Sales_Fact[Unit_Price]),Sales_Fact[[#This Row],[Unit_Price]])</f>
        <v>511.7</v>
      </c>
      <c r="H1310" s="2">
        <f>IF(ISBLANK(Sales_Fact[[#This Row],[Discount]]),MEDIAN(Sales_Fact[Discount]),Sales_Fact[[#This Row],[Discount]])</f>
        <v>0.12</v>
      </c>
      <c r="I1310" t="s">
        <v>1864</v>
      </c>
      <c r="J1310" s="1">
        <f>Sales_Fact[[#This Row],[Quantity2]]*Sales_Fact[[#This Row],[Unit_Price3]]*(1-Sales_Fact[[#This Row],[Discount4]])</f>
        <v>900.59199999999998</v>
      </c>
      <c r="K1310" s="1">
        <f>Sales_Fact[[#This Row],[Quantity2]]*Sales_Fact[[#This Row],[Unit_Price3]]</f>
        <v>1023.4</v>
      </c>
      <c r="L1310" s="1">
        <f>Sales_Fact[[#This Row],[Gross Amount]]*Sales_Fact[[#This Row],[Discount4]]</f>
        <v>122.80799999999999</v>
      </c>
      <c r="M1310" s="1" t="str">
        <f>IF(Sales_Fact[[#This Row],[Total_Amount5]]&gt;1000,"High Value","Standard")</f>
        <v>Standard</v>
      </c>
      <c r="N1310" s="1" t="str">
        <f>_xlfn.XLOOKUP(D1310,Product_Dim!$A$2:$A$101,Product_Dim!$B$2:$B$101,"Not Found")</f>
        <v>Adjustable Dumbbell Set</v>
      </c>
      <c r="O1310" s="1" t="str">
        <f>_xlfn.XLOOKUP(D1310,Product_Dim!$A$2:$A$101,Product_Dim!$C$2:$C$101)</f>
        <v>Sports</v>
      </c>
      <c r="P1310" s="1">
        <f>_xlfn.XLOOKUP(D1310,Product_Dim!$A$2:$A$101,Product_Dim!$H$2:$H$101)</f>
        <v>495.72</v>
      </c>
      <c r="Q1310" s="1" t="str">
        <f>_xlfn.XLOOKUP(C1310,'Customer_Dim'!$A$2:$A$501,'Customer_Dim'!$I$2:$I$501)</f>
        <v>Platinum</v>
      </c>
      <c r="R1310" s="1" t="str">
        <f>_xlfn.XLOOKUP(C1310,'Customer_Dim'!$A$2:$A$501,'Customer_Dim'!$D$2:$D$501)</f>
        <v>Female</v>
      </c>
      <c r="S1310" s="1" t="str">
        <f>_xlfn.XLOOKUP(C1310,'Customer_Dim'!$A$2:$A$501,'Customer_Dim'!$L$2:$L$501)</f>
        <v>Senior</v>
      </c>
      <c r="T1310" s="1" t="str">
        <f>_xlfn.XLOOKUP(E1310,Store_Dim!$A$2:$A$21,Store_Dim!$C$2:$C$21)</f>
        <v>West</v>
      </c>
      <c r="U1310" s="1" t="str">
        <f>_xlfn.XLOOKUP(E1310,Store_Dim!$A$2:$A$21,Store_Dim!$E$2:$E$21)</f>
        <v>Flagship</v>
      </c>
      <c r="V1310" s="1">
        <f>Table8[[#This Row],[Cost]]*Table8[[#This Row],[Quantity]]</f>
        <v>991.44</v>
      </c>
      <c r="W1310" s="1">
        <f>Table8[[#This Row],[Total_Amount]]-Table8[[#This Row],[Total Cost]]</f>
        <v>-90.84800000000007</v>
      </c>
    </row>
    <row r="1311" spans="1:23" hidden="1" x14ac:dyDescent="0.25">
      <c r="A1311" t="s">
        <v>2643</v>
      </c>
      <c r="B1311" s="3">
        <v>45483</v>
      </c>
      <c r="C1311" t="s">
        <v>1026</v>
      </c>
      <c r="D1311" t="s">
        <v>1644</v>
      </c>
      <c r="E1311" t="s">
        <v>1899</v>
      </c>
      <c r="F1311" s="4">
        <f>IF(ISBLANK(Sales_Fact[[#This Row],[Quantity]]),MEDIAN(Sales_Fact[Quantity]),Sales_Fact[[#This Row],[Quantity]])</f>
        <v>4</v>
      </c>
      <c r="G1311" s="1">
        <f>IF(ISBLANK(Sales_Fact[[#This Row],[Unit_Price]]),MEDIAN(Sales_Fact[Unit_Price]),Sales_Fact[[#This Row],[Unit_Price]])</f>
        <v>488.72</v>
      </c>
      <c r="H1311" s="2">
        <f>IF(ISBLANK(Sales_Fact[[#This Row],[Discount]]),MEDIAN(Sales_Fact[Discount]),Sales_Fact[[#This Row],[Discount]])</f>
        <v>0.23</v>
      </c>
      <c r="I1311" t="s">
        <v>1861</v>
      </c>
      <c r="J1311" s="1">
        <f>Sales_Fact[[#This Row],[Quantity2]]*Sales_Fact[[#This Row],[Unit_Price3]]*(1-Sales_Fact[[#This Row],[Discount4]])</f>
        <v>1505.2576000000001</v>
      </c>
      <c r="K1311" s="1">
        <f>Sales_Fact[[#This Row],[Quantity2]]*Sales_Fact[[#This Row],[Unit_Price3]]</f>
        <v>1954.88</v>
      </c>
      <c r="L1311" s="1">
        <f>Sales_Fact[[#This Row],[Gross Amount]]*Sales_Fact[[#This Row],[Discount4]]</f>
        <v>449.62240000000003</v>
      </c>
      <c r="M1311" s="1" t="str">
        <f>IF(Sales_Fact[[#This Row],[Total_Amount5]]&gt;1000,"High Value","Standard")</f>
        <v>High Value</v>
      </c>
      <c r="N1311" s="1" t="str">
        <f>_xlfn.XLOOKUP(D1311,Product_Dim!$A$2:$A$101,Product_Dim!$B$2:$B$101,"Not Found")</f>
        <v>Basketball</v>
      </c>
      <c r="O1311" s="1" t="str">
        <f>_xlfn.XLOOKUP(D1311,Product_Dim!$A$2:$A$101,Product_Dim!$C$2:$C$101)</f>
        <v>Sports</v>
      </c>
      <c r="P1311" s="1">
        <f>_xlfn.XLOOKUP(D1311,Product_Dim!$A$2:$A$101,Product_Dim!$H$2:$H$101)</f>
        <v>204.39</v>
      </c>
      <c r="Q1311" s="1" t="str">
        <f>_xlfn.XLOOKUP(C1311,'Customer_Dim'!$A$2:$A$501,'Customer_Dim'!$I$2:$I$501)</f>
        <v>Platinum</v>
      </c>
      <c r="R1311" s="1" t="str">
        <f>_xlfn.XLOOKUP(C1311,'Customer_Dim'!$A$2:$A$501,'Customer_Dim'!$D$2:$D$501)</f>
        <v>Female</v>
      </c>
      <c r="S1311" s="1" t="str">
        <f>_xlfn.XLOOKUP(C1311,'Customer_Dim'!$A$2:$A$501,'Customer_Dim'!$L$2:$L$501)</f>
        <v>Senior</v>
      </c>
      <c r="T1311" s="1" t="str">
        <f>_xlfn.XLOOKUP(E1311,Store_Dim!$A$2:$A$21,Store_Dim!$C$2:$C$21)</f>
        <v>East</v>
      </c>
      <c r="U1311" s="1" t="str">
        <f>_xlfn.XLOOKUP(E1311,Store_Dim!$A$2:$A$21,Store_Dim!$E$2:$E$21)</f>
        <v>Flagship</v>
      </c>
      <c r="V1311" s="1">
        <f>Table8[[#This Row],[Cost]]*Table8[[#This Row],[Quantity]]</f>
        <v>817.56</v>
      </c>
      <c r="W1311" s="1">
        <f>Table8[[#This Row],[Total_Amount]]-Table8[[#This Row],[Total Cost]]</f>
        <v>687.69760000000019</v>
      </c>
    </row>
    <row r="1312" spans="1:23" hidden="1" x14ac:dyDescent="0.25">
      <c r="A1312" t="s">
        <v>3425</v>
      </c>
      <c r="B1312" s="3">
        <v>45688</v>
      </c>
      <c r="C1312" t="s">
        <v>1026</v>
      </c>
      <c r="D1312" t="s">
        <v>1578</v>
      </c>
      <c r="E1312" t="s">
        <v>1870</v>
      </c>
      <c r="F1312" s="4">
        <f>IF(ISBLANK(Sales_Fact[[#This Row],[Quantity]]),MEDIAN(Sales_Fact[Quantity]),Sales_Fact[[#This Row],[Quantity]])</f>
        <v>2</v>
      </c>
      <c r="G1312" s="1">
        <f>IF(ISBLANK(Sales_Fact[[#This Row],[Unit_Price]]),MEDIAN(Sales_Fact[Unit_Price]),Sales_Fact[[#This Row],[Unit_Price]])</f>
        <v>520.45000000000005</v>
      </c>
      <c r="H1312" s="2">
        <f>IF(ISBLANK(Sales_Fact[[#This Row],[Discount]]),MEDIAN(Sales_Fact[Discount]),Sales_Fact[[#This Row],[Discount]])</f>
        <v>0.11</v>
      </c>
      <c r="I1312" t="s">
        <v>1864</v>
      </c>
      <c r="J1312" s="1">
        <f>Sales_Fact[[#This Row],[Quantity2]]*Sales_Fact[[#This Row],[Unit_Price3]]*(1-Sales_Fact[[#This Row],[Discount4]])</f>
        <v>926.40100000000007</v>
      </c>
      <c r="K1312" s="1">
        <f>Sales_Fact[[#This Row],[Quantity2]]*Sales_Fact[[#This Row],[Unit_Price3]]</f>
        <v>1040.9000000000001</v>
      </c>
      <c r="L1312" s="1">
        <f>Sales_Fact[[#This Row],[Gross Amount]]*Sales_Fact[[#This Row],[Discount4]]</f>
        <v>114.49900000000001</v>
      </c>
      <c r="M1312" s="1" t="str">
        <f>IF(Sales_Fact[[#This Row],[Total_Amount5]]&gt;1000,"High Value","Standard")</f>
        <v>Standard</v>
      </c>
      <c r="N1312" s="1" t="str">
        <f>_xlfn.XLOOKUP(D1312,Product_Dim!$A$2:$A$101,Product_Dim!$B$2:$B$101,"Not Found")</f>
        <v>Adjustable Dumbbell Set</v>
      </c>
      <c r="O1312" s="1" t="str">
        <f>_xlfn.XLOOKUP(D1312,Product_Dim!$A$2:$A$101,Product_Dim!$C$2:$C$101)</f>
        <v>Sports</v>
      </c>
      <c r="P1312" s="1">
        <f>_xlfn.XLOOKUP(D1312,Product_Dim!$A$2:$A$101,Product_Dim!$H$2:$H$101)</f>
        <v>495.72</v>
      </c>
      <c r="Q1312" s="1" t="str">
        <f>_xlfn.XLOOKUP(C1312,'Customer_Dim'!$A$2:$A$501,'Customer_Dim'!$I$2:$I$501)</f>
        <v>Platinum</v>
      </c>
      <c r="R1312" s="1" t="str">
        <f>_xlfn.XLOOKUP(C1312,'Customer_Dim'!$A$2:$A$501,'Customer_Dim'!$D$2:$D$501)</f>
        <v>Female</v>
      </c>
      <c r="S1312" s="1" t="str">
        <f>_xlfn.XLOOKUP(C1312,'Customer_Dim'!$A$2:$A$501,'Customer_Dim'!$L$2:$L$501)</f>
        <v>Senior</v>
      </c>
      <c r="T1312" s="1" t="str">
        <f>_xlfn.XLOOKUP(E1312,Store_Dim!$A$2:$A$21,Store_Dim!$C$2:$C$21)</f>
        <v>North</v>
      </c>
      <c r="U1312" s="1" t="str">
        <f>_xlfn.XLOOKUP(E1312,Store_Dim!$A$2:$A$21,Store_Dim!$E$2:$E$21)</f>
        <v>Outlet</v>
      </c>
      <c r="V1312" s="1">
        <f>Table8[[#This Row],[Cost]]*Table8[[#This Row],[Quantity]]</f>
        <v>991.44</v>
      </c>
      <c r="W1312" s="1">
        <f>Table8[[#This Row],[Total_Amount]]-Table8[[#This Row],[Total Cost]]</f>
        <v>-65.038999999999987</v>
      </c>
    </row>
    <row r="1313" spans="1:23" hidden="1" x14ac:dyDescent="0.25">
      <c r="A1313" t="s">
        <v>3114</v>
      </c>
      <c r="B1313" s="3">
        <v>45345</v>
      </c>
      <c r="C1313" t="s">
        <v>1026</v>
      </c>
      <c r="D1313" t="s">
        <v>1608</v>
      </c>
      <c r="E1313" t="s">
        <v>1899</v>
      </c>
      <c r="F1313" s="4">
        <f>IF(ISBLANK(Sales_Fact[[#This Row],[Quantity]]),MEDIAN(Sales_Fact[Quantity]),Sales_Fact[[#This Row],[Quantity]])</f>
        <v>1</v>
      </c>
      <c r="G1313" s="1">
        <f>IF(ISBLANK(Sales_Fact[[#This Row],[Unit_Price]]),MEDIAN(Sales_Fact[Unit_Price]),Sales_Fact[[#This Row],[Unit_Price]])</f>
        <v>340.9</v>
      </c>
      <c r="H1313" s="2">
        <f>IF(ISBLANK(Sales_Fact[[#This Row],[Discount]]),MEDIAN(Sales_Fact[Discount]),Sales_Fact[[#This Row],[Discount]])</f>
        <v>0.28999999999999998</v>
      </c>
      <c r="I1313" t="s">
        <v>1864</v>
      </c>
      <c r="J1313" s="1">
        <f>Sales_Fact[[#This Row],[Quantity2]]*Sales_Fact[[#This Row],[Unit_Price3]]*(1-Sales_Fact[[#This Row],[Discount4]])</f>
        <v>242.03899999999996</v>
      </c>
      <c r="K1313" s="1">
        <f>Sales_Fact[[#This Row],[Quantity2]]*Sales_Fact[[#This Row],[Unit_Price3]]</f>
        <v>340.9</v>
      </c>
      <c r="L1313" s="1">
        <f>Sales_Fact[[#This Row],[Gross Amount]]*Sales_Fact[[#This Row],[Discount4]]</f>
        <v>98.86099999999999</v>
      </c>
      <c r="M1313" s="1" t="str">
        <f>IF(Sales_Fact[[#This Row],[Total_Amount5]]&gt;1000,"High Value","Standard")</f>
        <v>Standard</v>
      </c>
      <c r="N1313" s="1" t="str">
        <f>_xlfn.XLOOKUP(D1313,Product_Dim!$A$2:$A$101,Product_Dim!$B$2:$B$101,"Not Found")</f>
        <v>Knee Support Brace</v>
      </c>
      <c r="O1313" s="1" t="str">
        <f>_xlfn.XLOOKUP(D1313,Product_Dim!$A$2:$A$101,Product_Dim!$C$2:$C$101)</f>
        <v>Sports</v>
      </c>
      <c r="P1313" s="1">
        <f>_xlfn.XLOOKUP(D1313,Product_Dim!$A$2:$A$101,Product_Dim!$H$2:$H$101)</f>
        <v>21.34</v>
      </c>
      <c r="Q1313" s="1" t="str">
        <f>_xlfn.XLOOKUP(C1313,'Customer_Dim'!$A$2:$A$501,'Customer_Dim'!$I$2:$I$501)</f>
        <v>Platinum</v>
      </c>
      <c r="R1313" s="1" t="str">
        <f>_xlfn.XLOOKUP(C1313,'Customer_Dim'!$A$2:$A$501,'Customer_Dim'!$D$2:$D$501)</f>
        <v>Female</v>
      </c>
      <c r="S1313" s="1" t="str">
        <f>_xlfn.XLOOKUP(C1313,'Customer_Dim'!$A$2:$A$501,'Customer_Dim'!$L$2:$L$501)</f>
        <v>Senior</v>
      </c>
      <c r="T1313" s="1" t="str">
        <f>_xlfn.XLOOKUP(E1313,Store_Dim!$A$2:$A$21,Store_Dim!$C$2:$C$21)</f>
        <v>East</v>
      </c>
      <c r="U1313" s="1" t="str">
        <f>_xlfn.XLOOKUP(E1313,Store_Dim!$A$2:$A$21,Store_Dim!$E$2:$E$21)</f>
        <v>Flagship</v>
      </c>
      <c r="V1313" s="1">
        <f>Table8[[#This Row],[Cost]]*Table8[[#This Row],[Quantity]]</f>
        <v>21.34</v>
      </c>
      <c r="W1313" s="1">
        <f>Table8[[#This Row],[Total_Amount]]-Table8[[#This Row],[Total Cost]]</f>
        <v>220.69899999999996</v>
      </c>
    </row>
    <row r="1314" spans="1:23" x14ac:dyDescent="0.25">
      <c r="A1314" t="s">
        <v>2080</v>
      </c>
      <c r="B1314" s="3">
        <v>45618</v>
      </c>
      <c r="C1314" t="s">
        <v>1026</v>
      </c>
      <c r="D1314" t="s">
        <v>1698</v>
      </c>
      <c r="E1314" t="s">
        <v>1901</v>
      </c>
      <c r="F1314" s="4">
        <f>IF(ISBLANK(Sales_Fact[[#This Row],[Quantity]]),MEDIAN(Sales_Fact[Quantity]),Sales_Fact[[#This Row],[Quantity]])</f>
        <v>3</v>
      </c>
      <c r="G1314" s="21">
        <f>IF(ISBLANK(Sales_Fact[[#This Row],[Unit_Price]]),MEDIAN(Sales_Fact[Unit_Price]),Sales_Fact[[#This Row],[Unit_Price]])</f>
        <v>653.59</v>
      </c>
      <c r="H1314" s="2">
        <f>IF(ISBLANK(Sales_Fact[[#This Row],[Discount]]),MEDIAN(Sales_Fact[Discount]),Sales_Fact[[#This Row],[Discount]])</f>
        <v>0.17</v>
      </c>
      <c r="I1314" t="s">
        <v>1868</v>
      </c>
      <c r="J1314" s="21">
        <f>Sales_Fact[[#This Row],[Quantity2]]*Sales_Fact[[#This Row],[Unit_Price3]]*(1-Sales_Fact[[#This Row],[Discount4]])</f>
        <v>1627.4390999999998</v>
      </c>
      <c r="K1314" s="21">
        <f>Sales_Fact[[#This Row],[Quantity2]]*Sales_Fact[[#This Row],[Unit_Price3]]</f>
        <v>1960.77</v>
      </c>
      <c r="L1314" s="21">
        <f>Sales_Fact[[#This Row],[Gross Amount]]*Sales_Fact[[#This Row],[Discount4]]</f>
        <v>333.33090000000004</v>
      </c>
      <c r="M1314" s="1" t="str">
        <f>IF(Sales_Fact[[#This Row],[Total_Amount5]]&gt;1000,"High Value","Standard")</f>
        <v>High Value</v>
      </c>
      <c r="N1314" s="1" t="str">
        <f>_xlfn.XLOOKUP(D1314,Product_Dim!$A$2:$A$101,Product_Dim!$B$2:$B$101,"Not Found")</f>
        <v>Men's Roll-On Perfume</v>
      </c>
      <c r="O1314" s="1" t="str">
        <f>_xlfn.XLOOKUP(D1314,Product_Dim!$A$2:$A$101,Product_Dim!$C$2:$C$101)</f>
        <v>Beauty</v>
      </c>
      <c r="P1314" s="1">
        <f>_xlfn.XLOOKUP(D1314,Product_Dim!$A$2:$A$101,Product_Dim!$H$2:$H$101)</f>
        <v>43.29</v>
      </c>
      <c r="Q1314" s="1" t="str">
        <f>_xlfn.XLOOKUP(C1314,'Customer_Dim'!$A$2:$A$501,'Customer_Dim'!$I$2:$I$501)</f>
        <v>Platinum</v>
      </c>
      <c r="R1314" s="1" t="str">
        <f>_xlfn.XLOOKUP(C1314,'Customer_Dim'!$A$2:$A$501,'Customer_Dim'!$D$2:$D$501)</f>
        <v>Female</v>
      </c>
      <c r="S1314" s="1" t="str">
        <f>_xlfn.XLOOKUP(C1314,'Customer_Dim'!$A$2:$A$501,'Customer_Dim'!$L$2:$L$501)</f>
        <v>Senior</v>
      </c>
      <c r="T1314" s="1" t="str">
        <f>_xlfn.XLOOKUP(E1314,Store_Dim!$A$2:$A$21,Store_Dim!$C$2:$C$21)</f>
        <v>East</v>
      </c>
      <c r="U1314" s="1" t="str">
        <f>_xlfn.XLOOKUP(E1314,Store_Dim!$A$2:$A$21,Store_Dim!$E$2:$E$21)</f>
        <v>Online</v>
      </c>
      <c r="V1314" s="21">
        <f>Table8[[#This Row],[Cost]]*Table8[[#This Row],[Quantity]]</f>
        <v>129.87</v>
      </c>
      <c r="W1314" s="21">
        <f>Table8[[#This Row],[Total_Amount]]-Table8[[#This Row],[Total Cost]]</f>
        <v>1497.5690999999997</v>
      </c>
    </row>
    <row r="1315" spans="1:23" hidden="1" x14ac:dyDescent="0.25">
      <c r="A1315" t="s">
        <v>2381</v>
      </c>
      <c r="B1315" s="3">
        <v>45568</v>
      </c>
      <c r="C1315" t="s">
        <v>1029</v>
      </c>
      <c r="D1315" t="s">
        <v>1575</v>
      </c>
      <c r="E1315" t="s">
        <v>1870</v>
      </c>
      <c r="F1315" s="4">
        <f>IF(ISBLANK(Sales_Fact[[#This Row],[Quantity]]),MEDIAN(Sales_Fact[Quantity]),Sales_Fact[[#This Row],[Quantity]])</f>
        <v>1</v>
      </c>
      <c r="G1315" s="1">
        <f>IF(ISBLANK(Sales_Fact[[#This Row],[Unit_Price]]),MEDIAN(Sales_Fact[Unit_Price]),Sales_Fact[[#This Row],[Unit_Price]])</f>
        <v>179.77</v>
      </c>
      <c r="H1315" s="2">
        <f>IF(ISBLANK(Sales_Fact[[#This Row],[Discount]]),MEDIAN(Sales_Fact[Discount]),Sales_Fact[[#This Row],[Discount]])</f>
        <v>0.23</v>
      </c>
      <c r="I1315" t="s">
        <v>1864</v>
      </c>
      <c r="J1315" s="1">
        <f>Sales_Fact[[#This Row],[Quantity2]]*Sales_Fact[[#This Row],[Unit_Price3]]*(1-Sales_Fact[[#This Row],[Discount4]])</f>
        <v>138.4229</v>
      </c>
      <c r="K1315" s="1">
        <f>Sales_Fact[[#This Row],[Quantity2]]*Sales_Fact[[#This Row],[Unit_Price3]]</f>
        <v>179.77</v>
      </c>
      <c r="L1315" s="1">
        <f>Sales_Fact[[#This Row],[Gross Amount]]*Sales_Fact[[#This Row],[Discount4]]</f>
        <v>41.347100000000005</v>
      </c>
      <c r="M1315" s="1" t="str">
        <f>IF(Sales_Fact[[#This Row],[Total_Amount5]]&gt;1000,"High Value","Standard")</f>
        <v>Standard</v>
      </c>
      <c r="N1315" s="1" t="str">
        <f>_xlfn.XLOOKUP(D1315,Product_Dim!$A$2:$A$101,Product_Dim!$B$2:$B$101,"Not Found")</f>
        <v>Wireless Bluetooth Earbuds</v>
      </c>
      <c r="O1315" s="1" t="str">
        <f>_xlfn.XLOOKUP(D1315,Product_Dim!$A$2:$A$101,Product_Dim!$C$2:$C$101)</f>
        <v>Electronics</v>
      </c>
      <c r="P1315" s="1">
        <f>_xlfn.XLOOKUP(D1315,Product_Dim!$A$2:$A$101,Product_Dim!$H$2:$H$101)</f>
        <v>439.07</v>
      </c>
      <c r="Q1315" s="1" t="str">
        <f>_xlfn.XLOOKUP(C1315,'Customer_Dim'!$A$2:$A$501,'Customer_Dim'!$I$2:$I$501)</f>
        <v>Bronze</v>
      </c>
      <c r="R1315" s="1" t="str">
        <f>_xlfn.XLOOKUP(C1315,'Customer_Dim'!$A$2:$A$501,'Customer_Dim'!$D$2:$D$501)</f>
        <v>Male</v>
      </c>
      <c r="S1315" s="1" t="str">
        <f>_xlfn.XLOOKUP(C1315,'Customer_Dim'!$A$2:$A$501,'Customer_Dim'!$L$2:$L$501)</f>
        <v>Senior</v>
      </c>
      <c r="T1315" s="1" t="str">
        <f>_xlfn.XLOOKUP(E1315,Store_Dim!$A$2:$A$21,Store_Dim!$C$2:$C$21)</f>
        <v>North</v>
      </c>
      <c r="U1315" s="1" t="str">
        <f>_xlfn.XLOOKUP(E1315,Store_Dim!$A$2:$A$21,Store_Dim!$E$2:$E$21)</f>
        <v>Outlet</v>
      </c>
      <c r="V1315" s="1">
        <f>Table8[[#This Row],[Cost]]*Table8[[#This Row],[Quantity]]</f>
        <v>439.07</v>
      </c>
      <c r="W1315" s="1">
        <f>Table8[[#This Row],[Total_Amount]]-Table8[[#This Row],[Total Cost]]</f>
        <v>-300.64710000000002</v>
      </c>
    </row>
    <row r="1316" spans="1:23" hidden="1" x14ac:dyDescent="0.25">
      <c r="A1316" t="s">
        <v>1937</v>
      </c>
      <c r="B1316" s="3">
        <v>45677</v>
      </c>
      <c r="C1316" t="s">
        <v>1029</v>
      </c>
      <c r="D1316" t="s">
        <v>1611</v>
      </c>
      <c r="E1316" t="s">
        <v>1866</v>
      </c>
      <c r="F1316" s="4">
        <f>IF(ISBLANK(Sales_Fact[[#This Row],[Quantity]]),MEDIAN(Sales_Fact[Quantity]),Sales_Fact[[#This Row],[Quantity]])</f>
        <v>2</v>
      </c>
      <c r="G1316" s="1">
        <f>IF(ISBLANK(Sales_Fact[[#This Row],[Unit_Price]]),MEDIAN(Sales_Fact[Unit_Price]),Sales_Fact[[#This Row],[Unit_Price]])</f>
        <v>943.8</v>
      </c>
      <c r="H1316" s="2">
        <f>IF(ISBLANK(Sales_Fact[[#This Row],[Discount]]),MEDIAN(Sales_Fact[Discount]),Sales_Fact[[#This Row],[Discount]])</f>
        <v>0.06</v>
      </c>
      <c r="I1316" t="s">
        <v>1868</v>
      </c>
      <c r="J1316" s="1">
        <f>Sales_Fact[[#This Row],[Quantity2]]*Sales_Fact[[#This Row],[Unit_Price3]]*(1-Sales_Fact[[#This Row],[Discount4]])</f>
        <v>1774.3439999999998</v>
      </c>
      <c r="K1316" s="1">
        <f>Sales_Fact[[#This Row],[Quantity2]]*Sales_Fact[[#This Row],[Unit_Price3]]</f>
        <v>1887.6</v>
      </c>
      <c r="L1316" s="1">
        <f>Sales_Fact[[#This Row],[Gross Amount]]*Sales_Fact[[#This Row],[Discount4]]</f>
        <v>113.25599999999999</v>
      </c>
      <c r="M1316" s="1" t="str">
        <f>IF(Sales_Fact[[#This Row],[Total_Amount5]]&gt;1000,"High Value","Standard")</f>
        <v>High Value</v>
      </c>
      <c r="N1316" s="1" t="str">
        <f>_xlfn.XLOOKUP(D1316,Product_Dim!$A$2:$A$101,Product_Dim!$B$2:$B$101,"Not Found")</f>
        <v>Outdoor Sports Water Bottle</v>
      </c>
      <c r="O1316" s="1" t="str">
        <f>_xlfn.XLOOKUP(D1316,Product_Dim!$A$2:$A$101,Product_Dim!$C$2:$C$101)</f>
        <v>Sports</v>
      </c>
      <c r="P1316" s="1">
        <f>_xlfn.XLOOKUP(D1316,Product_Dim!$A$2:$A$101,Product_Dim!$H$2:$H$101)</f>
        <v>131.51</v>
      </c>
      <c r="Q1316" s="1" t="str">
        <f>_xlfn.XLOOKUP(C1316,'Customer_Dim'!$A$2:$A$501,'Customer_Dim'!$I$2:$I$501)</f>
        <v>Bronze</v>
      </c>
      <c r="R1316" s="1" t="str">
        <f>_xlfn.XLOOKUP(C1316,'Customer_Dim'!$A$2:$A$501,'Customer_Dim'!$D$2:$D$501)</f>
        <v>Male</v>
      </c>
      <c r="S1316" s="1" t="str">
        <f>_xlfn.XLOOKUP(C1316,'Customer_Dim'!$A$2:$A$501,'Customer_Dim'!$L$2:$L$501)</f>
        <v>Senior</v>
      </c>
      <c r="T1316" s="1" t="str">
        <f>_xlfn.XLOOKUP(E1316,Store_Dim!$A$2:$A$21,Store_Dim!$C$2:$C$21)</f>
        <v>West</v>
      </c>
      <c r="U1316" s="1" t="str">
        <f>_xlfn.XLOOKUP(E1316,Store_Dim!$A$2:$A$21,Store_Dim!$E$2:$E$21)</f>
        <v>Online</v>
      </c>
      <c r="V1316" s="1">
        <f>Table8[[#This Row],[Cost]]*Table8[[#This Row],[Quantity]]</f>
        <v>263.02</v>
      </c>
      <c r="W1316" s="1">
        <f>Table8[[#This Row],[Total_Amount]]-Table8[[#This Row],[Total Cost]]</f>
        <v>1511.3239999999998</v>
      </c>
    </row>
    <row r="1317" spans="1:23" hidden="1" x14ac:dyDescent="0.25">
      <c r="A1317" t="s">
        <v>3184</v>
      </c>
      <c r="B1317" s="3">
        <v>45221</v>
      </c>
      <c r="C1317" t="s">
        <v>1029</v>
      </c>
      <c r="D1317" t="s">
        <v>1571</v>
      </c>
      <c r="E1317" t="s">
        <v>1904</v>
      </c>
      <c r="F1317" s="4">
        <f>IF(ISBLANK(Sales_Fact[[#This Row],[Quantity]]),MEDIAN(Sales_Fact[Quantity]),Sales_Fact[[#This Row],[Quantity]])</f>
        <v>2</v>
      </c>
      <c r="G1317" s="1">
        <f>IF(ISBLANK(Sales_Fact[[#This Row],[Unit_Price]]),MEDIAN(Sales_Fact[Unit_Price]),Sales_Fact[[#This Row],[Unit_Price]])</f>
        <v>985</v>
      </c>
      <c r="H1317" s="2">
        <f>IF(ISBLANK(Sales_Fact[[#This Row],[Discount]]),MEDIAN(Sales_Fact[Discount]),Sales_Fact[[#This Row],[Discount]])</f>
        <v>0.25</v>
      </c>
      <c r="I1317" t="s">
        <v>1868</v>
      </c>
      <c r="J1317" s="1">
        <f>Sales_Fact[[#This Row],[Quantity2]]*Sales_Fact[[#This Row],[Unit_Price3]]*(1-Sales_Fact[[#This Row],[Discount4]])</f>
        <v>1477.5</v>
      </c>
      <c r="K1317" s="1">
        <f>Sales_Fact[[#This Row],[Quantity2]]*Sales_Fact[[#This Row],[Unit_Price3]]</f>
        <v>1970</v>
      </c>
      <c r="L1317" s="1">
        <f>Sales_Fact[[#This Row],[Gross Amount]]*Sales_Fact[[#This Row],[Discount4]]</f>
        <v>492.5</v>
      </c>
      <c r="M1317" s="1" t="str">
        <f>IF(Sales_Fact[[#This Row],[Total_Amount5]]&gt;1000,"High Value","Standard")</f>
        <v>High Value</v>
      </c>
      <c r="N1317" s="1" t="str">
        <f>_xlfn.XLOOKUP(D1317,Product_Dim!$A$2:$A$101,Product_Dim!$B$2:$B$101,"Not Found")</f>
        <v>LED Table Lamp</v>
      </c>
      <c r="O1317" s="1" t="str">
        <f>_xlfn.XLOOKUP(D1317,Product_Dim!$A$2:$A$101,Product_Dim!$C$2:$C$101)</f>
        <v>Home</v>
      </c>
      <c r="P1317" s="1">
        <f>_xlfn.XLOOKUP(D1317,Product_Dim!$A$2:$A$101,Product_Dim!$H$2:$H$101)</f>
        <v>218.86</v>
      </c>
      <c r="Q1317" s="1" t="str">
        <f>_xlfn.XLOOKUP(C1317,'Customer_Dim'!$A$2:$A$501,'Customer_Dim'!$I$2:$I$501)</f>
        <v>Bronze</v>
      </c>
      <c r="R1317" s="1" t="str">
        <f>_xlfn.XLOOKUP(C1317,'Customer_Dim'!$A$2:$A$501,'Customer_Dim'!$D$2:$D$501)</f>
        <v>Male</v>
      </c>
      <c r="S1317" s="1" t="str">
        <f>_xlfn.XLOOKUP(C1317,'Customer_Dim'!$A$2:$A$501,'Customer_Dim'!$L$2:$L$501)</f>
        <v>Senior</v>
      </c>
      <c r="T1317" s="1" t="str">
        <f>_xlfn.XLOOKUP(E1317,Store_Dim!$A$2:$A$21,Store_Dim!$C$2:$C$21)</f>
        <v>East</v>
      </c>
      <c r="U1317" s="1" t="str">
        <f>_xlfn.XLOOKUP(E1317,Store_Dim!$A$2:$A$21,Store_Dim!$E$2:$E$21)</f>
        <v>Online</v>
      </c>
      <c r="V1317" s="1">
        <f>Table8[[#This Row],[Cost]]*Table8[[#This Row],[Quantity]]</f>
        <v>437.72</v>
      </c>
      <c r="W1317" s="1">
        <f>Table8[[#This Row],[Total_Amount]]-Table8[[#This Row],[Total Cost]]</f>
        <v>1039.78</v>
      </c>
    </row>
    <row r="1318" spans="1:23" hidden="1" x14ac:dyDescent="0.25">
      <c r="A1318" t="s">
        <v>2128</v>
      </c>
      <c r="B1318" s="3">
        <v>45312</v>
      </c>
      <c r="C1318" t="s">
        <v>1032</v>
      </c>
      <c r="D1318" t="s">
        <v>1575</v>
      </c>
      <c r="E1318" t="s">
        <v>1886</v>
      </c>
      <c r="F1318" s="4">
        <f>IF(ISBLANK(Sales_Fact[[#This Row],[Quantity]]),MEDIAN(Sales_Fact[Quantity]),Sales_Fact[[#This Row],[Quantity]])</f>
        <v>4</v>
      </c>
      <c r="G1318" s="1">
        <f>IF(ISBLANK(Sales_Fact[[#This Row],[Unit_Price]]),MEDIAN(Sales_Fact[Unit_Price]),Sales_Fact[[#This Row],[Unit_Price]])</f>
        <v>216.81</v>
      </c>
      <c r="H1318" s="2">
        <f>IF(ISBLANK(Sales_Fact[[#This Row],[Discount]]),MEDIAN(Sales_Fact[Discount]),Sales_Fact[[#This Row],[Discount]])</f>
        <v>0.28999999999999998</v>
      </c>
      <c r="I1318" t="s">
        <v>1864</v>
      </c>
      <c r="J1318" s="1">
        <f>Sales_Fact[[#This Row],[Quantity2]]*Sales_Fact[[#This Row],[Unit_Price3]]*(1-Sales_Fact[[#This Row],[Discount4]])</f>
        <v>615.74040000000002</v>
      </c>
      <c r="K1318" s="1">
        <f>Sales_Fact[[#This Row],[Quantity2]]*Sales_Fact[[#This Row],[Unit_Price3]]</f>
        <v>867.24</v>
      </c>
      <c r="L1318" s="1">
        <f>Sales_Fact[[#This Row],[Gross Amount]]*Sales_Fact[[#This Row],[Discount4]]</f>
        <v>251.49959999999999</v>
      </c>
      <c r="M1318" s="1" t="str">
        <f>IF(Sales_Fact[[#This Row],[Total_Amount5]]&gt;1000,"High Value","Standard")</f>
        <v>Standard</v>
      </c>
      <c r="N1318" s="1" t="str">
        <f>_xlfn.XLOOKUP(D1318,Product_Dim!$A$2:$A$101,Product_Dim!$B$2:$B$101,"Not Found")</f>
        <v>Wireless Bluetooth Earbuds</v>
      </c>
      <c r="O1318" s="1" t="str">
        <f>_xlfn.XLOOKUP(D1318,Product_Dim!$A$2:$A$101,Product_Dim!$C$2:$C$101)</f>
        <v>Electronics</v>
      </c>
      <c r="P1318" s="1">
        <f>_xlfn.XLOOKUP(D1318,Product_Dim!$A$2:$A$101,Product_Dim!$H$2:$H$101)</f>
        <v>439.07</v>
      </c>
      <c r="Q1318" s="1" t="str">
        <f>_xlfn.XLOOKUP(C1318,'Customer_Dim'!$A$2:$A$501,'Customer_Dim'!$I$2:$I$501)</f>
        <v>Bronze</v>
      </c>
      <c r="R1318" s="1" t="str">
        <f>_xlfn.XLOOKUP(C1318,'Customer_Dim'!$A$2:$A$501,'Customer_Dim'!$D$2:$D$501)</f>
        <v>Male</v>
      </c>
      <c r="S1318" s="1" t="str">
        <f>_xlfn.XLOOKUP(C1318,'Customer_Dim'!$A$2:$A$501,'Customer_Dim'!$L$2:$L$501)</f>
        <v>Senior</v>
      </c>
      <c r="T1318" s="1" t="str">
        <f>_xlfn.XLOOKUP(E1318,Store_Dim!$A$2:$A$21,Store_Dim!$C$2:$C$21)</f>
        <v>West</v>
      </c>
      <c r="U1318" s="1" t="str">
        <f>_xlfn.XLOOKUP(E1318,Store_Dim!$A$2:$A$21,Store_Dim!$E$2:$E$21)</f>
        <v>Flagship</v>
      </c>
      <c r="V1318" s="1">
        <f>Table8[[#This Row],[Cost]]*Table8[[#This Row],[Quantity]]</f>
        <v>1756.28</v>
      </c>
      <c r="W1318" s="1">
        <f>Table8[[#This Row],[Total_Amount]]-Table8[[#This Row],[Total Cost]]</f>
        <v>-1140.5396000000001</v>
      </c>
    </row>
    <row r="1319" spans="1:23" hidden="1" x14ac:dyDescent="0.25">
      <c r="A1319" t="s">
        <v>2419</v>
      </c>
      <c r="B1319" s="3">
        <v>45578</v>
      </c>
      <c r="C1319" t="s">
        <v>1032</v>
      </c>
      <c r="D1319" t="s">
        <v>1665</v>
      </c>
      <c r="E1319" t="s">
        <v>1872</v>
      </c>
      <c r="F1319" s="4">
        <f>IF(ISBLANK(Sales_Fact[[#This Row],[Quantity]]),MEDIAN(Sales_Fact[Quantity]),Sales_Fact[[#This Row],[Quantity]])</f>
        <v>4</v>
      </c>
      <c r="G1319" s="1">
        <f>IF(ISBLANK(Sales_Fact[[#This Row],[Unit_Price]]),MEDIAN(Sales_Fact[Unit_Price]),Sales_Fact[[#This Row],[Unit_Price]])</f>
        <v>950.21</v>
      </c>
      <c r="H1319" s="2">
        <f>IF(ISBLANK(Sales_Fact[[#This Row],[Discount]]),MEDIAN(Sales_Fact[Discount]),Sales_Fact[[#This Row],[Discount]])</f>
        <v>0.27</v>
      </c>
      <c r="I1319" t="s">
        <v>1868</v>
      </c>
      <c r="J1319" s="1">
        <f>Sales_Fact[[#This Row],[Quantity2]]*Sales_Fact[[#This Row],[Unit_Price3]]*(1-Sales_Fact[[#This Row],[Discount4]])</f>
        <v>2774.6132000000002</v>
      </c>
      <c r="K1319" s="1">
        <f>Sales_Fact[[#This Row],[Quantity2]]*Sales_Fact[[#This Row],[Unit_Price3]]</f>
        <v>3800.84</v>
      </c>
      <c r="L1319" s="1">
        <f>Sales_Fact[[#This Row],[Gross Amount]]*Sales_Fact[[#This Row],[Discount4]]</f>
        <v>1026.2268000000001</v>
      </c>
      <c r="M1319" s="1" t="str">
        <f>IF(Sales_Fact[[#This Row],[Total_Amount5]]&gt;1000,"High Value","Standard")</f>
        <v>High Value</v>
      </c>
      <c r="N1319" s="1" t="str">
        <f>_xlfn.XLOOKUP(D1319,Product_Dim!$A$2:$A$101,Product_Dim!$B$2:$B$101,"Not Found")</f>
        <v>Sports Water Hydration Pack</v>
      </c>
      <c r="O1319" s="1" t="str">
        <f>_xlfn.XLOOKUP(D1319,Product_Dim!$A$2:$A$101,Product_Dim!$C$2:$C$101)</f>
        <v>Sports</v>
      </c>
      <c r="P1319" s="1">
        <f>_xlfn.XLOOKUP(D1319,Product_Dim!$A$2:$A$101,Product_Dim!$H$2:$H$101)</f>
        <v>135.61000000000001</v>
      </c>
      <c r="Q1319" s="1" t="str">
        <f>_xlfn.XLOOKUP(C1319,'Customer_Dim'!$A$2:$A$501,'Customer_Dim'!$I$2:$I$501)</f>
        <v>Bronze</v>
      </c>
      <c r="R1319" s="1" t="str">
        <f>_xlfn.XLOOKUP(C1319,'Customer_Dim'!$A$2:$A$501,'Customer_Dim'!$D$2:$D$501)</f>
        <v>Male</v>
      </c>
      <c r="S1319" s="1" t="str">
        <f>_xlfn.XLOOKUP(C1319,'Customer_Dim'!$A$2:$A$501,'Customer_Dim'!$L$2:$L$501)</f>
        <v>Senior</v>
      </c>
      <c r="T1319" s="1" t="str">
        <f>_xlfn.XLOOKUP(E1319,Store_Dim!$A$2:$A$21,Store_Dim!$C$2:$C$21)</f>
        <v>South</v>
      </c>
      <c r="U1319" s="1" t="str">
        <f>_xlfn.XLOOKUP(E1319,Store_Dim!$A$2:$A$21,Store_Dim!$E$2:$E$21)</f>
        <v>Online</v>
      </c>
      <c r="V1319" s="1">
        <f>Table8[[#This Row],[Cost]]*Table8[[#This Row],[Quantity]]</f>
        <v>542.44000000000005</v>
      </c>
      <c r="W1319" s="1">
        <f>Table8[[#This Row],[Total_Amount]]-Table8[[#This Row],[Total Cost]]</f>
        <v>2232.1732000000002</v>
      </c>
    </row>
    <row r="1320" spans="1:23" hidden="1" x14ac:dyDescent="0.25">
      <c r="A1320" t="s">
        <v>3173</v>
      </c>
      <c r="B1320" s="3">
        <v>45622</v>
      </c>
      <c r="C1320" t="s">
        <v>1032</v>
      </c>
      <c r="D1320" t="s">
        <v>1564</v>
      </c>
      <c r="E1320" t="s">
        <v>1886</v>
      </c>
      <c r="F1320" s="4">
        <f>IF(ISBLANK(Sales_Fact[[#This Row],[Quantity]]),MEDIAN(Sales_Fact[Quantity]),Sales_Fact[[#This Row],[Quantity]])</f>
        <v>2</v>
      </c>
      <c r="G1320" s="1">
        <f>IF(ISBLANK(Sales_Fact[[#This Row],[Unit_Price]]),MEDIAN(Sales_Fact[Unit_Price]),Sales_Fact[[#This Row],[Unit_Price]])</f>
        <v>271.39999999999998</v>
      </c>
      <c r="H1320" s="2">
        <f>IF(ISBLANK(Sales_Fact[[#This Row],[Discount]]),MEDIAN(Sales_Fact[Discount]),Sales_Fact[[#This Row],[Discount]])</f>
        <v>0.17</v>
      </c>
      <c r="I1320" t="s">
        <v>1868</v>
      </c>
      <c r="J1320" s="1">
        <f>Sales_Fact[[#This Row],[Quantity2]]*Sales_Fact[[#This Row],[Unit_Price3]]*(1-Sales_Fact[[#This Row],[Discount4]])</f>
        <v>450.52399999999994</v>
      </c>
      <c r="K1320" s="1">
        <f>Sales_Fact[[#This Row],[Quantity2]]*Sales_Fact[[#This Row],[Unit_Price3]]</f>
        <v>542.79999999999995</v>
      </c>
      <c r="L1320" s="1">
        <f>Sales_Fact[[#This Row],[Gross Amount]]*Sales_Fact[[#This Row],[Discount4]]</f>
        <v>92.275999999999996</v>
      </c>
      <c r="M1320" s="1" t="str">
        <f>IF(Sales_Fact[[#This Row],[Total_Amount5]]&gt;1000,"High Value","Standard")</f>
        <v>Standard</v>
      </c>
      <c r="N1320" s="1" t="str">
        <f>_xlfn.XLOOKUP(D1320,Product_Dim!$A$2:$A$101,Product_Dim!$B$2:$B$101,"Not Found")</f>
        <v>Men's Leather Belt</v>
      </c>
      <c r="O1320" s="1" t="str">
        <f>_xlfn.XLOOKUP(D1320,Product_Dim!$A$2:$A$101,Product_Dim!$C$2:$C$101)</f>
        <v>Clothing</v>
      </c>
      <c r="P1320" s="1">
        <f>_xlfn.XLOOKUP(D1320,Product_Dim!$A$2:$A$101,Product_Dim!$H$2:$H$101)</f>
        <v>261</v>
      </c>
      <c r="Q1320" s="1" t="str">
        <f>_xlfn.XLOOKUP(C1320,'Customer_Dim'!$A$2:$A$501,'Customer_Dim'!$I$2:$I$501)</f>
        <v>Bronze</v>
      </c>
      <c r="R1320" s="1" t="str">
        <f>_xlfn.XLOOKUP(C1320,'Customer_Dim'!$A$2:$A$501,'Customer_Dim'!$D$2:$D$501)</f>
        <v>Male</v>
      </c>
      <c r="S1320" s="1" t="str">
        <f>_xlfn.XLOOKUP(C1320,'Customer_Dim'!$A$2:$A$501,'Customer_Dim'!$L$2:$L$501)</f>
        <v>Senior</v>
      </c>
      <c r="T1320" s="1" t="str">
        <f>_xlfn.XLOOKUP(E1320,Store_Dim!$A$2:$A$21,Store_Dim!$C$2:$C$21)</f>
        <v>West</v>
      </c>
      <c r="U1320" s="1" t="str">
        <f>_xlfn.XLOOKUP(E1320,Store_Dim!$A$2:$A$21,Store_Dim!$E$2:$E$21)</f>
        <v>Flagship</v>
      </c>
      <c r="V1320" s="1">
        <f>Table8[[#This Row],[Cost]]*Table8[[#This Row],[Quantity]]</f>
        <v>522</v>
      </c>
      <c r="W1320" s="1">
        <f>Table8[[#This Row],[Total_Amount]]-Table8[[#This Row],[Total Cost]]</f>
        <v>-71.476000000000056</v>
      </c>
    </row>
    <row r="1321" spans="1:23" hidden="1" x14ac:dyDescent="0.25">
      <c r="A1321" t="s">
        <v>3290</v>
      </c>
      <c r="B1321" s="3">
        <v>45378</v>
      </c>
      <c r="C1321" t="s">
        <v>1032</v>
      </c>
      <c r="D1321" t="s">
        <v>1824</v>
      </c>
      <c r="E1321" t="s">
        <v>1892</v>
      </c>
      <c r="F1321" s="4">
        <f>IF(ISBLANK(Sales_Fact[[#This Row],[Quantity]]),MEDIAN(Sales_Fact[Quantity]),Sales_Fact[[#This Row],[Quantity]])</f>
        <v>4</v>
      </c>
      <c r="G1321" s="1">
        <f>IF(ISBLANK(Sales_Fact[[#This Row],[Unit_Price]]),MEDIAN(Sales_Fact[Unit_Price]),Sales_Fact[[#This Row],[Unit_Price]])</f>
        <v>708.19</v>
      </c>
      <c r="H1321" s="2">
        <f>IF(ISBLANK(Sales_Fact[[#This Row],[Discount]]),MEDIAN(Sales_Fact[Discount]),Sales_Fact[[#This Row],[Discount]])</f>
        <v>0.1</v>
      </c>
      <c r="I1321" t="s">
        <v>1864</v>
      </c>
      <c r="J1321" s="1">
        <f>Sales_Fact[[#This Row],[Quantity2]]*Sales_Fact[[#This Row],[Unit_Price3]]*(1-Sales_Fact[[#This Row],[Discount4]])</f>
        <v>2549.4840000000004</v>
      </c>
      <c r="K1321" s="1">
        <f>Sales_Fact[[#This Row],[Quantity2]]*Sales_Fact[[#This Row],[Unit_Price3]]</f>
        <v>2832.76</v>
      </c>
      <c r="L1321" s="1">
        <f>Sales_Fact[[#This Row],[Gross Amount]]*Sales_Fact[[#This Row],[Discount4]]</f>
        <v>283.27600000000001</v>
      </c>
      <c r="M1321" s="1" t="str">
        <f>IF(Sales_Fact[[#This Row],[Total_Amount5]]&gt;1000,"High Value","Standard")</f>
        <v>High Value</v>
      </c>
      <c r="N1321" s="1" t="str">
        <f>_xlfn.XLOOKUP(D1321,Product_Dim!$A$2:$A$101,Product_Dim!$B$2:$B$101,"Not Found")</f>
        <v>Women's High Heels</v>
      </c>
      <c r="O1321" s="1" t="str">
        <f>_xlfn.XLOOKUP(D1321,Product_Dim!$A$2:$A$101,Product_Dim!$C$2:$C$101)</f>
        <v>Clothing</v>
      </c>
      <c r="P1321" s="1">
        <f>_xlfn.XLOOKUP(D1321,Product_Dim!$A$2:$A$101,Product_Dim!$H$2:$H$101)</f>
        <v>438.25</v>
      </c>
      <c r="Q1321" s="1" t="str">
        <f>_xlfn.XLOOKUP(C1321,'Customer_Dim'!$A$2:$A$501,'Customer_Dim'!$I$2:$I$501)</f>
        <v>Bronze</v>
      </c>
      <c r="R1321" s="1" t="str">
        <f>_xlfn.XLOOKUP(C1321,'Customer_Dim'!$A$2:$A$501,'Customer_Dim'!$D$2:$D$501)</f>
        <v>Male</v>
      </c>
      <c r="S1321" s="1" t="str">
        <f>_xlfn.XLOOKUP(C1321,'Customer_Dim'!$A$2:$A$501,'Customer_Dim'!$L$2:$L$501)</f>
        <v>Senior</v>
      </c>
      <c r="T1321" s="1" t="str">
        <f>_xlfn.XLOOKUP(E1321,Store_Dim!$A$2:$A$21,Store_Dim!$C$2:$C$21)</f>
        <v>East</v>
      </c>
      <c r="U1321" s="1" t="str">
        <f>_xlfn.XLOOKUP(E1321,Store_Dim!$A$2:$A$21,Store_Dim!$E$2:$E$21)</f>
        <v>Online</v>
      </c>
      <c r="V1321" s="1">
        <f>Table8[[#This Row],[Cost]]*Table8[[#This Row],[Quantity]]</f>
        <v>1753</v>
      </c>
      <c r="W1321" s="1">
        <f>Table8[[#This Row],[Total_Amount]]-Table8[[#This Row],[Total Cost]]</f>
        <v>796.48400000000038</v>
      </c>
    </row>
    <row r="1322" spans="1:23" hidden="1" x14ac:dyDescent="0.25">
      <c r="A1322" t="s">
        <v>1984</v>
      </c>
      <c r="B1322" s="3">
        <v>45479</v>
      </c>
      <c r="C1322" t="s">
        <v>1032</v>
      </c>
      <c r="D1322" t="s">
        <v>1713</v>
      </c>
      <c r="E1322" t="s">
        <v>1860</v>
      </c>
      <c r="F1322" s="4">
        <f>IF(ISBLANK(Sales_Fact[[#This Row],[Quantity]]),MEDIAN(Sales_Fact[Quantity]),Sales_Fact[[#This Row],[Quantity]])</f>
        <v>3</v>
      </c>
      <c r="G1322" s="1">
        <f>IF(ISBLANK(Sales_Fact[[#This Row],[Unit_Price]]),MEDIAN(Sales_Fact[Unit_Price]),Sales_Fact[[#This Row],[Unit_Price]])</f>
        <v>477.05</v>
      </c>
      <c r="H1322" s="2">
        <f>IF(ISBLANK(Sales_Fact[[#This Row],[Discount]]),MEDIAN(Sales_Fact[Discount]),Sales_Fact[[#This Row],[Discount]])</f>
        <v>0.05</v>
      </c>
      <c r="I1322" t="s">
        <v>1868</v>
      </c>
      <c r="J1322" s="1">
        <f>Sales_Fact[[#This Row],[Quantity2]]*Sales_Fact[[#This Row],[Unit_Price3]]*(1-Sales_Fact[[#This Row],[Discount4]])</f>
        <v>1359.5925</v>
      </c>
      <c r="K1322" s="1">
        <f>Sales_Fact[[#This Row],[Quantity2]]*Sales_Fact[[#This Row],[Unit_Price3]]</f>
        <v>1431.15</v>
      </c>
      <c r="L1322" s="1">
        <f>Sales_Fact[[#This Row],[Gross Amount]]*Sales_Fact[[#This Row],[Discount4]]</f>
        <v>71.557500000000005</v>
      </c>
      <c r="M1322" s="1" t="str">
        <f>IF(Sales_Fact[[#This Row],[Total_Amount5]]&gt;1000,"High Value","Standard")</f>
        <v>High Value</v>
      </c>
      <c r="N1322" s="1" t="str">
        <f>_xlfn.XLOOKUP(D1322,Product_Dim!$A$2:$A$101,Product_Dim!$B$2:$B$101,"Not Found")</f>
        <v>Sports Stopwatch Pro</v>
      </c>
      <c r="O1322" s="1" t="str">
        <f>_xlfn.XLOOKUP(D1322,Product_Dim!$A$2:$A$101,Product_Dim!$C$2:$C$101)</f>
        <v>Sports</v>
      </c>
      <c r="P1322" s="1">
        <f>_xlfn.XLOOKUP(D1322,Product_Dim!$A$2:$A$101,Product_Dim!$H$2:$H$101)</f>
        <v>434.84</v>
      </c>
      <c r="Q1322" s="1" t="str">
        <f>_xlfn.XLOOKUP(C1322,'Customer_Dim'!$A$2:$A$501,'Customer_Dim'!$I$2:$I$501)</f>
        <v>Bronze</v>
      </c>
      <c r="R1322" s="1" t="str">
        <f>_xlfn.XLOOKUP(C1322,'Customer_Dim'!$A$2:$A$501,'Customer_Dim'!$D$2:$D$501)</f>
        <v>Male</v>
      </c>
      <c r="S1322" s="1" t="str">
        <f>_xlfn.XLOOKUP(C1322,'Customer_Dim'!$A$2:$A$501,'Customer_Dim'!$L$2:$L$501)</f>
        <v>Senior</v>
      </c>
      <c r="T1322" s="1" t="str">
        <f>_xlfn.XLOOKUP(E1322,Store_Dim!$A$2:$A$21,Store_Dim!$C$2:$C$21)</f>
        <v>North</v>
      </c>
      <c r="U1322" s="1" t="str">
        <f>_xlfn.XLOOKUP(E1322,Store_Dim!$A$2:$A$21,Store_Dim!$E$2:$E$21)</f>
        <v>Outlet</v>
      </c>
      <c r="V1322" s="1">
        <f>Table8[[#This Row],[Cost]]*Table8[[#This Row],[Quantity]]</f>
        <v>1304.52</v>
      </c>
      <c r="W1322" s="1">
        <f>Table8[[#This Row],[Total_Amount]]-Table8[[#This Row],[Total Cost]]</f>
        <v>55.072499999999991</v>
      </c>
    </row>
    <row r="1323" spans="1:23" hidden="1" x14ac:dyDescent="0.25">
      <c r="A1323" t="s">
        <v>2637</v>
      </c>
      <c r="B1323" s="3">
        <v>45941</v>
      </c>
      <c r="C1323" t="s">
        <v>1032</v>
      </c>
      <c r="D1323" t="s">
        <v>1797</v>
      </c>
      <c r="E1323" t="s">
        <v>1860</v>
      </c>
      <c r="F1323" s="4">
        <f>IF(ISBLANK(Sales_Fact[[#This Row],[Quantity]]),MEDIAN(Sales_Fact[Quantity]),Sales_Fact[[#This Row],[Quantity]])</f>
        <v>3</v>
      </c>
      <c r="G1323" s="1">
        <f>IF(ISBLANK(Sales_Fact[[#This Row],[Unit_Price]]),MEDIAN(Sales_Fact[Unit_Price]),Sales_Fact[[#This Row],[Unit_Price]])</f>
        <v>627.29</v>
      </c>
      <c r="H1323" s="2">
        <f>IF(ISBLANK(Sales_Fact[[#This Row],[Discount]]),MEDIAN(Sales_Fact[Discount]),Sales_Fact[[#This Row],[Discount]])</f>
        <v>0.27</v>
      </c>
      <c r="I1323" t="s">
        <v>1868</v>
      </c>
      <c r="J1323" s="1">
        <f>Sales_Fact[[#This Row],[Quantity2]]*Sales_Fact[[#This Row],[Unit_Price3]]*(1-Sales_Fact[[#This Row],[Discount4]])</f>
        <v>1373.7650999999998</v>
      </c>
      <c r="K1323" s="1">
        <f>Sales_Fact[[#This Row],[Quantity2]]*Sales_Fact[[#This Row],[Unit_Price3]]</f>
        <v>1881.87</v>
      </c>
      <c r="L1323" s="1">
        <f>Sales_Fact[[#This Row],[Gross Amount]]*Sales_Fact[[#This Row],[Discount4]]</f>
        <v>508.10489999999999</v>
      </c>
      <c r="M1323" s="1" t="str">
        <f>IF(Sales_Fact[[#This Row],[Total_Amount5]]&gt;1000,"High Value","Standard")</f>
        <v>High Value</v>
      </c>
      <c r="N1323" s="1" t="str">
        <f>_xlfn.XLOOKUP(D1323,Product_Dim!$A$2:$A$101,Product_Dim!$B$2:$B$101,"Not Found")</f>
        <v>Fitness Resistance Bands</v>
      </c>
      <c r="O1323" s="1" t="str">
        <f>_xlfn.XLOOKUP(D1323,Product_Dim!$A$2:$A$101,Product_Dim!$C$2:$C$101)</f>
        <v>Sports</v>
      </c>
      <c r="P1323" s="1">
        <f>_xlfn.XLOOKUP(D1323,Product_Dim!$A$2:$A$101,Product_Dim!$H$2:$H$101)</f>
        <v>152.91999999999999</v>
      </c>
      <c r="Q1323" s="1" t="str">
        <f>_xlfn.XLOOKUP(C1323,'Customer_Dim'!$A$2:$A$501,'Customer_Dim'!$I$2:$I$501)</f>
        <v>Bronze</v>
      </c>
      <c r="R1323" s="1" t="str">
        <f>_xlfn.XLOOKUP(C1323,'Customer_Dim'!$A$2:$A$501,'Customer_Dim'!$D$2:$D$501)</f>
        <v>Male</v>
      </c>
      <c r="S1323" s="1" t="str">
        <f>_xlfn.XLOOKUP(C1323,'Customer_Dim'!$A$2:$A$501,'Customer_Dim'!$L$2:$L$501)</f>
        <v>Senior</v>
      </c>
      <c r="T1323" s="1" t="str">
        <f>_xlfn.XLOOKUP(E1323,Store_Dim!$A$2:$A$21,Store_Dim!$C$2:$C$21)</f>
        <v>North</v>
      </c>
      <c r="U1323" s="1" t="str">
        <f>_xlfn.XLOOKUP(E1323,Store_Dim!$A$2:$A$21,Store_Dim!$E$2:$E$21)</f>
        <v>Outlet</v>
      </c>
      <c r="V1323" s="1">
        <f>Table8[[#This Row],[Cost]]*Table8[[#This Row],[Quantity]]</f>
        <v>458.76</v>
      </c>
      <c r="W1323" s="1">
        <f>Table8[[#This Row],[Total_Amount]]-Table8[[#This Row],[Total Cost]]</f>
        <v>915.00509999999986</v>
      </c>
    </row>
    <row r="1324" spans="1:23" x14ac:dyDescent="0.25">
      <c r="A1324" t="s">
        <v>2978</v>
      </c>
      <c r="B1324" s="3">
        <v>45824</v>
      </c>
      <c r="C1324" t="s">
        <v>1032</v>
      </c>
      <c r="D1324" t="s">
        <v>1749</v>
      </c>
      <c r="E1324" t="s">
        <v>1870</v>
      </c>
      <c r="F1324" s="4">
        <f>IF(ISBLANK(Sales_Fact[[#This Row],[Quantity]]),MEDIAN(Sales_Fact[Quantity]),Sales_Fact[[#This Row],[Quantity]])</f>
        <v>3</v>
      </c>
      <c r="G1324" s="21">
        <f>IF(ISBLANK(Sales_Fact[[#This Row],[Unit_Price]]),MEDIAN(Sales_Fact[Unit_Price]),Sales_Fact[[#This Row],[Unit_Price]])</f>
        <v>206.84</v>
      </c>
      <c r="H1324" s="2">
        <f>IF(ISBLANK(Sales_Fact[[#This Row],[Discount]]),MEDIAN(Sales_Fact[Discount]),Sales_Fact[[#This Row],[Discount]])</f>
        <v>0.19</v>
      </c>
      <c r="I1324" t="s">
        <v>1864</v>
      </c>
      <c r="J1324" s="21">
        <f>Sales_Fact[[#This Row],[Quantity2]]*Sales_Fact[[#This Row],[Unit_Price3]]*(1-Sales_Fact[[#This Row],[Discount4]])</f>
        <v>502.62120000000004</v>
      </c>
      <c r="K1324" s="21">
        <f>Sales_Fact[[#This Row],[Quantity2]]*Sales_Fact[[#This Row],[Unit_Price3]]</f>
        <v>620.52</v>
      </c>
      <c r="L1324" s="21">
        <f>Sales_Fact[[#This Row],[Gross Amount]]*Sales_Fact[[#This Row],[Discount4]]</f>
        <v>117.89879999999999</v>
      </c>
      <c r="M1324" s="1" t="str">
        <f>IF(Sales_Fact[[#This Row],[Total_Amount5]]&gt;1000,"High Value","Standard")</f>
        <v>Standard</v>
      </c>
      <c r="N1324" s="1" t="str">
        <f>_xlfn.XLOOKUP(D1324,Product_Dim!$A$2:$A$101,Product_Dim!$B$2:$B$101,"Not Found")</f>
        <v>Women's Hair Dryer Brush</v>
      </c>
      <c r="O1324" s="1" t="str">
        <f>_xlfn.XLOOKUP(D1324,Product_Dim!$A$2:$A$101,Product_Dim!$C$2:$C$101)</f>
        <v>Beauty</v>
      </c>
      <c r="P1324" s="1">
        <f>_xlfn.XLOOKUP(D1324,Product_Dim!$A$2:$A$101,Product_Dim!$H$2:$H$101)</f>
        <v>340.39</v>
      </c>
      <c r="Q1324" s="1" t="str">
        <f>_xlfn.XLOOKUP(C1324,'Customer_Dim'!$A$2:$A$501,'Customer_Dim'!$I$2:$I$501)</f>
        <v>Bronze</v>
      </c>
      <c r="R1324" s="1" t="str">
        <f>_xlfn.XLOOKUP(C1324,'Customer_Dim'!$A$2:$A$501,'Customer_Dim'!$D$2:$D$501)</f>
        <v>Male</v>
      </c>
      <c r="S1324" s="1" t="str">
        <f>_xlfn.XLOOKUP(C1324,'Customer_Dim'!$A$2:$A$501,'Customer_Dim'!$L$2:$L$501)</f>
        <v>Senior</v>
      </c>
      <c r="T1324" s="1" t="str">
        <f>_xlfn.XLOOKUP(E1324,Store_Dim!$A$2:$A$21,Store_Dim!$C$2:$C$21)</f>
        <v>North</v>
      </c>
      <c r="U1324" s="1" t="str">
        <f>_xlfn.XLOOKUP(E1324,Store_Dim!$A$2:$A$21,Store_Dim!$E$2:$E$21)</f>
        <v>Outlet</v>
      </c>
      <c r="V1324" s="21">
        <f>Table8[[#This Row],[Cost]]*Table8[[#This Row],[Quantity]]</f>
        <v>1021.17</v>
      </c>
      <c r="W1324" s="21">
        <f>Table8[[#This Row],[Total_Amount]]-Table8[[#This Row],[Total Cost]]</f>
        <v>-518.54879999999991</v>
      </c>
    </row>
    <row r="1325" spans="1:23" hidden="1" x14ac:dyDescent="0.25">
      <c r="A1325" t="s">
        <v>2475</v>
      </c>
      <c r="B1325" s="3">
        <v>45257</v>
      </c>
      <c r="C1325" t="s">
        <v>1032</v>
      </c>
      <c r="D1325" t="s">
        <v>1839</v>
      </c>
      <c r="E1325" t="s">
        <v>1870</v>
      </c>
      <c r="F1325" s="4">
        <f>IF(ISBLANK(Sales_Fact[[#This Row],[Quantity]]),MEDIAN(Sales_Fact[Quantity]),Sales_Fact[[#This Row],[Quantity]])</f>
        <v>4</v>
      </c>
      <c r="G1325" s="1">
        <f>IF(ISBLANK(Sales_Fact[[#This Row],[Unit_Price]]),MEDIAN(Sales_Fact[Unit_Price]),Sales_Fact[[#This Row],[Unit_Price]])</f>
        <v>629.04999999999995</v>
      </c>
      <c r="H1325" s="2">
        <f>IF(ISBLANK(Sales_Fact[[#This Row],[Discount]]),MEDIAN(Sales_Fact[Discount]),Sales_Fact[[#This Row],[Discount]])</f>
        <v>0.26</v>
      </c>
      <c r="I1325" t="s">
        <v>1861</v>
      </c>
      <c r="J1325" s="1">
        <f>Sales_Fact[[#This Row],[Quantity2]]*Sales_Fact[[#This Row],[Unit_Price3]]*(1-Sales_Fact[[#This Row],[Discount4]])</f>
        <v>1861.9879999999998</v>
      </c>
      <c r="K1325" s="1">
        <f>Sales_Fact[[#This Row],[Quantity2]]*Sales_Fact[[#This Row],[Unit_Price3]]</f>
        <v>2516.1999999999998</v>
      </c>
      <c r="L1325" s="1">
        <f>Sales_Fact[[#This Row],[Gross Amount]]*Sales_Fact[[#This Row],[Discount4]]</f>
        <v>654.21199999999999</v>
      </c>
      <c r="M1325" s="1" t="str">
        <f>IF(Sales_Fact[[#This Row],[Total_Amount5]]&gt;1000,"High Value","Standard")</f>
        <v>High Value</v>
      </c>
      <c r="N1325" s="1" t="str">
        <f>_xlfn.XLOOKUP(D1325,Product_Dim!$A$2:$A$101,Product_Dim!$B$2:$B$101,"Not Found")</f>
        <v>Women's Formal Blazer</v>
      </c>
      <c r="O1325" s="1" t="str">
        <f>_xlfn.XLOOKUP(D1325,Product_Dim!$A$2:$A$101,Product_Dim!$C$2:$C$101)</f>
        <v>Clothing</v>
      </c>
      <c r="P1325" s="1">
        <f>_xlfn.XLOOKUP(D1325,Product_Dim!$A$2:$A$101,Product_Dim!$H$2:$H$101)</f>
        <v>358.47</v>
      </c>
      <c r="Q1325" s="1" t="str">
        <f>_xlfn.XLOOKUP(C1325,'Customer_Dim'!$A$2:$A$501,'Customer_Dim'!$I$2:$I$501)</f>
        <v>Bronze</v>
      </c>
      <c r="R1325" s="1" t="str">
        <f>_xlfn.XLOOKUP(C1325,'Customer_Dim'!$A$2:$A$501,'Customer_Dim'!$D$2:$D$501)</f>
        <v>Male</v>
      </c>
      <c r="S1325" s="1" t="str">
        <f>_xlfn.XLOOKUP(C1325,'Customer_Dim'!$A$2:$A$501,'Customer_Dim'!$L$2:$L$501)</f>
        <v>Senior</v>
      </c>
      <c r="T1325" s="1" t="str">
        <f>_xlfn.XLOOKUP(E1325,Store_Dim!$A$2:$A$21,Store_Dim!$C$2:$C$21)</f>
        <v>North</v>
      </c>
      <c r="U1325" s="1" t="str">
        <f>_xlfn.XLOOKUP(E1325,Store_Dim!$A$2:$A$21,Store_Dim!$E$2:$E$21)</f>
        <v>Outlet</v>
      </c>
      <c r="V1325" s="1">
        <f>Table8[[#This Row],[Cost]]*Table8[[#This Row],[Quantity]]</f>
        <v>1433.88</v>
      </c>
      <c r="W1325" s="1">
        <f>Table8[[#This Row],[Total_Amount]]-Table8[[#This Row],[Total Cost]]</f>
        <v>428.10799999999972</v>
      </c>
    </row>
    <row r="1326" spans="1:23" hidden="1" x14ac:dyDescent="0.25">
      <c r="A1326" t="s">
        <v>3673</v>
      </c>
      <c r="B1326" s="3">
        <v>45915</v>
      </c>
      <c r="C1326" t="s">
        <v>1035</v>
      </c>
      <c r="D1326" t="s">
        <v>1752</v>
      </c>
      <c r="E1326" t="s">
        <v>1896</v>
      </c>
      <c r="F1326" s="4">
        <f>IF(ISBLANK(Sales_Fact[[#This Row],[Quantity]]),MEDIAN(Sales_Fact[Quantity]),Sales_Fact[[#This Row],[Quantity]])</f>
        <v>4</v>
      </c>
      <c r="G1326" s="1">
        <f>IF(ISBLANK(Sales_Fact[[#This Row],[Unit_Price]]),MEDIAN(Sales_Fact[Unit_Price]),Sales_Fact[[#This Row],[Unit_Price]])</f>
        <v>529.04</v>
      </c>
      <c r="H1326" s="2">
        <f>IF(ISBLANK(Sales_Fact[[#This Row],[Discount]]),MEDIAN(Sales_Fact[Discount]),Sales_Fact[[#This Row],[Discount]])</f>
        <v>0.1</v>
      </c>
      <c r="I1326" t="s">
        <v>1864</v>
      </c>
      <c r="J1326" s="1">
        <f>Sales_Fact[[#This Row],[Quantity2]]*Sales_Fact[[#This Row],[Unit_Price3]]*(1-Sales_Fact[[#This Row],[Discount4]])</f>
        <v>1904.5439999999999</v>
      </c>
      <c r="K1326" s="1">
        <f>Sales_Fact[[#This Row],[Quantity2]]*Sales_Fact[[#This Row],[Unit_Price3]]</f>
        <v>2116.16</v>
      </c>
      <c r="L1326" s="1">
        <f>Sales_Fact[[#This Row],[Gross Amount]]*Sales_Fact[[#This Row],[Discount4]]</f>
        <v>211.61599999999999</v>
      </c>
      <c r="M1326" s="1" t="str">
        <f>IF(Sales_Fact[[#This Row],[Total_Amount5]]&gt;1000,"High Value","Standard")</f>
        <v>High Value</v>
      </c>
      <c r="N1326" s="1" t="str">
        <f>_xlfn.XLOOKUP(D1326,Product_Dim!$A$2:$A$101,Product_Dim!$B$2:$B$101,"Not Found")</f>
        <v>Smart LED Light Strip</v>
      </c>
      <c r="O1326" s="1" t="str">
        <f>_xlfn.XLOOKUP(D1326,Product_Dim!$A$2:$A$101,Product_Dim!$C$2:$C$101)</f>
        <v>Electronics</v>
      </c>
      <c r="P1326" s="1">
        <f>_xlfn.XLOOKUP(D1326,Product_Dim!$A$2:$A$101,Product_Dim!$H$2:$H$101)</f>
        <v>349.17</v>
      </c>
      <c r="Q1326" s="1" t="str">
        <f>_xlfn.XLOOKUP(C1326,'Customer_Dim'!$A$2:$A$501,'Customer_Dim'!$I$2:$I$501)</f>
        <v>Gold</v>
      </c>
      <c r="R1326" s="1" t="str">
        <f>_xlfn.XLOOKUP(C1326,'Customer_Dim'!$A$2:$A$501,'Customer_Dim'!$D$2:$D$501)</f>
        <v>Female</v>
      </c>
      <c r="S1326" s="1" t="str">
        <f>_xlfn.XLOOKUP(C1326,'Customer_Dim'!$A$2:$A$501,'Customer_Dim'!$L$2:$L$501)</f>
        <v>Senior</v>
      </c>
      <c r="T1326" s="1" t="str">
        <f>_xlfn.XLOOKUP(E1326,Store_Dim!$A$2:$A$21,Store_Dim!$C$2:$C$21)</f>
        <v>East</v>
      </c>
      <c r="U1326" s="1" t="str">
        <f>_xlfn.XLOOKUP(E1326,Store_Dim!$A$2:$A$21,Store_Dim!$E$2:$E$21)</f>
        <v>Flagship</v>
      </c>
      <c r="V1326" s="1">
        <f>Table8[[#This Row],[Cost]]*Table8[[#This Row],[Quantity]]</f>
        <v>1396.68</v>
      </c>
      <c r="W1326" s="1">
        <f>Table8[[#This Row],[Total_Amount]]-Table8[[#This Row],[Total Cost]]</f>
        <v>507.86399999999981</v>
      </c>
    </row>
    <row r="1327" spans="1:23" hidden="1" x14ac:dyDescent="0.25">
      <c r="A1327" t="s">
        <v>2683</v>
      </c>
      <c r="B1327" s="3">
        <v>45772</v>
      </c>
      <c r="C1327" t="s">
        <v>1035</v>
      </c>
      <c r="D1327" t="s">
        <v>1758</v>
      </c>
      <c r="E1327" t="s">
        <v>1866</v>
      </c>
      <c r="F1327" s="4">
        <f>IF(ISBLANK(Sales_Fact[[#This Row],[Quantity]]),MEDIAN(Sales_Fact[Quantity]),Sales_Fact[[#This Row],[Quantity]])</f>
        <v>1</v>
      </c>
      <c r="G1327" s="1">
        <f>IF(ISBLANK(Sales_Fact[[#This Row],[Unit_Price]]),MEDIAN(Sales_Fact[Unit_Price]),Sales_Fact[[#This Row],[Unit_Price]])</f>
        <v>350.67</v>
      </c>
      <c r="H1327" s="2">
        <f>IF(ISBLANK(Sales_Fact[[#This Row],[Discount]]),MEDIAN(Sales_Fact[Discount]),Sales_Fact[[#This Row],[Discount]])</f>
        <v>0.22</v>
      </c>
      <c r="I1327" t="s">
        <v>1861</v>
      </c>
      <c r="J1327" s="1">
        <f>Sales_Fact[[#This Row],[Quantity2]]*Sales_Fact[[#This Row],[Unit_Price3]]*(1-Sales_Fact[[#This Row],[Discount4]])</f>
        <v>273.52260000000001</v>
      </c>
      <c r="K1327" s="1">
        <f>Sales_Fact[[#This Row],[Quantity2]]*Sales_Fact[[#This Row],[Unit_Price3]]</f>
        <v>350.67</v>
      </c>
      <c r="L1327" s="1">
        <f>Sales_Fact[[#This Row],[Gross Amount]]*Sales_Fact[[#This Row],[Discount4]]</f>
        <v>77.147400000000005</v>
      </c>
      <c r="M1327" s="1" t="str">
        <f>IF(Sales_Fact[[#This Row],[Total_Amount5]]&gt;1000,"High Value","Standard")</f>
        <v>Standard</v>
      </c>
      <c r="N1327" s="1" t="str">
        <f>_xlfn.XLOOKUP(D1327,Product_Dim!$A$2:$A$101,Product_Dim!$B$2:$B$101,"Not Found")</f>
        <v>Men's Sports Shorts</v>
      </c>
      <c r="O1327" s="1" t="str">
        <f>_xlfn.XLOOKUP(D1327,Product_Dim!$A$2:$A$101,Product_Dim!$C$2:$C$101)</f>
        <v>Clothing</v>
      </c>
      <c r="P1327" s="1">
        <f>_xlfn.XLOOKUP(D1327,Product_Dim!$A$2:$A$101,Product_Dim!$H$2:$H$101)</f>
        <v>218.22</v>
      </c>
      <c r="Q1327" s="1" t="str">
        <f>_xlfn.XLOOKUP(C1327,'Customer_Dim'!$A$2:$A$501,'Customer_Dim'!$I$2:$I$501)</f>
        <v>Gold</v>
      </c>
      <c r="R1327" s="1" t="str">
        <f>_xlfn.XLOOKUP(C1327,'Customer_Dim'!$A$2:$A$501,'Customer_Dim'!$D$2:$D$501)</f>
        <v>Female</v>
      </c>
      <c r="S1327" s="1" t="str">
        <f>_xlfn.XLOOKUP(C1327,'Customer_Dim'!$A$2:$A$501,'Customer_Dim'!$L$2:$L$501)</f>
        <v>Senior</v>
      </c>
      <c r="T1327" s="1" t="str">
        <f>_xlfn.XLOOKUP(E1327,Store_Dim!$A$2:$A$21,Store_Dim!$C$2:$C$21)</f>
        <v>West</v>
      </c>
      <c r="U1327" s="1" t="str">
        <f>_xlfn.XLOOKUP(E1327,Store_Dim!$A$2:$A$21,Store_Dim!$E$2:$E$21)</f>
        <v>Online</v>
      </c>
      <c r="V1327" s="1">
        <f>Table8[[#This Row],[Cost]]*Table8[[#This Row],[Quantity]]</f>
        <v>218.22</v>
      </c>
      <c r="W1327" s="1">
        <f>Table8[[#This Row],[Total_Amount]]-Table8[[#This Row],[Total Cost]]</f>
        <v>55.302600000000012</v>
      </c>
    </row>
    <row r="1328" spans="1:23" hidden="1" x14ac:dyDescent="0.25">
      <c r="A1328" t="s">
        <v>3470</v>
      </c>
      <c r="B1328" s="3">
        <v>45402</v>
      </c>
      <c r="C1328" t="s">
        <v>1035</v>
      </c>
      <c r="D1328" t="s">
        <v>1827</v>
      </c>
      <c r="E1328" t="s">
        <v>1879</v>
      </c>
      <c r="F1328" s="4">
        <f>IF(ISBLANK(Sales_Fact[[#This Row],[Quantity]]),MEDIAN(Sales_Fact[Quantity]),Sales_Fact[[#This Row],[Quantity]])</f>
        <v>1</v>
      </c>
      <c r="G1328" s="1">
        <f>IF(ISBLANK(Sales_Fact[[#This Row],[Unit_Price]]),MEDIAN(Sales_Fact[Unit_Price]),Sales_Fact[[#This Row],[Unit_Price]])</f>
        <v>128.93</v>
      </c>
      <c r="H1328" s="2">
        <f>IF(ISBLANK(Sales_Fact[[#This Row],[Discount]]),MEDIAN(Sales_Fact[Discount]),Sales_Fact[[#This Row],[Discount]])</f>
        <v>0.26</v>
      </c>
      <c r="I1328" t="s">
        <v>1861</v>
      </c>
      <c r="J1328" s="1">
        <f>Sales_Fact[[#This Row],[Quantity2]]*Sales_Fact[[#This Row],[Unit_Price3]]*(1-Sales_Fact[[#This Row],[Discount4]])</f>
        <v>95.408200000000008</v>
      </c>
      <c r="K1328" s="1">
        <f>Sales_Fact[[#This Row],[Quantity2]]*Sales_Fact[[#This Row],[Unit_Price3]]</f>
        <v>128.93</v>
      </c>
      <c r="L1328" s="1">
        <f>Sales_Fact[[#This Row],[Gross Amount]]*Sales_Fact[[#This Row],[Discount4]]</f>
        <v>33.521800000000006</v>
      </c>
      <c r="M1328" s="1" t="str">
        <f>IF(Sales_Fact[[#This Row],[Total_Amount5]]&gt;1000,"High Value","Standard")</f>
        <v>Standard</v>
      </c>
      <c r="N1328" s="1" t="str">
        <f>_xlfn.XLOOKUP(D1328,Product_Dim!$A$2:$A$101,Product_Dim!$B$2:$B$101,"Not Found")</f>
        <v>Microwave Oven</v>
      </c>
      <c r="O1328" s="1" t="str">
        <f>_xlfn.XLOOKUP(D1328,Product_Dim!$A$2:$A$101,Product_Dim!$C$2:$C$101)</f>
        <v>Home</v>
      </c>
      <c r="P1328" s="1">
        <f>_xlfn.XLOOKUP(D1328,Product_Dim!$A$2:$A$101,Product_Dim!$H$2:$H$101)</f>
        <v>447.43</v>
      </c>
      <c r="Q1328" s="1" t="str">
        <f>_xlfn.XLOOKUP(C1328,'Customer_Dim'!$A$2:$A$501,'Customer_Dim'!$I$2:$I$501)</f>
        <v>Gold</v>
      </c>
      <c r="R1328" s="1" t="str">
        <f>_xlfn.XLOOKUP(C1328,'Customer_Dim'!$A$2:$A$501,'Customer_Dim'!$D$2:$D$501)</f>
        <v>Female</v>
      </c>
      <c r="S1328" s="1" t="str">
        <f>_xlfn.XLOOKUP(C1328,'Customer_Dim'!$A$2:$A$501,'Customer_Dim'!$L$2:$L$501)</f>
        <v>Senior</v>
      </c>
      <c r="T1328" s="1" t="str">
        <f>_xlfn.XLOOKUP(E1328,Store_Dim!$A$2:$A$21,Store_Dim!$C$2:$C$21)</f>
        <v>East</v>
      </c>
      <c r="U1328" s="1" t="str">
        <f>_xlfn.XLOOKUP(E1328,Store_Dim!$A$2:$A$21,Store_Dim!$E$2:$E$21)</f>
        <v>Flagship</v>
      </c>
      <c r="V1328" s="1">
        <f>Table8[[#This Row],[Cost]]*Table8[[#This Row],[Quantity]]</f>
        <v>447.43</v>
      </c>
      <c r="W1328" s="1">
        <f>Table8[[#This Row],[Total_Amount]]-Table8[[#This Row],[Total Cost]]</f>
        <v>-352.02179999999998</v>
      </c>
    </row>
    <row r="1329" spans="1:23" hidden="1" x14ac:dyDescent="0.25">
      <c r="A1329" t="s">
        <v>2165</v>
      </c>
      <c r="B1329" s="3">
        <v>45868</v>
      </c>
      <c r="C1329" t="s">
        <v>1035</v>
      </c>
      <c r="D1329" t="s">
        <v>1662</v>
      </c>
      <c r="E1329" t="s">
        <v>1931</v>
      </c>
      <c r="F1329" s="4">
        <f>IF(ISBLANK(Sales_Fact[[#This Row],[Quantity]]),MEDIAN(Sales_Fact[Quantity]),Sales_Fact[[#This Row],[Quantity]])</f>
        <v>2</v>
      </c>
      <c r="G1329" s="1">
        <f>IF(ISBLANK(Sales_Fact[[#This Row],[Unit_Price]]),MEDIAN(Sales_Fact[Unit_Price]),Sales_Fact[[#This Row],[Unit_Price]])</f>
        <v>384.92</v>
      </c>
      <c r="H1329" s="2">
        <f>IF(ISBLANK(Sales_Fact[[#This Row],[Discount]]),MEDIAN(Sales_Fact[Discount]),Sales_Fact[[#This Row],[Discount]])</f>
        <v>0.09</v>
      </c>
      <c r="I1329" t="s">
        <v>1864</v>
      </c>
      <c r="J1329" s="1">
        <f>Sales_Fact[[#This Row],[Quantity2]]*Sales_Fact[[#This Row],[Unit_Price3]]*(1-Sales_Fact[[#This Row],[Discount4]])</f>
        <v>700.5544000000001</v>
      </c>
      <c r="K1329" s="1">
        <f>Sales_Fact[[#This Row],[Quantity2]]*Sales_Fact[[#This Row],[Unit_Price3]]</f>
        <v>769.84</v>
      </c>
      <c r="L1329" s="1">
        <f>Sales_Fact[[#This Row],[Gross Amount]]*Sales_Fact[[#This Row],[Discount4]]</f>
        <v>69.285600000000002</v>
      </c>
      <c r="M1329" s="1" t="str">
        <f>IF(Sales_Fact[[#This Row],[Total_Amount5]]&gt;1000,"High Value","Standard")</f>
        <v>Standard</v>
      </c>
      <c r="N1329" s="1" t="str">
        <f>_xlfn.XLOOKUP(D1329,Product_Dim!$A$2:$A$101,Product_Dim!$B$2:$B$101,"Not Found")</f>
        <v>Men's Casual Sneakers</v>
      </c>
      <c r="O1329" s="1" t="str">
        <f>_xlfn.XLOOKUP(D1329,Product_Dim!$A$2:$A$101,Product_Dim!$C$2:$C$101)</f>
        <v>Clothing</v>
      </c>
      <c r="P1329" s="1">
        <f>_xlfn.XLOOKUP(D1329,Product_Dim!$A$2:$A$101,Product_Dim!$H$2:$H$101)</f>
        <v>353.47</v>
      </c>
      <c r="Q1329" s="1" t="str">
        <f>_xlfn.XLOOKUP(C1329,'Customer_Dim'!$A$2:$A$501,'Customer_Dim'!$I$2:$I$501)</f>
        <v>Gold</v>
      </c>
      <c r="R1329" s="1" t="str">
        <f>_xlfn.XLOOKUP(C1329,'Customer_Dim'!$A$2:$A$501,'Customer_Dim'!$D$2:$D$501)</f>
        <v>Female</v>
      </c>
      <c r="S1329" s="1" t="str">
        <f>_xlfn.XLOOKUP(C1329,'Customer_Dim'!$A$2:$A$501,'Customer_Dim'!$L$2:$L$501)</f>
        <v>Senior</v>
      </c>
      <c r="T1329" s="1" t="str">
        <f>_xlfn.XLOOKUP(E1329,Store_Dim!$A$2:$A$21,Store_Dim!$C$2:$C$21)</f>
        <v>South</v>
      </c>
      <c r="U1329" s="1" t="str">
        <f>_xlfn.XLOOKUP(E1329,Store_Dim!$A$2:$A$21,Store_Dim!$E$2:$E$21)</f>
        <v>Online</v>
      </c>
      <c r="V1329" s="1">
        <f>Table8[[#This Row],[Cost]]*Table8[[#This Row],[Quantity]]</f>
        <v>706.94</v>
      </c>
      <c r="W1329" s="1">
        <f>Table8[[#This Row],[Total_Amount]]-Table8[[#This Row],[Total Cost]]</f>
        <v>-6.385599999999954</v>
      </c>
    </row>
    <row r="1330" spans="1:23" hidden="1" x14ac:dyDescent="0.25">
      <c r="A1330" t="s">
        <v>3879</v>
      </c>
      <c r="B1330" s="3">
        <v>45450</v>
      </c>
      <c r="C1330" t="s">
        <v>1038</v>
      </c>
      <c r="D1330" t="s">
        <v>1686</v>
      </c>
      <c r="E1330" t="s">
        <v>1931</v>
      </c>
      <c r="F1330" s="4">
        <f>IF(ISBLANK(Sales_Fact[[#This Row],[Quantity]]),MEDIAN(Sales_Fact[Quantity]),Sales_Fact[[#This Row],[Quantity]])</f>
        <v>3</v>
      </c>
      <c r="G1330" s="1">
        <f>IF(ISBLANK(Sales_Fact[[#This Row],[Unit_Price]]),MEDIAN(Sales_Fact[Unit_Price]),Sales_Fact[[#This Row],[Unit_Price]])</f>
        <v>120.77</v>
      </c>
      <c r="H1330" s="2">
        <f>IF(ISBLANK(Sales_Fact[[#This Row],[Discount]]),MEDIAN(Sales_Fact[Discount]),Sales_Fact[[#This Row],[Discount]])</f>
        <v>0.28999999999999998</v>
      </c>
      <c r="I1330" t="s">
        <v>1864</v>
      </c>
      <c r="J1330" s="1">
        <f>Sales_Fact[[#This Row],[Quantity2]]*Sales_Fact[[#This Row],[Unit_Price3]]*(1-Sales_Fact[[#This Row],[Discount4]])</f>
        <v>257.24009999999998</v>
      </c>
      <c r="K1330" s="1">
        <f>Sales_Fact[[#This Row],[Quantity2]]*Sales_Fact[[#This Row],[Unit_Price3]]</f>
        <v>362.31</v>
      </c>
      <c r="L1330" s="1">
        <f>Sales_Fact[[#This Row],[Gross Amount]]*Sales_Fact[[#This Row],[Discount4]]</f>
        <v>105.06989999999999</v>
      </c>
      <c r="M1330" s="1" t="str">
        <f>IF(Sales_Fact[[#This Row],[Total_Amount5]]&gt;1000,"High Value","Standard")</f>
        <v>Standard</v>
      </c>
      <c r="N1330" s="1" t="str">
        <f>_xlfn.XLOOKUP(D1330,Product_Dim!$A$2:$A$101,Product_Dim!$B$2:$B$101,"Not Found")</f>
        <v>High-Grip Football</v>
      </c>
      <c r="O1330" s="1" t="str">
        <f>_xlfn.XLOOKUP(D1330,Product_Dim!$A$2:$A$101,Product_Dim!$C$2:$C$101)</f>
        <v>Sports</v>
      </c>
      <c r="P1330" s="1">
        <f>_xlfn.XLOOKUP(D1330,Product_Dim!$A$2:$A$101,Product_Dim!$H$2:$H$101)</f>
        <v>318.91000000000003</v>
      </c>
      <c r="Q1330" s="1" t="str">
        <f>_xlfn.XLOOKUP(C1330,'Customer_Dim'!$A$2:$A$501,'Customer_Dim'!$I$2:$I$501)</f>
        <v>Bronze</v>
      </c>
      <c r="R1330" s="1" t="str">
        <f>_xlfn.XLOOKUP(C1330,'Customer_Dim'!$A$2:$A$501,'Customer_Dim'!$D$2:$D$501)</f>
        <v>Female</v>
      </c>
      <c r="S1330" s="1" t="str">
        <f>_xlfn.XLOOKUP(C1330,'Customer_Dim'!$A$2:$A$501,'Customer_Dim'!$L$2:$L$501)</f>
        <v>Senior</v>
      </c>
      <c r="T1330" s="1" t="str">
        <f>_xlfn.XLOOKUP(E1330,Store_Dim!$A$2:$A$21,Store_Dim!$C$2:$C$21)</f>
        <v>South</v>
      </c>
      <c r="U1330" s="1" t="str">
        <f>_xlfn.XLOOKUP(E1330,Store_Dim!$A$2:$A$21,Store_Dim!$E$2:$E$21)</f>
        <v>Online</v>
      </c>
      <c r="V1330" s="1">
        <f>Table8[[#This Row],[Cost]]*Table8[[#This Row],[Quantity]]</f>
        <v>956.73</v>
      </c>
      <c r="W1330" s="1">
        <f>Table8[[#This Row],[Total_Amount]]-Table8[[#This Row],[Total Cost]]</f>
        <v>-699.48990000000003</v>
      </c>
    </row>
    <row r="1331" spans="1:23" hidden="1" x14ac:dyDescent="0.25">
      <c r="A1331" t="s">
        <v>3064</v>
      </c>
      <c r="B1331" s="3">
        <v>45462</v>
      </c>
      <c r="C1331" t="s">
        <v>1038</v>
      </c>
      <c r="D1331" t="s">
        <v>1803</v>
      </c>
      <c r="E1331" t="s">
        <v>1863</v>
      </c>
      <c r="F1331" s="4">
        <f>IF(ISBLANK(Sales_Fact[[#This Row],[Quantity]]),MEDIAN(Sales_Fact[Quantity]),Sales_Fact[[#This Row],[Quantity]])</f>
        <v>4</v>
      </c>
      <c r="G1331" s="1">
        <f>IF(ISBLANK(Sales_Fact[[#This Row],[Unit_Price]]),MEDIAN(Sales_Fact[Unit_Price]),Sales_Fact[[#This Row],[Unit_Price]])</f>
        <v>661.39</v>
      </c>
      <c r="H1331" s="2">
        <f>IF(ISBLANK(Sales_Fact[[#This Row],[Discount]]),MEDIAN(Sales_Fact[Discount]),Sales_Fact[[#This Row],[Discount]])</f>
        <v>7.0000000000000007E-2</v>
      </c>
      <c r="I1331" t="s">
        <v>1868</v>
      </c>
      <c r="J1331" s="1">
        <f>Sales_Fact[[#This Row],[Quantity2]]*Sales_Fact[[#This Row],[Unit_Price3]]*(1-Sales_Fact[[#This Row],[Discount4]])</f>
        <v>2460.3707999999997</v>
      </c>
      <c r="K1331" s="1">
        <f>Sales_Fact[[#This Row],[Quantity2]]*Sales_Fact[[#This Row],[Unit_Price3]]</f>
        <v>2645.56</v>
      </c>
      <c r="L1331" s="1">
        <f>Sales_Fact[[#This Row],[Gross Amount]]*Sales_Fact[[#This Row],[Discount4]]</f>
        <v>185.18920000000003</v>
      </c>
      <c r="M1331" s="1" t="str">
        <f>IF(Sales_Fact[[#This Row],[Total_Amount5]]&gt;1000,"High Value","Standard")</f>
        <v>High Value</v>
      </c>
      <c r="N1331" s="1" t="str">
        <f>_xlfn.XLOOKUP(D1331,Product_Dim!$A$2:$A$101,Product_Dim!$B$2:$B$101,"Not Found")</f>
        <v>Wooden Bookshelf</v>
      </c>
      <c r="O1331" s="1" t="str">
        <f>_xlfn.XLOOKUP(D1331,Product_Dim!$A$2:$A$101,Product_Dim!$C$2:$C$101)</f>
        <v>Home</v>
      </c>
      <c r="P1331" s="1">
        <f>_xlfn.XLOOKUP(D1331,Product_Dim!$A$2:$A$101,Product_Dim!$H$2:$H$101)</f>
        <v>388.46</v>
      </c>
      <c r="Q1331" s="1" t="str">
        <f>_xlfn.XLOOKUP(C1331,'Customer_Dim'!$A$2:$A$501,'Customer_Dim'!$I$2:$I$501)</f>
        <v>Bronze</v>
      </c>
      <c r="R1331" s="1" t="str">
        <f>_xlfn.XLOOKUP(C1331,'Customer_Dim'!$A$2:$A$501,'Customer_Dim'!$D$2:$D$501)</f>
        <v>Female</v>
      </c>
      <c r="S1331" s="1" t="str">
        <f>_xlfn.XLOOKUP(C1331,'Customer_Dim'!$A$2:$A$501,'Customer_Dim'!$L$2:$L$501)</f>
        <v>Senior</v>
      </c>
      <c r="T1331" s="1" t="str">
        <f>_xlfn.XLOOKUP(E1331,Store_Dim!$A$2:$A$21,Store_Dim!$C$2:$C$21)</f>
        <v>North</v>
      </c>
      <c r="U1331" s="1" t="str">
        <f>_xlfn.XLOOKUP(E1331,Store_Dim!$A$2:$A$21,Store_Dim!$E$2:$E$21)</f>
        <v>Flagship</v>
      </c>
      <c r="V1331" s="1">
        <f>Table8[[#This Row],[Cost]]*Table8[[#This Row],[Quantity]]</f>
        <v>1553.84</v>
      </c>
      <c r="W1331" s="1">
        <f>Table8[[#This Row],[Total_Amount]]-Table8[[#This Row],[Total Cost]]</f>
        <v>906.53079999999977</v>
      </c>
    </row>
    <row r="1332" spans="1:23" hidden="1" x14ac:dyDescent="0.25">
      <c r="A1332" t="s">
        <v>3744</v>
      </c>
      <c r="B1332" s="3">
        <v>45596</v>
      </c>
      <c r="C1332" t="s">
        <v>1038</v>
      </c>
      <c r="D1332" t="s">
        <v>1773</v>
      </c>
      <c r="E1332" t="s">
        <v>1913</v>
      </c>
      <c r="F1332" s="4">
        <f>IF(ISBLANK(Sales_Fact[[#This Row],[Quantity]]),MEDIAN(Sales_Fact[Quantity]),Sales_Fact[[#This Row],[Quantity]])</f>
        <v>1</v>
      </c>
      <c r="G1332" s="1">
        <f>IF(ISBLANK(Sales_Fact[[#This Row],[Unit_Price]]),MEDIAN(Sales_Fact[Unit_Price]),Sales_Fact[[#This Row],[Unit_Price]])</f>
        <v>195.24</v>
      </c>
      <c r="H1332" s="2">
        <f>IF(ISBLANK(Sales_Fact[[#This Row],[Discount]]),MEDIAN(Sales_Fact[Discount]),Sales_Fact[[#This Row],[Discount]])</f>
        <v>0.27</v>
      </c>
      <c r="I1332" t="s">
        <v>1868</v>
      </c>
      <c r="J1332" s="1">
        <f>Sales_Fact[[#This Row],[Quantity2]]*Sales_Fact[[#This Row],[Unit_Price3]]*(1-Sales_Fact[[#This Row],[Discount4]])</f>
        <v>142.52520000000001</v>
      </c>
      <c r="K1332" s="1">
        <f>Sales_Fact[[#This Row],[Quantity2]]*Sales_Fact[[#This Row],[Unit_Price3]]</f>
        <v>195.24</v>
      </c>
      <c r="L1332" s="1">
        <f>Sales_Fact[[#This Row],[Gross Amount]]*Sales_Fact[[#This Row],[Discount4]]</f>
        <v>52.714800000000004</v>
      </c>
      <c r="M1332" s="1" t="str">
        <f>IF(Sales_Fact[[#This Row],[Total_Amount5]]&gt;1000,"High Value","Standard")</f>
        <v>Standard</v>
      </c>
      <c r="N1332" s="1" t="str">
        <f>_xlfn.XLOOKUP(D1332,Product_Dim!$A$2:$A$101,Product_Dim!$B$2:$B$101,"Not Found")</f>
        <v>Bluetooth Car Audio System</v>
      </c>
      <c r="O1332" s="1" t="str">
        <f>_xlfn.XLOOKUP(D1332,Product_Dim!$A$2:$A$101,Product_Dim!$C$2:$C$101)</f>
        <v>Electronics</v>
      </c>
      <c r="P1332" s="1">
        <f>_xlfn.XLOOKUP(D1332,Product_Dim!$A$2:$A$101,Product_Dim!$H$2:$H$101)</f>
        <v>403.71</v>
      </c>
      <c r="Q1332" s="1" t="str">
        <f>_xlfn.XLOOKUP(C1332,'Customer_Dim'!$A$2:$A$501,'Customer_Dim'!$I$2:$I$501)</f>
        <v>Bronze</v>
      </c>
      <c r="R1332" s="1" t="str">
        <f>_xlfn.XLOOKUP(C1332,'Customer_Dim'!$A$2:$A$501,'Customer_Dim'!$D$2:$D$501)</f>
        <v>Female</v>
      </c>
      <c r="S1332" s="1" t="str">
        <f>_xlfn.XLOOKUP(C1332,'Customer_Dim'!$A$2:$A$501,'Customer_Dim'!$L$2:$L$501)</f>
        <v>Senior</v>
      </c>
      <c r="T1332" s="1" t="str">
        <f>_xlfn.XLOOKUP(E1332,Store_Dim!$A$2:$A$21,Store_Dim!$C$2:$C$21)</f>
        <v>North</v>
      </c>
      <c r="U1332" s="1" t="str">
        <f>_xlfn.XLOOKUP(E1332,Store_Dim!$A$2:$A$21,Store_Dim!$E$2:$E$21)</f>
        <v>Online</v>
      </c>
      <c r="V1332" s="1">
        <f>Table8[[#This Row],[Cost]]*Table8[[#This Row],[Quantity]]</f>
        <v>403.71</v>
      </c>
      <c r="W1332" s="1">
        <f>Table8[[#This Row],[Total_Amount]]-Table8[[#This Row],[Total Cost]]</f>
        <v>-261.1848</v>
      </c>
    </row>
    <row r="1333" spans="1:23" hidden="1" x14ac:dyDescent="0.25">
      <c r="A1333" t="s">
        <v>2295</v>
      </c>
      <c r="B1333" s="3">
        <v>45837</v>
      </c>
      <c r="C1333" t="s">
        <v>1038</v>
      </c>
      <c r="D1333" t="s">
        <v>1597</v>
      </c>
      <c r="E1333" t="s">
        <v>1886</v>
      </c>
      <c r="F1333" s="4">
        <f>IF(ISBLANK(Sales_Fact[[#This Row],[Quantity]]),MEDIAN(Sales_Fact[Quantity]),Sales_Fact[[#This Row],[Quantity]])</f>
        <v>2</v>
      </c>
      <c r="G1333" s="1">
        <f>IF(ISBLANK(Sales_Fact[[#This Row],[Unit_Price]]),MEDIAN(Sales_Fact[Unit_Price]),Sales_Fact[[#This Row],[Unit_Price]])</f>
        <v>177.4</v>
      </c>
      <c r="H1333" s="2">
        <f>IF(ISBLANK(Sales_Fact[[#This Row],[Discount]]),MEDIAN(Sales_Fact[Discount]),Sales_Fact[[#This Row],[Discount]])</f>
        <v>0.19</v>
      </c>
      <c r="I1333" t="s">
        <v>1861</v>
      </c>
      <c r="J1333" s="1">
        <f>Sales_Fact[[#This Row],[Quantity2]]*Sales_Fact[[#This Row],[Unit_Price3]]*(1-Sales_Fact[[#This Row],[Discount4]])</f>
        <v>287.38800000000003</v>
      </c>
      <c r="K1333" s="1">
        <f>Sales_Fact[[#This Row],[Quantity2]]*Sales_Fact[[#This Row],[Unit_Price3]]</f>
        <v>354.8</v>
      </c>
      <c r="L1333" s="1">
        <f>Sales_Fact[[#This Row],[Gross Amount]]*Sales_Fact[[#This Row],[Discount4]]</f>
        <v>67.412000000000006</v>
      </c>
      <c r="M1333" s="1" t="str">
        <f>IF(Sales_Fact[[#This Row],[Total_Amount5]]&gt;1000,"High Value","Standard")</f>
        <v>Standard</v>
      </c>
      <c r="N1333" s="1" t="str">
        <f>_xlfn.XLOOKUP(D1333,Product_Dim!$A$2:$A$101,Product_Dim!$B$2:$B$101,"Not Found")</f>
        <v>4K Home Projector</v>
      </c>
      <c r="O1333" s="1" t="str">
        <f>_xlfn.XLOOKUP(D1333,Product_Dim!$A$2:$A$101,Product_Dim!$C$2:$C$101)</f>
        <v>Electronics</v>
      </c>
      <c r="P1333" s="1">
        <f>_xlfn.XLOOKUP(D1333,Product_Dim!$A$2:$A$101,Product_Dim!$H$2:$H$101)</f>
        <v>465.34</v>
      </c>
      <c r="Q1333" s="1" t="str">
        <f>_xlfn.XLOOKUP(C1333,'Customer_Dim'!$A$2:$A$501,'Customer_Dim'!$I$2:$I$501)</f>
        <v>Bronze</v>
      </c>
      <c r="R1333" s="1" t="str">
        <f>_xlfn.XLOOKUP(C1333,'Customer_Dim'!$A$2:$A$501,'Customer_Dim'!$D$2:$D$501)</f>
        <v>Female</v>
      </c>
      <c r="S1333" s="1" t="str">
        <f>_xlfn.XLOOKUP(C1333,'Customer_Dim'!$A$2:$A$501,'Customer_Dim'!$L$2:$L$501)</f>
        <v>Senior</v>
      </c>
      <c r="T1333" s="1" t="str">
        <f>_xlfn.XLOOKUP(E1333,Store_Dim!$A$2:$A$21,Store_Dim!$C$2:$C$21)</f>
        <v>West</v>
      </c>
      <c r="U1333" s="1" t="str">
        <f>_xlfn.XLOOKUP(E1333,Store_Dim!$A$2:$A$21,Store_Dim!$E$2:$E$21)</f>
        <v>Flagship</v>
      </c>
      <c r="V1333" s="1">
        <f>Table8[[#This Row],[Cost]]*Table8[[#This Row],[Quantity]]</f>
        <v>930.68</v>
      </c>
      <c r="W1333" s="1">
        <f>Table8[[#This Row],[Total_Amount]]-Table8[[#This Row],[Total Cost]]</f>
        <v>-643.29199999999992</v>
      </c>
    </row>
    <row r="1334" spans="1:23" hidden="1" x14ac:dyDescent="0.25">
      <c r="A1334" t="s">
        <v>3548</v>
      </c>
      <c r="B1334" s="3">
        <v>45310</v>
      </c>
      <c r="C1334" t="s">
        <v>1038</v>
      </c>
      <c r="D1334" t="s">
        <v>1582</v>
      </c>
      <c r="E1334" t="s">
        <v>1886</v>
      </c>
      <c r="F1334" s="4">
        <f>IF(ISBLANK(Sales_Fact[[#This Row],[Quantity]]),MEDIAN(Sales_Fact[Quantity]),Sales_Fact[[#This Row],[Quantity]])</f>
        <v>4</v>
      </c>
      <c r="G1334" s="1">
        <f>IF(ISBLANK(Sales_Fact[[#This Row],[Unit_Price]]),MEDIAN(Sales_Fact[Unit_Price]),Sales_Fact[[#This Row],[Unit_Price]])</f>
        <v>862.67</v>
      </c>
      <c r="H1334" s="2">
        <f>IF(ISBLANK(Sales_Fact[[#This Row],[Discount]]),MEDIAN(Sales_Fact[Discount]),Sales_Fact[[#This Row],[Discount]])</f>
        <v>0.2</v>
      </c>
      <c r="I1334" t="s">
        <v>1868</v>
      </c>
      <c r="J1334" s="1">
        <f>Sales_Fact[[#This Row],[Quantity2]]*Sales_Fact[[#This Row],[Unit_Price3]]*(1-Sales_Fact[[#This Row],[Discount4]])</f>
        <v>2760.5439999999999</v>
      </c>
      <c r="K1334" s="1">
        <f>Sales_Fact[[#This Row],[Quantity2]]*Sales_Fact[[#This Row],[Unit_Price3]]</f>
        <v>3450.68</v>
      </c>
      <c r="L1334" s="1">
        <f>Sales_Fact[[#This Row],[Gross Amount]]*Sales_Fact[[#This Row],[Discount4]]</f>
        <v>690.13599999999997</v>
      </c>
      <c r="M1334" s="1" t="str">
        <f>IF(Sales_Fact[[#This Row],[Total_Amount5]]&gt;1000,"High Value","Standard")</f>
        <v>High Value</v>
      </c>
      <c r="N1334" s="1" t="str">
        <f>_xlfn.XLOOKUP(D1334,Product_Dim!$A$2:$A$101,Product_Dim!$B$2:$B$101,"Not Found")</f>
        <v>Ceramic Kitchen Bowl Set</v>
      </c>
      <c r="O1334" s="1" t="str">
        <f>_xlfn.XLOOKUP(D1334,Product_Dim!$A$2:$A$101,Product_Dim!$C$2:$C$101)</f>
        <v>Home</v>
      </c>
      <c r="P1334" s="1">
        <f>_xlfn.XLOOKUP(D1334,Product_Dim!$A$2:$A$101,Product_Dim!$H$2:$H$101)</f>
        <v>298.86</v>
      </c>
      <c r="Q1334" s="1" t="str">
        <f>_xlfn.XLOOKUP(C1334,'Customer_Dim'!$A$2:$A$501,'Customer_Dim'!$I$2:$I$501)</f>
        <v>Bronze</v>
      </c>
      <c r="R1334" s="1" t="str">
        <f>_xlfn.XLOOKUP(C1334,'Customer_Dim'!$A$2:$A$501,'Customer_Dim'!$D$2:$D$501)</f>
        <v>Female</v>
      </c>
      <c r="S1334" s="1" t="str">
        <f>_xlfn.XLOOKUP(C1334,'Customer_Dim'!$A$2:$A$501,'Customer_Dim'!$L$2:$L$501)</f>
        <v>Senior</v>
      </c>
      <c r="T1334" s="1" t="str">
        <f>_xlfn.XLOOKUP(E1334,Store_Dim!$A$2:$A$21,Store_Dim!$C$2:$C$21)</f>
        <v>West</v>
      </c>
      <c r="U1334" s="1" t="str">
        <f>_xlfn.XLOOKUP(E1334,Store_Dim!$A$2:$A$21,Store_Dim!$E$2:$E$21)</f>
        <v>Flagship</v>
      </c>
      <c r="V1334" s="1">
        <f>Table8[[#This Row],[Cost]]*Table8[[#This Row],[Quantity]]</f>
        <v>1195.44</v>
      </c>
      <c r="W1334" s="1">
        <f>Table8[[#This Row],[Total_Amount]]-Table8[[#This Row],[Total Cost]]</f>
        <v>1565.1039999999998</v>
      </c>
    </row>
    <row r="1335" spans="1:23" hidden="1" x14ac:dyDescent="0.25">
      <c r="A1335" t="s">
        <v>2836</v>
      </c>
      <c r="B1335" s="3">
        <v>45343</v>
      </c>
      <c r="C1335" t="s">
        <v>1038</v>
      </c>
      <c r="D1335" t="s">
        <v>1578</v>
      </c>
      <c r="E1335" t="s">
        <v>1886</v>
      </c>
      <c r="F1335" s="4">
        <f>IF(ISBLANK(Sales_Fact[[#This Row],[Quantity]]),MEDIAN(Sales_Fact[Quantity]),Sales_Fact[[#This Row],[Quantity]])</f>
        <v>1</v>
      </c>
      <c r="G1335" s="1">
        <f>IF(ISBLANK(Sales_Fact[[#This Row],[Unit_Price]]),MEDIAN(Sales_Fact[Unit_Price]),Sales_Fact[[#This Row],[Unit_Price]])</f>
        <v>55.04</v>
      </c>
      <c r="H1335" s="2">
        <f>IF(ISBLANK(Sales_Fact[[#This Row],[Discount]]),MEDIAN(Sales_Fact[Discount]),Sales_Fact[[#This Row],[Discount]])</f>
        <v>0.01</v>
      </c>
      <c r="I1335" t="s">
        <v>1861</v>
      </c>
      <c r="J1335" s="1">
        <f>Sales_Fact[[#This Row],[Quantity2]]*Sales_Fact[[#This Row],[Unit_Price3]]*(1-Sales_Fact[[#This Row],[Discount4]])</f>
        <v>54.489599999999996</v>
      </c>
      <c r="K1335" s="1">
        <f>Sales_Fact[[#This Row],[Quantity2]]*Sales_Fact[[#This Row],[Unit_Price3]]</f>
        <v>55.04</v>
      </c>
      <c r="L1335" s="1">
        <f>Sales_Fact[[#This Row],[Gross Amount]]*Sales_Fact[[#This Row],[Discount4]]</f>
        <v>0.5504</v>
      </c>
      <c r="M1335" s="1" t="str">
        <f>IF(Sales_Fact[[#This Row],[Total_Amount5]]&gt;1000,"High Value","Standard")</f>
        <v>Standard</v>
      </c>
      <c r="N1335" s="1" t="str">
        <f>_xlfn.XLOOKUP(D1335,Product_Dim!$A$2:$A$101,Product_Dim!$B$2:$B$101,"Not Found")</f>
        <v>Adjustable Dumbbell Set</v>
      </c>
      <c r="O1335" s="1" t="str">
        <f>_xlfn.XLOOKUP(D1335,Product_Dim!$A$2:$A$101,Product_Dim!$C$2:$C$101)</f>
        <v>Sports</v>
      </c>
      <c r="P1335" s="1">
        <f>_xlfn.XLOOKUP(D1335,Product_Dim!$A$2:$A$101,Product_Dim!$H$2:$H$101)</f>
        <v>495.72</v>
      </c>
      <c r="Q1335" s="1" t="str">
        <f>_xlfn.XLOOKUP(C1335,'Customer_Dim'!$A$2:$A$501,'Customer_Dim'!$I$2:$I$501)</f>
        <v>Bronze</v>
      </c>
      <c r="R1335" s="1" t="str">
        <f>_xlfn.XLOOKUP(C1335,'Customer_Dim'!$A$2:$A$501,'Customer_Dim'!$D$2:$D$501)</f>
        <v>Female</v>
      </c>
      <c r="S1335" s="1" t="str">
        <f>_xlfn.XLOOKUP(C1335,'Customer_Dim'!$A$2:$A$501,'Customer_Dim'!$L$2:$L$501)</f>
        <v>Senior</v>
      </c>
      <c r="T1335" s="1" t="str">
        <f>_xlfn.XLOOKUP(E1335,Store_Dim!$A$2:$A$21,Store_Dim!$C$2:$C$21)</f>
        <v>West</v>
      </c>
      <c r="U1335" s="1" t="str">
        <f>_xlfn.XLOOKUP(E1335,Store_Dim!$A$2:$A$21,Store_Dim!$E$2:$E$21)</f>
        <v>Flagship</v>
      </c>
      <c r="V1335" s="1">
        <f>Table8[[#This Row],[Cost]]*Table8[[#This Row],[Quantity]]</f>
        <v>495.72</v>
      </c>
      <c r="W1335" s="1">
        <f>Table8[[#This Row],[Total_Amount]]-Table8[[#This Row],[Total Cost]]</f>
        <v>-441.23040000000003</v>
      </c>
    </row>
    <row r="1336" spans="1:23" hidden="1" x14ac:dyDescent="0.25">
      <c r="A1336" t="s">
        <v>1971</v>
      </c>
      <c r="B1336" s="3">
        <v>45755</v>
      </c>
      <c r="C1336" t="s">
        <v>1038</v>
      </c>
      <c r="D1336" t="s">
        <v>1552</v>
      </c>
      <c r="E1336" t="s">
        <v>1901</v>
      </c>
      <c r="F1336" s="4">
        <f>IF(ISBLANK(Sales_Fact[[#This Row],[Quantity]]),MEDIAN(Sales_Fact[Quantity]),Sales_Fact[[#This Row],[Quantity]])</f>
        <v>2</v>
      </c>
      <c r="G1336" s="1">
        <f>IF(ISBLANK(Sales_Fact[[#This Row],[Unit_Price]]),MEDIAN(Sales_Fact[Unit_Price]),Sales_Fact[[#This Row],[Unit_Price]])</f>
        <v>905.47</v>
      </c>
      <c r="H1336" s="2">
        <f>IF(ISBLANK(Sales_Fact[[#This Row],[Discount]]),MEDIAN(Sales_Fact[Discount]),Sales_Fact[[#This Row],[Discount]])</f>
        <v>0.2</v>
      </c>
      <c r="I1336" t="s">
        <v>1861</v>
      </c>
      <c r="J1336" s="1">
        <f>Sales_Fact[[#This Row],[Quantity2]]*Sales_Fact[[#This Row],[Unit_Price3]]*(1-Sales_Fact[[#This Row],[Discount4]])</f>
        <v>1448.7520000000002</v>
      </c>
      <c r="K1336" s="1">
        <f>Sales_Fact[[#This Row],[Quantity2]]*Sales_Fact[[#This Row],[Unit_Price3]]</f>
        <v>1810.94</v>
      </c>
      <c r="L1336" s="1">
        <f>Sales_Fact[[#This Row],[Gross Amount]]*Sales_Fact[[#This Row],[Discount4]]</f>
        <v>362.18800000000005</v>
      </c>
      <c r="M1336" s="1" t="str">
        <f>IF(Sales_Fact[[#This Row],[Total_Amount5]]&gt;1000,"High Value","Standard")</f>
        <v>High Value</v>
      </c>
      <c r="N1336" s="1" t="str">
        <f>_xlfn.XLOOKUP(D1336,Product_Dim!$A$2:$A$101,Product_Dim!$B$2:$B$101,"Not Found")</f>
        <v>Men's Graphic T-Shirt</v>
      </c>
      <c r="O1336" s="1" t="str">
        <f>_xlfn.XLOOKUP(D1336,Product_Dim!$A$2:$A$101,Product_Dim!$C$2:$C$101)</f>
        <v>Clothing</v>
      </c>
      <c r="P1336" s="1">
        <f>_xlfn.XLOOKUP(D1336,Product_Dim!$A$2:$A$101,Product_Dim!$H$2:$H$101)</f>
        <v>342.56</v>
      </c>
      <c r="Q1336" s="1" t="str">
        <f>_xlfn.XLOOKUP(C1336,'Customer_Dim'!$A$2:$A$501,'Customer_Dim'!$I$2:$I$501)</f>
        <v>Bronze</v>
      </c>
      <c r="R1336" s="1" t="str">
        <f>_xlfn.XLOOKUP(C1336,'Customer_Dim'!$A$2:$A$501,'Customer_Dim'!$D$2:$D$501)</f>
        <v>Female</v>
      </c>
      <c r="S1336" s="1" t="str">
        <f>_xlfn.XLOOKUP(C1336,'Customer_Dim'!$A$2:$A$501,'Customer_Dim'!$L$2:$L$501)</f>
        <v>Senior</v>
      </c>
      <c r="T1336" s="1" t="str">
        <f>_xlfn.XLOOKUP(E1336,Store_Dim!$A$2:$A$21,Store_Dim!$C$2:$C$21)</f>
        <v>East</v>
      </c>
      <c r="U1336" s="1" t="str">
        <f>_xlfn.XLOOKUP(E1336,Store_Dim!$A$2:$A$21,Store_Dim!$E$2:$E$21)</f>
        <v>Online</v>
      </c>
      <c r="V1336" s="1">
        <f>Table8[[#This Row],[Cost]]*Table8[[#This Row],[Quantity]]</f>
        <v>685.12</v>
      </c>
      <c r="W1336" s="1">
        <f>Table8[[#This Row],[Total_Amount]]-Table8[[#This Row],[Total Cost]]</f>
        <v>763.63200000000018</v>
      </c>
    </row>
    <row r="1337" spans="1:23" hidden="1" x14ac:dyDescent="0.25">
      <c r="A1337" t="s">
        <v>2454</v>
      </c>
      <c r="B1337" s="3">
        <v>45446</v>
      </c>
      <c r="C1337" t="s">
        <v>1041</v>
      </c>
      <c r="D1337" t="s">
        <v>1611</v>
      </c>
      <c r="E1337" t="s">
        <v>1904</v>
      </c>
      <c r="F1337" s="4">
        <f>IF(ISBLANK(Sales_Fact[[#This Row],[Quantity]]),MEDIAN(Sales_Fact[Quantity]),Sales_Fact[[#This Row],[Quantity]])</f>
        <v>3</v>
      </c>
      <c r="G1337" s="1">
        <f>IF(ISBLANK(Sales_Fact[[#This Row],[Unit_Price]]),MEDIAN(Sales_Fact[Unit_Price]),Sales_Fact[[#This Row],[Unit_Price]])</f>
        <v>217.13</v>
      </c>
      <c r="H1337" s="2">
        <f>IF(ISBLANK(Sales_Fact[[#This Row],[Discount]]),MEDIAN(Sales_Fact[Discount]),Sales_Fact[[#This Row],[Discount]])</f>
        <v>0.28000000000000003</v>
      </c>
      <c r="I1337" t="s">
        <v>1864</v>
      </c>
      <c r="J1337" s="1">
        <f>Sales_Fact[[#This Row],[Quantity2]]*Sales_Fact[[#This Row],[Unit_Price3]]*(1-Sales_Fact[[#This Row],[Discount4]])</f>
        <v>469.00079999999997</v>
      </c>
      <c r="K1337" s="1">
        <f>Sales_Fact[[#This Row],[Quantity2]]*Sales_Fact[[#This Row],[Unit_Price3]]</f>
        <v>651.39</v>
      </c>
      <c r="L1337" s="1">
        <f>Sales_Fact[[#This Row],[Gross Amount]]*Sales_Fact[[#This Row],[Discount4]]</f>
        <v>182.38920000000002</v>
      </c>
      <c r="M1337" s="1" t="str">
        <f>IF(Sales_Fact[[#This Row],[Total_Amount5]]&gt;1000,"High Value","Standard")</f>
        <v>Standard</v>
      </c>
      <c r="N1337" s="1" t="str">
        <f>_xlfn.XLOOKUP(D1337,Product_Dim!$A$2:$A$101,Product_Dim!$B$2:$B$101,"Not Found")</f>
        <v>Outdoor Sports Water Bottle</v>
      </c>
      <c r="O1337" s="1" t="str">
        <f>_xlfn.XLOOKUP(D1337,Product_Dim!$A$2:$A$101,Product_Dim!$C$2:$C$101)</f>
        <v>Sports</v>
      </c>
      <c r="P1337" s="1">
        <f>_xlfn.XLOOKUP(D1337,Product_Dim!$A$2:$A$101,Product_Dim!$H$2:$H$101)</f>
        <v>131.51</v>
      </c>
      <c r="Q1337" s="1" t="str">
        <f>_xlfn.XLOOKUP(C1337,'Customer_Dim'!$A$2:$A$501,'Customer_Dim'!$I$2:$I$501)</f>
        <v>Platinum</v>
      </c>
      <c r="R1337" s="1" t="str">
        <f>_xlfn.XLOOKUP(C1337,'Customer_Dim'!$A$2:$A$501,'Customer_Dim'!$D$2:$D$501)</f>
        <v>Male</v>
      </c>
      <c r="S1337" s="1" t="str">
        <f>_xlfn.XLOOKUP(C1337,'Customer_Dim'!$A$2:$A$501,'Customer_Dim'!$L$2:$L$501)</f>
        <v>Middle Age</v>
      </c>
      <c r="T1337" s="1" t="str">
        <f>_xlfn.XLOOKUP(E1337,Store_Dim!$A$2:$A$21,Store_Dim!$C$2:$C$21)</f>
        <v>East</v>
      </c>
      <c r="U1337" s="1" t="str">
        <f>_xlfn.XLOOKUP(E1337,Store_Dim!$A$2:$A$21,Store_Dim!$E$2:$E$21)</f>
        <v>Online</v>
      </c>
      <c r="V1337" s="1">
        <f>Table8[[#This Row],[Cost]]*Table8[[#This Row],[Quantity]]</f>
        <v>394.53</v>
      </c>
      <c r="W1337" s="1">
        <f>Table8[[#This Row],[Total_Amount]]-Table8[[#This Row],[Total Cost]]</f>
        <v>74.470799999999997</v>
      </c>
    </row>
    <row r="1338" spans="1:23" hidden="1" x14ac:dyDescent="0.25">
      <c r="A1338" t="s">
        <v>3663</v>
      </c>
      <c r="B1338" s="3">
        <v>45319</v>
      </c>
      <c r="C1338" t="s">
        <v>1041</v>
      </c>
      <c r="D1338" t="s">
        <v>1809</v>
      </c>
      <c r="E1338" t="s">
        <v>1886</v>
      </c>
      <c r="F1338" s="4">
        <f>IF(ISBLANK(Sales_Fact[[#This Row],[Quantity]]),MEDIAN(Sales_Fact[Quantity]),Sales_Fact[[#This Row],[Quantity]])</f>
        <v>3</v>
      </c>
      <c r="G1338" s="1">
        <f>IF(ISBLANK(Sales_Fact[[#This Row],[Unit_Price]]),MEDIAN(Sales_Fact[Unit_Price]),Sales_Fact[[#This Row],[Unit_Price]])</f>
        <v>580.45000000000005</v>
      </c>
      <c r="H1338" s="2">
        <f>IF(ISBLANK(Sales_Fact[[#This Row],[Discount]]),MEDIAN(Sales_Fact[Discount]),Sales_Fact[[#This Row],[Discount]])</f>
        <v>0</v>
      </c>
      <c r="I1338" t="s">
        <v>1861</v>
      </c>
      <c r="J1338" s="1">
        <f>Sales_Fact[[#This Row],[Quantity2]]*Sales_Fact[[#This Row],[Unit_Price3]]*(1-Sales_Fact[[#This Row],[Discount4]])</f>
        <v>1741.3500000000001</v>
      </c>
      <c r="K1338" s="1">
        <f>Sales_Fact[[#This Row],[Quantity2]]*Sales_Fact[[#This Row],[Unit_Price3]]</f>
        <v>1741.3500000000001</v>
      </c>
      <c r="L1338" s="1">
        <f>Sales_Fact[[#This Row],[Gross Amount]]*Sales_Fact[[#This Row],[Discount4]]</f>
        <v>0</v>
      </c>
      <c r="M1338" s="1" t="str">
        <f>IF(Sales_Fact[[#This Row],[Total_Amount5]]&gt;1000,"High Value","Standard")</f>
        <v>High Value</v>
      </c>
      <c r="N1338" s="1" t="str">
        <f>_xlfn.XLOOKUP(D1338,Product_Dim!$A$2:$A$101,Product_Dim!$B$2:$B$101,"Not Found")</f>
        <v>Kitchen Cutting Board</v>
      </c>
      <c r="O1338" s="1" t="str">
        <f>_xlfn.XLOOKUP(D1338,Product_Dim!$A$2:$A$101,Product_Dim!$C$2:$C$101)</f>
        <v>Home</v>
      </c>
      <c r="P1338" s="1">
        <f>_xlfn.XLOOKUP(D1338,Product_Dim!$A$2:$A$101,Product_Dim!$H$2:$H$101)</f>
        <v>176.07</v>
      </c>
      <c r="Q1338" s="1" t="str">
        <f>_xlfn.XLOOKUP(C1338,'Customer_Dim'!$A$2:$A$501,'Customer_Dim'!$I$2:$I$501)</f>
        <v>Platinum</v>
      </c>
      <c r="R1338" s="1" t="str">
        <f>_xlfn.XLOOKUP(C1338,'Customer_Dim'!$A$2:$A$501,'Customer_Dim'!$D$2:$D$501)</f>
        <v>Male</v>
      </c>
      <c r="S1338" s="1" t="str">
        <f>_xlfn.XLOOKUP(C1338,'Customer_Dim'!$A$2:$A$501,'Customer_Dim'!$L$2:$L$501)</f>
        <v>Middle Age</v>
      </c>
      <c r="T1338" s="1" t="str">
        <f>_xlfn.XLOOKUP(E1338,Store_Dim!$A$2:$A$21,Store_Dim!$C$2:$C$21)</f>
        <v>West</v>
      </c>
      <c r="U1338" s="1" t="str">
        <f>_xlfn.XLOOKUP(E1338,Store_Dim!$A$2:$A$21,Store_Dim!$E$2:$E$21)</f>
        <v>Flagship</v>
      </c>
      <c r="V1338" s="1">
        <f>Table8[[#This Row],[Cost]]*Table8[[#This Row],[Quantity]]</f>
        <v>528.21</v>
      </c>
      <c r="W1338" s="1">
        <f>Table8[[#This Row],[Total_Amount]]-Table8[[#This Row],[Total Cost]]</f>
        <v>1213.1400000000001</v>
      </c>
    </row>
    <row r="1339" spans="1:23" hidden="1" x14ac:dyDescent="0.25">
      <c r="A1339" t="s">
        <v>2867</v>
      </c>
      <c r="B1339" s="3">
        <v>45771</v>
      </c>
      <c r="C1339" t="s">
        <v>1041</v>
      </c>
      <c r="D1339" t="s">
        <v>1614</v>
      </c>
      <c r="E1339" t="s">
        <v>1883</v>
      </c>
      <c r="F1339" s="4">
        <f>IF(ISBLANK(Sales_Fact[[#This Row],[Quantity]]),MEDIAN(Sales_Fact[Quantity]),Sales_Fact[[#This Row],[Quantity]])</f>
        <v>2</v>
      </c>
      <c r="G1339" s="1">
        <f>IF(ISBLANK(Sales_Fact[[#This Row],[Unit_Price]]),MEDIAN(Sales_Fact[Unit_Price]),Sales_Fact[[#This Row],[Unit_Price]])</f>
        <v>892.88</v>
      </c>
      <c r="H1339" s="2">
        <f>IF(ISBLANK(Sales_Fact[[#This Row],[Discount]]),MEDIAN(Sales_Fact[Discount]),Sales_Fact[[#This Row],[Discount]])</f>
        <v>0.17</v>
      </c>
      <c r="I1339" t="s">
        <v>1864</v>
      </c>
      <c r="J1339" s="1">
        <f>Sales_Fact[[#This Row],[Quantity2]]*Sales_Fact[[#This Row],[Unit_Price3]]*(1-Sales_Fact[[#This Row],[Discount4]])</f>
        <v>1482.1807999999999</v>
      </c>
      <c r="K1339" s="1">
        <f>Sales_Fact[[#This Row],[Quantity2]]*Sales_Fact[[#This Row],[Unit_Price3]]</f>
        <v>1785.76</v>
      </c>
      <c r="L1339" s="1">
        <f>Sales_Fact[[#This Row],[Gross Amount]]*Sales_Fact[[#This Row],[Discount4]]</f>
        <v>303.57920000000001</v>
      </c>
      <c r="M1339" s="1" t="str">
        <f>IF(Sales_Fact[[#This Row],[Total_Amount5]]&gt;1000,"High Value","Standard")</f>
        <v>High Value</v>
      </c>
      <c r="N1339" s="1" t="str">
        <f>_xlfn.XLOOKUP(D1339,Product_Dim!$A$2:$A$101,Product_Dim!$B$2:$B$101,"Not Found")</f>
        <v>Multi-Purpose Storage Box</v>
      </c>
      <c r="O1339" s="1" t="str">
        <f>_xlfn.XLOOKUP(D1339,Product_Dim!$A$2:$A$101,Product_Dim!$C$2:$C$101)</f>
        <v>Home</v>
      </c>
      <c r="P1339" s="1">
        <f>_xlfn.XLOOKUP(D1339,Product_Dim!$A$2:$A$101,Product_Dim!$H$2:$H$101)</f>
        <v>123.46</v>
      </c>
      <c r="Q1339" s="1" t="str">
        <f>_xlfn.XLOOKUP(C1339,'Customer_Dim'!$A$2:$A$501,'Customer_Dim'!$I$2:$I$501)</f>
        <v>Platinum</v>
      </c>
      <c r="R1339" s="1" t="str">
        <f>_xlfn.XLOOKUP(C1339,'Customer_Dim'!$A$2:$A$501,'Customer_Dim'!$D$2:$D$501)</f>
        <v>Male</v>
      </c>
      <c r="S1339" s="1" t="str">
        <f>_xlfn.XLOOKUP(C1339,'Customer_Dim'!$A$2:$A$501,'Customer_Dim'!$L$2:$L$501)</f>
        <v>Middle Age</v>
      </c>
      <c r="T1339" s="1" t="str">
        <f>_xlfn.XLOOKUP(E1339,Store_Dim!$A$2:$A$21,Store_Dim!$C$2:$C$21)</f>
        <v>North</v>
      </c>
      <c r="U1339" s="1" t="str">
        <f>_xlfn.XLOOKUP(E1339,Store_Dim!$A$2:$A$21,Store_Dim!$E$2:$E$21)</f>
        <v>Flagship</v>
      </c>
      <c r="V1339" s="1">
        <f>Table8[[#This Row],[Cost]]*Table8[[#This Row],[Quantity]]</f>
        <v>246.92</v>
      </c>
      <c r="W1339" s="1">
        <f>Table8[[#This Row],[Total_Amount]]-Table8[[#This Row],[Total Cost]]</f>
        <v>1235.2607999999998</v>
      </c>
    </row>
    <row r="1340" spans="1:23" hidden="1" x14ac:dyDescent="0.25">
      <c r="A1340" t="s">
        <v>3664</v>
      </c>
      <c r="B1340" s="3">
        <v>45620</v>
      </c>
      <c r="C1340" t="s">
        <v>1041</v>
      </c>
      <c r="D1340" t="s">
        <v>1564</v>
      </c>
      <c r="E1340" t="s">
        <v>1879</v>
      </c>
      <c r="F1340" s="4">
        <f>IF(ISBLANK(Sales_Fact[[#This Row],[Quantity]]),MEDIAN(Sales_Fact[Quantity]),Sales_Fact[[#This Row],[Quantity]])</f>
        <v>2</v>
      </c>
      <c r="G1340" s="1">
        <f>IF(ISBLANK(Sales_Fact[[#This Row],[Unit_Price]]),MEDIAN(Sales_Fact[Unit_Price]),Sales_Fact[[#This Row],[Unit_Price]])</f>
        <v>356.28</v>
      </c>
      <c r="H1340" s="2">
        <f>IF(ISBLANK(Sales_Fact[[#This Row],[Discount]]),MEDIAN(Sales_Fact[Discount]),Sales_Fact[[#This Row],[Discount]])</f>
        <v>0.11</v>
      </c>
      <c r="I1340" t="s">
        <v>1868</v>
      </c>
      <c r="J1340" s="1">
        <f>Sales_Fact[[#This Row],[Quantity2]]*Sales_Fact[[#This Row],[Unit_Price3]]*(1-Sales_Fact[[#This Row],[Discount4]])</f>
        <v>634.17840000000001</v>
      </c>
      <c r="K1340" s="1">
        <f>Sales_Fact[[#This Row],[Quantity2]]*Sales_Fact[[#This Row],[Unit_Price3]]</f>
        <v>712.56</v>
      </c>
      <c r="L1340" s="1">
        <f>Sales_Fact[[#This Row],[Gross Amount]]*Sales_Fact[[#This Row],[Discount4]]</f>
        <v>78.381599999999992</v>
      </c>
      <c r="M1340" s="1" t="str">
        <f>IF(Sales_Fact[[#This Row],[Total_Amount5]]&gt;1000,"High Value","Standard")</f>
        <v>Standard</v>
      </c>
      <c r="N1340" s="1" t="str">
        <f>_xlfn.XLOOKUP(D1340,Product_Dim!$A$2:$A$101,Product_Dim!$B$2:$B$101,"Not Found")</f>
        <v>Men's Leather Belt</v>
      </c>
      <c r="O1340" s="1" t="str">
        <f>_xlfn.XLOOKUP(D1340,Product_Dim!$A$2:$A$101,Product_Dim!$C$2:$C$101)</f>
        <v>Clothing</v>
      </c>
      <c r="P1340" s="1">
        <f>_xlfn.XLOOKUP(D1340,Product_Dim!$A$2:$A$101,Product_Dim!$H$2:$H$101)</f>
        <v>261</v>
      </c>
      <c r="Q1340" s="1" t="str">
        <f>_xlfn.XLOOKUP(C1340,'Customer_Dim'!$A$2:$A$501,'Customer_Dim'!$I$2:$I$501)</f>
        <v>Platinum</v>
      </c>
      <c r="R1340" s="1" t="str">
        <f>_xlfn.XLOOKUP(C1340,'Customer_Dim'!$A$2:$A$501,'Customer_Dim'!$D$2:$D$501)</f>
        <v>Male</v>
      </c>
      <c r="S1340" s="1" t="str">
        <f>_xlfn.XLOOKUP(C1340,'Customer_Dim'!$A$2:$A$501,'Customer_Dim'!$L$2:$L$501)</f>
        <v>Middle Age</v>
      </c>
      <c r="T1340" s="1" t="str">
        <f>_xlfn.XLOOKUP(E1340,Store_Dim!$A$2:$A$21,Store_Dim!$C$2:$C$21)</f>
        <v>East</v>
      </c>
      <c r="U1340" s="1" t="str">
        <f>_xlfn.XLOOKUP(E1340,Store_Dim!$A$2:$A$21,Store_Dim!$E$2:$E$21)</f>
        <v>Flagship</v>
      </c>
      <c r="V1340" s="1">
        <f>Table8[[#This Row],[Cost]]*Table8[[#This Row],[Quantity]]</f>
        <v>522</v>
      </c>
      <c r="W1340" s="1">
        <f>Table8[[#This Row],[Total_Amount]]-Table8[[#This Row],[Total Cost]]</f>
        <v>112.17840000000001</v>
      </c>
    </row>
    <row r="1341" spans="1:23" hidden="1" x14ac:dyDescent="0.25">
      <c r="A1341" t="s">
        <v>2967</v>
      </c>
      <c r="B1341" s="3">
        <v>45420</v>
      </c>
      <c r="C1341" t="s">
        <v>1044</v>
      </c>
      <c r="D1341" t="s">
        <v>1561</v>
      </c>
      <c r="E1341" t="s">
        <v>1863</v>
      </c>
      <c r="F1341" s="4">
        <f>IF(ISBLANK(Sales_Fact[[#This Row],[Quantity]]),MEDIAN(Sales_Fact[Quantity]),Sales_Fact[[#This Row],[Quantity]])</f>
        <v>4</v>
      </c>
      <c r="G1341" s="1">
        <f>IF(ISBLANK(Sales_Fact[[#This Row],[Unit_Price]]),MEDIAN(Sales_Fact[Unit_Price]),Sales_Fact[[#This Row],[Unit_Price]])</f>
        <v>806.99</v>
      </c>
      <c r="H1341" s="2">
        <f>IF(ISBLANK(Sales_Fact[[#This Row],[Discount]]),MEDIAN(Sales_Fact[Discount]),Sales_Fact[[#This Row],[Discount]])</f>
        <v>0.06</v>
      </c>
      <c r="I1341" t="s">
        <v>1868</v>
      </c>
      <c r="J1341" s="1">
        <f>Sales_Fact[[#This Row],[Quantity2]]*Sales_Fact[[#This Row],[Unit_Price3]]*(1-Sales_Fact[[#This Row],[Discount4]])</f>
        <v>3034.2824000000001</v>
      </c>
      <c r="K1341" s="1">
        <f>Sales_Fact[[#This Row],[Quantity2]]*Sales_Fact[[#This Row],[Unit_Price3]]</f>
        <v>3227.96</v>
      </c>
      <c r="L1341" s="1">
        <f>Sales_Fact[[#This Row],[Gross Amount]]*Sales_Fact[[#This Row],[Discount4]]</f>
        <v>193.67759999999998</v>
      </c>
      <c r="M1341" s="1" t="str">
        <f>IF(Sales_Fact[[#This Row],[Total_Amount5]]&gt;1000,"High Value","Standard")</f>
        <v>High Value</v>
      </c>
      <c r="N1341" s="1" t="str">
        <f>_xlfn.XLOOKUP(D1341,Product_Dim!$A$2:$A$101,Product_Dim!$B$2:$B$101,"Not Found")</f>
        <v>Women's Yoga Pants</v>
      </c>
      <c r="O1341" s="1" t="str">
        <f>_xlfn.XLOOKUP(D1341,Product_Dim!$A$2:$A$101,Product_Dim!$C$2:$C$101)</f>
        <v>Clothing</v>
      </c>
      <c r="P1341" s="1">
        <f>_xlfn.XLOOKUP(D1341,Product_Dim!$A$2:$A$101,Product_Dim!$H$2:$H$101)</f>
        <v>306.45999999999998</v>
      </c>
      <c r="Q1341" s="1" t="str">
        <f>_xlfn.XLOOKUP(C1341,'Customer_Dim'!$A$2:$A$501,'Customer_Dim'!$I$2:$I$501)</f>
        <v>Bronze</v>
      </c>
      <c r="R1341" s="1" t="str">
        <f>_xlfn.XLOOKUP(C1341,'Customer_Dim'!$A$2:$A$501,'Customer_Dim'!$D$2:$D$501)</f>
        <v>Female</v>
      </c>
      <c r="S1341" s="1" t="str">
        <f>_xlfn.XLOOKUP(C1341,'Customer_Dim'!$A$2:$A$501,'Customer_Dim'!$L$2:$L$501)</f>
        <v>Senior</v>
      </c>
      <c r="T1341" s="1" t="str">
        <f>_xlfn.XLOOKUP(E1341,Store_Dim!$A$2:$A$21,Store_Dim!$C$2:$C$21)</f>
        <v>North</v>
      </c>
      <c r="U1341" s="1" t="str">
        <f>_xlfn.XLOOKUP(E1341,Store_Dim!$A$2:$A$21,Store_Dim!$E$2:$E$21)</f>
        <v>Flagship</v>
      </c>
      <c r="V1341" s="1">
        <f>Table8[[#This Row],[Cost]]*Table8[[#This Row],[Quantity]]</f>
        <v>1225.8399999999999</v>
      </c>
      <c r="W1341" s="1">
        <f>Table8[[#This Row],[Total_Amount]]-Table8[[#This Row],[Total Cost]]</f>
        <v>1808.4424000000001</v>
      </c>
    </row>
    <row r="1342" spans="1:23" hidden="1" x14ac:dyDescent="0.25">
      <c r="A1342" t="s">
        <v>2018</v>
      </c>
      <c r="B1342" s="3">
        <v>45910</v>
      </c>
      <c r="C1342" t="s">
        <v>1044</v>
      </c>
      <c r="D1342" t="s">
        <v>1722</v>
      </c>
      <c r="E1342" t="s">
        <v>1874</v>
      </c>
      <c r="F1342" s="4">
        <f>IF(ISBLANK(Sales_Fact[[#This Row],[Quantity]]),MEDIAN(Sales_Fact[Quantity]),Sales_Fact[[#This Row],[Quantity]])</f>
        <v>3</v>
      </c>
      <c r="G1342" s="1">
        <f>IF(ISBLANK(Sales_Fact[[#This Row],[Unit_Price]]),MEDIAN(Sales_Fact[Unit_Price]),Sales_Fact[[#This Row],[Unit_Price]])</f>
        <v>684.22</v>
      </c>
      <c r="H1342" s="2">
        <f>IF(ISBLANK(Sales_Fact[[#This Row],[Discount]]),MEDIAN(Sales_Fact[Discount]),Sales_Fact[[#This Row],[Discount]])</f>
        <v>0.09</v>
      </c>
      <c r="I1342" t="s">
        <v>1861</v>
      </c>
      <c r="J1342" s="1">
        <f>Sales_Fact[[#This Row],[Quantity2]]*Sales_Fact[[#This Row],[Unit_Price3]]*(1-Sales_Fact[[#This Row],[Discount4]])</f>
        <v>1867.9205999999999</v>
      </c>
      <c r="K1342" s="1">
        <f>Sales_Fact[[#This Row],[Quantity2]]*Sales_Fact[[#This Row],[Unit_Price3]]</f>
        <v>2052.66</v>
      </c>
      <c r="L1342" s="1">
        <f>Sales_Fact[[#This Row],[Gross Amount]]*Sales_Fact[[#This Row],[Discount4]]</f>
        <v>184.73939999999999</v>
      </c>
      <c r="M1342" s="1" t="str">
        <f>IF(Sales_Fact[[#This Row],[Total_Amount5]]&gt;1000,"High Value","Standard")</f>
        <v>High Value</v>
      </c>
      <c r="N1342" s="1" t="str">
        <f>_xlfn.XLOOKUP(D1342,Product_Dim!$A$2:$A$101,Product_Dim!$B$2:$B$101,"Not Found")</f>
        <v>Foam Roller</v>
      </c>
      <c r="O1342" s="1" t="str">
        <f>_xlfn.XLOOKUP(D1342,Product_Dim!$A$2:$A$101,Product_Dim!$C$2:$C$101)</f>
        <v>Sports</v>
      </c>
      <c r="P1342" s="1">
        <f>_xlfn.XLOOKUP(D1342,Product_Dim!$A$2:$A$101,Product_Dim!$H$2:$H$101)</f>
        <v>30.62</v>
      </c>
      <c r="Q1342" s="1" t="str">
        <f>_xlfn.XLOOKUP(C1342,'Customer_Dim'!$A$2:$A$501,'Customer_Dim'!$I$2:$I$501)</f>
        <v>Bronze</v>
      </c>
      <c r="R1342" s="1" t="str">
        <f>_xlfn.XLOOKUP(C1342,'Customer_Dim'!$A$2:$A$501,'Customer_Dim'!$D$2:$D$501)</f>
        <v>Female</v>
      </c>
      <c r="S1342" s="1" t="str">
        <f>_xlfn.XLOOKUP(C1342,'Customer_Dim'!$A$2:$A$501,'Customer_Dim'!$L$2:$L$501)</f>
        <v>Senior</v>
      </c>
      <c r="T1342" s="1" t="str">
        <f>_xlfn.XLOOKUP(E1342,Store_Dim!$A$2:$A$21,Store_Dim!$C$2:$C$21)</f>
        <v>South</v>
      </c>
      <c r="U1342" s="1" t="str">
        <f>_xlfn.XLOOKUP(E1342,Store_Dim!$A$2:$A$21,Store_Dim!$E$2:$E$21)</f>
        <v>Online</v>
      </c>
      <c r="V1342" s="1">
        <f>Table8[[#This Row],[Cost]]*Table8[[#This Row],[Quantity]]</f>
        <v>91.86</v>
      </c>
      <c r="W1342" s="1">
        <f>Table8[[#This Row],[Total_Amount]]-Table8[[#This Row],[Total Cost]]</f>
        <v>1776.0606</v>
      </c>
    </row>
    <row r="1343" spans="1:23" hidden="1" x14ac:dyDescent="0.25">
      <c r="A1343" t="s">
        <v>2882</v>
      </c>
      <c r="B1343" s="3">
        <v>45926</v>
      </c>
      <c r="C1343" t="s">
        <v>1044</v>
      </c>
      <c r="D1343" t="s">
        <v>1848</v>
      </c>
      <c r="E1343" t="s">
        <v>1896</v>
      </c>
      <c r="F1343" s="4">
        <f>IF(ISBLANK(Sales_Fact[[#This Row],[Quantity]]),MEDIAN(Sales_Fact[Quantity]),Sales_Fact[[#This Row],[Quantity]])</f>
        <v>4</v>
      </c>
      <c r="G1343" s="1">
        <f>IF(ISBLANK(Sales_Fact[[#This Row],[Unit_Price]]),MEDIAN(Sales_Fact[Unit_Price]),Sales_Fact[[#This Row],[Unit_Price]])</f>
        <v>763.34</v>
      </c>
      <c r="H1343" s="2">
        <f>IF(ISBLANK(Sales_Fact[[#This Row],[Discount]]),MEDIAN(Sales_Fact[Discount]),Sales_Fact[[#This Row],[Discount]])</f>
        <v>7.0000000000000007E-2</v>
      </c>
      <c r="I1343" t="s">
        <v>1864</v>
      </c>
      <c r="J1343" s="1">
        <f>Sales_Fact[[#This Row],[Quantity2]]*Sales_Fact[[#This Row],[Unit_Price3]]*(1-Sales_Fact[[#This Row],[Discount4]])</f>
        <v>2839.6248000000001</v>
      </c>
      <c r="K1343" s="1">
        <f>Sales_Fact[[#This Row],[Quantity2]]*Sales_Fact[[#This Row],[Unit_Price3]]</f>
        <v>3053.36</v>
      </c>
      <c r="L1343" s="1">
        <f>Sales_Fact[[#This Row],[Gross Amount]]*Sales_Fact[[#This Row],[Discount4]]</f>
        <v>213.73520000000002</v>
      </c>
      <c r="M1343" s="1" t="str">
        <f>IF(Sales_Fact[[#This Row],[Total_Amount5]]&gt;1000,"High Value","Standard")</f>
        <v>High Value</v>
      </c>
      <c r="N1343" s="1" t="str">
        <f>_xlfn.XLOOKUP(D1343,Product_Dim!$A$2:$A$101,Product_Dim!$B$2:$B$101,"Not Found")</f>
        <v>Stainless Steel Cookware Set</v>
      </c>
      <c r="O1343" s="1" t="str">
        <f>_xlfn.XLOOKUP(D1343,Product_Dim!$A$2:$A$101,Product_Dim!$C$2:$C$101)</f>
        <v>Home</v>
      </c>
      <c r="P1343" s="1">
        <f>_xlfn.XLOOKUP(D1343,Product_Dim!$A$2:$A$101,Product_Dim!$H$2:$H$101)</f>
        <v>201.41</v>
      </c>
      <c r="Q1343" s="1" t="str">
        <f>_xlfn.XLOOKUP(C1343,'Customer_Dim'!$A$2:$A$501,'Customer_Dim'!$I$2:$I$501)</f>
        <v>Bronze</v>
      </c>
      <c r="R1343" s="1" t="str">
        <f>_xlfn.XLOOKUP(C1343,'Customer_Dim'!$A$2:$A$501,'Customer_Dim'!$D$2:$D$501)</f>
        <v>Female</v>
      </c>
      <c r="S1343" s="1" t="str">
        <f>_xlfn.XLOOKUP(C1343,'Customer_Dim'!$A$2:$A$501,'Customer_Dim'!$L$2:$L$501)</f>
        <v>Senior</v>
      </c>
      <c r="T1343" s="1" t="str">
        <f>_xlfn.XLOOKUP(E1343,Store_Dim!$A$2:$A$21,Store_Dim!$C$2:$C$21)</f>
        <v>East</v>
      </c>
      <c r="U1343" s="1" t="str">
        <f>_xlfn.XLOOKUP(E1343,Store_Dim!$A$2:$A$21,Store_Dim!$E$2:$E$21)</f>
        <v>Flagship</v>
      </c>
      <c r="V1343" s="1">
        <f>Table8[[#This Row],[Cost]]*Table8[[#This Row],[Quantity]]</f>
        <v>805.64</v>
      </c>
      <c r="W1343" s="1">
        <f>Table8[[#This Row],[Total_Amount]]-Table8[[#This Row],[Total Cost]]</f>
        <v>2033.9848000000002</v>
      </c>
    </row>
    <row r="1344" spans="1:23" x14ac:dyDescent="0.25">
      <c r="A1344" t="s">
        <v>3405</v>
      </c>
      <c r="B1344" s="3">
        <v>45579</v>
      </c>
      <c r="C1344" t="s">
        <v>1044</v>
      </c>
      <c r="D1344" t="s">
        <v>1743</v>
      </c>
      <c r="E1344" t="s">
        <v>1879</v>
      </c>
      <c r="F1344" s="4">
        <f>IF(ISBLANK(Sales_Fact[[#This Row],[Quantity]]),MEDIAN(Sales_Fact[Quantity]),Sales_Fact[[#This Row],[Quantity]])</f>
        <v>3</v>
      </c>
      <c r="G1344" s="21">
        <f>IF(ISBLANK(Sales_Fact[[#This Row],[Unit_Price]]),MEDIAN(Sales_Fact[Unit_Price]),Sales_Fact[[#This Row],[Unit_Price]])</f>
        <v>721.94</v>
      </c>
      <c r="H1344" s="2">
        <f>IF(ISBLANK(Sales_Fact[[#This Row],[Discount]]),MEDIAN(Sales_Fact[Discount]),Sales_Fact[[#This Row],[Discount]])</f>
        <v>0.26</v>
      </c>
      <c r="I1344" t="s">
        <v>1861</v>
      </c>
      <c r="J1344" s="21">
        <f>Sales_Fact[[#This Row],[Quantity2]]*Sales_Fact[[#This Row],[Unit_Price3]]*(1-Sales_Fact[[#This Row],[Discount4]])</f>
        <v>1602.7068000000002</v>
      </c>
      <c r="K1344" s="21">
        <f>Sales_Fact[[#This Row],[Quantity2]]*Sales_Fact[[#This Row],[Unit_Price3]]</f>
        <v>2165.8200000000002</v>
      </c>
      <c r="L1344" s="21">
        <f>Sales_Fact[[#This Row],[Gross Amount]]*Sales_Fact[[#This Row],[Discount4]]</f>
        <v>563.11320000000001</v>
      </c>
      <c r="M1344" s="1" t="str">
        <f>IF(Sales_Fact[[#This Row],[Total_Amount5]]&gt;1000,"High Value","Standard")</f>
        <v>High Value</v>
      </c>
      <c r="N1344" s="1" t="str">
        <f>_xlfn.XLOOKUP(D1344,Product_Dim!$A$2:$A$101,Product_Dim!$B$2:$B$101,"Not Found")</f>
        <v>Matte Lipstick Set</v>
      </c>
      <c r="O1344" s="1" t="str">
        <f>_xlfn.XLOOKUP(D1344,Product_Dim!$A$2:$A$101,Product_Dim!$C$2:$C$101)</f>
        <v>Beauty</v>
      </c>
      <c r="P1344" s="1">
        <f>_xlfn.XLOOKUP(D1344,Product_Dim!$A$2:$A$101,Product_Dim!$H$2:$H$101)</f>
        <v>299.11</v>
      </c>
      <c r="Q1344" s="1" t="str">
        <f>_xlfn.XLOOKUP(C1344,'Customer_Dim'!$A$2:$A$501,'Customer_Dim'!$I$2:$I$501)</f>
        <v>Bronze</v>
      </c>
      <c r="R1344" s="1" t="str">
        <f>_xlfn.XLOOKUP(C1344,'Customer_Dim'!$A$2:$A$501,'Customer_Dim'!$D$2:$D$501)</f>
        <v>Female</v>
      </c>
      <c r="S1344" s="1" t="str">
        <f>_xlfn.XLOOKUP(C1344,'Customer_Dim'!$A$2:$A$501,'Customer_Dim'!$L$2:$L$501)</f>
        <v>Senior</v>
      </c>
      <c r="T1344" s="1" t="str">
        <f>_xlfn.XLOOKUP(E1344,Store_Dim!$A$2:$A$21,Store_Dim!$C$2:$C$21)</f>
        <v>East</v>
      </c>
      <c r="U1344" s="1" t="str">
        <f>_xlfn.XLOOKUP(E1344,Store_Dim!$A$2:$A$21,Store_Dim!$E$2:$E$21)</f>
        <v>Flagship</v>
      </c>
      <c r="V1344" s="21">
        <f>Table8[[#This Row],[Cost]]*Table8[[#This Row],[Quantity]]</f>
        <v>897.33</v>
      </c>
      <c r="W1344" s="21">
        <f>Table8[[#This Row],[Total_Amount]]-Table8[[#This Row],[Total Cost]]</f>
        <v>705.37680000000012</v>
      </c>
    </row>
    <row r="1345" spans="1:23" hidden="1" x14ac:dyDescent="0.25">
      <c r="A1345" t="s">
        <v>3523</v>
      </c>
      <c r="B1345" s="3">
        <v>45430</v>
      </c>
      <c r="C1345" t="s">
        <v>1047</v>
      </c>
      <c r="D1345" t="s">
        <v>1650</v>
      </c>
      <c r="E1345" t="s">
        <v>1883</v>
      </c>
      <c r="F1345" s="4">
        <f>IF(ISBLANK(Sales_Fact[[#This Row],[Quantity]]),MEDIAN(Sales_Fact[Quantity]),Sales_Fact[[#This Row],[Quantity]])</f>
        <v>3</v>
      </c>
      <c r="G1345" s="1">
        <f>IF(ISBLANK(Sales_Fact[[#This Row],[Unit_Price]]),MEDIAN(Sales_Fact[Unit_Price]),Sales_Fact[[#This Row],[Unit_Price]])</f>
        <v>760.38</v>
      </c>
      <c r="H1345" s="2">
        <f>IF(ISBLANK(Sales_Fact[[#This Row],[Discount]]),MEDIAN(Sales_Fact[Discount]),Sales_Fact[[#This Row],[Discount]])</f>
        <v>0</v>
      </c>
      <c r="I1345" t="s">
        <v>1861</v>
      </c>
      <c r="J1345" s="1">
        <f>Sales_Fact[[#This Row],[Quantity2]]*Sales_Fact[[#This Row],[Unit_Price3]]*(1-Sales_Fact[[#This Row],[Discount4]])</f>
        <v>2281.14</v>
      </c>
      <c r="K1345" s="1">
        <f>Sales_Fact[[#This Row],[Quantity2]]*Sales_Fact[[#This Row],[Unit_Price3]]</f>
        <v>2281.14</v>
      </c>
      <c r="L1345" s="1">
        <f>Sales_Fact[[#This Row],[Gross Amount]]*Sales_Fact[[#This Row],[Discount4]]</f>
        <v>0</v>
      </c>
      <c r="M1345" s="1" t="str">
        <f>IF(Sales_Fact[[#This Row],[Total_Amount5]]&gt;1000,"High Value","Standard")</f>
        <v>High Value</v>
      </c>
      <c r="N1345" s="1" t="str">
        <f>_xlfn.XLOOKUP(D1345,Product_Dim!$A$2:$A$101,Product_Dim!$B$2:$B$101,"Not Found")</f>
        <v>Modern Wall Clock</v>
      </c>
      <c r="O1345" s="1" t="str">
        <f>_xlfn.XLOOKUP(D1345,Product_Dim!$A$2:$A$101,Product_Dim!$C$2:$C$101)</f>
        <v>Home</v>
      </c>
      <c r="P1345" s="1">
        <f>_xlfn.XLOOKUP(D1345,Product_Dim!$A$2:$A$101,Product_Dim!$H$2:$H$101)</f>
        <v>179.77</v>
      </c>
      <c r="Q1345" s="1" t="str">
        <f>_xlfn.XLOOKUP(C1345,'Customer_Dim'!$A$2:$A$501,'Customer_Dim'!$I$2:$I$501)</f>
        <v>Platinum</v>
      </c>
      <c r="R1345" s="1" t="str">
        <f>_xlfn.XLOOKUP(C1345,'Customer_Dim'!$A$2:$A$501,'Customer_Dim'!$D$2:$D$501)</f>
        <v>Male</v>
      </c>
      <c r="S1345" s="1" t="str">
        <f>_xlfn.XLOOKUP(C1345,'Customer_Dim'!$A$2:$A$501,'Customer_Dim'!$L$2:$L$501)</f>
        <v>Senior</v>
      </c>
      <c r="T1345" s="1" t="str">
        <f>_xlfn.XLOOKUP(E1345,Store_Dim!$A$2:$A$21,Store_Dim!$C$2:$C$21)</f>
        <v>North</v>
      </c>
      <c r="U1345" s="1" t="str">
        <f>_xlfn.XLOOKUP(E1345,Store_Dim!$A$2:$A$21,Store_Dim!$E$2:$E$21)</f>
        <v>Flagship</v>
      </c>
      <c r="V1345" s="1">
        <f>Table8[[#This Row],[Cost]]*Table8[[#This Row],[Quantity]]</f>
        <v>539.31000000000006</v>
      </c>
      <c r="W1345" s="1">
        <f>Table8[[#This Row],[Total_Amount]]-Table8[[#This Row],[Total Cost]]</f>
        <v>1741.83</v>
      </c>
    </row>
    <row r="1346" spans="1:23" hidden="1" x14ac:dyDescent="0.25">
      <c r="A1346" t="s">
        <v>2639</v>
      </c>
      <c r="B1346" s="3">
        <v>45740</v>
      </c>
      <c r="C1346" t="s">
        <v>1047</v>
      </c>
      <c r="D1346" t="s">
        <v>1767</v>
      </c>
      <c r="E1346" t="s">
        <v>1931</v>
      </c>
      <c r="F1346" s="4">
        <f>IF(ISBLANK(Sales_Fact[[#This Row],[Quantity]]),MEDIAN(Sales_Fact[Quantity]),Sales_Fact[[#This Row],[Quantity]])</f>
        <v>3</v>
      </c>
      <c r="G1346" s="1">
        <f>IF(ISBLANK(Sales_Fact[[#This Row],[Unit_Price]]),MEDIAN(Sales_Fact[Unit_Price]),Sales_Fact[[#This Row],[Unit_Price]])</f>
        <v>612.53</v>
      </c>
      <c r="H1346" s="2">
        <f>IF(ISBLANK(Sales_Fact[[#This Row],[Discount]]),MEDIAN(Sales_Fact[Discount]),Sales_Fact[[#This Row],[Discount]])</f>
        <v>0.21</v>
      </c>
      <c r="I1346" t="s">
        <v>1868</v>
      </c>
      <c r="J1346" s="1">
        <f>Sales_Fact[[#This Row],[Quantity2]]*Sales_Fact[[#This Row],[Unit_Price3]]*(1-Sales_Fact[[#This Row],[Discount4]])</f>
        <v>1451.6960999999999</v>
      </c>
      <c r="K1346" s="1">
        <f>Sales_Fact[[#This Row],[Quantity2]]*Sales_Fact[[#This Row],[Unit_Price3]]</f>
        <v>1837.59</v>
      </c>
      <c r="L1346" s="1">
        <f>Sales_Fact[[#This Row],[Gross Amount]]*Sales_Fact[[#This Row],[Discount4]]</f>
        <v>385.89389999999997</v>
      </c>
      <c r="M1346" s="1" t="str">
        <f>IF(Sales_Fact[[#This Row],[Total_Amount5]]&gt;1000,"High Value","Standard")</f>
        <v>High Value</v>
      </c>
      <c r="N1346" s="1" t="str">
        <f>_xlfn.XLOOKUP(D1346,Product_Dim!$A$2:$A$101,Product_Dim!$B$2:$B$101,"Not Found")</f>
        <v>Professional Jump Rope</v>
      </c>
      <c r="O1346" s="1" t="str">
        <f>_xlfn.XLOOKUP(D1346,Product_Dim!$A$2:$A$101,Product_Dim!$C$2:$C$101)</f>
        <v>Sports</v>
      </c>
      <c r="P1346" s="1">
        <f>_xlfn.XLOOKUP(D1346,Product_Dim!$A$2:$A$101,Product_Dim!$H$2:$H$101)</f>
        <v>477.61</v>
      </c>
      <c r="Q1346" s="1" t="str">
        <f>_xlfn.XLOOKUP(C1346,'Customer_Dim'!$A$2:$A$501,'Customer_Dim'!$I$2:$I$501)</f>
        <v>Platinum</v>
      </c>
      <c r="R1346" s="1" t="str">
        <f>_xlfn.XLOOKUP(C1346,'Customer_Dim'!$A$2:$A$501,'Customer_Dim'!$D$2:$D$501)</f>
        <v>Male</v>
      </c>
      <c r="S1346" s="1" t="str">
        <f>_xlfn.XLOOKUP(C1346,'Customer_Dim'!$A$2:$A$501,'Customer_Dim'!$L$2:$L$501)</f>
        <v>Senior</v>
      </c>
      <c r="T1346" s="1" t="str">
        <f>_xlfn.XLOOKUP(E1346,Store_Dim!$A$2:$A$21,Store_Dim!$C$2:$C$21)</f>
        <v>South</v>
      </c>
      <c r="U1346" s="1" t="str">
        <f>_xlfn.XLOOKUP(E1346,Store_Dim!$A$2:$A$21,Store_Dim!$E$2:$E$21)</f>
        <v>Online</v>
      </c>
      <c r="V1346" s="1">
        <f>Table8[[#This Row],[Cost]]*Table8[[#This Row],[Quantity]]</f>
        <v>1432.83</v>
      </c>
      <c r="W1346" s="1">
        <f>Table8[[#This Row],[Total_Amount]]-Table8[[#This Row],[Total Cost]]</f>
        <v>18.86609999999996</v>
      </c>
    </row>
    <row r="1347" spans="1:23" hidden="1" x14ac:dyDescent="0.25">
      <c r="A1347" t="s">
        <v>2621</v>
      </c>
      <c r="B1347" s="3">
        <v>45783</v>
      </c>
      <c r="C1347" t="s">
        <v>1047</v>
      </c>
      <c r="D1347" t="s">
        <v>1677</v>
      </c>
      <c r="E1347" t="s">
        <v>1904</v>
      </c>
      <c r="F1347" s="4">
        <f>IF(ISBLANK(Sales_Fact[[#This Row],[Quantity]]),MEDIAN(Sales_Fact[Quantity]),Sales_Fact[[#This Row],[Quantity]])</f>
        <v>3</v>
      </c>
      <c r="G1347" s="1">
        <f>IF(ISBLANK(Sales_Fact[[#This Row],[Unit_Price]]),MEDIAN(Sales_Fact[Unit_Price]),Sales_Fact[[#This Row],[Unit_Price]])</f>
        <v>841.37</v>
      </c>
      <c r="H1347" s="2">
        <f>IF(ISBLANK(Sales_Fact[[#This Row],[Discount]]),MEDIAN(Sales_Fact[Discount]),Sales_Fact[[#This Row],[Discount]])</f>
        <v>0.28999999999999998</v>
      </c>
      <c r="I1347" t="s">
        <v>1864</v>
      </c>
      <c r="J1347" s="1">
        <f>Sales_Fact[[#This Row],[Quantity2]]*Sales_Fact[[#This Row],[Unit_Price3]]*(1-Sales_Fact[[#This Row],[Discount4]])</f>
        <v>1792.1180999999999</v>
      </c>
      <c r="K1347" s="1">
        <f>Sales_Fact[[#This Row],[Quantity2]]*Sales_Fact[[#This Row],[Unit_Price3]]</f>
        <v>2524.11</v>
      </c>
      <c r="L1347" s="1">
        <f>Sales_Fact[[#This Row],[Gross Amount]]*Sales_Fact[[#This Row],[Discount4]]</f>
        <v>731.99189999999999</v>
      </c>
      <c r="M1347" s="1" t="str">
        <f>IF(Sales_Fact[[#This Row],[Total_Amount5]]&gt;1000,"High Value","Standard")</f>
        <v>High Value</v>
      </c>
      <c r="N1347" s="1" t="str">
        <f>_xlfn.XLOOKUP(D1347,Product_Dim!$A$2:$A$101,Product_Dim!$B$2:$B$101,"Not Found")</f>
        <v>Smart Home WiFi Camera</v>
      </c>
      <c r="O1347" s="1" t="str">
        <f>_xlfn.XLOOKUP(D1347,Product_Dim!$A$2:$A$101,Product_Dim!$C$2:$C$101)</f>
        <v>Electronics</v>
      </c>
      <c r="P1347" s="1">
        <f>_xlfn.XLOOKUP(D1347,Product_Dim!$A$2:$A$101,Product_Dim!$H$2:$H$101)</f>
        <v>450.71</v>
      </c>
      <c r="Q1347" s="1" t="str">
        <f>_xlfn.XLOOKUP(C1347,'Customer_Dim'!$A$2:$A$501,'Customer_Dim'!$I$2:$I$501)</f>
        <v>Platinum</v>
      </c>
      <c r="R1347" s="1" t="str">
        <f>_xlfn.XLOOKUP(C1347,'Customer_Dim'!$A$2:$A$501,'Customer_Dim'!$D$2:$D$501)</f>
        <v>Male</v>
      </c>
      <c r="S1347" s="1" t="str">
        <f>_xlfn.XLOOKUP(C1347,'Customer_Dim'!$A$2:$A$501,'Customer_Dim'!$L$2:$L$501)</f>
        <v>Senior</v>
      </c>
      <c r="T1347" s="1" t="str">
        <f>_xlfn.XLOOKUP(E1347,Store_Dim!$A$2:$A$21,Store_Dim!$C$2:$C$21)</f>
        <v>East</v>
      </c>
      <c r="U1347" s="1" t="str">
        <f>_xlfn.XLOOKUP(E1347,Store_Dim!$A$2:$A$21,Store_Dim!$E$2:$E$21)</f>
        <v>Online</v>
      </c>
      <c r="V1347" s="1">
        <f>Table8[[#This Row],[Cost]]*Table8[[#This Row],[Quantity]]</f>
        <v>1352.1299999999999</v>
      </c>
      <c r="W1347" s="1">
        <f>Table8[[#This Row],[Total_Amount]]-Table8[[#This Row],[Total Cost]]</f>
        <v>439.98810000000003</v>
      </c>
    </row>
    <row r="1348" spans="1:23" hidden="1" x14ac:dyDescent="0.25">
      <c r="A1348" t="s">
        <v>3384</v>
      </c>
      <c r="B1348" s="3">
        <v>45385</v>
      </c>
      <c r="C1348" t="s">
        <v>1050</v>
      </c>
      <c r="D1348" t="s">
        <v>1561</v>
      </c>
      <c r="E1348" t="s">
        <v>1860</v>
      </c>
      <c r="F1348" s="4">
        <f>IF(ISBLANK(Sales_Fact[[#This Row],[Quantity]]),MEDIAN(Sales_Fact[Quantity]),Sales_Fact[[#This Row],[Quantity]])</f>
        <v>2</v>
      </c>
      <c r="G1348" s="1">
        <f>IF(ISBLANK(Sales_Fact[[#This Row],[Unit_Price]]),MEDIAN(Sales_Fact[Unit_Price]),Sales_Fact[[#This Row],[Unit_Price]])</f>
        <v>636.51</v>
      </c>
      <c r="H1348" s="2">
        <f>IF(ISBLANK(Sales_Fact[[#This Row],[Discount]]),MEDIAN(Sales_Fact[Discount]),Sales_Fact[[#This Row],[Discount]])</f>
        <v>0.25</v>
      </c>
      <c r="I1348" t="s">
        <v>1864</v>
      </c>
      <c r="J1348" s="1">
        <f>Sales_Fact[[#This Row],[Quantity2]]*Sales_Fact[[#This Row],[Unit_Price3]]*(1-Sales_Fact[[#This Row],[Discount4]])</f>
        <v>954.76499999999999</v>
      </c>
      <c r="K1348" s="1">
        <f>Sales_Fact[[#This Row],[Quantity2]]*Sales_Fact[[#This Row],[Unit_Price3]]</f>
        <v>1273.02</v>
      </c>
      <c r="L1348" s="1">
        <f>Sales_Fact[[#This Row],[Gross Amount]]*Sales_Fact[[#This Row],[Discount4]]</f>
        <v>318.255</v>
      </c>
      <c r="M1348" s="1" t="str">
        <f>IF(Sales_Fact[[#This Row],[Total_Amount5]]&gt;1000,"High Value","Standard")</f>
        <v>Standard</v>
      </c>
      <c r="N1348" s="1" t="str">
        <f>_xlfn.XLOOKUP(D1348,Product_Dim!$A$2:$A$101,Product_Dim!$B$2:$B$101,"Not Found")</f>
        <v>Women's Yoga Pants</v>
      </c>
      <c r="O1348" s="1" t="str">
        <f>_xlfn.XLOOKUP(D1348,Product_Dim!$A$2:$A$101,Product_Dim!$C$2:$C$101)</f>
        <v>Clothing</v>
      </c>
      <c r="P1348" s="1">
        <f>_xlfn.XLOOKUP(D1348,Product_Dim!$A$2:$A$101,Product_Dim!$H$2:$H$101)</f>
        <v>306.45999999999998</v>
      </c>
      <c r="Q1348" s="1" t="str">
        <f>_xlfn.XLOOKUP(C1348,'Customer_Dim'!$A$2:$A$501,'Customer_Dim'!$I$2:$I$501)</f>
        <v>Bronze</v>
      </c>
      <c r="R1348" s="1" t="str">
        <f>_xlfn.XLOOKUP(C1348,'Customer_Dim'!$A$2:$A$501,'Customer_Dim'!$D$2:$D$501)</f>
        <v>Female</v>
      </c>
      <c r="S1348" s="1" t="str">
        <f>_xlfn.XLOOKUP(C1348,'Customer_Dim'!$A$2:$A$501,'Customer_Dim'!$L$2:$L$501)</f>
        <v>Middle Age</v>
      </c>
      <c r="T1348" s="1" t="str">
        <f>_xlfn.XLOOKUP(E1348,Store_Dim!$A$2:$A$21,Store_Dim!$C$2:$C$21)</f>
        <v>North</v>
      </c>
      <c r="U1348" s="1" t="str">
        <f>_xlfn.XLOOKUP(E1348,Store_Dim!$A$2:$A$21,Store_Dim!$E$2:$E$21)</f>
        <v>Outlet</v>
      </c>
      <c r="V1348" s="1">
        <f>Table8[[#This Row],[Cost]]*Table8[[#This Row],[Quantity]]</f>
        <v>612.91999999999996</v>
      </c>
      <c r="W1348" s="1">
        <f>Table8[[#This Row],[Total_Amount]]-Table8[[#This Row],[Total Cost]]</f>
        <v>341.84500000000003</v>
      </c>
    </row>
    <row r="1349" spans="1:23" hidden="1" x14ac:dyDescent="0.25">
      <c r="A1349" t="s">
        <v>3085</v>
      </c>
      <c r="B1349" s="3">
        <v>45382</v>
      </c>
      <c r="C1349" t="s">
        <v>1053</v>
      </c>
      <c r="D1349" t="s">
        <v>1827</v>
      </c>
      <c r="E1349" t="s">
        <v>1913</v>
      </c>
      <c r="F1349" s="4">
        <f>IF(ISBLANK(Sales_Fact[[#This Row],[Quantity]]),MEDIAN(Sales_Fact[Quantity]),Sales_Fact[[#This Row],[Quantity]])</f>
        <v>2</v>
      </c>
      <c r="G1349" s="1">
        <f>IF(ISBLANK(Sales_Fact[[#This Row],[Unit_Price]]),MEDIAN(Sales_Fact[Unit_Price]),Sales_Fact[[#This Row],[Unit_Price]])</f>
        <v>732.37</v>
      </c>
      <c r="H1349" s="2">
        <f>IF(ISBLANK(Sales_Fact[[#This Row],[Discount]]),MEDIAN(Sales_Fact[Discount]),Sales_Fact[[#This Row],[Discount]])</f>
        <v>0.22</v>
      </c>
      <c r="I1349" t="s">
        <v>1861</v>
      </c>
      <c r="J1349" s="1">
        <f>Sales_Fact[[#This Row],[Quantity2]]*Sales_Fact[[#This Row],[Unit_Price3]]*(1-Sales_Fact[[#This Row],[Discount4]])</f>
        <v>1142.4972</v>
      </c>
      <c r="K1349" s="1">
        <f>Sales_Fact[[#This Row],[Quantity2]]*Sales_Fact[[#This Row],[Unit_Price3]]</f>
        <v>1464.74</v>
      </c>
      <c r="L1349" s="1">
        <f>Sales_Fact[[#This Row],[Gross Amount]]*Sales_Fact[[#This Row],[Discount4]]</f>
        <v>322.24279999999999</v>
      </c>
      <c r="M1349" s="1" t="str">
        <f>IF(Sales_Fact[[#This Row],[Total_Amount5]]&gt;1000,"High Value","Standard")</f>
        <v>High Value</v>
      </c>
      <c r="N1349" s="1" t="str">
        <f>_xlfn.XLOOKUP(D1349,Product_Dim!$A$2:$A$101,Product_Dim!$B$2:$B$101,"Not Found")</f>
        <v>Microwave Oven</v>
      </c>
      <c r="O1349" s="1" t="str">
        <f>_xlfn.XLOOKUP(D1349,Product_Dim!$A$2:$A$101,Product_Dim!$C$2:$C$101)</f>
        <v>Home</v>
      </c>
      <c r="P1349" s="1">
        <f>_xlfn.XLOOKUP(D1349,Product_Dim!$A$2:$A$101,Product_Dim!$H$2:$H$101)</f>
        <v>447.43</v>
      </c>
      <c r="Q1349" s="1" t="str">
        <f>_xlfn.XLOOKUP(C1349,'Customer_Dim'!$A$2:$A$501,'Customer_Dim'!$I$2:$I$501)</f>
        <v>Bronze</v>
      </c>
      <c r="R1349" s="1" t="str">
        <f>_xlfn.XLOOKUP(C1349,'Customer_Dim'!$A$2:$A$501,'Customer_Dim'!$D$2:$D$501)</f>
        <v>Female</v>
      </c>
      <c r="S1349" s="1" t="str">
        <f>_xlfn.XLOOKUP(C1349,'Customer_Dim'!$A$2:$A$501,'Customer_Dim'!$L$2:$L$501)</f>
        <v>Middle Age</v>
      </c>
      <c r="T1349" s="1" t="str">
        <f>_xlfn.XLOOKUP(E1349,Store_Dim!$A$2:$A$21,Store_Dim!$C$2:$C$21)</f>
        <v>North</v>
      </c>
      <c r="U1349" s="1" t="str">
        <f>_xlfn.XLOOKUP(E1349,Store_Dim!$A$2:$A$21,Store_Dim!$E$2:$E$21)</f>
        <v>Online</v>
      </c>
      <c r="V1349" s="1">
        <f>Table8[[#This Row],[Cost]]*Table8[[#This Row],[Quantity]]</f>
        <v>894.86</v>
      </c>
      <c r="W1349" s="1">
        <f>Table8[[#This Row],[Total_Amount]]-Table8[[#This Row],[Total Cost]]</f>
        <v>247.63720000000001</v>
      </c>
    </row>
    <row r="1350" spans="1:23" x14ac:dyDescent="0.25">
      <c r="A1350" t="s">
        <v>3711</v>
      </c>
      <c r="B1350" s="3">
        <v>45594</v>
      </c>
      <c r="C1350" t="s">
        <v>1053</v>
      </c>
      <c r="D1350" t="s">
        <v>1692</v>
      </c>
      <c r="E1350" t="s">
        <v>1909</v>
      </c>
      <c r="F1350" s="4">
        <f>IF(ISBLANK(Sales_Fact[[#This Row],[Quantity]]),MEDIAN(Sales_Fact[Quantity]),Sales_Fact[[#This Row],[Quantity]])</f>
        <v>3</v>
      </c>
      <c r="G1350" s="21">
        <f>IF(ISBLANK(Sales_Fact[[#This Row],[Unit_Price]]),MEDIAN(Sales_Fact[Unit_Price]),Sales_Fact[[#This Row],[Unit_Price]])</f>
        <v>183.44</v>
      </c>
      <c r="H1350" s="2">
        <f>IF(ISBLANK(Sales_Fact[[#This Row],[Discount]]),MEDIAN(Sales_Fact[Discount]),Sales_Fact[[#This Row],[Discount]])</f>
        <v>0.28000000000000003</v>
      </c>
      <c r="I1350" t="s">
        <v>1864</v>
      </c>
      <c r="J1350" s="21">
        <f>Sales_Fact[[#This Row],[Quantity2]]*Sales_Fact[[#This Row],[Unit_Price3]]*(1-Sales_Fact[[#This Row],[Discount4]])</f>
        <v>396.23039999999992</v>
      </c>
      <c r="K1350" s="21">
        <f>Sales_Fact[[#This Row],[Quantity2]]*Sales_Fact[[#This Row],[Unit_Price3]]</f>
        <v>550.31999999999994</v>
      </c>
      <c r="L1350" s="21">
        <f>Sales_Fact[[#This Row],[Gross Amount]]*Sales_Fact[[#This Row],[Discount4]]</f>
        <v>154.08959999999999</v>
      </c>
      <c r="M1350" s="1" t="str">
        <f>IF(Sales_Fact[[#This Row],[Total_Amount5]]&gt;1000,"High Value","Standard")</f>
        <v>Standard</v>
      </c>
      <c r="N1350" s="1" t="str">
        <f>_xlfn.XLOOKUP(D1350,Product_Dim!$A$2:$A$101,Product_Dim!$B$2:$B$101,"Not Found")</f>
        <v>Makeup Brush Set</v>
      </c>
      <c r="O1350" s="1" t="str">
        <f>_xlfn.XLOOKUP(D1350,Product_Dim!$A$2:$A$101,Product_Dim!$C$2:$C$101)</f>
        <v>Beauty</v>
      </c>
      <c r="P1350" s="1">
        <f>_xlfn.XLOOKUP(D1350,Product_Dim!$A$2:$A$101,Product_Dim!$H$2:$H$101)</f>
        <v>242.96499999999997</v>
      </c>
      <c r="Q1350" s="1" t="str">
        <f>_xlfn.XLOOKUP(C1350,'Customer_Dim'!$A$2:$A$501,'Customer_Dim'!$I$2:$I$501)</f>
        <v>Bronze</v>
      </c>
      <c r="R1350" s="1" t="str">
        <f>_xlfn.XLOOKUP(C1350,'Customer_Dim'!$A$2:$A$501,'Customer_Dim'!$D$2:$D$501)</f>
        <v>Female</v>
      </c>
      <c r="S1350" s="1" t="str">
        <f>_xlfn.XLOOKUP(C1350,'Customer_Dim'!$A$2:$A$501,'Customer_Dim'!$L$2:$L$501)</f>
        <v>Middle Age</v>
      </c>
      <c r="T1350" s="1" t="str">
        <f>_xlfn.XLOOKUP(E1350,Store_Dim!$A$2:$A$21,Store_Dim!$C$2:$C$21)</f>
        <v>South</v>
      </c>
      <c r="U1350" s="1" t="str">
        <f>_xlfn.XLOOKUP(E1350,Store_Dim!$A$2:$A$21,Store_Dim!$E$2:$E$21)</f>
        <v>Outlet</v>
      </c>
      <c r="V1350" s="21">
        <f>Table8[[#This Row],[Cost]]*Table8[[#This Row],[Quantity]]</f>
        <v>728.89499999999998</v>
      </c>
      <c r="W1350" s="21">
        <f>Table8[[#This Row],[Total_Amount]]-Table8[[#This Row],[Total Cost]]</f>
        <v>-332.66460000000006</v>
      </c>
    </row>
    <row r="1351" spans="1:23" x14ac:dyDescent="0.25">
      <c r="A1351" t="s">
        <v>2206</v>
      </c>
      <c r="B1351" s="3">
        <v>45840</v>
      </c>
      <c r="C1351" t="s">
        <v>1053</v>
      </c>
      <c r="D1351" t="s">
        <v>1647</v>
      </c>
      <c r="E1351" t="s">
        <v>1874</v>
      </c>
      <c r="F1351" s="4">
        <f>IF(ISBLANK(Sales_Fact[[#This Row],[Quantity]]),MEDIAN(Sales_Fact[Quantity]),Sales_Fact[[#This Row],[Quantity]])</f>
        <v>4</v>
      </c>
      <c r="G1351" s="21">
        <f>IF(ISBLANK(Sales_Fact[[#This Row],[Unit_Price]]),MEDIAN(Sales_Fact[Unit_Price]),Sales_Fact[[#This Row],[Unit_Price]])</f>
        <v>898.58</v>
      </c>
      <c r="H1351" s="2">
        <f>IF(ISBLANK(Sales_Fact[[#This Row],[Discount]]),MEDIAN(Sales_Fact[Discount]),Sales_Fact[[#This Row],[Discount]])</f>
        <v>0.16</v>
      </c>
      <c r="I1351" t="s">
        <v>1861</v>
      </c>
      <c r="J1351" s="21">
        <f>Sales_Fact[[#This Row],[Quantity2]]*Sales_Fact[[#This Row],[Unit_Price3]]*(1-Sales_Fact[[#This Row],[Discount4]])</f>
        <v>3019.2287999999999</v>
      </c>
      <c r="K1351" s="21">
        <f>Sales_Fact[[#This Row],[Quantity2]]*Sales_Fact[[#This Row],[Unit_Price3]]</f>
        <v>3594.32</v>
      </c>
      <c r="L1351" s="21">
        <f>Sales_Fact[[#This Row],[Gross Amount]]*Sales_Fact[[#This Row],[Discount4]]</f>
        <v>575.09120000000007</v>
      </c>
      <c r="M1351" s="1" t="str">
        <f>IF(Sales_Fact[[#This Row],[Total_Amount5]]&gt;1000,"High Value","Standard")</f>
        <v>High Value</v>
      </c>
      <c r="N1351" s="1" t="str">
        <f>_xlfn.XLOOKUP(D1351,Product_Dim!$A$2:$A$101,Product_Dim!$B$2:$B$101,"Not Found")</f>
        <v>Vitamin C Face Serum</v>
      </c>
      <c r="O1351" s="1" t="str">
        <f>_xlfn.XLOOKUP(D1351,Product_Dim!$A$2:$A$101,Product_Dim!$C$2:$C$101)</f>
        <v>Beauty</v>
      </c>
      <c r="P1351" s="1">
        <f>_xlfn.XLOOKUP(D1351,Product_Dim!$A$2:$A$101,Product_Dim!$H$2:$H$101)</f>
        <v>283.83</v>
      </c>
      <c r="Q1351" s="1" t="str">
        <f>_xlfn.XLOOKUP(C1351,'Customer_Dim'!$A$2:$A$501,'Customer_Dim'!$I$2:$I$501)</f>
        <v>Bronze</v>
      </c>
      <c r="R1351" s="1" t="str">
        <f>_xlfn.XLOOKUP(C1351,'Customer_Dim'!$A$2:$A$501,'Customer_Dim'!$D$2:$D$501)</f>
        <v>Female</v>
      </c>
      <c r="S1351" s="1" t="str">
        <f>_xlfn.XLOOKUP(C1351,'Customer_Dim'!$A$2:$A$501,'Customer_Dim'!$L$2:$L$501)</f>
        <v>Middle Age</v>
      </c>
      <c r="T1351" s="1" t="str">
        <f>_xlfn.XLOOKUP(E1351,Store_Dim!$A$2:$A$21,Store_Dim!$C$2:$C$21)</f>
        <v>South</v>
      </c>
      <c r="U1351" s="1" t="str">
        <f>_xlfn.XLOOKUP(E1351,Store_Dim!$A$2:$A$21,Store_Dim!$E$2:$E$21)</f>
        <v>Online</v>
      </c>
      <c r="V1351" s="21">
        <f>Table8[[#This Row],[Cost]]*Table8[[#This Row],[Quantity]]</f>
        <v>1135.32</v>
      </c>
      <c r="W1351" s="21">
        <f>Table8[[#This Row],[Total_Amount]]-Table8[[#This Row],[Total Cost]]</f>
        <v>1883.9087999999999</v>
      </c>
    </row>
    <row r="1352" spans="1:23" hidden="1" x14ac:dyDescent="0.25">
      <c r="A1352" t="s">
        <v>2429</v>
      </c>
      <c r="B1352" s="3">
        <v>45711</v>
      </c>
      <c r="C1352" t="s">
        <v>1056</v>
      </c>
      <c r="D1352" t="s">
        <v>1656</v>
      </c>
      <c r="E1352" t="s">
        <v>1904</v>
      </c>
      <c r="F1352" s="4">
        <f>IF(ISBLANK(Sales_Fact[[#This Row],[Quantity]]),MEDIAN(Sales_Fact[Quantity]),Sales_Fact[[#This Row],[Quantity]])</f>
        <v>3</v>
      </c>
      <c r="G1352" s="1">
        <f>IF(ISBLANK(Sales_Fact[[#This Row],[Unit_Price]]),MEDIAN(Sales_Fact[Unit_Price]),Sales_Fact[[#This Row],[Unit_Price]])</f>
        <v>152.41</v>
      </c>
      <c r="H1352" s="2">
        <f>IF(ISBLANK(Sales_Fact[[#This Row],[Discount]]),MEDIAN(Sales_Fact[Discount]),Sales_Fact[[#This Row],[Discount]])</f>
        <v>0.25</v>
      </c>
      <c r="I1352" t="s">
        <v>1868</v>
      </c>
      <c r="J1352" s="1">
        <f>Sales_Fact[[#This Row],[Quantity2]]*Sales_Fact[[#This Row],[Unit_Price3]]*(1-Sales_Fact[[#This Row],[Discount4]])</f>
        <v>342.92250000000001</v>
      </c>
      <c r="K1352" s="1">
        <f>Sales_Fact[[#This Row],[Quantity2]]*Sales_Fact[[#This Row],[Unit_Price3]]</f>
        <v>457.23</v>
      </c>
      <c r="L1352" s="1">
        <f>Sales_Fact[[#This Row],[Gross Amount]]*Sales_Fact[[#This Row],[Discount4]]</f>
        <v>114.3075</v>
      </c>
      <c r="M1352" s="1" t="str">
        <f>IF(Sales_Fact[[#This Row],[Total_Amount5]]&gt;1000,"High Value","Standard")</f>
        <v>Standard</v>
      </c>
      <c r="N1352" s="1" t="str">
        <f>_xlfn.XLOOKUP(D1352,Product_Dim!$A$2:$A$101,Product_Dim!$B$2:$B$101,"Not Found")</f>
        <v>Bedroom Table Lamp</v>
      </c>
      <c r="O1352" s="1" t="str">
        <f>_xlfn.XLOOKUP(D1352,Product_Dim!$A$2:$A$101,Product_Dim!$C$2:$C$101)</f>
        <v>Home</v>
      </c>
      <c r="P1352" s="1">
        <f>_xlfn.XLOOKUP(D1352,Product_Dim!$A$2:$A$101,Product_Dim!$H$2:$H$101)</f>
        <v>382.22</v>
      </c>
      <c r="Q1352" s="1" t="str">
        <f>_xlfn.XLOOKUP(C1352,'Customer_Dim'!$A$2:$A$501,'Customer_Dim'!$I$2:$I$501)</f>
        <v>Gold</v>
      </c>
      <c r="R1352" s="1" t="str">
        <f>_xlfn.XLOOKUP(C1352,'Customer_Dim'!$A$2:$A$501,'Customer_Dim'!$D$2:$D$501)</f>
        <v>Female</v>
      </c>
      <c r="S1352" s="1" t="str">
        <f>_xlfn.XLOOKUP(C1352,'Customer_Dim'!$A$2:$A$501,'Customer_Dim'!$L$2:$L$501)</f>
        <v>Senior</v>
      </c>
      <c r="T1352" s="1" t="str">
        <f>_xlfn.XLOOKUP(E1352,Store_Dim!$A$2:$A$21,Store_Dim!$C$2:$C$21)</f>
        <v>East</v>
      </c>
      <c r="U1352" s="1" t="str">
        <f>_xlfn.XLOOKUP(E1352,Store_Dim!$A$2:$A$21,Store_Dim!$E$2:$E$21)</f>
        <v>Online</v>
      </c>
      <c r="V1352" s="1">
        <f>Table8[[#This Row],[Cost]]*Table8[[#This Row],[Quantity]]</f>
        <v>1146.6600000000001</v>
      </c>
      <c r="W1352" s="1">
        <f>Table8[[#This Row],[Total_Amount]]-Table8[[#This Row],[Total Cost]]</f>
        <v>-803.73750000000007</v>
      </c>
    </row>
    <row r="1353" spans="1:23" hidden="1" x14ac:dyDescent="0.25">
      <c r="A1353" t="s">
        <v>2691</v>
      </c>
      <c r="B1353" s="3">
        <v>45741</v>
      </c>
      <c r="C1353" t="s">
        <v>1056</v>
      </c>
      <c r="D1353" t="s">
        <v>1824</v>
      </c>
      <c r="E1353" t="s">
        <v>1860</v>
      </c>
      <c r="F1353" s="4">
        <f>IF(ISBLANK(Sales_Fact[[#This Row],[Quantity]]),MEDIAN(Sales_Fact[Quantity]),Sales_Fact[[#This Row],[Quantity]])</f>
        <v>3</v>
      </c>
      <c r="G1353" s="1">
        <f>IF(ISBLANK(Sales_Fact[[#This Row],[Unit_Price]]),MEDIAN(Sales_Fact[Unit_Price]),Sales_Fact[[#This Row],[Unit_Price]])</f>
        <v>972.58</v>
      </c>
      <c r="H1353" s="2">
        <f>IF(ISBLANK(Sales_Fact[[#This Row],[Discount]]),MEDIAN(Sales_Fact[Discount]),Sales_Fact[[#This Row],[Discount]])</f>
        <v>0.28000000000000003</v>
      </c>
      <c r="I1353" t="s">
        <v>1864</v>
      </c>
      <c r="J1353" s="1">
        <f>Sales_Fact[[#This Row],[Quantity2]]*Sales_Fact[[#This Row],[Unit_Price3]]*(1-Sales_Fact[[#This Row],[Discount4]])</f>
        <v>2100.7728000000002</v>
      </c>
      <c r="K1353" s="1">
        <f>Sales_Fact[[#This Row],[Quantity2]]*Sales_Fact[[#This Row],[Unit_Price3]]</f>
        <v>2917.7400000000002</v>
      </c>
      <c r="L1353" s="1">
        <f>Sales_Fact[[#This Row],[Gross Amount]]*Sales_Fact[[#This Row],[Discount4]]</f>
        <v>816.96720000000016</v>
      </c>
      <c r="M1353" s="1" t="str">
        <f>IF(Sales_Fact[[#This Row],[Total_Amount5]]&gt;1000,"High Value","Standard")</f>
        <v>High Value</v>
      </c>
      <c r="N1353" s="1" t="str">
        <f>_xlfn.XLOOKUP(D1353,Product_Dim!$A$2:$A$101,Product_Dim!$B$2:$B$101,"Not Found")</f>
        <v>Women's High Heels</v>
      </c>
      <c r="O1353" s="1" t="str">
        <f>_xlfn.XLOOKUP(D1353,Product_Dim!$A$2:$A$101,Product_Dim!$C$2:$C$101)</f>
        <v>Clothing</v>
      </c>
      <c r="P1353" s="1">
        <f>_xlfn.XLOOKUP(D1353,Product_Dim!$A$2:$A$101,Product_Dim!$H$2:$H$101)</f>
        <v>438.25</v>
      </c>
      <c r="Q1353" s="1" t="str">
        <f>_xlfn.XLOOKUP(C1353,'Customer_Dim'!$A$2:$A$501,'Customer_Dim'!$I$2:$I$501)</f>
        <v>Gold</v>
      </c>
      <c r="R1353" s="1" t="str">
        <f>_xlfn.XLOOKUP(C1353,'Customer_Dim'!$A$2:$A$501,'Customer_Dim'!$D$2:$D$501)</f>
        <v>Female</v>
      </c>
      <c r="S1353" s="1" t="str">
        <f>_xlfn.XLOOKUP(C1353,'Customer_Dim'!$A$2:$A$501,'Customer_Dim'!$L$2:$L$501)</f>
        <v>Senior</v>
      </c>
      <c r="T1353" s="1" t="str">
        <f>_xlfn.XLOOKUP(E1353,Store_Dim!$A$2:$A$21,Store_Dim!$C$2:$C$21)</f>
        <v>North</v>
      </c>
      <c r="U1353" s="1" t="str">
        <f>_xlfn.XLOOKUP(E1353,Store_Dim!$A$2:$A$21,Store_Dim!$E$2:$E$21)</f>
        <v>Outlet</v>
      </c>
      <c r="V1353" s="1">
        <f>Table8[[#This Row],[Cost]]*Table8[[#This Row],[Quantity]]</f>
        <v>1314.75</v>
      </c>
      <c r="W1353" s="1">
        <f>Table8[[#This Row],[Total_Amount]]-Table8[[#This Row],[Total Cost]]</f>
        <v>786.02280000000019</v>
      </c>
    </row>
    <row r="1354" spans="1:23" hidden="1" x14ac:dyDescent="0.25">
      <c r="A1354" t="s">
        <v>2147</v>
      </c>
      <c r="B1354" s="3">
        <v>45742</v>
      </c>
      <c r="C1354" t="s">
        <v>1056</v>
      </c>
      <c r="D1354" t="s">
        <v>1548</v>
      </c>
      <c r="E1354" t="s">
        <v>1866</v>
      </c>
      <c r="F1354" s="4">
        <f>IF(ISBLANK(Sales_Fact[[#This Row],[Quantity]]),MEDIAN(Sales_Fact[Quantity]),Sales_Fact[[#This Row],[Quantity]])</f>
        <v>4</v>
      </c>
      <c r="G1354" s="1">
        <f>IF(ISBLANK(Sales_Fact[[#This Row],[Unit_Price]]),MEDIAN(Sales_Fact[Unit_Price]),Sales_Fact[[#This Row],[Unit_Price]])</f>
        <v>136.4</v>
      </c>
      <c r="H1354" s="2">
        <f>IF(ISBLANK(Sales_Fact[[#This Row],[Discount]]),MEDIAN(Sales_Fact[Discount]),Sales_Fact[[#This Row],[Discount]])</f>
        <v>0.04</v>
      </c>
      <c r="I1354" t="s">
        <v>1861</v>
      </c>
      <c r="J1354" s="1">
        <f>Sales_Fact[[#This Row],[Quantity2]]*Sales_Fact[[#This Row],[Unit_Price3]]*(1-Sales_Fact[[#This Row],[Discount4]])</f>
        <v>523.77599999999995</v>
      </c>
      <c r="K1354" s="1">
        <f>Sales_Fact[[#This Row],[Quantity2]]*Sales_Fact[[#This Row],[Unit_Price3]]</f>
        <v>545.6</v>
      </c>
      <c r="L1354" s="1">
        <f>Sales_Fact[[#This Row],[Gross Amount]]*Sales_Fact[[#This Row],[Discount4]]</f>
        <v>21.824000000000002</v>
      </c>
      <c r="M1354" s="1" t="str">
        <f>IF(Sales_Fact[[#This Row],[Total_Amount5]]&gt;1000,"High Value","Standard")</f>
        <v>Standard</v>
      </c>
      <c r="N1354" s="1" t="str">
        <f>_xlfn.XLOOKUP(D1354,Product_Dim!$A$2:$A$101,Product_Dim!$B$2:$B$101,"Not Found")</f>
        <v>Brother Laser Printer</v>
      </c>
      <c r="O1354" s="1" t="str">
        <f>_xlfn.XLOOKUP(D1354,Product_Dim!$A$2:$A$101,Product_Dim!$C$2:$C$101)</f>
        <v>Electronics</v>
      </c>
      <c r="P1354" s="1">
        <f>_xlfn.XLOOKUP(D1354,Product_Dim!$A$2:$A$101,Product_Dim!$H$2:$H$101)</f>
        <v>112.42</v>
      </c>
      <c r="Q1354" s="1" t="str">
        <f>_xlfn.XLOOKUP(C1354,'Customer_Dim'!$A$2:$A$501,'Customer_Dim'!$I$2:$I$501)</f>
        <v>Gold</v>
      </c>
      <c r="R1354" s="1" t="str">
        <f>_xlfn.XLOOKUP(C1354,'Customer_Dim'!$A$2:$A$501,'Customer_Dim'!$D$2:$D$501)</f>
        <v>Female</v>
      </c>
      <c r="S1354" s="1" t="str">
        <f>_xlfn.XLOOKUP(C1354,'Customer_Dim'!$A$2:$A$501,'Customer_Dim'!$L$2:$L$501)</f>
        <v>Senior</v>
      </c>
      <c r="T1354" s="1" t="str">
        <f>_xlfn.XLOOKUP(E1354,Store_Dim!$A$2:$A$21,Store_Dim!$C$2:$C$21)</f>
        <v>West</v>
      </c>
      <c r="U1354" s="1" t="str">
        <f>_xlfn.XLOOKUP(E1354,Store_Dim!$A$2:$A$21,Store_Dim!$E$2:$E$21)</f>
        <v>Online</v>
      </c>
      <c r="V1354" s="1">
        <f>Table8[[#This Row],[Cost]]*Table8[[#This Row],[Quantity]]</f>
        <v>449.68</v>
      </c>
      <c r="W1354" s="1">
        <f>Table8[[#This Row],[Total_Amount]]-Table8[[#This Row],[Total Cost]]</f>
        <v>74.095999999999947</v>
      </c>
    </row>
    <row r="1355" spans="1:23" hidden="1" x14ac:dyDescent="0.25">
      <c r="A1355" t="s">
        <v>2269</v>
      </c>
      <c r="B1355" s="3">
        <v>45266</v>
      </c>
      <c r="C1355" t="s">
        <v>1059</v>
      </c>
      <c r="D1355" t="s">
        <v>1779</v>
      </c>
      <c r="E1355" t="s">
        <v>1904</v>
      </c>
      <c r="F1355" s="4">
        <f>IF(ISBLANK(Sales_Fact[[#This Row],[Quantity]]),MEDIAN(Sales_Fact[Quantity]),Sales_Fact[[#This Row],[Quantity]])</f>
        <v>1</v>
      </c>
      <c r="G1355" s="1">
        <f>IF(ISBLANK(Sales_Fact[[#This Row],[Unit_Price]]),MEDIAN(Sales_Fact[Unit_Price]),Sales_Fact[[#This Row],[Unit_Price]])</f>
        <v>509.63</v>
      </c>
      <c r="H1355" s="2">
        <f>IF(ISBLANK(Sales_Fact[[#This Row],[Discount]]),MEDIAN(Sales_Fact[Discount]),Sales_Fact[[#This Row],[Discount]])</f>
        <v>0.27</v>
      </c>
      <c r="I1355" t="s">
        <v>1861</v>
      </c>
      <c r="J1355" s="1">
        <f>Sales_Fact[[#This Row],[Quantity2]]*Sales_Fact[[#This Row],[Unit_Price3]]*(1-Sales_Fact[[#This Row],[Discount4]])</f>
        <v>372.0299</v>
      </c>
      <c r="K1355" s="1">
        <f>Sales_Fact[[#This Row],[Quantity2]]*Sales_Fact[[#This Row],[Unit_Price3]]</f>
        <v>509.63</v>
      </c>
      <c r="L1355" s="1">
        <f>Sales_Fact[[#This Row],[Gross Amount]]*Sales_Fact[[#This Row],[Discount4]]</f>
        <v>137.6001</v>
      </c>
      <c r="M1355" s="1" t="str">
        <f>IF(Sales_Fact[[#This Row],[Total_Amount5]]&gt;1000,"High Value","Standard")</f>
        <v>Standard</v>
      </c>
      <c r="N1355" s="1" t="str">
        <f>_xlfn.XLOOKUP(D1355,Product_Dim!$A$2:$A$101,Product_Dim!$B$2:$B$101,"Not Found")</f>
        <v>Wireless Mouse</v>
      </c>
      <c r="O1355" s="1" t="str">
        <f>_xlfn.XLOOKUP(D1355,Product_Dim!$A$2:$A$101,Product_Dim!$C$2:$C$101)</f>
        <v>Electronics</v>
      </c>
      <c r="P1355" s="1">
        <f>_xlfn.XLOOKUP(D1355,Product_Dim!$A$2:$A$101,Product_Dim!$H$2:$H$101)</f>
        <v>392.89</v>
      </c>
      <c r="Q1355" s="1" t="str">
        <f>_xlfn.XLOOKUP(C1355,'Customer_Dim'!$A$2:$A$501,'Customer_Dim'!$I$2:$I$501)</f>
        <v>Silver</v>
      </c>
      <c r="R1355" s="1" t="str">
        <f>_xlfn.XLOOKUP(C1355,'Customer_Dim'!$A$2:$A$501,'Customer_Dim'!$D$2:$D$501)</f>
        <v>Female</v>
      </c>
      <c r="S1355" s="1" t="str">
        <f>_xlfn.XLOOKUP(C1355,'Customer_Dim'!$A$2:$A$501,'Customer_Dim'!$L$2:$L$501)</f>
        <v>Senior</v>
      </c>
      <c r="T1355" s="1" t="str">
        <f>_xlfn.XLOOKUP(E1355,Store_Dim!$A$2:$A$21,Store_Dim!$C$2:$C$21)</f>
        <v>East</v>
      </c>
      <c r="U1355" s="1" t="str">
        <f>_xlfn.XLOOKUP(E1355,Store_Dim!$A$2:$A$21,Store_Dim!$E$2:$E$21)</f>
        <v>Online</v>
      </c>
      <c r="V1355" s="1">
        <f>Table8[[#This Row],[Cost]]*Table8[[#This Row],[Quantity]]</f>
        <v>392.89</v>
      </c>
      <c r="W1355" s="1">
        <f>Table8[[#This Row],[Total_Amount]]-Table8[[#This Row],[Total Cost]]</f>
        <v>-20.860099999999989</v>
      </c>
    </row>
    <row r="1356" spans="1:23" hidden="1" x14ac:dyDescent="0.25">
      <c r="A1356" t="s">
        <v>2213</v>
      </c>
      <c r="B1356" s="3">
        <v>45240</v>
      </c>
      <c r="C1356" t="s">
        <v>1059</v>
      </c>
      <c r="D1356" t="s">
        <v>1704</v>
      </c>
      <c r="E1356" t="s">
        <v>1886</v>
      </c>
      <c r="F1356" s="4">
        <f>IF(ISBLANK(Sales_Fact[[#This Row],[Quantity]]),MEDIAN(Sales_Fact[Quantity]),Sales_Fact[[#This Row],[Quantity]])</f>
        <v>4</v>
      </c>
      <c r="G1356" s="1">
        <f>IF(ISBLANK(Sales_Fact[[#This Row],[Unit_Price]]),MEDIAN(Sales_Fact[Unit_Price]),Sales_Fact[[#This Row],[Unit_Price]])</f>
        <v>360.28</v>
      </c>
      <c r="H1356" s="2">
        <f>IF(ISBLANK(Sales_Fact[[#This Row],[Discount]]),MEDIAN(Sales_Fact[Discount]),Sales_Fact[[#This Row],[Discount]])</f>
        <v>0.09</v>
      </c>
      <c r="I1356" t="s">
        <v>1861</v>
      </c>
      <c r="J1356" s="1">
        <f>Sales_Fact[[#This Row],[Quantity2]]*Sales_Fact[[#This Row],[Unit_Price3]]*(1-Sales_Fact[[#This Row],[Discount4]])</f>
        <v>1311.4192</v>
      </c>
      <c r="K1356" s="1">
        <f>Sales_Fact[[#This Row],[Quantity2]]*Sales_Fact[[#This Row],[Unit_Price3]]</f>
        <v>1441.12</v>
      </c>
      <c r="L1356" s="1">
        <f>Sales_Fact[[#This Row],[Gross Amount]]*Sales_Fact[[#This Row],[Discount4]]</f>
        <v>129.70079999999999</v>
      </c>
      <c r="M1356" s="1" t="str">
        <f>IF(Sales_Fact[[#This Row],[Total_Amount5]]&gt;1000,"High Value","Standard")</f>
        <v>High Value</v>
      </c>
      <c r="N1356" s="1" t="str">
        <f>_xlfn.XLOOKUP(D1356,Product_Dim!$A$2:$A$101,Product_Dim!$B$2:$B$101,"Not Found")</f>
        <v>HDMI Cable – 2m</v>
      </c>
      <c r="O1356" s="1" t="str">
        <f>_xlfn.XLOOKUP(D1356,Product_Dim!$A$2:$A$101,Product_Dim!$C$2:$C$101)</f>
        <v>Electronics</v>
      </c>
      <c r="P1356" s="1">
        <f>_xlfn.XLOOKUP(D1356,Product_Dim!$A$2:$A$101,Product_Dim!$H$2:$H$101)</f>
        <v>88.49</v>
      </c>
      <c r="Q1356" s="1" t="str">
        <f>_xlfn.XLOOKUP(C1356,'Customer_Dim'!$A$2:$A$501,'Customer_Dim'!$I$2:$I$501)</f>
        <v>Silver</v>
      </c>
      <c r="R1356" s="1" t="str">
        <f>_xlfn.XLOOKUP(C1356,'Customer_Dim'!$A$2:$A$501,'Customer_Dim'!$D$2:$D$501)</f>
        <v>Female</v>
      </c>
      <c r="S1356" s="1" t="str">
        <f>_xlfn.XLOOKUP(C1356,'Customer_Dim'!$A$2:$A$501,'Customer_Dim'!$L$2:$L$501)</f>
        <v>Senior</v>
      </c>
      <c r="T1356" s="1" t="str">
        <f>_xlfn.XLOOKUP(E1356,Store_Dim!$A$2:$A$21,Store_Dim!$C$2:$C$21)</f>
        <v>West</v>
      </c>
      <c r="U1356" s="1" t="str">
        <f>_xlfn.XLOOKUP(E1356,Store_Dim!$A$2:$A$21,Store_Dim!$E$2:$E$21)</f>
        <v>Flagship</v>
      </c>
      <c r="V1356" s="1">
        <f>Table8[[#This Row],[Cost]]*Table8[[#This Row],[Quantity]]</f>
        <v>353.96</v>
      </c>
      <c r="W1356" s="1">
        <f>Table8[[#This Row],[Total_Amount]]-Table8[[#This Row],[Total Cost]]</f>
        <v>957.45920000000001</v>
      </c>
    </row>
    <row r="1357" spans="1:23" hidden="1" x14ac:dyDescent="0.25">
      <c r="A1357" t="s">
        <v>3216</v>
      </c>
      <c r="B1357" s="3">
        <v>45268</v>
      </c>
      <c r="C1357" t="s">
        <v>1059</v>
      </c>
      <c r="D1357" t="s">
        <v>1564</v>
      </c>
      <c r="E1357" t="s">
        <v>1866</v>
      </c>
      <c r="F1357" s="4">
        <f>IF(ISBLANK(Sales_Fact[[#This Row],[Quantity]]),MEDIAN(Sales_Fact[Quantity]),Sales_Fact[[#This Row],[Quantity]])</f>
        <v>3</v>
      </c>
      <c r="G1357" s="1">
        <f>IF(ISBLANK(Sales_Fact[[#This Row],[Unit_Price]]),MEDIAN(Sales_Fact[Unit_Price]),Sales_Fact[[#This Row],[Unit_Price]])</f>
        <v>882.05</v>
      </c>
      <c r="H1357" s="2">
        <f>IF(ISBLANK(Sales_Fact[[#This Row],[Discount]]),MEDIAN(Sales_Fact[Discount]),Sales_Fact[[#This Row],[Discount]])</f>
        <v>0.06</v>
      </c>
      <c r="I1357" t="s">
        <v>1864</v>
      </c>
      <c r="J1357" s="1">
        <f>Sales_Fact[[#This Row],[Quantity2]]*Sales_Fact[[#This Row],[Unit_Price3]]*(1-Sales_Fact[[#This Row],[Discount4]])</f>
        <v>2487.3809999999994</v>
      </c>
      <c r="K1357" s="1">
        <f>Sales_Fact[[#This Row],[Quantity2]]*Sales_Fact[[#This Row],[Unit_Price3]]</f>
        <v>2646.1499999999996</v>
      </c>
      <c r="L1357" s="1">
        <f>Sales_Fact[[#This Row],[Gross Amount]]*Sales_Fact[[#This Row],[Discount4]]</f>
        <v>158.76899999999998</v>
      </c>
      <c r="M1357" s="1" t="str">
        <f>IF(Sales_Fact[[#This Row],[Total_Amount5]]&gt;1000,"High Value","Standard")</f>
        <v>High Value</v>
      </c>
      <c r="N1357" s="1" t="str">
        <f>_xlfn.XLOOKUP(D1357,Product_Dim!$A$2:$A$101,Product_Dim!$B$2:$B$101,"Not Found")</f>
        <v>Men's Leather Belt</v>
      </c>
      <c r="O1357" s="1" t="str">
        <f>_xlfn.XLOOKUP(D1357,Product_Dim!$A$2:$A$101,Product_Dim!$C$2:$C$101)</f>
        <v>Clothing</v>
      </c>
      <c r="P1357" s="1">
        <f>_xlfn.XLOOKUP(D1357,Product_Dim!$A$2:$A$101,Product_Dim!$H$2:$H$101)</f>
        <v>261</v>
      </c>
      <c r="Q1357" s="1" t="str">
        <f>_xlfn.XLOOKUP(C1357,'Customer_Dim'!$A$2:$A$501,'Customer_Dim'!$I$2:$I$501)</f>
        <v>Silver</v>
      </c>
      <c r="R1357" s="1" t="str">
        <f>_xlfn.XLOOKUP(C1357,'Customer_Dim'!$A$2:$A$501,'Customer_Dim'!$D$2:$D$501)</f>
        <v>Female</v>
      </c>
      <c r="S1357" s="1" t="str">
        <f>_xlfn.XLOOKUP(C1357,'Customer_Dim'!$A$2:$A$501,'Customer_Dim'!$L$2:$L$501)</f>
        <v>Senior</v>
      </c>
      <c r="T1357" s="1" t="str">
        <f>_xlfn.XLOOKUP(E1357,Store_Dim!$A$2:$A$21,Store_Dim!$C$2:$C$21)</f>
        <v>West</v>
      </c>
      <c r="U1357" s="1" t="str">
        <f>_xlfn.XLOOKUP(E1357,Store_Dim!$A$2:$A$21,Store_Dim!$E$2:$E$21)</f>
        <v>Online</v>
      </c>
      <c r="V1357" s="1">
        <f>Table8[[#This Row],[Cost]]*Table8[[#This Row],[Quantity]]</f>
        <v>783</v>
      </c>
      <c r="W1357" s="1">
        <f>Table8[[#This Row],[Total_Amount]]-Table8[[#This Row],[Total Cost]]</f>
        <v>1704.3809999999994</v>
      </c>
    </row>
    <row r="1358" spans="1:23" hidden="1" x14ac:dyDescent="0.25">
      <c r="A1358" t="s">
        <v>3717</v>
      </c>
      <c r="B1358" s="3">
        <v>45379</v>
      </c>
      <c r="C1358" t="s">
        <v>1059</v>
      </c>
      <c r="D1358" t="s">
        <v>1578</v>
      </c>
      <c r="E1358" t="s">
        <v>1890</v>
      </c>
      <c r="F1358" s="4">
        <f>IF(ISBLANK(Sales_Fact[[#This Row],[Quantity]]),MEDIAN(Sales_Fact[Quantity]),Sales_Fact[[#This Row],[Quantity]])</f>
        <v>3</v>
      </c>
      <c r="G1358" s="1">
        <f>IF(ISBLANK(Sales_Fact[[#This Row],[Unit_Price]]),MEDIAN(Sales_Fact[Unit_Price]),Sales_Fact[[#This Row],[Unit_Price]])</f>
        <v>141.54</v>
      </c>
      <c r="H1358" s="2">
        <f>IF(ISBLANK(Sales_Fact[[#This Row],[Discount]]),MEDIAN(Sales_Fact[Discount]),Sales_Fact[[#This Row],[Discount]])</f>
        <v>0.12</v>
      </c>
      <c r="I1358" t="s">
        <v>1864</v>
      </c>
      <c r="J1358" s="1">
        <f>Sales_Fact[[#This Row],[Quantity2]]*Sales_Fact[[#This Row],[Unit_Price3]]*(1-Sales_Fact[[#This Row],[Discount4]])</f>
        <v>373.66559999999998</v>
      </c>
      <c r="K1358" s="1">
        <f>Sales_Fact[[#This Row],[Quantity2]]*Sales_Fact[[#This Row],[Unit_Price3]]</f>
        <v>424.62</v>
      </c>
      <c r="L1358" s="1">
        <f>Sales_Fact[[#This Row],[Gross Amount]]*Sales_Fact[[#This Row],[Discount4]]</f>
        <v>50.9544</v>
      </c>
      <c r="M1358" s="1" t="str">
        <f>IF(Sales_Fact[[#This Row],[Total_Amount5]]&gt;1000,"High Value","Standard")</f>
        <v>Standard</v>
      </c>
      <c r="N1358" s="1" t="str">
        <f>_xlfn.XLOOKUP(D1358,Product_Dim!$A$2:$A$101,Product_Dim!$B$2:$B$101,"Not Found")</f>
        <v>Adjustable Dumbbell Set</v>
      </c>
      <c r="O1358" s="1" t="str">
        <f>_xlfn.XLOOKUP(D1358,Product_Dim!$A$2:$A$101,Product_Dim!$C$2:$C$101)</f>
        <v>Sports</v>
      </c>
      <c r="P1358" s="1">
        <f>_xlfn.XLOOKUP(D1358,Product_Dim!$A$2:$A$101,Product_Dim!$H$2:$H$101)</f>
        <v>495.72</v>
      </c>
      <c r="Q1358" s="1" t="str">
        <f>_xlfn.XLOOKUP(C1358,'Customer_Dim'!$A$2:$A$501,'Customer_Dim'!$I$2:$I$501)</f>
        <v>Silver</v>
      </c>
      <c r="R1358" s="1" t="str">
        <f>_xlfn.XLOOKUP(C1358,'Customer_Dim'!$A$2:$A$501,'Customer_Dim'!$D$2:$D$501)</f>
        <v>Female</v>
      </c>
      <c r="S1358" s="1" t="str">
        <f>_xlfn.XLOOKUP(C1358,'Customer_Dim'!$A$2:$A$501,'Customer_Dim'!$L$2:$L$501)</f>
        <v>Senior</v>
      </c>
      <c r="T1358" s="1" t="str">
        <f>_xlfn.XLOOKUP(E1358,Store_Dim!$A$2:$A$21,Store_Dim!$C$2:$C$21)</f>
        <v>South</v>
      </c>
      <c r="U1358" s="1" t="str">
        <f>_xlfn.XLOOKUP(E1358,Store_Dim!$A$2:$A$21,Store_Dim!$E$2:$E$21)</f>
        <v>Flagship</v>
      </c>
      <c r="V1358" s="1">
        <f>Table8[[#This Row],[Cost]]*Table8[[#This Row],[Quantity]]</f>
        <v>1487.16</v>
      </c>
      <c r="W1358" s="1">
        <f>Table8[[#This Row],[Total_Amount]]-Table8[[#This Row],[Total Cost]]</f>
        <v>-1113.4944</v>
      </c>
    </row>
    <row r="1359" spans="1:23" hidden="1" x14ac:dyDescent="0.25">
      <c r="A1359" t="s">
        <v>2249</v>
      </c>
      <c r="B1359" s="3">
        <v>45712</v>
      </c>
      <c r="C1359" t="s">
        <v>1059</v>
      </c>
      <c r="D1359" t="s">
        <v>1689</v>
      </c>
      <c r="E1359" t="s">
        <v>1909</v>
      </c>
      <c r="F1359" s="4">
        <f>IF(ISBLANK(Sales_Fact[[#This Row],[Quantity]]),MEDIAN(Sales_Fact[Quantity]),Sales_Fact[[#This Row],[Quantity]])</f>
        <v>3</v>
      </c>
      <c r="G1359" s="1">
        <f>IF(ISBLANK(Sales_Fact[[#This Row],[Unit_Price]]),MEDIAN(Sales_Fact[Unit_Price]),Sales_Fact[[#This Row],[Unit_Price]])</f>
        <v>83.5</v>
      </c>
      <c r="H1359" s="2">
        <f>IF(ISBLANK(Sales_Fact[[#This Row],[Discount]]),MEDIAN(Sales_Fact[Discount]),Sales_Fact[[#This Row],[Discount]])</f>
        <v>0.23</v>
      </c>
      <c r="I1359" t="s">
        <v>1861</v>
      </c>
      <c r="J1359" s="1">
        <f>Sales_Fact[[#This Row],[Quantity2]]*Sales_Fact[[#This Row],[Unit_Price3]]*(1-Sales_Fact[[#This Row],[Discount4]])</f>
        <v>192.88499999999999</v>
      </c>
      <c r="K1359" s="1">
        <f>Sales_Fact[[#This Row],[Quantity2]]*Sales_Fact[[#This Row],[Unit_Price3]]</f>
        <v>250.5</v>
      </c>
      <c r="L1359" s="1">
        <f>Sales_Fact[[#This Row],[Gross Amount]]*Sales_Fact[[#This Row],[Discount4]]</f>
        <v>57.615000000000002</v>
      </c>
      <c r="M1359" s="1" t="str">
        <f>IF(Sales_Fact[[#This Row],[Total_Amount5]]&gt;1000,"High Value","Standard")</f>
        <v>Standard</v>
      </c>
      <c r="N1359" s="1" t="str">
        <f>_xlfn.XLOOKUP(D1359,Product_Dim!$A$2:$A$101,Product_Dim!$B$2:$B$101,"Not Found")</f>
        <v>Men's Winter Jacket</v>
      </c>
      <c r="O1359" s="1" t="str">
        <f>_xlfn.XLOOKUP(D1359,Product_Dim!$A$2:$A$101,Product_Dim!$C$2:$C$101)</f>
        <v>Clothing</v>
      </c>
      <c r="P1359" s="1">
        <f>_xlfn.XLOOKUP(D1359,Product_Dim!$A$2:$A$101,Product_Dim!$H$2:$H$101)</f>
        <v>167.34</v>
      </c>
      <c r="Q1359" s="1" t="str">
        <f>_xlfn.XLOOKUP(C1359,'Customer_Dim'!$A$2:$A$501,'Customer_Dim'!$I$2:$I$501)</f>
        <v>Silver</v>
      </c>
      <c r="R1359" s="1" t="str">
        <f>_xlfn.XLOOKUP(C1359,'Customer_Dim'!$A$2:$A$501,'Customer_Dim'!$D$2:$D$501)</f>
        <v>Female</v>
      </c>
      <c r="S1359" s="1" t="str">
        <f>_xlfn.XLOOKUP(C1359,'Customer_Dim'!$A$2:$A$501,'Customer_Dim'!$L$2:$L$501)</f>
        <v>Senior</v>
      </c>
      <c r="T1359" s="1" t="str">
        <f>_xlfn.XLOOKUP(E1359,Store_Dim!$A$2:$A$21,Store_Dim!$C$2:$C$21)</f>
        <v>South</v>
      </c>
      <c r="U1359" s="1" t="str">
        <f>_xlfn.XLOOKUP(E1359,Store_Dim!$A$2:$A$21,Store_Dim!$E$2:$E$21)</f>
        <v>Outlet</v>
      </c>
      <c r="V1359" s="1">
        <f>Table8[[#This Row],[Cost]]*Table8[[#This Row],[Quantity]]</f>
        <v>502.02</v>
      </c>
      <c r="W1359" s="1">
        <f>Table8[[#This Row],[Total_Amount]]-Table8[[#This Row],[Total Cost]]</f>
        <v>-309.13499999999999</v>
      </c>
    </row>
    <row r="1360" spans="1:23" hidden="1" x14ac:dyDescent="0.25">
      <c r="A1360" t="s">
        <v>2328</v>
      </c>
      <c r="B1360" s="3">
        <v>45929</v>
      </c>
      <c r="C1360" t="s">
        <v>1059</v>
      </c>
      <c r="D1360" t="s">
        <v>1585</v>
      </c>
      <c r="E1360" t="s">
        <v>1888</v>
      </c>
      <c r="F1360" s="4">
        <f>IF(ISBLANK(Sales_Fact[[#This Row],[Quantity]]),MEDIAN(Sales_Fact[Quantity]),Sales_Fact[[#This Row],[Quantity]])</f>
        <v>2</v>
      </c>
      <c r="G1360" s="1">
        <f>IF(ISBLANK(Sales_Fact[[#This Row],[Unit_Price]]),MEDIAN(Sales_Fact[Unit_Price]),Sales_Fact[[#This Row],[Unit_Price]])</f>
        <v>629.73</v>
      </c>
      <c r="H1360" s="2">
        <f>IF(ISBLANK(Sales_Fact[[#This Row],[Discount]]),MEDIAN(Sales_Fact[Discount]),Sales_Fact[[#This Row],[Discount]])</f>
        <v>7.0000000000000007E-2</v>
      </c>
      <c r="I1360" t="s">
        <v>1861</v>
      </c>
      <c r="J1360" s="1">
        <f>Sales_Fact[[#This Row],[Quantity2]]*Sales_Fact[[#This Row],[Unit_Price3]]*(1-Sales_Fact[[#This Row],[Discount4]])</f>
        <v>1171.2978000000001</v>
      </c>
      <c r="K1360" s="1">
        <f>Sales_Fact[[#This Row],[Quantity2]]*Sales_Fact[[#This Row],[Unit_Price3]]</f>
        <v>1259.46</v>
      </c>
      <c r="L1360" s="1">
        <f>Sales_Fact[[#This Row],[Gross Amount]]*Sales_Fact[[#This Row],[Discount4]]</f>
        <v>88.162200000000013</v>
      </c>
      <c r="M1360" s="1" t="str">
        <f>IF(Sales_Fact[[#This Row],[Total_Amount5]]&gt;1000,"High Value","Standard")</f>
        <v>High Value</v>
      </c>
      <c r="N1360" s="1" t="str">
        <f>_xlfn.XLOOKUP(D1360,Product_Dim!$A$2:$A$101,Product_Dim!$B$2:$B$101,"Not Found")</f>
        <v>HD Smart TV Stick</v>
      </c>
      <c r="O1360" s="1" t="str">
        <f>_xlfn.XLOOKUP(D1360,Product_Dim!$A$2:$A$101,Product_Dim!$C$2:$C$101)</f>
        <v>Electronics</v>
      </c>
      <c r="P1360" s="1">
        <f>_xlfn.XLOOKUP(D1360,Product_Dim!$A$2:$A$101,Product_Dim!$H$2:$H$101)</f>
        <v>449.4</v>
      </c>
      <c r="Q1360" s="1" t="str">
        <f>_xlfn.XLOOKUP(C1360,'Customer_Dim'!$A$2:$A$501,'Customer_Dim'!$I$2:$I$501)</f>
        <v>Silver</v>
      </c>
      <c r="R1360" s="1" t="str">
        <f>_xlfn.XLOOKUP(C1360,'Customer_Dim'!$A$2:$A$501,'Customer_Dim'!$D$2:$D$501)</f>
        <v>Female</v>
      </c>
      <c r="S1360" s="1" t="str">
        <f>_xlfn.XLOOKUP(C1360,'Customer_Dim'!$A$2:$A$501,'Customer_Dim'!$L$2:$L$501)</f>
        <v>Senior</v>
      </c>
      <c r="T1360" s="1" t="str">
        <f>_xlfn.XLOOKUP(E1360,Store_Dim!$A$2:$A$21,Store_Dim!$C$2:$C$21)</f>
        <v>North</v>
      </c>
      <c r="U1360" s="1" t="str">
        <f>_xlfn.XLOOKUP(E1360,Store_Dim!$A$2:$A$21,Store_Dim!$E$2:$E$21)</f>
        <v>Flagship</v>
      </c>
      <c r="V1360" s="1">
        <f>Table8[[#This Row],[Cost]]*Table8[[#This Row],[Quantity]]</f>
        <v>898.8</v>
      </c>
      <c r="W1360" s="1">
        <f>Table8[[#This Row],[Total_Amount]]-Table8[[#This Row],[Total Cost]]</f>
        <v>272.4978000000001</v>
      </c>
    </row>
    <row r="1361" spans="1:23" hidden="1" x14ac:dyDescent="0.25">
      <c r="A1361" t="s">
        <v>2701</v>
      </c>
      <c r="B1361" s="3">
        <v>45890</v>
      </c>
      <c r="C1361" t="s">
        <v>1059</v>
      </c>
      <c r="D1361" t="s">
        <v>1713</v>
      </c>
      <c r="E1361" t="s">
        <v>1901</v>
      </c>
      <c r="F1361" s="4">
        <f>IF(ISBLANK(Sales_Fact[[#This Row],[Quantity]]),MEDIAN(Sales_Fact[Quantity]),Sales_Fact[[#This Row],[Quantity]])</f>
        <v>2</v>
      </c>
      <c r="G1361" s="1">
        <f>IF(ISBLANK(Sales_Fact[[#This Row],[Unit_Price]]),MEDIAN(Sales_Fact[Unit_Price]),Sales_Fact[[#This Row],[Unit_Price]])</f>
        <v>159.93</v>
      </c>
      <c r="H1361" s="2">
        <f>IF(ISBLANK(Sales_Fact[[#This Row],[Discount]]),MEDIAN(Sales_Fact[Discount]),Sales_Fact[[#This Row],[Discount]])</f>
        <v>0.2</v>
      </c>
      <c r="I1361" t="s">
        <v>1864</v>
      </c>
      <c r="J1361" s="1">
        <f>Sales_Fact[[#This Row],[Quantity2]]*Sales_Fact[[#This Row],[Unit_Price3]]*(1-Sales_Fact[[#This Row],[Discount4]])</f>
        <v>255.88800000000003</v>
      </c>
      <c r="K1361" s="1">
        <f>Sales_Fact[[#This Row],[Quantity2]]*Sales_Fact[[#This Row],[Unit_Price3]]</f>
        <v>319.86</v>
      </c>
      <c r="L1361" s="1">
        <f>Sales_Fact[[#This Row],[Gross Amount]]*Sales_Fact[[#This Row],[Discount4]]</f>
        <v>63.972000000000008</v>
      </c>
      <c r="M1361" s="1" t="str">
        <f>IF(Sales_Fact[[#This Row],[Total_Amount5]]&gt;1000,"High Value","Standard")</f>
        <v>Standard</v>
      </c>
      <c r="N1361" s="1" t="str">
        <f>_xlfn.XLOOKUP(D1361,Product_Dim!$A$2:$A$101,Product_Dim!$B$2:$B$101,"Not Found")</f>
        <v>Sports Stopwatch Pro</v>
      </c>
      <c r="O1361" s="1" t="str">
        <f>_xlfn.XLOOKUP(D1361,Product_Dim!$A$2:$A$101,Product_Dim!$C$2:$C$101)</f>
        <v>Sports</v>
      </c>
      <c r="P1361" s="1">
        <f>_xlfn.XLOOKUP(D1361,Product_Dim!$A$2:$A$101,Product_Dim!$H$2:$H$101)</f>
        <v>434.84</v>
      </c>
      <c r="Q1361" s="1" t="str">
        <f>_xlfn.XLOOKUP(C1361,'Customer_Dim'!$A$2:$A$501,'Customer_Dim'!$I$2:$I$501)</f>
        <v>Silver</v>
      </c>
      <c r="R1361" s="1" t="str">
        <f>_xlfn.XLOOKUP(C1361,'Customer_Dim'!$A$2:$A$501,'Customer_Dim'!$D$2:$D$501)</f>
        <v>Female</v>
      </c>
      <c r="S1361" s="1" t="str">
        <f>_xlfn.XLOOKUP(C1361,'Customer_Dim'!$A$2:$A$501,'Customer_Dim'!$L$2:$L$501)</f>
        <v>Senior</v>
      </c>
      <c r="T1361" s="1" t="str">
        <f>_xlfn.XLOOKUP(E1361,Store_Dim!$A$2:$A$21,Store_Dim!$C$2:$C$21)</f>
        <v>East</v>
      </c>
      <c r="U1361" s="1" t="str">
        <f>_xlfn.XLOOKUP(E1361,Store_Dim!$A$2:$A$21,Store_Dim!$E$2:$E$21)</f>
        <v>Online</v>
      </c>
      <c r="V1361" s="1">
        <f>Table8[[#This Row],[Cost]]*Table8[[#This Row],[Quantity]]</f>
        <v>869.68</v>
      </c>
      <c r="W1361" s="1">
        <f>Table8[[#This Row],[Total_Amount]]-Table8[[#This Row],[Total Cost]]</f>
        <v>-613.79199999999992</v>
      </c>
    </row>
    <row r="1362" spans="1:23" x14ac:dyDescent="0.25">
      <c r="A1362" t="s">
        <v>2076</v>
      </c>
      <c r="B1362" s="3">
        <v>45775</v>
      </c>
      <c r="C1362" t="s">
        <v>1059</v>
      </c>
      <c r="D1362" t="s">
        <v>1764</v>
      </c>
      <c r="E1362" t="s">
        <v>1890</v>
      </c>
      <c r="F1362" s="4">
        <f>IF(ISBLANK(Sales_Fact[[#This Row],[Quantity]]),MEDIAN(Sales_Fact[Quantity]),Sales_Fact[[#This Row],[Quantity]])</f>
        <v>1</v>
      </c>
      <c r="G1362" s="21">
        <f>IF(ISBLANK(Sales_Fact[[#This Row],[Unit_Price]]),MEDIAN(Sales_Fact[Unit_Price]),Sales_Fact[[#This Row],[Unit_Price]])</f>
        <v>459.89</v>
      </c>
      <c r="H1362" s="2">
        <f>IF(ISBLANK(Sales_Fact[[#This Row],[Discount]]),MEDIAN(Sales_Fact[Discount]),Sales_Fact[[#This Row],[Discount]])</f>
        <v>0.18</v>
      </c>
      <c r="I1362" t="s">
        <v>1864</v>
      </c>
      <c r="J1362" s="21">
        <f>Sales_Fact[[#This Row],[Quantity2]]*Sales_Fact[[#This Row],[Unit_Price3]]*(1-Sales_Fact[[#This Row],[Discount4]])</f>
        <v>377.10980000000001</v>
      </c>
      <c r="K1362" s="21">
        <f>Sales_Fact[[#This Row],[Quantity2]]*Sales_Fact[[#This Row],[Unit_Price3]]</f>
        <v>459.89</v>
      </c>
      <c r="L1362" s="21">
        <f>Sales_Fact[[#This Row],[Gross Amount]]*Sales_Fact[[#This Row],[Discount4]]</f>
        <v>82.780199999999994</v>
      </c>
      <c r="M1362" s="1" t="str">
        <f>IF(Sales_Fact[[#This Row],[Total_Amount5]]&gt;1000,"High Value","Standard")</f>
        <v>Standard</v>
      </c>
      <c r="N1362" s="1" t="str">
        <f>_xlfn.XLOOKUP(D1362,Product_Dim!$A$2:$A$101,Product_Dim!$B$2:$B$101,"Not Found")</f>
        <v>Hair Repair Oil Treatment</v>
      </c>
      <c r="O1362" s="1" t="str">
        <f>_xlfn.XLOOKUP(D1362,Product_Dim!$A$2:$A$101,Product_Dim!$C$2:$C$101)</f>
        <v>Beauty</v>
      </c>
      <c r="P1362" s="1">
        <f>_xlfn.XLOOKUP(D1362,Product_Dim!$A$2:$A$101,Product_Dim!$H$2:$H$101)</f>
        <v>214.32</v>
      </c>
      <c r="Q1362" s="1" t="str">
        <f>_xlfn.XLOOKUP(C1362,'Customer_Dim'!$A$2:$A$501,'Customer_Dim'!$I$2:$I$501)</f>
        <v>Silver</v>
      </c>
      <c r="R1362" s="1" t="str">
        <f>_xlfn.XLOOKUP(C1362,'Customer_Dim'!$A$2:$A$501,'Customer_Dim'!$D$2:$D$501)</f>
        <v>Female</v>
      </c>
      <c r="S1362" s="1" t="str">
        <f>_xlfn.XLOOKUP(C1362,'Customer_Dim'!$A$2:$A$501,'Customer_Dim'!$L$2:$L$501)</f>
        <v>Senior</v>
      </c>
      <c r="T1362" s="1" t="str">
        <f>_xlfn.XLOOKUP(E1362,Store_Dim!$A$2:$A$21,Store_Dim!$C$2:$C$21)</f>
        <v>South</v>
      </c>
      <c r="U1362" s="1" t="str">
        <f>_xlfn.XLOOKUP(E1362,Store_Dim!$A$2:$A$21,Store_Dim!$E$2:$E$21)</f>
        <v>Flagship</v>
      </c>
      <c r="V1362" s="21">
        <f>Table8[[#This Row],[Cost]]*Table8[[#This Row],[Quantity]]</f>
        <v>214.32</v>
      </c>
      <c r="W1362" s="21">
        <f>Table8[[#This Row],[Total_Amount]]-Table8[[#This Row],[Total Cost]]</f>
        <v>162.78980000000001</v>
      </c>
    </row>
    <row r="1363" spans="1:23" x14ac:dyDescent="0.25">
      <c r="A1363" t="s">
        <v>3350</v>
      </c>
      <c r="B1363" s="3">
        <v>45240</v>
      </c>
      <c r="C1363" t="s">
        <v>1062</v>
      </c>
      <c r="D1363" t="s">
        <v>1818</v>
      </c>
      <c r="E1363" t="s">
        <v>1883</v>
      </c>
      <c r="F1363" s="4">
        <f>IF(ISBLANK(Sales_Fact[[#This Row],[Quantity]]),MEDIAN(Sales_Fact[Quantity]),Sales_Fact[[#This Row],[Quantity]])</f>
        <v>4</v>
      </c>
      <c r="G1363" s="21">
        <f>IF(ISBLANK(Sales_Fact[[#This Row],[Unit_Price]]),MEDIAN(Sales_Fact[Unit_Price]),Sales_Fact[[#This Row],[Unit_Price]])</f>
        <v>885.57</v>
      </c>
      <c r="H1363" s="2">
        <f>IF(ISBLANK(Sales_Fact[[#This Row],[Discount]]),MEDIAN(Sales_Fact[Discount]),Sales_Fact[[#This Row],[Discount]])</f>
        <v>0.27</v>
      </c>
      <c r="I1363" t="s">
        <v>1864</v>
      </c>
      <c r="J1363" s="21">
        <f>Sales_Fact[[#This Row],[Quantity2]]*Sales_Fact[[#This Row],[Unit_Price3]]*(1-Sales_Fact[[#This Row],[Discount4]])</f>
        <v>2585.8643999999999</v>
      </c>
      <c r="K1363" s="21">
        <f>Sales_Fact[[#This Row],[Quantity2]]*Sales_Fact[[#This Row],[Unit_Price3]]</f>
        <v>3542.28</v>
      </c>
      <c r="L1363" s="21">
        <f>Sales_Fact[[#This Row],[Gross Amount]]*Sales_Fact[[#This Row],[Discount4]]</f>
        <v>956.41560000000015</v>
      </c>
      <c r="M1363" s="1" t="str">
        <f>IF(Sales_Fact[[#This Row],[Total_Amount5]]&gt;1000,"High Value","Standard")</f>
        <v>High Value</v>
      </c>
      <c r="N1363" s="1" t="str">
        <f>_xlfn.XLOOKUP(D1363,Product_Dim!$A$2:$A$101,Product_Dim!$B$2:$B$101,"Not Found")</f>
        <v>Face Foundation Kit</v>
      </c>
      <c r="O1363" s="1" t="str">
        <f>_xlfn.XLOOKUP(D1363,Product_Dim!$A$2:$A$101,Product_Dim!$C$2:$C$101)</f>
        <v>Beauty</v>
      </c>
      <c r="P1363" s="1">
        <f>_xlfn.XLOOKUP(D1363,Product_Dim!$A$2:$A$101,Product_Dim!$H$2:$H$101)</f>
        <v>183.04</v>
      </c>
      <c r="Q1363" s="1" t="str">
        <f>_xlfn.XLOOKUP(C1363,'Customer_Dim'!$A$2:$A$501,'Customer_Dim'!$I$2:$I$501)</f>
        <v>Platinum</v>
      </c>
      <c r="R1363" s="1" t="str">
        <f>_xlfn.XLOOKUP(C1363,'Customer_Dim'!$A$2:$A$501,'Customer_Dim'!$D$2:$D$501)</f>
        <v>Male</v>
      </c>
      <c r="S1363" s="1" t="str">
        <f>_xlfn.XLOOKUP(C1363,'Customer_Dim'!$A$2:$A$501,'Customer_Dim'!$L$2:$L$501)</f>
        <v>Middle Age</v>
      </c>
      <c r="T1363" s="1" t="str">
        <f>_xlfn.XLOOKUP(E1363,Store_Dim!$A$2:$A$21,Store_Dim!$C$2:$C$21)</f>
        <v>North</v>
      </c>
      <c r="U1363" s="1" t="str">
        <f>_xlfn.XLOOKUP(E1363,Store_Dim!$A$2:$A$21,Store_Dim!$E$2:$E$21)</f>
        <v>Flagship</v>
      </c>
      <c r="V1363" s="21">
        <f>Table8[[#This Row],[Cost]]*Table8[[#This Row],[Quantity]]</f>
        <v>732.16</v>
      </c>
      <c r="W1363" s="21">
        <f>Table8[[#This Row],[Total_Amount]]-Table8[[#This Row],[Total Cost]]</f>
        <v>1853.7044000000001</v>
      </c>
    </row>
    <row r="1364" spans="1:23" hidden="1" x14ac:dyDescent="0.25">
      <c r="A1364" t="s">
        <v>2120</v>
      </c>
      <c r="B1364" s="3">
        <v>45731</v>
      </c>
      <c r="C1364" t="s">
        <v>1062</v>
      </c>
      <c r="D1364" t="s">
        <v>1713</v>
      </c>
      <c r="E1364" t="s">
        <v>1879</v>
      </c>
      <c r="F1364" s="4">
        <f>IF(ISBLANK(Sales_Fact[[#This Row],[Quantity]]),MEDIAN(Sales_Fact[Quantity]),Sales_Fact[[#This Row],[Quantity]])</f>
        <v>3</v>
      </c>
      <c r="G1364" s="1">
        <f>IF(ISBLANK(Sales_Fact[[#This Row],[Unit_Price]]),MEDIAN(Sales_Fact[Unit_Price]),Sales_Fact[[#This Row],[Unit_Price]])</f>
        <v>789.05</v>
      </c>
      <c r="H1364" s="2">
        <f>IF(ISBLANK(Sales_Fact[[#This Row],[Discount]]),MEDIAN(Sales_Fact[Discount]),Sales_Fact[[#This Row],[Discount]])</f>
        <v>0</v>
      </c>
      <c r="I1364" t="s">
        <v>1868</v>
      </c>
      <c r="J1364" s="1">
        <f>Sales_Fact[[#This Row],[Quantity2]]*Sales_Fact[[#This Row],[Unit_Price3]]*(1-Sales_Fact[[#This Row],[Discount4]])</f>
        <v>2367.1499999999996</v>
      </c>
      <c r="K1364" s="1">
        <f>Sales_Fact[[#This Row],[Quantity2]]*Sales_Fact[[#This Row],[Unit_Price3]]</f>
        <v>2367.1499999999996</v>
      </c>
      <c r="L1364" s="1">
        <f>Sales_Fact[[#This Row],[Gross Amount]]*Sales_Fact[[#This Row],[Discount4]]</f>
        <v>0</v>
      </c>
      <c r="M1364" s="1" t="str">
        <f>IF(Sales_Fact[[#This Row],[Total_Amount5]]&gt;1000,"High Value","Standard")</f>
        <v>High Value</v>
      </c>
      <c r="N1364" s="1" t="str">
        <f>_xlfn.XLOOKUP(D1364,Product_Dim!$A$2:$A$101,Product_Dim!$B$2:$B$101,"Not Found")</f>
        <v>Sports Stopwatch Pro</v>
      </c>
      <c r="O1364" s="1" t="str">
        <f>_xlfn.XLOOKUP(D1364,Product_Dim!$A$2:$A$101,Product_Dim!$C$2:$C$101)</f>
        <v>Sports</v>
      </c>
      <c r="P1364" s="1">
        <f>_xlfn.XLOOKUP(D1364,Product_Dim!$A$2:$A$101,Product_Dim!$H$2:$H$101)</f>
        <v>434.84</v>
      </c>
      <c r="Q1364" s="1" t="str">
        <f>_xlfn.XLOOKUP(C1364,'Customer_Dim'!$A$2:$A$501,'Customer_Dim'!$I$2:$I$501)</f>
        <v>Platinum</v>
      </c>
      <c r="R1364" s="1" t="str">
        <f>_xlfn.XLOOKUP(C1364,'Customer_Dim'!$A$2:$A$501,'Customer_Dim'!$D$2:$D$501)</f>
        <v>Male</v>
      </c>
      <c r="S1364" s="1" t="str">
        <f>_xlfn.XLOOKUP(C1364,'Customer_Dim'!$A$2:$A$501,'Customer_Dim'!$L$2:$L$501)</f>
        <v>Middle Age</v>
      </c>
      <c r="T1364" s="1" t="str">
        <f>_xlfn.XLOOKUP(E1364,Store_Dim!$A$2:$A$21,Store_Dim!$C$2:$C$21)</f>
        <v>East</v>
      </c>
      <c r="U1364" s="1" t="str">
        <f>_xlfn.XLOOKUP(E1364,Store_Dim!$A$2:$A$21,Store_Dim!$E$2:$E$21)</f>
        <v>Flagship</v>
      </c>
      <c r="V1364" s="1">
        <f>Table8[[#This Row],[Cost]]*Table8[[#This Row],[Quantity]]</f>
        <v>1304.52</v>
      </c>
      <c r="W1364" s="1">
        <f>Table8[[#This Row],[Total_Amount]]-Table8[[#This Row],[Total Cost]]</f>
        <v>1062.6299999999997</v>
      </c>
    </row>
    <row r="1365" spans="1:23" hidden="1" x14ac:dyDescent="0.25">
      <c r="A1365" t="s">
        <v>1925</v>
      </c>
      <c r="B1365" s="3">
        <v>45649</v>
      </c>
      <c r="C1365" t="s">
        <v>1062</v>
      </c>
      <c r="D1365" t="s">
        <v>1638</v>
      </c>
      <c r="E1365" t="s">
        <v>1890</v>
      </c>
      <c r="F1365" s="4">
        <f>IF(ISBLANK(Sales_Fact[[#This Row],[Quantity]]),MEDIAN(Sales_Fact[Quantity]),Sales_Fact[[#This Row],[Quantity]])</f>
        <v>1</v>
      </c>
      <c r="G1365" s="1">
        <f>IF(ISBLANK(Sales_Fact[[#This Row],[Unit_Price]]),MEDIAN(Sales_Fact[Unit_Price]),Sales_Fact[[#This Row],[Unit_Price]])</f>
        <v>570.52</v>
      </c>
      <c r="H1365" s="2">
        <f>IF(ISBLANK(Sales_Fact[[#This Row],[Discount]]),MEDIAN(Sales_Fact[Discount]),Sales_Fact[[#This Row],[Discount]])</f>
        <v>0</v>
      </c>
      <c r="I1365" t="s">
        <v>1864</v>
      </c>
      <c r="J1365" s="1">
        <f>Sales_Fact[[#This Row],[Quantity2]]*Sales_Fact[[#This Row],[Unit_Price3]]*(1-Sales_Fact[[#This Row],[Discount4]])</f>
        <v>570.52</v>
      </c>
      <c r="K1365" s="1">
        <f>Sales_Fact[[#This Row],[Quantity2]]*Sales_Fact[[#This Row],[Unit_Price3]]</f>
        <v>570.52</v>
      </c>
      <c r="L1365" s="1">
        <f>Sales_Fact[[#This Row],[Gross Amount]]*Sales_Fact[[#This Row],[Discount4]]</f>
        <v>0</v>
      </c>
      <c r="M1365" s="1" t="str">
        <f>IF(Sales_Fact[[#This Row],[Total_Amount5]]&gt;1000,"High Value","Standard")</f>
        <v>Standard</v>
      </c>
      <c r="N1365" s="1" t="str">
        <f>_xlfn.XLOOKUP(D1365,Product_Dim!$A$2:$A$101,Product_Dim!$B$2:$B$101,"Not Found")</f>
        <v>Fabric Sofa Throw Blanket</v>
      </c>
      <c r="O1365" s="1" t="str">
        <f>_xlfn.XLOOKUP(D1365,Product_Dim!$A$2:$A$101,Product_Dim!$C$2:$C$101)</f>
        <v>Home</v>
      </c>
      <c r="P1365" s="1">
        <f>_xlfn.XLOOKUP(D1365,Product_Dim!$A$2:$A$101,Product_Dim!$H$2:$H$101)</f>
        <v>218.48</v>
      </c>
      <c r="Q1365" s="1" t="str">
        <f>_xlfn.XLOOKUP(C1365,'Customer_Dim'!$A$2:$A$501,'Customer_Dim'!$I$2:$I$501)</f>
        <v>Platinum</v>
      </c>
      <c r="R1365" s="1" t="str">
        <f>_xlfn.XLOOKUP(C1365,'Customer_Dim'!$A$2:$A$501,'Customer_Dim'!$D$2:$D$501)</f>
        <v>Male</v>
      </c>
      <c r="S1365" s="1" t="str">
        <f>_xlfn.XLOOKUP(C1365,'Customer_Dim'!$A$2:$A$501,'Customer_Dim'!$L$2:$L$501)</f>
        <v>Middle Age</v>
      </c>
      <c r="T1365" s="1" t="str">
        <f>_xlfn.XLOOKUP(E1365,Store_Dim!$A$2:$A$21,Store_Dim!$C$2:$C$21)</f>
        <v>South</v>
      </c>
      <c r="U1365" s="1" t="str">
        <f>_xlfn.XLOOKUP(E1365,Store_Dim!$A$2:$A$21,Store_Dim!$E$2:$E$21)</f>
        <v>Flagship</v>
      </c>
      <c r="V1365" s="1">
        <f>Table8[[#This Row],[Cost]]*Table8[[#This Row],[Quantity]]</f>
        <v>218.48</v>
      </c>
      <c r="W1365" s="1">
        <f>Table8[[#This Row],[Total_Amount]]-Table8[[#This Row],[Total Cost]]</f>
        <v>352.03999999999996</v>
      </c>
    </row>
    <row r="1366" spans="1:23" hidden="1" x14ac:dyDescent="0.25">
      <c r="A1366" t="s">
        <v>2173</v>
      </c>
      <c r="B1366" s="3">
        <v>45889</v>
      </c>
      <c r="C1366" t="s">
        <v>1062</v>
      </c>
      <c r="D1366" t="s">
        <v>1665</v>
      </c>
      <c r="E1366" t="s">
        <v>1904</v>
      </c>
      <c r="F1366" s="4">
        <f>IF(ISBLANK(Sales_Fact[[#This Row],[Quantity]]),MEDIAN(Sales_Fact[Quantity]),Sales_Fact[[#This Row],[Quantity]])</f>
        <v>4</v>
      </c>
      <c r="G1366" s="1">
        <f>IF(ISBLANK(Sales_Fact[[#This Row],[Unit_Price]]),MEDIAN(Sales_Fact[Unit_Price]),Sales_Fact[[#This Row],[Unit_Price]])</f>
        <v>310.79000000000002</v>
      </c>
      <c r="H1366" s="2">
        <f>IF(ISBLANK(Sales_Fact[[#This Row],[Discount]]),MEDIAN(Sales_Fact[Discount]),Sales_Fact[[#This Row],[Discount]])</f>
        <v>0.22</v>
      </c>
      <c r="I1366" t="s">
        <v>1864</v>
      </c>
      <c r="J1366" s="1">
        <f>Sales_Fact[[#This Row],[Quantity2]]*Sales_Fact[[#This Row],[Unit_Price3]]*(1-Sales_Fact[[#This Row],[Discount4]])</f>
        <v>969.66480000000013</v>
      </c>
      <c r="K1366" s="1">
        <f>Sales_Fact[[#This Row],[Quantity2]]*Sales_Fact[[#This Row],[Unit_Price3]]</f>
        <v>1243.1600000000001</v>
      </c>
      <c r="L1366" s="1">
        <f>Sales_Fact[[#This Row],[Gross Amount]]*Sales_Fact[[#This Row],[Discount4]]</f>
        <v>273.49520000000001</v>
      </c>
      <c r="M1366" s="1" t="str">
        <f>IF(Sales_Fact[[#This Row],[Total_Amount5]]&gt;1000,"High Value","Standard")</f>
        <v>Standard</v>
      </c>
      <c r="N1366" s="1" t="str">
        <f>_xlfn.XLOOKUP(D1366,Product_Dim!$A$2:$A$101,Product_Dim!$B$2:$B$101,"Not Found")</f>
        <v>Sports Water Hydration Pack</v>
      </c>
      <c r="O1366" s="1" t="str">
        <f>_xlfn.XLOOKUP(D1366,Product_Dim!$A$2:$A$101,Product_Dim!$C$2:$C$101)</f>
        <v>Sports</v>
      </c>
      <c r="P1366" s="1">
        <f>_xlfn.XLOOKUP(D1366,Product_Dim!$A$2:$A$101,Product_Dim!$H$2:$H$101)</f>
        <v>135.61000000000001</v>
      </c>
      <c r="Q1366" s="1" t="str">
        <f>_xlfn.XLOOKUP(C1366,'Customer_Dim'!$A$2:$A$501,'Customer_Dim'!$I$2:$I$501)</f>
        <v>Platinum</v>
      </c>
      <c r="R1366" s="1" t="str">
        <f>_xlfn.XLOOKUP(C1366,'Customer_Dim'!$A$2:$A$501,'Customer_Dim'!$D$2:$D$501)</f>
        <v>Male</v>
      </c>
      <c r="S1366" s="1" t="str">
        <f>_xlfn.XLOOKUP(C1366,'Customer_Dim'!$A$2:$A$501,'Customer_Dim'!$L$2:$L$501)</f>
        <v>Middle Age</v>
      </c>
      <c r="T1366" s="1" t="str">
        <f>_xlfn.XLOOKUP(E1366,Store_Dim!$A$2:$A$21,Store_Dim!$C$2:$C$21)</f>
        <v>East</v>
      </c>
      <c r="U1366" s="1" t="str">
        <f>_xlfn.XLOOKUP(E1366,Store_Dim!$A$2:$A$21,Store_Dim!$E$2:$E$21)</f>
        <v>Online</v>
      </c>
      <c r="V1366" s="1">
        <f>Table8[[#This Row],[Cost]]*Table8[[#This Row],[Quantity]]</f>
        <v>542.44000000000005</v>
      </c>
      <c r="W1366" s="1">
        <f>Table8[[#This Row],[Total_Amount]]-Table8[[#This Row],[Total Cost]]</f>
        <v>427.22480000000007</v>
      </c>
    </row>
    <row r="1367" spans="1:23" hidden="1" x14ac:dyDescent="0.25">
      <c r="A1367" t="s">
        <v>3411</v>
      </c>
      <c r="B1367" s="3">
        <v>45895</v>
      </c>
      <c r="C1367" t="s">
        <v>1065</v>
      </c>
      <c r="D1367" t="s">
        <v>1773</v>
      </c>
      <c r="E1367" t="s">
        <v>1881</v>
      </c>
      <c r="F1367" s="4">
        <f>IF(ISBLANK(Sales_Fact[[#This Row],[Quantity]]),MEDIAN(Sales_Fact[Quantity]),Sales_Fact[[#This Row],[Quantity]])</f>
        <v>4</v>
      </c>
      <c r="G1367" s="1">
        <f>IF(ISBLANK(Sales_Fact[[#This Row],[Unit_Price]]),MEDIAN(Sales_Fact[Unit_Price]),Sales_Fact[[#This Row],[Unit_Price]])</f>
        <v>255.67</v>
      </c>
      <c r="H1367" s="2">
        <f>IF(ISBLANK(Sales_Fact[[#This Row],[Discount]]),MEDIAN(Sales_Fact[Discount]),Sales_Fact[[#This Row],[Discount]])</f>
        <v>0.17</v>
      </c>
      <c r="I1367" t="s">
        <v>1868</v>
      </c>
      <c r="J1367" s="1">
        <f>Sales_Fact[[#This Row],[Quantity2]]*Sales_Fact[[#This Row],[Unit_Price3]]*(1-Sales_Fact[[#This Row],[Discount4]])</f>
        <v>848.82439999999997</v>
      </c>
      <c r="K1367" s="1">
        <f>Sales_Fact[[#This Row],[Quantity2]]*Sales_Fact[[#This Row],[Unit_Price3]]</f>
        <v>1022.68</v>
      </c>
      <c r="L1367" s="1">
        <f>Sales_Fact[[#This Row],[Gross Amount]]*Sales_Fact[[#This Row],[Discount4]]</f>
        <v>173.85560000000001</v>
      </c>
      <c r="M1367" s="1" t="str">
        <f>IF(Sales_Fact[[#This Row],[Total_Amount5]]&gt;1000,"High Value","Standard")</f>
        <v>Standard</v>
      </c>
      <c r="N1367" s="1" t="str">
        <f>_xlfn.XLOOKUP(D1367,Product_Dim!$A$2:$A$101,Product_Dim!$B$2:$B$101,"Not Found")</f>
        <v>Bluetooth Car Audio System</v>
      </c>
      <c r="O1367" s="1" t="str">
        <f>_xlfn.XLOOKUP(D1367,Product_Dim!$A$2:$A$101,Product_Dim!$C$2:$C$101)</f>
        <v>Electronics</v>
      </c>
      <c r="P1367" s="1">
        <f>_xlfn.XLOOKUP(D1367,Product_Dim!$A$2:$A$101,Product_Dim!$H$2:$H$101)</f>
        <v>403.71</v>
      </c>
      <c r="Q1367" s="1" t="str">
        <f>_xlfn.XLOOKUP(C1367,'Customer_Dim'!$A$2:$A$501,'Customer_Dim'!$I$2:$I$501)</f>
        <v>Silver</v>
      </c>
      <c r="R1367" s="1" t="str">
        <f>_xlfn.XLOOKUP(C1367,'Customer_Dim'!$A$2:$A$501,'Customer_Dim'!$D$2:$D$501)</f>
        <v>Female</v>
      </c>
      <c r="S1367" s="1" t="str">
        <f>_xlfn.XLOOKUP(C1367,'Customer_Dim'!$A$2:$A$501,'Customer_Dim'!$L$2:$L$501)</f>
        <v>Senior</v>
      </c>
      <c r="T1367" s="1" t="str">
        <f>_xlfn.XLOOKUP(E1367,Store_Dim!$A$2:$A$21,Store_Dim!$C$2:$C$21)</f>
        <v>South</v>
      </c>
      <c r="U1367" s="1" t="str">
        <f>_xlfn.XLOOKUP(E1367,Store_Dim!$A$2:$A$21,Store_Dim!$E$2:$E$21)</f>
        <v>Outlet</v>
      </c>
      <c r="V1367" s="1">
        <f>Table8[[#This Row],[Cost]]*Table8[[#This Row],[Quantity]]</f>
        <v>1614.84</v>
      </c>
      <c r="W1367" s="1">
        <f>Table8[[#This Row],[Total_Amount]]-Table8[[#This Row],[Total Cost]]</f>
        <v>-766.01559999999995</v>
      </c>
    </row>
    <row r="1368" spans="1:23" hidden="1" x14ac:dyDescent="0.25">
      <c r="A1368" t="s">
        <v>3454</v>
      </c>
      <c r="B1368" s="3">
        <v>45374</v>
      </c>
      <c r="C1368" t="s">
        <v>1065</v>
      </c>
      <c r="D1368" t="s">
        <v>1836</v>
      </c>
      <c r="E1368" t="s">
        <v>1888</v>
      </c>
      <c r="F1368" s="4">
        <f>IF(ISBLANK(Sales_Fact[[#This Row],[Quantity]]),MEDIAN(Sales_Fact[Quantity]),Sales_Fact[[#This Row],[Quantity]])</f>
        <v>2</v>
      </c>
      <c r="G1368" s="1">
        <f>IF(ISBLANK(Sales_Fact[[#This Row],[Unit_Price]]),MEDIAN(Sales_Fact[Unit_Price]),Sales_Fact[[#This Row],[Unit_Price]])</f>
        <v>270.66000000000003</v>
      </c>
      <c r="H1368" s="2">
        <f>IF(ISBLANK(Sales_Fact[[#This Row],[Discount]]),MEDIAN(Sales_Fact[Discount]),Sales_Fact[[#This Row],[Discount]])</f>
        <v>0.1</v>
      </c>
      <c r="I1368" t="s">
        <v>1861</v>
      </c>
      <c r="J1368" s="1">
        <f>Sales_Fact[[#This Row],[Quantity2]]*Sales_Fact[[#This Row],[Unit_Price3]]*(1-Sales_Fact[[#This Row],[Discount4]])</f>
        <v>487.18800000000005</v>
      </c>
      <c r="K1368" s="1">
        <f>Sales_Fact[[#This Row],[Quantity2]]*Sales_Fact[[#This Row],[Unit_Price3]]</f>
        <v>541.32000000000005</v>
      </c>
      <c r="L1368" s="1">
        <f>Sales_Fact[[#This Row],[Gross Amount]]*Sales_Fact[[#This Row],[Discount4]]</f>
        <v>54.132000000000005</v>
      </c>
      <c r="M1368" s="1" t="str">
        <f>IF(Sales_Fact[[#This Row],[Total_Amount5]]&gt;1000,"High Value","Standard")</f>
        <v>Standard</v>
      </c>
      <c r="N1368" s="1" t="str">
        <f>_xlfn.XLOOKUP(D1368,Product_Dim!$A$2:$A$101,Product_Dim!$B$2:$B$101,"Not Found")</f>
        <v>Sports Stopwatch Basic</v>
      </c>
      <c r="O1368" s="1" t="str">
        <f>_xlfn.XLOOKUP(D1368,Product_Dim!$A$2:$A$101,Product_Dim!$C$2:$C$101)</f>
        <v>Sports</v>
      </c>
      <c r="P1368" s="1">
        <f>_xlfn.XLOOKUP(D1368,Product_Dim!$A$2:$A$101,Product_Dim!$H$2:$H$101)</f>
        <v>60.65</v>
      </c>
      <c r="Q1368" s="1" t="str">
        <f>_xlfn.XLOOKUP(C1368,'Customer_Dim'!$A$2:$A$501,'Customer_Dim'!$I$2:$I$501)</f>
        <v>Silver</v>
      </c>
      <c r="R1368" s="1" t="str">
        <f>_xlfn.XLOOKUP(C1368,'Customer_Dim'!$A$2:$A$501,'Customer_Dim'!$D$2:$D$501)</f>
        <v>Female</v>
      </c>
      <c r="S1368" s="1" t="str">
        <f>_xlfn.XLOOKUP(C1368,'Customer_Dim'!$A$2:$A$501,'Customer_Dim'!$L$2:$L$501)</f>
        <v>Senior</v>
      </c>
      <c r="T1368" s="1" t="str">
        <f>_xlfn.XLOOKUP(E1368,Store_Dim!$A$2:$A$21,Store_Dim!$C$2:$C$21)</f>
        <v>North</v>
      </c>
      <c r="U1368" s="1" t="str">
        <f>_xlfn.XLOOKUP(E1368,Store_Dim!$A$2:$A$21,Store_Dim!$E$2:$E$21)</f>
        <v>Flagship</v>
      </c>
      <c r="V1368" s="1">
        <f>Table8[[#This Row],[Cost]]*Table8[[#This Row],[Quantity]]</f>
        <v>121.3</v>
      </c>
      <c r="W1368" s="1">
        <f>Table8[[#This Row],[Total_Amount]]-Table8[[#This Row],[Total Cost]]</f>
        <v>365.88800000000003</v>
      </c>
    </row>
    <row r="1369" spans="1:23" hidden="1" x14ac:dyDescent="0.25">
      <c r="A1369" t="s">
        <v>2526</v>
      </c>
      <c r="B1369" s="3">
        <v>45373</v>
      </c>
      <c r="C1369" t="s">
        <v>1065</v>
      </c>
      <c r="D1369" t="s">
        <v>1585</v>
      </c>
      <c r="E1369" t="s">
        <v>1888</v>
      </c>
      <c r="F1369" s="4">
        <f>IF(ISBLANK(Sales_Fact[[#This Row],[Quantity]]),MEDIAN(Sales_Fact[Quantity]),Sales_Fact[[#This Row],[Quantity]])</f>
        <v>3</v>
      </c>
      <c r="G1369" s="1">
        <f>IF(ISBLANK(Sales_Fact[[#This Row],[Unit_Price]]),MEDIAN(Sales_Fact[Unit_Price]),Sales_Fact[[#This Row],[Unit_Price]])</f>
        <v>373.35</v>
      </c>
      <c r="H1369" s="2">
        <f>IF(ISBLANK(Sales_Fact[[#This Row],[Discount]]),MEDIAN(Sales_Fact[Discount]),Sales_Fact[[#This Row],[Discount]])</f>
        <v>0.2</v>
      </c>
      <c r="I1369" t="s">
        <v>1868</v>
      </c>
      <c r="J1369" s="1">
        <f>Sales_Fact[[#This Row],[Quantity2]]*Sales_Fact[[#This Row],[Unit_Price3]]*(1-Sales_Fact[[#This Row],[Discount4]])</f>
        <v>896.04000000000019</v>
      </c>
      <c r="K1369" s="1">
        <f>Sales_Fact[[#This Row],[Quantity2]]*Sales_Fact[[#This Row],[Unit_Price3]]</f>
        <v>1120.0500000000002</v>
      </c>
      <c r="L1369" s="1">
        <f>Sales_Fact[[#This Row],[Gross Amount]]*Sales_Fact[[#This Row],[Discount4]]</f>
        <v>224.01000000000005</v>
      </c>
      <c r="M1369" s="1" t="str">
        <f>IF(Sales_Fact[[#This Row],[Total_Amount5]]&gt;1000,"High Value","Standard")</f>
        <v>Standard</v>
      </c>
      <c r="N1369" s="1" t="str">
        <f>_xlfn.XLOOKUP(D1369,Product_Dim!$A$2:$A$101,Product_Dim!$B$2:$B$101,"Not Found")</f>
        <v>HD Smart TV Stick</v>
      </c>
      <c r="O1369" s="1" t="str">
        <f>_xlfn.XLOOKUP(D1369,Product_Dim!$A$2:$A$101,Product_Dim!$C$2:$C$101)</f>
        <v>Electronics</v>
      </c>
      <c r="P1369" s="1">
        <f>_xlfn.XLOOKUP(D1369,Product_Dim!$A$2:$A$101,Product_Dim!$H$2:$H$101)</f>
        <v>449.4</v>
      </c>
      <c r="Q1369" s="1" t="str">
        <f>_xlfn.XLOOKUP(C1369,'Customer_Dim'!$A$2:$A$501,'Customer_Dim'!$I$2:$I$501)</f>
        <v>Silver</v>
      </c>
      <c r="R1369" s="1" t="str">
        <f>_xlfn.XLOOKUP(C1369,'Customer_Dim'!$A$2:$A$501,'Customer_Dim'!$D$2:$D$501)</f>
        <v>Female</v>
      </c>
      <c r="S1369" s="1" t="str">
        <f>_xlfn.XLOOKUP(C1369,'Customer_Dim'!$A$2:$A$501,'Customer_Dim'!$L$2:$L$501)</f>
        <v>Senior</v>
      </c>
      <c r="T1369" s="1" t="str">
        <f>_xlfn.XLOOKUP(E1369,Store_Dim!$A$2:$A$21,Store_Dim!$C$2:$C$21)</f>
        <v>North</v>
      </c>
      <c r="U1369" s="1" t="str">
        <f>_xlfn.XLOOKUP(E1369,Store_Dim!$A$2:$A$21,Store_Dim!$E$2:$E$21)</f>
        <v>Flagship</v>
      </c>
      <c r="V1369" s="1">
        <f>Table8[[#This Row],[Cost]]*Table8[[#This Row],[Quantity]]</f>
        <v>1348.1999999999998</v>
      </c>
      <c r="W1369" s="1">
        <f>Table8[[#This Row],[Total_Amount]]-Table8[[#This Row],[Total Cost]]</f>
        <v>-452.15999999999963</v>
      </c>
    </row>
    <row r="1370" spans="1:23" hidden="1" x14ac:dyDescent="0.25">
      <c r="A1370" t="s">
        <v>3463</v>
      </c>
      <c r="B1370" s="3">
        <v>45897</v>
      </c>
      <c r="C1370" t="s">
        <v>1068</v>
      </c>
      <c r="D1370" t="s">
        <v>1752</v>
      </c>
      <c r="E1370" t="s">
        <v>1896</v>
      </c>
      <c r="F1370" s="4">
        <f>IF(ISBLANK(Sales_Fact[[#This Row],[Quantity]]),MEDIAN(Sales_Fact[Quantity]),Sales_Fact[[#This Row],[Quantity]])</f>
        <v>2</v>
      </c>
      <c r="G1370" s="1">
        <f>IF(ISBLANK(Sales_Fact[[#This Row],[Unit_Price]]),MEDIAN(Sales_Fact[Unit_Price]),Sales_Fact[[#This Row],[Unit_Price]])</f>
        <v>23.58</v>
      </c>
      <c r="H1370" s="2">
        <f>IF(ISBLANK(Sales_Fact[[#This Row],[Discount]]),MEDIAN(Sales_Fact[Discount]),Sales_Fact[[#This Row],[Discount]])</f>
        <v>0.02</v>
      </c>
      <c r="I1370" t="s">
        <v>1864</v>
      </c>
      <c r="J1370" s="1">
        <f>Sales_Fact[[#This Row],[Quantity2]]*Sales_Fact[[#This Row],[Unit_Price3]]*(1-Sales_Fact[[#This Row],[Discount4]])</f>
        <v>46.216799999999999</v>
      </c>
      <c r="K1370" s="1">
        <f>Sales_Fact[[#This Row],[Quantity2]]*Sales_Fact[[#This Row],[Unit_Price3]]</f>
        <v>47.16</v>
      </c>
      <c r="L1370" s="1">
        <f>Sales_Fact[[#This Row],[Gross Amount]]*Sales_Fact[[#This Row],[Discount4]]</f>
        <v>0.94319999999999993</v>
      </c>
      <c r="M1370" s="1" t="str">
        <f>IF(Sales_Fact[[#This Row],[Total_Amount5]]&gt;1000,"High Value","Standard")</f>
        <v>Standard</v>
      </c>
      <c r="N1370" s="1" t="str">
        <f>_xlfn.XLOOKUP(D1370,Product_Dim!$A$2:$A$101,Product_Dim!$B$2:$B$101,"Not Found")</f>
        <v>Smart LED Light Strip</v>
      </c>
      <c r="O1370" s="1" t="str">
        <f>_xlfn.XLOOKUP(D1370,Product_Dim!$A$2:$A$101,Product_Dim!$C$2:$C$101)</f>
        <v>Electronics</v>
      </c>
      <c r="P1370" s="1">
        <f>_xlfn.XLOOKUP(D1370,Product_Dim!$A$2:$A$101,Product_Dim!$H$2:$H$101)</f>
        <v>349.17</v>
      </c>
      <c r="Q1370" s="1" t="str">
        <f>_xlfn.XLOOKUP(C1370,'Customer_Dim'!$A$2:$A$501,'Customer_Dim'!$I$2:$I$501)</f>
        <v>Bronze</v>
      </c>
      <c r="R1370" s="1" t="str">
        <f>_xlfn.XLOOKUP(C1370,'Customer_Dim'!$A$2:$A$501,'Customer_Dim'!$D$2:$D$501)</f>
        <v>Female</v>
      </c>
      <c r="S1370" s="1" t="str">
        <f>_xlfn.XLOOKUP(C1370,'Customer_Dim'!$A$2:$A$501,'Customer_Dim'!$L$2:$L$501)</f>
        <v>Middle Age</v>
      </c>
      <c r="T1370" s="1" t="str">
        <f>_xlfn.XLOOKUP(E1370,Store_Dim!$A$2:$A$21,Store_Dim!$C$2:$C$21)</f>
        <v>East</v>
      </c>
      <c r="U1370" s="1" t="str">
        <f>_xlfn.XLOOKUP(E1370,Store_Dim!$A$2:$A$21,Store_Dim!$E$2:$E$21)</f>
        <v>Flagship</v>
      </c>
      <c r="V1370" s="1">
        <f>Table8[[#This Row],[Cost]]*Table8[[#This Row],[Quantity]]</f>
        <v>698.34</v>
      </c>
      <c r="W1370" s="1">
        <f>Table8[[#This Row],[Total_Amount]]-Table8[[#This Row],[Total Cost]]</f>
        <v>-652.1232</v>
      </c>
    </row>
    <row r="1371" spans="1:23" x14ac:dyDescent="0.25">
      <c r="A1371" t="s">
        <v>2775</v>
      </c>
      <c r="B1371" s="3">
        <v>45724</v>
      </c>
      <c r="C1371" t="s">
        <v>1068</v>
      </c>
      <c r="D1371" t="s">
        <v>1918</v>
      </c>
      <c r="E1371" t="s">
        <v>1901</v>
      </c>
      <c r="F1371" s="4">
        <f>IF(ISBLANK(Sales_Fact[[#This Row],[Quantity]]),MEDIAN(Sales_Fact[Quantity]),Sales_Fact[[#This Row],[Quantity]])</f>
        <v>4</v>
      </c>
      <c r="G1371" s="21">
        <f>IF(ISBLANK(Sales_Fact[[#This Row],[Unit_Price]]),MEDIAN(Sales_Fact[Unit_Price]),Sales_Fact[[#This Row],[Unit_Price]])</f>
        <v>185.67</v>
      </c>
      <c r="H1371" s="2">
        <f>IF(ISBLANK(Sales_Fact[[#This Row],[Discount]]),MEDIAN(Sales_Fact[Discount]),Sales_Fact[[#This Row],[Discount]])</f>
        <v>0.21</v>
      </c>
      <c r="I1371" t="s">
        <v>1864</v>
      </c>
      <c r="J1371" s="21">
        <f>Sales_Fact[[#This Row],[Quantity2]]*Sales_Fact[[#This Row],[Unit_Price3]]*(1-Sales_Fact[[#This Row],[Discount4]])</f>
        <v>586.71719999999993</v>
      </c>
      <c r="K1371" s="21">
        <f>Sales_Fact[[#This Row],[Quantity2]]*Sales_Fact[[#This Row],[Unit_Price3]]</f>
        <v>742.68</v>
      </c>
      <c r="L1371" s="21">
        <f>Sales_Fact[[#This Row],[Gross Amount]]*Sales_Fact[[#This Row],[Discount4]]</f>
        <v>155.96279999999999</v>
      </c>
      <c r="M1371" s="1" t="str">
        <f>IF(Sales_Fact[[#This Row],[Total_Amount5]]&gt;1000,"High Value","Standard")</f>
        <v>Standard</v>
      </c>
      <c r="N1371" s="1" t="str">
        <f>_xlfn.XLOOKUP(D1371,Product_Dim!$A$2:$A$101,Product_Dim!$B$2:$B$101,"Not Found")</f>
        <v>Beard Grooming Kit</v>
      </c>
      <c r="O1371" s="1" t="str">
        <f>_xlfn.XLOOKUP(D1371,Product_Dim!$A$2:$A$101,Product_Dim!$C$2:$C$101)</f>
        <v>Beauty</v>
      </c>
      <c r="P1371" s="1">
        <f>_xlfn.XLOOKUP(D1371,Product_Dim!$A$2:$A$101,Product_Dim!$H$2:$H$101)</f>
        <v>337.42</v>
      </c>
      <c r="Q1371" s="1" t="str">
        <f>_xlfn.XLOOKUP(C1371,'Customer_Dim'!$A$2:$A$501,'Customer_Dim'!$I$2:$I$501)</f>
        <v>Bronze</v>
      </c>
      <c r="R1371" s="1" t="str">
        <f>_xlfn.XLOOKUP(C1371,'Customer_Dim'!$A$2:$A$501,'Customer_Dim'!$D$2:$D$501)</f>
        <v>Female</v>
      </c>
      <c r="S1371" s="1" t="str">
        <f>_xlfn.XLOOKUP(C1371,'Customer_Dim'!$A$2:$A$501,'Customer_Dim'!$L$2:$L$501)</f>
        <v>Middle Age</v>
      </c>
      <c r="T1371" s="1" t="str">
        <f>_xlfn.XLOOKUP(E1371,Store_Dim!$A$2:$A$21,Store_Dim!$C$2:$C$21)</f>
        <v>East</v>
      </c>
      <c r="U1371" s="1" t="str">
        <f>_xlfn.XLOOKUP(E1371,Store_Dim!$A$2:$A$21,Store_Dim!$E$2:$E$21)</f>
        <v>Online</v>
      </c>
      <c r="V1371" s="21">
        <f>Table8[[#This Row],[Cost]]*Table8[[#This Row],[Quantity]]</f>
        <v>1349.68</v>
      </c>
      <c r="W1371" s="21">
        <f>Table8[[#This Row],[Total_Amount]]-Table8[[#This Row],[Total Cost]]</f>
        <v>-762.96280000000013</v>
      </c>
    </row>
    <row r="1372" spans="1:23" x14ac:dyDescent="0.25">
      <c r="A1372" t="s">
        <v>2961</v>
      </c>
      <c r="B1372" s="3">
        <v>45241</v>
      </c>
      <c r="C1372" t="s">
        <v>1068</v>
      </c>
      <c r="D1372" t="s">
        <v>1743</v>
      </c>
      <c r="E1372" t="s">
        <v>1881</v>
      </c>
      <c r="F1372" s="4">
        <f>IF(ISBLANK(Sales_Fact[[#This Row],[Quantity]]),MEDIAN(Sales_Fact[Quantity]),Sales_Fact[[#This Row],[Quantity]])</f>
        <v>3</v>
      </c>
      <c r="G1372" s="21">
        <f>IF(ISBLANK(Sales_Fact[[#This Row],[Unit_Price]]),MEDIAN(Sales_Fact[Unit_Price]),Sales_Fact[[#This Row],[Unit_Price]])</f>
        <v>928.74</v>
      </c>
      <c r="H1372" s="2">
        <f>IF(ISBLANK(Sales_Fact[[#This Row],[Discount]]),MEDIAN(Sales_Fact[Discount]),Sales_Fact[[#This Row],[Discount]])</f>
        <v>0.27</v>
      </c>
      <c r="I1372" t="s">
        <v>1868</v>
      </c>
      <c r="J1372" s="21">
        <f>Sales_Fact[[#This Row],[Quantity2]]*Sales_Fact[[#This Row],[Unit_Price3]]*(1-Sales_Fact[[#This Row],[Discount4]])</f>
        <v>2033.9406000000001</v>
      </c>
      <c r="K1372" s="21">
        <f>Sales_Fact[[#This Row],[Quantity2]]*Sales_Fact[[#This Row],[Unit_Price3]]</f>
        <v>2786.2200000000003</v>
      </c>
      <c r="L1372" s="21">
        <f>Sales_Fact[[#This Row],[Gross Amount]]*Sales_Fact[[#This Row],[Discount4]]</f>
        <v>752.27940000000012</v>
      </c>
      <c r="M1372" s="1" t="str">
        <f>IF(Sales_Fact[[#This Row],[Total_Amount5]]&gt;1000,"High Value","Standard")</f>
        <v>High Value</v>
      </c>
      <c r="N1372" s="1" t="str">
        <f>_xlfn.XLOOKUP(D1372,Product_Dim!$A$2:$A$101,Product_Dim!$B$2:$B$101,"Not Found")</f>
        <v>Matte Lipstick Set</v>
      </c>
      <c r="O1372" s="1" t="str">
        <f>_xlfn.XLOOKUP(D1372,Product_Dim!$A$2:$A$101,Product_Dim!$C$2:$C$101)</f>
        <v>Beauty</v>
      </c>
      <c r="P1372" s="1">
        <f>_xlfn.XLOOKUP(D1372,Product_Dim!$A$2:$A$101,Product_Dim!$H$2:$H$101)</f>
        <v>299.11</v>
      </c>
      <c r="Q1372" s="1" t="str">
        <f>_xlfn.XLOOKUP(C1372,'Customer_Dim'!$A$2:$A$501,'Customer_Dim'!$I$2:$I$501)</f>
        <v>Bronze</v>
      </c>
      <c r="R1372" s="1" t="str">
        <f>_xlfn.XLOOKUP(C1372,'Customer_Dim'!$A$2:$A$501,'Customer_Dim'!$D$2:$D$501)</f>
        <v>Female</v>
      </c>
      <c r="S1372" s="1" t="str">
        <f>_xlfn.XLOOKUP(C1372,'Customer_Dim'!$A$2:$A$501,'Customer_Dim'!$L$2:$L$501)</f>
        <v>Middle Age</v>
      </c>
      <c r="T1372" s="1" t="str">
        <f>_xlfn.XLOOKUP(E1372,Store_Dim!$A$2:$A$21,Store_Dim!$C$2:$C$21)</f>
        <v>South</v>
      </c>
      <c r="U1372" s="1" t="str">
        <f>_xlfn.XLOOKUP(E1372,Store_Dim!$A$2:$A$21,Store_Dim!$E$2:$E$21)</f>
        <v>Outlet</v>
      </c>
      <c r="V1372" s="21">
        <f>Table8[[#This Row],[Cost]]*Table8[[#This Row],[Quantity]]</f>
        <v>897.33</v>
      </c>
      <c r="W1372" s="21">
        <f>Table8[[#This Row],[Total_Amount]]-Table8[[#This Row],[Total Cost]]</f>
        <v>1136.6106</v>
      </c>
    </row>
    <row r="1373" spans="1:23" x14ac:dyDescent="0.25">
      <c r="A1373" t="s">
        <v>2024</v>
      </c>
      <c r="B1373" s="3">
        <v>45756</v>
      </c>
      <c r="C1373" t="s">
        <v>1068</v>
      </c>
      <c r="D1373" t="s">
        <v>1764</v>
      </c>
      <c r="E1373" t="s">
        <v>1881</v>
      </c>
      <c r="F1373" s="4">
        <f>IF(ISBLANK(Sales_Fact[[#This Row],[Quantity]]),MEDIAN(Sales_Fact[Quantity]),Sales_Fact[[#This Row],[Quantity]])</f>
        <v>3</v>
      </c>
      <c r="G1373" s="21">
        <f>IF(ISBLANK(Sales_Fact[[#This Row],[Unit_Price]]),MEDIAN(Sales_Fact[Unit_Price]),Sales_Fact[[#This Row],[Unit_Price]])</f>
        <v>923.38</v>
      </c>
      <c r="H1373" s="2">
        <f>IF(ISBLANK(Sales_Fact[[#This Row],[Discount]]),MEDIAN(Sales_Fact[Discount]),Sales_Fact[[#This Row],[Discount]])</f>
        <v>7.0000000000000007E-2</v>
      </c>
      <c r="I1373" t="s">
        <v>1864</v>
      </c>
      <c r="J1373" s="21">
        <f>Sales_Fact[[#This Row],[Quantity2]]*Sales_Fact[[#This Row],[Unit_Price3]]*(1-Sales_Fact[[#This Row],[Discount4]])</f>
        <v>2576.2301999999995</v>
      </c>
      <c r="K1373" s="21">
        <f>Sales_Fact[[#This Row],[Quantity2]]*Sales_Fact[[#This Row],[Unit_Price3]]</f>
        <v>2770.14</v>
      </c>
      <c r="L1373" s="21">
        <f>Sales_Fact[[#This Row],[Gross Amount]]*Sales_Fact[[#This Row],[Discount4]]</f>
        <v>193.90980000000002</v>
      </c>
      <c r="M1373" s="1" t="str">
        <f>IF(Sales_Fact[[#This Row],[Total_Amount5]]&gt;1000,"High Value","Standard")</f>
        <v>High Value</v>
      </c>
      <c r="N1373" s="1" t="str">
        <f>_xlfn.XLOOKUP(D1373,Product_Dim!$A$2:$A$101,Product_Dim!$B$2:$B$101,"Not Found")</f>
        <v>Hair Repair Oil Treatment</v>
      </c>
      <c r="O1373" s="1" t="str">
        <f>_xlfn.XLOOKUP(D1373,Product_Dim!$A$2:$A$101,Product_Dim!$C$2:$C$101)</f>
        <v>Beauty</v>
      </c>
      <c r="P1373" s="1">
        <f>_xlfn.XLOOKUP(D1373,Product_Dim!$A$2:$A$101,Product_Dim!$H$2:$H$101)</f>
        <v>214.32</v>
      </c>
      <c r="Q1373" s="1" t="str">
        <f>_xlfn.XLOOKUP(C1373,'Customer_Dim'!$A$2:$A$501,'Customer_Dim'!$I$2:$I$501)</f>
        <v>Bronze</v>
      </c>
      <c r="R1373" s="1" t="str">
        <f>_xlfn.XLOOKUP(C1373,'Customer_Dim'!$A$2:$A$501,'Customer_Dim'!$D$2:$D$501)</f>
        <v>Female</v>
      </c>
      <c r="S1373" s="1" t="str">
        <f>_xlfn.XLOOKUP(C1373,'Customer_Dim'!$A$2:$A$501,'Customer_Dim'!$L$2:$L$501)</f>
        <v>Middle Age</v>
      </c>
      <c r="T1373" s="1" t="str">
        <f>_xlfn.XLOOKUP(E1373,Store_Dim!$A$2:$A$21,Store_Dim!$C$2:$C$21)</f>
        <v>South</v>
      </c>
      <c r="U1373" s="1" t="str">
        <f>_xlfn.XLOOKUP(E1373,Store_Dim!$A$2:$A$21,Store_Dim!$E$2:$E$21)</f>
        <v>Outlet</v>
      </c>
      <c r="V1373" s="21">
        <f>Table8[[#This Row],[Cost]]*Table8[[#This Row],[Quantity]]</f>
        <v>642.96</v>
      </c>
      <c r="W1373" s="21">
        <f>Table8[[#This Row],[Total_Amount]]-Table8[[#This Row],[Total Cost]]</f>
        <v>1933.2701999999995</v>
      </c>
    </row>
    <row r="1374" spans="1:23" hidden="1" x14ac:dyDescent="0.25">
      <c r="A1374" t="s">
        <v>2308</v>
      </c>
      <c r="B1374" s="3">
        <v>45853</v>
      </c>
      <c r="C1374" t="s">
        <v>1071</v>
      </c>
      <c r="D1374" t="s">
        <v>1591</v>
      </c>
      <c r="E1374" t="s">
        <v>1888</v>
      </c>
      <c r="F1374" s="4">
        <f>IF(ISBLANK(Sales_Fact[[#This Row],[Quantity]]),MEDIAN(Sales_Fact[Quantity]),Sales_Fact[[#This Row],[Quantity]])</f>
        <v>2</v>
      </c>
      <c r="G1374" s="1">
        <f>IF(ISBLANK(Sales_Fact[[#This Row],[Unit_Price]]),MEDIAN(Sales_Fact[Unit_Price]),Sales_Fact[[#This Row],[Unit_Price]])</f>
        <v>409.26</v>
      </c>
      <c r="H1374" s="2">
        <f>IF(ISBLANK(Sales_Fact[[#This Row],[Discount]]),MEDIAN(Sales_Fact[Discount]),Sales_Fact[[#This Row],[Discount]])</f>
        <v>0.1</v>
      </c>
      <c r="I1374" t="s">
        <v>1864</v>
      </c>
      <c r="J1374" s="1">
        <f>Sales_Fact[[#This Row],[Quantity2]]*Sales_Fact[[#This Row],[Unit_Price3]]*(1-Sales_Fact[[#This Row],[Discount4]])</f>
        <v>736.66800000000001</v>
      </c>
      <c r="K1374" s="1">
        <f>Sales_Fact[[#This Row],[Quantity2]]*Sales_Fact[[#This Row],[Unit_Price3]]</f>
        <v>818.52</v>
      </c>
      <c r="L1374" s="1">
        <f>Sales_Fact[[#This Row],[Gross Amount]]*Sales_Fact[[#This Row],[Discount4]]</f>
        <v>81.852000000000004</v>
      </c>
      <c r="M1374" s="1" t="str">
        <f>IF(Sales_Fact[[#This Row],[Total_Amount5]]&gt;1000,"High Value","Standard")</f>
        <v>Standard</v>
      </c>
      <c r="N1374" s="1" t="str">
        <f>_xlfn.XLOOKUP(D1374,Product_Dim!$A$2:$A$101,Product_Dim!$B$2:$B$101,"Not Found")</f>
        <v>USB-C Fast Charger</v>
      </c>
      <c r="O1374" s="1" t="str">
        <f>_xlfn.XLOOKUP(D1374,Product_Dim!$A$2:$A$101,Product_Dim!$C$2:$C$101)</f>
        <v>Electronics</v>
      </c>
      <c r="P1374" s="1">
        <f>_xlfn.XLOOKUP(D1374,Product_Dim!$A$2:$A$101,Product_Dim!$H$2:$H$101)</f>
        <v>242.23</v>
      </c>
      <c r="Q1374" s="1" t="str">
        <f>_xlfn.XLOOKUP(C1374,'Customer_Dim'!$A$2:$A$501,'Customer_Dim'!$I$2:$I$501)</f>
        <v>Silver</v>
      </c>
      <c r="R1374" s="1" t="str">
        <f>_xlfn.XLOOKUP(C1374,'Customer_Dim'!$A$2:$A$501,'Customer_Dim'!$D$2:$D$501)</f>
        <v>Female</v>
      </c>
      <c r="S1374" s="1" t="str">
        <f>_xlfn.XLOOKUP(C1374,'Customer_Dim'!$A$2:$A$501,'Customer_Dim'!$L$2:$L$501)</f>
        <v>Middle Age</v>
      </c>
      <c r="T1374" s="1" t="str">
        <f>_xlfn.XLOOKUP(E1374,Store_Dim!$A$2:$A$21,Store_Dim!$C$2:$C$21)</f>
        <v>North</v>
      </c>
      <c r="U1374" s="1" t="str">
        <f>_xlfn.XLOOKUP(E1374,Store_Dim!$A$2:$A$21,Store_Dim!$E$2:$E$21)</f>
        <v>Flagship</v>
      </c>
      <c r="V1374" s="1">
        <f>Table8[[#This Row],[Cost]]*Table8[[#This Row],[Quantity]]</f>
        <v>484.46</v>
      </c>
      <c r="W1374" s="1">
        <f>Table8[[#This Row],[Total_Amount]]-Table8[[#This Row],[Total Cost]]</f>
        <v>252.20800000000003</v>
      </c>
    </row>
    <row r="1375" spans="1:23" hidden="1" x14ac:dyDescent="0.25">
      <c r="A1375" t="s">
        <v>2589</v>
      </c>
      <c r="B1375" s="3">
        <v>45420</v>
      </c>
      <c r="C1375" t="s">
        <v>1071</v>
      </c>
      <c r="D1375" t="s">
        <v>1794</v>
      </c>
      <c r="E1375" t="s">
        <v>1874</v>
      </c>
      <c r="F1375" s="4">
        <f>IF(ISBLANK(Sales_Fact[[#This Row],[Quantity]]),MEDIAN(Sales_Fact[Quantity]),Sales_Fact[[#This Row],[Quantity]])</f>
        <v>2</v>
      </c>
      <c r="G1375" s="1">
        <f>IF(ISBLANK(Sales_Fact[[#This Row],[Unit_Price]]),MEDIAN(Sales_Fact[Unit_Price]),Sales_Fact[[#This Row],[Unit_Price]])</f>
        <v>608.46</v>
      </c>
      <c r="H1375" s="2">
        <f>IF(ISBLANK(Sales_Fact[[#This Row],[Discount]]),MEDIAN(Sales_Fact[Discount]),Sales_Fact[[#This Row],[Discount]])</f>
        <v>0.16</v>
      </c>
      <c r="I1375" t="s">
        <v>1861</v>
      </c>
      <c r="J1375" s="1">
        <f>Sales_Fact[[#This Row],[Quantity2]]*Sales_Fact[[#This Row],[Unit_Price3]]*(1-Sales_Fact[[#This Row],[Discount4]])</f>
        <v>1022.2128</v>
      </c>
      <c r="K1375" s="1">
        <f>Sales_Fact[[#This Row],[Quantity2]]*Sales_Fact[[#This Row],[Unit_Price3]]</f>
        <v>1216.92</v>
      </c>
      <c r="L1375" s="1">
        <f>Sales_Fact[[#This Row],[Gross Amount]]*Sales_Fact[[#This Row],[Discount4]]</f>
        <v>194.70720000000003</v>
      </c>
      <c r="M1375" s="1" t="str">
        <f>IF(Sales_Fact[[#This Row],[Total_Amount5]]&gt;1000,"High Value","Standard")</f>
        <v>High Value</v>
      </c>
      <c r="N1375" s="1" t="str">
        <f>_xlfn.XLOOKUP(D1375,Product_Dim!$A$2:$A$101,Product_Dim!$B$2:$B$101,"Not Found")</f>
        <v>Badminton Racket Set</v>
      </c>
      <c r="O1375" s="1" t="str">
        <f>_xlfn.XLOOKUP(D1375,Product_Dim!$A$2:$A$101,Product_Dim!$C$2:$C$101)</f>
        <v>Sports</v>
      </c>
      <c r="P1375" s="1">
        <f>_xlfn.XLOOKUP(D1375,Product_Dim!$A$2:$A$101,Product_Dim!$H$2:$H$101)</f>
        <v>285.54000000000002</v>
      </c>
      <c r="Q1375" s="1" t="str">
        <f>_xlfn.XLOOKUP(C1375,'Customer_Dim'!$A$2:$A$501,'Customer_Dim'!$I$2:$I$501)</f>
        <v>Silver</v>
      </c>
      <c r="R1375" s="1" t="str">
        <f>_xlfn.XLOOKUP(C1375,'Customer_Dim'!$A$2:$A$501,'Customer_Dim'!$D$2:$D$501)</f>
        <v>Female</v>
      </c>
      <c r="S1375" s="1" t="str">
        <f>_xlfn.XLOOKUP(C1375,'Customer_Dim'!$A$2:$A$501,'Customer_Dim'!$L$2:$L$501)</f>
        <v>Middle Age</v>
      </c>
      <c r="T1375" s="1" t="str">
        <f>_xlfn.XLOOKUP(E1375,Store_Dim!$A$2:$A$21,Store_Dim!$C$2:$C$21)</f>
        <v>South</v>
      </c>
      <c r="U1375" s="1" t="str">
        <f>_xlfn.XLOOKUP(E1375,Store_Dim!$A$2:$A$21,Store_Dim!$E$2:$E$21)</f>
        <v>Online</v>
      </c>
      <c r="V1375" s="1">
        <f>Table8[[#This Row],[Cost]]*Table8[[#This Row],[Quantity]]</f>
        <v>571.08000000000004</v>
      </c>
      <c r="W1375" s="1">
        <f>Table8[[#This Row],[Total_Amount]]-Table8[[#This Row],[Total Cost]]</f>
        <v>451.13279999999997</v>
      </c>
    </row>
    <row r="1376" spans="1:23" hidden="1" x14ac:dyDescent="0.25">
      <c r="A1376" t="s">
        <v>2007</v>
      </c>
      <c r="B1376" s="3">
        <v>45886</v>
      </c>
      <c r="C1376" t="s">
        <v>1071</v>
      </c>
      <c r="D1376" t="s">
        <v>1701</v>
      </c>
      <c r="E1376" t="s">
        <v>1872</v>
      </c>
      <c r="F1376" s="4">
        <f>IF(ISBLANK(Sales_Fact[[#This Row],[Quantity]]),MEDIAN(Sales_Fact[Quantity]),Sales_Fact[[#This Row],[Quantity]])</f>
        <v>4</v>
      </c>
      <c r="G1376" s="1">
        <f>IF(ISBLANK(Sales_Fact[[#This Row],[Unit_Price]]),MEDIAN(Sales_Fact[Unit_Price]),Sales_Fact[[#This Row],[Unit_Price]])</f>
        <v>150.47999999999999</v>
      </c>
      <c r="H1376" s="2">
        <f>IF(ISBLANK(Sales_Fact[[#This Row],[Discount]]),MEDIAN(Sales_Fact[Discount]),Sales_Fact[[#This Row],[Discount]])</f>
        <v>0.09</v>
      </c>
      <c r="I1376" t="s">
        <v>1861</v>
      </c>
      <c r="J1376" s="1">
        <f>Sales_Fact[[#This Row],[Quantity2]]*Sales_Fact[[#This Row],[Unit_Price3]]*(1-Sales_Fact[[#This Row],[Discount4]])</f>
        <v>547.74720000000002</v>
      </c>
      <c r="K1376" s="1">
        <f>Sales_Fact[[#This Row],[Quantity2]]*Sales_Fact[[#This Row],[Unit_Price3]]</f>
        <v>601.91999999999996</v>
      </c>
      <c r="L1376" s="1">
        <f>Sales_Fact[[#This Row],[Gross Amount]]*Sales_Fact[[#This Row],[Discount4]]</f>
        <v>54.172799999999995</v>
      </c>
      <c r="M1376" s="1" t="str">
        <f>IF(Sales_Fact[[#This Row],[Total_Amount5]]&gt;1000,"High Value","Standard")</f>
        <v>Standard</v>
      </c>
      <c r="N1376" s="1" t="str">
        <f>_xlfn.XLOOKUP(D1376,Product_Dim!$A$2:$A$101,Product_Dim!$B$2:$B$101,"Not Found")</f>
        <v>Boxing Hand Wraps</v>
      </c>
      <c r="O1376" s="1" t="str">
        <f>_xlfn.XLOOKUP(D1376,Product_Dim!$A$2:$A$101,Product_Dim!$C$2:$C$101)</f>
        <v>Sports</v>
      </c>
      <c r="P1376" s="1">
        <f>_xlfn.XLOOKUP(D1376,Product_Dim!$A$2:$A$101,Product_Dim!$H$2:$H$101)</f>
        <v>190.29</v>
      </c>
      <c r="Q1376" s="1" t="str">
        <f>_xlfn.XLOOKUP(C1376,'Customer_Dim'!$A$2:$A$501,'Customer_Dim'!$I$2:$I$501)</f>
        <v>Silver</v>
      </c>
      <c r="R1376" s="1" t="str">
        <f>_xlfn.XLOOKUP(C1376,'Customer_Dim'!$A$2:$A$501,'Customer_Dim'!$D$2:$D$501)</f>
        <v>Female</v>
      </c>
      <c r="S1376" s="1" t="str">
        <f>_xlfn.XLOOKUP(C1376,'Customer_Dim'!$A$2:$A$501,'Customer_Dim'!$L$2:$L$501)</f>
        <v>Middle Age</v>
      </c>
      <c r="T1376" s="1" t="str">
        <f>_xlfn.XLOOKUP(E1376,Store_Dim!$A$2:$A$21,Store_Dim!$C$2:$C$21)</f>
        <v>South</v>
      </c>
      <c r="U1376" s="1" t="str">
        <f>_xlfn.XLOOKUP(E1376,Store_Dim!$A$2:$A$21,Store_Dim!$E$2:$E$21)</f>
        <v>Online</v>
      </c>
      <c r="V1376" s="1">
        <f>Table8[[#This Row],[Cost]]*Table8[[#This Row],[Quantity]]</f>
        <v>761.16</v>
      </c>
      <c r="W1376" s="1">
        <f>Table8[[#This Row],[Total_Amount]]-Table8[[#This Row],[Total Cost]]</f>
        <v>-213.41279999999995</v>
      </c>
    </row>
    <row r="1377" spans="1:23" hidden="1" x14ac:dyDescent="0.25">
      <c r="A1377" t="s">
        <v>1992</v>
      </c>
      <c r="B1377" s="3">
        <v>45323</v>
      </c>
      <c r="C1377" t="s">
        <v>1071</v>
      </c>
      <c r="D1377" t="s">
        <v>1809</v>
      </c>
      <c r="E1377" t="s">
        <v>1872</v>
      </c>
      <c r="F1377" s="4">
        <f>IF(ISBLANK(Sales_Fact[[#This Row],[Quantity]]),MEDIAN(Sales_Fact[Quantity]),Sales_Fact[[#This Row],[Quantity]])</f>
        <v>4</v>
      </c>
      <c r="G1377" s="1">
        <f>IF(ISBLANK(Sales_Fact[[#This Row],[Unit_Price]]),MEDIAN(Sales_Fact[Unit_Price]),Sales_Fact[[#This Row],[Unit_Price]])</f>
        <v>207.41</v>
      </c>
      <c r="H1377" s="2">
        <f>IF(ISBLANK(Sales_Fact[[#This Row],[Discount]]),MEDIAN(Sales_Fact[Discount]),Sales_Fact[[#This Row],[Discount]])</f>
        <v>0.02</v>
      </c>
      <c r="I1377" t="s">
        <v>1864</v>
      </c>
      <c r="J1377" s="1">
        <f>Sales_Fact[[#This Row],[Quantity2]]*Sales_Fact[[#This Row],[Unit_Price3]]*(1-Sales_Fact[[#This Row],[Discount4]])</f>
        <v>813.04719999999998</v>
      </c>
      <c r="K1377" s="1">
        <f>Sales_Fact[[#This Row],[Quantity2]]*Sales_Fact[[#This Row],[Unit_Price3]]</f>
        <v>829.64</v>
      </c>
      <c r="L1377" s="1">
        <f>Sales_Fact[[#This Row],[Gross Amount]]*Sales_Fact[[#This Row],[Discount4]]</f>
        <v>16.5928</v>
      </c>
      <c r="M1377" s="1" t="str">
        <f>IF(Sales_Fact[[#This Row],[Total_Amount5]]&gt;1000,"High Value","Standard")</f>
        <v>Standard</v>
      </c>
      <c r="N1377" s="1" t="str">
        <f>_xlfn.XLOOKUP(D1377,Product_Dim!$A$2:$A$101,Product_Dim!$B$2:$B$101,"Not Found")</f>
        <v>Kitchen Cutting Board</v>
      </c>
      <c r="O1377" s="1" t="str">
        <f>_xlfn.XLOOKUP(D1377,Product_Dim!$A$2:$A$101,Product_Dim!$C$2:$C$101)</f>
        <v>Home</v>
      </c>
      <c r="P1377" s="1">
        <f>_xlfn.XLOOKUP(D1377,Product_Dim!$A$2:$A$101,Product_Dim!$H$2:$H$101)</f>
        <v>176.07</v>
      </c>
      <c r="Q1377" s="1" t="str">
        <f>_xlfn.XLOOKUP(C1377,'Customer_Dim'!$A$2:$A$501,'Customer_Dim'!$I$2:$I$501)</f>
        <v>Silver</v>
      </c>
      <c r="R1377" s="1" t="str">
        <f>_xlfn.XLOOKUP(C1377,'Customer_Dim'!$A$2:$A$501,'Customer_Dim'!$D$2:$D$501)</f>
        <v>Female</v>
      </c>
      <c r="S1377" s="1" t="str">
        <f>_xlfn.XLOOKUP(C1377,'Customer_Dim'!$A$2:$A$501,'Customer_Dim'!$L$2:$L$501)</f>
        <v>Middle Age</v>
      </c>
      <c r="T1377" s="1" t="str">
        <f>_xlfn.XLOOKUP(E1377,Store_Dim!$A$2:$A$21,Store_Dim!$C$2:$C$21)</f>
        <v>South</v>
      </c>
      <c r="U1377" s="1" t="str">
        <f>_xlfn.XLOOKUP(E1377,Store_Dim!$A$2:$A$21,Store_Dim!$E$2:$E$21)</f>
        <v>Online</v>
      </c>
      <c r="V1377" s="1">
        <f>Table8[[#This Row],[Cost]]*Table8[[#This Row],[Quantity]]</f>
        <v>704.28</v>
      </c>
      <c r="W1377" s="1">
        <f>Table8[[#This Row],[Total_Amount]]-Table8[[#This Row],[Total Cost]]</f>
        <v>108.7672</v>
      </c>
    </row>
    <row r="1378" spans="1:23" hidden="1" x14ac:dyDescent="0.25">
      <c r="A1378" t="s">
        <v>2997</v>
      </c>
      <c r="B1378" s="3">
        <v>45387</v>
      </c>
      <c r="C1378" t="s">
        <v>1071</v>
      </c>
      <c r="D1378" t="s">
        <v>1644</v>
      </c>
      <c r="E1378" t="s">
        <v>1909</v>
      </c>
      <c r="F1378" s="4">
        <f>IF(ISBLANK(Sales_Fact[[#This Row],[Quantity]]),MEDIAN(Sales_Fact[Quantity]),Sales_Fact[[#This Row],[Quantity]])</f>
        <v>1</v>
      </c>
      <c r="G1378" s="1">
        <f>IF(ISBLANK(Sales_Fact[[#This Row],[Unit_Price]]),MEDIAN(Sales_Fact[Unit_Price]),Sales_Fact[[#This Row],[Unit_Price]])</f>
        <v>56.59</v>
      </c>
      <c r="H1378" s="2">
        <f>IF(ISBLANK(Sales_Fact[[#This Row],[Discount]]),MEDIAN(Sales_Fact[Discount]),Sales_Fact[[#This Row],[Discount]])</f>
        <v>0.15</v>
      </c>
      <c r="I1378" t="s">
        <v>1864</v>
      </c>
      <c r="J1378" s="1">
        <f>Sales_Fact[[#This Row],[Quantity2]]*Sales_Fact[[#This Row],[Unit_Price3]]*(1-Sales_Fact[[#This Row],[Discount4]])</f>
        <v>48.101500000000001</v>
      </c>
      <c r="K1378" s="1">
        <f>Sales_Fact[[#This Row],[Quantity2]]*Sales_Fact[[#This Row],[Unit_Price3]]</f>
        <v>56.59</v>
      </c>
      <c r="L1378" s="1">
        <f>Sales_Fact[[#This Row],[Gross Amount]]*Sales_Fact[[#This Row],[Discount4]]</f>
        <v>8.4885000000000002</v>
      </c>
      <c r="M1378" s="1" t="str">
        <f>IF(Sales_Fact[[#This Row],[Total_Amount5]]&gt;1000,"High Value","Standard")</f>
        <v>Standard</v>
      </c>
      <c r="N1378" s="1" t="str">
        <f>_xlfn.XLOOKUP(D1378,Product_Dim!$A$2:$A$101,Product_Dim!$B$2:$B$101,"Not Found")</f>
        <v>Basketball</v>
      </c>
      <c r="O1378" s="1" t="str">
        <f>_xlfn.XLOOKUP(D1378,Product_Dim!$A$2:$A$101,Product_Dim!$C$2:$C$101)</f>
        <v>Sports</v>
      </c>
      <c r="P1378" s="1">
        <f>_xlfn.XLOOKUP(D1378,Product_Dim!$A$2:$A$101,Product_Dim!$H$2:$H$101)</f>
        <v>204.39</v>
      </c>
      <c r="Q1378" s="1" t="str">
        <f>_xlfn.XLOOKUP(C1378,'Customer_Dim'!$A$2:$A$501,'Customer_Dim'!$I$2:$I$501)</f>
        <v>Silver</v>
      </c>
      <c r="R1378" s="1" t="str">
        <f>_xlfn.XLOOKUP(C1378,'Customer_Dim'!$A$2:$A$501,'Customer_Dim'!$D$2:$D$501)</f>
        <v>Female</v>
      </c>
      <c r="S1378" s="1" t="str">
        <f>_xlfn.XLOOKUP(C1378,'Customer_Dim'!$A$2:$A$501,'Customer_Dim'!$L$2:$L$501)</f>
        <v>Middle Age</v>
      </c>
      <c r="T1378" s="1" t="str">
        <f>_xlfn.XLOOKUP(E1378,Store_Dim!$A$2:$A$21,Store_Dim!$C$2:$C$21)</f>
        <v>South</v>
      </c>
      <c r="U1378" s="1" t="str">
        <f>_xlfn.XLOOKUP(E1378,Store_Dim!$A$2:$A$21,Store_Dim!$E$2:$E$21)</f>
        <v>Outlet</v>
      </c>
      <c r="V1378" s="1">
        <f>Table8[[#This Row],[Cost]]*Table8[[#This Row],[Quantity]]</f>
        <v>204.39</v>
      </c>
      <c r="W1378" s="1">
        <f>Table8[[#This Row],[Total_Amount]]-Table8[[#This Row],[Total Cost]]</f>
        <v>-156.2885</v>
      </c>
    </row>
    <row r="1379" spans="1:23" hidden="1" x14ac:dyDescent="0.25">
      <c r="A1379" t="s">
        <v>2690</v>
      </c>
      <c r="B1379" s="3">
        <v>45248</v>
      </c>
      <c r="C1379" t="s">
        <v>1074</v>
      </c>
      <c r="D1379" t="s">
        <v>1556</v>
      </c>
      <c r="E1379" t="s">
        <v>1874</v>
      </c>
      <c r="F1379" s="4">
        <f>IF(ISBLANK(Sales_Fact[[#This Row],[Quantity]]),MEDIAN(Sales_Fact[Quantity]),Sales_Fact[[#This Row],[Quantity]])</f>
        <v>4</v>
      </c>
      <c r="G1379" s="1">
        <f>IF(ISBLANK(Sales_Fact[[#This Row],[Unit_Price]]),MEDIAN(Sales_Fact[Unit_Price]),Sales_Fact[[#This Row],[Unit_Price]])</f>
        <v>995.4</v>
      </c>
      <c r="H1379" s="2">
        <f>IF(ISBLANK(Sales_Fact[[#This Row],[Discount]]),MEDIAN(Sales_Fact[Discount]),Sales_Fact[[#This Row],[Discount]])</f>
        <v>0.27</v>
      </c>
      <c r="I1379" t="s">
        <v>1864</v>
      </c>
      <c r="J1379" s="1">
        <f>Sales_Fact[[#This Row],[Quantity2]]*Sales_Fact[[#This Row],[Unit_Price3]]*(1-Sales_Fact[[#This Row],[Discount4]])</f>
        <v>2906.5679999999998</v>
      </c>
      <c r="K1379" s="1">
        <f>Sales_Fact[[#This Row],[Quantity2]]*Sales_Fact[[#This Row],[Unit_Price3]]</f>
        <v>3981.6</v>
      </c>
      <c r="L1379" s="1">
        <f>Sales_Fact[[#This Row],[Gross Amount]]*Sales_Fact[[#This Row],[Discount4]]</f>
        <v>1075.0320000000002</v>
      </c>
      <c r="M1379" s="1" t="str">
        <f>IF(Sales_Fact[[#This Row],[Total_Amount5]]&gt;1000,"High Value","Standard")</f>
        <v>High Value</v>
      </c>
      <c r="N1379" s="1" t="str">
        <f>_xlfn.XLOOKUP(D1379,Product_Dim!$A$2:$A$101,Product_Dim!$B$2:$B$101,"Not Found")</f>
        <v>Women's Casual Hoodie</v>
      </c>
      <c r="O1379" s="1" t="str">
        <f>_xlfn.XLOOKUP(D1379,Product_Dim!$A$2:$A$101,Product_Dim!$C$2:$C$101)</f>
        <v>Clothing</v>
      </c>
      <c r="P1379" s="1">
        <f>_xlfn.XLOOKUP(D1379,Product_Dim!$A$2:$A$101,Product_Dim!$H$2:$H$101)</f>
        <v>242.96499999999997</v>
      </c>
      <c r="Q1379" s="1" t="str">
        <f>_xlfn.XLOOKUP(C1379,'Customer_Dim'!$A$2:$A$501,'Customer_Dim'!$I$2:$I$501)</f>
        <v>Platinum</v>
      </c>
      <c r="R1379" s="1" t="str">
        <f>_xlfn.XLOOKUP(C1379,'Customer_Dim'!$A$2:$A$501,'Customer_Dim'!$D$2:$D$501)</f>
        <v>Female</v>
      </c>
      <c r="S1379" s="1" t="str">
        <f>_xlfn.XLOOKUP(C1379,'Customer_Dim'!$A$2:$A$501,'Customer_Dim'!$L$2:$L$501)</f>
        <v>Senior</v>
      </c>
      <c r="T1379" s="1" t="str">
        <f>_xlfn.XLOOKUP(E1379,Store_Dim!$A$2:$A$21,Store_Dim!$C$2:$C$21)</f>
        <v>South</v>
      </c>
      <c r="U1379" s="1" t="str">
        <f>_xlfn.XLOOKUP(E1379,Store_Dim!$A$2:$A$21,Store_Dim!$E$2:$E$21)</f>
        <v>Online</v>
      </c>
      <c r="V1379" s="1">
        <f>Table8[[#This Row],[Cost]]*Table8[[#This Row],[Quantity]]</f>
        <v>971.8599999999999</v>
      </c>
      <c r="W1379" s="1">
        <f>Table8[[#This Row],[Total_Amount]]-Table8[[#This Row],[Total Cost]]</f>
        <v>1934.7079999999999</v>
      </c>
    </row>
    <row r="1380" spans="1:23" hidden="1" x14ac:dyDescent="0.25">
      <c r="A1380" t="s">
        <v>2485</v>
      </c>
      <c r="B1380" s="3">
        <v>45806</v>
      </c>
      <c r="C1380" t="s">
        <v>1074</v>
      </c>
      <c r="D1380" t="s">
        <v>1578</v>
      </c>
      <c r="E1380" t="s">
        <v>1909</v>
      </c>
      <c r="F1380" s="4">
        <f>IF(ISBLANK(Sales_Fact[[#This Row],[Quantity]]),MEDIAN(Sales_Fact[Quantity]),Sales_Fact[[#This Row],[Quantity]])</f>
        <v>2</v>
      </c>
      <c r="G1380" s="1">
        <f>IF(ISBLANK(Sales_Fact[[#This Row],[Unit_Price]]),MEDIAN(Sales_Fact[Unit_Price]),Sales_Fact[[#This Row],[Unit_Price]])</f>
        <v>591.33000000000004</v>
      </c>
      <c r="H1380" s="2">
        <f>IF(ISBLANK(Sales_Fact[[#This Row],[Discount]]),MEDIAN(Sales_Fact[Discount]),Sales_Fact[[#This Row],[Discount]])</f>
        <v>0.24</v>
      </c>
      <c r="I1380" t="s">
        <v>1864</v>
      </c>
      <c r="J1380" s="1">
        <f>Sales_Fact[[#This Row],[Quantity2]]*Sales_Fact[[#This Row],[Unit_Price3]]*(1-Sales_Fact[[#This Row],[Discount4]])</f>
        <v>898.8216000000001</v>
      </c>
      <c r="K1380" s="1">
        <f>Sales_Fact[[#This Row],[Quantity2]]*Sales_Fact[[#This Row],[Unit_Price3]]</f>
        <v>1182.6600000000001</v>
      </c>
      <c r="L1380" s="1">
        <f>Sales_Fact[[#This Row],[Gross Amount]]*Sales_Fact[[#This Row],[Discount4]]</f>
        <v>283.83840000000004</v>
      </c>
      <c r="M1380" s="1" t="str">
        <f>IF(Sales_Fact[[#This Row],[Total_Amount5]]&gt;1000,"High Value","Standard")</f>
        <v>Standard</v>
      </c>
      <c r="N1380" s="1" t="str">
        <f>_xlfn.XLOOKUP(D1380,Product_Dim!$A$2:$A$101,Product_Dim!$B$2:$B$101,"Not Found")</f>
        <v>Adjustable Dumbbell Set</v>
      </c>
      <c r="O1380" s="1" t="str">
        <f>_xlfn.XLOOKUP(D1380,Product_Dim!$A$2:$A$101,Product_Dim!$C$2:$C$101)</f>
        <v>Sports</v>
      </c>
      <c r="P1380" s="1">
        <f>_xlfn.XLOOKUP(D1380,Product_Dim!$A$2:$A$101,Product_Dim!$H$2:$H$101)</f>
        <v>495.72</v>
      </c>
      <c r="Q1380" s="1" t="str">
        <f>_xlfn.XLOOKUP(C1380,'Customer_Dim'!$A$2:$A$501,'Customer_Dim'!$I$2:$I$501)</f>
        <v>Platinum</v>
      </c>
      <c r="R1380" s="1" t="str">
        <f>_xlfn.XLOOKUP(C1380,'Customer_Dim'!$A$2:$A$501,'Customer_Dim'!$D$2:$D$501)</f>
        <v>Female</v>
      </c>
      <c r="S1380" s="1" t="str">
        <f>_xlfn.XLOOKUP(C1380,'Customer_Dim'!$A$2:$A$501,'Customer_Dim'!$L$2:$L$501)</f>
        <v>Senior</v>
      </c>
      <c r="T1380" s="1" t="str">
        <f>_xlfn.XLOOKUP(E1380,Store_Dim!$A$2:$A$21,Store_Dim!$C$2:$C$21)</f>
        <v>South</v>
      </c>
      <c r="U1380" s="1" t="str">
        <f>_xlfn.XLOOKUP(E1380,Store_Dim!$A$2:$A$21,Store_Dim!$E$2:$E$21)</f>
        <v>Outlet</v>
      </c>
      <c r="V1380" s="1">
        <f>Table8[[#This Row],[Cost]]*Table8[[#This Row],[Quantity]]</f>
        <v>991.44</v>
      </c>
      <c r="W1380" s="1">
        <f>Table8[[#This Row],[Total_Amount]]-Table8[[#This Row],[Total Cost]]</f>
        <v>-92.618399999999951</v>
      </c>
    </row>
    <row r="1381" spans="1:23" hidden="1" x14ac:dyDescent="0.25">
      <c r="A1381" t="s">
        <v>3043</v>
      </c>
      <c r="B1381" s="3">
        <v>45556</v>
      </c>
      <c r="C1381" t="s">
        <v>1077</v>
      </c>
      <c r="D1381" t="s">
        <v>1674</v>
      </c>
      <c r="E1381" t="s">
        <v>1870</v>
      </c>
      <c r="F1381" s="4">
        <f>IF(ISBLANK(Sales_Fact[[#This Row],[Quantity]]),MEDIAN(Sales_Fact[Quantity]),Sales_Fact[[#This Row],[Quantity]])</f>
        <v>2</v>
      </c>
      <c r="G1381" s="1">
        <f>IF(ISBLANK(Sales_Fact[[#This Row],[Unit_Price]]),MEDIAN(Sales_Fact[Unit_Price]),Sales_Fact[[#This Row],[Unit_Price]])</f>
        <v>204.89</v>
      </c>
      <c r="H1381" s="2">
        <f>IF(ISBLANK(Sales_Fact[[#This Row],[Discount]]),MEDIAN(Sales_Fact[Discount]),Sales_Fact[[#This Row],[Discount]])</f>
        <v>0.24</v>
      </c>
      <c r="I1381" t="s">
        <v>1868</v>
      </c>
      <c r="J1381" s="1">
        <f>Sales_Fact[[#This Row],[Quantity2]]*Sales_Fact[[#This Row],[Unit_Price3]]*(1-Sales_Fact[[#This Row],[Discount4]])</f>
        <v>311.43279999999999</v>
      </c>
      <c r="K1381" s="1">
        <f>Sales_Fact[[#This Row],[Quantity2]]*Sales_Fact[[#This Row],[Unit_Price3]]</f>
        <v>409.78</v>
      </c>
      <c r="L1381" s="1">
        <f>Sales_Fact[[#This Row],[Gross Amount]]*Sales_Fact[[#This Row],[Discount4]]</f>
        <v>98.347199999999987</v>
      </c>
      <c r="M1381" s="1" t="str">
        <f>IF(Sales_Fact[[#This Row],[Total_Amount5]]&gt;1000,"High Value","Standard")</f>
        <v>Standard</v>
      </c>
      <c r="N1381" s="1" t="str">
        <f>_xlfn.XLOOKUP(D1381,Product_Dim!$A$2:$A$101,Product_Dim!$B$2:$B$101,"Not Found")</f>
        <v>Yoga Exercise Mat</v>
      </c>
      <c r="O1381" s="1" t="str">
        <f>_xlfn.XLOOKUP(D1381,Product_Dim!$A$2:$A$101,Product_Dim!$C$2:$C$101)</f>
        <v>Sports</v>
      </c>
      <c r="P1381" s="1">
        <f>_xlfn.XLOOKUP(D1381,Product_Dim!$A$2:$A$101,Product_Dim!$H$2:$H$101)</f>
        <v>313.26</v>
      </c>
      <c r="Q1381" s="1" t="str">
        <f>_xlfn.XLOOKUP(C1381,'Customer_Dim'!$A$2:$A$501,'Customer_Dim'!$I$2:$I$501)</f>
        <v>Bronze</v>
      </c>
      <c r="R1381" s="1" t="str">
        <f>_xlfn.XLOOKUP(C1381,'Customer_Dim'!$A$2:$A$501,'Customer_Dim'!$D$2:$D$501)</f>
        <v>Male</v>
      </c>
      <c r="S1381" s="1" t="str">
        <f>_xlfn.XLOOKUP(C1381,'Customer_Dim'!$A$2:$A$501,'Customer_Dim'!$L$2:$L$501)</f>
        <v>Young</v>
      </c>
      <c r="T1381" s="1" t="str">
        <f>_xlfn.XLOOKUP(E1381,Store_Dim!$A$2:$A$21,Store_Dim!$C$2:$C$21)</f>
        <v>North</v>
      </c>
      <c r="U1381" s="1" t="str">
        <f>_xlfn.XLOOKUP(E1381,Store_Dim!$A$2:$A$21,Store_Dim!$E$2:$E$21)</f>
        <v>Outlet</v>
      </c>
      <c r="V1381" s="1">
        <f>Table8[[#This Row],[Cost]]*Table8[[#This Row],[Quantity]]</f>
        <v>626.52</v>
      </c>
      <c r="W1381" s="1">
        <f>Table8[[#This Row],[Total_Amount]]-Table8[[#This Row],[Total Cost]]</f>
        <v>-315.0872</v>
      </c>
    </row>
    <row r="1382" spans="1:23" hidden="1" x14ac:dyDescent="0.25">
      <c r="A1382" t="s">
        <v>3752</v>
      </c>
      <c r="B1382" s="3">
        <v>45909</v>
      </c>
      <c r="C1382" t="s">
        <v>1080</v>
      </c>
      <c r="D1382" t="s">
        <v>1677</v>
      </c>
      <c r="E1382" t="s">
        <v>1931</v>
      </c>
      <c r="F1382" s="4">
        <f>IF(ISBLANK(Sales_Fact[[#This Row],[Quantity]]),MEDIAN(Sales_Fact[Quantity]),Sales_Fact[[#This Row],[Quantity]])</f>
        <v>2</v>
      </c>
      <c r="G1382" s="1">
        <f>IF(ISBLANK(Sales_Fact[[#This Row],[Unit_Price]]),MEDIAN(Sales_Fact[Unit_Price]),Sales_Fact[[#This Row],[Unit_Price]])</f>
        <v>546.41</v>
      </c>
      <c r="H1382" s="2">
        <f>IF(ISBLANK(Sales_Fact[[#This Row],[Discount]]),MEDIAN(Sales_Fact[Discount]),Sales_Fact[[#This Row],[Discount]])</f>
        <v>0.08</v>
      </c>
      <c r="I1382" t="s">
        <v>1868</v>
      </c>
      <c r="J1382" s="1">
        <f>Sales_Fact[[#This Row],[Quantity2]]*Sales_Fact[[#This Row],[Unit_Price3]]*(1-Sales_Fact[[#This Row],[Discount4]])</f>
        <v>1005.3944</v>
      </c>
      <c r="K1382" s="1">
        <f>Sales_Fact[[#This Row],[Quantity2]]*Sales_Fact[[#This Row],[Unit_Price3]]</f>
        <v>1092.82</v>
      </c>
      <c r="L1382" s="1">
        <f>Sales_Fact[[#This Row],[Gross Amount]]*Sales_Fact[[#This Row],[Discount4]]</f>
        <v>87.425600000000003</v>
      </c>
      <c r="M1382" s="1" t="str">
        <f>IF(Sales_Fact[[#This Row],[Total_Amount5]]&gt;1000,"High Value","Standard")</f>
        <v>High Value</v>
      </c>
      <c r="N1382" s="1" t="str">
        <f>_xlfn.XLOOKUP(D1382,Product_Dim!$A$2:$A$101,Product_Dim!$B$2:$B$101,"Not Found")</f>
        <v>Smart Home WiFi Camera</v>
      </c>
      <c r="O1382" s="1" t="str">
        <f>_xlfn.XLOOKUP(D1382,Product_Dim!$A$2:$A$101,Product_Dim!$C$2:$C$101)</f>
        <v>Electronics</v>
      </c>
      <c r="P1382" s="1">
        <f>_xlfn.XLOOKUP(D1382,Product_Dim!$A$2:$A$101,Product_Dim!$H$2:$H$101)</f>
        <v>450.71</v>
      </c>
      <c r="Q1382" s="1" t="str">
        <f>_xlfn.XLOOKUP(C1382,'Customer_Dim'!$A$2:$A$501,'Customer_Dim'!$I$2:$I$501)</f>
        <v>Bronze</v>
      </c>
      <c r="R1382" s="1" t="str">
        <f>_xlfn.XLOOKUP(C1382,'Customer_Dim'!$A$2:$A$501,'Customer_Dim'!$D$2:$D$501)</f>
        <v>Female</v>
      </c>
      <c r="S1382" s="1" t="str">
        <f>_xlfn.XLOOKUP(C1382,'Customer_Dim'!$A$2:$A$501,'Customer_Dim'!$L$2:$L$501)</f>
        <v>Senior</v>
      </c>
      <c r="T1382" s="1" t="str">
        <f>_xlfn.XLOOKUP(E1382,Store_Dim!$A$2:$A$21,Store_Dim!$C$2:$C$21)</f>
        <v>South</v>
      </c>
      <c r="U1382" s="1" t="str">
        <f>_xlfn.XLOOKUP(E1382,Store_Dim!$A$2:$A$21,Store_Dim!$E$2:$E$21)</f>
        <v>Online</v>
      </c>
      <c r="V1382" s="1">
        <f>Table8[[#This Row],[Cost]]*Table8[[#This Row],[Quantity]]</f>
        <v>901.42</v>
      </c>
      <c r="W1382" s="1">
        <f>Table8[[#This Row],[Total_Amount]]-Table8[[#This Row],[Total Cost]]</f>
        <v>103.97440000000006</v>
      </c>
    </row>
    <row r="1383" spans="1:23" hidden="1" x14ac:dyDescent="0.25">
      <c r="A1383" t="s">
        <v>2611</v>
      </c>
      <c r="B1383" s="3">
        <v>45674</v>
      </c>
      <c r="C1383" t="s">
        <v>1080</v>
      </c>
      <c r="D1383" t="s">
        <v>1674</v>
      </c>
      <c r="E1383" t="s">
        <v>1896</v>
      </c>
      <c r="F1383" s="4">
        <f>IF(ISBLANK(Sales_Fact[[#This Row],[Quantity]]),MEDIAN(Sales_Fact[Quantity]),Sales_Fact[[#This Row],[Quantity]])</f>
        <v>4</v>
      </c>
      <c r="G1383" s="1">
        <f>IF(ISBLANK(Sales_Fact[[#This Row],[Unit_Price]]),MEDIAN(Sales_Fact[Unit_Price]),Sales_Fact[[#This Row],[Unit_Price]])</f>
        <v>455.49</v>
      </c>
      <c r="H1383" s="2">
        <f>IF(ISBLANK(Sales_Fact[[#This Row],[Discount]]),MEDIAN(Sales_Fact[Discount]),Sales_Fact[[#This Row],[Discount]])</f>
        <v>0.17</v>
      </c>
      <c r="I1383" t="s">
        <v>1861</v>
      </c>
      <c r="J1383" s="1">
        <f>Sales_Fact[[#This Row],[Quantity2]]*Sales_Fact[[#This Row],[Unit_Price3]]*(1-Sales_Fact[[#This Row],[Discount4]])</f>
        <v>1512.2267999999999</v>
      </c>
      <c r="K1383" s="1">
        <f>Sales_Fact[[#This Row],[Quantity2]]*Sales_Fact[[#This Row],[Unit_Price3]]</f>
        <v>1821.96</v>
      </c>
      <c r="L1383" s="1">
        <f>Sales_Fact[[#This Row],[Gross Amount]]*Sales_Fact[[#This Row],[Discount4]]</f>
        <v>309.73320000000001</v>
      </c>
      <c r="M1383" s="1" t="str">
        <f>IF(Sales_Fact[[#This Row],[Total_Amount5]]&gt;1000,"High Value","Standard")</f>
        <v>High Value</v>
      </c>
      <c r="N1383" s="1" t="str">
        <f>_xlfn.XLOOKUP(D1383,Product_Dim!$A$2:$A$101,Product_Dim!$B$2:$B$101,"Not Found")</f>
        <v>Yoga Exercise Mat</v>
      </c>
      <c r="O1383" s="1" t="str">
        <f>_xlfn.XLOOKUP(D1383,Product_Dim!$A$2:$A$101,Product_Dim!$C$2:$C$101)</f>
        <v>Sports</v>
      </c>
      <c r="P1383" s="1">
        <f>_xlfn.XLOOKUP(D1383,Product_Dim!$A$2:$A$101,Product_Dim!$H$2:$H$101)</f>
        <v>313.26</v>
      </c>
      <c r="Q1383" s="1" t="str">
        <f>_xlfn.XLOOKUP(C1383,'Customer_Dim'!$A$2:$A$501,'Customer_Dim'!$I$2:$I$501)</f>
        <v>Bronze</v>
      </c>
      <c r="R1383" s="1" t="str">
        <f>_xlfn.XLOOKUP(C1383,'Customer_Dim'!$A$2:$A$501,'Customer_Dim'!$D$2:$D$501)</f>
        <v>Female</v>
      </c>
      <c r="S1383" s="1" t="str">
        <f>_xlfn.XLOOKUP(C1383,'Customer_Dim'!$A$2:$A$501,'Customer_Dim'!$L$2:$L$501)</f>
        <v>Senior</v>
      </c>
      <c r="T1383" s="1" t="str">
        <f>_xlfn.XLOOKUP(E1383,Store_Dim!$A$2:$A$21,Store_Dim!$C$2:$C$21)</f>
        <v>East</v>
      </c>
      <c r="U1383" s="1" t="str">
        <f>_xlfn.XLOOKUP(E1383,Store_Dim!$A$2:$A$21,Store_Dim!$E$2:$E$21)</f>
        <v>Flagship</v>
      </c>
      <c r="V1383" s="1">
        <f>Table8[[#This Row],[Cost]]*Table8[[#This Row],[Quantity]]</f>
        <v>1253.04</v>
      </c>
      <c r="W1383" s="1">
        <f>Table8[[#This Row],[Total_Amount]]-Table8[[#This Row],[Total Cost]]</f>
        <v>259.18679999999995</v>
      </c>
    </row>
    <row r="1384" spans="1:23" hidden="1" x14ac:dyDescent="0.25">
      <c r="A1384" t="s">
        <v>3686</v>
      </c>
      <c r="B1384" s="3">
        <v>45592</v>
      </c>
      <c r="C1384" t="s">
        <v>1083</v>
      </c>
      <c r="D1384" t="s">
        <v>1665</v>
      </c>
      <c r="E1384" t="s">
        <v>1860</v>
      </c>
      <c r="F1384" s="4">
        <f>IF(ISBLANK(Sales_Fact[[#This Row],[Quantity]]),MEDIAN(Sales_Fact[Quantity]),Sales_Fact[[#This Row],[Quantity]])</f>
        <v>2</v>
      </c>
      <c r="G1384" s="1">
        <f>IF(ISBLANK(Sales_Fact[[#This Row],[Unit_Price]]),MEDIAN(Sales_Fact[Unit_Price]),Sales_Fact[[#This Row],[Unit_Price]])</f>
        <v>700.27</v>
      </c>
      <c r="H1384" s="2">
        <f>IF(ISBLANK(Sales_Fact[[#This Row],[Discount]]),MEDIAN(Sales_Fact[Discount]),Sales_Fact[[#This Row],[Discount]])</f>
        <v>0.16</v>
      </c>
      <c r="I1384" t="s">
        <v>1861</v>
      </c>
      <c r="J1384" s="1">
        <f>Sales_Fact[[#This Row],[Quantity2]]*Sales_Fact[[#This Row],[Unit_Price3]]*(1-Sales_Fact[[#This Row],[Discount4]])</f>
        <v>1176.4535999999998</v>
      </c>
      <c r="K1384" s="1">
        <f>Sales_Fact[[#This Row],[Quantity2]]*Sales_Fact[[#This Row],[Unit_Price3]]</f>
        <v>1400.54</v>
      </c>
      <c r="L1384" s="1">
        <f>Sales_Fact[[#This Row],[Gross Amount]]*Sales_Fact[[#This Row],[Discount4]]</f>
        <v>224.0864</v>
      </c>
      <c r="M1384" s="1" t="str">
        <f>IF(Sales_Fact[[#This Row],[Total_Amount5]]&gt;1000,"High Value","Standard")</f>
        <v>High Value</v>
      </c>
      <c r="N1384" s="1" t="str">
        <f>_xlfn.XLOOKUP(D1384,Product_Dim!$A$2:$A$101,Product_Dim!$B$2:$B$101,"Not Found")</f>
        <v>Sports Water Hydration Pack</v>
      </c>
      <c r="O1384" s="1" t="str">
        <f>_xlfn.XLOOKUP(D1384,Product_Dim!$A$2:$A$101,Product_Dim!$C$2:$C$101)</f>
        <v>Sports</v>
      </c>
      <c r="P1384" s="1">
        <f>_xlfn.XLOOKUP(D1384,Product_Dim!$A$2:$A$101,Product_Dim!$H$2:$H$101)</f>
        <v>135.61000000000001</v>
      </c>
      <c r="Q1384" s="1" t="str">
        <f>_xlfn.XLOOKUP(C1384,'Customer_Dim'!$A$2:$A$501,'Customer_Dim'!$I$2:$I$501)</f>
        <v>Bronze</v>
      </c>
      <c r="R1384" s="1" t="str">
        <f>_xlfn.XLOOKUP(C1384,'Customer_Dim'!$A$2:$A$501,'Customer_Dim'!$D$2:$D$501)</f>
        <v>Female</v>
      </c>
      <c r="S1384" s="1" t="str">
        <f>_xlfn.XLOOKUP(C1384,'Customer_Dim'!$A$2:$A$501,'Customer_Dim'!$L$2:$L$501)</f>
        <v>Middle Age</v>
      </c>
      <c r="T1384" s="1" t="str">
        <f>_xlfn.XLOOKUP(E1384,Store_Dim!$A$2:$A$21,Store_Dim!$C$2:$C$21)</f>
        <v>North</v>
      </c>
      <c r="U1384" s="1" t="str">
        <f>_xlfn.XLOOKUP(E1384,Store_Dim!$A$2:$A$21,Store_Dim!$E$2:$E$21)</f>
        <v>Outlet</v>
      </c>
      <c r="V1384" s="1">
        <f>Table8[[#This Row],[Cost]]*Table8[[#This Row],[Quantity]]</f>
        <v>271.22000000000003</v>
      </c>
      <c r="W1384" s="1">
        <f>Table8[[#This Row],[Total_Amount]]-Table8[[#This Row],[Total Cost]]</f>
        <v>905.2335999999998</v>
      </c>
    </row>
    <row r="1385" spans="1:23" hidden="1" x14ac:dyDescent="0.25">
      <c r="A1385" t="s">
        <v>3488</v>
      </c>
      <c r="B1385" s="3">
        <v>45223</v>
      </c>
      <c r="C1385" t="s">
        <v>1083</v>
      </c>
      <c r="D1385" t="s">
        <v>1794</v>
      </c>
      <c r="E1385" t="s">
        <v>1901</v>
      </c>
      <c r="F1385" s="4">
        <f>IF(ISBLANK(Sales_Fact[[#This Row],[Quantity]]),MEDIAN(Sales_Fact[Quantity]),Sales_Fact[[#This Row],[Quantity]])</f>
        <v>2</v>
      </c>
      <c r="G1385" s="1">
        <f>IF(ISBLANK(Sales_Fact[[#This Row],[Unit_Price]]),MEDIAN(Sales_Fact[Unit_Price]),Sales_Fact[[#This Row],[Unit_Price]])</f>
        <v>160.21</v>
      </c>
      <c r="H1385" s="2">
        <f>IF(ISBLANK(Sales_Fact[[#This Row],[Discount]]),MEDIAN(Sales_Fact[Discount]),Sales_Fact[[#This Row],[Discount]])</f>
        <v>0.09</v>
      </c>
      <c r="I1385" t="s">
        <v>1861</v>
      </c>
      <c r="J1385" s="1">
        <f>Sales_Fact[[#This Row],[Quantity2]]*Sales_Fact[[#This Row],[Unit_Price3]]*(1-Sales_Fact[[#This Row],[Discount4]])</f>
        <v>291.5822</v>
      </c>
      <c r="K1385" s="1">
        <f>Sales_Fact[[#This Row],[Quantity2]]*Sales_Fact[[#This Row],[Unit_Price3]]</f>
        <v>320.42</v>
      </c>
      <c r="L1385" s="1">
        <f>Sales_Fact[[#This Row],[Gross Amount]]*Sales_Fact[[#This Row],[Discount4]]</f>
        <v>28.837800000000001</v>
      </c>
      <c r="M1385" s="1" t="str">
        <f>IF(Sales_Fact[[#This Row],[Total_Amount5]]&gt;1000,"High Value","Standard")</f>
        <v>Standard</v>
      </c>
      <c r="N1385" s="1" t="str">
        <f>_xlfn.XLOOKUP(D1385,Product_Dim!$A$2:$A$101,Product_Dim!$B$2:$B$101,"Not Found")</f>
        <v>Badminton Racket Set</v>
      </c>
      <c r="O1385" s="1" t="str">
        <f>_xlfn.XLOOKUP(D1385,Product_Dim!$A$2:$A$101,Product_Dim!$C$2:$C$101)</f>
        <v>Sports</v>
      </c>
      <c r="P1385" s="1">
        <f>_xlfn.XLOOKUP(D1385,Product_Dim!$A$2:$A$101,Product_Dim!$H$2:$H$101)</f>
        <v>285.54000000000002</v>
      </c>
      <c r="Q1385" s="1" t="str">
        <f>_xlfn.XLOOKUP(C1385,'Customer_Dim'!$A$2:$A$501,'Customer_Dim'!$I$2:$I$501)</f>
        <v>Bronze</v>
      </c>
      <c r="R1385" s="1" t="str">
        <f>_xlfn.XLOOKUP(C1385,'Customer_Dim'!$A$2:$A$501,'Customer_Dim'!$D$2:$D$501)</f>
        <v>Female</v>
      </c>
      <c r="S1385" s="1" t="str">
        <f>_xlfn.XLOOKUP(C1385,'Customer_Dim'!$A$2:$A$501,'Customer_Dim'!$L$2:$L$501)</f>
        <v>Middle Age</v>
      </c>
      <c r="T1385" s="1" t="str">
        <f>_xlfn.XLOOKUP(E1385,Store_Dim!$A$2:$A$21,Store_Dim!$C$2:$C$21)</f>
        <v>East</v>
      </c>
      <c r="U1385" s="1" t="str">
        <f>_xlfn.XLOOKUP(E1385,Store_Dim!$A$2:$A$21,Store_Dim!$E$2:$E$21)</f>
        <v>Online</v>
      </c>
      <c r="V1385" s="1">
        <f>Table8[[#This Row],[Cost]]*Table8[[#This Row],[Quantity]]</f>
        <v>571.08000000000004</v>
      </c>
      <c r="W1385" s="1">
        <f>Table8[[#This Row],[Total_Amount]]-Table8[[#This Row],[Total Cost]]</f>
        <v>-279.49780000000004</v>
      </c>
    </row>
    <row r="1386" spans="1:23" hidden="1" x14ac:dyDescent="0.25">
      <c r="A1386" t="s">
        <v>2624</v>
      </c>
      <c r="B1386" s="3">
        <v>45526</v>
      </c>
      <c r="C1386" t="s">
        <v>1083</v>
      </c>
      <c r="D1386" t="s">
        <v>1734</v>
      </c>
      <c r="E1386" t="s">
        <v>1904</v>
      </c>
      <c r="F1386" s="4">
        <f>IF(ISBLANK(Sales_Fact[[#This Row],[Quantity]]),MEDIAN(Sales_Fact[Quantity]),Sales_Fact[[#This Row],[Quantity]])</f>
        <v>1</v>
      </c>
      <c r="G1386" s="1">
        <f>IF(ISBLANK(Sales_Fact[[#This Row],[Unit_Price]]),MEDIAN(Sales_Fact[Unit_Price]),Sales_Fact[[#This Row],[Unit_Price]])</f>
        <v>713.63</v>
      </c>
      <c r="H1386" s="2">
        <f>IF(ISBLANK(Sales_Fact[[#This Row],[Discount]]),MEDIAN(Sales_Fact[Discount]),Sales_Fact[[#This Row],[Discount]])</f>
        <v>0.28000000000000003</v>
      </c>
      <c r="I1386" t="s">
        <v>1868</v>
      </c>
      <c r="J1386" s="1">
        <f>Sales_Fact[[#This Row],[Quantity2]]*Sales_Fact[[#This Row],[Unit_Price3]]*(1-Sales_Fact[[#This Row],[Discount4]])</f>
        <v>513.81359999999995</v>
      </c>
      <c r="K1386" s="1">
        <f>Sales_Fact[[#This Row],[Quantity2]]*Sales_Fact[[#This Row],[Unit_Price3]]</f>
        <v>713.63</v>
      </c>
      <c r="L1386" s="1">
        <f>Sales_Fact[[#This Row],[Gross Amount]]*Sales_Fact[[#This Row],[Discount4]]</f>
        <v>199.81640000000002</v>
      </c>
      <c r="M1386" s="1" t="str">
        <f>IF(Sales_Fact[[#This Row],[Total_Amount5]]&gt;1000,"High Value","Standard")</f>
        <v>Standard</v>
      </c>
      <c r="N1386" s="1" t="str">
        <f>_xlfn.XLOOKUP(D1386,Product_Dim!$A$2:$A$101,Product_Dim!$B$2:$B$101,"Not Found")</f>
        <v>Tennis Ball 3-Pack</v>
      </c>
      <c r="O1386" s="1" t="str">
        <f>_xlfn.XLOOKUP(D1386,Product_Dim!$A$2:$A$101,Product_Dim!$C$2:$C$101)</f>
        <v>Sports</v>
      </c>
      <c r="P1386" s="1">
        <f>_xlfn.XLOOKUP(D1386,Product_Dim!$A$2:$A$101,Product_Dim!$H$2:$H$101)</f>
        <v>103.45</v>
      </c>
      <c r="Q1386" s="1" t="str">
        <f>_xlfn.XLOOKUP(C1386,'Customer_Dim'!$A$2:$A$501,'Customer_Dim'!$I$2:$I$501)</f>
        <v>Bronze</v>
      </c>
      <c r="R1386" s="1" t="str">
        <f>_xlfn.XLOOKUP(C1386,'Customer_Dim'!$A$2:$A$501,'Customer_Dim'!$D$2:$D$501)</f>
        <v>Female</v>
      </c>
      <c r="S1386" s="1" t="str">
        <f>_xlfn.XLOOKUP(C1386,'Customer_Dim'!$A$2:$A$501,'Customer_Dim'!$L$2:$L$501)</f>
        <v>Middle Age</v>
      </c>
      <c r="T1386" s="1" t="str">
        <f>_xlfn.XLOOKUP(E1386,Store_Dim!$A$2:$A$21,Store_Dim!$C$2:$C$21)</f>
        <v>East</v>
      </c>
      <c r="U1386" s="1" t="str">
        <f>_xlfn.XLOOKUP(E1386,Store_Dim!$A$2:$A$21,Store_Dim!$E$2:$E$21)</f>
        <v>Online</v>
      </c>
      <c r="V1386" s="1">
        <f>Table8[[#This Row],[Cost]]*Table8[[#This Row],[Quantity]]</f>
        <v>103.45</v>
      </c>
      <c r="W1386" s="1">
        <f>Table8[[#This Row],[Total_Amount]]-Table8[[#This Row],[Total Cost]]</f>
        <v>410.36359999999996</v>
      </c>
    </row>
    <row r="1387" spans="1:23" hidden="1" x14ac:dyDescent="0.25">
      <c r="A1387" t="s">
        <v>3092</v>
      </c>
      <c r="B1387" s="3">
        <v>45575</v>
      </c>
      <c r="C1387" t="s">
        <v>1083</v>
      </c>
      <c r="D1387" t="s">
        <v>1812</v>
      </c>
      <c r="E1387" t="s">
        <v>1931</v>
      </c>
      <c r="F1387" s="4">
        <f>IF(ISBLANK(Sales_Fact[[#This Row],[Quantity]]),MEDIAN(Sales_Fact[Quantity]),Sales_Fact[[#This Row],[Quantity]])</f>
        <v>2</v>
      </c>
      <c r="G1387" s="1">
        <f>IF(ISBLANK(Sales_Fact[[#This Row],[Unit_Price]]),MEDIAN(Sales_Fact[Unit_Price]),Sales_Fact[[#This Row],[Unit_Price]])</f>
        <v>224.69</v>
      </c>
      <c r="H1387" s="2">
        <f>IF(ISBLANK(Sales_Fact[[#This Row],[Discount]]),MEDIAN(Sales_Fact[Discount]),Sales_Fact[[#This Row],[Discount]])</f>
        <v>0.2</v>
      </c>
      <c r="I1387" t="s">
        <v>1864</v>
      </c>
      <c r="J1387" s="1">
        <f>Sales_Fact[[#This Row],[Quantity2]]*Sales_Fact[[#This Row],[Unit_Price3]]*(1-Sales_Fact[[#This Row],[Discount4]])</f>
        <v>359.50400000000002</v>
      </c>
      <c r="K1387" s="1">
        <f>Sales_Fact[[#This Row],[Quantity2]]*Sales_Fact[[#This Row],[Unit_Price3]]</f>
        <v>449.38</v>
      </c>
      <c r="L1387" s="1">
        <f>Sales_Fact[[#This Row],[Gross Amount]]*Sales_Fact[[#This Row],[Discount4]]</f>
        <v>89.876000000000005</v>
      </c>
      <c r="M1387" s="1" t="str">
        <f>IF(Sales_Fact[[#This Row],[Total_Amount5]]&gt;1000,"High Value","Standard")</f>
        <v>Standard</v>
      </c>
      <c r="N1387" s="1" t="str">
        <f>_xlfn.XLOOKUP(D1387,Product_Dim!$A$2:$A$101,Product_Dim!$B$2:$B$101,"Not Found")</f>
        <v>LED Bedside Lamp</v>
      </c>
      <c r="O1387" s="1" t="str">
        <f>_xlfn.XLOOKUP(D1387,Product_Dim!$A$2:$A$101,Product_Dim!$C$2:$C$101)</f>
        <v>Home</v>
      </c>
      <c r="P1387" s="1">
        <f>_xlfn.XLOOKUP(D1387,Product_Dim!$A$2:$A$101,Product_Dim!$H$2:$H$101)</f>
        <v>371.38</v>
      </c>
      <c r="Q1387" s="1" t="str">
        <f>_xlfn.XLOOKUP(C1387,'Customer_Dim'!$A$2:$A$501,'Customer_Dim'!$I$2:$I$501)</f>
        <v>Bronze</v>
      </c>
      <c r="R1387" s="1" t="str">
        <f>_xlfn.XLOOKUP(C1387,'Customer_Dim'!$A$2:$A$501,'Customer_Dim'!$D$2:$D$501)</f>
        <v>Female</v>
      </c>
      <c r="S1387" s="1" t="str">
        <f>_xlfn.XLOOKUP(C1387,'Customer_Dim'!$A$2:$A$501,'Customer_Dim'!$L$2:$L$501)</f>
        <v>Middle Age</v>
      </c>
      <c r="T1387" s="1" t="str">
        <f>_xlfn.XLOOKUP(E1387,Store_Dim!$A$2:$A$21,Store_Dim!$C$2:$C$21)</f>
        <v>South</v>
      </c>
      <c r="U1387" s="1" t="str">
        <f>_xlfn.XLOOKUP(E1387,Store_Dim!$A$2:$A$21,Store_Dim!$E$2:$E$21)</f>
        <v>Online</v>
      </c>
      <c r="V1387" s="1">
        <f>Table8[[#This Row],[Cost]]*Table8[[#This Row],[Quantity]]</f>
        <v>742.76</v>
      </c>
      <c r="W1387" s="1">
        <f>Table8[[#This Row],[Total_Amount]]-Table8[[#This Row],[Total Cost]]</f>
        <v>-383.25599999999997</v>
      </c>
    </row>
    <row r="1388" spans="1:23" hidden="1" x14ac:dyDescent="0.25">
      <c r="A1388" t="s">
        <v>3565</v>
      </c>
      <c r="B1388" s="3">
        <v>45759</v>
      </c>
      <c r="C1388" t="s">
        <v>1086</v>
      </c>
      <c r="D1388" t="s">
        <v>1665</v>
      </c>
      <c r="E1388" t="s">
        <v>1913</v>
      </c>
      <c r="F1388" s="4">
        <f>IF(ISBLANK(Sales_Fact[[#This Row],[Quantity]]),MEDIAN(Sales_Fact[Quantity]),Sales_Fact[[#This Row],[Quantity]])</f>
        <v>2</v>
      </c>
      <c r="G1388" s="1">
        <f>IF(ISBLANK(Sales_Fact[[#This Row],[Unit_Price]]),MEDIAN(Sales_Fact[Unit_Price]),Sales_Fact[[#This Row],[Unit_Price]])</f>
        <v>740.57</v>
      </c>
      <c r="H1388" s="2">
        <f>IF(ISBLANK(Sales_Fact[[#This Row],[Discount]]),MEDIAN(Sales_Fact[Discount]),Sales_Fact[[#This Row],[Discount]])</f>
        <v>0.06</v>
      </c>
      <c r="I1388" t="s">
        <v>1868</v>
      </c>
      <c r="J1388" s="1">
        <f>Sales_Fact[[#This Row],[Quantity2]]*Sales_Fact[[#This Row],[Unit_Price3]]*(1-Sales_Fact[[#This Row],[Discount4]])</f>
        <v>1392.2716</v>
      </c>
      <c r="K1388" s="1">
        <f>Sales_Fact[[#This Row],[Quantity2]]*Sales_Fact[[#This Row],[Unit_Price3]]</f>
        <v>1481.14</v>
      </c>
      <c r="L1388" s="1">
        <f>Sales_Fact[[#This Row],[Gross Amount]]*Sales_Fact[[#This Row],[Discount4]]</f>
        <v>88.868400000000008</v>
      </c>
      <c r="M1388" s="1" t="str">
        <f>IF(Sales_Fact[[#This Row],[Total_Amount5]]&gt;1000,"High Value","Standard")</f>
        <v>High Value</v>
      </c>
      <c r="N1388" s="1" t="str">
        <f>_xlfn.XLOOKUP(D1388,Product_Dim!$A$2:$A$101,Product_Dim!$B$2:$B$101,"Not Found")</f>
        <v>Sports Water Hydration Pack</v>
      </c>
      <c r="O1388" s="1" t="str">
        <f>_xlfn.XLOOKUP(D1388,Product_Dim!$A$2:$A$101,Product_Dim!$C$2:$C$101)</f>
        <v>Sports</v>
      </c>
      <c r="P1388" s="1">
        <f>_xlfn.XLOOKUP(D1388,Product_Dim!$A$2:$A$101,Product_Dim!$H$2:$H$101)</f>
        <v>135.61000000000001</v>
      </c>
      <c r="Q1388" s="1" t="str">
        <f>_xlfn.XLOOKUP(C1388,'Customer_Dim'!$A$2:$A$501,'Customer_Dim'!$I$2:$I$501)</f>
        <v>Bronze</v>
      </c>
      <c r="R1388" s="1" t="str">
        <f>_xlfn.XLOOKUP(C1388,'Customer_Dim'!$A$2:$A$501,'Customer_Dim'!$D$2:$D$501)</f>
        <v>Male</v>
      </c>
      <c r="S1388" s="1" t="str">
        <f>_xlfn.XLOOKUP(C1388,'Customer_Dim'!$A$2:$A$501,'Customer_Dim'!$L$2:$L$501)</f>
        <v>Middle Age</v>
      </c>
      <c r="T1388" s="1" t="str">
        <f>_xlfn.XLOOKUP(E1388,Store_Dim!$A$2:$A$21,Store_Dim!$C$2:$C$21)</f>
        <v>North</v>
      </c>
      <c r="U1388" s="1" t="str">
        <f>_xlfn.XLOOKUP(E1388,Store_Dim!$A$2:$A$21,Store_Dim!$E$2:$E$21)</f>
        <v>Online</v>
      </c>
      <c r="V1388" s="1">
        <f>Table8[[#This Row],[Cost]]*Table8[[#This Row],[Quantity]]</f>
        <v>271.22000000000003</v>
      </c>
      <c r="W1388" s="1">
        <f>Table8[[#This Row],[Total_Amount]]-Table8[[#This Row],[Total Cost]]</f>
        <v>1121.0516</v>
      </c>
    </row>
    <row r="1389" spans="1:23" hidden="1" x14ac:dyDescent="0.25">
      <c r="A1389" t="s">
        <v>2372</v>
      </c>
      <c r="B1389" s="3">
        <v>45333</v>
      </c>
      <c r="C1389" t="s">
        <v>1086</v>
      </c>
      <c r="D1389" t="s">
        <v>1665</v>
      </c>
      <c r="E1389" t="s">
        <v>1892</v>
      </c>
      <c r="F1389" s="4">
        <f>IF(ISBLANK(Sales_Fact[[#This Row],[Quantity]]),MEDIAN(Sales_Fact[Quantity]),Sales_Fact[[#This Row],[Quantity]])</f>
        <v>3</v>
      </c>
      <c r="G1389" s="1">
        <f>IF(ISBLANK(Sales_Fact[[#This Row],[Unit_Price]]),MEDIAN(Sales_Fact[Unit_Price]),Sales_Fact[[#This Row],[Unit_Price]])</f>
        <v>250.14</v>
      </c>
      <c r="H1389" s="2">
        <f>IF(ISBLANK(Sales_Fact[[#This Row],[Discount]]),MEDIAN(Sales_Fact[Discount]),Sales_Fact[[#This Row],[Discount]])</f>
        <v>0.23</v>
      </c>
      <c r="I1389" t="s">
        <v>1868</v>
      </c>
      <c r="J1389" s="1">
        <f>Sales_Fact[[#This Row],[Quantity2]]*Sales_Fact[[#This Row],[Unit_Price3]]*(1-Sales_Fact[[#This Row],[Discount4]])</f>
        <v>577.82339999999999</v>
      </c>
      <c r="K1389" s="1">
        <f>Sales_Fact[[#This Row],[Quantity2]]*Sales_Fact[[#This Row],[Unit_Price3]]</f>
        <v>750.42</v>
      </c>
      <c r="L1389" s="1">
        <f>Sales_Fact[[#This Row],[Gross Amount]]*Sales_Fact[[#This Row],[Discount4]]</f>
        <v>172.5966</v>
      </c>
      <c r="M1389" s="1" t="str">
        <f>IF(Sales_Fact[[#This Row],[Total_Amount5]]&gt;1000,"High Value","Standard")</f>
        <v>Standard</v>
      </c>
      <c r="N1389" s="1" t="str">
        <f>_xlfn.XLOOKUP(D1389,Product_Dim!$A$2:$A$101,Product_Dim!$B$2:$B$101,"Not Found")</f>
        <v>Sports Water Hydration Pack</v>
      </c>
      <c r="O1389" s="1" t="str">
        <f>_xlfn.XLOOKUP(D1389,Product_Dim!$A$2:$A$101,Product_Dim!$C$2:$C$101)</f>
        <v>Sports</v>
      </c>
      <c r="P1389" s="1">
        <f>_xlfn.XLOOKUP(D1389,Product_Dim!$A$2:$A$101,Product_Dim!$H$2:$H$101)</f>
        <v>135.61000000000001</v>
      </c>
      <c r="Q1389" s="1" t="str">
        <f>_xlfn.XLOOKUP(C1389,'Customer_Dim'!$A$2:$A$501,'Customer_Dim'!$I$2:$I$501)</f>
        <v>Bronze</v>
      </c>
      <c r="R1389" s="1" t="str">
        <f>_xlfn.XLOOKUP(C1389,'Customer_Dim'!$A$2:$A$501,'Customer_Dim'!$D$2:$D$501)</f>
        <v>Male</v>
      </c>
      <c r="S1389" s="1" t="str">
        <f>_xlfn.XLOOKUP(C1389,'Customer_Dim'!$A$2:$A$501,'Customer_Dim'!$L$2:$L$501)</f>
        <v>Middle Age</v>
      </c>
      <c r="T1389" s="1" t="str">
        <f>_xlfn.XLOOKUP(E1389,Store_Dim!$A$2:$A$21,Store_Dim!$C$2:$C$21)</f>
        <v>East</v>
      </c>
      <c r="U1389" s="1" t="str">
        <f>_xlfn.XLOOKUP(E1389,Store_Dim!$A$2:$A$21,Store_Dim!$E$2:$E$21)</f>
        <v>Online</v>
      </c>
      <c r="V1389" s="1">
        <f>Table8[[#This Row],[Cost]]*Table8[[#This Row],[Quantity]]</f>
        <v>406.83000000000004</v>
      </c>
      <c r="W1389" s="1">
        <f>Table8[[#This Row],[Total_Amount]]-Table8[[#This Row],[Total Cost]]</f>
        <v>170.99339999999995</v>
      </c>
    </row>
    <row r="1390" spans="1:23" x14ac:dyDescent="0.25">
      <c r="A1390" t="s">
        <v>3058</v>
      </c>
      <c r="B1390" s="3">
        <v>45900</v>
      </c>
      <c r="C1390" t="s">
        <v>1086</v>
      </c>
      <c r="D1390" t="s">
        <v>1588</v>
      </c>
      <c r="E1390" t="s">
        <v>1881</v>
      </c>
      <c r="F1390" s="4">
        <f>IF(ISBLANK(Sales_Fact[[#This Row],[Quantity]]),MEDIAN(Sales_Fact[Quantity]),Sales_Fact[[#This Row],[Quantity]])</f>
        <v>3</v>
      </c>
      <c r="G1390" s="21">
        <f>IF(ISBLANK(Sales_Fact[[#This Row],[Unit_Price]]),MEDIAN(Sales_Fact[Unit_Price]),Sales_Fact[[#This Row],[Unit_Price]])</f>
        <v>34.97</v>
      </c>
      <c r="H1390" s="2">
        <f>IF(ISBLANK(Sales_Fact[[#This Row],[Discount]]),MEDIAN(Sales_Fact[Discount]),Sales_Fact[[#This Row],[Discount]])</f>
        <v>0.01</v>
      </c>
      <c r="I1390" t="s">
        <v>1868</v>
      </c>
      <c r="J1390" s="21">
        <f>Sales_Fact[[#This Row],[Quantity2]]*Sales_Fact[[#This Row],[Unit_Price3]]*(1-Sales_Fact[[#This Row],[Discount4]])</f>
        <v>103.8609</v>
      </c>
      <c r="K1390" s="21">
        <f>Sales_Fact[[#This Row],[Quantity2]]*Sales_Fact[[#This Row],[Unit_Price3]]</f>
        <v>104.91</v>
      </c>
      <c r="L1390" s="21">
        <f>Sales_Fact[[#This Row],[Gross Amount]]*Sales_Fact[[#This Row],[Discount4]]</f>
        <v>1.0490999999999999</v>
      </c>
      <c r="M1390" s="1" t="str">
        <f>IF(Sales_Fact[[#This Row],[Total_Amount5]]&gt;1000,"High Value","Standard")</f>
        <v>Standard</v>
      </c>
      <c r="N1390" s="1" t="str">
        <f>_xlfn.XLOOKUP(D1390,Product_Dim!$A$2:$A$101,Product_Dim!$B$2:$B$101,"Not Found")</f>
        <v>Hair Strengthening Shampoo</v>
      </c>
      <c r="O1390" s="1" t="str">
        <f>_xlfn.XLOOKUP(D1390,Product_Dim!$A$2:$A$101,Product_Dim!$C$2:$C$101)</f>
        <v>Beauty</v>
      </c>
      <c r="P1390" s="1">
        <f>_xlfn.XLOOKUP(D1390,Product_Dim!$A$2:$A$101,Product_Dim!$H$2:$H$101)</f>
        <v>115.82</v>
      </c>
      <c r="Q1390" s="1" t="str">
        <f>_xlfn.XLOOKUP(C1390,'Customer_Dim'!$A$2:$A$501,'Customer_Dim'!$I$2:$I$501)</f>
        <v>Bronze</v>
      </c>
      <c r="R1390" s="1" t="str">
        <f>_xlfn.XLOOKUP(C1390,'Customer_Dim'!$A$2:$A$501,'Customer_Dim'!$D$2:$D$501)</f>
        <v>Male</v>
      </c>
      <c r="S1390" s="1" t="str">
        <f>_xlfn.XLOOKUP(C1390,'Customer_Dim'!$A$2:$A$501,'Customer_Dim'!$L$2:$L$501)</f>
        <v>Middle Age</v>
      </c>
      <c r="T1390" s="1" t="str">
        <f>_xlfn.XLOOKUP(E1390,Store_Dim!$A$2:$A$21,Store_Dim!$C$2:$C$21)</f>
        <v>South</v>
      </c>
      <c r="U1390" s="1" t="str">
        <f>_xlfn.XLOOKUP(E1390,Store_Dim!$A$2:$A$21,Store_Dim!$E$2:$E$21)</f>
        <v>Outlet</v>
      </c>
      <c r="V1390" s="21">
        <f>Table8[[#This Row],[Cost]]*Table8[[#This Row],[Quantity]]</f>
        <v>347.46</v>
      </c>
      <c r="W1390" s="21">
        <f>Table8[[#This Row],[Total_Amount]]-Table8[[#This Row],[Total Cost]]</f>
        <v>-243.59909999999996</v>
      </c>
    </row>
    <row r="1391" spans="1:23" hidden="1" x14ac:dyDescent="0.25">
      <c r="A1391" t="s">
        <v>3533</v>
      </c>
      <c r="B1391" s="3">
        <v>45294</v>
      </c>
      <c r="C1391" t="s">
        <v>1086</v>
      </c>
      <c r="D1391" t="s">
        <v>1668</v>
      </c>
      <c r="E1391" t="s">
        <v>1870</v>
      </c>
      <c r="F1391" s="4">
        <f>IF(ISBLANK(Sales_Fact[[#This Row],[Quantity]]),MEDIAN(Sales_Fact[Quantity]),Sales_Fact[[#This Row],[Quantity]])</f>
        <v>1</v>
      </c>
      <c r="G1391" s="1">
        <f>IF(ISBLANK(Sales_Fact[[#This Row],[Unit_Price]]),MEDIAN(Sales_Fact[Unit_Price]),Sales_Fact[[#This Row],[Unit_Price]])</f>
        <v>653.91</v>
      </c>
      <c r="H1391" s="2">
        <f>IF(ISBLANK(Sales_Fact[[#This Row],[Discount]]),MEDIAN(Sales_Fact[Discount]),Sales_Fact[[#This Row],[Discount]])</f>
        <v>0.3</v>
      </c>
      <c r="I1391" t="s">
        <v>1868</v>
      </c>
      <c r="J1391" s="1">
        <f>Sales_Fact[[#This Row],[Quantity2]]*Sales_Fact[[#This Row],[Unit_Price3]]*(1-Sales_Fact[[#This Row],[Discount4]])</f>
        <v>457.73699999999997</v>
      </c>
      <c r="K1391" s="1">
        <f>Sales_Fact[[#This Row],[Quantity2]]*Sales_Fact[[#This Row],[Unit_Price3]]</f>
        <v>653.91</v>
      </c>
      <c r="L1391" s="1">
        <f>Sales_Fact[[#This Row],[Gross Amount]]*Sales_Fact[[#This Row],[Discount4]]</f>
        <v>196.17299999999997</v>
      </c>
      <c r="M1391" s="1" t="str">
        <f>IF(Sales_Fact[[#This Row],[Total_Amount5]]&gt;1000,"High Value","Standard")</f>
        <v>Standard</v>
      </c>
      <c r="N1391" s="1" t="str">
        <f>_xlfn.XLOOKUP(D1391,Product_Dim!$A$2:$A$101,Product_Dim!$B$2:$B$101,"Not Found")</f>
        <v>Portable Power Bank</v>
      </c>
      <c r="O1391" s="1" t="str">
        <f>_xlfn.XLOOKUP(D1391,Product_Dim!$A$2:$A$101,Product_Dim!$C$2:$C$101)</f>
        <v>Electronics</v>
      </c>
      <c r="P1391" s="1">
        <f>_xlfn.XLOOKUP(D1391,Product_Dim!$A$2:$A$101,Product_Dim!$H$2:$H$101)</f>
        <v>326.06</v>
      </c>
      <c r="Q1391" s="1" t="str">
        <f>_xlfn.XLOOKUP(C1391,'Customer_Dim'!$A$2:$A$501,'Customer_Dim'!$I$2:$I$501)</f>
        <v>Bronze</v>
      </c>
      <c r="R1391" s="1" t="str">
        <f>_xlfn.XLOOKUP(C1391,'Customer_Dim'!$A$2:$A$501,'Customer_Dim'!$D$2:$D$501)</f>
        <v>Male</v>
      </c>
      <c r="S1391" s="1" t="str">
        <f>_xlfn.XLOOKUP(C1391,'Customer_Dim'!$A$2:$A$501,'Customer_Dim'!$L$2:$L$501)</f>
        <v>Middle Age</v>
      </c>
      <c r="T1391" s="1" t="str">
        <f>_xlfn.XLOOKUP(E1391,Store_Dim!$A$2:$A$21,Store_Dim!$C$2:$C$21)</f>
        <v>North</v>
      </c>
      <c r="U1391" s="1" t="str">
        <f>_xlfn.XLOOKUP(E1391,Store_Dim!$A$2:$A$21,Store_Dim!$E$2:$E$21)</f>
        <v>Outlet</v>
      </c>
      <c r="V1391" s="1">
        <f>Table8[[#This Row],[Cost]]*Table8[[#This Row],[Quantity]]</f>
        <v>326.06</v>
      </c>
      <c r="W1391" s="1">
        <f>Table8[[#This Row],[Total_Amount]]-Table8[[#This Row],[Total Cost]]</f>
        <v>131.67699999999996</v>
      </c>
    </row>
    <row r="1392" spans="1:23" hidden="1" x14ac:dyDescent="0.25">
      <c r="A1392" t="s">
        <v>3562</v>
      </c>
      <c r="B1392" s="3">
        <v>45839</v>
      </c>
      <c r="C1392" t="s">
        <v>1086</v>
      </c>
      <c r="D1392" t="s">
        <v>1773</v>
      </c>
      <c r="E1392" t="s">
        <v>1899</v>
      </c>
      <c r="F1392" s="4">
        <f>IF(ISBLANK(Sales_Fact[[#This Row],[Quantity]]),MEDIAN(Sales_Fact[Quantity]),Sales_Fact[[#This Row],[Quantity]])</f>
        <v>1</v>
      </c>
      <c r="G1392" s="1">
        <f>IF(ISBLANK(Sales_Fact[[#This Row],[Unit_Price]]),MEDIAN(Sales_Fact[Unit_Price]),Sales_Fact[[#This Row],[Unit_Price]])</f>
        <v>997.87</v>
      </c>
      <c r="H1392" s="2">
        <f>IF(ISBLANK(Sales_Fact[[#This Row],[Discount]]),MEDIAN(Sales_Fact[Discount]),Sales_Fact[[#This Row],[Discount]])</f>
        <v>0.24</v>
      </c>
      <c r="I1392" t="s">
        <v>1868</v>
      </c>
      <c r="J1392" s="1">
        <f>Sales_Fact[[#This Row],[Quantity2]]*Sales_Fact[[#This Row],[Unit_Price3]]*(1-Sales_Fact[[#This Row],[Discount4]])</f>
        <v>758.38120000000004</v>
      </c>
      <c r="K1392" s="1">
        <f>Sales_Fact[[#This Row],[Quantity2]]*Sales_Fact[[#This Row],[Unit_Price3]]</f>
        <v>997.87</v>
      </c>
      <c r="L1392" s="1">
        <f>Sales_Fact[[#This Row],[Gross Amount]]*Sales_Fact[[#This Row],[Discount4]]</f>
        <v>239.4888</v>
      </c>
      <c r="M1392" s="1" t="str">
        <f>IF(Sales_Fact[[#This Row],[Total_Amount5]]&gt;1000,"High Value","Standard")</f>
        <v>Standard</v>
      </c>
      <c r="N1392" s="1" t="str">
        <f>_xlfn.XLOOKUP(D1392,Product_Dim!$A$2:$A$101,Product_Dim!$B$2:$B$101,"Not Found")</f>
        <v>Bluetooth Car Audio System</v>
      </c>
      <c r="O1392" s="1" t="str">
        <f>_xlfn.XLOOKUP(D1392,Product_Dim!$A$2:$A$101,Product_Dim!$C$2:$C$101)</f>
        <v>Electronics</v>
      </c>
      <c r="P1392" s="1">
        <f>_xlfn.XLOOKUP(D1392,Product_Dim!$A$2:$A$101,Product_Dim!$H$2:$H$101)</f>
        <v>403.71</v>
      </c>
      <c r="Q1392" s="1" t="str">
        <f>_xlfn.XLOOKUP(C1392,'Customer_Dim'!$A$2:$A$501,'Customer_Dim'!$I$2:$I$501)</f>
        <v>Bronze</v>
      </c>
      <c r="R1392" s="1" t="str">
        <f>_xlfn.XLOOKUP(C1392,'Customer_Dim'!$A$2:$A$501,'Customer_Dim'!$D$2:$D$501)</f>
        <v>Male</v>
      </c>
      <c r="S1392" s="1" t="str">
        <f>_xlfn.XLOOKUP(C1392,'Customer_Dim'!$A$2:$A$501,'Customer_Dim'!$L$2:$L$501)</f>
        <v>Middle Age</v>
      </c>
      <c r="T1392" s="1" t="str">
        <f>_xlfn.XLOOKUP(E1392,Store_Dim!$A$2:$A$21,Store_Dim!$C$2:$C$21)</f>
        <v>East</v>
      </c>
      <c r="U1392" s="1" t="str">
        <f>_xlfn.XLOOKUP(E1392,Store_Dim!$A$2:$A$21,Store_Dim!$E$2:$E$21)</f>
        <v>Flagship</v>
      </c>
      <c r="V1392" s="1">
        <f>Table8[[#This Row],[Cost]]*Table8[[#This Row],[Quantity]]</f>
        <v>403.71</v>
      </c>
      <c r="W1392" s="1">
        <f>Table8[[#This Row],[Total_Amount]]-Table8[[#This Row],[Total Cost]]</f>
        <v>354.67120000000006</v>
      </c>
    </row>
    <row r="1393" spans="1:23" hidden="1" x14ac:dyDescent="0.25">
      <c r="A1393" t="s">
        <v>2015</v>
      </c>
      <c r="B1393" s="3">
        <v>45495</v>
      </c>
      <c r="C1393" t="s">
        <v>1086</v>
      </c>
      <c r="D1393" t="s">
        <v>1602</v>
      </c>
      <c r="E1393" t="s">
        <v>1860</v>
      </c>
      <c r="F1393" s="4">
        <f>IF(ISBLANK(Sales_Fact[[#This Row],[Quantity]]),MEDIAN(Sales_Fact[Quantity]),Sales_Fact[[#This Row],[Quantity]])</f>
        <v>1</v>
      </c>
      <c r="G1393" s="1">
        <f>IF(ISBLANK(Sales_Fact[[#This Row],[Unit_Price]]),MEDIAN(Sales_Fact[Unit_Price]),Sales_Fact[[#This Row],[Unit_Price]])</f>
        <v>174.27</v>
      </c>
      <c r="H1393" s="2">
        <f>IF(ISBLANK(Sales_Fact[[#This Row],[Discount]]),MEDIAN(Sales_Fact[Discount]),Sales_Fact[[#This Row],[Discount]])</f>
        <v>0.27</v>
      </c>
      <c r="I1393" t="s">
        <v>1861</v>
      </c>
      <c r="J1393" s="1">
        <f>Sales_Fact[[#This Row],[Quantity2]]*Sales_Fact[[#This Row],[Unit_Price3]]*(1-Sales_Fact[[#This Row],[Discount4]])</f>
        <v>127.2171</v>
      </c>
      <c r="K1393" s="1">
        <f>Sales_Fact[[#This Row],[Quantity2]]*Sales_Fact[[#This Row],[Unit_Price3]]</f>
        <v>174.27</v>
      </c>
      <c r="L1393" s="1">
        <f>Sales_Fact[[#This Row],[Gross Amount]]*Sales_Fact[[#This Row],[Discount4]]</f>
        <v>47.052900000000008</v>
      </c>
      <c r="M1393" s="1" t="str">
        <f>IF(Sales_Fact[[#This Row],[Total_Amount5]]&gt;1000,"High Value","Standard")</f>
        <v>Standard</v>
      </c>
      <c r="N1393" s="1" t="str">
        <f>_xlfn.XLOOKUP(D1393,Product_Dim!$A$2:$A$101,Product_Dim!$B$2:$B$101,"Not Found")</f>
        <v>Soccer Training Cone Set</v>
      </c>
      <c r="O1393" s="1" t="str">
        <f>_xlfn.XLOOKUP(D1393,Product_Dim!$A$2:$A$101,Product_Dim!$C$2:$C$101)</f>
        <v>Sports</v>
      </c>
      <c r="P1393" s="1">
        <f>_xlfn.XLOOKUP(D1393,Product_Dim!$A$2:$A$101,Product_Dim!$H$2:$H$101)</f>
        <v>144.53</v>
      </c>
      <c r="Q1393" s="1" t="str">
        <f>_xlfn.XLOOKUP(C1393,'Customer_Dim'!$A$2:$A$501,'Customer_Dim'!$I$2:$I$501)</f>
        <v>Bronze</v>
      </c>
      <c r="R1393" s="1" t="str">
        <f>_xlfn.XLOOKUP(C1393,'Customer_Dim'!$A$2:$A$501,'Customer_Dim'!$D$2:$D$501)</f>
        <v>Male</v>
      </c>
      <c r="S1393" s="1" t="str">
        <f>_xlfn.XLOOKUP(C1393,'Customer_Dim'!$A$2:$A$501,'Customer_Dim'!$L$2:$L$501)</f>
        <v>Middle Age</v>
      </c>
      <c r="T1393" s="1" t="str">
        <f>_xlfn.XLOOKUP(E1393,Store_Dim!$A$2:$A$21,Store_Dim!$C$2:$C$21)</f>
        <v>North</v>
      </c>
      <c r="U1393" s="1" t="str">
        <f>_xlfn.XLOOKUP(E1393,Store_Dim!$A$2:$A$21,Store_Dim!$E$2:$E$21)</f>
        <v>Outlet</v>
      </c>
      <c r="V1393" s="1">
        <f>Table8[[#This Row],[Cost]]*Table8[[#This Row],[Quantity]]</f>
        <v>144.53</v>
      </c>
      <c r="W1393" s="1">
        <f>Table8[[#This Row],[Total_Amount]]-Table8[[#This Row],[Total Cost]]</f>
        <v>-17.312899999999999</v>
      </c>
    </row>
    <row r="1394" spans="1:23" hidden="1" x14ac:dyDescent="0.25">
      <c r="A1394" t="s">
        <v>3796</v>
      </c>
      <c r="B1394" s="3">
        <v>45318</v>
      </c>
      <c r="C1394" t="s">
        <v>1086</v>
      </c>
      <c r="D1394" t="s">
        <v>1836</v>
      </c>
      <c r="E1394" t="s">
        <v>1881</v>
      </c>
      <c r="F1394" s="4">
        <f>IF(ISBLANK(Sales_Fact[[#This Row],[Quantity]]),MEDIAN(Sales_Fact[Quantity]),Sales_Fact[[#This Row],[Quantity]])</f>
        <v>3</v>
      </c>
      <c r="G1394" s="1">
        <f>IF(ISBLANK(Sales_Fact[[#This Row],[Unit_Price]]),MEDIAN(Sales_Fact[Unit_Price]),Sales_Fact[[#This Row],[Unit_Price]])</f>
        <v>847.44</v>
      </c>
      <c r="H1394" s="2">
        <f>IF(ISBLANK(Sales_Fact[[#This Row],[Discount]]),MEDIAN(Sales_Fact[Discount]),Sales_Fact[[#This Row],[Discount]])</f>
        <v>0.17</v>
      </c>
      <c r="I1394" t="s">
        <v>1868</v>
      </c>
      <c r="J1394" s="1">
        <f>Sales_Fact[[#This Row],[Quantity2]]*Sales_Fact[[#This Row],[Unit_Price3]]*(1-Sales_Fact[[#This Row],[Discount4]])</f>
        <v>2110.1255999999998</v>
      </c>
      <c r="K1394" s="1">
        <f>Sales_Fact[[#This Row],[Quantity2]]*Sales_Fact[[#This Row],[Unit_Price3]]</f>
        <v>2542.3200000000002</v>
      </c>
      <c r="L1394" s="1">
        <f>Sales_Fact[[#This Row],[Gross Amount]]*Sales_Fact[[#This Row],[Discount4]]</f>
        <v>432.19440000000009</v>
      </c>
      <c r="M1394" s="1" t="str">
        <f>IF(Sales_Fact[[#This Row],[Total_Amount5]]&gt;1000,"High Value","Standard")</f>
        <v>High Value</v>
      </c>
      <c r="N1394" s="1" t="str">
        <f>_xlfn.XLOOKUP(D1394,Product_Dim!$A$2:$A$101,Product_Dim!$B$2:$B$101,"Not Found")</f>
        <v>Sports Stopwatch Basic</v>
      </c>
      <c r="O1394" s="1" t="str">
        <f>_xlfn.XLOOKUP(D1394,Product_Dim!$A$2:$A$101,Product_Dim!$C$2:$C$101)</f>
        <v>Sports</v>
      </c>
      <c r="P1394" s="1">
        <f>_xlfn.XLOOKUP(D1394,Product_Dim!$A$2:$A$101,Product_Dim!$H$2:$H$101)</f>
        <v>60.65</v>
      </c>
      <c r="Q1394" s="1" t="str">
        <f>_xlfn.XLOOKUP(C1394,'Customer_Dim'!$A$2:$A$501,'Customer_Dim'!$I$2:$I$501)</f>
        <v>Bronze</v>
      </c>
      <c r="R1394" s="1" t="str">
        <f>_xlfn.XLOOKUP(C1394,'Customer_Dim'!$A$2:$A$501,'Customer_Dim'!$D$2:$D$501)</f>
        <v>Male</v>
      </c>
      <c r="S1394" s="1" t="str">
        <f>_xlfn.XLOOKUP(C1394,'Customer_Dim'!$A$2:$A$501,'Customer_Dim'!$L$2:$L$501)</f>
        <v>Middle Age</v>
      </c>
      <c r="T1394" s="1" t="str">
        <f>_xlfn.XLOOKUP(E1394,Store_Dim!$A$2:$A$21,Store_Dim!$C$2:$C$21)</f>
        <v>South</v>
      </c>
      <c r="U1394" s="1" t="str">
        <f>_xlfn.XLOOKUP(E1394,Store_Dim!$A$2:$A$21,Store_Dim!$E$2:$E$21)</f>
        <v>Outlet</v>
      </c>
      <c r="V1394" s="1">
        <f>Table8[[#This Row],[Cost]]*Table8[[#This Row],[Quantity]]</f>
        <v>181.95</v>
      </c>
      <c r="W1394" s="1">
        <f>Table8[[#This Row],[Total_Amount]]-Table8[[#This Row],[Total Cost]]</f>
        <v>1928.1755999999998</v>
      </c>
    </row>
    <row r="1395" spans="1:23" hidden="1" x14ac:dyDescent="0.25">
      <c r="A1395" t="s">
        <v>2460</v>
      </c>
      <c r="B1395" s="3">
        <v>45283</v>
      </c>
      <c r="C1395" t="s">
        <v>1086</v>
      </c>
      <c r="D1395" t="s">
        <v>1716</v>
      </c>
      <c r="E1395" t="s">
        <v>1872</v>
      </c>
      <c r="F1395" s="4">
        <f>IF(ISBLANK(Sales_Fact[[#This Row],[Quantity]]),MEDIAN(Sales_Fact[Quantity]),Sales_Fact[[#This Row],[Quantity]])</f>
        <v>1</v>
      </c>
      <c r="G1395" s="1">
        <f>IF(ISBLANK(Sales_Fact[[#This Row],[Unit_Price]]),MEDIAN(Sales_Fact[Unit_Price]),Sales_Fact[[#This Row],[Unit_Price]])</f>
        <v>493.45</v>
      </c>
      <c r="H1395" s="2">
        <f>IF(ISBLANK(Sales_Fact[[#This Row],[Discount]]),MEDIAN(Sales_Fact[Discount]),Sales_Fact[[#This Row],[Discount]])</f>
        <v>0.09</v>
      </c>
      <c r="I1395" t="s">
        <v>1868</v>
      </c>
      <c r="J1395" s="1">
        <f>Sales_Fact[[#This Row],[Quantity2]]*Sales_Fact[[#This Row],[Unit_Price3]]*(1-Sales_Fact[[#This Row],[Discount4]])</f>
        <v>449.03950000000003</v>
      </c>
      <c r="K1395" s="1">
        <f>Sales_Fact[[#This Row],[Quantity2]]*Sales_Fact[[#This Row],[Unit_Price3]]</f>
        <v>493.45</v>
      </c>
      <c r="L1395" s="1">
        <f>Sales_Fact[[#This Row],[Gross Amount]]*Sales_Fact[[#This Row],[Discount4]]</f>
        <v>44.410499999999999</v>
      </c>
      <c r="M1395" s="1" t="str">
        <f>IF(Sales_Fact[[#This Row],[Total_Amount5]]&gt;1000,"High Value","Standard")</f>
        <v>Standard</v>
      </c>
      <c r="N1395" s="1" t="str">
        <f>_xlfn.XLOOKUP(D1395,Product_Dim!$A$2:$A$101,Product_Dim!$B$2:$B$101,"Not Found")</f>
        <v>Ceramic Plant Pot</v>
      </c>
      <c r="O1395" s="1" t="str">
        <f>_xlfn.XLOOKUP(D1395,Product_Dim!$A$2:$A$101,Product_Dim!$C$2:$C$101)</f>
        <v>Home</v>
      </c>
      <c r="P1395" s="1">
        <f>_xlfn.XLOOKUP(D1395,Product_Dim!$A$2:$A$101,Product_Dim!$H$2:$H$101)</f>
        <v>81.75</v>
      </c>
      <c r="Q1395" s="1" t="str">
        <f>_xlfn.XLOOKUP(C1395,'Customer_Dim'!$A$2:$A$501,'Customer_Dim'!$I$2:$I$501)</f>
        <v>Bronze</v>
      </c>
      <c r="R1395" s="1" t="str">
        <f>_xlfn.XLOOKUP(C1395,'Customer_Dim'!$A$2:$A$501,'Customer_Dim'!$D$2:$D$501)</f>
        <v>Male</v>
      </c>
      <c r="S1395" s="1" t="str">
        <f>_xlfn.XLOOKUP(C1395,'Customer_Dim'!$A$2:$A$501,'Customer_Dim'!$L$2:$L$501)</f>
        <v>Middle Age</v>
      </c>
      <c r="T1395" s="1" t="str">
        <f>_xlfn.XLOOKUP(E1395,Store_Dim!$A$2:$A$21,Store_Dim!$C$2:$C$21)</f>
        <v>South</v>
      </c>
      <c r="U1395" s="1" t="str">
        <f>_xlfn.XLOOKUP(E1395,Store_Dim!$A$2:$A$21,Store_Dim!$E$2:$E$21)</f>
        <v>Online</v>
      </c>
      <c r="V1395" s="1">
        <f>Table8[[#This Row],[Cost]]*Table8[[#This Row],[Quantity]]</f>
        <v>81.75</v>
      </c>
      <c r="W1395" s="1">
        <f>Table8[[#This Row],[Total_Amount]]-Table8[[#This Row],[Total Cost]]</f>
        <v>367.28950000000003</v>
      </c>
    </row>
    <row r="1396" spans="1:23" hidden="1" x14ac:dyDescent="0.25">
      <c r="A1396" t="s">
        <v>3658</v>
      </c>
      <c r="B1396" s="3">
        <v>45487</v>
      </c>
      <c r="C1396" t="s">
        <v>1086</v>
      </c>
      <c r="D1396" t="s">
        <v>1571</v>
      </c>
      <c r="E1396" t="s">
        <v>1901</v>
      </c>
      <c r="F1396" s="4">
        <f>IF(ISBLANK(Sales_Fact[[#This Row],[Quantity]]),MEDIAN(Sales_Fact[Quantity]),Sales_Fact[[#This Row],[Quantity]])</f>
        <v>4</v>
      </c>
      <c r="G1396" s="1">
        <f>IF(ISBLANK(Sales_Fact[[#This Row],[Unit_Price]]),MEDIAN(Sales_Fact[Unit_Price]),Sales_Fact[[#This Row],[Unit_Price]])</f>
        <v>111.66</v>
      </c>
      <c r="H1396" s="2">
        <f>IF(ISBLANK(Sales_Fact[[#This Row],[Discount]]),MEDIAN(Sales_Fact[Discount]),Sales_Fact[[#This Row],[Discount]])</f>
        <v>0.14000000000000001</v>
      </c>
      <c r="I1396" t="s">
        <v>1861</v>
      </c>
      <c r="J1396" s="1">
        <f>Sales_Fact[[#This Row],[Quantity2]]*Sales_Fact[[#This Row],[Unit_Price3]]*(1-Sales_Fact[[#This Row],[Discount4]])</f>
        <v>384.11039999999997</v>
      </c>
      <c r="K1396" s="1">
        <f>Sales_Fact[[#This Row],[Quantity2]]*Sales_Fact[[#This Row],[Unit_Price3]]</f>
        <v>446.64</v>
      </c>
      <c r="L1396" s="1">
        <f>Sales_Fact[[#This Row],[Gross Amount]]*Sales_Fact[[#This Row],[Discount4]]</f>
        <v>62.529600000000002</v>
      </c>
      <c r="M1396" s="1" t="str">
        <f>IF(Sales_Fact[[#This Row],[Total_Amount5]]&gt;1000,"High Value","Standard")</f>
        <v>Standard</v>
      </c>
      <c r="N1396" s="1" t="str">
        <f>_xlfn.XLOOKUP(D1396,Product_Dim!$A$2:$A$101,Product_Dim!$B$2:$B$101,"Not Found")</f>
        <v>LED Table Lamp</v>
      </c>
      <c r="O1396" s="1" t="str">
        <f>_xlfn.XLOOKUP(D1396,Product_Dim!$A$2:$A$101,Product_Dim!$C$2:$C$101)</f>
        <v>Home</v>
      </c>
      <c r="P1396" s="1">
        <f>_xlfn.XLOOKUP(D1396,Product_Dim!$A$2:$A$101,Product_Dim!$H$2:$H$101)</f>
        <v>218.86</v>
      </c>
      <c r="Q1396" s="1" t="str">
        <f>_xlfn.XLOOKUP(C1396,'Customer_Dim'!$A$2:$A$501,'Customer_Dim'!$I$2:$I$501)</f>
        <v>Bronze</v>
      </c>
      <c r="R1396" s="1" t="str">
        <f>_xlfn.XLOOKUP(C1396,'Customer_Dim'!$A$2:$A$501,'Customer_Dim'!$D$2:$D$501)</f>
        <v>Male</v>
      </c>
      <c r="S1396" s="1" t="str">
        <f>_xlfn.XLOOKUP(C1396,'Customer_Dim'!$A$2:$A$501,'Customer_Dim'!$L$2:$L$501)</f>
        <v>Middle Age</v>
      </c>
      <c r="T1396" s="1" t="str">
        <f>_xlfn.XLOOKUP(E1396,Store_Dim!$A$2:$A$21,Store_Dim!$C$2:$C$21)</f>
        <v>East</v>
      </c>
      <c r="U1396" s="1" t="str">
        <f>_xlfn.XLOOKUP(E1396,Store_Dim!$A$2:$A$21,Store_Dim!$E$2:$E$21)</f>
        <v>Online</v>
      </c>
      <c r="V1396" s="1">
        <f>Table8[[#This Row],[Cost]]*Table8[[#This Row],[Quantity]]</f>
        <v>875.44</v>
      </c>
      <c r="W1396" s="1">
        <f>Table8[[#This Row],[Total_Amount]]-Table8[[#This Row],[Total Cost]]</f>
        <v>-491.32960000000008</v>
      </c>
    </row>
    <row r="1397" spans="1:23" x14ac:dyDescent="0.25">
      <c r="A1397" t="s">
        <v>3625</v>
      </c>
      <c r="B1397" s="3">
        <v>45314</v>
      </c>
      <c r="C1397" t="s">
        <v>1089</v>
      </c>
      <c r="D1397" t="s">
        <v>1731</v>
      </c>
      <c r="E1397" t="s">
        <v>1874</v>
      </c>
      <c r="F1397" s="4">
        <f>IF(ISBLANK(Sales_Fact[[#This Row],[Quantity]]),MEDIAN(Sales_Fact[Quantity]),Sales_Fact[[#This Row],[Quantity]])</f>
        <v>1</v>
      </c>
      <c r="G1397" s="21">
        <f>IF(ISBLANK(Sales_Fact[[#This Row],[Unit_Price]]),MEDIAN(Sales_Fact[Unit_Price]),Sales_Fact[[#This Row],[Unit_Price]])</f>
        <v>413.65</v>
      </c>
      <c r="H1397" s="2">
        <f>IF(ISBLANK(Sales_Fact[[#This Row],[Discount]]),MEDIAN(Sales_Fact[Discount]),Sales_Fact[[#This Row],[Discount]])</f>
        <v>0.1</v>
      </c>
      <c r="I1397" t="s">
        <v>1861</v>
      </c>
      <c r="J1397" s="21">
        <f>Sales_Fact[[#This Row],[Quantity2]]*Sales_Fact[[#This Row],[Unit_Price3]]*(1-Sales_Fact[[#This Row],[Discount4]])</f>
        <v>372.28499999999997</v>
      </c>
      <c r="K1397" s="21">
        <f>Sales_Fact[[#This Row],[Quantity2]]*Sales_Fact[[#This Row],[Unit_Price3]]</f>
        <v>413.65</v>
      </c>
      <c r="L1397" s="21">
        <f>Sales_Fact[[#This Row],[Gross Amount]]*Sales_Fact[[#This Row],[Discount4]]</f>
        <v>41.365000000000002</v>
      </c>
      <c r="M1397" s="1" t="str">
        <f>IF(Sales_Fact[[#This Row],[Total_Amount5]]&gt;1000,"High Value","Standard")</f>
        <v>Standard</v>
      </c>
      <c r="N1397" s="1" t="str">
        <f>_xlfn.XLOOKUP(D1397,Product_Dim!$A$2:$A$101,Product_Dim!$B$2:$B$101,"Not Found")</f>
        <v>Luxury Perfume Spray</v>
      </c>
      <c r="O1397" s="1" t="str">
        <f>_xlfn.XLOOKUP(D1397,Product_Dim!$A$2:$A$101,Product_Dim!$C$2:$C$101)</f>
        <v>Beauty</v>
      </c>
      <c r="P1397" s="1">
        <f>_xlfn.XLOOKUP(D1397,Product_Dim!$A$2:$A$101,Product_Dim!$H$2:$H$101)</f>
        <v>482.75</v>
      </c>
      <c r="Q1397" s="1" t="str">
        <f>_xlfn.XLOOKUP(C1397,'Customer_Dim'!$A$2:$A$501,'Customer_Dim'!$I$2:$I$501)</f>
        <v>Gold</v>
      </c>
      <c r="R1397" s="1" t="str">
        <f>_xlfn.XLOOKUP(C1397,'Customer_Dim'!$A$2:$A$501,'Customer_Dim'!$D$2:$D$501)</f>
        <v>Male</v>
      </c>
      <c r="S1397" s="1" t="str">
        <f>_xlfn.XLOOKUP(C1397,'Customer_Dim'!$A$2:$A$501,'Customer_Dim'!$L$2:$L$501)</f>
        <v>Middle Age</v>
      </c>
      <c r="T1397" s="1" t="str">
        <f>_xlfn.XLOOKUP(E1397,Store_Dim!$A$2:$A$21,Store_Dim!$C$2:$C$21)</f>
        <v>South</v>
      </c>
      <c r="U1397" s="1" t="str">
        <f>_xlfn.XLOOKUP(E1397,Store_Dim!$A$2:$A$21,Store_Dim!$E$2:$E$21)</f>
        <v>Online</v>
      </c>
      <c r="V1397" s="21">
        <f>Table8[[#This Row],[Cost]]*Table8[[#This Row],[Quantity]]</f>
        <v>482.75</v>
      </c>
      <c r="W1397" s="21">
        <f>Table8[[#This Row],[Total_Amount]]-Table8[[#This Row],[Total Cost]]</f>
        <v>-110.46500000000003</v>
      </c>
    </row>
    <row r="1398" spans="1:23" hidden="1" x14ac:dyDescent="0.25">
      <c r="A1398" t="s">
        <v>2132</v>
      </c>
      <c r="B1398" s="3">
        <v>45846</v>
      </c>
      <c r="C1398" t="s">
        <v>1089</v>
      </c>
      <c r="D1398" t="s">
        <v>1773</v>
      </c>
      <c r="E1398" t="s">
        <v>1872</v>
      </c>
      <c r="F1398" s="4">
        <f>IF(ISBLANK(Sales_Fact[[#This Row],[Quantity]]),MEDIAN(Sales_Fact[Quantity]),Sales_Fact[[#This Row],[Quantity]])</f>
        <v>1</v>
      </c>
      <c r="G1398" s="1">
        <f>IF(ISBLANK(Sales_Fact[[#This Row],[Unit_Price]]),MEDIAN(Sales_Fact[Unit_Price]),Sales_Fact[[#This Row],[Unit_Price]])</f>
        <v>317.14999999999998</v>
      </c>
      <c r="H1398" s="2">
        <f>IF(ISBLANK(Sales_Fact[[#This Row],[Discount]]),MEDIAN(Sales_Fact[Discount]),Sales_Fact[[#This Row],[Discount]])</f>
        <v>0.24</v>
      </c>
      <c r="I1398" t="s">
        <v>1864</v>
      </c>
      <c r="J1398" s="1">
        <f>Sales_Fact[[#This Row],[Quantity2]]*Sales_Fact[[#This Row],[Unit_Price3]]*(1-Sales_Fact[[#This Row],[Discount4]])</f>
        <v>241.03399999999999</v>
      </c>
      <c r="K1398" s="1">
        <f>Sales_Fact[[#This Row],[Quantity2]]*Sales_Fact[[#This Row],[Unit_Price3]]</f>
        <v>317.14999999999998</v>
      </c>
      <c r="L1398" s="1">
        <f>Sales_Fact[[#This Row],[Gross Amount]]*Sales_Fact[[#This Row],[Discount4]]</f>
        <v>76.115999999999985</v>
      </c>
      <c r="M1398" s="1" t="str">
        <f>IF(Sales_Fact[[#This Row],[Total_Amount5]]&gt;1000,"High Value","Standard")</f>
        <v>Standard</v>
      </c>
      <c r="N1398" s="1" t="str">
        <f>_xlfn.XLOOKUP(D1398,Product_Dim!$A$2:$A$101,Product_Dim!$B$2:$B$101,"Not Found")</f>
        <v>Bluetooth Car Audio System</v>
      </c>
      <c r="O1398" s="1" t="str">
        <f>_xlfn.XLOOKUP(D1398,Product_Dim!$A$2:$A$101,Product_Dim!$C$2:$C$101)</f>
        <v>Electronics</v>
      </c>
      <c r="P1398" s="1">
        <f>_xlfn.XLOOKUP(D1398,Product_Dim!$A$2:$A$101,Product_Dim!$H$2:$H$101)</f>
        <v>403.71</v>
      </c>
      <c r="Q1398" s="1" t="str">
        <f>_xlfn.XLOOKUP(C1398,'Customer_Dim'!$A$2:$A$501,'Customer_Dim'!$I$2:$I$501)</f>
        <v>Gold</v>
      </c>
      <c r="R1398" s="1" t="str">
        <f>_xlfn.XLOOKUP(C1398,'Customer_Dim'!$A$2:$A$501,'Customer_Dim'!$D$2:$D$501)</f>
        <v>Male</v>
      </c>
      <c r="S1398" s="1" t="str">
        <f>_xlfn.XLOOKUP(C1398,'Customer_Dim'!$A$2:$A$501,'Customer_Dim'!$L$2:$L$501)</f>
        <v>Middle Age</v>
      </c>
      <c r="T1398" s="1" t="str">
        <f>_xlfn.XLOOKUP(E1398,Store_Dim!$A$2:$A$21,Store_Dim!$C$2:$C$21)</f>
        <v>South</v>
      </c>
      <c r="U1398" s="1" t="str">
        <f>_xlfn.XLOOKUP(E1398,Store_Dim!$A$2:$A$21,Store_Dim!$E$2:$E$21)</f>
        <v>Online</v>
      </c>
      <c r="V1398" s="1">
        <f>Table8[[#This Row],[Cost]]*Table8[[#This Row],[Quantity]]</f>
        <v>403.71</v>
      </c>
      <c r="W1398" s="1">
        <f>Table8[[#This Row],[Total_Amount]]-Table8[[#This Row],[Total Cost]]</f>
        <v>-162.67599999999999</v>
      </c>
    </row>
    <row r="1399" spans="1:23" x14ac:dyDescent="0.25">
      <c r="A1399" t="s">
        <v>2415</v>
      </c>
      <c r="B1399" s="3">
        <v>45338</v>
      </c>
      <c r="C1399" t="s">
        <v>1089</v>
      </c>
      <c r="D1399" t="s">
        <v>1698</v>
      </c>
      <c r="E1399" t="s">
        <v>1863</v>
      </c>
      <c r="F1399" s="4">
        <f>IF(ISBLANK(Sales_Fact[[#This Row],[Quantity]]),MEDIAN(Sales_Fact[Quantity]),Sales_Fact[[#This Row],[Quantity]])</f>
        <v>3</v>
      </c>
      <c r="G1399" s="21">
        <f>IF(ISBLANK(Sales_Fact[[#This Row],[Unit_Price]]),MEDIAN(Sales_Fact[Unit_Price]),Sales_Fact[[#This Row],[Unit_Price]])</f>
        <v>642.94000000000005</v>
      </c>
      <c r="H1399" s="2">
        <f>IF(ISBLANK(Sales_Fact[[#This Row],[Discount]]),MEDIAN(Sales_Fact[Discount]),Sales_Fact[[#This Row],[Discount]])</f>
        <v>0.05</v>
      </c>
      <c r="I1399" t="s">
        <v>1861</v>
      </c>
      <c r="J1399" s="21">
        <f>Sales_Fact[[#This Row],[Quantity2]]*Sales_Fact[[#This Row],[Unit_Price3]]*(1-Sales_Fact[[#This Row],[Discount4]])</f>
        <v>1832.3790000000001</v>
      </c>
      <c r="K1399" s="21">
        <f>Sales_Fact[[#This Row],[Quantity2]]*Sales_Fact[[#This Row],[Unit_Price3]]</f>
        <v>1928.8200000000002</v>
      </c>
      <c r="L1399" s="21">
        <f>Sales_Fact[[#This Row],[Gross Amount]]*Sales_Fact[[#This Row],[Discount4]]</f>
        <v>96.441000000000017</v>
      </c>
      <c r="M1399" s="1" t="str">
        <f>IF(Sales_Fact[[#This Row],[Total_Amount5]]&gt;1000,"High Value","Standard")</f>
        <v>High Value</v>
      </c>
      <c r="N1399" s="1" t="str">
        <f>_xlfn.XLOOKUP(D1399,Product_Dim!$A$2:$A$101,Product_Dim!$B$2:$B$101,"Not Found")</f>
        <v>Men's Roll-On Perfume</v>
      </c>
      <c r="O1399" s="1" t="str">
        <f>_xlfn.XLOOKUP(D1399,Product_Dim!$A$2:$A$101,Product_Dim!$C$2:$C$101)</f>
        <v>Beauty</v>
      </c>
      <c r="P1399" s="1">
        <f>_xlfn.XLOOKUP(D1399,Product_Dim!$A$2:$A$101,Product_Dim!$H$2:$H$101)</f>
        <v>43.29</v>
      </c>
      <c r="Q1399" s="1" t="str">
        <f>_xlfn.XLOOKUP(C1399,'Customer_Dim'!$A$2:$A$501,'Customer_Dim'!$I$2:$I$501)</f>
        <v>Gold</v>
      </c>
      <c r="R1399" s="1" t="str">
        <f>_xlfn.XLOOKUP(C1399,'Customer_Dim'!$A$2:$A$501,'Customer_Dim'!$D$2:$D$501)</f>
        <v>Male</v>
      </c>
      <c r="S1399" s="1" t="str">
        <f>_xlfn.XLOOKUP(C1399,'Customer_Dim'!$A$2:$A$501,'Customer_Dim'!$L$2:$L$501)</f>
        <v>Middle Age</v>
      </c>
      <c r="T1399" s="1" t="str">
        <f>_xlfn.XLOOKUP(E1399,Store_Dim!$A$2:$A$21,Store_Dim!$C$2:$C$21)</f>
        <v>North</v>
      </c>
      <c r="U1399" s="1" t="str">
        <f>_xlfn.XLOOKUP(E1399,Store_Dim!$A$2:$A$21,Store_Dim!$E$2:$E$21)</f>
        <v>Flagship</v>
      </c>
      <c r="V1399" s="21">
        <f>Table8[[#This Row],[Cost]]*Table8[[#This Row],[Quantity]]</f>
        <v>129.87</v>
      </c>
      <c r="W1399" s="21">
        <f>Table8[[#This Row],[Total_Amount]]-Table8[[#This Row],[Total Cost]]</f>
        <v>1702.509</v>
      </c>
    </row>
    <row r="1400" spans="1:23" hidden="1" x14ac:dyDescent="0.25">
      <c r="A1400" t="s">
        <v>3016</v>
      </c>
      <c r="B1400" s="3">
        <v>45509</v>
      </c>
      <c r="C1400" t="s">
        <v>1089</v>
      </c>
      <c r="D1400" t="s">
        <v>1827</v>
      </c>
      <c r="E1400" t="s">
        <v>1860</v>
      </c>
      <c r="F1400" s="4">
        <f>IF(ISBLANK(Sales_Fact[[#This Row],[Quantity]]),MEDIAN(Sales_Fact[Quantity]),Sales_Fact[[#This Row],[Quantity]])</f>
        <v>4</v>
      </c>
      <c r="G1400" s="1">
        <f>IF(ISBLANK(Sales_Fact[[#This Row],[Unit_Price]]),MEDIAN(Sales_Fact[Unit_Price]),Sales_Fact[[#This Row],[Unit_Price]])</f>
        <v>559.59</v>
      </c>
      <c r="H1400" s="2">
        <f>IF(ISBLANK(Sales_Fact[[#This Row],[Discount]]),MEDIAN(Sales_Fact[Discount]),Sales_Fact[[#This Row],[Discount]])</f>
        <v>0.19</v>
      </c>
      <c r="I1400" t="s">
        <v>1868</v>
      </c>
      <c r="J1400" s="1">
        <f>Sales_Fact[[#This Row],[Quantity2]]*Sales_Fact[[#This Row],[Unit_Price3]]*(1-Sales_Fact[[#This Row],[Discount4]])</f>
        <v>1813.0716000000002</v>
      </c>
      <c r="K1400" s="1">
        <f>Sales_Fact[[#This Row],[Quantity2]]*Sales_Fact[[#This Row],[Unit_Price3]]</f>
        <v>2238.36</v>
      </c>
      <c r="L1400" s="1">
        <f>Sales_Fact[[#This Row],[Gross Amount]]*Sales_Fact[[#This Row],[Discount4]]</f>
        <v>425.28840000000002</v>
      </c>
      <c r="M1400" s="1" t="str">
        <f>IF(Sales_Fact[[#This Row],[Total_Amount5]]&gt;1000,"High Value","Standard")</f>
        <v>High Value</v>
      </c>
      <c r="N1400" s="1" t="str">
        <f>_xlfn.XLOOKUP(D1400,Product_Dim!$A$2:$A$101,Product_Dim!$B$2:$B$101,"Not Found")</f>
        <v>Microwave Oven</v>
      </c>
      <c r="O1400" s="1" t="str">
        <f>_xlfn.XLOOKUP(D1400,Product_Dim!$A$2:$A$101,Product_Dim!$C$2:$C$101)</f>
        <v>Home</v>
      </c>
      <c r="P1400" s="1">
        <f>_xlfn.XLOOKUP(D1400,Product_Dim!$A$2:$A$101,Product_Dim!$H$2:$H$101)</f>
        <v>447.43</v>
      </c>
      <c r="Q1400" s="1" t="str">
        <f>_xlfn.XLOOKUP(C1400,'Customer_Dim'!$A$2:$A$501,'Customer_Dim'!$I$2:$I$501)</f>
        <v>Gold</v>
      </c>
      <c r="R1400" s="1" t="str">
        <f>_xlfn.XLOOKUP(C1400,'Customer_Dim'!$A$2:$A$501,'Customer_Dim'!$D$2:$D$501)</f>
        <v>Male</v>
      </c>
      <c r="S1400" s="1" t="str">
        <f>_xlfn.XLOOKUP(C1400,'Customer_Dim'!$A$2:$A$501,'Customer_Dim'!$L$2:$L$501)</f>
        <v>Middle Age</v>
      </c>
      <c r="T1400" s="1" t="str">
        <f>_xlfn.XLOOKUP(E1400,Store_Dim!$A$2:$A$21,Store_Dim!$C$2:$C$21)</f>
        <v>North</v>
      </c>
      <c r="U1400" s="1" t="str">
        <f>_xlfn.XLOOKUP(E1400,Store_Dim!$A$2:$A$21,Store_Dim!$E$2:$E$21)</f>
        <v>Outlet</v>
      </c>
      <c r="V1400" s="1">
        <f>Table8[[#This Row],[Cost]]*Table8[[#This Row],[Quantity]]</f>
        <v>1789.72</v>
      </c>
      <c r="W1400" s="1">
        <f>Table8[[#This Row],[Total_Amount]]-Table8[[#This Row],[Total Cost]]</f>
        <v>23.35160000000019</v>
      </c>
    </row>
    <row r="1401" spans="1:23" x14ac:dyDescent="0.25">
      <c r="A1401" t="s">
        <v>2057</v>
      </c>
      <c r="B1401" s="3">
        <v>45267</v>
      </c>
      <c r="C1401" t="s">
        <v>1089</v>
      </c>
      <c r="D1401" t="s">
        <v>1818</v>
      </c>
      <c r="E1401" t="s">
        <v>1901</v>
      </c>
      <c r="F1401" s="4">
        <f>IF(ISBLANK(Sales_Fact[[#This Row],[Quantity]]),MEDIAN(Sales_Fact[Quantity]),Sales_Fact[[#This Row],[Quantity]])</f>
        <v>1</v>
      </c>
      <c r="G1401" s="21">
        <f>IF(ISBLANK(Sales_Fact[[#This Row],[Unit_Price]]),MEDIAN(Sales_Fact[Unit_Price]),Sales_Fact[[#This Row],[Unit_Price]])</f>
        <v>758.54</v>
      </c>
      <c r="H1401" s="2">
        <f>IF(ISBLANK(Sales_Fact[[#This Row],[Discount]]),MEDIAN(Sales_Fact[Discount]),Sales_Fact[[#This Row],[Discount]])</f>
        <v>0.28999999999999998</v>
      </c>
      <c r="I1401" t="s">
        <v>1868</v>
      </c>
      <c r="J1401" s="21">
        <f>Sales_Fact[[#This Row],[Quantity2]]*Sales_Fact[[#This Row],[Unit_Price3]]*(1-Sales_Fact[[#This Row],[Discount4]])</f>
        <v>538.5634</v>
      </c>
      <c r="K1401" s="21">
        <f>Sales_Fact[[#This Row],[Quantity2]]*Sales_Fact[[#This Row],[Unit_Price3]]</f>
        <v>758.54</v>
      </c>
      <c r="L1401" s="21">
        <f>Sales_Fact[[#This Row],[Gross Amount]]*Sales_Fact[[#This Row],[Discount4]]</f>
        <v>219.97659999999996</v>
      </c>
      <c r="M1401" s="1" t="str">
        <f>IF(Sales_Fact[[#This Row],[Total_Amount5]]&gt;1000,"High Value","Standard")</f>
        <v>Standard</v>
      </c>
      <c r="N1401" s="1" t="str">
        <f>_xlfn.XLOOKUP(D1401,Product_Dim!$A$2:$A$101,Product_Dim!$B$2:$B$101,"Not Found")</f>
        <v>Face Foundation Kit</v>
      </c>
      <c r="O1401" s="1" t="str">
        <f>_xlfn.XLOOKUP(D1401,Product_Dim!$A$2:$A$101,Product_Dim!$C$2:$C$101)</f>
        <v>Beauty</v>
      </c>
      <c r="P1401" s="1">
        <f>_xlfn.XLOOKUP(D1401,Product_Dim!$A$2:$A$101,Product_Dim!$H$2:$H$101)</f>
        <v>183.04</v>
      </c>
      <c r="Q1401" s="1" t="str">
        <f>_xlfn.XLOOKUP(C1401,'Customer_Dim'!$A$2:$A$501,'Customer_Dim'!$I$2:$I$501)</f>
        <v>Gold</v>
      </c>
      <c r="R1401" s="1" t="str">
        <f>_xlfn.XLOOKUP(C1401,'Customer_Dim'!$A$2:$A$501,'Customer_Dim'!$D$2:$D$501)</f>
        <v>Male</v>
      </c>
      <c r="S1401" s="1" t="str">
        <f>_xlfn.XLOOKUP(C1401,'Customer_Dim'!$A$2:$A$501,'Customer_Dim'!$L$2:$L$501)</f>
        <v>Middle Age</v>
      </c>
      <c r="T1401" s="1" t="str">
        <f>_xlfn.XLOOKUP(E1401,Store_Dim!$A$2:$A$21,Store_Dim!$C$2:$C$21)</f>
        <v>East</v>
      </c>
      <c r="U1401" s="1" t="str">
        <f>_xlfn.XLOOKUP(E1401,Store_Dim!$A$2:$A$21,Store_Dim!$E$2:$E$21)</f>
        <v>Online</v>
      </c>
      <c r="V1401" s="21">
        <f>Table8[[#This Row],[Cost]]*Table8[[#This Row],[Quantity]]</f>
        <v>183.04</v>
      </c>
      <c r="W1401" s="21">
        <f>Table8[[#This Row],[Total_Amount]]-Table8[[#This Row],[Total Cost]]</f>
        <v>355.52340000000004</v>
      </c>
    </row>
    <row r="1402" spans="1:23" hidden="1" x14ac:dyDescent="0.25">
      <c r="A1402" t="s">
        <v>1916</v>
      </c>
      <c r="B1402" s="3">
        <v>45215</v>
      </c>
      <c r="C1402" t="s">
        <v>1089</v>
      </c>
      <c r="D1402" t="s">
        <v>1788</v>
      </c>
      <c r="E1402" t="s">
        <v>1883</v>
      </c>
      <c r="F1402" s="4">
        <f>IF(ISBLANK(Sales_Fact[[#This Row],[Quantity]]),MEDIAN(Sales_Fact[Quantity]),Sales_Fact[[#This Row],[Quantity]])</f>
        <v>4</v>
      </c>
      <c r="G1402" s="1">
        <f>IF(ISBLANK(Sales_Fact[[#This Row],[Unit_Price]]),MEDIAN(Sales_Fact[Unit_Price]),Sales_Fact[[#This Row],[Unit_Price]])</f>
        <v>643.96</v>
      </c>
      <c r="H1402" s="2">
        <f>IF(ISBLANK(Sales_Fact[[#This Row],[Discount]]),MEDIAN(Sales_Fact[Discount]),Sales_Fact[[#This Row],[Discount]])</f>
        <v>0.16</v>
      </c>
      <c r="I1402" t="s">
        <v>1861</v>
      </c>
      <c r="J1402" s="1">
        <f>Sales_Fact[[#This Row],[Quantity2]]*Sales_Fact[[#This Row],[Unit_Price3]]*(1-Sales_Fact[[#This Row],[Discount4]])</f>
        <v>2163.7056000000002</v>
      </c>
      <c r="K1402" s="1">
        <f>Sales_Fact[[#This Row],[Quantity2]]*Sales_Fact[[#This Row],[Unit_Price3]]</f>
        <v>2575.84</v>
      </c>
      <c r="L1402" s="1">
        <f>Sales_Fact[[#This Row],[Gross Amount]]*Sales_Fact[[#This Row],[Discount4]]</f>
        <v>412.13440000000003</v>
      </c>
      <c r="M1402" s="1" t="str">
        <f>IF(Sales_Fact[[#This Row],[Total_Amount5]]&gt;1000,"High Value","Standard")</f>
        <v>High Value</v>
      </c>
      <c r="N1402" s="1" t="str">
        <f>_xlfn.XLOOKUP(D1402,Product_Dim!$A$2:$A$101,Product_Dim!$B$2:$B$101,"Not Found")</f>
        <v>Decorative Lamp Shade</v>
      </c>
      <c r="O1402" s="1" t="str">
        <f>_xlfn.XLOOKUP(D1402,Product_Dim!$A$2:$A$101,Product_Dim!$C$2:$C$101)</f>
        <v>Home</v>
      </c>
      <c r="P1402" s="1">
        <f>_xlfn.XLOOKUP(D1402,Product_Dim!$A$2:$A$101,Product_Dim!$H$2:$H$101)</f>
        <v>228.53</v>
      </c>
      <c r="Q1402" s="1" t="str">
        <f>_xlfn.XLOOKUP(C1402,'Customer_Dim'!$A$2:$A$501,'Customer_Dim'!$I$2:$I$501)</f>
        <v>Gold</v>
      </c>
      <c r="R1402" s="1" t="str">
        <f>_xlfn.XLOOKUP(C1402,'Customer_Dim'!$A$2:$A$501,'Customer_Dim'!$D$2:$D$501)</f>
        <v>Male</v>
      </c>
      <c r="S1402" s="1" t="str">
        <f>_xlfn.XLOOKUP(C1402,'Customer_Dim'!$A$2:$A$501,'Customer_Dim'!$L$2:$L$501)</f>
        <v>Middle Age</v>
      </c>
      <c r="T1402" s="1" t="str">
        <f>_xlfn.XLOOKUP(E1402,Store_Dim!$A$2:$A$21,Store_Dim!$C$2:$C$21)</f>
        <v>North</v>
      </c>
      <c r="U1402" s="1" t="str">
        <f>_xlfn.XLOOKUP(E1402,Store_Dim!$A$2:$A$21,Store_Dim!$E$2:$E$21)</f>
        <v>Flagship</v>
      </c>
      <c r="V1402" s="1">
        <f>Table8[[#This Row],[Cost]]*Table8[[#This Row],[Quantity]]</f>
        <v>914.12</v>
      </c>
      <c r="W1402" s="1">
        <f>Table8[[#This Row],[Total_Amount]]-Table8[[#This Row],[Total Cost]]</f>
        <v>1249.5856000000003</v>
      </c>
    </row>
    <row r="1403" spans="1:23" hidden="1" x14ac:dyDescent="0.25">
      <c r="A1403" t="s">
        <v>3271</v>
      </c>
      <c r="B1403" s="3">
        <v>45282</v>
      </c>
      <c r="C1403" t="s">
        <v>1092</v>
      </c>
      <c r="D1403" t="s">
        <v>1797</v>
      </c>
      <c r="E1403" t="s">
        <v>1863</v>
      </c>
      <c r="F1403" s="4">
        <f>IF(ISBLANK(Sales_Fact[[#This Row],[Quantity]]),MEDIAN(Sales_Fact[Quantity]),Sales_Fact[[#This Row],[Quantity]])</f>
        <v>1</v>
      </c>
      <c r="G1403" s="1">
        <f>IF(ISBLANK(Sales_Fact[[#This Row],[Unit_Price]]),MEDIAN(Sales_Fact[Unit_Price]),Sales_Fact[[#This Row],[Unit_Price]])</f>
        <v>882.73</v>
      </c>
      <c r="H1403" s="2">
        <f>IF(ISBLANK(Sales_Fact[[#This Row],[Discount]]),MEDIAN(Sales_Fact[Discount]),Sales_Fact[[#This Row],[Discount]])</f>
        <v>0.1</v>
      </c>
      <c r="I1403" t="s">
        <v>1861</v>
      </c>
      <c r="J1403" s="1">
        <f>Sales_Fact[[#This Row],[Quantity2]]*Sales_Fact[[#This Row],[Unit_Price3]]*(1-Sales_Fact[[#This Row],[Discount4]])</f>
        <v>794.45699999999999</v>
      </c>
      <c r="K1403" s="1">
        <f>Sales_Fact[[#This Row],[Quantity2]]*Sales_Fact[[#This Row],[Unit_Price3]]</f>
        <v>882.73</v>
      </c>
      <c r="L1403" s="1">
        <f>Sales_Fact[[#This Row],[Gross Amount]]*Sales_Fact[[#This Row],[Discount4]]</f>
        <v>88.27300000000001</v>
      </c>
      <c r="M1403" s="1" t="str">
        <f>IF(Sales_Fact[[#This Row],[Total_Amount5]]&gt;1000,"High Value","Standard")</f>
        <v>Standard</v>
      </c>
      <c r="N1403" s="1" t="str">
        <f>_xlfn.XLOOKUP(D1403,Product_Dim!$A$2:$A$101,Product_Dim!$B$2:$B$101,"Not Found")</f>
        <v>Fitness Resistance Bands</v>
      </c>
      <c r="O1403" s="1" t="str">
        <f>_xlfn.XLOOKUP(D1403,Product_Dim!$A$2:$A$101,Product_Dim!$C$2:$C$101)</f>
        <v>Sports</v>
      </c>
      <c r="P1403" s="1">
        <f>_xlfn.XLOOKUP(D1403,Product_Dim!$A$2:$A$101,Product_Dim!$H$2:$H$101)</f>
        <v>152.91999999999999</v>
      </c>
      <c r="Q1403" s="1" t="str">
        <f>_xlfn.XLOOKUP(C1403,'Customer_Dim'!$A$2:$A$501,'Customer_Dim'!$I$2:$I$501)</f>
        <v>Bronze</v>
      </c>
      <c r="R1403" s="1" t="str">
        <f>_xlfn.XLOOKUP(C1403,'Customer_Dim'!$A$2:$A$501,'Customer_Dim'!$D$2:$D$501)</f>
        <v>Male</v>
      </c>
      <c r="S1403" s="1" t="str">
        <f>_xlfn.XLOOKUP(C1403,'Customer_Dim'!$A$2:$A$501,'Customer_Dim'!$L$2:$L$501)</f>
        <v>Middle Age</v>
      </c>
      <c r="T1403" s="1" t="str">
        <f>_xlfn.XLOOKUP(E1403,Store_Dim!$A$2:$A$21,Store_Dim!$C$2:$C$21)</f>
        <v>North</v>
      </c>
      <c r="U1403" s="1" t="str">
        <f>_xlfn.XLOOKUP(E1403,Store_Dim!$A$2:$A$21,Store_Dim!$E$2:$E$21)</f>
        <v>Flagship</v>
      </c>
      <c r="V1403" s="1">
        <f>Table8[[#This Row],[Cost]]*Table8[[#This Row],[Quantity]]</f>
        <v>152.91999999999999</v>
      </c>
      <c r="W1403" s="1">
        <f>Table8[[#This Row],[Total_Amount]]-Table8[[#This Row],[Total Cost]]</f>
        <v>641.53700000000003</v>
      </c>
    </row>
    <row r="1404" spans="1:23" hidden="1" x14ac:dyDescent="0.25">
      <c r="A1404" t="s">
        <v>2331</v>
      </c>
      <c r="B1404" s="3">
        <v>45709</v>
      </c>
      <c r="C1404" t="s">
        <v>1092</v>
      </c>
      <c r="D1404" t="s">
        <v>1617</v>
      </c>
      <c r="E1404" t="s">
        <v>1890</v>
      </c>
      <c r="F1404" s="4">
        <f>IF(ISBLANK(Sales_Fact[[#This Row],[Quantity]]),MEDIAN(Sales_Fact[Quantity]),Sales_Fact[[#This Row],[Quantity]])</f>
        <v>2</v>
      </c>
      <c r="G1404" s="1">
        <f>IF(ISBLANK(Sales_Fact[[#This Row],[Unit_Price]]),MEDIAN(Sales_Fact[Unit_Price]),Sales_Fact[[#This Row],[Unit_Price]])</f>
        <v>600.03</v>
      </c>
      <c r="H1404" s="2">
        <f>IF(ISBLANK(Sales_Fact[[#This Row],[Discount]]),MEDIAN(Sales_Fact[Discount]),Sales_Fact[[#This Row],[Discount]])</f>
        <v>0.26</v>
      </c>
      <c r="I1404" t="s">
        <v>1864</v>
      </c>
      <c r="J1404" s="1">
        <f>Sales_Fact[[#This Row],[Quantity2]]*Sales_Fact[[#This Row],[Unit_Price3]]*(1-Sales_Fact[[#This Row],[Discount4]])</f>
        <v>888.0444</v>
      </c>
      <c r="K1404" s="1">
        <f>Sales_Fact[[#This Row],[Quantity2]]*Sales_Fact[[#This Row],[Unit_Price3]]</f>
        <v>1200.06</v>
      </c>
      <c r="L1404" s="1">
        <f>Sales_Fact[[#This Row],[Gross Amount]]*Sales_Fact[[#This Row],[Discount4]]</f>
        <v>312.01560000000001</v>
      </c>
      <c r="M1404" s="1" t="str">
        <f>IF(Sales_Fact[[#This Row],[Total_Amount5]]&gt;1000,"High Value","Standard")</f>
        <v>Standard</v>
      </c>
      <c r="N1404" s="1" t="str">
        <f>_xlfn.XLOOKUP(D1404,Product_Dim!$A$2:$A$101,Product_Dim!$B$2:$B$101,"Not Found")</f>
        <v>Carbon Fiber Tennis Racket</v>
      </c>
      <c r="O1404" s="1" t="str">
        <f>_xlfn.XLOOKUP(D1404,Product_Dim!$A$2:$A$101,Product_Dim!$C$2:$C$101)</f>
        <v>Sports</v>
      </c>
      <c r="P1404" s="1">
        <f>_xlfn.XLOOKUP(D1404,Product_Dim!$A$2:$A$101,Product_Dim!$H$2:$H$101)</f>
        <v>484.62</v>
      </c>
      <c r="Q1404" s="1" t="str">
        <f>_xlfn.XLOOKUP(C1404,'Customer_Dim'!$A$2:$A$501,'Customer_Dim'!$I$2:$I$501)</f>
        <v>Bronze</v>
      </c>
      <c r="R1404" s="1" t="str">
        <f>_xlfn.XLOOKUP(C1404,'Customer_Dim'!$A$2:$A$501,'Customer_Dim'!$D$2:$D$501)</f>
        <v>Male</v>
      </c>
      <c r="S1404" s="1" t="str">
        <f>_xlfn.XLOOKUP(C1404,'Customer_Dim'!$A$2:$A$501,'Customer_Dim'!$L$2:$L$501)</f>
        <v>Middle Age</v>
      </c>
      <c r="T1404" s="1" t="str">
        <f>_xlfn.XLOOKUP(E1404,Store_Dim!$A$2:$A$21,Store_Dim!$C$2:$C$21)</f>
        <v>South</v>
      </c>
      <c r="U1404" s="1" t="str">
        <f>_xlfn.XLOOKUP(E1404,Store_Dim!$A$2:$A$21,Store_Dim!$E$2:$E$21)</f>
        <v>Flagship</v>
      </c>
      <c r="V1404" s="1">
        <f>Table8[[#This Row],[Cost]]*Table8[[#This Row],[Quantity]]</f>
        <v>969.24</v>
      </c>
      <c r="W1404" s="1">
        <f>Table8[[#This Row],[Total_Amount]]-Table8[[#This Row],[Total Cost]]</f>
        <v>-81.195600000000013</v>
      </c>
    </row>
    <row r="1405" spans="1:23" hidden="1" x14ac:dyDescent="0.25">
      <c r="A1405" t="s">
        <v>3047</v>
      </c>
      <c r="B1405" s="3">
        <v>45881</v>
      </c>
      <c r="C1405" t="s">
        <v>1095</v>
      </c>
      <c r="D1405" t="s">
        <v>1821</v>
      </c>
      <c r="E1405" t="s">
        <v>1886</v>
      </c>
      <c r="F1405" s="4">
        <f>IF(ISBLANK(Sales_Fact[[#This Row],[Quantity]]),MEDIAN(Sales_Fact[Quantity]),Sales_Fact[[#This Row],[Quantity]])</f>
        <v>2</v>
      </c>
      <c r="G1405" s="1">
        <f>IF(ISBLANK(Sales_Fact[[#This Row],[Unit_Price]]),MEDIAN(Sales_Fact[Unit_Price]),Sales_Fact[[#This Row],[Unit_Price]])</f>
        <v>628.83000000000004</v>
      </c>
      <c r="H1405" s="2">
        <f>IF(ISBLANK(Sales_Fact[[#This Row],[Discount]]),MEDIAN(Sales_Fact[Discount]),Sales_Fact[[#This Row],[Discount]])</f>
        <v>7.0000000000000007E-2</v>
      </c>
      <c r="I1405" t="s">
        <v>1864</v>
      </c>
      <c r="J1405" s="1">
        <f>Sales_Fact[[#This Row],[Quantity2]]*Sales_Fact[[#This Row],[Unit_Price3]]*(1-Sales_Fact[[#This Row],[Discount4]])</f>
        <v>1169.6238000000001</v>
      </c>
      <c r="K1405" s="1">
        <f>Sales_Fact[[#This Row],[Quantity2]]*Sales_Fact[[#This Row],[Unit_Price3]]</f>
        <v>1257.6600000000001</v>
      </c>
      <c r="L1405" s="1">
        <f>Sales_Fact[[#This Row],[Gross Amount]]*Sales_Fact[[#This Row],[Discount4]]</f>
        <v>88.036200000000008</v>
      </c>
      <c r="M1405" s="1" t="str">
        <f>IF(Sales_Fact[[#This Row],[Total_Amount5]]&gt;1000,"High Value","Standard")</f>
        <v>High Value</v>
      </c>
      <c r="N1405" s="1" t="str">
        <f>_xlfn.XLOOKUP(D1405,Product_Dim!$A$2:$A$101,Product_Dim!$B$2:$B$101,"Not Found")</f>
        <v>Gaming Mouse Pad XL</v>
      </c>
      <c r="O1405" s="1" t="str">
        <f>_xlfn.XLOOKUP(D1405,Product_Dim!$A$2:$A$101,Product_Dim!$C$2:$C$101)</f>
        <v>Electronics</v>
      </c>
      <c r="P1405" s="1">
        <f>_xlfn.XLOOKUP(D1405,Product_Dim!$A$2:$A$101,Product_Dim!$H$2:$H$101)</f>
        <v>340.14</v>
      </c>
      <c r="Q1405" s="1" t="str">
        <f>_xlfn.XLOOKUP(C1405,'Customer_Dim'!$A$2:$A$501,'Customer_Dim'!$I$2:$I$501)</f>
        <v>Platinum</v>
      </c>
      <c r="R1405" s="1" t="str">
        <f>_xlfn.XLOOKUP(C1405,'Customer_Dim'!$A$2:$A$501,'Customer_Dim'!$D$2:$D$501)</f>
        <v>Female</v>
      </c>
      <c r="S1405" s="1" t="str">
        <f>_xlfn.XLOOKUP(C1405,'Customer_Dim'!$A$2:$A$501,'Customer_Dim'!$L$2:$L$501)</f>
        <v>Senior</v>
      </c>
      <c r="T1405" s="1" t="str">
        <f>_xlfn.XLOOKUP(E1405,Store_Dim!$A$2:$A$21,Store_Dim!$C$2:$C$21)</f>
        <v>West</v>
      </c>
      <c r="U1405" s="1" t="str">
        <f>_xlfn.XLOOKUP(E1405,Store_Dim!$A$2:$A$21,Store_Dim!$E$2:$E$21)</f>
        <v>Flagship</v>
      </c>
      <c r="V1405" s="1">
        <f>Table8[[#This Row],[Cost]]*Table8[[#This Row],[Quantity]]</f>
        <v>680.28</v>
      </c>
      <c r="W1405" s="1">
        <f>Table8[[#This Row],[Total_Amount]]-Table8[[#This Row],[Total Cost]]</f>
        <v>489.3438000000001</v>
      </c>
    </row>
    <row r="1406" spans="1:23" hidden="1" x14ac:dyDescent="0.25">
      <c r="A1406" t="s">
        <v>3103</v>
      </c>
      <c r="B1406" s="3">
        <v>45849</v>
      </c>
      <c r="C1406" t="s">
        <v>1095</v>
      </c>
      <c r="D1406" t="s">
        <v>1689</v>
      </c>
      <c r="E1406" t="s">
        <v>1890</v>
      </c>
      <c r="F1406" s="4">
        <f>IF(ISBLANK(Sales_Fact[[#This Row],[Quantity]]),MEDIAN(Sales_Fact[Quantity]),Sales_Fact[[#This Row],[Quantity]])</f>
        <v>3</v>
      </c>
      <c r="G1406" s="1">
        <f>IF(ISBLANK(Sales_Fact[[#This Row],[Unit_Price]]),MEDIAN(Sales_Fact[Unit_Price]),Sales_Fact[[#This Row],[Unit_Price]])</f>
        <v>113.87</v>
      </c>
      <c r="H1406" s="2">
        <f>IF(ISBLANK(Sales_Fact[[#This Row],[Discount]]),MEDIAN(Sales_Fact[Discount]),Sales_Fact[[#This Row],[Discount]])</f>
        <v>0.21</v>
      </c>
      <c r="I1406" t="s">
        <v>1861</v>
      </c>
      <c r="J1406" s="1">
        <f>Sales_Fact[[#This Row],[Quantity2]]*Sales_Fact[[#This Row],[Unit_Price3]]*(1-Sales_Fact[[#This Row],[Discount4]])</f>
        <v>269.87190000000004</v>
      </c>
      <c r="K1406" s="1">
        <f>Sales_Fact[[#This Row],[Quantity2]]*Sales_Fact[[#This Row],[Unit_Price3]]</f>
        <v>341.61</v>
      </c>
      <c r="L1406" s="1">
        <f>Sales_Fact[[#This Row],[Gross Amount]]*Sales_Fact[[#This Row],[Discount4]]</f>
        <v>71.738100000000003</v>
      </c>
      <c r="M1406" s="1" t="str">
        <f>IF(Sales_Fact[[#This Row],[Total_Amount5]]&gt;1000,"High Value","Standard")</f>
        <v>Standard</v>
      </c>
      <c r="N1406" s="1" t="str">
        <f>_xlfn.XLOOKUP(D1406,Product_Dim!$A$2:$A$101,Product_Dim!$B$2:$B$101,"Not Found")</f>
        <v>Men's Winter Jacket</v>
      </c>
      <c r="O1406" s="1" t="str">
        <f>_xlfn.XLOOKUP(D1406,Product_Dim!$A$2:$A$101,Product_Dim!$C$2:$C$101)</f>
        <v>Clothing</v>
      </c>
      <c r="P1406" s="1">
        <f>_xlfn.XLOOKUP(D1406,Product_Dim!$A$2:$A$101,Product_Dim!$H$2:$H$101)</f>
        <v>167.34</v>
      </c>
      <c r="Q1406" s="1" t="str">
        <f>_xlfn.XLOOKUP(C1406,'Customer_Dim'!$A$2:$A$501,'Customer_Dim'!$I$2:$I$501)</f>
        <v>Platinum</v>
      </c>
      <c r="R1406" s="1" t="str">
        <f>_xlfn.XLOOKUP(C1406,'Customer_Dim'!$A$2:$A$501,'Customer_Dim'!$D$2:$D$501)</f>
        <v>Female</v>
      </c>
      <c r="S1406" s="1" t="str">
        <f>_xlfn.XLOOKUP(C1406,'Customer_Dim'!$A$2:$A$501,'Customer_Dim'!$L$2:$L$501)</f>
        <v>Senior</v>
      </c>
      <c r="T1406" s="1" t="str">
        <f>_xlfn.XLOOKUP(E1406,Store_Dim!$A$2:$A$21,Store_Dim!$C$2:$C$21)</f>
        <v>South</v>
      </c>
      <c r="U1406" s="1" t="str">
        <f>_xlfn.XLOOKUP(E1406,Store_Dim!$A$2:$A$21,Store_Dim!$E$2:$E$21)</f>
        <v>Flagship</v>
      </c>
      <c r="V1406" s="1">
        <f>Table8[[#This Row],[Cost]]*Table8[[#This Row],[Quantity]]</f>
        <v>502.02</v>
      </c>
      <c r="W1406" s="1">
        <f>Table8[[#This Row],[Total_Amount]]-Table8[[#This Row],[Total Cost]]</f>
        <v>-232.14809999999994</v>
      </c>
    </row>
    <row r="1407" spans="1:23" hidden="1" x14ac:dyDescent="0.25">
      <c r="A1407" t="s">
        <v>2203</v>
      </c>
      <c r="B1407" s="3">
        <v>45823</v>
      </c>
      <c r="C1407" t="s">
        <v>1095</v>
      </c>
      <c r="D1407" t="s">
        <v>1683</v>
      </c>
      <c r="E1407" t="s">
        <v>1899</v>
      </c>
      <c r="F1407" s="4">
        <f>IF(ISBLANK(Sales_Fact[[#This Row],[Quantity]]),MEDIAN(Sales_Fact[Quantity]),Sales_Fact[[#This Row],[Quantity]])</f>
        <v>4</v>
      </c>
      <c r="G1407" s="1">
        <f>IF(ISBLANK(Sales_Fact[[#This Row],[Unit_Price]]),MEDIAN(Sales_Fact[Unit_Price]),Sales_Fact[[#This Row],[Unit_Price]])</f>
        <v>282.07</v>
      </c>
      <c r="H1407" s="2">
        <f>IF(ISBLANK(Sales_Fact[[#This Row],[Discount]]),MEDIAN(Sales_Fact[Discount]),Sales_Fact[[#This Row],[Discount]])</f>
        <v>0.18</v>
      </c>
      <c r="I1407" t="s">
        <v>1868</v>
      </c>
      <c r="J1407" s="1">
        <f>Sales_Fact[[#This Row],[Quantity2]]*Sales_Fact[[#This Row],[Unit_Price3]]*(1-Sales_Fact[[#This Row],[Discount4]])</f>
        <v>925.18960000000004</v>
      </c>
      <c r="K1407" s="1">
        <f>Sales_Fact[[#This Row],[Quantity2]]*Sales_Fact[[#This Row],[Unit_Price3]]</f>
        <v>1128.28</v>
      </c>
      <c r="L1407" s="1">
        <f>Sales_Fact[[#This Row],[Gross Amount]]*Sales_Fact[[#This Row],[Discount4]]</f>
        <v>203.09039999999999</v>
      </c>
      <c r="M1407" s="1" t="str">
        <f>IF(Sales_Fact[[#This Row],[Total_Amount5]]&gt;1000,"High Value","Standard")</f>
        <v>Standard</v>
      </c>
      <c r="N1407" s="1" t="str">
        <f>_xlfn.XLOOKUP(D1407,Product_Dim!$A$2:$A$101,Product_Dim!$B$2:$B$101,"Not Found")</f>
        <v>Adjustable Jump Rope</v>
      </c>
      <c r="O1407" s="1" t="str">
        <f>_xlfn.XLOOKUP(D1407,Product_Dim!$A$2:$A$101,Product_Dim!$C$2:$C$101)</f>
        <v>Sports</v>
      </c>
      <c r="P1407" s="1">
        <f>_xlfn.XLOOKUP(D1407,Product_Dim!$A$2:$A$101,Product_Dim!$H$2:$H$101)</f>
        <v>167.12</v>
      </c>
      <c r="Q1407" s="1" t="str">
        <f>_xlfn.XLOOKUP(C1407,'Customer_Dim'!$A$2:$A$501,'Customer_Dim'!$I$2:$I$501)</f>
        <v>Platinum</v>
      </c>
      <c r="R1407" s="1" t="str">
        <f>_xlfn.XLOOKUP(C1407,'Customer_Dim'!$A$2:$A$501,'Customer_Dim'!$D$2:$D$501)</f>
        <v>Female</v>
      </c>
      <c r="S1407" s="1" t="str">
        <f>_xlfn.XLOOKUP(C1407,'Customer_Dim'!$A$2:$A$501,'Customer_Dim'!$L$2:$L$501)</f>
        <v>Senior</v>
      </c>
      <c r="T1407" s="1" t="str">
        <f>_xlfn.XLOOKUP(E1407,Store_Dim!$A$2:$A$21,Store_Dim!$C$2:$C$21)</f>
        <v>East</v>
      </c>
      <c r="U1407" s="1" t="str">
        <f>_xlfn.XLOOKUP(E1407,Store_Dim!$A$2:$A$21,Store_Dim!$E$2:$E$21)</f>
        <v>Flagship</v>
      </c>
      <c r="V1407" s="1">
        <f>Table8[[#This Row],[Cost]]*Table8[[#This Row],[Quantity]]</f>
        <v>668.48</v>
      </c>
      <c r="W1407" s="1">
        <f>Table8[[#This Row],[Total_Amount]]-Table8[[#This Row],[Total Cost]]</f>
        <v>256.70960000000002</v>
      </c>
    </row>
    <row r="1408" spans="1:23" hidden="1" x14ac:dyDescent="0.25">
      <c r="A1408" t="s">
        <v>3759</v>
      </c>
      <c r="B1408" s="3">
        <v>45501</v>
      </c>
      <c r="C1408" t="s">
        <v>1095</v>
      </c>
      <c r="D1408" t="s">
        <v>1686</v>
      </c>
      <c r="E1408" t="s">
        <v>1879</v>
      </c>
      <c r="F1408" s="4">
        <f>IF(ISBLANK(Sales_Fact[[#This Row],[Quantity]]),MEDIAN(Sales_Fact[Quantity]),Sales_Fact[[#This Row],[Quantity]])</f>
        <v>3</v>
      </c>
      <c r="G1408" s="1">
        <f>IF(ISBLANK(Sales_Fact[[#This Row],[Unit_Price]]),MEDIAN(Sales_Fact[Unit_Price]),Sales_Fact[[#This Row],[Unit_Price]])</f>
        <v>676.77</v>
      </c>
      <c r="H1408" s="2">
        <f>IF(ISBLANK(Sales_Fact[[#This Row],[Discount]]),MEDIAN(Sales_Fact[Discount]),Sales_Fact[[#This Row],[Discount]])</f>
        <v>0.17</v>
      </c>
      <c r="I1408" t="s">
        <v>1864</v>
      </c>
      <c r="J1408" s="1">
        <f>Sales_Fact[[#This Row],[Quantity2]]*Sales_Fact[[#This Row],[Unit_Price3]]*(1-Sales_Fact[[#This Row],[Discount4]])</f>
        <v>1685.1572999999999</v>
      </c>
      <c r="K1408" s="1">
        <f>Sales_Fact[[#This Row],[Quantity2]]*Sales_Fact[[#This Row],[Unit_Price3]]</f>
        <v>2030.31</v>
      </c>
      <c r="L1408" s="1">
        <f>Sales_Fact[[#This Row],[Gross Amount]]*Sales_Fact[[#This Row],[Discount4]]</f>
        <v>345.15270000000004</v>
      </c>
      <c r="M1408" s="1" t="str">
        <f>IF(Sales_Fact[[#This Row],[Total_Amount5]]&gt;1000,"High Value","Standard")</f>
        <v>High Value</v>
      </c>
      <c r="N1408" s="1" t="str">
        <f>_xlfn.XLOOKUP(D1408,Product_Dim!$A$2:$A$101,Product_Dim!$B$2:$B$101,"Not Found")</f>
        <v>High-Grip Football</v>
      </c>
      <c r="O1408" s="1" t="str">
        <f>_xlfn.XLOOKUP(D1408,Product_Dim!$A$2:$A$101,Product_Dim!$C$2:$C$101)</f>
        <v>Sports</v>
      </c>
      <c r="P1408" s="1">
        <f>_xlfn.XLOOKUP(D1408,Product_Dim!$A$2:$A$101,Product_Dim!$H$2:$H$101)</f>
        <v>318.91000000000003</v>
      </c>
      <c r="Q1408" s="1" t="str">
        <f>_xlfn.XLOOKUP(C1408,'Customer_Dim'!$A$2:$A$501,'Customer_Dim'!$I$2:$I$501)</f>
        <v>Platinum</v>
      </c>
      <c r="R1408" s="1" t="str">
        <f>_xlfn.XLOOKUP(C1408,'Customer_Dim'!$A$2:$A$501,'Customer_Dim'!$D$2:$D$501)</f>
        <v>Female</v>
      </c>
      <c r="S1408" s="1" t="str">
        <f>_xlfn.XLOOKUP(C1408,'Customer_Dim'!$A$2:$A$501,'Customer_Dim'!$L$2:$L$501)</f>
        <v>Senior</v>
      </c>
      <c r="T1408" s="1" t="str">
        <f>_xlfn.XLOOKUP(E1408,Store_Dim!$A$2:$A$21,Store_Dim!$C$2:$C$21)</f>
        <v>East</v>
      </c>
      <c r="U1408" s="1" t="str">
        <f>_xlfn.XLOOKUP(E1408,Store_Dim!$A$2:$A$21,Store_Dim!$E$2:$E$21)</f>
        <v>Flagship</v>
      </c>
      <c r="V1408" s="1">
        <f>Table8[[#This Row],[Cost]]*Table8[[#This Row],[Quantity]]</f>
        <v>956.73</v>
      </c>
      <c r="W1408" s="1">
        <f>Table8[[#This Row],[Total_Amount]]-Table8[[#This Row],[Total Cost]]</f>
        <v>728.42729999999983</v>
      </c>
    </row>
    <row r="1409" spans="1:23" hidden="1" x14ac:dyDescent="0.25">
      <c r="A1409" t="s">
        <v>1867</v>
      </c>
      <c r="B1409" s="3">
        <v>45259</v>
      </c>
      <c r="C1409" t="s">
        <v>1095</v>
      </c>
      <c r="D1409" t="s">
        <v>1779</v>
      </c>
      <c r="E1409" t="s">
        <v>1866</v>
      </c>
      <c r="F1409" s="4">
        <f>IF(ISBLANK(Sales_Fact[[#This Row],[Quantity]]),MEDIAN(Sales_Fact[Quantity]),Sales_Fact[[#This Row],[Quantity]])</f>
        <v>2</v>
      </c>
      <c r="G1409" s="1">
        <f>IF(ISBLANK(Sales_Fact[[#This Row],[Unit_Price]]),MEDIAN(Sales_Fact[Unit_Price]),Sales_Fact[[#This Row],[Unit_Price]])</f>
        <v>362.7</v>
      </c>
      <c r="H1409" s="2">
        <f>IF(ISBLANK(Sales_Fact[[#This Row],[Discount]]),MEDIAN(Sales_Fact[Discount]),Sales_Fact[[#This Row],[Discount]])</f>
        <v>0.09</v>
      </c>
      <c r="I1409" t="s">
        <v>1868</v>
      </c>
      <c r="J1409" s="1">
        <f>Sales_Fact[[#This Row],[Quantity2]]*Sales_Fact[[#This Row],[Unit_Price3]]*(1-Sales_Fact[[#This Row],[Discount4]])</f>
        <v>660.11400000000003</v>
      </c>
      <c r="K1409" s="1">
        <f>Sales_Fact[[#This Row],[Quantity2]]*Sales_Fact[[#This Row],[Unit_Price3]]</f>
        <v>725.4</v>
      </c>
      <c r="L1409" s="1">
        <f>Sales_Fact[[#This Row],[Gross Amount]]*Sales_Fact[[#This Row],[Discount4]]</f>
        <v>65.286000000000001</v>
      </c>
      <c r="M1409" s="1" t="str">
        <f>IF(Sales_Fact[[#This Row],[Total_Amount5]]&gt;1000,"High Value","Standard")</f>
        <v>Standard</v>
      </c>
      <c r="N1409" s="1" t="str">
        <f>_xlfn.XLOOKUP(D1409,Product_Dim!$A$2:$A$101,Product_Dim!$B$2:$B$101,"Not Found")</f>
        <v>Wireless Mouse</v>
      </c>
      <c r="O1409" s="1" t="str">
        <f>_xlfn.XLOOKUP(D1409,Product_Dim!$A$2:$A$101,Product_Dim!$C$2:$C$101)</f>
        <v>Electronics</v>
      </c>
      <c r="P1409" s="1">
        <f>_xlfn.XLOOKUP(D1409,Product_Dim!$A$2:$A$101,Product_Dim!$H$2:$H$101)</f>
        <v>392.89</v>
      </c>
      <c r="Q1409" s="1" t="str">
        <f>_xlfn.XLOOKUP(C1409,'Customer_Dim'!$A$2:$A$501,'Customer_Dim'!$I$2:$I$501)</f>
        <v>Platinum</v>
      </c>
      <c r="R1409" s="1" t="str">
        <f>_xlfn.XLOOKUP(C1409,'Customer_Dim'!$A$2:$A$501,'Customer_Dim'!$D$2:$D$501)</f>
        <v>Female</v>
      </c>
      <c r="S1409" s="1" t="str">
        <f>_xlfn.XLOOKUP(C1409,'Customer_Dim'!$A$2:$A$501,'Customer_Dim'!$L$2:$L$501)</f>
        <v>Senior</v>
      </c>
      <c r="T1409" s="1" t="str">
        <f>_xlfn.XLOOKUP(E1409,Store_Dim!$A$2:$A$21,Store_Dim!$C$2:$C$21)</f>
        <v>West</v>
      </c>
      <c r="U1409" s="1" t="str">
        <f>_xlfn.XLOOKUP(E1409,Store_Dim!$A$2:$A$21,Store_Dim!$E$2:$E$21)</f>
        <v>Online</v>
      </c>
      <c r="V1409" s="1">
        <f>Table8[[#This Row],[Cost]]*Table8[[#This Row],[Quantity]]</f>
        <v>785.78</v>
      </c>
      <c r="W1409" s="1">
        <f>Table8[[#This Row],[Total_Amount]]-Table8[[#This Row],[Total Cost]]</f>
        <v>-125.66599999999994</v>
      </c>
    </row>
    <row r="1410" spans="1:23" hidden="1" x14ac:dyDescent="0.25">
      <c r="A1410" t="s">
        <v>3200</v>
      </c>
      <c r="B1410" s="3">
        <v>45576</v>
      </c>
      <c r="C1410" t="s">
        <v>1095</v>
      </c>
      <c r="D1410" t="s">
        <v>1644</v>
      </c>
      <c r="E1410" t="s">
        <v>1866</v>
      </c>
      <c r="F1410" s="4">
        <f>IF(ISBLANK(Sales_Fact[[#This Row],[Quantity]]),MEDIAN(Sales_Fact[Quantity]),Sales_Fact[[#This Row],[Quantity]])</f>
        <v>1</v>
      </c>
      <c r="G1410" s="1">
        <f>IF(ISBLANK(Sales_Fact[[#This Row],[Unit_Price]]),MEDIAN(Sales_Fact[Unit_Price]),Sales_Fact[[#This Row],[Unit_Price]])</f>
        <v>908.5</v>
      </c>
      <c r="H1410" s="2">
        <f>IF(ISBLANK(Sales_Fact[[#This Row],[Discount]]),MEDIAN(Sales_Fact[Discount]),Sales_Fact[[#This Row],[Discount]])</f>
        <v>0.2</v>
      </c>
      <c r="I1410" t="s">
        <v>1868</v>
      </c>
      <c r="J1410" s="1">
        <f>Sales_Fact[[#This Row],[Quantity2]]*Sales_Fact[[#This Row],[Unit_Price3]]*(1-Sales_Fact[[#This Row],[Discount4]])</f>
        <v>726.80000000000007</v>
      </c>
      <c r="K1410" s="1">
        <f>Sales_Fact[[#This Row],[Quantity2]]*Sales_Fact[[#This Row],[Unit_Price3]]</f>
        <v>908.5</v>
      </c>
      <c r="L1410" s="1">
        <f>Sales_Fact[[#This Row],[Gross Amount]]*Sales_Fact[[#This Row],[Discount4]]</f>
        <v>181.70000000000002</v>
      </c>
      <c r="M1410" s="1" t="str">
        <f>IF(Sales_Fact[[#This Row],[Total_Amount5]]&gt;1000,"High Value","Standard")</f>
        <v>Standard</v>
      </c>
      <c r="N1410" s="1" t="str">
        <f>_xlfn.XLOOKUP(D1410,Product_Dim!$A$2:$A$101,Product_Dim!$B$2:$B$101,"Not Found")</f>
        <v>Basketball</v>
      </c>
      <c r="O1410" s="1" t="str">
        <f>_xlfn.XLOOKUP(D1410,Product_Dim!$A$2:$A$101,Product_Dim!$C$2:$C$101)</f>
        <v>Sports</v>
      </c>
      <c r="P1410" s="1">
        <f>_xlfn.XLOOKUP(D1410,Product_Dim!$A$2:$A$101,Product_Dim!$H$2:$H$101)</f>
        <v>204.39</v>
      </c>
      <c r="Q1410" s="1" t="str">
        <f>_xlfn.XLOOKUP(C1410,'Customer_Dim'!$A$2:$A$501,'Customer_Dim'!$I$2:$I$501)</f>
        <v>Platinum</v>
      </c>
      <c r="R1410" s="1" t="str">
        <f>_xlfn.XLOOKUP(C1410,'Customer_Dim'!$A$2:$A$501,'Customer_Dim'!$D$2:$D$501)</f>
        <v>Female</v>
      </c>
      <c r="S1410" s="1" t="str">
        <f>_xlfn.XLOOKUP(C1410,'Customer_Dim'!$A$2:$A$501,'Customer_Dim'!$L$2:$L$501)</f>
        <v>Senior</v>
      </c>
      <c r="T1410" s="1" t="str">
        <f>_xlfn.XLOOKUP(E1410,Store_Dim!$A$2:$A$21,Store_Dim!$C$2:$C$21)</f>
        <v>West</v>
      </c>
      <c r="U1410" s="1" t="str">
        <f>_xlfn.XLOOKUP(E1410,Store_Dim!$A$2:$A$21,Store_Dim!$E$2:$E$21)</f>
        <v>Online</v>
      </c>
      <c r="V1410" s="1">
        <f>Table8[[#This Row],[Cost]]*Table8[[#This Row],[Quantity]]</f>
        <v>204.39</v>
      </c>
      <c r="W1410" s="1">
        <f>Table8[[#This Row],[Total_Amount]]-Table8[[#This Row],[Total Cost]]</f>
        <v>522.41000000000008</v>
      </c>
    </row>
    <row r="1411" spans="1:23" hidden="1" x14ac:dyDescent="0.25">
      <c r="A1411" t="s">
        <v>3681</v>
      </c>
      <c r="B1411" s="3">
        <v>45222</v>
      </c>
      <c r="C1411" t="s">
        <v>1098</v>
      </c>
      <c r="D1411" t="s">
        <v>1629</v>
      </c>
      <c r="E1411" t="s">
        <v>1866</v>
      </c>
      <c r="F1411" s="4">
        <f>IF(ISBLANK(Sales_Fact[[#This Row],[Quantity]]),MEDIAN(Sales_Fact[Quantity]),Sales_Fact[[#This Row],[Quantity]])</f>
        <v>2</v>
      </c>
      <c r="G1411" s="1">
        <f>IF(ISBLANK(Sales_Fact[[#This Row],[Unit_Price]]),MEDIAN(Sales_Fact[Unit_Price]),Sales_Fact[[#This Row],[Unit_Price]])</f>
        <v>795.37</v>
      </c>
      <c r="H1411" s="2">
        <f>IF(ISBLANK(Sales_Fact[[#This Row],[Discount]]),MEDIAN(Sales_Fact[Discount]),Sales_Fact[[#This Row],[Discount]])</f>
        <v>0.2</v>
      </c>
      <c r="I1411" t="s">
        <v>1868</v>
      </c>
      <c r="J1411" s="1">
        <f>Sales_Fact[[#This Row],[Quantity2]]*Sales_Fact[[#This Row],[Unit_Price3]]*(1-Sales_Fact[[#This Row],[Discount4]])</f>
        <v>1272.5920000000001</v>
      </c>
      <c r="K1411" s="1">
        <f>Sales_Fact[[#This Row],[Quantity2]]*Sales_Fact[[#This Row],[Unit_Price3]]</f>
        <v>1590.74</v>
      </c>
      <c r="L1411" s="1">
        <f>Sales_Fact[[#This Row],[Gross Amount]]*Sales_Fact[[#This Row],[Discount4]]</f>
        <v>318.14800000000002</v>
      </c>
      <c r="M1411" s="1" t="str">
        <f>IF(Sales_Fact[[#This Row],[Total_Amount5]]&gt;1000,"High Value","Standard")</f>
        <v>High Value</v>
      </c>
      <c r="N1411" s="1" t="str">
        <f>_xlfn.XLOOKUP(D1411,Product_Dim!$A$2:$A$101,Product_Dim!$B$2:$B$101,"Not Found")</f>
        <v>Wireless Bluetooth Speaker</v>
      </c>
      <c r="O1411" s="1" t="str">
        <f>_xlfn.XLOOKUP(D1411,Product_Dim!$A$2:$A$101,Product_Dim!$C$2:$C$101)</f>
        <v>Electronics</v>
      </c>
      <c r="P1411" s="1">
        <f>_xlfn.XLOOKUP(D1411,Product_Dim!$A$2:$A$101,Product_Dim!$H$2:$H$101)</f>
        <v>322.41000000000003</v>
      </c>
      <c r="Q1411" s="1" t="str">
        <f>_xlfn.XLOOKUP(C1411,'Customer_Dim'!$A$2:$A$501,'Customer_Dim'!$I$2:$I$501)</f>
        <v>Gold</v>
      </c>
      <c r="R1411" s="1" t="str">
        <f>_xlfn.XLOOKUP(C1411,'Customer_Dim'!$A$2:$A$501,'Customer_Dim'!$D$2:$D$501)</f>
        <v>Female</v>
      </c>
      <c r="S1411" s="1" t="str">
        <f>_xlfn.XLOOKUP(C1411,'Customer_Dim'!$A$2:$A$501,'Customer_Dim'!$L$2:$L$501)</f>
        <v>Middle Age</v>
      </c>
      <c r="T1411" s="1" t="str">
        <f>_xlfn.XLOOKUP(E1411,Store_Dim!$A$2:$A$21,Store_Dim!$C$2:$C$21)</f>
        <v>West</v>
      </c>
      <c r="U1411" s="1" t="str">
        <f>_xlfn.XLOOKUP(E1411,Store_Dim!$A$2:$A$21,Store_Dim!$E$2:$E$21)</f>
        <v>Online</v>
      </c>
      <c r="V1411" s="1">
        <f>Table8[[#This Row],[Cost]]*Table8[[#This Row],[Quantity]]</f>
        <v>644.82000000000005</v>
      </c>
      <c r="W1411" s="1">
        <f>Table8[[#This Row],[Total_Amount]]-Table8[[#This Row],[Total Cost]]</f>
        <v>627.77200000000005</v>
      </c>
    </row>
    <row r="1412" spans="1:23" hidden="1" x14ac:dyDescent="0.25">
      <c r="A1412" t="s">
        <v>2689</v>
      </c>
      <c r="B1412" s="3">
        <v>45277</v>
      </c>
      <c r="C1412" t="s">
        <v>1098</v>
      </c>
      <c r="D1412" t="s">
        <v>1770</v>
      </c>
      <c r="E1412" t="s">
        <v>1872</v>
      </c>
      <c r="F1412" s="4">
        <f>IF(ISBLANK(Sales_Fact[[#This Row],[Quantity]]),MEDIAN(Sales_Fact[Quantity]),Sales_Fact[[#This Row],[Quantity]])</f>
        <v>2</v>
      </c>
      <c r="G1412" s="1">
        <f>IF(ISBLANK(Sales_Fact[[#This Row],[Unit_Price]]),MEDIAN(Sales_Fact[Unit_Price]),Sales_Fact[[#This Row],[Unit_Price]])</f>
        <v>326.85000000000002</v>
      </c>
      <c r="H1412" s="2">
        <f>IF(ISBLANK(Sales_Fact[[#This Row],[Discount]]),MEDIAN(Sales_Fact[Discount]),Sales_Fact[[#This Row],[Discount]])</f>
        <v>0.17</v>
      </c>
      <c r="I1412" t="s">
        <v>1868</v>
      </c>
      <c r="J1412" s="1">
        <f>Sales_Fact[[#This Row],[Quantity2]]*Sales_Fact[[#This Row],[Unit_Price3]]*(1-Sales_Fact[[#This Row],[Discount4]])</f>
        <v>542.57100000000003</v>
      </c>
      <c r="K1412" s="1">
        <f>Sales_Fact[[#This Row],[Quantity2]]*Sales_Fact[[#This Row],[Unit_Price3]]</f>
        <v>653.70000000000005</v>
      </c>
      <c r="L1412" s="1">
        <f>Sales_Fact[[#This Row],[Gross Amount]]*Sales_Fact[[#This Row],[Discount4]]</f>
        <v>111.12900000000002</v>
      </c>
      <c r="M1412" s="1" t="str">
        <f>IF(Sales_Fact[[#This Row],[Total_Amount5]]&gt;1000,"High Value","Standard")</f>
        <v>Standard</v>
      </c>
      <c r="N1412" s="1" t="str">
        <f>_xlfn.XLOOKUP(D1412,Product_Dim!$A$2:$A$101,Product_Dim!$B$2:$B$101,"Not Found")</f>
        <v>Shin Guards – Adult</v>
      </c>
      <c r="O1412" s="1" t="str">
        <f>_xlfn.XLOOKUP(D1412,Product_Dim!$A$2:$A$101,Product_Dim!$C$2:$C$101)</f>
        <v>Sports</v>
      </c>
      <c r="P1412" s="1">
        <f>_xlfn.XLOOKUP(D1412,Product_Dim!$A$2:$A$101,Product_Dim!$H$2:$H$101)</f>
        <v>107.06</v>
      </c>
      <c r="Q1412" s="1" t="str">
        <f>_xlfn.XLOOKUP(C1412,'Customer_Dim'!$A$2:$A$501,'Customer_Dim'!$I$2:$I$501)</f>
        <v>Gold</v>
      </c>
      <c r="R1412" s="1" t="str">
        <f>_xlfn.XLOOKUP(C1412,'Customer_Dim'!$A$2:$A$501,'Customer_Dim'!$D$2:$D$501)</f>
        <v>Female</v>
      </c>
      <c r="S1412" s="1" t="str">
        <f>_xlfn.XLOOKUP(C1412,'Customer_Dim'!$A$2:$A$501,'Customer_Dim'!$L$2:$L$501)</f>
        <v>Middle Age</v>
      </c>
      <c r="T1412" s="1" t="str">
        <f>_xlfn.XLOOKUP(E1412,Store_Dim!$A$2:$A$21,Store_Dim!$C$2:$C$21)</f>
        <v>South</v>
      </c>
      <c r="U1412" s="1" t="str">
        <f>_xlfn.XLOOKUP(E1412,Store_Dim!$A$2:$A$21,Store_Dim!$E$2:$E$21)</f>
        <v>Online</v>
      </c>
      <c r="V1412" s="1">
        <f>Table8[[#This Row],[Cost]]*Table8[[#This Row],[Quantity]]</f>
        <v>214.12</v>
      </c>
      <c r="W1412" s="1">
        <f>Table8[[#This Row],[Total_Amount]]-Table8[[#This Row],[Total Cost]]</f>
        <v>328.45100000000002</v>
      </c>
    </row>
    <row r="1413" spans="1:23" x14ac:dyDescent="0.25">
      <c r="A1413" t="s">
        <v>2972</v>
      </c>
      <c r="B1413" s="3">
        <v>45330</v>
      </c>
      <c r="C1413" t="s">
        <v>1098</v>
      </c>
      <c r="D1413" t="s">
        <v>1918</v>
      </c>
      <c r="E1413" t="s">
        <v>1886</v>
      </c>
      <c r="F1413" s="4">
        <f>IF(ISBLANK(Sales_Fact[[#This Row],[Quantity]]),MEDIAN(Sales_Fact[Quantity]),Sales_Fact[[#This Row],[Quantity]])</f>
        <v>3</v>
      </c>
      <c r="G1413" s="21">
        <f>IF(ISBLANK(Sales_Fact[[#This Row],[Unit_Price]]),MEDIAN(Sales_Fact[Unit_Price]),Sales_Fact[[#This Row],[Unit_Price]])</f>
        <v>169.43</v>
      </c>
      <c r="H1413" s="2">
        <f>IF(ISBLANK(Sales_Fact[[#This Row],[Discount]]),MEDIAN(Sales_Fact[Discount]),Sales_Fact[[#This Row],[Discount]])</f>
        <v>0.19</v>
      </c>
      <c r="I1413" t="s">
        <v>1864</v>
      </c>
      <c r="J1413" s="21">
        <f>Sales_Fact[[#This Row],[Quantity2]]*Sales_Fact[[#This Row],[Unit_Price3]]*(1-Sales_Fact[[#This Row],[Discount4]])</f>
        <v>411.71490000000006</v>
      </c>
      <c r="K1413" s="21">
        <f>Sales_Fact[[#This Row],[Quantity2]]*Sales_Fact[[#This Row],[Unit_Price3]]</f>
        <v>508.29</v>
      </c>
      <c r="L1413" s="21">
        <f>Sales_Fact[[#This Row],[Gross Amount]]*Sales_Fact[[#This Row],[Discount4]]</f>
        <v>96.575100000000006</v>
      </c>
      <c r="M1413" s="1" t="str">
        <f>IF(Sales_Fact[[#This Row],[Total_Amount5]]&gt;1000,"High Value","Standard")</f>
        <v>Standard</v>
      </c>
      <c r="N1413" s="1" t="str">
        <f>_xlfn.XLOOKUP(D1413,Product_Dim!$A$2:$A$101,Product_Dim!$B$2:$B$101,"Not Found")</f>
        <v>Beard Grooming Kit</v>
      </c>
      <c r="O1413" s="1" t="str">
        <f>_xlfn.XLOOKUP(D1413,Product_Dim!$A$2:$A$101,Product_Dim!$C$2:$C$101)</f>
        <v>Beauty</v>
      </c>
      <c r="P1413" s="1">
        <f>_xlfn.XLOOKUP(D1413,Product_Dim!$A$2:$A$101,Product_Dim!$H$2:$H$101)</f>
        <v>337.42</v>
      </c>
      <c r="Q1413" s="1" t="str">
        <f>_xlfn.XLOOKUP(C1413,'Customer_Dim'!$A$2:$A$501,'Customer_Dim'!$I$2:$I$501)</f>
        <v>Gold</v>
      </c>
      <c r="R1413" s="1" t="str">
        <f>_xlfn.XLOOKUP(C1413,'Customer_Dim'!$A$2:$A$501,'Customer_Dim'!$D$2:$D$501)</f>
        <v>Female</v>
      </c>
      <c r="S1413" s="1" t="str">
        <f>_xlfn.XLOOKUP(C1413,'Customer_Dim'!$A$2:$A$501,'Customer_Dim'!$L$2:$L$501)</f>
        <v>Middle Age</v>
      </c>
      <c r="T1413" s="1" t="str">
        <f>_xlfn.XLOOKUP(E1413,Store_Dim!$A$2:$A$21,Store_Dim!$C$2:$C$21)</f>
        <v>West</v>
      </c>
      <c r="U1413" s="1" t="str">
        <f>_xlfn.XLOOKUP(E1413,Store_Dim!$A$2:$A$21,Store_Dim!$E$2:$E$21)</f>
        <v>Flagship</v>
      </c>
      <c r="V1413" s="21">
        <f>Table8[[#This Row],[Cost]]*Table8[[#This Row],[Quantity]]</f>
        <v>1012.26</v>
      </c>
      <c r="W1413" s="21">
        <f>Table8[[#This Row],[Total_Amount]]-Table8[[#This Row],[Total Cost]]</f>
        <v>-600.54509999999993</v>
      </c>
    </row>
    <row r="1414" spans="1:23" hidden="1" x14ac:dyDescent="0.25">
      <c r="A1414" t="s">
        <v>2302</v>
      </c>
      <c r="B1414" s="3">
        <v>45633</v>
      </c>
      <c r="C1414" t="s">
        <v>1098</v>
      </c>
      <c r="D1414" t="s">
        <v>1665</v>
      </c>
      <c r="E1414" t="s">
        <v>1863</v>
      </c>
      <c r="F1414" s="4">
        <f>IF(ISBLANK(Sales_Fact[[#This Row],[Quantity]]),MEDIAN(Sales_Fact[Quantity]),Sales_Fact[[#This Row],[Quantity]])</f>
        <v>1</v>
      </c>
      <c r="G1414" s="1">
        <f>IF(ISBLANK(Sales_Fact[[#This Row],[Unit_Price]]),MEDIAN(Sales_Fact[Unit_Price]),Sales_Fact[[#This Row],[Unit_Price]])</f>
        <v>254.47</v>
      </c>
      <c r="H1414" s="2">
        <f>IF(ISBLANK(Sales_Fact[[#This Row],[Discount]]),MEDIAN(Sales_Fact[Discount]),Sales_Fact[[#This Row],[Discount]])</f>
        <v>0.1</v>
      </c>
      <c r="I1414" t="s">
        <v>1864</v>
      </c>
      <c r="J1414" s="1">
        <f>Sales_Fact[[#This Row],[Quantity2]]*Sales_Fact[[#This Row],[Unit_Price3]]*(1-Sales_Fact[[#This Row],[Discount4]])</f>
        <v>229.023</v>
      </c>
      <c r="K1414" s="1">
        <f>Sales_Fact[[#This Row],[Quantity2]]*Sales_Fact[[#This Row],[Unit_Price3]]</f>
        <v>254.47</v>
      </c>
      <c r="L1414" s="1">
        <f>Sales_Fact[[#This Row],[Gross Amount]]*Sales_Fact[[#This Row],[Discount4]]</f>
        <v>25.447000000000003</v>
      </c>
      <c r="M1414" s="1" t="str">
        <f>IF(Sales_Fact[[#This Row],[Total_Amount5]]&gt;1000,"High Value","Standard")</f>
        <v>Standard</v>
      </c>
      <c r="N1414" s="1" t="str">
        <f>_xlfn.XLOOKUP(D1414,Product_Dim!$A$2:$A$101,Product_Dim!$B$2:$B$101,"Not Found")</f>
        <v>Sports Water Hydration Pack</v>
      </c>
      <c r="O1414" s="1" t="str">
        <f>_xlfn.XLOOKUP(D1414,Product_Dim!$A$2:$A$101,Product_Dim!$C$2:$C$101)</f>
        <v>Sports</v>
      </c>
      <c r="P1414" s="1">
        <f>_xlfn.XLOOKUP(D1414,Product_Dim!$A$2:$A$101,Product_Dim!$H$2:$H$101)</f>
        <v>135.61000000000001</v>
      </c>
      <c r="Q1414" s="1" t="str">
        <f>_xlfn.XLOOKUP(C1414,'Customer_Dim'!$A$2:$A$501,'Customer_Dim'!$I$2:$I$501)</f>
        <v>Gold</v>
      </c>
      <c r="R1414" s="1" t="str">
        <f>_xlfn.XLOOKUP(C1414,'Customer_Dim'!$A$2:$A$501,'Customer_Dim'!$D$2:$D$501)</f>
        <v>Female</v>
      </c>
      <c r="S1414" s="1" t="str">
        <f>_xlfn.XLOOKUP(C1414,'Customer_Dim'!$A$2:$A$501,'Customer_Dim'!$L$2:$L$501)</f>
        <v>Middle Age</v>
      </c>
      <c r="T1414" s="1" t="str">
        <f>_xlfn.XLOOKUP(E1414,Store_Dim!$A$2:$A$21,Store_Dim!$C$2:$C$21)</f>
        <v>North</v>
      </c>
      <c r="U1414" s="1" t="str">
        <f>_xlfn.XLOOKUP(E1414,Store_Dim!$A$2:$A$21,Store_Dim!$E$2:$E$21)</f>
        <v>Flagship</v>
      </c>
      <c r="V1414" s="1">
        <f>Table8[[#This Row],[Cost]]*Table8[[#This Row],[Quantity]]</f>
        <v>135.61000000000001</v>
      </c>
      <c r="W1414" s="1">
        <f>Table8[[#This Row],[Total_Amount]]-Table8[[#This Row],[Total Cost]]</f>
        <v>93.412999999999982</v>
      </c>
    </row>
    <row r="1415" spans="1:23" hidden="1" x14ac:dyDescent="0.25">
      <c r="A1415" t="s">
        <v>2275</v>
      </c>
      <c r="B1415" s="3">
        <v>45233</v>
      </c>
      <c r="C1415" t="s">
        <v>1098</v>
      </c>
      <c r="D1415" t="s">
        <v>1662</v>
      </c>
      <c r="E1415" t="s">
        <v>1872</v>
      </c>
      <c r="F1415" s="4">
        <f>IF(ISBLANK(Sales_Fact[[#This Row],[Quantity]]),MEDIAN(Sales_Fact[Quantity]),Sales_Fact[[#This Row],[Quantity]])</f>
        <v>4</v>
      </c>
      <c r="G1415" s="1">
        <f>IF(ISBLANK(Sales_Fact[[#This Row],[Unit_Price]]),MEDIAN(Sales_Fact[Unit_Price]),Sales_Fact[[#This Row],[Unit_Price]])</f>
        <v>627.73</v>
      </c>
      <c r="H1415" s="2">
        <f>IF(ISBLANK(Sales_Fact[[#This Row],[Discount]]),MEDIAN(Sales_Fact[Discount]),Sales_Fact[[#This Row],[Discount]])</f>
        <v>0.11</v>
      </c>
      <c r="I1415" t="s">
        <v>1864</v>
      </c>
      <c r="J1415" s="1">
        <f>Sales_Fact[[#This Row],[Quantity2]]*Sales_Fact[[#This Row],[Unit_Price3]]*(1-Sales_Fact[[#This Row],[Discount4]])</f>
        <v>2234.7188000000001</v>
      </c>
      <c r="K1415" s="1">
        <f>Sales_Fact[[#This Row],[Quantity2]]*Sales_Fact[[#This Row],[Unit_Price3]]</f>
        <v>2510.92</v>
      </c>
      <c r="L1415" s="1">
        <f>Sales_Fact[[#This Row],[Gross Amount]]*Sales_Fact[[#This Row],[Discount4]]</f>
        <v>276.20120000000003</v>
      </c>
      <c r="M1415" s="1" t="str">
        <f>IF(Sales_Fact[[#This Row],[Total_Amount5]]&gt;1000,"High Value","Standard")</f>
        <v>High Value</v>
      </c>
      <c r="N1415" s="1" t="str">
        <f>_xlfn.XLOOKUP(D1415,Product_Dim!$A$2:$A$101,Product_Dim!$B$2:$B$101,"Not Found")</f>
        <v>Men's Casual Sneakers</v>
      </c>
      <c r="O1415" s="1" t="str">
        <f>_xlfn.XLOOKUP(D1415,Product_Dim!$A$2:$A$101,Product_Dim!$C$2:$C$101)</f>
        <v>Clothing</v>
      </c>
      <c r="P1415" s="1">
        <f>_xlfn.XLOOKUP(D1415,Product_Dim!$A$2:$A$101,Product_Dim!$H$2:$H$101)</f>
        <v>353.47</v>
      </c>
      <c r="Q1415" s="1" t="str">
        <f>_xlfn.XLOOKUP(C1415,'Customer_Dim'!$A$2:$A$501,'Customer_Dim'!$I$2:$I$501)</f>
        <v>Gold</v>
      </c>
      <c r="R1415" s="1" t="str">
        <f>_xlfn.XLOOKUP(C1415,'Customer_Dim'!$A$2:$A$501,'Customer_Dim'!$D$2:$D$501)</f>
        <v>Female</v>
      </c>
      <c r="S1415" s="1" t="str">
        <f>_xlfn.XLOOKUP(C1415,'Customer_Dim'!$A$2:$A$501,'Customer_Dim'!$L$2:$L$501)</f>
        <v>Middle Age</v>
      </c>
      <c r="T1415" s="1" t="str">
        <f>_xlfn.XLOOKUP(E1415,Store_Dim!$A$2:$A$21,Store_Dim!$C$2:$C$21)</f>
        <v>South</v>
      </c>
      <c r="U1415" s="1" t="str">
        <f>_xlfn.XLOOKUP(E1415,Store_Dim!$A$2:$A$21,Store_Dim!$E$2:$E$21)</f>
        <v>Online</v>
      </c>
      <c r="V1415" s="1">
        <f>Table8[[#This Row],[Cost]]*Table8[[#This Row],[Quantity]]</f>
        <v>1413.88</v>
      </c>
      <c r="W1415" s="1">
        <f>Table8[[#This Row],[Total_Amount]]-Table8[[#This Row],[Total Cost]]</f>
        <v>820.83879999999999</v>
      </c>
    </row>
    <row r="1416" spans="1:23" hidden="1" x14ac:dyDescent="0.25">
      <c r="A1416" t="s">
        <v>2752</v>
      </c>
      <c r="B1416" s="3">
        <v>45428</v>
      </c>
      <c r="C1416" t="s">
        <v>1101</v>
      </c>
      <c r="D1416" t="s">
        <v>1650</v>
      </c>
      <c r="E1416" t="s">
        <v>1901</v>
      </c>
      <c r="F1416" s="4">
        <f>IF(ISBLANK(Sales_Fact[[#This Row],[Quantity]]),MEDIAN(Sales_Fact[Quantity]),Sales_Fact[[#This Row],[Quantity]])</f>
        <v>4</v>
      </c>
      <c r="G1416" s="1">
        <f>IF(ISBLANK(Sales_Fact[[#This Row],[Unit_Price]]),MEDIAN(Sales_Fact[Unit_Price]),Sales_Fact[[#This Row],[Unit_Price]])</f>
        <v>327.25</v>
      </c>
      <c r="H1416" s="2">
        <f>IF(ISBLANK(Sales_Fact[[#This Row],[Discount]]),MEDIAN(Sales_Fact[Discount]),Sales_Fact[[#This Row],[Discount]])</f>
        <v>0.13</v>
      </c>
      <c r="I1416" t="s">
        <v>1861</v>
      </c>
      <c r="J1416" s="1">
        <f>Sales_Fact[[#This Row],[Quantity2]]*Sales_Fact[[#This Row],[Unit_Price3]]*(1-Sales_Fact[[#This Row],[Discount4]])</f>
        <v>1138.83</v>
      </c>
      <c r="K1416" s="1">
        <f>Sales_Fact[[#This Row],[Quantity2]]*Sales_Fact[[#This Row],[Unit_Price3]]</f>
        <v>1309</v>
      </c>
      <c r="L1416" s="1">
        <f>Sales_Fact[[#This Row],[Gross Amount]]*Sales_Fact[[#This Row],[Discount4]]</f>
        <v>170.17000000000002</v>
      </c>
      <c r="M1416" s="1" t="str">
        <f>IF(Sales_Fact[[#This Row],[Total_Amount5]]&gt;1000,"High Value","Standard")</f>
        <v>High Value</v>
      </c>
      <c r="N1416" s="1" t="str">
        <f>_xlfn.XLOOKUP(D1416,Product_Dim!$A$2:$A$101,Product_Dim!$B$2:$B$101,"Not Found")</f>
        <v>Modern Wall Clock</v>
      </c>
      <c r="O1416" s="1" t="str">
        <f>_xlfn.XLOOKUP(D1416,Product_Dim!$A$2:$A$101,Product_Dim!$C$2:$C$101)</f>
        <v>Home</v>
      </c>
      <c r="P1416" s="1">
        <f>_xlfn.XLOOKUP(D1416,Product_Dim!$A$2:$A$101,Product_Dim!$H$2:$H$101)</f>
        <v>179.77</v>
      </c>
      <c r="Q1416" s="1" t="str">
        <f>_xlfn.XLOOKUP(C1416,'Customer_Dim'!$A$2:$A$501,'Customer_Dim'!$I$2:$I$501)</f>
        <v>Silver</v>
      </c>
      <c r="R1416" s="1" t="str">
        <f>_xlfn.XLOOKUP(C1416,'Customer_Dim'!$A$2:$A$501,'Customer_Dim'!$D$2:$D$501)</f>
        <v>Male</v>
      </c>
      <c r="S1416" s="1" t="str">
        <f>_xlfn.XLOOKUP(C1416,'Customer_Dim'!$A$2:$A$501,'Customer_Dim'!$L$2:$L$501)</f>
        <v>Senior</v>
      </c>
      <c r="T1416" s="1" t="str">
        <f>_xlfn.XLOOKUP(E1416,Store_Dim!$A$2:$A$21,Store_Dim!$C$2:$C$21)</f>
        <v>East</v>
      </c>
      <c r="U1416" s="1" t="str">
        <f>_xlfn.XLOOKUP(E1416,Store_Dim!$A$2:$A$21,Store_Dim!$E$2:$E$21)</f>
        <v>Online</v>
      </c>
      <c r="V1416" s="1">
        <f>Table8[[#This Row],[Cost]]*Table8[[#This Row],[Quantity]]</f>
        <v>719.08</v>
      </c>
      <c r="W1416" s="1">
        <f>Table8[[#This Row],[Total_Amount]]-Table8[[#This Row],[Total Cost]]</f>
        <v>419.74999999999989</v>
      </c>
    </row>
    <row r="1417" spans="1:23" x14ac:dyDescent="0.25">
      <c r="A1417" t="s">
        <v>3644</v>
      </c>
      <c r="B1417" s="3">
        <v>45390</v>
      </c>
      <c r="C1417" t="s">
        <v>1101</v>
      </c>
      <c r="D1417" t="s">
        <v>1818</v>
      </c>
      <c r="E1417" t="s">
        <v>1863</v>
      </c>
      <c r="F1417" s="4">
        <f>IF(ISBLANK(Sales_Fact[[#This Row],[Quantity]]),MEDIAN(Sales_Fact[Quantity]),Sales_Fact[[#This Row],[Quantity]])</f>
        <v>4</v>
      </c>
      <c r="G1417" s="21">
        <f>IF(ISBLANK(Sales_Fact[[#This Row],[Unit_Price]]),MEDIAN(Sales_Fact[Unit_Price]),Sales_Fact[[#This Row],[Unit_Price]])</f>
        <v>511.43</v>
      </c>
      <c r="H1417" s="2">
        <f>IF(ISBLANK(Sales_Fact[[#This Row],[Discount]]),MEDIAN(Sales_Fact[Discount]),Sales_Fact[[#This Row],[Discount]])</f>
        <v>0.18</v>
      </c>
      <c r="I1417" t="s">
        <v>1868</v>
      </c>
      <c r="J1417" s="21">
        <f>Sales_Fact[[#This Row],[Quantity2]]*Sales_Fact[[#This Row],[Unit_Price3]]*(1-Sales_Fact[[#This Row],[Discount4]])</f>
        <v>1677.4904000000001</v>
      </c>
      <c r="K1417" s="21">
        <f>Sales_Fact[[#This Row],[Quantity2]]*Sales_Fact[[#This Row],[Unit_Price3]]</f>
        <v>2045.72</v>
      </c>
      <c r="L1417" s="21">
        <f>Sales_Fact[[#This Row],[Gross Amount]]*Sales_Fact[[#This Row],[Discount4]]</f>
        <v>368.2296</v>
      </c>
      <c r="M1417" s="1" t="str">
        <f>IF(Sales_Fact[[#This Row],[Total_Amount5]]&gt;1000,"High Value","Standard")</f>
        <v>High Value</v>
      </c>
      <c r="N1417" s="1" t="str">
        <f>_xlfn.XLOOKUP(D1417,Product_Dim!$A$2:$A$101,Product_Dim!$B$2:$B$101,"Not Found")</f>
        <v>Face Foundation Kit</v>
      </c>
      <c r="O1417" s="1" t="str">
        <f>_xlfn.XLOOKUP(D1417,Product_Dim!$A$2:$A$101,Product_Dim!$C$2:$C$101)</f>
        <v>Beauty</v>
      </c>
      <c r="P1417" s="1">
        <f>_xlfn.XLOOKUP(D1417,Product_Dim!$A$2:$A$101,Product_Dim!$H$2:$H$101)</f>
        <v>183.04</v>
      </c>
      <c r="Q1417" s="1" t="str">
        <f>_xlfn.XLOOKUP(C1417,'Customer_Dim'!$A$2:$A$501,'Customer_Dim'!$I$2:$I$501)</f>
        <v>Silver</v>
      </c>
      <c r="R1417" s="1" t="str">
        <f>_xlfn.XLOOKUP(C1417,'Customer_Dim'!$A$2:$A$501,'Customer_Dim'!$D$2:$D$501)</f>
        <v>Male</v>
      </c>
      <c r="S1417" s="1" t="str">
        <f>_xlfn.XLOOKUP(C1417,'Customer_Dim'!$A$2:$A$501,'Customer_Dim'!$L$2:$L$501)</f>
        <v>Senior</v>
      </c>
      <c r="T1417" s="1" t="str">
        <f>_xlfn.XLOOKUP(E1417,Store_Dim!$A$2:$A$21,Store_Dim!$C$2:$C$21)</f>
        <v>North</v>
      </c>
      <c r="U1417" s="1" t="str">
        <f>_xlfn.XLOOKUP(E1417,Store_Dim!$A$2:$A$21,Store_Dim!$E$2:$E$21)</f>
        <v>Flagship</v>
      </c>
      <c r="V1417" s="21">
        <f>Table8[[#This Row],[Cost]]*Table8[[#This Row],[Quantity]]</f>
        <v>732.16</v>
      </c>
      <c r="W1417" s="21">
        <f>Table8[[#This Row],[Total_Amount]]-Table8[[#This Row],[Total Cost]]</f>
        <v>945.33040000000017</v>
      </c>
    </row>
    <row r="1418" spans="1:23" hidden="1" x14ac:dyDescent="0.25">
      <c r="A1418" t="s">
        <v>1910</v>
      </c>
      <c r="B1418" s="3">
        <v>45302</v>
      </c>
      <c r="C1418" t="s">
        <v>1101</v>
      </c>
      <c r="D1418" t="s">
        <v>1848</v>
      </c>
      <c r="E1418" t="s">
        <v>1860</v>
      </c>
      <c r="F1418" s="4">
        <f>IF(ISBLANK(Sales_Fact[[#This Row],[Quantity]]),MEDIAN(Sales_Fact[Quantity]),Sales_Fact[[#This Row],[Quantity]])</f>
        <v>4</v>
      </c>
      <c r="G1418" s="1">
        <f>IF(ISBLANK(Sales_Fact[[#This Row],[Unit_Price]]),MEDIAN(Sales_Fact[Unit_Price]),Sales_Fact[[#This Row],[Unit_Price]])</f>
        <v>194.67</v>
      </c>
      <c r="H1418" s="2">
        <f>IF(ISBLANK(Sales_Fact[[#This Row],[Discount]]),MEDIAN(Sales_Fact[Discount]),Sales_Fact[[#This Row],[Discount]])</f>
        <v>0.23</v>
      </c>
      <c r="I1418" t="s">
        <v>1861</v>
      </c>
      <c r="J1418" s="1">
        <f>Sales_Fact[[#This Row],[Quantity2]]*Sales_Fact[[#This Row],[Unit_Price3]]*(1-Sales_Fact[[#This Row],[Discount4]])</f>
        <v>599.58359999999993</v>
      </c>
      <c r="K1418" s="1">
        <f>Sales_Fact[[#This Row],[Quantity2]]*Sales_Fact[[#This Row],[Unit_Price3]]</f>
        <v>778.68</v>
      </c>
      <c r="L1418" s="1">
        <f>Sales_Fact[[#This Row],[Gross Amount]]*Sales_Fact[[#This Row],[Discount4]]</f>
        <v>179.09639999999999</v>
      </c>
      <c r="M1418" s="1" t="str">
        <f>IF(Sales_Fact[[#This Row],[Total_Amount5]]&gt;1000,"High Value","Standard")</f>
        <v>Standard</v>
      </c>
      <c r="N1418" s="1" t="str">
        <f>_xlfn.XLOOKUP(D1418,Product_Dim!$A$2:$A$101,Product_Dim!$B$2:$B$101,"Not Found")</f>
        <v>Stainless Steel Cookware Set</v>
      </c>
      <c r="O1418" s="1" t="str">
        <f>_xlfn.XLOOKUP(D1418,Product_Dim!$A$2:$A$101,Product_Dim!$C$2:$C$101)</f>
        <v>Home</v>
      </c>
      <c r="P1418" s="1">
        <f>_xlfn.XLOOKUP(D1418,Product_Dim!$A$2:$A$101,Product_Dim!$H$2:$H$101)</f>
        <v>201.41</v>
      </c>
      <c r="Q1418" s="1" t="str">
        <f>_xlfn.XLOOKUP(C1418,'Customer_Dim'!$A$2:$A$501,'Customer_Dim'!$I$2:$I$501)</f>
        <v>Silver</v>
      </c>
      <c r="R1418" s="1" t="str">
        <f>_xlfn.XLOOKUP(C1418,'Customer_Dim'!$A$2:$A$501,'Customer_Dim'!$D$2:$D$501)</f>
        <v>Male</v>
      </c>
      <c r="S1418" s="1" t="str">
        <f>_xlfn.XLOOKUP(C1418,'Customer_Dim'!$A$2:$A$501,'Customer_Dim'!$L$2:$L$501)</f>
        <v>Senior</v>
      </c>
      <c r="T1418" s="1" t="str">
        <f>_xlfn.XLOOKUP(E1418,Store_Dim!$A$2:$A$21,Store_Dim!$C$2:$C$21)</f>
        <v>North</v>
      </c>
      <c r="U1418" s="1" t="str">
        <f>_xlfn.XLOOKUP(E1418,Store_Dim!$A$2:$A$21,Store_Dim!$E$2:$E$21)</f>
        <v>Outlet</v>
      </c>
      <c r="V1418" s="1">
        <f>Table8[[#This Row],[Cost]]*Table8[[#This Row],[Quantity]]</f>
        <v>805.64</v>
      </c>
      <c r="W1418" s="1">
        <f>Table8[[#This Row],[Total_Amount]]-Table8[[#This Row],[Total Cost]]</f>
        <v>-206.05640000000005</v>
      </c>
    </row>
    <row r="1419" spans="1:23" hidden="1" x14ac:dyDescent="0.25">
      <c r="A1419" t="s">
        <v>2373</v>
      </c>
      <c r="B1419" s="3">
        <v>45811</v>
      </c>
      <c r="C1419" t="s">
        <v>1101</v>
      </c>
      <c r="D1419" t="s">
        <v>1668</v>
      </c>
      <c r="E1419" t="s">
        <v>1872</v>
      </c>
      <c r="F1419" s="4">
        <f>IF(ISBLANK(Sales_Fact[[#This Row],[Quantity]]),MEDIAN(Sales_Fact[Quantity]),Sales_Fact[[#This Row],[Quantity]])</f>
        <v>2</v>
      </c>
      <c r="G1419" s="1">
        <f>IF(ISBLANK(Sales_Fact[[#This Row],[Unit_Price]]),MEDIAN(Sales_Fact[Unit_Price]),Sales_Fact[[#This Row],[Unit_Price]])</f>
        <v>54.51</v>
      </c>
      <c r="H1419" s="2">
        <f>IF(ISBLANK(Sales_Fact[[#This Row],[Discount]]),MEDIAN(Sales_Fact[Discount]),Sales_Fact[[#This Row],[Discount]])</f>
        <v>7.0000000000000007E-2</v>
      </c>
      <c r="I1419" t="s">
        <v>1861</v>
      </c>
      <c r="J1419" s="1">
        <f>Sales_Fact[[#This Row],[Quantity2]]*Sales_Fact[[#This Row],[Unit_Price3]]*(1-Sales_Fact[[#This Row],[Discount4]])</f>
        <v>101.38859999999998</v>
      </c>
      <c r="K1419" s="1">
        <f>Sales_Fact[[#This Row],[Quantity2]]*Sales_Fact[[#This Row],[Unit_Price3]]</f>
        <v>109.02</v>
      </c>
      <c r="L1419" s="1">
        <f>Sales_Fact[[#This Row],[Gross Amount]]*Sales_Fact[[#This Row],[Discount4]]</f>
        <v>7.6314000000000002</v>
      </c>
      <c r="M1419" s="1" t="str">
        <f>IF(Sales_Fact[[#This Row],[Total_Amount5]]&gt;1000,"High Value","Standard")</f>
        <v>Standard</v>
      </c>
      <c r="N1419" s="1" t="str">
        <f>_xlfn.XLOOKUP(D1419,Product_Dim!$A$2:$A$101,Product_Dim!$B$2:$B$101,"Not Found")</f>
        <v>Portable Power Bank</v>
      </c>
      <c r="O1419" s="1" t="str">
        <f>_xlfn.XLOOKUP(D1419,Product_Dim!$A$2:$A$101,Product_Dim!$C$2:$C$101)</f>
        <v>Electronics</v>
      </c>
      <c r="P1419" s="1">
        <f>_xlfn.XLOOKUP(D1419,Product_Dim!$A$2:$A$101,Product_Dim!$H$2:$H$101)</f>
        <v>326.06</v>
      </c>
      <c r="Q1419" s="1" t="str">
        <f>_xlfn.XLOOKUP(C1419,'Customer_Dim'!$A$2:$A$501,'Customer_Dim'!$I$2:$I$501)</f>
        <v>Silver</v>
      </c>
      <c r="R1419" s="1" t="str">
        <f>_xlfn.XLOOKUP(C1419,'Customer_Dim'!$A$2:$A$501,'Customer_Dim'!$D$2:$D$501)</f>
        <v>Male</v>
      </c>
      <c r="S1419" s="1" t="str">
        <f>_xlfn.XLOOKUP(C1419,'Customer_Dim'!$A$2:$A$501,'Customer_Dim'!$L$2:$L$501)</f>
        <v>Senior</v>
      </c>
      <c r="T1419" s="1" t="str">
        <f>_xlfn.XLOOKUP(E1419,Store_Dim!$A$2:$A$21,Store_Dim!$C$2:$C$21)</f>
        <v>South</v>
      </c>
      <c r="U1419" s="1" t="str">
        <f>_xlfn.XLOOKUP(E1419,Store_Dim!$A$2:$A$21,Store_Dim!$E$2:$E$21)</f>
        <v>Online</v>
      </c>
      <c r="V1419" s="1">
        <f>Table8[[#This Row],[Cost]]*Table8[[#This Row],[Quantity]]</f>
        <v>652.12</v>
      </c>
      <c r="W1419" s="1">
        <f>Table8[[#This Row],[Total_Amount]]-Table8[[#This Row],[Total Cost]]</f>
        <v>-550.73140000000001</v>
      </c>
    </row>
    <row r="1420" spans="1:23" hidden="1" x14ac:dyDescent="0.25">
      <c r="A1420" t="s">
        <v>1887</v>
      </c>
      <c r="B1420" s="3">
        <v>45829</v>
      </c>
      <c r="C1420" t="s">
        <v>1101</v>
      </c>
      <c r="D1420" t="s">
        <v>1623</v>
      </c>
      <c r="E1420" t="s">
        <v>1888</v>
      </c>
      <c r="F1420" s="4">
        <f>IF(ISBLANK(Sales_Fact[[#This Row],[Quantity]]),MEDIAN(Sales_Fact[Quantity]),Sales_Fact[[#This Row],[Quantity]])</f>
        <v>4</v>
      </c>
      <c r="G1420" s="1">
        <f>IF(ISBLANK(Sales_Fact[[#This Row],[Unit_Price]]),MEDIAN(Sales_Fact[Unit_Price]),Sales_Fact[[#This Row],[Unit_Price]])</f>
        <v>964</v>
      </c>
      <c r="H1420" s="2">
        <f>IF(ISBLANK(Sales_Fact[[#This Row],[Discount]]),MEDIAN(Sales_Fact[Discount]),Sales_Fact[[#This Row],[Discount]])</f>
        <v>0.14000000000000001</v>
      </c>
      <c r="I1420" t="s">
        <v>1864</v>
      </c>
      <c r="J1420" s="1">
        <f>Sales_Fact[[#This Row],[Quantity2]]*Sales_Fact[[#This Row],[Unit_Price3]]*(1-Sales_Fact[[#This Row],[Discount4]])</f>
        <v>3316.16</v>
      </c>
      <c r="K1420" s="1">
        <f>Sales_Fact[[#This Row],[Quantity2]]*Sales_Fact[[#This Row],[Unit_Price3]]</f>
        <v>3856</v>
      </c>
      <c r="L1420" s="1">
        <f>Sales_Fact[[#This Row],[Gross Amount]]*Sales_Fact[[#This Row],[Discount4]]</f>
        <v>539.84</v>
      </c>
      <c r="M1420" s="1" t="str">
        <f>IF(Sales_Fact[[#This Row],[Total_Amount5]]&gt;1000,"High Value","Standard")</f>
        <v>High Value</v>
      </c>
      <c r="N1420" s="1" t="str">
        <f>_xlfn.XLOOKUP(D1420,Product_Dim!$A$2:$A$101,Product_Dim!$B$2:$B$101,"Not Found")</f>
        <v>Foldable Camping Chair</v>
      </c>
      <c r="O1420" s="1" t="str">
        <f>_xlfn.XLOOKUP(D1420,Product_Dim!$A$2:$A$101,Product_Dim!$C$2:$C$101)</f>
        <v>Sports</v>
      </c>
      <c r="P1420" s="1">
        <f>_xlfn.XLOOKUP(D1420,Product_Dim!$A$2:$A$101,Product_Dim!$H$2:$H$101)</f>
        <v>166.06</v>
      </c>
      <c r="Q1420" s="1" t="str">
        <f>_xlfn.XLOOKUP(C1420,'Customer_Dim'!$A$2:$A$501,'Customer_Dim'!$I$2:$I$501)</f>
        <v>Silver</v>
      </c>
      <c r="R1420" s="1" t="str">
        <f>_xlfn.XLOOKUP(C1420,'Customer_Dim'!$A$2:$A$501,'Customer_Dim'!$D$2:$D$501)</f>
        <v>Male</v>
      </c>
      <c r="S1420" s="1" t="str">
        <f>_xlfn.XLOOKUP(C1420,'Customer_Dim'!$A$2:$A$501,'Customer_Dim'!$L$2:$L$501)</f>
        <v>Senior</v>
      </c>
      <c r="T1420" s="1" t="str">
        <f>_xlfn.XLOOKUP(E1420,Store_Dim!$A$2:$A$21,Store_Dim!$C$2:$C$21)</f>
        <v>North</v>
      </c>
      <c r="U1420" s="1" t="str">
        <f>_xlfn.XLOOKUP(E1420,Store_Dim!$A$2:$A$21,Store_Dim!$E$2:$E$21)</f>
        <v>Flagship</v>
      </c>
      <c r="V1420" s="1">
        <f>Table8[[#This Row],[Cost]]*Table8[[#This Row],[Quantity]]</f>
        <v>664.24</v>
      </c>
      <c r="W1420" s="1">
        <f>Table8[[#This Row],[Total_Amount]]-Table8[[#This Row],[Total Cost]]</f>
        <v>2651.92</v>
      </c>
    </row>
    <row r="1421" spans="1:23" hidden="1" x14ac:dyDescent="0.25">
      <c r="A1421" t="s">
        <v>3730</v>
      </c>
      <c r="B1421" s="3">
        <v>45761</v>
      </c>
      <c r="C1421" t="s">
        <v>1101</v>
      </c>
      <c r="D1421" t="s">
        <v>1656</v>
      </c>
      <c r="E1421" t="s">
        <v>1896</v>
      </c>
      <c r="F1421" s="4">
        <f>IF(ISBLANK(Sales_Fact[[#This Row],[Quantity]]),MEDIAN(Sales_Fact[Quantity]),Sales_Fact[[#This Row],[Quantity]])</f>
        <v>1</v>
      </c>
      <c r="G1421" s="1">
        <f>IF(ISBLANK(Sales_Fact[[#This Row],[Unit_Price]]),MEDIAN(Sales_Fact[Unit_Price]),Sales_Fact[[#This Row],[Unit_Price]])</f>
        <v>170.12</v>
      </c>
      <c r="H1421" s="2">
        <f>IF(ISBLANK(Sales_Fact[[#This Row],[Discount]]),MEDIAN(Sales_Fact[Discount]),Sales_Fact[[#This Row],[Discount]])</f>
        <v>0.26</v>
      </c>
      <c r="I1421" t="s">
        <v>1868</v>
      </c>
      <c r="J1421" s="1">
        <f>Sales_Fact[[#This Row],[Quantity2]]*Sales_Fact[[#This Row],[Unit_Price3]]*(1-Sales_Fact[[#This Row],[Discount4]])</f>
        <v>125.8888</v>
      </c>
      <c r="K1421" s="1">
        <f>Sales_Fact[[#This Row],[Quantity2]]*Sales_Fact[[#This Row],[Unit_Price3]]</f>
        <v>170.12</v>
      </c>
      <c r="L1421" s="1">
        <f>Sales_Fact[[#This Row],[Gross Amount]]*Sales_Fact[[#This Row],[Discount4]]</f>
        <v>44.231200000000001</v>
      </c>
      <c r="M1421" s="1" t="str">
        <f>IF(Sales_Fact[[#This Row],[Total_Amount5]]&gt;1000,"High Value","Standard")</f>
        <v>Standard</v>
      </c>
      <c r="N1421" s="1" t="str">
        <f>_xlfn.XLOOKUP(D1421,Product_Dim!$A$2:$A$101,Product_Dim!$B$2:$B$101,"Not Found")</f>
        <v>Bedroom Table Lamp</v>
      </c>
      <c r="O1421" s="1" t="str">
        <f>_xlfn.XLOOKUP(D1421,Product_Dim!$A$2:$A$101,Product_Dim!$C$2:$C$101)</f>
        <v>Home</v>
      </c>
      <c r="P1421" s="1">
        <f>_xlfn.XLOOKUP(D1421,Product_Dim!$A$2:$A$101,Product_Dim!$H$2:$H$101)</f>
        <v>382.22</v>
      </c>
      <c r="Q1421" s="1" t="str">
        <f>_xlfn.XLOOKUP(C1421,'Customer_Dim'!$A$2:$A$501,'Customer_Dim'!$I$2:$I$501)</f>
        <v>Silver</v>
      </c>
      <c r="R1421" s="1" t="str">
        <f>_xlfn.XLOOKUP(C1421,'Customer_Dim'!$A$2:$A$501,'Customer_Dim'!$D$2:$D$501)</f>
        <v>Male</v>
      </c>
      <c r="S1421" s="1" t="str">
        <f>_xlfn.XLOOKUP(C1421,'Customer_Dim'!$A$2:$A$501,'Customer_Dim'!$L$2:$L$501)</f>
        <v>Senior</v>
      </c>
      <c r="T1421" s="1" t="str">
        <f>_xlfn.XLOOKUP(E1421,Store_Dim!$A$2:$A$21,Store_Dim!$C$2:$C$21)</f>
        <v>East</v>
      </c>
      <c r="U1421" s="1" t="str">
        <f>_xlfn.XLOOKUP(E1421,Store_Dim!$A$2:$A$21,Store_Dim!$E$2:$E$21)</f>
        <v>Flagship</v>
      </c>
      <c r="V1421" s="1">
        <f>Table8[[#This Row],[Cost]]*Table8[[#This Row],[Quantity]]</f>
        <v>382.22</v>
      </c>
      <c r="W1421" s="1">
        <f>Table8[[#This Row],[Total_Amount]]-Table8[[#This Row],[Total Cost]]</f>
        <v>-256.33120000000002</v>
      </c>
    </row>
    <row r="1422" spans="1:23" hidden="1" x14ac:dyDescent="0.25">
      <c r="A1422" t="s">
        <v>2287</v>
      </c>
      <c r="B1422" s="3">
        <v>45380</v>
      </c>
      <c r="C1422" t="s">
        <v>1101</v>
      </c>
      <c r="D1422" t="s">
        <v>1722</v>
      </c>
      <c r="E1422" t="s">
        <v>1896</v>
      </c>
      <c r="F1422" s="4">
        <f>IF(ISBLANK(Sales_Fact[[#This Row],[Quantity]]),MEDIAN(Sales_Fact[Quantity]),Sales_Fact[[#This Row],[Quantity]])</f>
        <v>2</v>
      </c>
      <c r="G1422" s="1">
        <f>IF(ISBLANK(Sales_Fact[[#This Row],[Unit_Price]]),MEDIAN(Sales_Fact[Unit_Price]),Sales_Fact[[#This Row],[Unit_Price]])</f>
        <v>664.5</v>
      </c>
      <c r="H1422" s="2">
        <f>IF(ISBLANK(Sales_Fact[[#This Row],[Discount]]),MEDIAN(Sales_Fact[Discount]),Sales_Fact[[#This Row],[Discount]])</f>
        <v>0.23</v>
      </c>
      <c r="I1422" t="s">
        <v>1861</v>
      </c>
      <c r="J1422" s="1">
        <f>Sales_Fact[[#This Row],[Quantity2]]*Sales_Fact[[#This Row],[Unit_Price3]]*(1-Sales_Fact[[#This Row],[Discount4]])</f>
        <v>1023.33</v>
      </c>
      <c r="K1422" s="1">
        <f>Sales_Fact[[#This Row],[Quantity2]]*Sales_Fact[[#This Row],[Unit_Price3]]</f>
        <v>1329</v>
      </c>
      <c r="L1422" s="1">
        <f>Sales_Fact[[#This Row],[Gross Amount]]*Sales_Fact[[#This Row],[Discount4]]</f>
        <v>305.67</v>
      </c>
      <c r="M1422" s="1" t="str">
        <f>IF(Sales_Fact[[#This Row],[Total_Amount5]]&gt;1000,"High Value","Standard")</f>
        <v>High Value</v>
      </c>
      <c r="N1422" s="1" t="str">
        <f>_xlfn.XLOOKUP(D1422,Product_Dim!$A$2:$A$101,Product_Dim!$B$2:$B$101,"Not Found")</f>
        <v>Foam Roller</v>
      </c>
      <c r="O1422" s="1" t="str">
        <f>_xlfn.XLOOKUP(D1422,Product_Dim!$A$2:$A$101,Product_Dim!$C$2:$C$101)</f>
        <v>Sports</v>
      </c>
      <c r="P1422" s="1">
        <f>_xlfn.XLOOKUP(D1422,Product_Dim!$A$2:$A$101,Product_Dim!$H$2:$H$101)</f>
        <v>30.62</v>
      </c>
      <c r="Q1422" s="1" t="str">
        <f>_xlfn.XLOOKUP(C1422,'Customer_Dim'!$A$2:$A$501,'Customer_Dim'!$I$2:$I$501)</f>
        <v>Silver</v>
      </c>
      <c r="R1422" s="1" t="str">
        <f>_xlfn.XLOOKUP(C1422,'Customer_Dim'!$A$2:$A$501,'Customer_Dim'!$D$2:$D$501)</f>
        <v>Male</v>
      </c>
      <c r="S1422" s="1" t="str">
        <f>_xlfn.XLOOKUP(C1422,'Customer_Dim'!$A$2:$A$501,'Customer_Dim'!$L$2:$L$501)</f>
        <v>Senior</v>
      </c>
      <c r="T1422" s="1" t="str">
        <f>_xlfn.XLOOKUP(E1422,Store_Dim!$A$2:$A$21,Store_Dim!$C$2:$C$21)</f>
        <v>East</v>
      </c>
      <c r="U1422" s="1" t="str">
        <f>_xlfn.XLOOKUP(E1422,Store_Dim!$A$2:$A$21,Store_Dim!$E$2:$E$21)</f>
        <v>Flagship</v>
      </c>
      <c r="V1422" s="1">
        <f>Table8[[#This Row],[Cost]]*Table8[[#This Row],[Quantity]]</f>
        <v>61.24</v>
      </c>
      <c r="W1422" s="1">
        <f>Table8[[#This Row],[Total_Amount]]-Table8[[#This Row],[Total Cost]]</f>
        <v>962.09</v>
      </c>
    </row>
    <row r="1423" spans="1:23" hidden="1" x14ac:dyDescent="0.25">
      <c r="A1423" t="s">
        <v>2955</v>
      </c>
      <c r="B1423" s="3">
        <v>45334</v>
      </c>
      <c r="C1423" t="s">
        <v>1104</v>
      </c>
      <c r="D1423" t="s">
        <v>1653</v>
      </c>
      <c r="E1423" t="s">
        <v>1931</v>
      </c>
      <c r="F1423" s="4">
        <f>IF(ISBLANK(Sales_Fact[[#This Row],[Quantity]]),MEDIAN(Sales_Fact[Quantity]),Sales_Fact[[#This Row],[Quantity]])</f>
        <v>4</v>
      </c>
      <c r="G1423" s="1">
        <f>IF(ISBLANK(Sales_Fact[[#This Row],[Unit_Price]]),MEDIAN(Sales_Fact[Unit_Price]),Sales_Fact[[#This Row],[Unit_Price]])</f>
        <v>557.51</v>
      </c>
      <c r="H1423" s="2">
        <f>IF(ISBLANK(Sales_Fact[[#This Row],[Discount]]),MEDIAN(Sales_Fact[Discount]),Sales_Fact[[#This Row],[Discount]])</f>
        <v>0.11</v>
      </c>
      <c r="I1423" t="s">
        <v>1864</v>
      </c>
      <c r="J1423" s="1">
        <f>Sales_Fact[[#This Row],[Quantity2]]*Sales_Fact[[#This Row],[Unit_Price3]]*(1-Sales_Fact[[#This Row],[Discount4]])</f>
        <v>1984.7356</v>
      </c>
      <c r="K1423" s="1">
        <f>Sales_Fact[[#This Row],[Quantity2]]*Sales_Fact[[#This Row],[Unit_Price3]]</f>
        <v>2230.04</v>
      </c>
      <c r="L1423" s="1">
        <f>Sales_Fact[[#This Row],[Gross Amount]]*Sales_Fact[[#This Row],[Discount4]]</f>
        <v>245.30439999999999</v>
      </c>
      <c r="M1423" s="1" t="str">
        <f>IF(Sales_Fact[[#This Row],[Total_Amount5]]&gt;1000,"High Value","Standard")</f>
        <v>High Value</v>
      </c>
      <c r="N1423" s="1" t="str">
        <f>_xlfn.XLOOKUP(D1423,Product_Dim!$A$2:$A$101,Product_Dim!$B$2:$B$101,"Not Found")</f>
        <v>Gaming Mechanical Keyboard</v>
      </c>
      <c r="O1423" s="1" t="str">
        <f>_xlfn.XLOOKUP(D1423,Product_Dim!$A$2:$A$101,Product_Dim!$C$2:$C$101)</f>
        <v>Electronics</v>
      </c>
      <c r="P1423" s="1">
        <f>_xlfn.XLOOKUP(D1423,Product_Dim!$A$2:$A$101,Product_Dim!$H$2:$H$101)</f>
        <v>419.28</v>
      </c>
      <c r="Q1423" s="1" t="str">
        <f>_xlfn.XLOOKUP(C1423,'Customer_Dim'!$A$2:$A$501,'Customer_Dim'!$I$2:$I$501)</f>
        <v>Bronze</v>
      </c>
      <c r="R1423" s="1" t="str">
        <f>_xlfn.XLOOKUP(C1423,'Customer_Dim'!$A$2:$A$501,'Customer_Dim'!$D$2:$D$501)</f>
        <v>Male</v>
      </c>
      <c r="S1423" s="1" t="str">
        <f>_xlfn.XLOOKUP(C1423,'Customer_Dim'!$A$2:$A$501,'Customer_Dim'!$L$2:$L$501)</f>
        <v>Middle Age</v>
      </c>
      <c r="T1423" s="1" t="str">
        <f>_xlfn.XLOOKUP(E1423,Store_Dim!$A$2:$A$21,Store_Dim!$C$2:$C$21)</f>
        <v>South</v>
      </c>
      <c r="U1423" s="1" t="str">
        <f>_xlfn.XLOOKUP(E1423,Store_Dim!$A$2:$A$21,Store_Dim!$E$2:$E$21)</f>
        <v>Online</v>
      </c>
      <c r="V1423" s="1">
        <f>Table8[[#This Row],[Cost]]*Table8[[#This Row],[Quantity]]</f>
        <v>1677.12</v>
      </c>
      <c r="W1423" s="1">
        <f>Table8[[#This Row],[Total_Amount]]-Table8[[#This Row],[Total Cost]]</f>
        <v>307.61560000000009</v>
      </c>
    </row>
    <row r="1424" spans="1:23" hidden="1" x14ac:dyDescent="0.25">
      <c r="A1424" t="s">
        <v>3213</v>
      </c>
      <c r="B1424" s="3">
        <v>45326</v>
      </c>
      <c r="C1424" t="s">
        <v>1104</v>
      </c>
      <c r="D1424" t="s">
        <v>1641</v>
      </c>
      <c r="E1424" t="s">
        <v>1863</v>
      </c>
      <c r="F1424" s="4">
        <f>IF(ISBLANK(Sales_Fact[[#This Row],[Quantity]]),MEDIAN(Sales_Fact[Quantity]),Sales_Fact[[#This Row],[Quantity]])</f>
        <v>2</v>
      </c>
      <c r="G1424" s="1">
        <f>IF(ISBLANK(Sales_Fact[[#This Row],[Unit_Price]]),MEDIAN(Sales_Fact[Unit_Price]),Sales_Fact[[#This Row],[Unit_Price]])</f>
        <v>410</v>
      </c>
      <c r="H1424" s="2">
        <f>IF(ISBLANK(Sales_Fact[[#This Row],[Discount]]),MEDIAN(Sales_Fact[Discount]),Sales_Fact[[#This Row],[Discount]])</f>
        <v>0.13</v>
      </c>
      <c r="I1424" t="s">
        <v>1864</v>
      </c>
      <c r="J1424" s="1">
        <f>Sales_Fact[[#This Row],[Quantity2]]*Sales_Fact[[#This Row],[Unit_Price3]]*(1-Sales_Fact[[#This Row],[Discount4]])</f>
        <v>713.4</v>
      </c>
      <c r="K1424" s="1">
        <f>Sales_Fact[[#This Row],[Quantity2]]*Sales_Fact[[#This Row],[Unit_Price3]]</f>
        <v>820</v>
      </c>
      <c r="L1424" s="1">
        <f>Sales_Fact[[#This Row],[Gross Amount]]*Sales_Fact[[#This Row],[Discount4]]</f>
        <v>106.60000000000001</v>
      </c>
      <c r="M1424" s="1" t="str">
        <f>IF(Sales_Fact[[#This Row],[Total_Amount5]]&gt;1000,"High Value","Standard")</f>
        <v>Standard</v>
      </c>
      <c r="N1424" s="1" t="str">
        <f>_xlfn.XLOOKUP(D1424,Product_Dim!$A$2:$A$101,Product_Dim!$B$2:$B$101,"Not Found")</f>
        <v>Stainless Steel Cutlery Set</v>
      </c>
      <c r="O1424" s="1" t="str">
        <f>_xlfn.XLOOKUP(D1424,Product_Dim!$A$2:$A$101,Product_Dim!$C$2:$C$101)</f>
        <v>Home</v>
      </c>
      <c r="P1424" s="1">
        <f>_xlfn.XLOOKUP(D1424,Product_Dim!$A$2:$A$101,Product_Dim!$H$2:$H$101)</f>
        <v>19.52</v>
      </c>
      <c r="Q1424" s="1" t="str">
        <f>_xlfn.XLOOKUP(C1424,'Customer_Dim'!$A$2:$A$501,'Customer_Dim'!$I$2:$I$501)</f>
        <v>Bronze</v>
      </c>
      <c r="R1424" s="1" t="str">
        <f>_xlfn.XLOOKUP(C1424,'Customer_Dim'!$A$2:$A$501,'Customer_Dim'!$D$2:$D$501)</f>
        <v>Male</v>
      </c>
      <c r="S1424" s="1" t="str">
        <f>_xlfn.XLOOKUP(C1424,'Customer_Dim'!$A$2:$A$501,'Customer_Dim'!$L$2:$L$501)</f>
        <v>Middle Age</v>
      </c>
      <c r="T1424" s="1" t="str">
        <f>_xlfn.XLOOKUP(E1424,Store_Dim!$A$2:$A$21,Store_Dim!$C$2:$C$21)</f>
        <v>North</v>
      </c>
      <c r="U1424" s="1" t="str">
        <f>_xlfn.XLOOKUP(E1424,Store_Dim!$A$2:$A$21,Store_Dim!$E$2:$E$21)</f>
        <v>Flagship</v>
      </c>
      <c r="V1424" s="1">
        <f>Table8[[#This Row],[Cost]]*Table8[[#This Row],[Quantity]]</f>
        <v>39.04</v>
      </c>
      <c r="W1424" s="1">
        <f>Table8[[#This Row],[Total_Amount]]-Table8[[#This Row],[Total Cost]]</f>
        <v>674.36</v>
      </c>
    </row>
    <row r="1425" spans="1:23" hidden="1" x14ac:dyDescent="0.25">
      <c r="A1425" t="s">
        <v>2220</v>
      </c>
      <c r="B1425" s="3">
        <v>45609</v>
      </c>
      <c r="C1425" t="s">
        <v>1104</v>
      </c>
      <c r="D1425" t="s">
        <v>1701</v>
      </c>
      <c r="E1425" t="s">
        <v>1870</v>
      </c>
      <c r="F1425" s="4">
        <f>IF(ISBLANK(Sales_Fact[[#This Row],[Quantity]]),MEDIAN(Sales_Fact[Quantity]),Sales_Fact[[#This Row],[Quantity]])</f>
        <v>2</v>
      </c>
      <c r="G1425" s="1">
        <f>IF(ISBLANK(Sales_Fact[[#This Row],[Unit_Price]]),MEDIAN(Sales_Fact[Unit_Price]),Sales_Fact[[#This Row],[Unit_Price]])</f>
        <v>879.93</v>
      </c>
      <c r="H1425" s="2">
        <f>IF(ISBLANK(Sales_Fact[[#This Row],[Discount]]),MEDIAN(Sales_Fact[Discount]),Sales_Fact[[#This Row],[Discount]])</f>
        <v>0.28999999999999998</v>
      </c>
      <c r="I1425" t="s">
        <v>1864</v>
      </c>
      <c r="J1425" s="1">
        <f>Sales_Fact[[#This Row],[Quantity2]]*Sales_Fact[[#This Row],[Unit_Price3]]*(1-Sales_Fact[[#This Row],[Discount4]])</f>
        <v>1249.5005999999998</v>
      </c>
      <c r="K1425" s="1">
        <f>Sales_Fact[[#This Row],[Quantity2]]*Sales_Fact[[#This Row],[Unit_Price3]]</f>
        <v>1759.86</v>
      </c>
      <c r="L1425" s="1">
        <f>Sales_Fact[[#This Row],[Gross Amount]]*Sales_Fact[[#This Row],[Discount4]]</f>
        <v>510.35939999999994</v>
      </c>
      <c r="M1425" s="1" t="str">
        <f>IF(Sales_Fact[[#This Row],[Total_Amount5]]&gt;1000,"High Value","Standard")</f>
        <v>High Value</v>
      </c>
      <c r="N1425" s="1" t="str">
        <f>_xlfn.XLOOKUP(D1425,Product_Dim!$A$2:$A$101,Product_Dim!$B$2:$B$101,"Not Found")</f>
        <v>Boxing Hand Wraps</v>
      </c>
      <c r="O1425" s="1" t="str">
        <f>_xlfn.XLOOKUP(D1425,Product_Dim!$A$2:$A$101,Product_Dim!$C$2:$C$101)</f>
        <v>Sports</v>
      </c>
      <c r="P1425" s="1">
        <f>_xlfn.XLOOKUP(D1425,Product_Dim!$A$2:$A$101,Product_Dim!$H$2:$H$101)</f>
        <v>190.29</v>
      </c>
      <c r="Q1425" s="1" t="str">
        <f>_xlfn.XLOOKUP(C1425,'Customer_Dim'!$A$2:$A$501,'Customer_Dim'!$I$2:$I$501)</f>
        <v>Bronze</v>
      </c>
      <c r="R1425" s="1" t="str">
        <f>_xlfn.XLOOKUP(C1425,'Customer_Dim'!$A$2:$A$501,'Customer_Dim'!$D$2:$D$501)</f>
        <v>Male</v>
      </c>
      <c r="S1425" s="1" t="str">
        <f>_xlfn.XLOOKUP(C1425,'Customer_Dim'!$A$2:$A$501,'Customer_Dim'!$L$2:$L$501)</f>
        <v>Middle Age</v>
      </c>
      <c r="T1425" s="1" t="str">
        <f>_xlfn.XLOOKUP(E1425,Store_Dim!$A$2:$A$21,Store_Dim!$C$2:$C$21)</f>
        <v>North</v>
      </c>
      <c r="U1425" s="1" t="str">
        <f>_xlfn.XLOOKUP(E1425,Store_Dim!$A$2:$A$21,Store_Dim!$E$2:$E$21)</f>
        <v>Outlet</v>
      </c>
      <c r="V1425" s="1">
        <f>Table8[[#This Row],[Cost]]*Table8[[#This Row],[Quantity]]</f>
        <v>380.58</v>
      </c>
      <c r="W1425" s="1">
        <f>Table8[[#This Row],[Total_Amount]]-Table8[[#This Row],[Total Cost]]</f>
        <v>868.92059999999992</v>
      </c>
    </row>
    <row r="1426" spans="1:23" hidden="1" x14ac:dyDescent="0.25">
      <c r="A1426" t="s">
        <v>2162</v>
      </c>
      <c r="B1426" s="3">
        <v>45483</v>
      </c>
      <c r="C1426" t="s">
        <v>1104</v>
      </c>
      <c r="D1426" t="s">
        <v>1602</v>
      </c>
      <c r="E1426" t="s">
        <v>1870</v>
      </c>
      <c r="F1426" s="4">
        <f>IF(ISBLANK(Sales_Fact[[#This Row],[Quantity]]),MEDIAN(Sales_Fact[Quantity]),Sales_Fact[[#This Row],[Quantity]])</f>
        <v>1</v>
      </c>
      <c r="G1426" s="1">
        <f>IF(ISBLANK(Sales_Fact[[#This Row],[Unit_Price]]),MEDIAN(Sales_Fact[Unit_Price]),Sales_Fact[[#This Row],[Unit_Price]])</f>
        <v>350.58</v>
      </c>
      <c r="H1426" s="2">
        <f>IF(ISBLANK(Sales_Fact[[#This Row],[Discount]]),MEDIAN(Sales_Fact[Discount]),Sales_Fact[[#This Row],[Discount]])</f>
        <v>0.03</v>
      </c>
      <c r="I1426" t="s">
        <v>1861</v>
      </c>
      <c r="J1426" s="1">
        <f>Sales_Fact[[#This Row],[Quantity2]]*Sales_Fact[[#This Row],[Unit_Price3]]*(1-Sales_Fact[[#This Row],[Discount4]])</f>
        <v>340.06259999999997</v>
      </c>
      <c r="K1426" s="1">
        <f>Sales_Fact[[#This Row],[Quantity2]]*Sales_Fact[[#This Row],[Unit_Price3]]</f>
        <v>350.58</v>
      </c>
      <c r="L1426" s="1">
        <f>Sales_Fact[[#This Row],[Gross Amount]]*Sales_Fact[[#This Row],[Discount4]]</f>
        <v>10.517399999999999</v>
      </c>
      <c r="M1426" s="1" t="str">
        <f>IF(Sales_Fact[[#This Row],[Total_Amount5]]&gt;1000,"High Value","Standard")</f>
        <v>Standard</v>
      </c>
      <c r="N1426" s="1" t="str">
        <f>_xlfn.XLOOKUP(D1426,Product_Dim!$A$2:$A$101,Product_Dim!$B$2:$B$101,"Not Found")</f>
        <v>Soccer Training Cone Set</v>
      </c>
      <c r="O1426" s="1" t="str">
        <f>_xlfn.XLOOKUP(D1426,Product_Dim!$A$2:$A$101,Product_Dim!$C$2:$C$101)</f>
        <v>Sports</v>
      </c>
      <c r="P1426" s="1">
        <f>_xlfn.XLOOKUP(D1426,Product_Dim!$A$2:$A$101,Product_Dim!$H$2:$H$101)</f>
        <v>144.53</v>
      </c>
      <c r="Q1426" s="1" t="str">
        <f>_xlfn.XLOOKUP(C1426,'Customer_Dim'!$A$2:$A$501,'Customer_Dim'!$I$2:$I$501)</f>
        <v>Bronze</v>
      </c>
      <c r="R1426" s="1" t="str">
        <f>_xlfn.XLOOKUP(C1426,'Customer_Dim'!$A$2:$A$501,'Customer_Dim'!$D$2:$D$501)</f>
        <v>Male</v>
      </c>
      <c r="S1426" s="1" t="str">
        <f>_xlfn.XLOOKUP(C1426,'Customer_Dim'!$A$2:$A$501,'Customer_Dim'!$L$2:$L$501)</f>
        <v>Middle Age</v>
      </c>
      <c r="T1426" s="1" t="str">
        <f>_xlfn.XLOOKUP(E1426,Store_Dim!$A$2:$A$21,Store_Dim!$C$2:$C$21)</f>
        <v>North</v>
      </c>
      <c r="U1426" s="1" t="str">
        <f>_xlfn.XLOOKUP(E1426,Store_Dim!$A$2:$A$21,Store_Dim!$E$2:$E$21)</f>
        <v>Outlet</v>
      </c>
      <c r="V1426" s="1">
        <f>Table8[[#This Row],[Cost]]*Table8[[#This Row],[Quantity]]</f>
        <v>144.53</v>
      </c>
      <c r="W1426" s="1">
        <f>Table8[[#This Row],[Total_Amount]]-Table8[[#This Row],[Total Cost]]</f>
        <v>195.53259999999997</v>
      </c>
    </row>
    <row r="1427" spans="1:23" hidden="1" x14ac:dyDescent="0.25">
      <c r="A1427" t="s">
        <v>2436</v>
      </c>
      <c r="B1427" s="3">
        <v>45851</v>
      </c>
      <c r="C1427" t="s">
        <v>1104</v>
      </c>
      <c r="D1427" t="s">
        <v>1614</v>
      </c>
      <c r="E1427" t="s">
        <v>1886</v>
      </c>
      <c r="F1427" s="4">
        <f>IF(ISBLANK(Sales_Fact[[#This Row],[Quantity]]),MEDIAN(Sales_Fact[Quantity]),Sales_Fact[[#This Row],[Quantity]])</f>
        <v>4</v>
      </c>
      <c r="G1427" s="1">
        <f>IF(ISBLANK(Sales_Fact[[#This Row],[Unit_Price]]),MEDIAN(Sales_Fact[Unit_Price]),Sales_Fact[[#This Row],[Unit_Price]])</f>
        <v>348.58</v>
      </c>
      <c r="H1427" s="2">
        <f>IF(ISBLANK(Sales_Fact[[#This Row],[Discount]]),MEDIAN(Sales_Fact[Discount]),Sales_Fact[[#This Row],[Discount]])</f>
        <v>0.16</v>
      </c>
      <c r="I1427" t="s">
        <v>1861</v>
      </c>
      <c r="J1427" s="1">
        <f>Sales_Fact[[#This Row],[Quantity2]]*Sales_Fact[[#This Row],[Unit_Price3]]*(1-Sales_Fact[[#This Row],[Discount4]])</f>
        <v>1171.2287999999999</v>
      </c>
      <c r="K1427" s="1">
        <f>Sales_Fact[[#This Row],[Quantity2]]*Sales_Fact[[#This Row],[Unit_Price3]]</f>
        <v>1394.32</v>
      </c>
      <c r="L1427" s="1">
        <f>Sales_Fact[[#This Row],[Gross Amount]]*Sales_Fact[[#This Row],[Discount4]]</f>
        <v>223.09119999999999</v>
      </c>
      <c r="M1427" s="1" t="str">
        <f>IF(Sales_Fact[[#This Row],[Total_Amount5]]&gt;1000,"High Value","Standard")</f>
        <v>High Value</v>
      </c>
      <c r="N1427" s="1" t="str">
        <f>_xlfn.XLOOKUP(D1427,Product_Dim!$A$2:$A$101,Product_Dim!$B$2:$B$101,"Not Found")</f>
        <v>Multi-Purpose Storage Box</v>
      </c>
      <c r="O1427" s="1" t="str">
        <f>_xlfn.XLOOKUP(D1427,Product_Dim!$A$2:$A$101,Product_Dim!$C$2:$C$101)</f>
        <v>Home</v>
      </c>
      <c r="P1427" s="1">
        <f>_xlfn.XLOOKUP(D1427,Product_Dim!$A$2:$A$101,Product_Dim!$H$2:$H$101)</f>
        <v>123.46</v>
      </c>
      <c r="Q1427" s="1" t="str">
        <f>_xlfn.XLOOKUP(C1427,'Customer_Dim'!$A$2:$A$501,'Customer_Dim'!$I$2:$I$501)</f>
        <v>Bronze</v>
      </c>
      <c r="R1427" s="1" t="str">
        <f>_xlfn.XLOOKUP(C1427,'Customer_Dim'!$A$2:$A$501,'Customer_Dim'!$D$2:$D$501)</f>
        <v>Male</v>
      </c>
      <c r="S1427" s="1" t="str">
        <f>_xlfn.XLOOKUP(C1427,'Customer_Dim'!$A$2:$A$501,'Customer_Dim'!$L$2:$L$501)</f>
        <v>Middle Age</v>
      </c>
      <c r="T1427" s="1" t="str">
        <f>_xlfn.XLOOKUP(E1427,Store_Dim!$A$2:$A$21,Store_Dim!$C$2:$C$21)</f>
        <v>West</v>
      </c>
      <c r="U1427" s="1" t="str">
        <f>_xlfn.XLOOKUP(E1427,Store_Dim!$A$2:$A$21,Store_Dim!$E$2:$E$21)</f>
        <v>Flagship</v>
      </c>
      <c r="V1427" s="1">
        <f>Table8[[#This Row],[Cost]]*Table8[[#This Row],[Quantity]]</f>
        <v>493.84</v>
      </c>
      <c r="W1427" s="1">
        <f>Table8[[#This Row],[Total_Amount]]-Table8[[#This Row],[Total Cost]]</f>
        <v>677.38879999999995</v>
      </c>
    </row>
    <row r="1428" spans="1:23" x14ac:dyDescent="0.25">
      <c r="A1428" t="s">
        <v>2021</v>
      </c>
      <c r="B1428" s="3">
        <v>45751</v>
      </c>
      <c r="C1428" t="s">
        <v>1104</v>
      </c>
      <c r="D1428" t="s">
        <v>1764</v>
      </c>
      <c r="E1428" t="s">
        <v>1890</v>
      </c>
      <c r="F1428" s="4">
        <f>IF(ISBLANK(Sales_Fact[[#This Row],[Quantity]]),MEDIAN(Sales_Fact[Quantity]),Sales_Fact[[#This Row],[Quantity]])</f>
        <v>3</v>
      </c>
      <c r="G1428" s="21">
        <f>IF(ISBLANK(Sales_Fact[[#This Row],[Unit_Price]]),MEDIAN(Sales_Fact[Unit_Price]),Sales_Fact[[#This Row],[Unit_Price]])</f>
        <v>247.66</v>
      </c>
      <c r="H1428" s="2">
        <f>IF(ISBLANK(Sales_Fact[[#This Row],[Discount]]),MEDIAN(Sales_Fact[Discount]),Sales_Fact[[#This Row],[Discount]])</f>
        <v>0.02</v>
      </c>
      <c r="I1428" t="s">
        <v>1861</v>
      </c>
      <c r="J1428" s="21">
        <f>Sales_Fact[[#This Row],[Quantity2]]*Sales_Fact[[#This Row],[Unit_Price3]]*(1-Sales_Fact[[#This Row],[Discount4]])</f>
        <v>728.12040000000002</v>
      </c>
      <c r="K1428" s="21">
        <f>Sales_Fact[[#This Row],[Quantity2]]*Sales_Fact[[#This Row],[Unit_Price3]]</f>
        <v>742.98</v>
      </c>
      <c r="L1428" s="21">
        <f>Sales_Fact[[#This Row],[Gross Amount]]*Sales_Fact[[#This Row],[Discount4]]</f>
        <v>14.8596</v>
      </c>
      <c r="M1428" s="1" t="str">
        <f>IF(Sales_Fact[[#This Row],[Total_Amount5]]&gt;1000,"High Value","Standard")</f>
        <v>Standard</v>
      </c>
      <c r="N1428" s="1" t="str">
        <f>_xlfn.XLOOKUP(D1428,Product_Dim!$A$2:$A$101,Product_Dim!$B$2:$B$101,"Not Found")</f>
        <v>Hair Repair Oil Treatment</v>
      </c>
      <c r="O1428" s="1" t="str">
        <f>_xlfn.XLOOKUP(D1428,Product_Dim!$A$2:$A$101,Product_Dim!$C$2:$C$101)</f>
        <v>Beauty</v>
      </c>
      <c r="P1428" s="1">
        <f>_xlfn.XLOOKUP(D1428,Product_Dim!$A$2:$A$101,Product_Dim!$H$2:$H$101)</f>
        <v>214.32</v>
      </c>
      <c r="Q1428" s="1" t="str">
        <f>_xlfn.XLOOKUP(C1428,'Customer_Dim'!$A$2:$A$501,'Customer_Dim'!$I$2:$I$501)</f>
        <v>Bronze</v>
      </c>
      <c r="R1428" s="1" t="str">
        <f>_xlfn.XLOOKUP(C1428,'Customer_Dim'!$A$2:$A$501,'Customer_Dim'!$D$2:$D$501)</f>
        <v>Male</v>
      </c>
      <c r="S1428" s="1" t="str">
        <f>_xlfn.XLOOKUP(C1428,'Customer_Dim'!$A$2:$A$501,'Customer_Dim'!$L$2:$L$501)</f>
        <v>Middle Age</v>
      </c>
      <c r="T1428" s="1" t="str">
        <f>_xlfn.XLOOKUP(E1428,Store_Dim!$A$2:$A$21,Store_Dim!$C$2:$C$21)</f>
        <v>South</v>
      </c>
      <c r="U1428" s="1" t="str">
        <f>_xlfn.XLOOKUP(E1428,Store_Dim!$A$2:$A$21,Store_Dim!$E$2:$E$21)</f>
        <v>Flagship</v>
      </c>
      <c r="V1428" s="21">
        <f>Table8[[#This Row],[Cost]]*Table8[[#This Row],[Quantity]]</f>
        <v>642.96</v>
      </c>
      <c r="W1428" s="21">
        <f>Table8[[#This Row],[Total_Amount]]-Table8[[#This Row],[Total Cost]]</f>
        <v>85.160399999999981</v>
      </c>
    </row>
    <row r="1429" spans="1:23" hidden="1" x14ac:dyDescent="0.25">
      <c r="A1429" t="s">
        <v>3299</v>
      </c>
      <c r="B1429" s="3">
        <v>45603</v>
      </c>
      <c r="C1429" t="s">
        <v>1107</v>
      </c>
      <c r="D1429" t="s">
        <v>1719</v>
      </c>
      <c r="E1429" t="s">
        <v>1881</v>
      </c>
      <c r="F1429" s="4">
        <f>IF(ISBLANK(Sales_Fact[[#This Row],[Quantity]]),MEDIAN(Sales_Fact[Quantity]),Sales_Fact[[#This Row],[Quantity]])</f>
        <v>3</v>
      </c>
      <c r="G1429" s="1">
        <f>IF(ISBLANK(Sales_Fact[[#This Row],[Unit_Price]]),MEDIAN(Sales_Fact[Unit_Price]),Sales_Fact[[#This Row],[Unit_Price]])</f>
        <v>836.27</v>
      </c>
      <c r="H1429" s="2">
        <f>IF(ISBLANK(Sales_Fact[[#This Row],[Discount]]),MEDIAN(Sales_Fact[Discount]),Sales_Fact[[#This Row],[Discount]])</f>
        <v>0.16</v>
      </c>
      <c r="I1429" t="s">
        <v>1861</v>
      </c>
      <c r="J1429" s="1">
        <f>Sales_Fact[[#This Row],[Quantity2]]*Sales_Fact[[#This Row],[Unit_Price3]]*(1-Sales_Fact[[#This Row],[Discount4]])</f>
        <v>2107.4004</v>
      </c>
      <c r="K1429" s="1">
        <f>Sales_Fact[[#This Row],[Quantity2]]*Sales_Fact[[#This Row],[Unit_Price3]]</f>
        <v>2508.81</v>
      </c>
      <c r="L1429" s="1">
        <f>Sales_Fact[[#This Row],[Gross Amount]]*Sales_Fact[[#This Row],[Discount4]]</f>
        <v>401.40960000000001</v>
      </c>
      <c r="M1429" s="1" t="str">
        <f>IF(Sales_Fact[[#This Row],[Total_Amount5]]&gt;1000,"High Value","Standard")</f>
        <v>High Value</v>
      </c>
      <c r="N1429" s="1" t="str">
        <f>_xlfn.XLOOKUP(D1429,Product_Dim!$A$2:$A$101,Product_Dim!$B$2:$B$101,"Not Found")</f>
        <v>Premium Blanket Throw</v>
      </c>
      <c r="O1429" s="1" t="str">
        <f>_xlfn.XLOOKUP(D1429,Product_Dim!$A$2:$A$101,Product_Dim!$C$2:$C$101)</f>
        <v>Home</v>
      </c>
      <c r="P1429" s="1">
        <f>_xlfn.XLOOKUP(D1429,Product_Dim!$A$2:$A$101,Product_Dim!$H$2:$H$101)</f>
        <v>461.47</v>
      </c>
      <c r="Q1429" s="1" t="str">
        <f>_xlfn.XLOOKUP(C1429,'Customer_Dim'!$A$2:$A$501,'Customer_Dim'!$I$2:$I$501)</f>
        <v>Silver</v>
      </c>
      <c r="R1429" s="1" t="str">
        <f>_xlfn.XLOOKUP(C1429,'Customer_Dim'!$A$2:$A$501,'Customer_Dim'!$D$2:$D$501)</f>
        <v>Male</v>
      </c>
      <c r="S1429" s="1" t="str">
        <f>_xlfn.XLOOKUP(C1429,'Customer_Dim'!$A$2:$A$501,'Customer_Dim'!$L$2:$L$501)</f>
        <v>Young</v>
      </c>
      <c r="T1429" s="1" t="str">
        <f>_xlfn.XLOOKUP(E1429,Store_Dim!$A$2:$A$21,Store_Dim!$C$2:$C$21)</f>
        <v>South</v>
      </c>
      <c r="U1429" s="1" t="str">
        <f>_xlfn.XLOOKUP(E1429,Store_Dim!$A$2:$A$21,Store_Dim!$E$2:$E$21)</f>
        <v>Outlet</v>
      </c>
      <c r="V1429" s="1">
        <f>Table8[[#This Row],[Cost]]*Table8[[#This Row],[Quantity]]</f>
        <v>1384.41</v>
      </c>
      <c r="W1429" s="1">
        <f>Table8[[#This Row],[Total_Amount]]-Table8[[#This Row],[Total Cost]]</f>
        <v>722.99039999999991</v>
      </c>
    </row>
    <row r="1430" spans="1:23" hidden="1" x14ac:dyDescent="0.25">
      <c r="A1430" t="s">
        <v>2660</v>
      </c>
      <c r="B1430" s="3">
        <v>45254</v>
      </c>
      <c r="C1430" t="s">
        <v>1107</v>
      </c>
      <c r="D1430" t="s">
        <v>1827</v>
      </c>
      <c r="E1430" t="s">
        <v>1892</v>
      </c>
      <c r="F1430" s="4">
        <f>IF(ISBLANK(Sales_Fact[[#This Row],[Quantity]]),MEDIAN(Sales_Fact[Quantity]),Sales_Fact[[#This Row],[Quantity]])</f>
        <v>3</v>
      </c>
      <c r="G1430" s="1">
        <f>IF(ISBLANK(Sales_Fact[[#This Row],[Unit_Price]]),MEDIAN(Sales_Fact[Unit_Price]),Sales_Fact[[#This Row],[Unit_Price]])</f>
        <v>696.74</v>
      </c>
      <c r="H1430" s="2">
        <f>IF(ISBLANK(Sales_Fact[[#This Row],[Discount]]),MEDIAN(Sales_Fact[Discount]),Sales_Fact[[#This Row],[Discount]])</f>
        <v>0.13</v>
      </c>
      <c r="I1430" t="s">
        <v>1868</v>
      </c>
      <c r="J1430" s="1">
        <f>Sales_Fact[[#This Row],[Quantity2]]*Sales_Fact[[#This Row],[Unit_Price3]]*(1-Sales_Fact[[#This Row],[Discount4]])</f>
        <v>1818.4914000000001</v>
      </c>
      <c r="K1430" s="1">
        <f>Sales_Fact[[#This Row],[Quantity2]]*Sales_Fact[[#This Row],[Unit_Price3]]</f>
        <v>2090.2200000000003</v>
      </c>
      <c r="L1430" s="1">
        <f>Sales_Fact[[#This Row],[Gross Amount]]*Sales_Fact[[#This Row],[Discount4]]</f>
        <v>271.72860000000003</v>
      </c>
      <c r="M1430" s="1" t="str">
        <f>IF(Sales_Fact[[#This Row],[Total_Amount5]]&gt;1000,"High Value","Standard")</f>
        <v>High Value</v>
      </c>
      <c r="N1430" s="1" t="str">
        <f>_xlfn.XLOOKUP(D1430,Product_Dim!$A$2:$A$101,Product_Dim!$B$2:$B$101,"Not Found")</f>
        <v>Microwave Oven</v>
      </c>
      <c r="O1430" s="1" t="str">
        <f>_xlfn.XLOOKUP(D1430,Product_Dim!$A$2:$A$101,Product_Dim!$C$2:$C$101)</f>
        <v>Home</v>
      </c>
      <c r="P1430" s="1">
        <f>_xlfn.XLOOKUP(D1430,Product_Dim!$A$2:$A$101,Product_Dim!$H$2:$H$101)</f>
        <v>447.43</v>
      </c>
      <c r="Q1430" s="1" t="str">
        <f>_xlfn.XLOOKUP(C1430,'Customer_Dim'!$A$2:$A$501,'Customer_Dim'!$I$2:$I$501)</f>
        <v>Silver</v>
      </c>
      <c r="R1430" s="1" t="str">
        <f>_xlfn.XLOOKUP(C1430,'Customer_Dim'!$A$2:$A$501,'Customer_Dim'!$D$2:$D$501)</f>
        <v>Male</v>
      </c>
      <c r="S1430" s="1" t="str">
        <f>_xlfn.XLOOKUP(C1430,'Customer_Dim'!$A$2:$A$501,'Customer_Dim'!$L$2:$L$501)</f>
        <v>Young</v>
      </c>
      <c r="T1430" s="1" t="str">
        <f>_xlfn.XLOOKUP(E1430,Store_Dim!$A$2:$A$21,Store_Dim!$C$2:$C$21)</f>
        <v>East</v>
      </c>
      <c r="U1430" s="1" t="str">
        <f>_xlfn.XLOOKUP(E1430,Store_Dim!$A$2:$A$21,Store_Dim!$E$2:$E$21)</f>
        <v>Online</v>
      </c>
      <c r="V1430" s="1">
        <f>Table8[[#This Row],[Cost]]*Table8[[#This Row],[Quantity]]</f>
        <v>1342.29</v>
      </c>
      <c r="W1430" s="1">
        <f>Table8[[#This Row],[Total_Amount]]-Table8[[#This Row],[Total Cost]]</f>
        <v>476.20140000000015</v>
      </c>
    </row>
    <row r="1431" spans="1:23" hidden="1" x14ac:dyDescent="0.25">
      <c r="A1431" t="s">
        <v>3313</v>
      </c>
      <c r="B1431" s="3">
        <v>45633</v>
      </c>
      <c r="C1431" t="s">
        <v>1107</v>
      </c>
      <c r="D1431" t="s">
        <v>1725</v>
      </c>
      <c r="E1431" t="s">
        <v>1860</v>
      </c>
      <c r="F1431" s="4">
        <f>IF(ISBLANK(Sales_Fact[[#This Row],[Quantity]]),MEDIAN(Sales_Fact[Quantity]),Sales_Fact[[#This Row],[Quantity]])</f>
        <v>2</v>
      </c>
      <c r="G1431" s="1">
        <f>IF(ISBLANK(Sales_Fact[[#This Row],[Unit_Price]]),MEDIAN(Sales_Fact[Unit_Price]),Sales_Fact[[#This Row],[Unit_Price]])</f>
        <v>822.59</v>
      </c>
      <c r="H1431" s="2">
        <f>IF(ISBLANK(Sales_Fact[[#This Row],[Discount]]),MEDIAN(Sales_Fact[Discount]),Sales_Fact[[#This Row],[Discount]])</f>
        <v>0.22</v>
      </c>
      <c r="I1431" t="s">
        <v>1861</v>
      </c>
      <c r="J1431" s="1">
        <f>Sales_Fact[[#This Row],[Quantity2]]*Sales_Fact[[#This Row],[Unit_Price3]]*(1-Sales_Fact[[#This Row],[Discount4]])</f>
        <v>1283.2404000000001</v>
      </c>
      <c r="K1431" s="1">
        <f>Sales_Fact[[#This Row],[Quantity2]]*Sales_Fact[[#This Row],[Unit_Price3]]</f>
        <v>1645.18</v>
      </c>
      <c r="L1431" s="1">
        <f>Sales_Fact[[#This Row],[Gross Amount]]*Sales_Fact[[#This Row],[Discount4]]</f>
        <v>361.93960000000004</v>
      </c>
      <c r="M1431" s="1" t="str">
        <f>IF(Sales_Fact[[#This Row],[Total_Amount5]]&gt;1000,"High Value","Standard")</f>
        <v>High Value</v>
      </c>
      <c r="N1431" s="1" t="str">
        <f>_xlfn.XLOOKUP(D1431,Product_Dim!$A$2:$A$101,Product_Dim!$B$2:$B$101,"Not Found")</f>
        <v>Womens Cotton Scarf</v>
      </c>
      <c r="O1431" s="1" t="str">
        <f>_xlfn.XLOOKUP(D1431,Product_Dim!$A$2:$A$101,Product_Dim!$C$2:$C$101)</f>
        <v>Clothing</v>
      </c>
      <c r="P1431" s="1">
        <f>_xlfn.XLOOKUP(D1431,Product_Dim!$A$2:$A$101,Product_Dim!$H$2:$H$101)</f>
        <v>113.83</v>
      </c>
      <c r="Q1431" s="1" t="str">
        <f>_xlfn.XLOOKUP(C1431,'Customer_Dim'!$A$2:$A$501,'Customer_Dim'!$I$2:$I$501)</f>
        <v>Silver</v>
      </c>
      <c r="R1431" s="1" t="str">
        <f>_xlfn.XLOOKUP(C1431,'Customer_Dim'!$A$2:$A$501,'Customer_Dim'!$D$2:$D$501)</f>
        <v>Male</v>
      </c>
      <c r="S1431" s="1" t="str">
        <f>_xlfn.XLOOKUP(C1431,'Customer_Dim'!$A$2:$A$501,'Customer_Dim'!$L$2:$L$501)</f>
        <v>Young</v>
      </c>
      <c r="T1431" s="1" t="str">
        <f>_xlfn.XLOOKUP(E1431,Store_Dim!$A$2:$A$21,Store_Dim!$C$2:$C$21)</f>
        <v>North</v>
      </c>
      <c r="U1431" s="1" t="str">
        <f>_xlfn.XLOOKUP(E1431,Store_Dim!$A$2:$A$21,Store_Dim!$E$2:$E$21)</f>
        <v>Outlet</v>
      </c>
      <c r="V1431" s="1">
        <f>Table8[[#This Row],[Cost]]*Table8[[#This Row],[Quantity]]</f>
        <v>227.66</v>
      </c>
      <c r="W1431" s="1">
        <f>Table8[[#This Row],[Total_Amount]]-Table8[[#This Row],[Total Cost]]</f>
        <v>1055.5804000000001</v>
      </c>
    </row>
    <row r="1432" spans="1:23" x14ac:dyDescent="0.25">
      <c r="A1432" t="s">
        <v>3480</v>
      </c>
      <c r="B1432" s="3">
        <v>45496</v>
      </c>
      <c r="C1432" t="s">
        <v>1107</v>
      </c>
      <c r="D1432" t="s">
        <v>1728</v>
      </c>
      <c r="E1432" t="s">
        <v>1870</v>
      </c>
      <c r="F1432" s="4">
        <f>IF(ISBLANK(Sales_Fact[[#This Row],[Quantity]]),MEDIAN(Sales_Fact[Quantity]),Sales_Fact[[#This Row],[Quantity]])</f>
        <v>1</v>
      </c>
      <c r="G1432" s="21">
        <f>IF(ISBLANK(Sales_Fact[[#This Row],[Unit_Price]]),MEDIAN(Sales_Fact[Unit_Price]),Sales_Fact[[#This Row],[Unit_Price]])</f>
        <v>462.23</v>
      </c>
      <c r="H1432" s="2">
        <f>IF(ISBLANK(Sales_Fact[[#This Row],[Discount]]),MEDIAN(Sales_Fact[Discount]),Sales_Fact[[#This Row],[Discount]])</f>
        <v>0.3</v>
      </c>
      <c r="I1432" t="s">
        <v>1868</v>
      </c>
      <c r="J1432" s="21">
        <f>Sales_Fact[[#This Row],[Quantity2]]*Sales_Fact[[#This Row],[Unit_Price3]]*(1-Sales_Fact[[#This Row],[Discount4]])</f>
        <v>323.56099999999998</v>
      </c>
      <c r="K1432" s="21">
        <f>Sales_Fact[[#This Row],[Quantity2]]*Sales_Fact[[#This Row],[Unit_Price3]]</f>
        <v>462.23</v>
      </c>
      <c r="L1432" s="21">
        <f>Sales_Fact[[#This Row],[Gross Amount]]*Sales_Fact[[#This Row],[Discount4]]</f>
        <v>138.66900000000001</v>
      </c>
      <c r="M1432" s="1" t="str">
        <f>IF(Sales_Fact[[#This Row],[Total_Amount5]]&gt;1000,"High Value","Standard")</f>
        <v>Standard</v>
      </c>
      <c r="N1432" s="1" t="str">
        <f>_xlfn.XLOOKUP(D1432,Product_Dim!$A$2:$A$101,Product_Dim!$B$2:$B$101,"Not Found")</f>
        <v>Men's Hair Styling Gel</v>
      </c>
      <c r="O1432" s="1" t="str">
        <f>_xlfn.XLOOKUP(D1432,Product_Dim!$A$2:$A$101,Product_Dim!$C$2:$C$101)</f>
        <v>Beauty</v>
      </c>
      <c r="P1432" s="1">
        <f>_xlfn.XLOOKUP(D1432,Product_Dim!$A$2:$A$101,Product_Dim!$H$2:$H$101)</f>
        <v>17.309999999999999</v>
      </c>
      <c r="Q1432" s="1" t="str">
        <f>_xlfn.XLOOKUP(C1432,'Customer_Dim'!$A$2:$A$501,'Customer_Dim'!$I$2:$I$501)</f>
        <v>Silver</v>
      </c>
      <c r="R1432" s="1" t="str">
        <f>_xlfn.XLOOKUP(C1432,'Customer_Dim'!$A$2:$A$501,'Customer_Dim'!$D$2:$D$501)</f>
        <v>Male</v>
      </c>
      <c r="S1432" s="1" t="str">
        <f>_xlfn.XLOOKUP(C1432,'Customer_Dim'!$A$2:$A$501,'Customer_Dim'!$L$2:$L$501)</f>
        <v>Young</v>
      </c>
      <c r="T1432" s="1" t="str">
        <f>_xlfn.XLOOKUP(E1432,Store_Dim!$A$2:$A$21,Store_Dim!$C$2:$C$21)</f>
        <v>North</v>
      </c>
      <c r="U1432" s="1" t="str">
        <f>_xlfn.XLOOKUP(E1432,Store_Dim!$A$2:$A$21,Store_Dim!$E$2:$E$21)</f>
        <v>Outlet</v>
      </c>
      <c r="V1432" s="21">
        <f>Table8[[#This Row],[Cost]]*Table8[[#This Row],[Quantity]]</f>
        <v>17.309999999999999</v>
      </c>
      <c r="W1432" s="21">
        <f>Table8[[#This Row],[Total_Amount]]-Table8[[#This Row],[Total Cost]]</f>
        <v>306.25099999999998</v>
      </c>
    </row>
    <row r="1433" spans="1:23" hidden="1" x14ac:dyDescent="0.25">
      <c r="A1433" t="s">
        <v>3512</v>
      </c>
      <c r="B1433" s="3">
        <v>45868</v>
      </c>
      <c r="C1433" t="s">
        <v>1110</v>
      </c>
      <c r="D1433" t="s">
        <v>1809</v>
      </c>
      <c r="E1433" t="s">
        <v>1886</v>
      </c>
      <c r="F1433" s="4">
        <f>IF(ISBLANK(Sales_Fact[[#This Row],[Quantity]]),MEDIAN(Sales_Fact[Quantity]),Sales_Fact[[#This Row],[Quantity]])</f>
        <v>1</v>
      </c>
      <c r="G1433" s="1">
        <f>IF(ISBLANK(Sales_Fact[[#This Row],[Unit_Price]]),MEDIAN(Sales_Fact[Unit_Price]),Sales_Fact[[#This Row],[Unit_Price]])</f>
        <v>361.09</v>
      </c>
      <c r="H1433" s="2">
        <f>IF(ISBLANK(Sales_Fact[[#This Row],[Discount]]),MEDIAN(Sales_Fact[Discount]),Sales_Fact[[#This Row],[Discount]])</f>
        <v>0.06</v>
      </c>
      <c r="I1433" t="s">
        <v>1861</v>
      </c>
      <c r="J1433" s="1">
        <f>Sales_Fact[[#This Row],[Quantity2]]*Sales_Fact[[#This Row],[Unit_Price3]]*(1-Sales_Fact[[#This Row],[Discount4]])</f>
        <v>339.42459999999994</v>
      </c>
      <c r="K1433" s="1">
        <f>Sales_Fact[[#This Row],[Quantity2]]*Sales_Fact[[#This Row],[Unit_Price3]]</f>
        <v>361.09</v>
      </c>
      <c r="L1433" s="1">
        <f>Sales_Fact[[#This Row],[Gross Amount]]*Sales_Fact[[#This Row],[Discount4]]</f>
        <v>21.665399999999998</v>
      </c>
      <c r="M1433" s="1" t="str">
        <f>IF(Sales_Fact[[#This Row],[Total_Amount5]]&gt;1000,"High Value","Standard")</f>
        <v>Standard</v>
      </c>
      <c r="N1433" s="1" t="str">
        <f>_xlfn.XLOOKUP(D1433,Product_Dim!$A$2:$A$101,Product_Dim!$B$2:$B$101,"Not Found")</f>
        <v>Kitchen Cutting Board</v>
      </c>
      <c r="O1433" s="1" t="str">
        <f>_xlfn.XLOOKUP(D1433,Product_Dim!$A$2:$A$101,Product_Dim!$C$2:$C$101)</f>
        <v>Home</v>
      </c>
      <c r="P1433" s="1">
        <f>_xlfn.XLOOKUP(D1433,Product_Dim!$A$2:$A$101,Product_Dim!$H$2:$H$101)</f>
        <v>176.07</v>
      </c>
      <c r="Q1433" s="1" t="str">
        <f>_xlfn.XLOOKUP(C1433,'Customer_Dim'!$A$2:$A$501,'Customer_Dim'!$I$2:$I$501)</f>
        <v>Bronze</v>
      </c>
      <c r="R1433" s="1" t="str">
        <f>_xlfn.XLOOKUP(C1433,'Customer_Dim'!$A$2:$A$501,'Customer_Dim'!$D$2:$D$501)</f>
        <v>Female</v>
      </c>
      <c r="S1433" s="1" t="str">
        <f>_xlfn.XLOOKUP(C1433,'Customer_Dim'!$A$2:$A$501,'Customer_Dim'!$L$2:$L$501)</f>
        <v>Young</v>
      </c>
      <c r="T1433" s="1" t="str">
        <f>_xlfn.XLOOKUP(E1433,Store_Dim!$A$2:$A$21,Store_Dim!$C$2:$C$21)</f>
        <v>West</v>
      </c>
      <c r="U1433" s="1" t="str">
        <f>_xlfn.XLOOKUP(E1433,Store_Dim!$A$2:$A$21,Store_Dim!$E$2:$E$21)</f>
        <v>Flagship</v>
      </c>
      <c r="V1433" s="1">
        <f>Table8[[#This Row],[Cost]]*Table8[[#This Row],[Quantity]]</f>
        <v>176.07</v>
      </c>
      <c r="W1433" s="1">
        <f>Table8[[#This Row],[Total_Amount]]-Table8[[#This Row],[Total Cost]]</f>
        <v>163.35459999999995</v>
      </c>
    </row>
    <row r="1434" spans="1:23" hidden="1" x14ac:dyDescent="0.25">
      <c r="A1434" t="s">
        <v>3508</v>
      </c>
      <c r="B1434" s="3">
        <v>45769</v>
      </c>
      <c r="C1434" t="s">
        <v>1110</v>
      </c>
      <c r="D1434" t="s">
        <v>1722</v>
      </c>
      <c r="E1434" t="s">
        <v>1860</v>
      </c>
      <c r="F1434" s="4">
        <f>IF(ISBLANK(Sales_Fact[[#This Row],[Quantity]]),MEDIAN(Sales_Fact[Quantity]),Sales_Fact[[#This Row],[Quantity]])</f>
        <v>3</v>
      </c>
      <c r="G1434" s="1">
        <f>IF(ISBLANK(Sales_Fact[[#This Row],[Unit_Price]]),MEDIAN(Sales_Fact[Unit_Price]),Sales_Fact[[#This Row],[Unit_Price]])</f>
        <v>59.37</v>
      </c>
      <c r="H1434" s="2">
        <f>IF(ISBLANK(Sales_Fact[[#This Row],[Discount]]),MEDIAN(Sales_Fact[Discount]),Sales_Fact[[#This Row],[Discount]])</f>
        <v>0.03</v>
      </c>
      <c r="I1434" t="s">
        <v>1861</v>
      </c>
      <c r="J1434" s="1">
        <f>Sales_Fact[[#This Row],[Quantity2]]*Sales_Fact[[#This Row],[Unit_Price3]]*(1-Sales_Fact[[#This Row],[Discount4]])</f>
        <v>172.76669999999999</v>
      </c>
      <c r="K1434" s="1">
        <f>Sales_Fact[[#This Row],[Quantity2]]*Sales_Fact[[#This Row],[Unit_Price3]]</f>
        <v>178.10999999999999</v>
      </c>
      <c r="L1434" s="1">
        <f>Sales_Fact[[#This Row],[Gross Amount]]*Sales_Fact[[#This Row],[Discount4]]</f>
        <v>5.3432999999999993</v>
      </c>
      <c r="M1434" s="1" t="str">
        <f>IF(Sales_Fact[[#This Row],[Total_Amount5]]&gt;1000,"High Value","Standard")</f>
        <v>Standard</v>
      </c>
      <c r="N1434" s="1" t="str">
        <f>_xlfn.XLOOKUP(D1434,Product_Dim!$A$2:$A$101,Product_Dim!$B$2:$B$101,"Not Found")</f>
        <v>Foam Roller</v>
      </c>
      <c r="O1434" s="1" t="str">
        <f>_xlfn.XLOOKUP(D1434,Product_Dim!$A$2:$A$101,Product_Dim!$C$2:$C$101)</f>
        <v>Sports</v>
      </c>
      <c r="P1434" s="1">
        <f>_xlfn.XLOOKUP(D1434,Product_Dim!$A$2:$A$101,Product_Dim!$H$2:$H$101)</f>
        <v>30.62</v>
      </c>
      <c r="Q1434" s="1" t="str">
        <f>_xlfn.XLOOKUP(C1434,'Customer_Dim'!$A$2:$A$501,'Customer_Dim'!$I$2:$I$501)</f>
        <v>Bronze</v>
      </c>
      <c r="R1434" s="1" t="str">
        <f>_xlfn.XLOOKUP(C1434,'Customer_Dim'!$A$2:$A$501,'Customer_Dim'!$D$2:$D$501)</f>
        <v>Female</v>
      </c>
      <c r="S1434" s="1" t="str">
        <f>_xlfn.XLOOKUP(C1434,'Customer_Dim'!$A$2:$A$501,'Customer_Dim'!$L$2:$L$501)</f>
        <v>Young</v>
      </c>
      <c r="T1434" s="1" t="str">
        <f>_xlfn.XLOOKUP(E1434,Store_Dim!$A$2:$A$21,Store_Dim!$C$2:$C$21)</f>
        <v>North</v>
      </c>
      <c r="U1434" s="1" t="str">
        <f>_xlfn.XLOOKUP(E1434,Store_Dim!$A$2:$A$21,Store_Dim!$E$2:$E$21)</f>
        <v>Outlet</v>
      </c>
      <c r="V1434" s="1">
        <f>Table8[[#This Row],[Cost]]*Table8[[#This Row],[Quantity]]</f>
        <v>91.86</v>
      </c>
      <c r="W1434" s="1">
        <f>Table8[[#This Row],[Total_Amount]]-Table8[[#This Row],[Total Cost]]</f>
        <v>80.906699999999987</v>
      </c>
    </row>
    <row r="1435" spans="1:23" hidden="1" x14ac:dyDescent="0.25">
      <c r="A1435" t="s">
        <v>3166</v>
      </c>
      <c r="B1435" s="3">
        <v>45481</v>
      </c>
      <c r="C1435" t="s">
        <v>1110</v>
      </c>
      <c r="D1435" t="s">
        <v>1594</v>
      </c>
      <c r="E1435" t="s">
        <v>1879</v>
      </c>
      <c r="F1435" s="4">
        <f>IF(ISBLANK(Sales_Fact[[#This Row],[Quantity]]),MEDIAN(Sales_Fact[Quantity]),Sales_Fact[[#This Row],[Quantity]])</f>
        <v>3</v>
      </c>
      <c r="G1435" s="1">
        <f>IF(ISBLANK(Sales_Fact[[#This Row],[Unit_Price]]),MEDIAN(Sales_Fact[Unit_Price]),Sales_Fact[[#This Row],[Unit_Price]])</f>
        <v>765.21</v>
      </c>
      <c r="H1435" s="2">
        <f>IF(ISBLANK(Sales_Fact[[#This Row],[Discount]]),MEDIAN(Sales_Fact[Discount]),Sales_Fact[[#This Row],[Discount]])</f>
        <v>0.14000000000000001</v>
      </c>
      <c r="I1435" t="s">
        <v>1868</v>
      </c>
      <c r="J1435" s="1">
        <f>Sales_Fact[[#This Row],[Quantity2]]*Sales_Fact[[#This Row],[Unit_Price3]]*(1-Sales_Fact[[#This Row],[Discount4]])</f>
        <v>1974.2418</v>
      </c>
      <c r="K1435" s="1">
        <f>Sales_Fact[[#This Row],[Quantity2]]*Sales_Fact[[#This Row],[Unit_Price3]]</f>
        <v>2295.63</v>
      </c>
      <c r="L1435" s="1">
        <f>Sales_Fact[[#This Row],[Gross Amount]]*Sales_Fact[[#This Row],[Discount4]]</f>
        <v>321.38820000000004</v>
      </c>
      <c r="M1435" s="1" t="str">
        <f>IF(Sales_Fact[[#This Row],[Total_Amount5]]&gt;1000,"High Value","Standard")</f>
        <v>High Value</v>
      </c>
      <c r="N1435" s="1" t="str">
        <f>_xlfn.XLOOKUP(D1435,Product_Dim!$A$2:$A$101,Product_Dim!$B$2:$B$101,"Not Found")</f>
        <v>Decorative Wall Mirror</v>
      </c>
      <c r="O1435" s="1" t="str">
        <f>_xlfn.XLOOKUP(D1435,Product_Dim!$A$2:$A$101,Product_Dim!$C$2:$C$101)</f>
        <v>Home</v>
      </c>
      <c r="P1435" s="1">
        <f>_xlfn.XLOOKUP(D1435,Product_Dim!$A$2:$A$101,Product_Dim!$H$2:$H$101)</f>
        <v>48.01</v>
      </c>
      <c r="Q1435" s="1" t="str">
        <f>_xlfn.XLOOKUP(C1435,'Customer_Dim'!$A$2:$A$501,'Customer_Dim'!$I$2:$I$501)</f>
        <v>Bronze</v>
      </c>
      <c r="R1435" s="1" t="str">
        <f>_xlfn.XLOOKUP(C1435,'Customer_Dim'!$A$2:$A$501,'Customer_Dim'!$D$2:$D$501)</f>
        <v>Female</v>
      </c>
      <c r="S1435" s="1" t="str">
        <f>_xlfn.XLOOKUP(C1435,'Customer_Dim'!$A$2:$A$501,'Customer_Dim'!$L$2:$L$501)</f>
        <v>Young</v>
      </c>
      <c r="T1435" s="1" t="str">
        <f>_xlfn.XLOOKUP(E1435,Store_Dim!$A$2:$A$21,Store_Dim!$C$2:$C$21)</f>
        <v>East</v>
      </c>
      <c r="U1435" s="1" t="str">
        <f>_xlfn.XLOOKUP(E1435,Store_Dim!$A$2:$A$21,Store_Dim!$E$2:$E$21)</f>
        <v>Flagship</v>
      </c>
      <c r="V1435" s="1">
        <f>Table8[[#This Row],[Cost]]*Table8[[#This Row],[Quantity]]</f>
        <v>144.03</v>
      </c>
      <c r="W1435" s="1">
        <f>Table8[[#This Row],[Total_Amount]]-Table8[[#This Row],[Total Cost]]</f>
        <v>1830.2118</v>
      </c>
    </row>
    <row r="1436" spans="1:23" hidden="1" x14ac:dyDescent="0.25">
      <c r="A1436" t="s">
        <v>3342</v>
      </c>
      <c r="B1436" s="3">
        <v>45533</v>
      </c>
      <c r="C1436" t="s">
        <v>1110</v>
      </c>
      <c r="D1436" t="s">
        <v>1839</v>
      </c>
      <c r="E1436" t="s">
        <v>1863</v>
      </c>
      <c r="F1436" s="4">
        <f>IF(ISBLANK(Sales_Fact[[#This Row],[Quantity]]),MEDIAN(Sales_Fact[Quantity]),Sales_Fact[[#This Row],[Quantity]])</f>
        <v>4</v>
      </c>
      <c r="G1436" s="1">
        <f>IF(ISBLANK(Sales_Fact[[#This Row],[Unit_Price]]),MEDIAN(Sales_Fact[Unit_Price]),Sales_Fact[[#This Row],[Unit_Price]])</f>
        <v>303.56</v>
      </c>
      <c r="H1436" s="2">
        <f>IF(ISBLANK(Sales_Fact[[#This Row],[Discount]]),MEDIAN(Sales_Fact[Discount]),Sales_Fact[[#This Row],[Discount]])</f>
        <v>0.2</v>
      </c>
      <c r="I1436" t="s">
        <v>1861</v>
      </c>
      <c r="J1436" s="1">
        <f>Sales_Fact[[#This Row],[Quantity2]]*Sales_Fact[[#This Row],[Unit_Price3]]*(1-Sales_Fact[[#This Row],[Discount4]])</f>
        <v>971.39200000000005</v>
      </c>
      <c r="K1436" s="1">
        <f>Sales_Fact[[#This Row],[Quantity2]]*Sales_Fact[[#This Row],[Unit_Price3]]</f>
        <v>1214.24</v>
      </c>
      <c r="L1436" s="1">
        <f>Sales_Fact[[#This Row],[Gross Amount]]*Sales_Fact[[#This Row],[Discount4]]</f>
        <v>242.84800000000001</v>
      </c>
      <c r="M1436" s="1" t="str">
        <f>IF(Sales_Fact[[#This Row],[Total_Amount5]]&gt;1000,"High Value","Standard")</f>
        <v>Standard</v>
      </c>
      <c r="N1436" s="1" t="str">
        <f>_xlfn.XLOOKUP(D1436,Product_Dim!$A$2:$A$101,Product_Dim!$B$2:$B$101,"Not Found")</f>
        <v>Women's Formal Blazer</v>
      </c>
      <c r="O1436" s="1" t="str">
        <f>_xlfn.XLOOKUP(D1436,Product_Dim!$A$2:$A$101,Product_Dim!$C$2:$C$101)</f>
        <v>Clothing</v>
      </c>
      <c r="P1436" s="1">
        <f>_xlfn.XLOOKUP(D1436,Product_Dim!$A$2:$A$101,Product_Dim!$H$2:$H$101)</f>
        <v>358.47</v>
      </c>
      <c r="Q1436" s="1" t="str">
        <f>_xlfn.XLOOKUP(C1436,'Customer_Dim'!$A$2:$A$501,'Customer_Dim'!$I$2:$I$501)</f>
        <v>Bronze</v>
      </c>
      <c r="R1436" s="1" t="str">
        <f>_xlfn.XLOOKUP(C1436,'Customer_Dim'!$A$2:$A$501,'Customer_Dim'!$D$2:$D$501)</f>
        <v>Female</v>
      </c>
      <c r="S1436" s="1" t="str">
        <f>_xlfn.XLOOKUP(C1436,'Customer_Dim'!$A$2:$A$501,'Customer_Dim'!$L$2:$L$501)</f>
        <v>Young</v>
      </c>
      <c r="T1436" s="1" t="str">
        <f>_xlfn.XLOOKUP(E1436,Store_Dim!$A$2:$A$21,Store_Dim!$C$2:$C$21)</f>
        <v>North</v>
      </c>
      <c r="U1436" s="1" t="str">
        <f>_xlfn.XLOOKUP(E1436,Store_Dim!$A$2:$A$21,Store_Dim!$E$2:$E$21)</f>
        <v>Flagship</v>
      </c>
      <c r="V1436" s="1">
        <f>Table8[[#This Row],[Cost]]*Table8[[#This Row],[Quantity]]</f>
        <v>1433.88</v>
      </c>
      <c r="W1436" s="1">
        <f>Table8[[#This Row],[Total_Amount]]-Table8[[#This Row],[Total Cost]]</f>
        <v>-462.48800000000006</v>
      </c>
    </row>
    <row r="1437" spans="1:23" hidden="1" x14ac:dyDescent="0.25">
      <c r="A1437" t="s">
        <v>2583</v>
      </c>
      <c r="B1437" s="3">
        <v>45615</v>
      </c>
      <c r="C1437" t="s">
        <v>1110</v>
      </c>
      <c r="D1437" t="s">
        <v>1629</v>
      </c>
      <c r="E1437" t="s">
        <v>1901</v>
      </c>
      <c r="F1437" s="4">
        <f>IF(ISBLANK(Sales_Fact[[#This Row],[Quantity]]),MEDIAN(Sales_Fact[Quantity]),Sales_Fact[[#This Row],[Quantity]])</f>
        <v>1</v>
      </c>
      <c r="G1437" s="1">
        <f>IF(ISBLANK(Sales_Fact[[#This Row],[Unit_Price]]),MEDIAN(Sales_Fact[Unit_Price]),Sales_Fact[[#This Row],[Unit_Price]])</f>
        <v>640.92999999999995</v>
      </c>
      <c r="H1437" s="2">
        <f>IF(ISBLANK(Sales_Fact[[#This Row],[Discount]]),MEDIAN(Sales_Fact[Discount]),Sales_Fact[[#This Row],[Discount]])</f>
        <v>0.19</v>
      </c>
      <c r="I1437" t="s">
        <v>1864</v>
      </c>
      <c r="J1437" s="1">
        <f>Sales_Fact[[#This Row],[Quantity2]]*Sales_Fact[[#This Row],[Unit_Price3]]*(1-Sales_Fact[[#This Row],[Discount4]])</f>
        <v>519.15329999999994</v>
      </c>
      <c r="K1437" s="1">
        <f>Sales_Fact[[#This Row],[Quantity2]]*Sales_Fact[[#This Row],[Unit_Price3]]</f>
        <v>640.92999999999995</v>
      </c>
      <c r="L1437" s="1">
        <f>Sales_Fact[[#This Row],[Gross Amount]]*Sales_Fact[[#This Row],[Discount4]]</f>
        <v>121.77669999999999</v>
      </c>
      <c r="M1437" s="1" t="str">
        <f>IF(Sales_Fact[[#This Row],[Total_Amount5]]&gt;1000,"High Value","Standard")</f>
        <v>Standard</v>
      </c>
      <c r="N1437" s="1" t="str">
        <f>_xlfn.XLOOKUP(D1437,Product_Dim!$A$2:$A$101,Product_Dim!$B$2:$B$101,"Not Found")</f>
        <v>Wireless Bluetooth Speaker</v>
      </c>
      <c r="O1437" s="1" t="str">
        <f>_xlfn.XLOOKUP(D1437,Product_Dim!$A$2:$A$101,Product_Dim!$C$2:$C$101)</f>
        <v>Electronics</v>
      </c>
      <c r="P1437" s="1">
        <f>_xlfn.XLOOKUP(D1437,Product_Dim!$A$2:$A$101,Product_Dim!$H$2:$H$101)</f>
        <v>322.41000000000003</v>
      </c>
      <c r="Q1437" s="1" t="str">
        <f>_xlfn.XLOOKUP(C1437,'Customer_Dim'!$A$2:$A$501,'Customer_Dim'!$I$2:$I$501)</f>
        <v>Bronze</v>
      </c>
      <c r="R1437" s="1" t="str">
        <f>_xlfn.XLOOKUP(C1437,'Customer_Dim'!$A$2:$A$501,'Customer_Dim'!$D$2:$D$501)</f>
        <v>Female</v>
      </c>
      <c r="S1437" s="1" t="str">
        <f>_xlfn.XLOOKUP(C1437,'Customer_Dim'!$A$2:$A$501,'Customer_Dim'!$L$2:$L$501)</f>
        <v>Young</v>
      </c>
      <c r="T1437" s="1" t="str">
        <f>_xlfn.XLOOKUP(E1437,Store_Dim!$A$2:$A$21,Store_Dim!$C$2:$C$21)</f>
        <v>East</v>
      </c>
      <c r="U1437" s="1" t="str">
        <f>_xlfn.XLOOKUP(E1437,Store_Dim!$A$2:$A$21,Store_Dim!$E$2:$E$21)</f>
        <v>Online</v>
      </c>
      <c r="V1437" s="1">
        <f>Table8[[#This Row],[Cost]]*Table8[[#This Row],[Quantity]]</f>
        <v>322.41000000000003</v>
      </c>
      <c r="W1437" s="1">
        <f>Table8[[#This Row],[Total_Amount]]-Table8[[#This Row],[Total Cost]]</f>
        <v>196.74329999999992</v>
      </c>
    </row>
    <row r="1438" spans="1:23" hidden="1" x14ac:dyDescent="0.25">
      <c r="A1438" t="s">
        <v>3775</v>
      </c>
      <c r="B1438" s="3">
        <v>45797</v>
      </c>
      <c r="C1438" t="s">
        <v>1113</v>
      </c>
      <c r="D1438" t="s">
        <v>1552</v>
      </c>
      <c r="E1438" t="s">
        <v>1860</v>
      </c>
      <c r="F1438" s="4">
        <f>IF(ISBLANK(Sales_Fact[[#This Row],[Quantity]]),MEDIAN(Sales_Fact[Quantity]),Sales_Fact[[#This Row],[Quantity]])</f>
        <v>2</v>
      </c>
      <c r="G1438" s="1">
        <f>IF(ISBLANK(Sales_Fact[[#This Row],[Unit_Price]]),MEDIAN(Sales_Fact[Unit_Price]),Sales_Fact[[#This Row],[Unit_Price]])</f>
        <v>611.25</v>
      </c>
      <c r="H1438" s="2">
        <f>IF(ISBLANK(Sales_Fact[[#This Row],[Discount]]),MEDIAN(Sales_Fact[Discount]),Sales_Fact[[#This Row],[Discount]])</f>
        <v>0.22</v>
      </c>
      <c r="I1438" t="s">
        <v>1868</v>
      </c>
      <c r="J1438" s="1">
        <f>Sales_Fact[[#This Row],[Quantity2]]*Sales_Fact[[#This Row],[Unit_Price3]]*(1-Sales_Fact[[#This Row],[Discount4]])</f>
        <v>953.55000000000007</v>
      </c>
      <c r="K1438" s="1">
        <f>Sales_Fact[[#This Row],[Quantity2]]*Sales_Fact[[#This Row],[Unit_Price3]]</f>
        <v>1222.5</v>
      </c>
      <c r="L1438" s="1">
        <f>Sales_Fact[[#This Row],[Gross Amount]]*Sales_Fact[[#This Row],[Discount4]]</f>
        <v>268.95</v>
      </c>
      <c r="M1438" s="1" t="str">
        <f>IF(Sales_Fact[[#This Row],[Total_Amount5]]&gt;1000,"High Value","Standard")</f>
        <v>Standard</v>
      </c>
      <c r="N1438" s="1" t="str">
        <f>_xlfn.XLOOKUP(D1438,Product_Dim!$A$2:$A$101,Product_Dim!$B$2:$B$101,"Not Found")</f>
        <v>Men's Graphic T-Shirt</v>
      </c>
      <c r="O1438" s="1" t="str">
        <f>_xlfn.XLOOKUP(D1438,Product_Dim!$A$2:$A$101,Product_Dim!$C$2:$C$101)</f>
        <v>Clothing</v>
      </c>
      <c r="P1438" s="1">
        <f>_xlfn.XLOOKUP(D1438,Product_Dim!$A$2:$A$101,Product_Dim!$H$2:$H$101)</f>
        <v>342.56</v>
      </c>
      <c r="Q1438" s="1" t="str">
        <f>_xlfn.XLOOKUP(C1438,'Customer_Dim'!$A$2:$A$501,'Customer_Dim'!$I$2:$I$501)</f>
        <v>Silver</v>
      </c>
      <c r="R1438" s="1" t="str">
        <f>_xlfn.XLOOKUP(C1438,'Customer_Dim'!$A$2:$A$501,'Customer_Dim'!$D$2:$D$501)</f>
        <v>Female</v>
      </c>
      <c r="S1438" s="1" t="str">
        <f>_xlfn.XLOOKUP(C1438,'Customer_Dim'!$A$2:$A$501,'Customer_Dim'!$L$2:$L$501)</f>
        <v>Senior</v>
      </c>
      <c r="T1438" s="1" t="str">
        <f>_xlfn.XLOOKUP(E1438,Store_Dim!$A$2:$A$21,Store_Dim!$C$2:$C$21)</f>
        <v>North</v>
      </c>
      <c r="U1438" s="1" t="str">
        <f>_xlfn.XLOOKUP(E1438,Store_Dim!$A$2:$A$21,Store_Dim!$E$2:$E$21)</f>
        <v>Outlet</v>
      </c>
      <c r="V1438" s="1">
        <f>Table8[[#This Row],[Cost]]*Table8[[#This Row],[Quantity]]</f>
        <v>685.12</v>
      </c>
      <c r="W1438" s="1">
        <f>Table8[[#This Row],[Total_Amount]]-Table8[[#This Row],[Total Cost]]</f>
        <v>268.43000000000006</v>
      </c>
    </row>
    <row r="1439" spans="1:23" hidden="1" x14ac:dyDescent="0.25">
      <c r="A1439" t="s">
        <v>2397</v>
      </c>
      <c r="B1439" s="3">
        <v>45676</v>
      </c>
      <c r="C1439" t="s">
        <v>1113</v>
      </c>
      <c r="D1439" t="s">
        <v>1680</v>
      </c>
      <c r="E1439" t="s">
        <v>1874</v>
      </c>
      <c r="F1439" s="4">
        <f>IF(ISBLANK(Sales_Fact[[#This Row],[Quantity]]),MEDIAN(Sales_Fact[Quantity]),Sales_Fact[[#This Row],[Quantity]])</f>
        <v>1</v>
      </c>
      <c r="G1439" s="1">
        <f>IF(ISBLANK(Sales_Fact[[#This Row],[Unit_Price]]),MEDIAN(Sales_Fact[Unit_Price]),Sales_Fact[[#This Row],[Unit_Price]])</f>
        <v>209.93</v>
      </c>
      <c r="H1439" s="2">
        <f>IF(ISBLANK(Sales_Fact[[#This Row],[Discount]]),MEDIAN(Sales_Fact[Discount]),Sales_Fact[[#This Row],[Discount]])</f>
        <v>0.21</v>
      </c>
      <c r="I1439" t="s">
        <v>1861</v>
      </c>
      <c r="J1439" s="1">
        <f>Sales_Fact[[#This Row],[Quantity2]]*Sales_Fact[[#This Row],[Unit_Price3]]*(1-Sales_Fact[[#This Row],[Discount4]])</f>
        <v>165.84470000000002</v>
      </c>
      <c r="K1439" s="1">
        <f>Sales_Fact[[#This Row],[Quantity2]]*Sales_Fact[[#This Row],[Unit_Price3]]</f>
        <v>209.93</v>
      </c>
      <c r="L1439" s="1">
        <f>Sales_Fact[[#This Row],[Gross Amount]]*Sales_Fact[[#This Row],[Discount4]]</f>
        <v>44.085299999999997</v>
      </c>
      <c r="M1439" s="1" t="str">
        <f>IF(Sales_Fact[[#This Row],[Total_Amount5]]&gt;1000,"High Value","Standard")</f>
        <v>Standard</v>
      </c>
      <c r="N1439" s="1" t="str">
        <f>_xlfn.XLOOKUP(D1439,Product_Dim!$A$2:$A$101,Product_Dim!$B$2:$B$101,"Not Found")</f>
        <v>USB External Hard Drive</v>
      </c>
      <c r="O1439" s="1" t="str">
        <f>_xlfn.XLOOKUP(D1439,Product_Dim!$A$2:$A$101,Product_Dim!$C$2:$C$101)</f>
        <v>Electronics</v>
      </c>
      <c r="P1439" s="1">
        <f>_xlfn.XLOOKUP(D1439,Product_Dim!$A$2:$A$101,Product_Dim!$H$2:$H$101)</f>
        <v>253.33</v>
      </c>
      <c r="Q1439" s="1" t="str">
        <f>_xlfn.XLOOKUP(C1439,'Customer_Dim'!$A$2:$A$501,'Customer_Dim'!$I$2:$I$501)</f>
        <v>Silver</v>
      </c>
      <c r="R1439" s="1" t="str">
        <f>_xlfn.XLOOKUP(C1439,'Customer_Dim'!$A$2:$A$501,'Customer_Dim'!$D$2:$D$501)</f>
        <v>Female</v>
      </c>
      <c r="S1439" s="1" t="str">
        <f>_xlfn.XLOOKUP(C1439,'Customer_Dim'!$A$2:$A$501,'Customer_Dim'!$L$2:$L$501)</f>
        <v>Senior</v>
      </c>
      <c r="T1439" s="1" t="str">
        <f>_xlfn.XLOOKUP(E1439,Store_Dim!$A$2:$A$21,Store_Dim!$C$2:$C$21)</f>
        <v>South</v>
      </c>
      <c r="U1439" s="1" t="str">
        <f>_xlfn.XLOOKUP(E1439,Store_Dim!$A$2:$A$21,Store_Dim!$E$2:$E$21)</f>
        <v>Online</v>
      </c>
      <c r="V1439" s="1">
        <f>Table8[[#This Row],[Cost]]*Table8[[#This Row],[Quantity]]</f>
        <v>253.33</v>
      </c>
      <c r="W1439" s="1">
        <f>Table8[[#This Row],[Total_Amount]]-Table8[[#This Row],[Total Cost]]</f>
        <v>-87.485299999999995</v>
      </c>
    </row>
    <row r="1440" spans="1:23" x14ac:dyDescent="0.25">
      <c r="A1440" t="s">
        <v>3095</v>
      </c>
      <c r="B1440" s="3">
        <v>45693</v>
      </c>
      <c r="C1440" t="s">
        <v>1113</v>
      </c>
      <c r="D1440" t="s">
        <v>1728</v>
      </c>
      <c r="E1440" t="s">
        <v>1888</v>
      </c>
      <c r="F1440" s="4">
        <f>IF(ISBLANK(Sales_Fact[[#This Row],[Quantity]]),MEDIAN(Sales_Fact[Quantity]),Sales_Fact[[#This Row],[Quantity]])</f>
        <v>3</v>
      </c>
      <c r="G1440" s="21">
        <f>IF(ISBLANK(Sales_Fact[[#This Row],[Unit_Price]]),MEDIAN(Sales_Fact[Unit_Price]),Sales_Fact[[#This Row],[Unit_Price]])</f>
        <v>130.38999999999999</v>
      </c>
      <c r="H1440" s="2">
        <f>IF(ISBLANK(Sales_Fact[[#This Row],[Discount]]),MEDIAN(Sales_Fact[Discount]),Sales_Fact[[#This Row],[Discount]])</f>
        <v>0.24</v>
      </c>
      <c r="I1440" t="s">
        <v>1864</v>
      </c>
      <c r="J1440" s="21">
        <f>Sales_Fact[[#This Row],[Quantity2]]*Sales_Fact[[#This Row],[Unit_Price3]]*(1-Sales_Fact[[#This Row],[Discount4]])</f>
        <v>297.28919999999999</v>
      </c>
      <c r="K1440" s="21">
        <f>Sales_Fact[[#This Row],[Quantity2]]*Sales_Fact[[#This Row],[Unit_Price3]]</f>
        <v>391.16999999999996</v>
      </c>
      <c r="L1440" s="21">
        <f>Sales_Fact[[#This Row],[Gross Amount]]*Sales_Fact[[#This Row],[Discount4]]</f>
        <v>93.880799999999994</v>
      </c>
      <c r="M1440" s="1" t="str">
        <f>IF(Sales_Fact[[#This Row],[Total_Amount5]]&gt;1000,"High Value","Standard")</f>
        <v>Standard</v>
      </c>
      <c r="N1440" s="1" t="str">
        <f>_xlfn.XLOOKUP(D1440,Product_Dim!$A$2:$A$101,Product_Dim!$B$2:$B$101,"Not Found")</f>
        <v>Men's Hair Styling Gel</v>
      </c>
      <c r="O1440" s="1" t="str">
        <f>_xlfn.XLOOKUP(D1440,Product_Dim!$A$2:$A$101,Product_Dim!$C$2:$C$101)</f>
        <v>Beauty</v>
      </c>
      <c r="P1440" s="1">
        <f>_xlfn.XLOOKUP(D1440,Product_Dim!$A$2:$A$101,Product_Dim!$H$2:$H$101)</f>
        <v>17.309999999999999</v>
      </c>
      <c r="Q1440" s="1" t="str">
        <f>_xlfn.XLOOKUP(C1440,'Customer_Dim'!$A$2:$A$501,'Customer_Dim'!$I$2:$I$501)</f>
        <v>Silver</v>
      </c>
      <c r="R1440" s="1" t="str">
        <f>_xlfn.XLOOKUP(C1440,'Customer_Dim'!$A$2:$A$501,'Customer_Dim'!$D$2:$D$501)</f>
        <v>Female</v>
      </c>
      <c r="S1440" s="1" t="str">
        <f>_xlfn.XLOOKUP(C1440,'Customer_Dim'!$A$2:$A$501,'Customer_Dim'!$L$2:$L$501)</f>
        <v>Senior</v>
      </c>
      <c r="T1440" s="1" t="str">
        <f>_xlfn.XLOOKUP(E1440,Store_Dim!$A$2:$A$21,Store_Dim!$C$2:$C$21)</f>
        <v>North</v>
      </c>
      <c r="U1440" s="1" t="str">
        <f>_xlfn.XLOOKUP(E1440,Store_Dim!$A$2:$A$21,Store_Dim!$E$2:$E$21)</f>
        <v>Flagship</v>
      </c>
      <c r="V1440" s="21">
        <f>Table8[[#This Row],[Cost]]*Table8[[#This Row],[Quantity]]</f>
        <v>51.929999999999993</v>
      </c>
      <c r="W1440" s="21">
        <f>Table8[[#This Row],[Total_Amount]]-Table8[[#This Row],[Total Cost]]</f>
        <v>245.35919999999999</v>
      </c>
    </row>
    <row r="1441" spans="1:23" hidden="1" x14ac:dyDescent="0.25">
      <c r="A1441" t="s">
        <v>3561</v>
      </c>
      <c r="B1441" s="3">
        <v>45637</v>
      </c>
      <c r="C1441" t="s">
        <v>1116</v>
      </c>
      <c r="D1441" t="s">
        <v>1752</v>
      </c>
      <c r="E1441" t="s">
        <v>1863</v>
      </c>
      <c r="F1441" s="4">
        <f>IF(ISBLANK(Sales_Fact[[#This Row],[Quantity]]),MEDIAN(Sales_Fact[Quantity]),Sales_Fact[[#This Row],[Quantity]])</f>
        <v>2</v>
      </c>
      <c r="G1441" s="1">
        <f>IF(ISBLANK(Sales_Fact[[#This Row],[Unit_Price]]),MEDIAN(Sales_Fact[Unit_Price]),Sales_Fact[[#This Row],[Unit_Price]])</f>
        <v>846.18</v>
      </c>
      <c r="H1441" s="2">
        <f>IF(ISBLANK(Sales_Fact[[#This Row],[Discount]]),MEDIAN(Sales_Fact[Discount]),Sales_Fact[[#This Row],[Discount]])</f>
        <v>0.1</v>
      </c>
      <c r="I1441" t="s">
        <v>1861</v>
      </c>
      <c r="J1441" s="1">
        <f>Sales_Fact[[#This Row],[Quantity2]]*Sales_Fact[[#This Row],[Unit_Price3]]*(1-Sales_Fact[[#This Row],[Discount4]])</f>
        <v>1523.124</v>
      </c>
      <c r="K1441" s="1">
        <f>Sales_Fact[[#This Row],[Quantity2]]*Sales_Fact[[#This Row],[Unit_Price3]]</f>
        <v>1692.36</v>
      </c>
      <c r="L1441" s="1">
        <f>Sales_Fact[[#This Row],[Gross Amount]]*Sales_Fact[[#This Row],[Discount4]]</f>
        <v>169.23599999999999</v>
      </c>
      <c r="M1441" s="1" t="str">
        <f>IF(Sales_Fact[[#This Row],[Total_Amount5]]&gt;1000,"High Value","Standard")</f>
        <v>High Value</v>
      </c>
      <c r="N1441" s="1" t="str">
        <f>_xlfn.XLOOKUP(D1441,Product_Dim!$A$2:$A$101,Product_Dim!$B$2:$B$101,"Not Found")</f>
        <v>Smart LED Light Strip</v>
      </c>
      <c r="O1441" s="1" t="str">
        <f>_xlfn.XLOOKUP(D1441,Product_Dim!$A$2:$A$101,Product_Dim!$C$2:$C$101)</f>
        <v>Electronics</v>
      </c>
      <c r="P1441" s="1">
        <f>_xlfn.XLOOKUP(D1441,Product_Dim!$A$2:$A$101,Product_Dim!$H$2:$H$101)</f>
        <v>349.17</v>
      </c>
      <c r="Q1441" s="1" t="str">
        <f>_xlfn.XLOOKUP(C1441,'Customer_Dim'!$A$2:$A$501,'Customer_Dim'!$I$2:$I$501)</f>
        <v>Platinum</v>
      </c>
      <c r="R1441" s="1" t="str">
        <f>_xlfn.XLOOKUP(C1441,'Customer_Dim'!$A$2:$A$501,'Customer_Dim'!$D$2:$D$501)</f>
        <v>Female</v>
      </c>
      <c r="S1441" s="1" t="str">
        <f>_xlfn.XLOOKUP(C1441,'Customer_Dim'!$A$2:$A$501,'Customer_Dim'!$L$2:$L$501)</f>
        <v>Senior</v>
      </c>
      <c r="T1441" s="1" t="str">
        <f>_xlfn.XLOOKUP(E1441,Store_Dim!$A$2:$A$21,Store_Dim!$C$2:$C$21)</f>
        <v>North</v>
      </c>
      <c r="U1441" s="1" t="str">
        <f>_xlfn.XLOOKUP(E1441,Store_Dim!$A$2:$A$21,Store_Dim!$E$2:$E$21)</f>
        <v>Flagship</v>
      </c>
      <c r="V1441" s="1">
        <f>Table8[[#This Row],[Cost]]*Table8[[#This Row],[Quantity]]</f>
        <v>698.34</v>
      </c>
      <c r="W1441" s="1">
        <f>Table8[[#This Row],[Total_Amount]]-Table8[[#This Row],[Total Cost]]</f>
        <v>824.78399999999999</v>
      </c>
    </row>
    <row r="1442" spans="1:23" hidden="1" x14ac:dyDescent="0.25">
      <c r="A1442" t="s">
        <v>2907</v>
      </c>
      <c r="B1442" s="3">
        <v>45733</v>
      </c>
      <c r="C1442" t="s">
        <v>1116</v>
      </c>
      <c r="D1442" t="s">
        <v>1686</v>
      </c>
      <c r="E1442" t="s">
        <v>1874</v>
      </c>
      <c r="F1442" s="4">
        <f>IF(ISBLANK(Sales_Fact[[#This Row],[Quantity]]),MEDIAN(Sales_Fact[Quantity]),Sales_Fact[[#This Row],[Quantity]])</f>
        <v>2</v>
      </c>
      <c r="G1442" s="1">
        <f>IF(ISBLANK(Sales_Fact[[#This Row],[Unit_Price]]),MEDIAN(Sales_Fact[Unit_Price]),Sales_Fact[[#This Row],[Unit_Price]])</f>
        <v>424.53</v>
      </c>
      <c r="H1442" s="2">
        <f>IF(ISBLANK(Sales_Fact[[#This Row],[Discount]]),MEDIAN(Sales_Fact[Discount]),Sales_Fact[[#This Row],[Discount]])</f>
        <v>0.14000000000000001</v>
      </c>
      <c r="I1442" t="s">
        <v>1861</v>
      </c>
      <c r="J1442" s="1">
        <f>Sales_Fact[[#This Row],[Quantity2]]*Sales_Fact[[#This Row],[Unit_Price3]]*(1-Sales_Fact[[#This Row],[Discount4]])</f>
        <v>730.19159999999999</v>
      </c>
      <c r="K1442" s="1">
        <f>Sales_Fact[[#This Row],[Quantity2]]*Sales_Fact[[#This Row],[Unit_Price3]]</f>
        <v>849.06</v>
      </c>
      <c r="L1442" s="1">
        <f>Sales_Fact[[#This Row],[Gross Amount]]*Sales_Fact[[#This Row],[Discount4]]</f>
        <v>118.86840000000001</v>
      </c>
      <c r="M1442" s="1" t="str">
        <f>IF(Sales_Fact[[#This Row],[Total_Amount5]]&gt;1000,"High Value","Standard")</f>
        <v>Standard</v>
      </c>
      <c r="N1442" s="1" t="str">
        <f>_xlfn.XLOOKUP(D1442,Product_Dim!$A$2:$A$101,Product_Dim!$B$2:$B$101,"Not Found")</f>
        <v>High-Grip Football</v>
      </c>
      <c r="O1442" s="1" t="str">
        <f>_xlfn.XLOOKUP(D1442,Product_Dim!$A$2:$A$101,Product_Dim!$C$2:$C$101)</f>
        <v>Sports</v>
      </c>
      <c r="P1442" s="1">
        <f>_xlfn.XLOOKUP(D1442,Product_Dim!$A$2:$A$101,Product_Dim!$H$2:$H$101)</f>
        <v>318.91000000000003</v>
      </c>
      <c r="Q1442" s="1" t="str">
        <f>_xlfn.XLOOKUP(C1442,'Customer_Dim'!$A$2:$A$501,'Customer_Dim'!$I$2:$I$501)</f>
        <v>Platinum</v>
      </c>
      <c r="R1442" s="1" t="str">
        <f>_xlfn.XLOOKUP(C1442,'Customer_Dim'!$A$2:$A$501,'Customer_Dim'!$D$2:$D$501)</f>
        <v>Female</v>
      </c>
      <c r="S1442" s="1" t="str">
        <f>_xlfn.XLOOKUP(C1442,'Customer_Dim'!$A$2:$A$501,'Customer_Dim'!$L$2:$L$501)</f>
        <v>Senior</v>
      </c>
      <c r="T1442" s="1" t="str">
        <f>_xlfn.XLOOKUP(E1442,Store_Dim!$A$2:$A$21,Store_Dim!$C$2:$C$21)</f>
        <v>South</v>
      </c>
      <c r="U1442" s="1" t="str">
        <f>_xlfn.XLOOKUP(E1442,Store_Dim!$A$2:$A$21,Store_Dim!$E$2:$E$21)</f>
        <v>Online</v>
      </c>
      <c r="V1442" s="1">
        <f>Table8[[#This Row],[Cost]]*Table8[[#This Row],[Quantity]]</f>
        <v>637.82000000000005</v>
      </c>
      <c r="W1442" s="1">
        <f>Table8[[#This Row],[Total_Amount]]-Table8[[#This Row],[Total Cost]]</f>
        <v>92.371599999999944</v>
      </c>
    </row>
    <row r="1443" spans="1:23" hidden="1" x14ac:dyDescent="0.25">
      <c r="A1443" t="s">
        <v>2508</v>
      </c>
      <c r="B1443" s="3">
        <v>45923</v>
      </c>
      <c r="C1443" t="s">
        <v>1116</v>
      </c>
      <c r="D1443" t="s">
        <v>1695</v>
      </c>
      <c r="E1443" t="s">
        <v>1909</v>
      </c>
      <c r="F1443" s="4">
        <f>IF(ISBLANK(Sales_Fact[[#This Row],[Quantity]]),MEDIAN(Sales_Fact[Quantity]),Sales_Fact[[#This Row],[Quantity]])</f>
        <v>4</v>
      </c>
      <c r="G1443" s="1">
        <f>IF(ISBLANK(Sales_Fact[[#This Row],[Unit_Price]]),MEDIAN(Sales_Fact[Unit_Price]),Sales_Fact[[#This Row],[Unit_Price]])</f>
        <v>450.42</v>
      </c>
      <c r="H1443" s="2">
        <f>IF(ISBLANK(Sales_Fact[[#This Row],[Discount]]),MEDIAN(Sales_Fact[Discount]),Sales_Fact[[#This Row],[Discount]])</f>
        <v>0.08</v>
      </c>
      <c r="I1443" t="s">
        <v>1861</v>
      </c>
      <c r="J1443" s="1">
        <f>Sales_Fact[[#This Row],[Quantity2]]*Sales_Fact[[#This Row],[Unit_Price3]]*(1-Sales_Fact[[#This Row],[Discount4]])</f>
        <v>1657.5456000000001</v>
      </c>
      <c r="K1443" s="1">
        <f>Sales_Fact[[#This Row],[Quantity2]]*Sales_Fact[[#This Row],[Unit_Price3]]</f>
        <v>1801.68</v>
      </c>
      <c r="L1443" s="1">
        <f>Sales_Fact[[#This Row],[Gross Amount]]*Sales_Fact[[#This Row],[Discount4]]</f>
        <v>144.1344</v>
      </c>
      <c r="M1443" s="1" t="str">
        <f>IF(Sales_Fact[[#This Row],[Total_Amount5]]&gt;1000,"High Value","Standard")</f>
        <v>High Value</v>
      </c>
      <c r="N1443" s="1" t="str">
        <f>_xlfn.XLOOKUP(D1443,Product_Dim!$A$2:$A$101,Product_Dim!$B$2:$B$101,"Not Found")</f>
        <v>Car Dashboard Phone Holder</v>
      </c>
      <c r="O1443" s="1" t="str">
        <f>_xlfn.XLOOKUP(D1443,Product_Dim!$A$2:$A$101,Product_Dim!$C$2:$C$101)</f>
        <v>Electronics</v>
      </c>
      <c r="P1443" s="1">
        <f>_xlfn.XLOOKUP(D1443,Product_Dim!$A$2:$A$101,Product_Dim!$H$2:$H$101)</f>
        <v>177.98</v>
      </c>
      <c r="Q1443" s="1" t="str">
        <f>_xlfn.XLOOKUP(C1443,'Customer_Dim'!$A$2:$A$501,'Customer_Dim'!$I$2:$I$501)</f>
        <v>Platinum</v>
      </c>
      <c r="R1443" s="1" t="str">
        <f>_xlfn.XLOOKUP(C1443,'Customer_Dim'!$A$2:$A$501,'Customer_Dim'!$D$2:$D$501)</f>
        <v>Female</v>
      </c>
      <c r="S1443" s="1" t="str">
        <f>_xlfn.XLOOKUP(C1443,'Customer_Dim'!$A$2:$A$501,'Customer_Dim'!$L$2:$L$501)</f>
        <v>Senior</v>
      </c>
      <c r="T1443" s="1" t="str">
        <f>_xlfn.XLOOKUP(E1443,Store_Dim!$A$2:$A$21,Store_Dim!$C$2:$C$21)</f>
        <v>South</v>
      </c>
      <c r="U1443" s="1" t="str">
        <f>_xlfn.XLOOKUP(E1443,Store_Dim!$A$2:$A$21,Store_Dim!$E$2:$E$21)</f>
        <v>Outlet</v>
      </c>
      <c r="V1443" s="1">
        <f>Table8[[#This Row],[Cost]]*Table8[[#This Row],[Quantity]]</f>
        <v>711.92</v>
      </c>
      <c r="W1443" s="1">
        <f>Table8[[#This Row],[Total_Amount]]-Table8[[#This Row],[Total Cost]]</f>
        <v>945.62560000000019</v>
      </c>
    </row>
    <row r="1444" spans="1:23" hidden="1" x14ac:dyDescent="0.25">
      <c r="A1444" t="s">
        <v>2549</v>
      </c>
      <c r="B1444" s="3">
        <v>45689</v>
      </c>
      <c r="C1444" t="s">
        <v>1119</v>
      </c>
      <c r="D1444" t="s">
        <v>1734</v>
      </c>
      <c r="E1444" t="s">
        <v>1904</v>
      </c>
      <c r="F1444" s="4">
        <f>IF(ISBLANK(Sales_Fact[[#This Row],[Quantity]]),MEDIAN(Sales_Fact[Quantity]),Sales_Fact[[#This Row],[Quantity]])</f>
        <v>4</v>
      </c>
      <c r="G1444" s="1">
        <f>IF(ISBLANK(Sales_Fact[[#This Row],[Unit_Price]]),MEDIAN(Sales_Fact[Unit_Price]),Sales_Fact[[#This Row],[Unit_Price]])</f>
        <v>896.91</v>
      </c>
      <c r="H1444" s="2">
        <f>IF(ISBLANK(Sales_Fact[[#This Row],[Discount]]),MEDIAN(Sales_Fact[Discount]),Sales_Fact[[#This Row],[Discount]])</f>
        <v>0.1</v>
      </c>
      <c r="I1444" t="s">
        <v>1861</v>
      </c>
      <c r="J1444" s="1">
        <f>Sales_Fact[[#This Row],[Quantity2]]*Sales_Fact[[#This Row],[Unit_Price3]]*(1-Sales_Fact[[#This Row],[Discount4]])</f>
        <v>3228.8759999999997</v>
      </c>
      <c r="K1444" s="1">
        <f>Sales_Fact[[#This Row],[Quantity2]]*Sales_Fact[[#This Row],[Unit_Price3]]</f>
        <v>3587.64</v>
      </c>
      <c r="L1444" s="1">
        <f>Sales_Fact[[#This Row],[Gross Amount]]*Sales_Fact[[#This Row],[Discount4]]</f>
        <v>358.76400000000001</v>
      </c>
      <c r="M1444" s="1" t="str">
        <f>IF(Sales_Fact[[#This Row],[Total_Amount5]]&gt;1000,"High Value","Standard")</f>
        <v>High Value</v>
      </c>
      <c r="N1444" s="1" t="str">
        <f>_xlfn.XLOOKUP(D1444,Product_Dim!$A$2:$A$101,Product_Dim!$B$2:$B$101,"Not Found")</f>
        <v>Tennis Ball 3-Pack</v>
      </c>
      <c r="O1444" s="1" t="str">
        <f>_xlfn.XLOOKUP(D1444,Product_Dim!$A$2:$A$101,Product_Dim!$C$2:$C$101)</f>
        <v>Sports</v>
      </c>
      <c r="P1444" s="1">
        <f>_xlfn.XLOOKUP(D1444,Product_Dim!$A$2:$A$101,Product_Dim!$H$2:$H$101)</f>
        <v>103.45</v>
      </c>
      <c r="Q1444" s="1" t="str">
        <f>_xlfn.XLOOKUP(C1444,'Customer_Dim'!$A$2:$A$501,'Customer_Dim'!$I$2:$I$501)</f>
        <v>Silver</v>
      </c>
      <c r="R1444" s="1" t="str">
        <f>_xlfn.XLOOKUP(C1444,'Customer_Dim'!$A$2:$A$501,'Customer_Dim'!$D$2:$D$501)</f>
        <v>Male</v>
      </c>
      <c r="S1444" s="1" t="str">
        <f>_xlfn.XLOOKUP(C1444,'Customer_Dim'!$A$2:$A$501,'Customer_Dim'!$L$2:$L$501)</f>
        <v>Middle Age</v>
      </c>
      <c r="T1444" s="1" t="str">
        <f>_xlfn.XLOOKUP(E1444,Store_Dim!$A$2:$A$21,Store_Dim!$C$2:$C$21)</f>
        <v>East</v>
      </c>
      <c r="U1444" s="1" t="str">
        <f>_xlfn.XLOOKUP(E1444,Store_Dim!$A$2:$A$21,Store_Dim!$E$2:$E$21)</f>
        <v>Online</v>
      </c>
      <c r="V1444" s="1">
        <f>Table8[[#This Row],[Cost]]*Table8[[#This Row],[Quantity]]</f>
        <v>413.8</v>
      </c>
      <c r="W1444" s="1">
        <f>Table8[[#This Row],[Total_Amount]]-Table8[[#This Row],[Total Cost]]</f>
        <v>2815.0759999999996</v>
      </c>
    </row>
    <row r="1445" spans="1:23" hidden="1" x14ac:dyDescent="0.25">
      <c r="A1445" t="s">
        <v>3328</v>
      </c>
      <c r="B1445" s="3">
        <v>45829</v>
      </c>
      <c r="C1445" t="s">
        <v>1119</v>
      </c>
      <c r="D1445" t="s">
        <v>1761</v>
      </c>
      <c r="E1445" t="s">
        <v>1881</v>
      </c>
      <c r="F1445" s="4">
        <f>IF(ISBLANK(Sales_Fact[[#This Row],[Quantity]]),MEDIAN(Sales_Fact[Quantity]),Sales_Fact[[#This Row],[Quantity]])</f>
        <v>3</v>
      </c>
      <c r="G1445" s="1">
        <f>IF(ISBLANK(Sales_Fact[[#This Row],[Unit_Price]]),MEDIAN(Sales_Fact[Unit_Price]),Sales_Fact[[#This Row],[Unit_Price]])</f>
        <v>679.38</v>
      </c>
      <c r="H1445" s="2">
        <f>IF(ISBLANK(Sales_Fact[[#This Row],[Discount]]),MEDIAN(Sales_Fact[Discount]),Sales_Fact[[#This Row],[Discount]])</f>
        <v>0.3</v>
      </c>
      <c r="I1445" t="s">
        <v>1868</v>
      </c>
      <c r="J1445" s="1">
        <f>Sales_Fact[[#This Row],[Quantity2]]*Sales_Fact[[#This Row],[Unit_Price3]]*(1-Sales_Fact[[#This Row],[Discount4]])</f>
        <v>1426.6979999999999</v>
      </c>
      <c r="K1445" s="1">
        <f>Sales_Fact[[#This Row],[Quantity2]]*Sales_Fact[[#This Row],[Unit_Price3]]</f>
        <v>2038.1399999999999</v>
      </c>
      <c r="L1445" s="1">
        <f>Sales_Fact[[#This Row],[Gross Amount]]*Sales_Fact[[#This Row],[Discount4]]</f>
        <v>611.44199999999989</v>
      </c>
      <c r="M1445" s="1" t="str">
        <f>IF(Sales_Fact[[#This Row],[Total_Amount5]]&gt;1000,"High Value","Standard")</f>
        <v>High Value</v>
      </c>
      <c r="N1445" s="1" t="str">
        <f>_xlfn.XLOOKUP(D1445,Product_Dim!$A$2:$A$101,Product_Dim!$B$2:$B$101,"Not Found")</f>
        <v>Kitchen Storage Rack</v>
      </c>
      <c r="O1445" s="1" t="str">
        <f>_xlfn.XLOOKUP(D1445,Product_Dim!$A$2:$A$101,Product_Dim!$C$2:$C$101)</f>
        <v>Home</v>
      </c>
      <c r="P1445" s="1">
        <f>_xlfn.XLOOKUP(D1445,Product_Dim!$A$2:$A$101,Product_Dim!$H$2:$H$101)</f>
        <v>138.05000000000001</v>
      </c>
      <c r="Q1445" s="1" t="str">
        <f>_xlfn.XLOOKUP(C1445,'Customer_Dim'!$A$2:$A$501,'Customer_Dim'!$I$2:$I$501)</f>
        <v>Silver</v>
      </c>
      <c r="R1445" s="1" t="str">
        <f>_xlfn.XLOOKUP(C1445,'Customer_Dim'!$A$2:$A$501,'Customer_Dim'!$D$2:$D$501)</f>
        <v>Male</v>
      </c>
      <c r="S1445" s="1" t="str">
        <f>_xlfn.XLOOKUP(C1445,'Customer_Dim'!$A$2:$A$501,'Customer_Dim'!$L$2:$L$501)</f>
        <v>Middle Age</v>
      </c>
      <c r="T1445" s="1" t="str">
        <f>_xlfn.XLOOKUP(E1445,Store_Dim!$A$2:$A$21,Store_Dim!$C$2:$C$21)</f>
        <v>South</v>
      </c>
      <c r="U1445" s="1" t="str">
        <f>_xlfn.XLOOKUP(E1445,Store_Dim!$A$2:$A$21,Store_Dim!$E$2:$E$21)</f>
        <v>Outlet</v>
      </c>
      <c r="V1445" s="1">
        <f>Table8[[#This Row],[Cost]]*Table8[[#This Row],[Quantity]]</f>
        <v>414.15000000000003</v>
      </c>
      <c r="W1445" s="1">
        <f>Table8[[#This Row],[Total_Amount]]-Table8[[#This Row],[Total Cost]]</f>
        <v>1012.5479999999998</v>
      </c>
    </row>
    <row r="1446" spans="1:23" hidden="1" x14ac:dyDescent="0.25">
      <c r="A1446" t="s">
        <v>3506</v>
      </c>
      <c r="B1446" s="3">
        <v>45375</v>
      </c>
      <c r="C1446" t="s">
        <v>1119</v>
      </c>
      <c r="D1446" t="s">
        <v>1597</v>
      </c>
      <c r="E1446" t="s">
        <v>1872</v>
      </c>
      <c r="F1446" s="4">
        <f>IF(ISBLANK(Sales_Fact[[#This Row],[Quantity]]),MEDIAN(Sales_Fact[Quantity]),Sales_Fact[[#This Row],[Quantity]])</f>
        <v>3</v>
      </c>
      <c r="G1446" s="1">
        <f>IF(ISBLANK(Sales_Fact[[#This Row],[Unit_Price]]),MEDIAN(Sales_Fact[Unit_Price]),Sales_Fact[[#This Row],[Unit_Price]])</f>
        <v>483.63</v>
      </c>
      <c r="H1446" s="2">
        <f>IF(ISBLANK(Sales_Fact[[#This Row],[Discount]]),MEDIAN(Sales_Fact[Discount]),Sales_Fact[[#This Row],[Discount]])</f>
        <v>0</v>
      </c>
      <c r="I1446" t="s">
        <v>1868</v>
      </c>
      <c r="J1446" s="1">
        <f>Sales_Fact[[#This Row],[Quantity2]]*Sales_Fact[[#This Row],[Unit_Price3]]*(1-Sales_Fact[[#This Row],[Discount4]])</f>
        <v>1450.8899999999999</v>
      </c>
      <c r="K1446" s="1">
        <f>Sales_Fact[[#This Row],[Quantity2]]*Sales_Fact[[#This Row],[Unit_Price3]]</f>
        <v>1450.8899999999999</v>
      </c>
      <c r="L1446" s="1">
        <f>Sales_Fact[[#This Row],[Gross Amount]]*Sales_Fact[[#This Row],[Discount4]]</f>
        <v>0</v>
      </c>
      <c r="M1446" s="1" t="str">
        <f>IF(Sales_Fact[[#This Row],[Total_Amount5]]&gt;1000,"High Value","Standard")</f>
        <v>High Value</v>
      </c>
      <c r="N1446" s="1" t="str">
        <f>_xlfn.XLOOKUP(D1446,Product_Dim!$A$2:$A$101,Product_Dim!$B$2:$B$101,"Not Found")</f>
        <v>4K Home Projector</v>
      </c>
      <c r="O1446" s="1" t="str">
        <f>_xlfn.XLOOKUP(D1446,Product_Dim!$A$2:$A$101,Product_Dim!$C$2:$C$101)</f>
        <v>Electronics</v>
      </c>
      <c r="P1446" s="1">
        <f>_xlfn.XLOOKUP(D1446,Product_Dim!$A$2:$A$101,Product_Dim!$H$2:$H$101)</f>
        <v>465.34</v>
      </c>
      <c r="Q1446" s="1" t="str">
        <f>_xlfn.XLOOKUP(C1446,'Customer_Dim'!$A$2:$A$501,'Customer_Dim'!$I$2:$I$501)</f>
        <v>Silver</v>
      </c>
      <c r="R1446" s="1" t="str">
        <f>_xlfn.XLOOKUP(C1446,'Customer_Dim'!$A$2:$A$501,'Customer_Dim'!$D$2:$D$501)</f>
        <v>Male</v>
      </c>
      <c r="S1446" s="1" t="str">
        <f>_xlfn.XLOOKUP(C1446,'Customer_Dim'!$A$2:$A$501,'Customer_Dim'!$L$2:$L$501)</f>
        <v>Middle Age</v>
      </c>
      <c r="T1446" s="1" t="str">
        <f>_xlfn.XLOOKUP(E1446,Store_Dim!$A$2:$A$21,Store_Dim!$C$2:$C$21)</f>
        <v>South</v>
      </c>
      <c r="U1446" s="1" t="str">
        <f>_xlfn.XLOOKUP(E1446,Store_Dim!$A$2:$A$21,Store_Dim!$E$2:$E$21)</f>
        <v>Online</v>
      </c>
      <c r="V1446" s="1">
        <f>Table8[[#This Row],[Cost]]*Table8[[#This Row],[Quantity]]</f>
        <v>1396.02</v>
      </c>
      <c r="W1446" s="1">
        <f>Table8[[#This Row],[Total_Amount]]-Table8[[#This Row],[Total Cost]]</f>
        <v>54.869999999999891</v>
      </c>
    </row>
    <row r="1447" spans="1:23" hidden="1" x14ac:dyDescent="0.25">
      <c r="A1447" t="s">
        <v>2623</v>
      </c>
      <c r="B1447" s="3">
        <v>45453</v>
      </c>
      <c r="C1447" t="s">
        <v>1122</v>
      </c>
      <c r="D1447" t="s">
        <v>1824</v>
      </c>
      <c r="E1447" t="s">
        <v>1863</v>
      </c>
      <c r="F1447" s="4">
        <f>IF(ISBLANK(Sales_Fact[[#This Row],[Quantity]]),MEDIAN(Sales_Fact[Quantity]),Sales_Fact[[#This Row],[Quantity]])</f>
        <v>3</v>
      </c>
      <c r="G1447" s="1">
        <f>IF(ISBLANK(Sales_Fact[[#This Row],[Unit_Price]]),MEDIAN(Sales_Fact[Unit_Price]),Sales_Fact[[#This Row],[Unit_Price]])</f>
        <v>158.27000000000001</v>
      </c>
      <c r="H1447" s="2">
        <f>IF(ISBLANK(Sales_Fact[[#This Row],[Discount]]),MEDIAN(Sales_Fact[Discount]),Sales_Fact[[#This Row],[Discount]])</f>
        <v>0.24</v>
      </c>
      <c r="I1447" t="s">
        <v>1868</v>
      </c>
      <c r="J1447" s="1">
        <f>Sales_Fact[[#This Row],[Quantity2]]*Sales_Fact[[#This Row],[Unit_Price3]]*(1-Sales_Fact[[#This Row],[Discount4]])</f>
        <v>360.85560000000004</v>
      </c>
      <c r="K1447" s="1">
        <f>Sales_Fact[[#This Row],[Quantity2]]*Sales_Fact[[#This Row],[Unit_Price3]]</f>
        <v>474.81000000000006</v>
      </c>
      <c r="L1447" s="1">
        <f>Sales_Fact[[#This Row],[Gross Amount]]*Sales_Fact[[#This Row],[Discount4]]</f>
        <v>113.95440000000001</v>
      </c>
      <c r="M1447" s="1" t="str">
        <f>IF(Sales_Fact[[#This Row],[Total_Amount5]]&gt;1000,"High Value","Standard")</f>
        <v>Standard</v>
      </c>
      <c r="N1447" s="1" t="str">
        <f>_xlfn.XLOOKUP(D1447,Product_Dim!$A$2:$A$101,Product_Dim!$B$2:$B$101,"Not Found")</f>
        <v>Women's High Heels</v>
      </c>
      <c r="O1447" s="1" t="str">
        <f>_xlfn.XLOOKUP(D1447,Product_Dim!$A$2:$A$101,Product_Dim!$C$2:$C$101)</f>
        <v>Clothing</v>
      </c>
      <c r="P1447" s="1">
        <f>_xlfn.XLOOKUP(D1447,Product_Dim!$A$2:$A$101,Product_Dim!$H$2:$H$101)</f>
        <v>438.25</v>
      </c>
      <c r="Q1447" s="1" t="str">
        <f>_xlfn.XLOOKUP(C1447,'Customer_Dim'!$A$2:$A$501,'Customer_Dim'!$I$2:$I$501)</f>
        <v>Gold</v>
      </c>
      <c r="R1447" s="1" t="str">
        <f>_xlfn.XLOOKUP(C1447,'Customer_Dim'!$A$2:$A$501,'Customer_Dim'!$D$2:$D$501)</f>
        <v>Male</v>
      </c>
      <c r="S1447" s="1" t="str">
        <f>_xlfn.XLOOKUP(C1447,'Customer_Dim'!$A$2:$A$501,'Customer_Dim'!$L$2:$L$501)</f>
        <v>Young</v>
      </c>
      <c r="T1447" s="1" t="str">
        <f>_xlfn.XLOOKUP(E1447,Store_Dim!$A$2:$A$21,Store_Dim!$C$2:$C$21)</f>
        <v>North</v>
      </c>
      <c r="U1447" s="1" t="str">
        <f>_xlfn.XLOOKUP(E1447,Store_Dim!$A$2:$A$21,Store_Dim!$E$2:$E$21)</f>
        <v>Flagship</v>
      </c>
      <c r="V1447" s="1">
        <f>Table8[[#This Row],[Cost]]*Table8[[#This Row],[Quantity]]</f>
        <v>1314.75</v>
      </c>
      <c r="W1447" s="1">
        <f>Table8[[#This Row],[Total_Amount]]-Table8[[#This Row],[Total Cost]]</f>
        <v>-953.89439999999991</v>
      </c>
    </row>
    <row r="1448" spans="1:23" hidden="1" x14ac:dyDescent="0.25">
      <c r="A1448" t="s">
        <v>3538</v>
      </c>
      <c r="B1448" s="3">
        <v>45929</v>
      </c>
      <c r="C1448" t="s">
        <v>1122</v>
      </c>
      <c r="D1448" t="s">
        <v>1710</v>
      </c>
      <c r="E1448" t="s">
        <v>1901</v>
      </c>
      <c r="F1448" s="4">
        <f>IF(ISBLANK(Sales_Fact[[#This Row],[Quantity]]),MEDIAN(Sales_Fact[Quantity]),Sales_Fact[[#This Row],[Quantity]])</f>
        <v>4</v>
      </c>
      <c r="G1448" s="1">
        <f>IF(ISBLANK(Sales_Fact[[#This Row],[Unit_Price]]),MEDIAN(Sales_Fact[Unit_Price]),Sales_Fact[[#This Row],[Unit_Price]])</f>
        <v>601.5</v>
      </c>
      <c r="H1448" s="2">
        <f>IF(ISBLANK(Sales_Fact[[#This Row],[Discount]]),MEDIAN(Sales_Fact[Discount]),Sales_Fact[[#This Row],[Discount]])</f>
        <v>0.18</v>
      </c>
      <c r="I1448" t="s">
        <v>1864</v>
      </c>
      <c r="J1448" s="1">
        <f>Sales_Fact[[#This Row],[Quantity2]]*Sales_Fact[[#This Row],[Unit_Price3]]*(1-Sales_Fact[[#This Row],[Discount4]])</f>
        <v>1972.92</v>
      </c>
      <c r="K1448" s="1">
        <f>Sales_Fact[[#This Row],[Quantity2]]*Sales_Fact[[#This Row],[Unit_Price3]]</f>
        <v>2406</v>
      </c>
      <c r="L1448" s="1">
        <f>Sales_Fact[[#This Row],[Gross Amount]]*Sales_Fact[[#This Row],[Discount4]]</f>
        <v>433.08</v>
      </c>
      <c r="M1448" s="1" t="str">
        <f>IF(Sales_Fact[[#This Row],[Total_Amount5]]&gt;1000,"High Value","Standard")</f>
        <v>High Value</v>
      </c>
      <c r="N1448" s="1" t="str">
        <f>_xlfn.XLOOKUP(D1448,Product_Dim!$A$2:$A$101,Product_Dim!$B$2:$B$101,"Not Found")</f>
        <v>Men's Track Pants</v>
      </c>
      <c r="O1448" s="1" t="str">
        <f>_xlfn.XLOOKUP(D1448,Product_Dim!$A$2:$A$101,Product_Dim!$C$2:$C$101)</f>
        <v>Clothing</v>
      </c>
      <c r="P1448" s="1">
        <f>_xlfn.XLOOKUP(D1448,Product_Dim!$A$2:$A$101,Product_Dim!$H$2:$H$101)</f>
        <v>386.56</v>
      </c>
      <c r="Q1448" s="1" t="str">
        <f>_xlfn.XLOOKUP(C1448,'Customer_Dim'!$A$2:$A$501,'Customer_Dim'!$I$2:$I$501)</f>
        <v>Gold</v>
      </c>
      <c r="R1448" s="1" t="str">
        <f>_xlfn.XLOOKUP(C1448,'Customer_Dim'!$A$2:$A$501,'Customer_Dim'!$D$2:$D$501)</f>
        <v>Male</v>
      </c>
      <c r="S1448" s="1" t="str">
        <f>_xlfn.XLOOKUP(C1448,'Customer_Dim'!$A$2:$A$501,'Customer_Dim'!$L$2:$L$501)</f>
        <v>Young</v>
      </c>
      <c r="T1448" s="1" t="str">
        <f>_xlfn.XLOOKUP(E1448,Store_Dim!$A$2:$A$21,Store_Dim!$C$2:$C$21)</f>
        <v>East</v>
      </c>
      <c r="U1448" s="1" t="str">
        <f>_xlfn.XLOOKUP(E1448,Store_Dim!$A$2:$A$21,Store_Dim!$E$2:$E$21)</f>
        <v>Online</v>
      </c>
      <c r="V1448" s="1">
        <f>Table8[[#This Row],[Cost]]*Table8[[#This Row],[Quantity]]</f>
        <v>1546.24</v>
      </c>
      <c r="W1448" s="1">
        <f>Table8[[#This Row],[Total_Amount]]-Table8[[#This Row],[Total Cost]]</f>
        <v>426.68000000000006</v>
      </c>
    </row>
    <row r="1449" spans="1:23" hidden="1" x14ac:dyDescent="0.25">
      <c r="A1449" t="s">
        <v>3159</v>
      </c>
      <c r="B1449" s="3">
        <v>45392</v>
      </c>
      <c r="C1449" t="s">
        <v>1122</v>
      </c>
      <c r="D1449" t="s">
        <v>1626</v>
      </c>
      <c r="E1449" t="s">
        <v>1899</v>
      </c>
      <c r="F1449" s="4">
        <f>IF(ISBLANK(Sales_Fact[[#This Row],[Quantity]]),MEDIAN(Sales_Fact[Quantity]),Sales_Fact[[#This Row],[Quantity]])</f>
        <v>2</v>
      </c>
      <c r="G1449" s="1">
        <f>IF(ISBLANK(Sales_Fact[[#This Row],[Unit_Price]]),MEDIAN(Sales_Fact[Unit_Price]),Sales_Fact[[#This Row],[Unit_Price]])</f>
        <v>46.39</v>
      </c>
      <c r="H1449" s="2">
        <f>IF(ISBLANK(Sales_Fact[[#This Row],[Discount]]),MEDIAN(Sales_Fact[Discount]),Sales_Fact[[#This Row],[Discount]])</f>
        <v>7.0000000000000007E-2</v>
      </c>
      <c r="I1449" t="s">
        <v>1868</v>
      </c>
      <c r="J1449" s="1">
        <f>Sales_Fact[[#This Row],[Quantity2]]*Sales_Fact[[#This Row],[Unit_Price3]]*(1-Sales_Fact[[#This Row],[Discount4]])</f>
        <v>86.285399999999996</v>
      </c>
      <c r="K1449" s="1">
        <f>Sales_Fact[[#This Row],[Quantity2]]*Sales_Fact[[#This Row],[Unit_Price3]]</f>
        <v>92.78</v>
      </c>
      <c r="L1449" s="1">
        <f>Sales_Fact[[#This Row],[Gross Amount]]*Sales_Fact[[#This Row],[Discount4]]</f>
        <v>6.494600000000001</v>
      </c>
      <c r="M1449" s="1" t="str">
        <f>IF(Sales_Fact[[#This Row],[Total_Amount5]]&gt;1000,"High Value","Standard")</f>
        <v>Standard</v>
      </c>
      <c r="N1449" s="1" t="str">
        <f>_xlfn.XLOOKUP(D1449,Product_Dim!$A$2:$A$101,Product_Dim!$B$2:$B$101,"Not Found")</f>
        <v>Women's Scarf Set</v>
      </c>
      <c r="O1449" s="1" t="str">
        <f>_xlfn.XLOOKUP(D1449,Product_Dim!$A$2:$A$101,Product_Dim!$C$2:$C$101)</f>
        <v>Clothing</v>
      </c>
      <c r="P1449" s="1">
        <f>_xlfn.XLOOKUP(D1449,Product_Dim!$A$2:$A$101,Product_Dim!$H$2:$H$101)</f>
        <v>174.02</v>
      </c>
      <c r="Q1449" s="1" t="str">
        <f>_xlfn.XLOOKUP(C1449,'Customer_Dim'!$A$2:$A$501,'Customer_Dim'!$I$2:$I$501)</f>
        <v>Gold</v>
      </c>
      <c r="R1449" s="1" t="str">
        <f>_xlfn.XLOOKUP(C1449,'Customer_Dim'!$A$2:$A$501,'Customer_Dim'!$D$2:$D$501)</f>
        <v>Male</v>
      </c>
      <c r="S1449" s="1" t="str">
        <f>_xlfn.XLOOKUP(C1449,'Customer_Dim'!$A$2:$A$501,'Customer_Dim'!$L$2:$L$501)</f>
        <v>Young</v>
      </c>
      <c r="T1449" s="1" t="str">
        <f>_xlfn.XLOOKUP(E1449,Store_Dim!$A$2:$A$21,Store_Dim!$C$2:$C$21)</f>
        <v>East</v>
      </c>
      <c r="U1449" s="1" t="str">
        <f>_xlfn.XLOOKUP(E1449,Store_Dim!$A$2:$A$21,Store_Dim!$E$2:$E$21)</f>
        <v>Flagship</v>
      </c>
      <c r="V1449" s="1">
        <f>Table8[[#This Row],[Cost]]*Table8[[#This Row],[Quantity]]</f>
        <v>348.04</v>
      </c>
      <c r="W1449" s="1">
        <f>Table8[[#This Row],[Total_Amount]]-Table8[[#This Row],[Total Cost]]</f>
        <v>-261.75460000000004</v>
      </c>
    </row>
    <row r="1450" spans="1:23" hidden="1" x14ac:dyDescent="0.25">
      <c r="A1450" t="s">
        <v>3431</v>
      </c>
      <c r="B1450" s="3">
        <v>45326</v>
      </c>
      <c r="C1450" t="s">
        <v>1122</v>
      </c>
      <c r="D1450" t="s">
        <v>1552</v>
      </c>
      <c r="E1450" t="s">
        <v>1931</v>
      </c>
      <c r="F1450" s="4">
        <f>IF(ISBLANK(Sales_Fact[[#This Row],[Quantity]]),MEDIAN(Sales_Fact[Quantity]),Sales_Fact[[#This Row],[Quantity]])</f>
        <v>4</v>
      </c>
      <c r="G1450" s="1">
        <f>IF(ISBLANK(Sales_Fact[[#This Row],[Unit_Price]]),MEDIAN(Sales_Fact[Unit_Price]),Sales_Fact[[#This Row],[Unit_Price]])</f>
        <v>892.28</v>
      </c>
      <c r="H1450" s="2">
        <f>IF(ISBLANK(Sales_Fact[[#This Row],[Discount]]),MEDIAN(Sales_Fact[Discount]),Sales_Fact[[#This Row],[Discount]])</f>
        <v>0.23</v>
      </c>
      <c r="I1450" t="s">
        <v>1868</v>
      </c>
      <c r="J1450" s="1">
        <f>Sales_Fact[[#This Row],[Quantity2]]*Sales_Fact[[#This Row],[Unit_Price3]]*(1-Sales_Fact[[#This Row],[Discount4]])</f>
        <v>2748.2224000000001</v>
      </c>
      <c r="K1450" s="1">
        <f>Sales_Fact[[#This Row],[Quantity2]]*Sales_Fact[[#This Row],[Unit_Price3]]</f>
        <v>3569.12</v>
      </c>
      <c r="L1450" s="1">
        <f>Sales_Fact[[#This Row],[Gross Amount]]*Sales_Fact[[#This Row],[Discount4]]</f>
        <v>820.89760000000001</v>
      </c>
      <c r="M1450" s="1" t="str">
        <f>IF(Sales_Fact[[#This Row],[Total_Amount5]]&gt;1000,"High Value","Standard")</f>
        <v>High Value</v>
      </c>
      <c r="N1450" s="1" t="str">
        <f>_xlfn.XLOOKUP(D1450,Product_Dim!$A$2:$A$101,Product_Dim!$B$2:$B$101,"Not Found")</f>
        <v>Men's Graphic T-Shirt</v>
      </c>
      <c r="O1450" s="1" t="str">
        <f>_xlfn.XLOOKUP(D1450,Product_Dim!$A$2:$A$101,Product_Dim!$C$2:$C$101)</f>
        <v>Clothing</v>
      </c>
      <c r="P1450" s="1">
        <f>_xlfn.XLOOKUP(D1450,Product_Dim!$A$2:$A$101,Product_Dim!$H$2:$H$101)</f>
        <v>342.56</v>
      </c>
      <c r="Q1450" s="1" t="str">
        <f>_xlfn.XLOOKUP(C1450,'Customer_Dim'!$A$2:$A$501,'Customer_Dim'!$I$2:$I$501)</f>
        <v>Gold</v>
      </c>
      <c r="R1450" s="1" t="str">
        <f>_xlfn.XLOOKUP(C1450,'Customer_Dim'!$A$2:$A$501,'Customer_Dim'!$D$2:$D$501)</f>
        <v>Male</v>
      </c>
      <c r="S1450" s="1" t="str">
        <f>_xlfn.XLOOKUP(C1450,'Customer_Dim'!$A$2:$A$501,'Customer_Dim'!$L$2:$L$501)</f>
        <v>Young</v>
      </c>
      <c r="T1450" s="1" t="str">
        <f>_xlfn.XLOOKUP(E1450,Store_Dim!$A$2:$A$21,Store_Dim!$C$2:$C$21)</f>
        <v>South</v>
      </c>
      <c r="U1450" s="1" t="str">
        <f>_xlfn.XLOOKUP(E1450,Store_Dim!$A$2:$A$21,Store_Dim!$E$2:$E$21)</f>
        <v>Online</v>
      </c>
      <c r="V1450" s="1">
        <f>Table8[[#This Row],[Cost]]*Table8[[#This Row],[Quantity]]</f>
        <v>1370.24</v>
      </c>
      <c r="W1450" s="1">
        <f>Table8[[#This Row],[Total_Amount]]-Table8[[#This Row],[Total Cost]]</f>
        <v>1377.9824000000001</v>
      </c>
    </row>
    <row r="1451" spans="1:23" hidden="1" x14ac:dyDescent="0.25">
      <c r="A1451" t="s">
        <v>3574</v>
      </c>
      <c r="B1451" s="3">
        <v>45761</v>
      </c>
      <c r="C1451" t="s">
        <v>1122</v>
      </c>
      <c r="D1451" t="s">
        <v>1591</v>
      </c>
      <c r="E1451" t="s">
        <v>1881</v>
      </c>
      <c r="F1451" s="4">
        <f>IF(ISBLANK(Sales_Fact[[#This Row],[Quantity]]),MEDIAN(Sales_Fact[Quantity]),Sales_Fact[[#This Row],[Quantity]])</f>
        <v>2</v>
      </c>
      <c r="G1451" s="1">
        <f>IF(ISBLANK(Sales_Fact[[#This Row],[Unit_Price]]),MEDIAN(Sales_Fact[Unit_Price]),Sales_Fact[[#This Row],[Unit_Price]])</f>
        <v>164.23</v>
      </c>
      <c r="H1451" s="2">
        <f>IF(ISBLANK(Sales_Fact[[#This Row],[Discount]]),MEDIAN(Sales_Fact[Discount]),Sales_Fact[[#This Row],[Discount]])</f>
        <v>0.17</v>
      </c>
      <c r="I1451" t="s">
        <v>1861</v>
      </c>
      <c r="J1451" s="1">
        <f>Sales_Fact[[#This Row],[Quantity2]]*Sales_Fact[[#This Row],[Unit_Price3]]*(1-Sales_Fact[[#This Row],[Discount4]])</f>
        <v>272.62179999999995</v>
      </c>
      <c r="K1451" s="1">
        <f>Sales_Fact[[#This Row],[Quantity2]]*Sales_Fact[[#This Row],[Unit_Price3]]</f>
        <v>328.46</v>
      </c>
      <c r="L1451" s="1">
        <f>Sales_Fact[[#This Row],[Gross Amount]]*Sales_Fact[[#This Row],[Discount4]]</f>
        <v>55.838200000000001</v>
      </c>
      <c r="M1451" s="1" t="str">
        <f>IF(Sales_Fact[[#This Row],[Total_Amount5]]&gt;1000,"High Value","Standard")</f>
        <v>Standard</v>
      </c>
      <c r="N1451" s="1" t="str">
        <f>_xlfn.XLOOKUP(D1451,Product_Dim!$A$2:$A$101,Product_Dim!$B$2:$B$101,"Not Found")</f>
        <v>USB-C Fast Charger</v>
      </c>
      <c r="O1451" s="1" t="str">
        <f>_xlfn.XLOOKUP(D1451,Product_Dim!$A$2:$A$101,Product_Dim!$C$2:$C$101)</f>
        <v>Electronics</v>
      </c>
      <c r="P1451" s="1">
        <f>_xlfn.XLOOKUP(D1451,Product_Dim!$A$2:$A$101,Product_Dim!$H$2:$H$101)</f>
        <v>242.23</v>
      </c>
      <c r="Q1451" s="1" t="str">
        <f>_xlfn.XLOOKUP(C1451,'Customer_Dim'!$A$2:$A$501,'Customer_Dim'!$I$2:$I$501)</f>
        <v>Gold</v>
      </c>
      <c r="R1451" s="1" t="str">
        <f>_xlfn.XLOOKUP(C1451,'Customer_Dim'!$A$2:$A$501,'Customer_Dim'!$D$2:$D$501)</f>
        <v>Male</v>
      </c>
      <c r="S1451" s="1" t="str">
        <f>_xlfn.XLOOKUP(C1451,'Customer_Dim'!$A$2:$A$501,'Customer_Dim'!$L$2:$L$501)</f>
        <v>Young</v>
      </c>
      <c r="T1451" s="1" t="str">
        <f>_xlfn.XLOOKUP(E1451,Store_Dim!$A$2:$A$21,Store_Dim!$C$2:$C$21)</f>
        <v>South</v>
      </c>
      <c r="U1451" s="1" t="str">
        <f>_xlfn.XLOOKUP(E1451,Store_Dim!$A$2:$A$21,Store_Dim!$E$2:$E$21)</f>
        <v>Outlet</v>
      </c>
      <c r="V1451" s="1">
        <f>Table8[[#This Row],[Cost]]*Table8[[#This Row],[Quantity]]</f>
        <v>484.46</v>
      </c>
      <c r="W1451" s="1">
        <f>Table8[[#This Row],[Total_Amount]]-Table8[[#This Row],[Total Cost]]</f>
        <v>-211.83820000000003</v>
      </c>
    </row>
    <row r="1452" spans="1:23" hidden="1" x14ac:dyDescent="0.25">
      <c r="A1452" t="s">
        <v>2716</v>
      </c>
      <c r="B1452" s="3">
        <v>45809</v>
      </c>
      <c r="C1452" t="s">
        <v>1125</v>
      </c>
      <c r="D1452" t="s">
        <v>1815</v>
      </c>
      <c r="E1452" t="s">
        <v>1904</v>
      </c>
      <c r="F1452" s="4">
        <f>IF(ISBLANK(Sales_Fact[[#This Row],[Quantity]]),MEDIAN(Sales_Fact[Quantity]),Sales_Fact[[#This Row],[Quantity]])</f>
        <v>1</v>
      </c>
      <c r="G1452" s="1">
        <f>IF(ISBLANK(Sales_Fact[[#This Row],[Unit_Price]]),MEDIAN(Sales_Fact[Unit_Price]),Sales_Fact[[#This Row],[Unit_Price]])</f>
        <v>484.23</v>
      </c>
      <c r="H1452" s="2">
        <f>IF(ISBLANK(Sales_Fact[[#This Row],[Discount]]),MEDIAN(Sales_Fact[Discount]),Sales_Fact[[#This Row],[Discount]])</f>
        <v>0.12</v>
      </c>
      <c r="I1452" t="s">
        <v>1861</v>
      </c>
      <c r="J1452" s="1">
        <f>Sales_Fact[[#This Row],[Quantity2]]*Sales_Fact[[#This Row],[Unit_Price3]]*(1-Sales_Fact[[#This Row],[Discount4]])</f>
        <v>426.12240000000003</v>
      </c>
      <c r="K1452" s="1">
        <f>Sales_Fact[[#This Row],[Quantity2]]*Sales_Fact[[#This Row],[Unit_Price3]]</f>
        <v>484.23</v>
      </c>
      <c r="L1452" s="1">
        <f>Sales_Fact[[#This Row],[Gross Amount]]*Sales_Fact[[#This Row],[Discount4]]</f>
        <v>58.107599999999998</v>
      </c>
      <c r="M1452" s="1" t="str">
        <f>IF(Sales_Fact[[#This Row],[Total_Amount5]]&gt;1000,"High Value","Standard")</f>
        <v>Standard</v>
      </c>
      <c r="N1452" s="1" t="str">
        <f>_xlfn.XLOOKUP(D1452,Product_Dim!$A$2:$A$101,Product_Dim!$B$2:$B$101,"Not Found")</f>
        <v>Sports Wrist Sweatbands</v>
      </c>
      <c r="O1452" s="1" t="str">
        <f>_xlfn.XLOOKUP(D1452,Product_Dim!$A$2:$A$101,Product_Dim!$C$2:$C$101)</f>
        <v>Sports</v>
      </c>
      <c r="P1452" s="1">
        <f>_xlfn.XLOOKUP(D1452,Product_Dim!$A$2:$A$101,Product_Dim!$H$2:$H$101)</f>
        <v>131.24</v>
      </c>
      <c r="Q1452" s="1" t="str">
        <f>_xlfn.XLOOKUP(C1452,'Customer_Dim'!$A$2:$A$501,'Customer_Dim'!$I$2:$I$501)</f>
        <v>Bronze</v>
      </c>
      <c r="R1452" s="1" t="str">
        <f>_xlfn.XLOOKUP(C1452,'Customer_Dim'!$A$2:$A$501,'Customer_Dim'!$D$2:$D$501)</f>
        <v>Male</v>
      </c>
      <c r="S1452" s="1" t="str">
        <f>_xlfn.XLOOKUP(C1452,'Customer_Dim'!$A$2:$A$501,'Customer_Dim'!$L$2:$L$501)</f>
        <v>Senior</v>
      </c>
      <c r="T1452" s="1" t="str">
        <f>_xlfn.XLOOKUP(E1452,Store_Dim!$A$2:$A$21,Store_Dim!$C$2:$C$21)</f>
        <v>East</v>
      </c>
      <c r="U1452" s="1" t="str">
        <f>_xlfn.XLOOKUP(E1452,Store_Dim!$A$2:$A$21,Store_Dim!$E$2:$E$21)</f>
        <v>Online</v>
      </c>
      <c r="V1452" s="1">
        <f>Table8[[#This Row],[Cost]]*Table8[[#This Row],[Quantity]]</f>
        <v>131.24</v>
      </c>
      <c r="W1452" s="1">
        <f>Table8[[#This Row],[Total_Amount]]-Table8[[#This Row],[Total Cost]]</f>
        <v>294.88240000000002</v>
      </c>
    </row>
    <row r="1453" spans="1:23" x14ac:dyDescent="0.25">
      <c r="A1453" t="s">
        <v>3447</v>
      </c>
      <c r="B1453" s="3">
        <v>45539</v>
      </c>
      <c r="C1453" t="s">
        <v>1125</v>
      </c>
      <c r="D1453" t="s">
        <v>1588</v>
      </c>
      <c r="E1453" t="s">
        <v>1899</v>
      </c>
      <c r="F1453" s="4">
        <f>IF(ISBLANK(Sales_Fact[[#This Row],[Quantity]]),MEDIAN(Sales_Fact[Quantity]),Sales_Fact[[#This Row],[Quantity]])</f>
        <v>3</v>
      </c>
      <c r="G1453" s="21">
        <f>IF(ISBLANK(Sales_Fact[[#This Row],[Unit_Price]]),MEDIAN(Sales_Fact[Unit_Price]),Sales_Fact[[#This Row],[Unit_Price]])</f>
        <v>341.51</v>
      </c>
      <c r="H1453" s="2">
        <f>IF(ISBLANK(Sales_Fact[[#This Row],[Discount]]),MEDIAN(Sales_Fact[Discount]),Sales_Fact[[#This Row],[Discount]])</f>
        <v>0.22</v>
      </c>
      <c r="I1453" t="s">
        <v>1861</v>
      </c>
      <c r="J1453" s="21">
        <f>Sales_Fact[[#This Row],[Quantity2]]*Sales_Fact[[#This Row],[Unit_Price3]]*(1-Sales_Fact[[#This Row],[Discount4]])</f>
        <v>799.13340000000005</v>
      </c>
      <c r="K1453" s="21">
        <f>Sales_Fact[[#This Row],[Quantity2]]*Sales_Fact[[#This Row],[Unit_Price3]]</f>
        <v>1024.53</v>
      </c>
      <c r="L1453" s="21">
        <f>Sales_Fact[[#This Row],[Gross Amount]]*Sales_Fact[[#This Row],[Discount4]]</f>
        <v>225.39660000000001</v>
      </c>
      <c r="M1453" s="1" t="str">
        <f>IF(Sales_Fact[[#This Row],[Total_Amount5]]&gt;1000,"High Value","Standard")</f>
        <v>Standard</v>
      </c>
      <c r="N1453" s="1" t="str">
        <f>_xlfn.XLOOKUP(D1453,Product_Dim!$A$2:$A$101,Product_Dim!$B$2:$B$101,"Not Found")</f>
        <v>Hair Strengthening Shampoo</v>
      </c>
      <c r="O1453" s="1" t="str">
        <f>_xlfn.XLOOKUP(D1453,Product_Dim!$A$2:$A$101,Product_Dim!$C$2:$C$101)</f>
        <v>Beauty</v>
      </c>
      <c r="P1453" s="1">
        <f>_xlfn.XLOOKUP(D1453,Product_Dim!$A$2:$A$101,Product_Dim!$H$2:$H$101)</f>
        <v>115.82</v>
      </c>
      <c r="Q1453" s="1" t="str">
        <f>_xlfn.XLOOKUP(C1453,'Customer_Dim'!$A$2:$A$501,'Customer_Dim'!$I$2:$I$501)</f>
        <v>Bronze</v>
      </c>
      <c r="R1453" s="1" t="str">
        <f>_xlfn.XLOOKUP(C1453,'Customer_Dim'!$A$2:$A$501,'Customer_Dim'!$D$2:$D$501)</f>
        <v>Male</v>
      </c>
      <c r="S1453" s="1" t="str">
        <f>_xlfn.XLOOKUP(C1453,'Customer_Dim'!$A$2:$A$501,'Customer_Dim'!$L$2:$L$501)</f>
        <v>Senior</v>
      </c>
      <c r="T1453" s="1" t="str">
        <f>_xlfn.XLOOKUP(E1453,Store_Dim!$A$2:$A$21,Store_Dim!$C$2:$C$21)</f>
        <v>East</v>
      </c>
      <c r="U1453" s="1" t="str">
        <f>_xlfn.XLOOKUP(E1453,Store_Dim!$A$2:$A$21,Store_Dim!$E$2:$E$21)</f>
        <v>Flagship</v>
      </c>
      <c r="V1453" s="21">
        <f>Table8[[#This Row],[Cost]]*Table8[[#This Row],[Quantity]]</f>
        <v>347.46</v>
      </c>
      <c r="W1453" s="21">
        <f>Table8[[#This Row],[Total_Amount]]-Table8[[#This Row],[Total Cost]]</f>
        <v>451.67340000000007</v>
      </c>
    </row>
    <row r="1454" spans="1:23" hidden="1" x14ac:dyDescent="0.25">
      <c r="A1454" t="s">
        <v>3660</v>
      </c>
      <c r="B1454" s="3">
        <v>45338</v>
      </c>
      <c r="C1454" t="s">
        <v>1125</v>
      </c>
      <c r="D1454" t="s">
        <v>1716</v>
      </c>
      <c r="E1454" t="s">
        <v>1913</v>
      </c>
      <c r="F1454" s="4">
        <f>IF(ISBLANK(Sales_Fact[[#This Row],[Quantity]]),MEDIAN(Sales_Fact[Quantity]),Sales_Fact[[#This Row],[Quantity]])</f>
        <v>3</v>
      </c>
      <c r="G1454" s="1">
        <f>IF(ISBLANK(Sales_Fact[[#This Row],[Unit_Price]]),MEDIAN(Sales_Fact[Unit_Price]),Sales_Fact[[#This Row],[Unit_Price]])</f>
        <v>758.87</v>
      </c>
      <c r="H1454" s="2">
        <f>IF(ISBLANK(Sales_Fact[[#This Row],[Discount]]),MEDIAN(Sales_Fact[Discount]),Sales_Fact[[#This Row],[Discount]])</f>
        <v>0.11</v>
      </c>
      <c r="I1454" t="s">
        <v>1861</v>
      </c>
      <c r="J1454" s="1">
        <f>Sales_Fact[[#This Row],[Quantity2]]*Sales_Fact[[#This Row],[Unit_Price3]]*(1-Sales_Fact[[#This Row],[Discount4]])</f>
        <v>2026.1829000000002</v>
      </c>
      <c r="K1454" s="1">
        <f>Sales_Fact[[#This Row],[Quantity2]]*Sales_Fact[[#This Row],[Unit_Price3]]</f>
        <v>2276.61</v>
      </c>
      <c r="L1454" s="1">
        <f>Sales_Fact[[#This Row],[Gross Amount]]*Sales_Fact[[#This Row],[Discount4]]</f>
        <v>250.42710000000002</v>
      </c>
      <c r="M1454" s="1" t="str">
        <f>IF(Sales_Fact[[#This Row],[Total_Amount5]]&gt;1000,"High Value","Standard")</f>
        <v>High Value</v>
      </c>
      <c r="N1454" s="1" t="str">
        <f>_xlfn.XLOOKUP(D1454,Product_Dim!$A$2:$A$101,Product_Dim!$B$2:$B$101,"Not Found")</f>
        <v>Ceramic Plant Pot</v>
      </c>
      <c r="O1454" s="1" t="str">
        <f>_xlfn.XLOOKUP(D1454,Product_Dim!$A$2:$A$101,Product_Dim!$C$2:$C$101)</f>
        <v>Home</v>
      </c>
      <c r="P1454" s="1">
        <f>_xlfn.XLOOKUP(D1454,Product_Dim!$A$2:$A$101,Product_Dim!$H$2:$H$101)</f>
        <v>81.75</v>
      </c>
      <c r="Q1454" s="1" t="str">
        <f>_xlfn.XLOOKUP(C1454,'Customer_Dim'!$A$2:$A$501,'Customer_Dim'!$I$2:$I$501)</f>
        <v>Bronze</v>
      </c>
      <c r="R1454" s="1" t="str">
        <f>_xlfn.XLOOKUP(C1454,'Customer_Dim'!$A$2:$A$501,'Customer_Dim'!$D$2:$D$501)</f>
        <v>Male</v>
      </c>
      <c r="S1454" s="1" t="str">
        <f>_xlfn.XLOOKUP(C1454,'Customer_Dim'!$A$2:$A$501,'Customer_Dim'!$L$2:$L$501)</f>
        <v>Senior</v>
      </c>
      <c r="T1454" s="1" t="str">
        <f>_xlfn.XLOOKUP(E1454,Store_Dim!$A$2:$A$21,Store_Dim!$C$2:$C$21)</f>
        <v>North</v>
      </c>
      <c r="U1454" s="1" t="str">
        <f>_xlfn.XLOOKUP(E1454,Store_Dim!$A$2:$A$21,Store_Dim!$E$2:$E$21)</f>
        <v>Online</v>
      </c>
      <c r="V1454" s="1">
        <f>Table8[[#This Row],[Cost]]*Table8[[#This Row],[Quantity]]</f>
        <v>245.25</v>
      </c>
      <c r="W1454" s="1">
        <f>Table8[[#This Row],[Total_Amount]]-Table8[[#This Row],[Total Cost]]</f>
        <v>1780.9329000000002</v>
      </c>
    </row>
    <row r="1455" spans="1:23" hidden="1" x14ac:dyDescent="0.25">
      <c r="A1455" t="s">
        <v>2844</v>
      </c>
      <c r="B1455" s="3">
        <v>45486</v>
      </c>
      <c r="C1455" t="s">
        <v>1128</v>
      </c>
      <c r="D1455" t="s">
        <v>1815</v>
      </c>
      <c r="E1455" t="s">
        <v>1904</v>
      </c>
      <c r="F1455" s="4">
        <f>IF(ISBLANK(Sales_Fact[[#This Row],[Quantity]]),MEDIAN(Sales_Fact[Quantity]),Sales_Fact[[#This Row],[Quantity]])</f>
        <v>3</v>
      </c>
      <c r="G1455" s="1">
        <f>IF(ISBLANK(Sales_Fact[[#This Row],[Unit_Price]]),MEDIAN(Sales_Fact[Unit_Price]),Sales_Fact[[#This Row],[Unit_Price]])</f>
        <v>560.52</v>
      </c>
      <c r="H1455" s="2">
        <f>IF(ISBLANK(Sales_Fact[[#This Row],[Discount]]),MEDIAN(Sales_Fact[Discount]),Sales_Fact[[#This Row],[Discount]])</f>
        <v>0.17</v>
      </c>
      <c r="I1455" t="s">
        <v>1864</v>
      </c>
      <c r="J1455" s="1">
        <f>Sales_Fact[[#This Row],[Quantity2]]*Sales_Fact[[#This Row],[Unit_Price3]]*(1-Sales_Fact[[#This Row],[Discount4]])</f>
        <v>1395.6948</v>
      </c>
      <c r="K1455" s="1">
        <f>Sales_Fact[[#This Row],[Quantity2]]*Sales_Fact[[#This Row],[Unit_Price3]]</f>
        <v>1681.56</v>
      </c>
      <c r="L1455" s="1">
        <f>Sales_Fact[[#This Row],[Gross Amount]]*Sales_Fact[[#This Row],[Discount4]]</f>
        <v>285.86520000000002</v>
      </c>
      <c r="M1455" s="1" t="str">
        <f>IF(Sales_Fact[[#This Row],[Total_Amount5]]&gt;1000,"High Value","Standard")</f>
        <v>High Value</v>
      </c>
      <c r="N1455" s="1" t="str">
        <f>_xlfn.XLOOKUP(D1455,Product_Dim!$A$2:$A$101,Product_Dim!$B$2:$B$101,"Not Found")</f>
        <v>Sports Wrist Sweatbands</v>
      </c>
      <c r="O1455" s="1" t="str">
        <f>_xlfn.XLOOKUP(D1455,Product_Dim!$A$2:$A$101,Product_Dim!$C$2:$C$101)</f>
        <v>Sports</v>
      </c>
      <c r="P1455" s="1">
        <f>_xlfn.XLOOKUP(D1455,Product_Dim!$A$2:$A$101,Product_Dim!$H$2:$H$101)</f>
        <v>131.24</v>
      </c>
      <c r="Q1455" s="1" t="str">
        <f>_xlfn.XLOOKUP(C1455,'Customer_Dim'!$A$2:$A$501,'Customer_Dim'!$I$2:$I$501)</f>
        <v>Gold</v>
      </c>
      <c r="R1455" s="1" t="str">
        <f>_xlfn.XLOOKUP(C1455,'Customer_Dim'!$A$2:$A$501,'Customer_Dim'!$D$2:$D$501)</f>
        <v>Male</v>
      </c>
      <c r="S1455" s="1" t="str">
        <f>_xlfn.XLOOKUP(C1455,'Customer_Dim'!$A$2:$A$501,'Customer_Dim'!$L$2:$L$501)</f>
        <v>Middle Age</v>
      </c>
      <c r="T1455" s="1" t="str">
        <f>_xlfn.XLOOKUP(E1455,Store_Dim!$A$2:$A$21,Store_Dim!$C$2:$C$21)</f>
        <v>East</v>
      </c>
      <c r="U1455" s="1" t="str">
        <f>_xlfn.XLOOKUP(E1455,Store_Dim!$A$2:$A$21,Store_Dim!$E$2:$E$21)</f>
        <v>Online</v>
      </c>
      <c r="V1455" s="1">
        <f>Table8[[#This Row],[Cost]]*Table8[[#This Row],[Quantity]]</f>
        <v>393.72</v>
      </c>
      <c r="W1455" s="1">
        <f>Table8[[#This Row],[Total_Amount]]-Table8[[#This Row],[Total Cost]]</f>
        <v>1001.9748</v>
      </c>
    </row>
    <row r="1456" spans="1:23" hidden="1" x14ac:dyDescent="0.25">
      <c r="A1456" t="s">
        <v>2571</v>
      </c>
      <c r="B1456" s="3">
        <v>45232</v>
      </c>
      <c r="C1456" t="s">
        <v>1128</v>
      </c>
      <c r="D1456" t="s">
        <v>1602</v>
      </c>
      <c r="E1456" t="s">
        <v>1883</v>
      </c>
      <c r="F1456" s="4">
        <f>IF(ISBLANK(Sales_Fact[[#This Row],[Quantity]]),MEDIAN(Sales_Fact[Quantity]),Sales_Fact[[#This Row],[Quantity]])</f>
        <v>2</v>
      </c>
      <c r="G1456" s="1">
        <f>IF(ISBLANK(Sales_Fact[[#This Row],[Unit_Price]]),MEDIAN(Sales_Fact[Unit_Price]),Sales_Fact[[#This Row],[Unit_Price]])</f>
        <v>977.18</v>
      </c>
      <c r="H1456" s="2">
        <f>IF(ISBLANK(Sales_Fact[[#This Row],[Discount]]),MEDIAN(Sales_Fact[Discount]),Sales_Fact[[#This Row],[Discount]])</f>
        <v>0.19</v>
      </c>
      <c r="I1456" t="s">
        <v>1868</v>
      </c>
      <c r="J1456" s="1">
        <f>Sales_Fact[[#This Row],[Quantity2]]*Sales_Fact[[#This Row],[Unit_Price3]]*(1-Sales_Fact[[#This Row],[Discount4]])</f>
        <v>1583.0316</v>
      </c>
      <c r="K1456" s="1">
        <f>Sales_Fact[[#This Row],[Quantity2]]*Sales_Fact[[#This Row],[Unit_Price3]]</f>
        <v>1954.36</v>
      </c>
      <c r="L1456" s="1">
        <f>Sales_Fact[[#This Row],[Gross Amount]]*Sales_Fact[[#This Row],[Discount4]]</f>
        <v>371.32839999999999</v>
      </c>
      <c r="M1456" s="1" t="str">
        <f>IF(Sales_Fact[[#This Row],[Total_Amount5]]&gt;1000,"High Value","Standard")</f>
        <v>High Value</v>
      </c>
      <c r="N1456" s="1" t="str">
        <f>_xlfn.XLOOKUP(D1456,Product_Dim!$A$2:$A$101,Product_Dim!$B$2:$B$101,"Not Found")</f>
        <v>Soccer Training Cone Set</v>
      </c>
      <c r="O1456" s="1" t="str">
        <f>_xlfn.XLOOKUP(D1456,Product_Dim!$A$2:$A$101,Product_Dim!$C$2:$C$101)</f>
        <v>Sports</v>
      </c>
      <c r="P1456" s="1">
        <f>_xlfn.XLOOKUP(D1456,Product_Dim!$A$2:$A$101,Product_Dim!$H$2:$H$101)</f>
        <v>144.53</v>
      </c>
      <c r="Q1456" s="1" t="str">
        <f>_xlfn.XLOOKUP(C1456,'Customer_Dim'!$A$2:$A$501,'Customer_Dim'!$I$2:$I$501)</f>
        <v>Gold</v>
      </c>
      <c r="R1456" s="1" t="str">
        <f>_xlfn.XLOOKUP(C1456,'Customer_Dim'!$A$2:$A$501,'Customer_Dim'!$D$2:$D$501)</f>
        <v>Male</v>
      </c>
      <c r="S1456" s="1" t="str">
        <f>_xlfn.XLOOKUP(C1456,'Customer_Dim'!$A$2:$A$501,'Customer_Dim'!$L$2:$L$501)</f>
        <v>Middle Age</v>
      </c>
      <c r="T1456" s="1" t="str">
        <f>_xlfn.XLOOKUP(E1456,Store_Dim!$A$2:$A$21,Store_Dim!$C$2:$C$21)</f>
        <v>North</v>
      </c>
      <c r="U1456" s="1" t="str">
        <f>_xlfn.XLOOKUP(E1456,Store_Dim!$A$2:$A$21,Store_Dim!$E$2:$E$21)</f>
        <v>Flagship</v>
      </c>
      <c r="V1456" s="1">
        <f>Table8[[#This Row],[Cost]]*Table8[[#This Row],[Quantity]]</f>
        <v>289.06</v>
      </c>
      <c r="W1456" s="1">
        <f>Table8[[#This Row],[Total_Amount]]-Table8[[#This Row],[Total Cost]]</f>
        <v>1293.9716000000001</v>
      </c>
    </row>
    <row r="1457" spans="1:23" x14ac:dyDescent="0.25">
      <c r="A1457" t="s">
        <v>3672</v>
      </c>
      <c r="B1457" s="3">
        <v>45293</v>
      </c>
      <c r="C1457" t="s">
        <v>1128</v>
      </c>
      <c r="D1457" t="s">
        <v>1728</v>
      </c>
      <c r="E1457" t="s">
        <v>1931</v>
      </c>
      <c r="F1457" s="4">
        <f>IF(ISBLANK(Sales_Fact[[#This Row],[Quantity]]),MEDIAN(Sales_Fact[Quantity]),Sales_Fact[[#This Row],[Quantity]])</f>
        <v>4</v>
      </c>
      <c r="G1457" s="21">
        <f>IF(ISBLANK(Sales_Fact[[#This Row],[Unit_Price]]),MEDIAN(Sales_Fact[Unit_Price]),Sales_Fact[[#This Row],[Unit_Price]])</f>
        <v>761.35</v>
      </c>
      <c r="H1457" s="2">
        <f>IF(ISBLANK(Sales_Fact[[#This Row],[Discount]]),MEDIAN(Sales_Fact[Discount]),Sales_Fact[[#This Row],[Discount]])</f>
        <v>0.08</v>
      </c>
      <c r="I1457" t="s">
        <v>1868</v>
      </c>
      <c r="J1457" s="21">
        <f>Sales_Fact[[#This Row],[Quantity2]]*Sales_Fact[[#This Row],[Unit_Price3]]*(1-Sales_Fact[[#This Row],[Discount4]])</f>
        <v>2801.768</v>
      </c>
      <c r="K1457" s="21">
        <f>Sales_Fact[[#This Row],[Quantity2]]*Sales_Fact[[#This Row],[Unit_Price3]]</f>
        <v>3045.4</v>
      </c>
      <c r="L1457" s="21">
        <f>Sales_Fact[[#This Row],[Gross Amount]]*Sales_Fact[[#This Row],[Discount4]]</f>
        <v>243.63200000000001</v>
      </c>
      <c r="M1457" s="1" t="str">
        <f>IF(Sales_Fact[[#This Row],[Total_Amount5]]&gt;1000,"High Value","Standard")</f>
        <v>High Value</v>
      </c>
      <c r="N1457" s="1" t="str">
        <f>_xlfn.XLOOKUP(D1457,Product_Dim!$A$2:$A$101,Product_Dim!$B$2:$B$101,"Not Found")</f>
        <v>Men's Hair Styling Gel</v>
      </c>
      <c r="O1457" s="1" t="str">
        <f>_xlfn.XLOOKUP(D1457,Product_Dim!$A$2:$A$101,Product_Dim!$C$2:$C$101)</f>
        <v>Beauty</v>
      </c>
      <c r="P1457" s="1">
        <f>_xlfn.XLOOKUP(D1457,Product_Dim!$A$2:$A$101,Product_Dim!$H$2:$H$101)</f>
        <v>17.309999999999999</v>
      </c>
      <c r="Q1457" s="1" t="str">
        <f>_xlfn.XLOOKUP(C1457,'Customer_Dim'!$A$2:$A$501,'Customer_Dim'!$I$2:$I$501)</f>
        <v>Gold</v>
      </c>
      <c r="R1457" s="1" t="str">
        <f>_xlfn.XLOOKUP(C1457,'Customer_Dim'!$A$2:$A$501,'Customer_Dim'!$D$2:$D$501)</f>
        <v>Male</v>
      </c>
      <c r="S1457" s="1" t="str">
        <f>_xlfn.XLOOKUP(C1457,'Customer_Dim'!$A$2:$A$501,'Customer_Dim'!$L$2:$L$501)</f>
        <v>Middle Age</v>
      </c>
      <c r="T1457" s="1" t="str">
        <f>_xlfn.XLOOKUP(E1457,Store_Dim!$A$2:$A$21,Store_Dim!$C$2:$C$21)</f>
        <v>South</v>
      </c>
      <c r="U1457" s="1" t="str">
        <f>_xlfn.XLOOKUP(E1457,Store_Dim!$A$2:$A$21,Store_Dim!$E$2:$E$21)</f>
        <v>Online</v>
      </c>
      <c r="V1457" s="21">
        <f>Table8[[#This Row],[Cost]]*Table8[[#This Row],[Quantity]]</f>
        <v>69.239999999999995</v>
      </c>
      <c r="W1457" s="21">
        <f>Table8[[#This Row],[Total_Amount]]-Table8[[#This Row],[Total Cost]]</f>
        <v>2732.5280000000002</v>
      </c>
    </row>
    <row r="1458" spans="1:23" hidden="1" x14ac:dyDescent="0.25">
      <c r="A1458" t="s">
        <v>2205</v>
      </c>
      <c r="B1458" s="3">
        <v>45879</v>
      </c>
      <c r="C1458" t="s">
        <v>1131</v>
      </c>
      <c r="D1458" t="s">
        <v>1716</v>
      </c>
      <c r="E1458" t="s">
        <v>1892</v>
      </c>
      <c r="F1458" s="4">
        <f>IF(ISBLANK(Sales_Fact[[#This Row],[Quantity]]),MEDIAN(Sales_Fact[Quantity]),Sales_Fact[[#This Row],[Quantity]])</f>
        <v>2</v>
      </c>
      <c r="G1458" s="1">
        <f>IF(ISBLANK(Sales_Fact[[#This Row],[Unit_Price]]),MEDIAN(Sales_Fact[Unit_Price]),Sales_Fact[[#This Row],[Unit_Price]])</f>
        <v>947.56</v>
      </c>
      <c r="H1458" s="2">
        <f>IF(ISBLANK(Sales_Fact[[#This Row],[Discount]]),MEDIAN(Sales_Fact[Discount]),Sales_Fact[[#This Row],[Discount]])</f>
        <v>0.02</v>
      </c>
      <c r="I1458" t="s">
        <v>1864</v>
      </c>
      <c r="J1458" s="1">
        <f>Sales_Fact[[#This Row],[Quantity2]]*Sales_Fact[[#This Row],[Unit_Price3]]*(1-Sales_Fact[[#This Row],[Discount4]])</f>
        <v>1857.2175999999999</v>
      </c>
      <c r="K1458" s="1">
        <f>Sales_Fact[[#This Row],[Quantity2]]*Sales_Fact[[#This Row],[Unit_Price3]]</f>
        <v>1895.12</v>
      </c>
      <c r="L1458" s="1">
        <f>Sales_Fact[[#This Row],[Gross Amount]]*Sales_Fact[[#This Row],[Discount4]]</f>
        <v>37.9024</v>
      </c>
      <c r="M1458" s="1" t="str">
        <f>IF(Sales_Fact[[#This Row],[Total_Amount5]]&gt;1000,"High Value","Standard")</f>
        <v>High Value</v>
      </c>
      <c r="N1458" s="1" t="str">
        <f>_xlfn.XLOOKUP(D1458,Product_Dim!$A$2:$A$101,Product_Dim!$B$2:$B$101,"Not Found")</f>
        <v>Ceramic Plant Pot</v>
      </c>
      <c r="O1458" s="1" t="str">
        <f>_xlfn.XLOOKUP(D1458,Product_Dim!$A$2:$A$101,Product_Dim!$C$2:$C$101)</f>
        <v>Home</v>
      </c>
      <c r="P1458" s="1">
        <f>_xlfn.XLOOKUP(D1458,Product_Dim!$A$2:$A$101,Product_Dim!$H$2:$H$101)</f>
        <v>81.75</v>
      </c>
      <c r="Q1458" s="1" t="str">
        <f>_xlfn.XLOOKUP(C1458,'Customer_Dim'!$A$2:$A$501,'Customer_Dim'!$I$2:$I$501)</f>
        <v>Gold</v>
      </c>
      <c r="R1458" s="1" t="str">
        <f>_xlfn.XLOOKUP(C1458,'Customer_Dim'!$A$2:$A$501,'Customer_Dim'!$D$2:$D$501)</f>
        <v>Female</v>
      </c>
      <c r="S1458" s="1" t="str">
        <f>_xlfn.XLOOKUP(C1458,'Customer_Dim'!$A$2:$A$501,'Customer_Dim'!$L$2:$L$501)</f>
        <v>Senior</v>
      </c>
      <c r="T1458" s="1" t="str">
        <f>_xlfn.XLOOKUP(E1458,Store_Dim!$A$2:$A$21,Store_Dim!$C$2:$C$21)</f>
        <v>East</v>
      </c>
      <c r="U1458" s="1" t="str">
        <f>_xlfn.XLOOKUP(E1458,Store_Dim!$A$2:$A$21,Store_Dim!$E$2:$E$21)</f>
        <v>Online</v>
      </c>
      <c r="V1458" s="1">
        <f>Table8[[#This Row],[Cost]]*Table8[[#This Row],[Quantity]]</f>
        <v>163.5</v>
      </c>
      <c r="W1458" s="1">
        <f>Table8[[#This Row],[Total_Amount]]-Table8[[#This Row],[Total Cost]]</f>
        <v>1693.7175999999999</v>
      </c>
    </row>
    <row r="1459" spans="1:23" hidden="1" x14ac:dyDescent="0.25">
      <c r="A1459" t="s">
        <v>2746</v>
      </c>
      <c r="B1459" s="3">
        <v>45619</v>
      </c>
      <c r="C1459" t="s">
        <v>1131</v>
      </c>
      <c r="D1459" t="s">
        <v>1767</v>
      </c>
      <c r="E1459" t="s">
        <v>1896</v>
      </c>
      <c r="F1459" s="4">
        <f>IF(ISBLANK(Sales_Fact[[#This Row],[Quantity]]),MEDIAN(Sales_Fact[Quantity]),Sales_Fact[[#This Row],[Quantity]])</f>
        <v>4</v>
      </c>
      <c r="G1459" s="1">
        <f>IF(ISBLANK(Sales_Fact[[#This Row],[Unit_Price]]),MEDIAN(Sales_Fact[Unit_Price]),Sales_Fact[[#This Row],[Unit_Price]])</f>
        <v>975.47</v>
      </c>
      <c r="H1459" s="2">
        <f>IF(ISBLANK(Sales_Fact[[#This Row],[Discount]]),MEDIAN(Sales_Fact[Discount]),Sales_Fact[[#This Row],[Discount]])</f>
        <v>0.04</v>
      </c>
      <c r="I1459" t="s">
        <v>1864</v>
      </c>
      <c r="J1459" s="1">
        <f>Sales_Fact[[#This Row],[Quantity2]]*Sales_Fact[[#This Row],[Unit_Price3]]*(1-Sales_Fact[[#This Row],[Discount4]])</f>
        <v>3745.8047999999999</v>
      </c>
      <c r="K1459" s="1">
        <f>Sales_Fact[[#This Row],[Quantity2]]*Sales_Fact[[#This Row],[Unit_Price3]]</f>
        <v>3901.88</v>
      </c>
      <c r="L1459" s="1">
        <f>Sales_Fact[[#This Row],[Gross Amount]]*Sales_Fact[[#This Row],[Discount4]]</f>
        <v>156.0752</v>
      </c>
      <c r="M1459" s="1" t="str">
        <f>IF(Sales_Fact[[#This Row],[Total_Amount5]]&gt;1000,"High Value","Standard")</f>
        <v>High Value</v>
      </c>
      <c r="N1459" s="1" t="str">
        <f>_xlfn.XLOOKUP(D1459,Product_Dim!$A$2:$A$101,Product_Dim!$B$2:$B$101,"Not Found")</f>
        <v>Professional Jump Rope</v>
      </c>
      <c r="O1459" s="1" t="str">
        <f>_xlfn.XLOOKUP(D1459,Product_Dim!$A$2:$A$101,Product_Dim!$C$2:$C$101)</f>
        <v>Sports</v>
      </c>
      <c r="P1459" s="1">
        <f>_xlfn.XLOOKUP(D1459,Product_Dim!$A$2:$A$101,Product_Dim!$H$2:$H$101)</f>
        <v>477.61</v>
      </c>
      <c r="Q1459" s="1" t="str">
        <f>_xlfn.XLOOKUP(C1459,'Customer_Dim'!$A$2:$A$501,'Customer_Dim'!$I$2:$I$501)</f>
        <v>Gold</v>
      </c>
      <c r="R1459" s="1" t="str">
        <f>_xlfn.XLOOKUP(C1459,'Customer_Dim'!$A$2:$A$501,'Customer_Dim'!$D$2:$D$501)</f>
        <v>Female</v>
      </c>
      <c r="S1459" s="1" t="str">
        <f>_xlfn.XLOOKUP(C1459,'Customer_Dim'!$A$2:$A$501,'Customer_Dim'!$L$2:$L$501)</f>
        <v>Senior</v>
      </c>
      <c r="T1459" s="1" t="str">
        <f>_xlfn.XLOOKUP(E1459,Store_Dim!$A$2:$A$21,Store_Dim!$C$2:$C$21)</f>
        <v>East</v>
      </c>
      <c r="U1459" s="1" t="str">
        <f>_xlfn.XLOOKUP(E1459,Store_Dim!$A$2:$A$21,Store_Dim!$E$2:$E$21)</f>
        <v>Flagship</v>
      </c>
      <c r="V1459" s="1">
        <f>Table8[[#This Row],[Cost]]*Table8[[#This Row],[Quantity]]</f>
        <v>1910.44</v>
      </c>
      <c r="W1459" s="1">
        <f>Table8[[#This Row],[Total_Amount]]-Table8[[#This Row],[Total Cost]]</f>
        <v>1835.3647999999998</v>
      </c>
    </row>
    <row r="1460" spans="1:23" x14ac:dyDescent="0.25">
      <c r="A1460" t="s">
        <v>3024</v>
      </c>
      <c r="B1460" s="3">
        <v>45575</v>
      </c>
      <c r="C1460" t="s">
        <v>1134</v>
      </c>
      <c r="D1460" t="s">
        <v>1728</v>
      </c>
      <c r="E1460" t="s">
        <v>1904</v>
      </c>
      <c r="F1460" s="4">
        <f>IF(ISBLANK(Sales_Fact[[#This Row],[Quantity]]),MEDIAN(Sales_Fact[Quantity]),Sales_Fact[[#This Row],[Quantity]])</f>
        <v>3</v>
      </c>
      <c r="G1460" s="21">
        <f>IF(ISBLANK(Sales_Fact[[#This Row],[Unit_Price]]),MEDIAN(Sales_Fact[Unit_Price]),Sales_Fact[[#This Row],[Unit_Price]])</f>
        <v>769.06</v>
      </c>
      <c r="H1460" s="2">
        <f>IF(ISBLANK(Sales_Fact[[#This Row],[Discount]]),MEDIAN(Sales_Fact[Discount]),Sales_Fact[[#This Row],[Discount]])</f>
        <v>0.23</v>
      </c>
      <c r="I1460" t="s">
        <v>1864</v>
      </c>
      <c r="J1460" s="21">
        <f>Sales_Fact[[#This Row],[Quantity2]]*Sales_Fact[[#This Row],[Unit_Price3]]*(1-Sales_Fact[[#This Row],[Discount4]])</f>
        <v>1776.5285999999999</v>
      </c>
      <c r="K1460" s="21">
        <f>Sales_Fact[[#This Row],[Quantity2]]*Sales_Fact[[#This Row],[Unit_Price3]]</f>
        <v>2307.1799999999998</v>
      </c>
      <c r="L1460" s="21">
        <f>Sales_Fact[[#This Row],[Gross Amount]]*Sales_Fact[[#This Row],[Discount4]]</f>
        <v>530.65139999999997</v>
      </c>
      <c r="M1460" s="1" t="str">
        <f>IF(Sales_Fact[[#This Row],[Total_Amount5]]&gt;1000,"High Value","Standard")</f>
        <v>High Value</v>
      </c>
      <c r="N1460" s="1" t="str">
        <f>_xlfn.XLOOKUP(D1460,Product_Dim!$A$2:$A$101,Product_Dim!$B$2:$B$101,"Not Found")</f>
        <v>Men's Hair Styling Gel</v>
      </c>
      <c r="O1460" s="1" t="str">
        <f>_xlfn.XLOOKUP(D1460,Product_Dim!$A$2:$A$101,Product_Dim!$C$2:$C$101)</f>
        <v>Beauty</v>
      </c>
      <c r="P1460" s="1">
        <f>_xlfn.XLOOKUP(D1460,Product_Dim!$A$2:$A$101,Product_Dim!$H$2:$H$101)</f>
        <v>17.309999999999999</v>
      </c>
      <c r="Q1460" s="1" t="str">
        <f>_xlfn.XLOOKUP(C1460,'Customer_Dim'!$A$2:$A$501,'Customer_Dim'!$I$2:$I$501)</f>
        <v>Silver</v>
      </c>
      <c r="R1460" s="1" t="str">
        <f>_xlfn.XLOOKUP(C1460,'Customer_Dim'!$A$2:$A$501,'Customer_Dim'!$D$2:$D$501)</f>
        <v>Male</v>
      </c>
      <c r="S1460" s="1" t="str">
        <f>_xlfn.XLOOKUP(C1460,'Customer_Dim'!$A$2:$A$501,'Customer_Dim'!$L$2:$L$501)</f>
        <v>Middle Age</v>
      </c>
      <c r="T1460" s="1" t="str">
        <f>_xlfn.XLOOKUP(E1460,Store_Dim!$A$2:$A$21,Store_Dim!$C$2:$C$21)</f>
        <v>East</v>
      </c>
      <c r="U1460" s="1" t="str">
        <f>_xlfn.XLOOKUP(E1460,Store_Dim!$A$2:$A$21,Store_Dim!$E$2:$E$21)</f>
        <v>Online</v>
      </c>
      <c r="V1460" s="21">
        <f>Table8[[#This Row],[Cost]]*Table8[[#This Row],[Quantity]]</f>
        <v>51.929999999999993</v>
      </c>
      <c r="W1460" s="21">
        <f>Table8[[#This Row],[Total_Amount]]-Table8[[#This Row],[Total Cost]]</f>
        <v>1724.5985999999998</v>
      </c>
    </row>
    <row r="1461" spans="1:23" hidden="1" x14ac:dyDescent="0.25">
      <c r="A1461" t="s">
        <v>3357</v>
      </c>
      <c r="B1461" s="3">
        <v>45718</v>
      </c>
      <c r="C1461" t="s">
        <v>1134</v>
      </c>
      <c r="D1461" t="s">
        <v>1776</v>
      </c>
      <c r="E1461" t="s">
        <v>1872</v>
      </c>
      <c r="F1461" s="4">
        <f>IF(ISBLANK(Sales_Fact[[#This Row],[Quantity]]),MEDIAN(Sales_Fact[Quantity]),Sales_Fact[[#This Row],[Quantity]])</f>
        <v>3</v>
      </c>
      <c r="G1461" s="1">
        <f>IF(ISBLANK(Sales_Fact[[#This Row],[Unit_Price]]),MEDIAN(Sales_Fact[Unit_Price]),Sales_Fact[[#This Row],[Unit_Price]])</f>
        <v>824.75</v>
      </c>
      <c r="H1461" s="2">
        <f>IF(ISBLANK(Sales_Fact[[#This Row],[Discount]]),MEDIAN(Sales_Fact[Discount]),Sales_Fact[[#This Row],[Discount]])</f>
        <v>0.23</v>
      </c>
      <c r="I1461" t="s">
        <v>1864</v>
      </c>
      <c r="J1461" s="1">
        <f>Sales_Fact[[#This Row],[Quantity2]]*Sales_Fact[[#This Row],[Unit_Price3]]*(1-Sales_Fact[[#This Row],[Discount4]])</f>
        <v>1905.1725000000001</v>
      </c>
      <c r="K1461" s="1">
        <f>Sales_Fact[[#This Row],[Quantity2]]*Sales_Fact[[#This Row],[Unit_Price3]]</f>
        <v>2474.25</v>
      </c>
      <c r="L1461" s="1">
        <f>Sales_Fact[[#This Row],[Gross Amount]]*Sales_Fact[[#This Row],[Discount4]]</f>
        <v>569.07749999999999</v>
      </c>
      <c r="M1461" s="1" t="str">
        <f>IF(Sales_Fact[[#This Row],[Total_Amount5]]&gt;1000,"High Value","Standard")</f>
        <v>High Value</v>
      </c>
      <c r="N1461" s="1" t="str">
        <f>_xlfn.XLOOKUP(D1461,Product_Dim!$A$2:$A$101,Product_Dim!$B$2:$B$101,"Not Found")</f>
        <v>Women's Ankle Boots</v>
      </c>
      <c r="O1461" s="1" t="str">
        <f>_xlfn.XLOOKUP(D1461,Product_Dim!$A$2:$A$101,Product_Dim!$C$2:$C$101)</f>
        <v>Clothing</v>
      </c>
      <c r="P1461" s="1">
        <f>_xlfn.XLOOKUP(D1461,Product_Dim!$A$2:$A$101,Product_Dim!$H$2:$H$101)</f>
        <v>158.13999999999999</v>
      </c>
      <c r="Q1461" s="1" t="str">
        <f>_xlfn.XLOOKUP(C1461,'Customer_Dim'!$A$2:$A$501,'Customer_Dim'!$I$2:$I$501)</f>
        <v>Silver</v>
      </c>
      <c r="R1461" s="1" t="str">
        <f>_xlfn.XLOOKUP(C1461,'Customer_Dim'!$A$2:$A$501,'Customer_Dim'!$D$2:$D$501)</f>
        <v>Male</v>
      </c>
      <c r="S1461" s="1" t="str">
        <f>_xlfn.XLOOKUP(C1461,'Customer_Dim'!$A$2:$A$501,'Customer_Dim'!$L$2:$L$501)</f>
        <v>Middle Age</v>
      </c>
      <c r="T1461" s="1" t="str">
        <f>_xlfn.XLOOKUP(E1461,Store_Dim!$A$2:$A$21,Store_Dim!$C$2:$C$21)</f>
        <v>South</v>
      </c>
      <c r="U1461" s="1" t="str">
        <f>_xlfn.XLOOKUP(E1461,Store_Dim!$A$2:$A$21,Store_Dim!$E$2:$E$21)</f>
        <v>Online</v>
      </c>
      <c r="V1461" s="1">
        <f>Table8[[#This Row],[Cost]]*Table8[[#This Row],[Quantity]]</f>
        <v>474.41999999999996</v>
      </c>
      <c r="W1461" s="1">
        <f>Table8[[#This Row],[Total_Amount]]-Table8[[#This Row],[Total Cost]]</f>
        <v>1430.7525000000001</v>
      </c>
    </row>
    <row r="1462" spans="1:23" hidden="1" x14ac:dyDescent="0.25">
      <c r="A1462" t="s">
        <v>3727</v>
      </c>
      <c r="B1462" s="3">
        <v>45340</v>
      </c>
      <c r="C1462" t="s">
        <v>1134</v>
      </c>
      <c r="D1462" t="s">
        <v>1770</v>
      </c>
      <c r="E1462" t="s">
        <v>1896</v>
      </c>
      <c r="F1462" s="4">
        <f>IF(ISBLANK(Sales_Fact[[#This Row],[Quantity]]),MEDIAN(Sales_Fact[Quantity]),Sales_Fact[[#This Row],[Quantity]])</f>
        <v>2</v>
      </c>
      <c r="G1462" s="1">
        <f>IF(ISBLANK(Sales_Fact[[#This Row],[Unit_Price]]),MEDIAN(Sales_Fact[Unit_Price]),Sales_Fact[[#This Row],[Unit_Price]])</f>
        <v>821.35</v>
      </c>
      <c r="H1462" s="2">
        <f>IF(ISBLANK(Sales_Fact[[#This Row],[Discount]]),MEDIAN(Sales_Fact[Discount]),Sales_Fact[[#This Row],[Discount]])</f>
        <v>0.11</v>
      </c>
      <c r="I1462" t="s">
        <v>1868</v>
      </c>
      <c r="J1462" s="1">
        <f>Sales_Fact[[#This Row],[Quantity2]]*Sales_Fact[[#This Row],[Unit_Price3]]*(1-Sales_Fact[[#This Row],[Discount4]])</f>
        <v>1462.0030000000002</v>
      </c>
      <c r="K1462" s="1">
        <f>Sales_Fact[[#This Row],[Quantity2]]*Sales_Fact[[#This Row],[Unit_Price3]]</f>
        <v>1642.7</v>
      </c>
      <c r="L1462" s="1">
        <f>Sales_Fact[[#This Row],[Gross Amount]]*Sales_Fact[[#This Row],[Discount4]]</f>
        <v>180.697</v>
      </c>
      <c r="M1462" s="1" t="str">
        <f>IF(Sales_Fact[[#This Row],[Total_Amount5]]&gt;1000,"High Value","Standard")</f>
        <v>High Value</v>
      </c>
      <c r="N1462" s="1" t="str">
        <f>_xlfn.XLOOKUP(D1462,Product_Dim!$A$2:$A$101,Product_Dim!$B$2:$B$101,"Not Found")</f>
        <v>Shin Guards – Adult</v>
      </c>
      <c r="O1462" s="1" t="str">
        <f>_xlfn.XLOOKUP(D1462,Product_Dim!$A$2:$A$101,Product_Dim!$C$2:$C$101)</f>
        <v>Sports</v>
      </c>
      <c r="P1462" s="1">
        <f>_xlfn.XLOOKUP(D1462,Product_Dim!$A$2:$A$101,Product_Dim!$H$2:$H$101)</f>
        <v>107.06</v>
      </c>
      <c r="Q1462" s="1" t="str">
        <f>_xlfn.XLOOKUP(C1462,'Customer_Dim'!$A$2:$A$501,'Customer_Dim'!$I$2:$I$501)</f>
        <v>Silver</v>
      </c>
      <c r="R1462" s="1" t="str">
        <f>_xlfn.XLOOKUP(C1462,'Customer_Dim'!$A$2:$A$501,'Customer_Dim'!$D$2:$D$501)</f>
        <v>Male</v>
      </c>
      <c r="S1462" s="1" t="str">
        <f>_xlfn.XLOOKUP(C1462,'Customer_Dim'!$A$2:$A$501,'Customer_Dim'!$L$2:$L$501)</f>
        <v>Middle Age</v>
      </c>
      <c r="T1462" s="1" t="str">
        <f>_xlfn.XLOOKUP(E1462,Store_Dim!$A$2:$A$21,Store_Dim!$C$2:$C$21)</f>
        <v>East</v>
      </c>
      <c r="U1462" s="1" t="str">
        <f>_xlfn.XLOOKUP(E1462,Store_Dim!$A$2:$A$21,Store_Dim!$E$2:$E$21)</f>
        <v>Flagship</v>
      </c>
      <c r="V1462" s="1">
        <f>Table8[[#This Row],[Cost]]*Table8[[#This Row],[Quantity]]</f>
        <v>214.12</v>
      </c>
      <c r="W1462" s="1">
        <f>Table8[[#This Row],[Total_Amount]]-Table8[[#This Row],[Total Cost]]</f>
        <v>1247.8830000000003</v>
      </c>
    </row>
    <row r="1463" spans="1:23" hidden="1" x14ac:dyDescent="0.25">
      <c r="A1463" t="s">
        <v>3285</v>
      </c>
      <c r="B1463" s="3">
        <v>45873</v>
      </c>
      <c r="C1463" t="s">
        <v>1134</v>
      </c>
      <c r="D1463" t="s">
        <v>1815</v>
      </c>
      <c r="E1463" t="s">
        <v>1883</v>
      </c>
      <c r="F1463" s="4">
        <f>IF(ISBLANK(Sales_Fact[[#This Row],[Quantity]]),MEDIAN(Sales_Fact[Quantity]),Sales_Fact[[#This Row],[Quantity]])</f>
        <v>1</v>
      </c>
      <c r="G1463" s="1">
        <f>IF(ISBLANK(Sales_Fact[[#This Row],[Unit_Price]]),MEDIAN(Sales_Fact[Unit_Price]),Sales_Fact[[#This Row],[Unit_Price]])</f>
        <v>120.57</v>
      </c>
      <c r="H1463" s="2">
        <f>IF(ISBLANK(Sales_Fact[[#This Row],[Discount]]),MEDIAN(Sales_Fact[Discount]),Sales_Fact[[#This Row],[Discount]])</f>
        <v>0.06</v>
      </c>
      <c r="I1463" t="s">
        <v>1868</v>
      </c>
      <c r="J1463" s="1">
        <f>Sales_Fact[[#This Row],[Quantity2]]*Sales_Fact[[#This Row],[Unit_Price3]]*(1-Sales_Fact[[#This Row],[Discount4]])</f>
        <v>113.33579999999999</v>
      </c>
      <c r="K1463" s="1">
        <f>Sales_Fact[[#This Row],[Quantity2]]*Sales_Fact[[#This Row],[Unit_Price3]]</f>
        <v>120.57</v>
      </c>
      <c r="L1463" s="1">
        <f>Sales_Fact[[#This Row],[Gross Amount]]*Sales_Fact[[#This Row],[Discount4]]</f>
        <v>7.2341999999999995</v>
      </c>
      <c r="M1463" s="1" t="str">
        <f>IF(Sales_Fact[[#This Row],[Total_Amount5]]&gt;1000,"High Value","Standard")</f>
        <v>Standard</v>
      </c>
      <c r="N1463" s="1" t="str">
        <f>_xlfn.XLOOKUP(D1463,Product_Dim!$A$2:$A$101,Product_Dim!$B$2:$B$101,"Not Found")</f>
        <v>Sports Wrist Sweatbands</v>
      </c>
      <c r="O1463" s="1" t="str">
        <f>_xlfn.XLOOKUP(D1463,Product_Dim!$A$2:$A$101,Product_Dim!$C$2:$C$101)</f>
        <v>Sports</v>
      </c>
      <c r="P1463" s="1">
        <f>_xlfn.XLOOKUP(D1463,Product_Dim!$A$2:$A$101,Product_Dim!$H$2:$H$101)</f>
        <v>131.24</v>
      </c>
      <c r="Q1463" s="1" t="str">
        <f>_xlfn.XLOOKUP(C1463,'Customer_Dim'!$A$2:$A$501,'Customer_Dim'!$I$2:$I$501)</f>
        <v>Silver</v>
      </c>
      <c r="R1463" s="1" t="str">
        <f>_xlfn.XLOOKUP(C1463,'Customer_Dim'!$A$2:$A$501,'Customer_Dim'!$D$2:$D$501)</f>
        <v>Male</v>
      </c>
      <c r="S1463" s="1" t="str">
        <f>_xlfn.XLOOKUP(C1463,'Customer_Dim'!$A$2:$A$501,'Customer_Dim'!$L$2:$L$501)</f>
        <v>Middle Age</v>
      </c>
      <c r="T1463" s="1" t="str">
        <f>_xlfn.XLOOKUP(E1463,Store_Dim!$A$2:$A$21,Store_Dim!$C$2:$C$21)</f>
        <v>North</v>
      </c>
      <c r="U1463" s="1" t="str">
        <f>_xlfn.XLOOKUP(E1463,Store_Dim!$A$2:$A$21,Store_Dim!$E$2:$E$21)</f>
        <v>Flagship</v>
      </c>
      <c r="V1463" s="1">
        <f>Table8[[#This Row],[Cost]]*Table8[[#This Row],[Quantity]]</f>
        <v>131.24</v>
      </c>
      <c r="W1463" s="1">
        <f>Table8[[#This Row],[Total_Amount]]-Table8[[#This Row],[Total Cost]]</f>
        <v>-17.904200000000017</v>
      </c>
    </row>
    <row r="1464" spans="1:23" hidden="1" x14ac:dyDescent="0.25">
      <c r="A1464" t="s">
        <v>3722</v>
      </c>
      <c r="B1464" s="3">
        <v>45842</v>
      </c>
      <c r="C1464" t="s">
        <v>1137</v>
      </c>
      <c r="D1464" t="s">
        <v>1680</v>
      </c>
      <c r="E1464" t="s">
        <v>1870</v>
      </c>
      <c r="F1464" s="4">
        <f>IF(ISBLANK(Sales_Fact[[#This Row],[Quantity]]),MEDIAN(Sales_Fact[Quantity]),Sales_Fact[[#This Row],[Quantity]])</f>
        <v>1</v>
      </c>
      <c r="G1464" s="1">
        <f>IF(ISBLANK(Sales_Fact[[#This Row],[Unit_Price]]),MEDIAN(Sales_Fact[Unit_Price]),Sales_Fact[[#This Row],[Unit_Price]])</f>
        <v>122.27</v>
      </c>
      <c r="H1464" s="2">
        <f>IF(ISBLANK(Sales_Fact[[#This Row],[Discount]]),MEDIAN(Sales_Fact[Discount]),Sales_Fact[[#This Row],[Discount]])</f>
        <v>0.26</v>
      </c>
      <c r="I1464" t="s">
        <v>1868</v>
      </c>
      <c r="J1464" s="1">
        <f>Sales_Fact[[#This Row],[Quantity2]]*Sales_Fact[[#This Row],[Unit_Price3]]*(1-Sales_Fact[[#This Row],[Discount4]])</f>
        <v>90.479799999999997</v>
      </c>
      <c r="K1464" s="1">
        <f>Sales_Fact[[#This Row],[Quantity2]]*Sales_Fact[[#This Row],[Unit_Price3]]</f>
        <v>122.27</v>
      </c>
      <c r="L1464" s="1">
        <f>Sales_Fact[[#This Row],[Gross Amount]]*Sales_Fact[[#This Row],[Discount4]]</f>
        <v>31.790199999999999</v>
      </c>
      <c r="M1464" s="1" t="str">
        <f>IF(Sales_Fact[[#This Row],[Total_Amount5]]&gt;1000,"High Value","Standard")</f>
        <v>Standard</v>
      </c>
      <c r="N1464" s="1" t="str">
        <f>_xlfn.XLOOKUP(D1464,Product_Dim!$A$2:$A$101,Product_Dim!$B$2:$B$101,"Not Found")</f>
        <v>USB External Hard Drive</v>
      </c>
      <c r="O1464" s="1" t="str">
        <f>_xlfn.XLOOKUP(D1464,Product_Dim!$A$2:$A$101,Product_Dim!$C$2:$C$101)</f>
        <v>Electronics</v>
      </c>
      <c r="P1464" s="1">
        <f>_xlfn.XLOOKUP(D1464,Product_Dim!$A$2:$A$101,Product_Dim!$H$2:$H$101)</f>
        <v>253.33</v>
      </c>
      <c r="Q1464" s="1" t="str">
        <f>_xlfn.XLOOKUP(C1464,'Customer_Dim'!$A$2:$A$501,'Customer_Dim'!$I$2:$I$501)</f>
        <v>Platinum</v>
      </c>
      <c r="R1464" s="1" t="str">
        <f>_xlfn.XLOOKUP(C1464,'Customer_Dim'!$A$2:$A$501,'Customer_Dim'!$D$2:$D$501)</f>
        <v>Male</v>
      </c>
      <c r="S1464" s="1" t="str">
        <f>_xlfn.XLOOKUP(C1464,'Customer_Dim'!$A$2:$A$501,'Customer_Dim'!$L$2:$L$501)</f>
        <v>Middle Age</v>
      </c>
      <c r="T1464" s="1" t="str">
        <f>_xlfn.XLOOKUP(E1464,Store_Dim!$A$2:$A$21,Store_Dim!$C$2:$C$21)</f>
        <v>North</v>
      </c>
      <c r="U1464" s="1" t="str">
        <f>_xlfn.XLOOKUP(E1464,Store_Dim!$A$2:$A$21,Store_Dim!$E$2:$E$21)</f>
        <v>Outlet</v>
      </c>
      <c r="V1464" s="1">
        <f>Table8[[#This Row],[Cost]]*Table8[[#This Row],[Quantity]]</f>
        <v>253.33</v>
      </c>
      <c r="W1464" s="1">
        <f>Table8[[#This Row],[Total_Amount]]-Table8[[#This Row],[Total Cost]]</f>
        <v>-162.85020000000003</v>
      </c>
    </row>
    <row r="1465" spans="1:23" hidden="1" x14ac:dyDescent="0.25">
      <c r="A1465" t="s">
        <v>3813</v>
      </c>
      <c r="B1465" s="3">
        <v>45880</v>
      </c>
      <c r="C1465" t="s">
        <v>1137</v>
      </c>
      <c r="D1465" t="s">
        <v>1656</v>
      </c>
      <c r="E1465" t="s">
        <v>1913</v>
      </c>
      <c r="F1465" s="4">
        <f>IF(ISBLANK(Sales_Fact[[#This Row],[Quantity]]),MEDIAN(Sales_Fact[Quantity]),Sales_Fact[[#This Row],[Quantity]])</f>
        <v>2</v>
      </c>
      <c r="G1465" s="1">
        <f>IF(ISBLANK(Sales_Fact[[#This Row],[Unit_Price]]),MEDIAN(Sales_Fact[Unit_Price]),Sales_Fact[[#This Row],[Unit_Price]])</f>
        <v>182.89</v>
      </c>
      <c r="H1465" s="2">
        <f>IF(ISBLANK(Sales_Fact[[#This Row],[Discount]]),MEDIAN(Sales_Fact[Discount]),Sales_Fact[[#This Row],[Discount]])</f>
        <v>0.11</v>
      </c>
      <c r="I1465" t="s">
        <v>1868</v>
      </c>
      <c r="J1465" s="1">
        <f>Sales_Fact[[#This Row],[Quantity2]]*Sales_Fact[[#This Row],[Unit_Price3]]*(1-Sales_Fact[[#This Row],[Discount4]])</f>
        <v>325.54419999999999</v>
      </c>
      <c r="K1465" s="1">
        <f>Sales_Fact[[#This Row],[Quantity2]]*Sales_Fact[[#This Row],[Unit_Price3]]</f>
        <v>365.78</v>
      </c>
      <c r="L1465" s="1">
        <f>Sales_Fact[[#This Row],[Gross Amount]]*Sales_Fact[[#This Row],[Discount4]]</f>
        <v>40.235799999999998</v>
      </c>
      <c r="M1465" s="1" t="str">
        <f>IF(Sales_Fact[[#This Row],[Total_Amount5]]&gt;1000,"High Value","Standard")</f>
        <v>Standard</v>
      </c>
      <c r="N1465" s="1" t="str">
        <f>_xlfn.XLOOKUP(D1465,Product_Dim!$A$2:$A$101,Product_Dim!$B$2:$B$101,"Not Found")</f>
        <v>Bedroom Table Lamp</v>
      </c>
      <c r="O1465" s="1" t="str">
        <f>_xlfn.XLOOKUP(D1465,Product_Dim!$A$2:$A$101,Product_Dim!$C$2:$C$101)</f>
        <v>Home</v>
      </c>
      <c r="P1465" s="1">
        <f>_xlfn.XLOOKUP(D1465,Product_Dim!$A$2:$A$101,Product_Dim!$H$2:$H$101)</f>
        <v>382.22</v>
      </c>
      <c r="Q1465" s="1" t="str">
        <f>_xlfn.XLOOKUP(C1465,'Customer_Dim'!$A$2:$A$501,'Customer_Dim'!$I$2:$I$501)</f>
        <v>Platinum</v>
      </c>
      <c r="R1465" s="1" t="str">
        <f>_xlfn.XLOOKUP(C1465,'Customer_Dim'!$A$2:$A$501,'Customer_Dim'!$D$2:$D$501)</f>
        <v>Male</v>
      </c>
      <c r="S1465" s="1" t="str">
        <f>_xlfn.XLOOKUP(C1465,'Customer_Dim'!$A$2:$A$501,'Customer_Dim'!$L$2:$L$501)</f>
        <v>Middle Age</v>
      </c>
      <c r="T1465" s="1" t="str">
        <f>_xlfn.XLOOKUP(E1465,Store_Dim!$A$2:$A$21,Store_Dim!$C$2:$C$21)</f>
        <v>North</v>
      </c>
      <c r="U1465" s="1" t="str">
        <f>_xlfn.XLOOKUP(E1465,Store_Dim!$A$2:$A$21,Store_Dim!$E$2:$E$21)</f>
        <v>Online</v>
      </c>
      <c r="V1465" s="1">
        <f>Table8[[#This Row],[Cost]]*Table8[[#This Row],[Quantity]]</f>
        <v>764.44</v>
      </c>
      <c r="W1465" s="1">
        <f>Table8[[#This Row],[Total_Amount]]-Table8[[#This Row],[Total Cost]]</f>
        <v>-438.89580000000007</v>
      </c>
    </row>
    <row r="1466" spans="1:23" hidden="1" x14ac:dyDescent="0.25">
      <c r="A1466" t="s">
        <v>2248</v>
      </c>
      <c r="B1466" s="3">
        <v>45856</v>
      </c>
      <c r="C1466" t="s">
        <v>1137</v>
      </c>
      <c r="D1466" t="s">
        <v>1770</v>
      </c>
      <c r="E1466" t="s">
        <v>1909</v>
      </c>
      <c r="F1466" s="4">
        <f>IF(ISBLANK(Sales_Fact[[#This Row],[Quantity]]),MEDIAN(Sales_Fact[Quantity]),Sales_Fact[[#This Row],[Quantity]])</f>
        <v>1</v>
      </c>
      <c r="G1466" s="1">
        <f>IF(ISBLANK(Sales_Fact[[#This Row],[Unit_Price]]),MEDIAN(Sales_Fact[Unit_Price]),Sales_Fact[[#This Row],[Unit_Price]])</f>
        <v>695.26</v>
      </c>
      <c r="H1466" s="2">
        <f>IF(ISBLANK(Sales_Fact[[#This Row],[Discount]]),MEDIAN(Sales_Fact[Discount]),Sales_Fact[[#This Row],[Discount]])</f>
        <v>0.23</v>
      </c>
      <c r="I1466" t="s">
        <v>1868</v>
      </c>
      <c r="J1466" s="1">
        <f>Sales_Fact[[#This Row],[Quantity2]]*Sales_Fact[[#This Row],[Unit_Price3]]*(1-Sales_Fact[[#This Row],[Discount4]])</f>
        <v>535.35019999999997</v>
      </c>
      <c r="K1466" s="1">
        <f>Sales_Fact[[#This Row],[Quantity2]]*Sales_Fact[[#This Row],[Unit_Price3]]</f>
        <v>695.26</v>
      </c>
      <c r="L1466" s="1">
        <f>Sales_Fact[[#This Row],[Gross Amount]]*Sales_Fact[[#This Row],[Discount4]]</f>
        <v>159.90980000000002</v>
      </c>
      <c r="M1466" s="1" t="str">
        <f>IF(Sales_Fact[[#This Row],[Total_Amount5]]&gt;1000,"High Value","Standard")</f>
        <v>Standard</v>
      </c>
      <c r="N1466" s="1" t="str">
        <f>_xlfn.XLOOKUP(D1466,Product_Dim!$A$2:$A$101,Product_Dim!$B$2:$B$101,"Not Found")</f>
        <v>Shin Guards – Adult</v>
      </c>
      <c r="O1466" s="1" t="str">
        <f>_xlfn.XLOOKUP(D1466,Product_Dim!$A$2:$A$101,Product_Dim!$C$2:$C$101)</f>
        <v>Sports</v>
      </c>
      <c r="P1466" s="1">
        <f>_xlfn.XLOOKUP(D1466,Product_Dim!$A$2:$A$101,Product_Dim!$H$2:$H$101)</f>
        <v>107.06</v>
      </c>
      <c r="Q1466" s="1" t="str">
        <f>_xlfn.XLOOKUP(C1466,'Customer_Dim'!$A$2:$A$501,'Customer_Dim'!$I$2:$I$501)</f>
        <v>Platinum</v>
      </c>
      <c r="R1466" s="1" t="str">
        <f>_xlfn.XLOOKUP(C1466,'Customer_Dim'!$A$2:$A$501,'Customer_Dim'!$D$2:$D$501)</f>
        <v>Male</v>
      </c>
      <c r="S1466" s="1" t="str">
        <f>_xlfn.XLOOKUP(C1466,'Customer_Dim'!$A$2:$A$501,'Customer_Dim'!$L$2:$L$501)</f>
        <v>Middle Age</v>
      </c>
      <c r="T1466" s="1" t="str">
        <f>_xlfn.XLOOKUP(E1466,Store_Dim!$A$2:$A$21,Store_Dim!$C$2:$C$21)</f>
        <v>South</v>
      </c>
      <c r="U1466" s="1" t="str">
        <f>_xlfn.XLOOKUP(E1466,Store_Dim!$A$2:$A$21,Store_Dim!$E$2:$E$21)</f>
        <v>Outlet</v>
      </c>
      <c r="V1466" s="1">
        <f>Table8[[#This Row],[Cost]]*Table8[[#This Row],[Quantity]]</f>
        <v>107.06</v>
      </c>
      <c r="W1466" s="1">
        <f>Table8[[#This Row],[Total_Amount]]-Table8[[#This Row],[Total Cost]]</f>
        <v>428.29019999999997</v>
      </c>
    </row>
    <row r="1467" spans="1:23" hidden="1" x14ac:dyDescent="0.25">
      <c r="A1467" t="s">
        <v>3012</v>
      </c>
      <c r="B1467" s="3">
        <v>45447</v>
      </c>
      <c r="C1467" t="s">
        <v>1140</v>
      </c>
      <c r="D1467" t="s">
        <v>1779</v>
      </c>
      <c r="E1467" t="s">
        <v>1881</v>
      </c>
      <c r="F1467" s="4">
        <f>IF(ISBLANK(Sales_Fact[[#This Row],[Quantity]]),MEDIAN(Sales_Fact[Quantity]),Sales_Fact[[#This Row],[Quantity]])</f>
        <v>2</v>
      </c>
      <c r="G1467" s="1">
        <f>IF(ISBLANK(Sales_Fact[[#This Row],[Unit_Price]]),MEDIAN(Sales_Fact[Unit_Price]),Sales_Fact[[#This Row],[Unit_Price]])</f>
        <v>408.8</v>
      </c>
      <c r="H1467" s="2">
        <f>IF(ISBLANK(Sales_Fact[[#This Row],[Discount]]),MEDIAN(Sales_Fact[Discount]),Sales_Fact[[#This Row],[Discount]])</f>
        <v>0.17</v>
      </c>
      <c r="I1467" t="s">
        <v>1861</v>
      </c>
      <c r="J1467" s="1">
        <f>Sales_Fact[[#This Row],[Quantity2]]*Sales_Fact[[#This Row],[Unit_Price3]]*(1-Sales_Fact[[#This Row],[Discount4]])</f>
        <v>678.60799999999995</v>
      </c>
      <c r="K1467" s="1">
        <f>Sales_Fact[[#This Row],[Quantity2]]*Sales_Fact[[#This Row],[Unit_Price3]]</f>
        <v>817.6</v>
      </c>
      <c r="L1467" s="1">
        <f>Sales_Fact[[#This Row],[Gross Amount]]*Sales_Fact[[#This Row],[Discount4]]</f>
        <v>138.99200000000002</v>
      </c>
      <c r="M1467" s="1" t="str">
        <f>IF(Sales_Fact[[#This Row],[Total_Amount5]]&gt;1000,"High Value","Standard")</f>
        <v>Standard</v>
      </c>
      <c r="N1467" s="1" t="str">
        <f>_xlfn.XLOOKUP(D1467,Product_Dim!$A$2:$A$101,Product_Dim!$B$2:$B$101,"Not Found")</f>
        <v>Wireless Mouse</v>
      </c>
      <c r="O1467" s="1" t="str">
        <f>_xlfn.XLOOKUP(D1467,Product_Dim!$A$2:$A$101,Product_Dim!$C$2:$C$101)</f>
        <v>Electronics</v>
      </c>
      <c r="P1467" s="1">
        <f>_xlfn.XLOOKUP(D1467,Product_Dim!$A$2:$A$101,Product_Dim!$H$2:$H$101)</f>
        <v>392.89</v>
      </c>
      <c r="Q1467" s="1" t="str">
        <f>_xlfn.XLOOKUP(C1467,'Customer_Dim'!$A$2:$A$501,'Customer_Dim'!$I$2:$I$501)</f>
        <v>Platinum</v>
      </c>
      <c r="R1467" s="1" t="str">
        <f>_xlfn.XLOOKUP(C1467,'Customer_Dim'!$A$2:$A$501,'Customer_Dim'!$D$2:$D$501)</f>
        <v>Male</v>
      </c>
      <c r="S1467" s="1" t="str">
        <f>_xlfn.XLOOKUP(C1467,'Customer_Dim'!$A$2:$A$501,'Customer_Dim'!$L$2:$L$501)</f>
        <v>Senior</v>
      </c>
      <c r="T1467" s="1" t="str">
        <f>_xlfn.XLOOKUP(E1467,Store_Dim!$A$2:$A$21,Store_Dim!$C$2:$C$21)</f>
        <v>South</v>
      </c>
      <c r="U1467" s="1" t="str">
        <f>_xlfn.XLOOKUP(E1467,Store_Dim!$A$2:$A$21,Store_Dim!$E$2:$E$21)</f>
        <v>Outlet</v>
      </c>
      <c r="V1467" s="1">
        <f>Table8[[#This Row],[Cost]]*Table8[[#This Row],[Quantity]]</f>
        <v>785.78</v>
      </c>
      <c r="W1467" s="1">
        <f>Table8[[#This Row],[Total_Amount]]-Table8[[#This Row],[Total Cost]]</f>
        <v>-107.17200000000003</v>
      </c>
    </row>
    <row r="1468" spans="1:23" x14ac:dyDescent="0.25">
      <c r="A1468" t="s">
        <v>3850</v>
      </c>
      <c r="B1468" s="3">
        <v>45401</v>
      </c>
      <c r="C1468" t="s">
        <v>1140</v>
      </c>
      <c r="D1468" t="s">
        <v>1918</v>
      </c>
      <c r="E1468" t="s">
        <v>1909</v>
      </c>
      <c r="F1468" s="4">
        <f>IF(ISBLANK(Sales_Fact[[#This Row],[Quantity]]),MEDIAN(Sales_Fact[Quantity]),Sales_Fact[[#This Row],[Quantity]])</f>
        <v>3</v>
      </c>
      <c r="G1468" s="21">
        <f>IF(ISBLANK(Sales_Fact[[#This Row],[Unit_Price]]),MEDIAN(Sales_Fact[Unit_Price]),Sales_Fact[[#This Row],[Unit_Price]])</f>
        <v>512.15</v>
      </c>
      <c r="H1468" s="2">
        <f>IF(ISBLANK(Sales_Fact[[#This Row],[Discount]]),MEDIAN(Sales_Fact[Discount]),Sales_Fact[[#This Row],[Discount]])</f>
        <v>0.12</v>
      </c>
      <c r="I1468" t="s">
        <v>1868</v>
      </c>
      <c r="J1468" s="21">
        <f>Sales_Fact[[#This Row],[Quantity2]]*Sales_Fact[[#This Row],[Unit_Price3]]*(1-Sales_Fact[[#This Row],[Discount4]])</f>
        <v>1352.0759999999998</v>
      </c>
      <c r="K1468" s="21">
        <f>Sales_Fact[[#This Row],[Quantity2]]*Sales_Fact[[#This Row],[Unit_Price3]]</f>
        <v>1536.4499999999998</v>
      </c>
      <c r="L1468" s="21">
        <f>Sales_Fact[[#This Row],[Gross Amount]]*Sales_Fact[[#This Row],[Discount4]]</f>
        <v>184.37399999999997</v>
      </c>
      <c r="M1468" s="1" t="str">
        <f>IF(Sales_Fact[[#This Row],[Total_Amount5]]&gt;1000,"High Value","Standard")</f>
        <v>High Value</v>
      </c>
      <c r="N1468" s="1" t="str">
        <f>_xlfn.XLOOKUP(D1468,Product_Dim!$A$2:$A$101,Product_Dim!$B$2:$B$101,"Not Found")</f>
        <v>Beard Grooming Kit</v>
      </c>
      <c r="O1468" s="1" t="str">
        <f>_xlfn.XLOOKUP(D1468,Product_Dim!$A$2:$A$101,Product_Dim!$C$2:$C$101)</f>
        <v>Beauty</v>
      </c>
      <c r="P1468" s="1">
        <f>_xlfn.XLOOKUP(D1468,Product_Dim!$A$2:$A$101,Product_Dim!$H$2:$H$101)</f>
        <v>337.42</v>
      </c>
      <c r="Q1468" s="1" t="str">
        <f>_xlfn.XLOOKUP(C1468,'Customer_Dim'!$A$2:$A$501,'Customer_Dim'!$I$2:$I$501)</f>
        <v>Platinum</v>
      </c>
      <c r="R1468" s="1" t="str">
        <f>_xlfn.XLOOKUP(C1468,'Customer_Dim'!$A$2:$A$501,'Customer_Dim'!$D$2:$D$501)</f>
        <v>Male</v>
      </c>
      <c r="S1468" s="1" t="str">
        <f>_xlfn.XLOOKUP(C1468,'Customer_Dim'!$A$2:$A$501,'Customer_Dim'!$L$2:$L$501)</f>
        <v>Senior</v>
      </c>
      <c r="T1468" s="1" t="str">
        <f>_xlfn.XLOOKUP(E1468,Store_Dim!$A$2:$A$21,Store_Dim!$C$2:$C$21)</f>
        <v>South</v>
      </c>
      <c r="U1468" s="1" t="str">
        <f>_xlfn.XLOOKUP(E1468,Store_Dim!$A$2:$A$21,Store_Dim!$E$2:$E$21)</f>
        <v>Outlet</v>
      </c>
      <c r="V1468" s="21">
        <f>Table8[[#This Row],[Cost]]*Table8[[#This Row],[Quantity]]</f>
        <v>1012.26</v>
      </c>
      <c r="W1468" s="21">
        <f>Table8[[#This Row],[Total_Amount]]-Table8[[#This Row],[Total Cost]]</f>
        <v>339.8159999999998</v>
      </c>
    </row>
    <row r="1469" spans="1:23" hidden="1" x14ac:dyDescent="0.25">
      <c r="A1469" t="s">
        <v>3230</v>
      </c>
      <c r="B1469" s="3">
        <v>45738</v>
      </c>
      <c r="C1469" t="s">
        <v>1140</v>
      </c>
      <c r="D1469" t="s">
        <v>1701</v>
      </c>
      <c r="E1469" t="s">
        <v>1860</v>
      </c>
      <c r="F1469" s="4">
        <f>IF(ISBLANK(Sales_Fact[[#This Row],[Quantity]]),MEDIAN(Sales_Fact[Quantity]),Sales_Fact[[#This Row],[Quantity]])</f>
        <v>3</v>
      </c>
      <c r="G1469" s="1">
        <f>IF(ISBLANK(Sales_Fact[[#This Row],[Unit_Price]]),MEDIAN(Sales_Fact[Unit_Price]),Sales_Fact[[#This Row],[Unit_Price]])</f>
        <v>136.4</v>
      </c>
      <c r="H1469" s="2">
        <f>IF(ISBLANK(Sales_Fact[[#This Row],[Discount]]),MEDIAN(Sales_Fact[Discount]),Sales_Fact[[#This Row],[Discount]])</f>
        <v>0.15</v>
      </c>
      <c r="I1469" t="s">
        <v>1861</v>
      </c>
      <c r="J1469" s="1">
        <f>Sales_Fact[[#This Row],[Quantity2]]*Sales_Fact[[#This Row],[Unit_Price3]]*(1-Sales_Fact[[#This Row],[Discount4]])</f>
        <v>347.82000000000005</v>
      </c>
      <c r="K1469" s="1">
        <f>Sales_Fact[[#This Row],[Quantity2]]*Sales_Fact[[#This Row],[Unit_Price3]]</f>
        <v>409.20000000000005</v>
      </c>
      <c r="L1469" s="1">
        <f>Sales_Fact[[#This Row],[Gross Amount]]*Sales_Fact[[#This Row],[Discount4]]</f>
        <v>61.38</v>
      </c>
      <c r="M1469" s="1" t="str">
        <f>IF(Sales_Fact[[#This Row],[Total_Amount5]]&gt;1000,"High Value","Standard")</f>
        <v>Standard</v>
      </c>
      <c r="N1469" s="1" t="str">
        <f>_xlfn.XLOOKUP(D1469,Product_Dim!$A$2:$A$101,Product_Dim!$B$2:$B$101,"Not Found")</f>
        <v>Boxing Hand Wraps</v>
      </c>
      <c r="O1469" s="1" t="str">
        <f>_xlfn.XLOOKUP(D1469,Product_Dim!$A$2:$A$101,Product_Dim!$C$2:$C$101)</f>
        <v>Sports</v>
      </c>
      <c r="P1469" s="1">
        <f>_xlfn.XLOOKUP(D1469,Product_Dim!$A$2:$A$101,Product_Dim!$H$2:$H$101)</f>
        <v>190.29</v>
      </c>
      <c r="Q1469" s="1" t="str">
        <f>_xlfn.XLOOKUP(C1469,'Customer_Dim'!$A$2:$A$501,'Customer_Dim'!$I$2:$I$501)</f>
        <v>Platinum</v>
      </c>
      <c r="R1469" s="1" t="str">
        <f>_xlfn.XLOOKUP(C1469,'Customer_Dim'!$A$2:$A$501,'Customer_Dim'!$D$2:$D$501)</f>
        <v>Male</v>
      </c>
      <c r="S1469" s="1" t="str">
        <f>_xlfn.XLOOKUP(C1469,'Customer_Dim'!$A$2:$A$501,'Customer_Dim'!$L$2:$L$501)</f>
        <v>Senior</v>
      </c>
      <c r="T1469" s="1" t="str">
        <f>_xlfn.XLOOKUP(E1469,Store_Dim!$A$2:$A$21,Store_Dim!$C$2:$C$21)</f>
        <v>North</v>
      </c>
      <c r="U1469" s="1" t="str">
        <f>_xlfn.XLOOKUP(E1469,Store_Dim!$A$2:$A$21,Store_Dim!$E$2:$E$21)</f>
        <v>Outlet</v>
      </c>
      <c r="V1469" s="1">
        <f>Table8[[#This Row],[Cost]]*Table8[[#This Row],[Quantity]]</f>
        <v>570.87</v>
      </c>
      <c r="W1469" s="1">
        <f>Table8[[#This Row],[Total_Amount]]-Table8[[#This Row],[Total Cost]]</f>
        <v>-223.04999999999995</v>
      </c>
    </row>
    <row r="1470" spans="1:23" x14ac:dyDescent="0.25">
      <c r="A1470" t="s">
        <v>2516</v>
      </c>
      <c r="B1470" s="3">
        <v>45792</v>
      </c>
      <c r="C1470" t="s">
        <v>1143</v>
      </c>
      <c r="D1470" t="s">
        <v>1800</v>
      </c>
      <c r="E1470" t="s">
        <v>1879</v>
      </c>
      <c r="F1470" s="4">
        <f>IF(ISBLANK(Sales_Fact[[#This Row],[Quantity]]),MEDIAN(Sales_Fact[Quantity]),Sales_Fact[[#This Row],[Quantity]])</f>
        <v>2</v>
      </c>
      <c r="G1470" s="21">
        <f>IF(ISBLANK(Sales_Fact[[#This Row],[Unit_Price]]),MEDIAN(Sales_Fact[Unit_Price]),Sales_Fact[[#This Row],[Unit_Price]])</f>
        <v>42.51</v>
      </c>
      <c r="H1470" s="2">
        <f>IF(ISBLANK(Sales_Fact[[#This Row],[Discount]]),MEDIAN(Sales_Fact[Discount]),Sales_Fact[[#This Row],[Discount]])</f>
        <v>0.04</v>
      </c>
      <c r="I1470" t="s">
        <v>1864</v>
      </c>
      <c r="J1470" s="21">
        <f>Sales_Fact[[#This Row],[Quantity2]]*Sales_Fact[[#This Row],[Unit_Price3]]*(1-Sales_Fact[[#This Row],[Discount4]])</f>
        <v>81.619199999999992</v>
      </c>
      <c r="K1470" s="21">
        <f>Sales_Fact[[#This Row],[Quantity2]]*Sales_Fact[[#This Row],[Unit_Price3]]</f>
        <v>85.02</v>
      </c>
      <c r="L1470" s="21">
        <f>Sales_Fact[[#This Row],[Gross Amount]]*Sales_Fact[[#This Row],[Discount4]]</f>
        <v>3.4007999999999998</v>
      </c>
      <c r="M1470" s="1" t="str">
        <f>IF(Sales_Fact[[#This Row],[Total_Amount5]]&gt;1000,"High Value","Standard")</f>
        <v>Standard</v>
      </c>
      <c r="N1470" s="1" t="str">
        <f>_xlfn.XLOOKUP(D1470,Product_Dim!$A$2:$A$101,Product_Dim!$B$2:$B$101,"Not Found")</f>
        <v>Hydrating Face Cleanser</v>
      </c>
      <c r="O1470" s="1" t="str">
        <f>_xlfn.XLOOKUP(D1470,Product_Dim!$A$2:$A$101,Product_Dim!$C$2:$C$101)</f>
        <v>Beauty</v>
      </c>
      <c r="P1470" s="1">
        <f>_xlfn.XLOOKUP(D1470,Product_Dim!$A$2:$A$101,Product_Dim!$H$2:$H$101)</f>
        <v>242.96499999999997</v>
      </c>
      <c r="Q1470" s="1" t="str">
        <f>_xlfn.XLOOKUP(C1470,'Customer_Dim'!$A$2:$A$501,'Customer_Dim'!$I$2:$I$501)</f>
        <v>Gold</v>
      </c>
      <c r="R1470" s="1" t="str">
        <f>_xlfn.XLOOKUP(C1470,'Customer_Dim'!$A$2:$A$501,'Customer_Dim'!$D$2:$D$501)</f>
        <v>Male</v>
      </c>
      <c r="S1470" s="1" t="str">
        <f>_xlfn.XLOOKUP(C1470,'Customer_Dim'!$A$2:$A$501,'Customer_Dim'!$L$2:$L$501)</f>
        <v>Senior</v>
      </c>
      <c r="T1470" s="1" t="str">
        <f>_xlfn.XLOOKUP(E1470,Store_Dim!$A$2:$A$21,Store_Dim!$C$2:$C$21)</f>
        <v>East</v>
      </c>
      <c r="U1470" s="1" t="str">
        <f>_xlfn.XLOOKUP(E1470,Store_Dim!$A$2:$A$21,Store_Dim!$E$2:$E$21)</f>
        <v>Flagship</v>
      </c>
      <c r="V1470" s="21">
        <f>Table8[[#This Row],[Cost]]*Table8[[#This Row],[Quantity]]</f>
        <v>485.92999999999995</v>
      </c>
      <c r="W1470" s="21">
        <f>Table8[[#This Row],[Total_Amount]]-Table8[[#This Row],[Total Cost]]</f>
        <v>-404.31079999999997</v>
      </c>
    </row>
    <row r="1471" spans="1:23" hidden="1" x14ac:dyDescent="0.25">
      <c r="A1471" t="s">
        <v>2404</v>
      </c>
      <c r="B1471" s="3">
        <v>45598</v>
      </c>
      <c r="C1471" t="s">
        <v>1143</v>
      </c>
      <c r="D1471" t="s">
        <v>1836</v>
      </c>
      <c r="E1471" t="s">
        <v>1872</v>
      </c>
      <c r="F1471" s="4">
        <f>IF(ISBLANK(Sales_Fact[[#This Row],[Quantity]]),MEDIAN(Sales_Fact[Quantity]),Sales_Fact[[#This Row],[Quantity]])</f>
        <v>3</v>
      </c>
      <c r="G1471" s="1">
        <f>IF(ISBLANK(Sales_Fact[[#This Row],[Unit_Price]]),MEDIAN(Sales_Fact[Unit_Price]),Sales_Fact[[#This Row],[Unit_Price]])</f>
        <v>582.1</v>
      </c>
      <c r="H1471" s="2">
        <f>IF(ISBLANK(Sales_Fact[[#This Row],[Discount]]),MEDIAN(Sales_Fact[Discount]),Sales_Fact[[#This Row],[Discount]])</f>
        <v>0.12</v>
      </c>
      <c r="I1471" t="s">
        <v>1864</v>
      </c>
      <c r="J1471" s="1">
        <f>Sales_Fact[[#This Row],[Quantity2]]*Sales_Fact[[#This Row],[Unit_Price3]]*(1-Sales_Fact[[#This Row],[Discount4]])</f>
        <v>1536.7440000000001</v>
      </c>
      <c r="K1471" s="1">
        <f>Sales_Fact[[#This Row],[Quantity2]]*Sales_Fact[[#This Row],[Unit_Price3]]</f>
        <v>1746.3000000000002</v>
      </c>
      <c r="L1471" s="1">
        <f>Sales_Fact[[#This Row],[Gross Amount]]*Sales_Fact[[#This Row],[Discount4]]</f>
        <v>209.55600000000001</v>
      </c>
      <c r="M1471" s="1" t="str">
        <f>IF(Sales_Fact[[#This Row],[Total_Amount5]]&gt;1000,"High Value","Standard")</f>
        <v>High Value</v>
      </c>
      <c r="N1471" s="1" t="str">
        <f>_xlfn.XLOOKUP(D1471,Product_Dim!$A$2:$A$101,Product_Dim!$B$2:$B$101,"Not Found")</f>
        <v>Sports Stopwatch Basic</v>
      </c>
      <c r="O1471" s="1" t="str">
        <f>_xlfn.XLOOKUP(D1471,Product_Dim!$A$2:$A$101,Product_Dim!$C$2:$C$101)</f>
        <v>Sports</v>
      </c>
      <c r="P1471" s="1">
        <f>_xlfn.XLOOKUP(D1471,Product_Dim!$A$2:$A$101,Product_Dim!$H$2:$H$101)</f>
        <v>60.65</v>
      </c>
      <c r="Q1471" s="1" t="str">
        <f>_xlfn.XLOOKUP(C1471,'Customer_Dim'!$A$2:$A$501,'Customer_Dim'!$I$2:$I$501)</f>
        <v>Gold</v>
      </c>
      <c r="R1471" s="1" t="str">
        <f>_xlfn.XLOOKUP(C1471,'Customer_Dim'!$A$2:$A$501,'Customer_Dim'!$D$2:$D$501)</f>
        <v>Male</v>
      </c>
      <c r="S1471" s="1" t="str">
        <f>_xlfn.XLOOKUP(C1471,'Customer_Dim'!$A$2:$A$501,'Customer_Dim'!$L$2:$L$501)</f>
        <v>Senior</v>
      </c>
      <c r="T1471" s="1" t="str">
        <f>_xlfn.XLOOKUP(E1471,Store_Dim!$A$2:$A$21,Store_Dim!$C$2:$C$21)</f>
        <v>South</v>
      </c>
      <c r="U1471" s="1" t="str">
        <f>_xlfn.XLOOKUP(E1471,Store_Dim!$A$2:$A$21,Store_Dim!$E$2:$E$21)</f>
        <v>Online</v>
      </c>
      <c r="V1471" s="1">
        <f>Table8[[#This Row],[Cost]]*Table8[[#This Row],[Quantity]]</f>
        <v>181.95</v>
      </c>
      <c r="W1471" s="1">
        <f>Table8[[#This Row],[Total_Amount]]-Table8[[#This Row],[Total Cost]]</f>
        <v>1354.7940000000001</v>
      </c>
    </row>
    <row r="1472" spans="1:23" hidden="1" x14ac:dyDescent="0.25">
      <c r="A1472" t="s">
        <v>2665</v>
      </c>
      <c r="B1472" s="3">
        <v>45331</v>
      </c>
      <c r="C1472" t="s">
        <v>1146</v>
      </c>
      <c r="D1472" t="s">
        <v>1824</v>
      </c>
      <c r="E1472" t="s">
        <v>1913</v>
      </c>
      <c r="F1472" s="4">
        <f>IF(ISBLANK(Sales_Fact[[#This Row],[Quantity]]),MEDIAN(Sales_Fact[Quantity]),Sales_Fact[[#This Row],[Quantity]])</f>
        <v>4</v>
      </c>
      <c r="G1472" s="1">
        <f>IF(ISBLANK(Sales_Fact[[#This Row],[Unit_Price]]),MEDIAN(Sales_Fact[Unit_Price]),Sales_Fact[[#This Row],[Unit_Price]])</f>
        <v>461.52</v>
      </c>
      <c r="H1472" s="2">
        <f>IF(ISBLANK(Sales_Fact[[#This Row],[Discount]]),MEDIAN(Sales_Fact[Discount]),Sales_Fact[[#This Row],[Discount]])</f>
        <v>0</v>
      </c>
      <c r="I1472" t="s">
        <v>1868</v>
      </c>
      <c r="J1472" s="1">
        <f>Sales_Fact[[#This Row],[Quantity2]]*Sales_Fact[[#This Row],[Unit_Price3]]*(1-Sales_Fact[[#This Row],[Discount4]])</f>
        <v>1846.08</v>
      </c>
      <c r="K1472" s="1">
        <f>Sales_Fact[[#This Row],[Quantity2]]*Sales_Fact[[#This Row],[Unit_Price3]]</f>
        <v>1846.08</v>
      </c>
      <c r="L1472" s="1">
        <f>Sales_Fact[[#This Row],[Gross Amount]]*Sales_Fact[[#This Row],[Discount4]]</f>
        <v>0</v>
      </c>
      <c r="M1472" s="1" t="str">
        <f>IF(Sales_Fact[[#This Row],[Total_Amount5]]&gt;1000,"High Value","Standard")</f>
        <v>High Value</v>
      </c>
      <c r="N1472" s="1" t="str">
        <f>_xlfn.XLOOKUP(D1472,Product_Dim!$A$2:$A$101,Product_Dim!$B$2:$B$101,"Not Found")</f>
        <v>Women's High Heels</v>
      </c>
      <c r="O1472" s="1" t="str">
        <f>_xlfn.XLOOKUP(D1472,Product_Dim!$A$2:$A$101,Product_Dim!$C$2:$C$101)</f>
        <v>Clothing</v>
      </c>
      <c r="P1472" s="1">
        <f>_xlfn.XLOOKUP(D1472,Product_Dim!$A$2:$A$101,Product_Dim!$H$2:$H$101)</f>
        <v>438.25</v>
      </c>
      <c r="Q1472" s="1" t="str">
        <f>_xlfn.XLOOKUP(C1472,'Customer_Dim'!$A$2:$A$501,'Customer_Dim'!$I$2:$I$501)</f>
        <v>Bronze</v>
      </c>
      <c r="R1472" s="1" t="str">
        <f>_xlfn.XLOOKUP(C1472,'Customer_Dim'!$A$2:$A$501,'Customer_Dim'!$D$2:$D$501)</f>
        <v>Male</v>
      </c>
      <c r="S1472" s="1" t="str">
        <f>_xlfn.XLOOKUP(C1472,'Customer_Dim'!$A$2:$A$501,'Customer_Dim'!$L$2:$L$501)</f>
        <v>Young</v>
      </c>
      <c r="T1472" s="1" t="str">
        <f>_xlfn.XLOOKUP(E1472,Store_Dim!$A$2:$A$21,Store_Dim!$C$2:$C$21)</f>
        <v>North</v>
      </c>
      <c r="U1472" s="1" t="str">
        <f>_xlfn.XLOOKUP(E1472,Store_Dim!$A$2:$A$21,Store_Dim!$E$2:$E$21)</f>
        <v>Online</v>
      </c>
      <c r="V1472" s="1">
        <f>Table8[[#This Row],[Cost]]*Table8[[#This Row],[Quantity]]</f>
        <v>1753</v>
      </c>
      <c r="W1472" s="1">
        <f>Table8[[#This Row],[Total_Amount]]-Table8[[#This Row],[Total Cost]]</f>
        <v>93.079999999999927</v>
      </c>
    </row>
    <row r="1473" spans="1:23" hidden="1" x14ac:dyDescent="0.25">
      <c r="A1473" t="s">
        <v>2742</v>
      </c>
      <c r="B1473" s="3">
        <v>45860</v>
      </c>
      <c r="C1473" t="s">
        <v>1146</v>
      </c>
      <c r="D1473" t="s">
        <v>1719</v>
      </c>
      <c r="E1473" t="s">
        <v>1879</v>
      </c>
      <c r="F1473" s="4">
        <f>IF(ISBLANK(Sales_Fact[[#This Row],[Quantity]]),MEDIAN(Sales_Fact[Quantity]),Sales_Fact[[#This Row],[Quantity]])</f>
        <v>1</v>
      </c>
      <c r="G1473" s="1">
        <f>IF(ISBLANK(Sales_Fact[[#This Row],[Unit_Price]]),MEDIAN(Sales_Fact[Unit_Price]),Sales_Fact[[#This Row],[Unit_Price]])</f>
        <v>558.41999999999996</v>
      </c>
      <c r="H1473" s="2">
        <f>IF(ISBLANK(Sales_Fact[[#This Row],[Discount]]),MEDIAN(Sales_Fact[Discount]),Sales_Fact[[#This Row],[Discount]])</f>
        <v>0.03</v>
      </c>
      <c r="I1473" t="s">
        <v>1868</v>
      </c>
      <c r="J1473" s="1">
        <f>Sales_Fact[[#This Row],[Quantity2]]*Sales_Fact[[#This Row],[Unit_Price3]]*(1-Sales_Fact[[#This Row],[Discount4]])</f>
        <v>541.66739999999993</v>
      </c>
      <c r="K1473" s="1">
        <f>Sales_Fact[[#This Row],[Quantity2]]*Sales_Fact[[#This Row],[Unit_Price3]]</f>
        <v>558.41999999999996</v>
      </c>
      <c r="L1473" s="1">
        <f>Sales_Fact[[#This Row],[Gross Amount]]*Sales_Fact[[#This Row],[Discount4]]</f>
        <v>16.752599999999997</v>
      </c>
      <c r="M1473" s="1" t="str">
        <f>IF(Sales_Fact[[#This Row],[Total_Amount5]]&gt;1000,"High Value","Standard")</f>
        <v>Standard</v>
      </c>
      <c r="N1473" s="1" t="str">
        <f>_xlfn.XLOOKUP(D1473,Product_Dim!$A$2:$A$101,Product_Dim!$B$2:$B$101,"Not Found")</f>
        <v>Premium Blanket Throw</v>
      </c>
      <c r="O1473" s="1" t="str">
        <f>_xlfn.XLOOKUP(D1473,Product_Dim!$A$2:$A$101,Product_Dim!$C$2:$C$101)</f>
        <v>Home</v>
      </c>
      <c r="P1473" s="1">
        <f>_xlfn.XLOOKUP(D1473,Product_Dim!$A$2:$A$101,Product_Dim!$H$2:$H$101)</f>
        <v>461.47</v>
      </c>
      <c r="Q1473" s="1" t="str">
        <f>_xlfn.XLOOKUP(C1473,'Customer_Dim'!$A$2:$A$501,'Customer_Dim'!$I$2:$I$501)</f>
        <v>Bronze</v>
      </c>
      <c r="R1473" s="1" t="str">
        <f>_xlfn.XLOOKUP(C1473,'Customer_Dim'!$A$2:$A$501,'Customer_Dim'!$D$2:$D$501)</f>
        <v>Male</v>
      </c>
      <c r="S1473" s="1" t="str">
        <f>_xlfn.XLOOKUP(C1473,'Customer_Dim'!$A$2:$A$501,'Customer_Dim'!$L$2:$L$501)</f>
        <v>Young</v>
      </c>
      <c r="T1473" s="1" t="str">
        <f>_xlfn.XLOOKUP(E1473,Store_Dim!$A$2:$A$21,Store_Dim!$C$2:$C$21)</f>
        <v>East</v>
      </c>
      <c r="U1473" s="1" t="str">
        <f>_xlfn.XLOOKUP(E1473,Store_Dim!$A$2:$A$21,Store_Dim!$E$2:$E$21)</f>
        <v>Flagship</v>
      </c>
      <c r="V1473" s="1">
        <f>Table8[[#This Row],[Cost]]*Table8[[#This Row],[Quantity]]</f>
        <v>461.47</v>
      </c>
      <c r="W1473" s="1">
        <f>Table8[[#This Row],[Total_Amount]]-Table8[[#This Row],[Total Cost]]</f>
        <v>80.197399999999902</v>
      </c>
    </row>
    <row r="1474" spans="1:23" x14ac:dyDescent="0.25">
      <c r="A1474" t="s">
        <v>3278</v>
      </c>
      <c r="B1474" s="3">
        <v>45338</v>
      </c>
      <c r="C1474" t="s">
        <v>1146</v>
      </c>
      <c r="D1474" t="s">
        <v>1749</v>
      </c>
      <c r="E1474" t="s">
        <v>1860</v>
      </c>
      <c r="F1474" s="4">
        <f>IF(ISBLANK(Sales_Fact[[#This Row],[Quantity]]),MEDIAN(Sales_Fact[Quantity]),Sales_Fact[[#This Row],[Quantity]])</f>
        <v>4</v>
      </c>
      <c r="G1474" s="21">
        <f>IF(ISBLANK(Sales_Fact[[#This Row],[Unit_Price]]),MEDIAN(Sales_Fact[Unit_Price]),Sales_Fact[[#This Row],[Unit_Price]])</f>
        <v>700.98</v>
      </c>
      <c r="H1474" s="2">
        <f>IF(ISBLANK(Sales_Fact[[#This Row],[Discount]]),MEDIAN(Sales_Fact[Discount]),Sales_Fact[[#This Row],[Discount]])</f>
        <v>0.12</v>
      </c>
      <c r="I1474" t="s">
        <v>1861</v>
      </c>
      <c r="J1474" s="21">
        <f>Sales_Fact[[#This Row],[Quantity2]]*Sales_Fact[[#This Row],[Unit_Price3]]*(1-Sales_Fact[[#This Row],[Discount4]])</f>
        <v>2467.4495999999999</v>
      </c>
      <c r="K1474" s="21">
        <f>Sales_Fact[[#This Row],[Quantity2]]*Sales_Fact[[#This Row],[Unit_Price3]]</f>
        <v>2803.92</v>
      </c>
      <c r="L1474" s="21">
        <f>Sales_Fact[[#This Row],[Gross Amount]]*Sales_Fact[[#This Row],[Discount4]]</f>
        <v>336.47039999999998</v>
      </c>
      <c r="M1474" s="1" t="str">
        <f>IF(Sales_Fact[[#This Row],[Total_Amount5]]&gt;1000,"High Value","Standard")</f>
        <v>High Value</v>
      </c>
      <c r="N1474" s="1" t="str">
        <f>_xlfn.XLOOKUP(D1474,Product_Dim!$A$2:$A$101,Product_Dim!$B$2:$B$101,"Not Found")</f>
        <v>Women's Hair Dryer Brush</v>
      </c>
      <c r="O1474" s="1" t="str">
        <f>_xlfn.XLOOKUP(D1474,Product_Dim!$A$2:$A$101,Product_Dim!$C$2:$C$101)</f>
        <v>Beauty</v>
      </c>
      <c r="P1474" s="1">
        <f>_xlfn.XLOOKUP(D1474,Product_Dim!$A$2:$A$101,Product_Dim!$H$2:$H$101)</f>
        <v>340.39</v>
      </c>
      <c r="Q1474" s="1" t="str">
        <f>_xlfn.XLOOKUP(C1474,'Customer_Dim'!$A$2:$A$501,'Customer_Dim'!$I$2:$I$501)</f>
        <v>Bronze</v>
      </c>
      <c r="R1474" s="1" t="str">
        <f>_xlfn.XLOOKUP(C1474,'Customer_Dim'!$A$2:$A$501,'Customer_Dim'!$D$2:$D$501)</f>
        <v>Male</v>
      </c>
      <c r="S1474" s="1" t="str">
        <f>_xlfn.XLOOKUP(C1474,'Customer_Dim'!$A$2:$A$501,'Customer_Dim'!$L$2:$L$501)</f>
        <v>Young</v>
      </c>
      <c r="T1474" s="1" t="str">
        <f>_xlfn.XLOOKUP(E1474,Store_Dim!$A$2:$A$21,Store_Dim!$C$2:$C$21)</f>
        <v>North</v>
      </c>
      <c r="U1474" s="1" t="str">
        <f>_xlfn.XLOOKUP(E1474,Store_Dim!$A$2:$A$21,Store_Dim!$E$2:$E$21)</f>
        <v>Outlet</v>
      </c>
      <c r="V1474" s="21">
        <f>Table8[[#This Row],[Cost]]*Table8[[#This Row],[Quantity]]</f>
        <v>1361.56</v>
      </c>
      <c r="W1474" s="21">
        <f>Table8[[#This Row],[Total_Amount]]-Table8[[#This Row],[Total Cost]]</f>
        <v>1105.8896</v>
      </c>
    </row>
    <row r="1475" spans="1:23" hidden="1" x14ac:dyDescent="0.25">
      <c r="A1475" t="s">
        <v>2962</v>
      </c>
      <c r="B1475" s="3">
        <v>45428</v>
      </c>
      <c r="C1475" t="s">
        <v>1146</v>
      </c>
      <c r="D1475" t="s">
        <v>1776</v>
      </c>
      <c r="E1475" t="s">
        <v>1890</v>
      </c>
      <c r="F1475" s="4">
        <f>IF(ISBLANK(Sales_Fact[[#This Row],[Quantity]]),MEDIAN(Sales_Fact[Quantity]),Sales_Fact[[#This Row],[Quantity]])</f>
        <v>2</v>
      </c>
      <c r="G1475" s="1">
        <f>IF(ISBLANK(Sales_Fact[[#This Row],[Unit_Price]]),MEDIAN(Sales_Fact[Unit_Price]),Sales_Fact[[#This Row],[Unit_Price]])</f>
        <v>227.97</v>
      </c>
      <c r="H1475" s="2">
        <f>IF(ISBLANK(Sales_Fact[[#This Row],[Discount]]),MEDIAN(Sales_Fact[Discount]),Sales_Fact[[#This Row],[Discount]])</f>
        <v>0.08</v>
      </c>
      <c r="I1475" t="s">
        <v>1868</v>
      </c>
      <c r="J1475" s="1">
        <f>Sales_Fact[[#This Row],[Quantity2]]*Sales_Fact[[#This Row],[Unit_Price3]]*(1-Sales_Fact[[#This Row],[Discount4]])</f>
        <v>419.46480000000003</v>
      </c>
      <c r="K1475" s="1">
        <f>Sales_Fact[[#This Row],[Quantity2]]*Sales_Fact[[#This Row],[Unit_Price3]]</f>
        <v>455.94</v>
      </c>
      <c r="L1475" s="1">
        <f>Sales_Fact[[#This Row],[Gross Amount]]*Sales_Fact[[#This Row],[Discount4]]</f>
        <v>36.475200000000001</v>
      </c>
      <c r="M1475" s="1" t="str">
        <f>IF(Sales_Fact[[#This Row],[Total_Amount5]]&gt;1000,"High Value","Standard")</f>
        <v>Standard</v>
      </c>
      <c r="N1475" s="1" t="str">
        <f>_xlfn.XLOOKUP(D1475,Product_Dim!$A$2:$A$101,Product_Dim!$B$2:$B$101,"Not Found")</f>
        <v>Women's Ankle Boots</v>
      </c>
      <c r="O1475" s="1" t="str">
        <f>_xlfn.XLOOKUP(D1475,Product_Dim!$A$2:$A$101,Product_Dim!$C$2:$C$101)</f>
        <v>Clothing</v>
      </c>
      <c r="P1475" s="1">
        <f>_xlfn.XLOOKUP(D1475,Product_Dim!$A$2:$A$101,Product_Dim!$H$2:$H$101)</f>
        <v>158.13999999999999</v>
      </c>
      <c r="Q1475" s="1" t="str">
        <f>_xlfn.XLOOKUP(C1475,'Customer_Dim'!$A$2:$A$501,'Customer_Dim'!$I$2:$I$501)</f>
        <v>Bronze</v>
      </c>
      <c r="R1475" s="1" t="str">
        <f>_xlfn.XLOOKUP(C1475,'Customer_Dim'!$A$2:$A$501,'Customer_Dim'!$D$2:$D$501)</f>
        <v>Male</v>
      </c>
      <c r="S1475" s="1" t="str">
        <f>_xlfn.XLOOKUP(C1475,'Customer_Dim'!$A$2:$A$501,'Customer_Dim'!$L$2:$L$501)</f>
        <v>Young</v>
      </c>
      <c r="T1475" s="1" t="str">
        <f>_xlfn.XLOOKUP(E1475,Store_Dim!$A$2:$A$21,Store_Dim!$C$2:$C$21)</f>
        <v>South</v>
      </c>
      <c r="U1475" s="1" t="str">
        <f>_xlfn.XLOOKUP(E1475,Store_Dim!$A$2:$A$21,Store_Dim!$E$2:$E$21)</f>
        <v>Flagship</v>
      </c>
      <c r="V1475" s="1">
        <f>Table8[[#This Row],[Cost]]*Table8[[#This Row],[Quantity]]</f>
        <v>316.27999999999997</v>
      </c>
      <c r="W1475" s="1">
        <f>Table8[[#This Row],[Total_Amount]]-Table8[[#This Row],[Total Cost]]</f>
        <v>103.18480000000005</v>
      </c>
    </row>
    <row r="1476" spans="1:23" hidden="1" x14ac:dyDescent="0.25">
      <c r="A1476" t="s">
        <v>2881</v>
      </c>
      <c r="B1476" s="3">
        <v>45340</v>
      </c>
      <c r="C1476" t="s">
        <v>1146</v>
      </c>
      <c r="D1476" t="s">
        <v>1608</v>
      </c>
      <c r="E1476" t="s">
        <v>1904</v>
      </c>
      <c r="F1476" s="4">
        <f>IF(ISBLANK(Sales_Fact[[#This Row],[Quantity]]),MEDIAN(Sales_Fact[Quantity]),Sales_Fact[[#This Row],[Quantity]])</f>
        <v>4</v>
      </c>
      <c r="G1476" s="1">
        <f>IF(ISBLANK(Sales_Fact[[#This Row],[Unit_Price]]),MEDIAN(Sales_Fact[Unit_Price]),Sales_Fact[[#This Row],[Unit_Price]])</f>
        <v>278.70999999999998</v>
      </c>
      <c r="H1476" s="2">
        <f>IF(ISBLANK(Sales_Fact[[#This Row],[Discount]]),MEDIAN(Sales_Fact[Discount]),Sales_Fact[[#This Row],[Discount]])</f>
        <v>0.2</v>
      </c>
      <c r="I1476" t="s">
        <v>1868</v>
      </c>
      <c r="J1476" s="1">
        <f>Sales_Fact[[#This Row],[Quantity2]]*Sales_Fact[[#This Row],[Unit_Price3]]*(1-Sales_Fact[[#This Row],[Discount4]])</f>
        <v>891.87199999999996</v>
      </c>
      <c r="K1476" s="1">
        <f>Sales_Fact[[#This Row],[Quantity2]]*Sales_Fact[[#This Row],[Unit_Price3]]</f>
        <v>1114.8399999999999</v>
      </c>
      <c r="L1476" s="1">
        <f>Sales_Fact[[#This Row],[Gross Amount]]*Sales_Fact[[#This Row],[Discount4]]</f>
        <v>222.96799999999999</v>
      </c>
      <c r="M1476" s="1" t="str">
        <f>IF(Sales_Fact[[#This Row],[Total_Amount5]]&gt;1000,"High Value","Standard")</f>
        <v>Standard</v>
      </c>
      <c r="N1476" s="1" t="str">
        <f>_xlfn.XLOOKUP(D1476,Product_Dim!$A$2:$A$101,Product_Dim!$B$2:$B$101,"Not Found")</f>
        <v>Knee Support Brace</v>
      </c>
      <c r="O1476" s="1" t="str">
        <f>_xlfn.XLOOKUP(D1476,Product_Dim!$A$2:$A$101,Product_Dim!$C$2:$C$101)</f>
        <v>Sports</v>
      </c>
      <c r="P1476" s="1">
        <f>_xlfn.XLOOKUP(D1476,Product_Dim!$A$2:$A$101,Product_Dim!$H$2:$H$101)</f>
        <v>21.34</v>
      </c>
      <c r="Q1476" s="1" t="str">
        <f>_xlfn.XLOOKUP(C1476,'Customer_Dim'!$A$2:$A$501,'Customer_Dim'!$I$2:$I$501)</f>
        <v>Bronze</v>
      </c>
      <c r="R1476" s="1" t="str">
        <f>_xlfn.XLOOKUP(C1476,'Customer_Dim'!$A$2:$A$501,'Customer_Dim'!$D$2:$D$501)</f>
        <v>Male</v>
      </c>
      <c r="S1476" s="1" t="str">
        <f>_xlfn.XLOOKUP(C1476,'Customer_Dim'!$A$2:$A$501,'Customer_Dim'!$L$2:$L$501)</f>
        <v>Young</v>
      </c>
      <c r="T1476" s="1" t="str">
        <f>_xlfn.XLOOKUP(E1476,Store_Dim!$A$2:$A$21,Store_Dim!$C$2:$C$21)</f>
        <v>East</v>
      </c>
      <c r="U1476" s="1" t="str">
        <f>_xlfn.XLOOKUP(E1476,Store_Dim!$A$2:$A$21,Store_Dim!$E$2:$E$21)</f>
        <v>Online</v>
      </c>
      <c r="V1476" s="1">
        <f>Table8[[#This Row],[Cost]]*Table8[[#This Row],[Quantity]]</f>
        <v>85.36</v>
      </c>
      <c r="W1476" s="1">
        <f>Table8[[#This Row],[Total_Amount]]-Table8[[#This Row],[Total Cost]]</f>
        <v>806.51199999999994</v>
      </c>
    </row>
    <row r="1477" spans="1:23" hidden="1" x14ac:dyDescent="0.25">
      <c r="A1477" t="s">
        <v>3148</v>
      </c>
      <c r="B1477" s="3">
        <v>45323</v>
      </c>
      <c r="C1477" t="s">
        <v>1146</v>
      </c>
      <c r="D1477" t="s">
        <v>1812</v>
      </c>
      <c r="E1477" t="s">
        <v>1883</v>
      </c>
      <c r="F1477" s="4">
        <f>IF(ISBLANK(Sales_Fact[[#This Row],[Quantity]]),MEDIAN(Sales_Fact[Quantity]),Sales_Fact[[#This Row],[Quantity]])</f>
        <v>2</v>
      </c>
      <c r="G1477" s="1">
        <f>IF(ISBLANK(Sales_Fact[[#This Row],[Unit_Price]]),MEDIAN(Sales_Fact[Unit_Price]),Sales_Fact[[#This Row],[Unit_Price]])</f>
        <v>916.12</v>
      </c>
      <c r="H1477" s="2">
        <f>IF(ISBLANK(Sales_Fact[[#This Row],[Discount]]),MEDIAN(Sales_Fact[Discount]),Sales_Fact[[#This Row],[Discount]])</f>
        <v>0.05</v>
      </c>
      <c r="I1477" t="s">
        <v>1861</v>
      </c>
      <c r="J1477" s="1">
        <f>Sales_Fact[[#This Row],[Quantity2]]*Sales_Fact[[#This Row],[Unit_Price3]]*(1-Sales_Fact[[#This Row],[Discount4]])</f>
        <v>1740.6279999999999</v>
      </c>
      <c r="K1477" s="1">
        <f>Sales_Fact[[#This Row],[Quantity2]]*Sales_Fact[[#This Row],[Unit_Price3]]</f>
        <v>1832.24</v>
      </c>
      <c r="L1477" s="1">
        <f>Sales_Fact[[#This Row],[Gross Amount]]*Sales_Fact[[#This Row],[Discount4]]</f>
        <v>91.612000000000009</v>
      </c>
      <c r="M1477" s="1" t="str">
        <f>IF(Sales_Fact[[#This Row],[Total_Amount5]]&gt;1000,"High Value","Standard")</f>
        <v>High Value</v>
      </c>
      <c r="N1477" s="1" t="str">
        <f>_xlfn.XLOOKUP(D1477,Product_Dim!$A$2:$A$101,Product_Dim!$B$2:$B$101,"Not Found")</f>
        <v>LED Bedside Lamp</v>
      </c>
      <c r="O1477" s="1" t="str">
        <f>_xlfn.XLOOKUP(D1477,Product_Dim!$A$2:$A$101,Product_Dim!$C$2:$C$101)</f>
        <v>Home</v>
      </c>
      <c r="P1477" s="1">
        <f>_xlfn.XLOOKUP(D1477,Product_Dim!$A$2:$A$101,Product_Dim!$H$2:$H$101)</f>
        <v>371.38</v>
      </c>
      <c r="Q1477" s="1" t="str">
        <f>_xlfn.XLOOKUP(C1477,'Customer_Dim'!$A$2:$A$501,'Customer_Dim'!$I$2:$I$501)</f>
        <v>Bronze</v>
      </c>
      <c r="R1477" s="1" t="str">
        <f>_xlfn.XLOOKUP(C1477,'Customer_Dim'!$A$2:$A$501,'Customer_Dim'!$D$2:$D$501)</f>
        <v>Male</v>
      </c>
      <c r="S1477" s="1" t="str">
        <f>_xlfn.XLOOKUP(C1477,'Customer_Dim'!$A$2:$A$501,'Customer_Dim'!$L$2:$L$501)</f>
        <v>Young</v>
      </c>
      <c r="T1477" s="1" t="str">
        <f>_xlfn.XLOOKUP(E1477,Store_Dim!$A$2:$A$21,Store_Dim!$C$2:$C$21)</f>
        <v>North</v>
      </c>
      <c r="U1477" s="1" t="str">
        <f>_xlfn.XLOOKUP(E1477,Store_Dim!$A$2:$A$21,Store_Dim!$E$2:$E$21)</f>
        <v>Flagship</v>
      </c>
      <c r="V1477" s="1">
        <f>Table8[[#This Row],[Cost]]*Table8[[#This Row],[Quantity]]</f>
        <v>742.76</v>
      </c>
      <c r="W1477" s="1">
        <f>Table8[[#This Row],[Total_Amount]]-Table8[[#This Row],[Total Cost]]</f>
        <v>997.86799999999994</v>
      </c>
    </row>
    <row r="1478" spans="1:23" hidden="1" x14ac:dyDescent="0.25">
      <c r="A1478" t="s">
        <v>2626</v>
      </c>
      <c r="B1478" s="3">
        <v>45657</v>
      </c>
      <c r="C1478" t="s">
        <v>1149</v>
      </c>
      <c r="D1478" t="s">
        <v>1689</v>
      </c>
      <c r="E1478" t="s">
        <v>1931</v>
      </c>
      <c r="F1478" s="4">
        <f>IF(ISBLANK(Sales_Fact[[#This Row],[Quantity]]),MEDIAN(Sales_Fact[Quantity]),Sales_Fact[[#This Row],[Quantity]])</f>
        <v>4</v>
      </c>
      <c r="G1478" s="1">
        <f>IF(ISBLANK(Sales_Fact[[#This Row],[Unit_Price]]),MEDIAN(Sales_Fact[Unit_Price]),Sales_Fact[[#This Row],[Unit_Price]])</f>
        <v>228.98</v>
      </c>
      <c r="H1478" s="2">
        <f>IF(ISBLANK(Sales_Fact[[#This Row],[Discount]]),MEDIAN(Sales_Fact[Discount]),Sales_Fact[[#This Row],[Discount]])</f>
        <v>0.22</v>
      </c>
      <c r="I1478" t="s">
        <v>1864</v>
      </c>
      <c r="J1478" s="1">
        <f>Sales_Fact[[#This Row],[Quantity2]]*Sales_Fact[[#This Row],[Unit_Price3]]*(1-Sales_Fact[[#This Row],[Discount4]])</f>
        <v>714.41759999999999</v>
      </c>
      <c r="K1478" s="1">
        <f>Sales_Fact[[#This Row],[Quantity2]]*Sales_Fact[[#This Row],[Unit_Price3]]</f>
        <v>915.92</v>
      </c>
      <c r="L1478" s="1">
        <f>Sales_Fact[[#This Row],[Gross Amount]]*Sales_Fact[[#This Row],[Discount4]]</f>
        <v>201.50239999999999</v>
      </c>
      <c r="M1478" s="1" t="str">
        <f>IF(Sales_Fact[[#This Row],[Total_Amount5]]&gt;1000,"High Value","Standard")</f>
        <v>Standard</v>
      </c>
      <c r="N1478" s="1" t="str">
        <f>_xlfn.XLOOKUP(D1478,Product_Dim!$A$2:$A$101,Product_Dim!$B$2:$B$101,"Not Found")</f>
        <v>Men's Winter Jacket</v>
      </c>
      <c r="O1478" s="1" t="str">
        <f>_xlfn.XLOOKUP(D1478,Product_Dim!$A$2:$A$101,Product_Dim!$C$2:$C$101)</f>
        <v>Clothing</v>
      </c>
      <c r="P1478" s="1">
        <f>_xlfn.XLOOKUP(D1478,Product_Dim!$A$2:$A$101,Product_Dim!$H$2:$H$101)</f>
        <v>167.34</v>
      </c>
      <c r="Q1478" s="1" t="str">
        <f>_xlfn.XLOOKUP(C1478,'Customer_Dim'!$A$2:$A$501,'Customer_Dim'!$I$2:$I$501)</f>
        <v>Bronze</v>
      </c>
      <c r="R1478" s="1" t="str">
        <f>_xlfn.XLOOKUP(C1478,'Customer_Dim'!$A$2:$A$501,'Customer_Dim'!$D$2:$D$501)</f>
        <v>Male</v>
      </c>
      <c r="S1478" s="1" t="str">
        <f>_xlfn.XLOOKUP(C1478,'Customer_Dim'!$A$2:$A$501,'Customer_Dim'!$L$2:$L$501)</f>
        <v>Senior</v>
      </c>
      <c r="T1478" s="1" t="str">
        <f>_xlfn.XLOOKUP(E1478,Store_Dim!$A$2:$A$21,Store_Dim!$C$2:$C$21)</f>
        <v>South</v>
      </c>
      <c r="U1478" s="1" t="str">
        <f>_xlfn.XLOOKUP(E1478,Store_Dim!$A$2:$A$21,Store_Dim!$E$2:$E$21)</f>
        <v>Online</v>
      </c>
      <c r="V1478" s="1">
        <f>Table8[[#This Row],[Cost]]*Table8[[#This Row],[Quantity]]</f>
        <v>669.36</v>
      </c>
      <c r="W1478" s="1">
        <f>Table8[[#This Row],[Total_Amount]]-Table8[[#This Row],[Total Cost]]</f>
        <v>45.057599999999979</v>
      </c>
    </row>
    <row r="1479" spans="1:23" hidden="1" x14ac:dyDescent="0.25">
      <c r="A1479" t="s">
        <v>3631</v>
      </c>
      <c r="B1479" s="3">
        <v>45355</v>
      </c>
      <c r="C1479" t="s">
        <v>1149</v>
      </c>
      <c r="D1479" t="s">
        <v>1674</v>
      </c>
      <c r="E1479" t="s">
        <v>1860</v>
      </c>
      <c r="F1479" s="4">
        <f>IF(ISBLANK(Sales_Fact[[#This Row],[Quantity]]),MEDIAN(Sales_Fact[Quantity]),Sales_Fact[[#This Row],[Quantity]])</f>
        <v>4</v>
      </c>
      <c r="G1479" s="1">
        <f>IF(ISBLANK(Sales_Fact[[#This Row],[Unit_Price]]),MEDIAN(Sales_Fact[Unit_Price]),Sales_Fact[[#This Row],[Unit_Price]])</f>
        <v>904.82</v>
      </c>
      <c r="H1479" s="2">
        <f>IF(ISBLANK(Sales_Fact[[#This Row],[Discount]]),MEDIAN(Sales_Fact[Discount]),Sales_Fact[[#This Row],[Discount]])</f>
        <v>0.09</v>
      </c>
      <c r="I1479" t="s">
        <v>1868</v>
      </c>
      <c r="J1479" s="1">
        <f>Sales_Fact[[#This Row],[Quantity2]]*Sales_Fact[[#This Row],[Unit_Price3]]*(1-Sales_Fact[[#This Row],[Discount4]])</f>
        <v>3293.5448000000001</v>
      </c>
      <c r="K1479" s="1">
        <f>Sales_Fact[[#This Row],[Quantity2]]*Sales_Fact[[#This Row],[Unit_Price3]]</f>
        <v>3619.28</v>
      </c>
      <c r="L1479" s="1">
        <f>Sales_Fact[[#This Row],[Gross Amount]]*Sales_Fact[[#This Row],[Discount4]]</f>
        <v>325.73520000000002</v>
      </c>
      <c r="M1479" s="1" t="str">
        <f>IF(Sales_Fact[[#This Row],[Total_Amount5]]&gt;1000,"High Value","Standard")</f>
        <v>High Value</v>
      </c>
      <c r="N1479" s="1" t="str">
        <f>_xlfn.XLOOKUP(D1479,Product_Dim!$A$2:$A$101,Product_Dim!$B$2:$B$101,"Not Found")</f>
        <v>Yoga Exercise Mat</v>
      </c>
      <c r="O1479" s="1" t="str">
        <f>_xlfn.XLOOKUP(D1479,Product_Dim!$A$2:$A$101,Product_Dim!$C$2:$C$101)</f>
        <v>Sports</v>
      </c>
      <c r="P1479" s="1">
        <f>_xlfn.XLOOKUP(D1479,Product_Dim!$A$2:$A$101,Product_Dim!$H$2:$H$101)</f>
        <v>313.26</v>
      </c>
      <c r="Q1479" s="1" t="str">
        <f>_xlfn.XLOOKUP(C1479,'Customer_Dim'!$A$2:$A$501,'Customer_Dim'!$I$2:$I$501)</f>
        <v>Bronze</v>
      </c>
      <c r="R1479" s="1" t="str">
        <f>_xlfn.XLOOKUP(C1479,'Customer_Dim'!$A$2:$A$501,'Customer_Dim'!$D$2:$D$501)</f>
        <v>Male</v>
      </c>
      <c r="S1479" s="1" t="str">
        <f>_xlfn.XLOOKUP(C1479,'Customer_Dim'!$A$2:$A$501,'Customer_Dim'!$L$2:$L$501)</f>
        <v>Senior</v>
      </c>
      <c r="T1479" s="1" t="str">
        <f>_xlfn.XLOOKUP(E1479,Store_Dim!$A$2:$A$21,Store_Dim!$C$2:$C$21)</f>
        <v>North</v>
      </c>
      <c r="U1479" s="1" t="str">
        <f>_xlfn.XLOOKUP(E1479,Store_Dim!$A$2:$A$21,Store_Dim!$E$2:$E$21)</f>
        <v>Outlet</v>
      </c>
      <c r="V1479" s="1">
        <f>Table8[[#This Row],[Cost]]*Table8[[#This Row],[Quantity]]</f>
        <v>1253.04</v>
      </c>
      <c r="W1479" s="1">
        <f>Table8[[#This Row],[Total_Amount]]-Table8[[#This Row],[Total Cost]]</f>
        <v>2040.5048000000002</v>
      </c>
    </row>
    <row r="1480" spans="1:23" hidden="1" x14ac:dyDescent="0.25">
      <c r="A1480" t="s">
        <v>2567</v>
      </c>
      <c r="B1480" s="3">
        <v>45273</v>
      </c>
      <c r="C1480" t="s">
        <v>1149</v>
      </c>
      <c r="D1480" t="s">
        <v>1761</v>
      </c>
      <c r="E1480" t="s">
        <v>1913</v>
      </c>
      <c r="F1480" s="4">
        <f>IF(ISBLANK(Sales_Fact[[#This Row],[Quantity]]),MEDIAN(Sales_Fact[Quantity]),Sales_Fact[[#This Row],[Quantity]])</f>
        <v>1</v>
      </c>
      <c r="G1480" s="1">
        <f>IF(ISBLANK(Sales_Fact[[#This Row],[Unit_Price]]),MEDIAN(Sales_Fact[Unit_Price]),Sales_Fact[[#This Row],[Unit_Price]])</f>
        <v>588.61</v>
      </c>
      <c r="H1480" s="2">
        <f>IF(ISBLANK(Sales_Fact[[#This Row],[Discount]]),MEDIAN(Sales_Fact[Discount]),Sales_Fact[[#This Row],[Discount]])</f>
        <v>0.1</v>
      </c>
      <c r="I1480" t="s">
        <v>1864</v>
      </c>
      <c r="J1480" s="1">
        <f>Sales_Fact[[#This Row],[Quantity2]]*Sales_Fact[[#This Row],[Unit_Price3]]*(1-Sales_Fact[[#This Row],[Discount4]])</f>
        <v>529.74900000000002</v>
      </c>
      <c r="K1480" s="1">
        <f>Sales_Fact[[#This Row],[Quantity2]]*Sales_Fact[[#This Row],[Unit_Price3]]</f>
        <v>588.61</v>
      </c>
      <c r="L1480" s="1">
        <f>Sales_Fact[[#This Row],[Gross Amount]]*Sales_Fact[[#This Row],[Discount4]]</f>
        <v>58.861000000000004</v>
      </c>
      <c r="M1480" s="1" t="str">
        <f>IF(Sales_Fact[[#This Row],[Total_Amount5]]&gt;1000,"High Value","Standard")</f>
        <v>Standard</v>
      </c>
      <c r="N1480" s="1" t="str">
        <f>_xlfn.XLOOKUP(D1480,Product_Dim!$A$2:$A$101,Product_Dim!$B$2:$B$101,"Not Found")</f>
        <v>Kitchen Storage Rack</v>
      </c>
      <c r="O1480" s="1" t="str">
        <f>_xlfn.XLOOKUP(D1480,Product_Dim!$A$2:$A$101,Product_Dim!$C$2:$C$101)</f>
        <v>Home</v>
      </c>
      <c r="P1480" s="1">
        <f>_xlfn.XLOOKUP(D1480,Product_Dim!$A$2:$A$101,Product_Dim!$H$2:$H$101)</f>
        <v>138.05000000000001</v>
      </c>
      <c r="Q1480" s="1" t="str">
        <f>_xlfn.XLOOKUP(C1480,'Customer_Dim'!$A$2:$A$501,'Customer_Dim'!$I$2:$I$501)</f>
        <v>Bronze</v>
      </c>
      <c r="R1480" s="1" t="str">
        <f>_xlfn.XLOOKUP(C1480,'Customer_Dim'!$A$2:$A$501,'Customer_Dim'!$D$2:$D$501)</f>
        <v>Male</v>
      </c>
      <c r="S1480" s="1" t="str">
        <f>_xlfn.XLOOKUP(C1480,'Customer_Dim'!$A$2:$A$501,'Customer_Dim'!$L$2:$L$501)</f>
        <v>Senior</v>
      </c>
      <c r="T1480" s="1" t="str">
        <f>_xlfn.XLOOKUP(E1480,Store_Dim!$A$2:$A$21,Store_Dim!$C$2:$C$21)</f>
        <v>North</v>
      </c>
      <c r="U1480" s="1" t="str">
        <f>_xlfn.XLOOKUP(E1480,Store_Dim!$A$2:$A$21,Store_Dim!$E$2:$E$21)</f>
        <v>Online</v>
      </c>
      <c r="V1480" s="1">
        <f>Table8[[#This Row],[Cost]]*Table8[[#This Row],[Quantity]]</f>
        <v>138.05000000000001</v>
      </c>
      <c r="W1480" s="1">
        <f>Table8[[#This Row],[Total_Amount]]-Table8[[#This Row],[Total Cost]]</f>
        <v>391.69900000000001</v>
      </c>
    </row>
    <row r="1481" spans="1:23" hidden="1" x14ac:dyDescent="0.25">
      <c r="A1481" t="s">
        <v>2129</v>
      </c>
      <c r="B1481" s="3">
        <v>45480</v>
      </c>
      <c r="C1481" t="s">
        <v>1149</v>
      </c>
      <c r="D1481" t="s">
        <v>1746</v>
      </c>
      <c r="E1481" t="s">
        <v>1931</v>
      </c>
      <c r="F1481" s="4">
        <f>IF(ISBLANK(Sales_Fact[[#This Row],[Quantity]]),MEDIAN(Sales_Fact[Quantity]),Sales_Fact[[#This Row],[Quantity]])</f>
        <v>4</v>
      </c>
      <c r="G1481" s="1">
        <f>IF(ISBLANK(Sales_Fact[[#This Row],[Unit_Price]]),MEDIAN(Sales_Fact[Unit_Price]),Sales_Fact[[#This Row],[Unit_Price]])</f>
        <v>695.97</v>
      </c>
      <c r="H1481" s="2">
        <f>IF(ISBLANK(Sales_Fact[[#This Row],[Discount]]),MEDIAN(Sales_Fact[Discount]),Sales_Fact[[#This Row],[Discount]])</f>
        <v>0.02</v>
      </c>
      <c r="I1481" t="s">
        <v>1861</v>
      </c>
      <c r="J1481" s="1">
        <f>Sales_Fact[[#This Row],[Quantity2]]*Sales_Fact[[#This Row],[Unit_Price3]]*(1-Sales_Fact[[#This Row],[Discount4]])</f>
        <v>2728.2024000000001</v>
      </c>
      <c r="K1481" s="1">
        <f>Sales_Fact[[#This Row],[Quantity2]]*Sales_Fact[[#This Row],[Unit_Price3]]</f>
        <v>2783.88</v>
      </c>
      <c r="L1481" s="1">
        <f>Sales_Fact[[#This Row],[Gross Amount]]*Sales_Fact[[#This Row],[Discount4]]</f>
        <v>55.677600000000005</v>
      </c>
      <c r="M1481" s="1" t="str">
        <f>IF(Sales_Fact[[#This Row],[Total_Amount5]]&gt;1000,"High Value","Standard")</f>
        <v>High Value</v>
      </c>
      <c r="N1481" s="1" t="str">
        <f>_xlfn.XLOOKUP(D1481,Product_Dim!$A$2:$A$101,Product_Dim!$B$2:$B$101,"Not Found")</f>
        <v>Adjustable Dumbbells 20kg</v>
      </c>
      <c r="O1481" s="1" t="str">
        <f>_xlfn.XLOOKUP(D1481,Product_Dim!$A$2:$A$101,Product_Dim!$C$2:$C$101)</f>
        <v>Sports</v>
      </c>
      <c r="P1481" s="1">
        <f>_xlfn.XLOOKUP(D1481,Product_Dim!$A$2:$A$101,Product_Dim!$H$2:$H$101)</f>
        <v>240.63</v>
      </c>
      <c r="Q1481" s="1" t="str">
        <f>_xlfn.XLOOKUP(C1481,'Customer_Dim'!$A$2:$A$501,'Customer_Dim'!$I$2:$I$501)</f>
        <v>Bronze</v>
      </c>
      <c r="R1481" s="1" t="str">
        <f>_xlfn.XLOOKUP(C1481,'Customer_Dim'!$A$2:$A$501,'Customer_Dim'!$D$2:$D$501)</f>
        <v>Male</v>
      </c>
      <c r="S1481" s="1" t="str">
        <f>_xlfn.XLOOKUP(C1481,'Customer_Dim'!$A$2:$A$501,'Customer_Dim'!$L$2:$L$501)</f>
        <v>Senior</v>
      </c>
      <c r="T1481" s="1" t="str">
        <f>_xlfn.XLOOKUP(E1481,Store_Dim!$A$2:$A$21,Store_Dim!$C$2:$C$21)</f>
        <v>South</v>
      </c>
      <c r="U1481" s="1" t="str">
        <f>_xlfn.XLOOKUP(E1481,Store_Dim!$A$2:$A$21,Store_Dim!$E$2:$E$21)</f>
        <v>Online</v>
      </c>
      <c r="V1481" s="1">
        <f>Table8[[#This Row],[Cost]]*Table8[[#This Row],[Quantity]]</f>
        <v>962.52</v>
      </c>
      <c r="W1481" s="1">
        <f>Table8[[#This Row],[Total_Amount]]-Table8[[#This Row],[Total Cost]]</f>
        <v>1765.6824000000001</v>
      </c>
    </row>
    <row r="1482" spans="1:23" hidden="1" x14ac:dyDescent="0.25">
      <c r="A1482" t="s">
        <v>2770</v>
      </c>
      <c r="B1482" s="3">
        <v>45360</v>
      </c>
      <c r="C1482" t="s">
        <v>1152</v>
      </c>
      <c r="D1482" t="s">
        <v>1671</v>
      </c>
      <c r="E1482" t="s">
        <v>1870</v>
      </c>
      <c r="F1482" s="4">
        <f>IF(ISBLANK(Sales_Fact[[#This Row],[Quantity]]),MEDIAN(Sales_Fact[Quantity]),Sales_Fact[[#This Row],[Quantity]])</f>
        <v>2</v>
      </c>
      <c r="G1482" s="1">
        <f>IF(ISBLANK(Sales_Fact[[#This Row],[Unit_Price]]),MEDIAN(Sales_Fact[Unit_Price]),Sales_Fact[[#This Row],[Unit_Price]])</f>
        <v>181.42</v>
      </c>
      <c r="H1482" s="2">
        <f>IF(ISBLANK(Sales_Fact[[#This Row],[Discount]]),MEDIAN(Sales_Fact[Discount]),Sales_Fact[[#This Row],[Discount]])</f>
        <v>0.08</v>
      </c>
      <c r="I1482" t="s">
        <v>1864</v>
      </c>
      <c r="J1482" s="1">
        <f>Sales_Fact[[#This Row],[Quantity2]]*Sales_Fact[[#This Row],[Unit_Price3]]*(1-Sales_Fact[[#This Row],[Discount4]])</f>
        <v>333.81279999999998</v>
      </c>
      <c r="K1482" s="1">
        <f>Sales_Fact[[#This Row],[Quantity2]]*Sales_Fact[[#This Row],[Unit_Price3]]</f>
        <v>362.84</v>
      </c>
      <c r="L1482" s="1">
        <f>Sales_Fact[[#This Row],[Gross Amount]]*Sales_Fact[[#This Row],[Discount4]]</f>
        <v>29.027199999999997</v>
      </c>
      <c r="M1482" s="1" t="str">
        <f>IF(Sales_Fact[[#This Row],[Total_Amount5]]&gt;1000,"High Value","Standard")</f>
        <v>Standard</v>
      </c>
      <c r="N1482" s="1" t="str">
        <f>_xlfn.XLOOKUP(D1482,Product_Dim!$A$2:$A$101,Product_Dim!$B$2:$B$101,"Not Found")</f>
        <v>Noise-Canceling Headphones</v>
      </c>
      <c r="O1482" s="1" t="str">
        <f>_xlfn.XLOOKUP(D1482,Product_Dim!$A$2:$A$101,Product_Dim!$C$2:$C$101)</f>
        <v>Electronics</v>
      </c>
      <c r="P1482" s="1">
        <f>_xlfn.XLOOKUP(D1482,Product_Dim!$A$2:$A$101,Product_Dim!$H$2:$H$101)</f>
        <v>38.520000000000003</v>
      </c>
      <c r="Q1482" s="1" t="str">
        <f>_xlfn.XLOOKUP(C1482,'Customer_Dim'!$A$2:$A$501,'Customer_Dim'!$I$2:$I$501)</f>
        <v>Platinum</v>
      </c>
      <c r="R1482" s="1" t="str">
        <f>_xlfn.XLOOKUP(C1482,'Customer_Dim'!$A$2:$A$501,'Customer_Dim'!$D$2:$D$501)</f>
        <v>Female</v>
      </c>
      <c r="S1482" s="1" t="str">
        <f>_xlfn.XLOOKUP(C1482,'Customer_Dim'!$A$2:$A$501,'Customer_Dim'!$L$2:$L$501)</f>
        <v>Senior</v>
      </c>
      <c r="T1482" s="1" t="str">
        <f>_xlfn.XLOOKUP(E1482,Store_Dim!$A$2:$A$21,Store_Dim!$C$2:$C$21)</f>
        <v>North</v>
      </c>
      <c r="U1482" s="1" t="str">
        <f>_xlfn.XLOOKUP(E1482,Store_Dim!$A$2:$A$21,Store_Dim!$E$2:$E$21)</f>
        <v>Outlet</v>
      </c>
      <c r="V1482" s="1">
        <f>Table8[[#This Row],[Cost]]*Table8[[#This Row],[Quantity]]</f>
        <v>77.040000000000006</v>
      </c>
      <c r="W1482" s="1">
        <f>Table8[[#This Row],[Total_Amount]]-Table8[[#This Row],[Total Cost]]</f>
        <v>256.77279999999996</v>
      </c>
    </row>
    <row r="1483" spans="1:23" hidden="1" x14ac:dyDescent="0.25">
      <c r="A1483" t="s">
        <v>3865</v>
      </c>
      <c r="B1483" s="3">
        <v>45793</v>
      </c>
      <c r="C1483" t="s">
        <v>1152</v>
      </c>
      <c r="D1483" t="s">
        <v>1638</v>
      </c>
      <c r="E1483" t="s">
        <v>1909</v>
      </c>
      <c r="F1483" s="4">
        <f>IF(ISBLANK(Sales_Fact[[#This Row],[Quantity]]),MEDIAN(Sales_Fact[Quantity]),Sales_Fact[[#This Row],[Quantity]])</f>
        <v>1</v>
      </c>
      <c r="G1483" s="1">
        <f>IF(ISBLANK(Sales_Fact[[#This Row],[Unit_Price]]),MEDIAN(Sales_Fact[Unit_Price]),Sales_Fact[[#This Row],[Unit_Price]])</f>
        <v>439.55</v>
      </c>
      <c r="H1483" s="2">
        <f>IF(ISBLANK(Sales_Fact[[#This Row],[Discount]]),MEDIAN(Sales_Fact[Discount]),Sales_Fact[[#This Row],[Discount]])</f>
        <v>0.28999999999999998</v>
      </c>
      <c r="I1483" t="s">
        <v>1861</v>
      </c>
      <c r="J1483" s="1">
        <f>Sales_Fact[[#This Row],[Quantity2]]*Sales_Fact[[#This Row],[Unit_Price3]]*(1-Sales_Fact[[#This Row],[Discount4]])</f>
        <v>312.08049999999997</v>
      </c>
      <c r="K1483" s="1">
        <f>Sales_Fact[[#This Row],[Quantity2]]*Sales_Fact[[#This Row],[Unit_Price3]]</f>
        <v>439.55</v>
      </c>
      <c r="L1483" s="1">
        <f>Sales_Fact[[#This Row],[Gross Amount]]*Sales_Fact[[#This Row],[Discount4]]</f>
        <v>127.4695</v>
      </c>
      <c r="M1483" s="1" t="str">
        <f>IF(Sales_Fact[[#This Row],[Total_Amount5]]&gt;1000,"High Value","Standard")</f>
        <v>Standard</v>
      </c>
      <c r="N1483" s="1" t="str">
        <f>_xlfn.XLOOKUP(D1483,Product_Dim!$A$2:$A$101,Product_Dim!$B$2:$B$101,"Not Found")</f>
        <v>Fabric Sofa Throw Blanket</v>
      </c>
      <c r="O1483" s="1" t="str">
        <f>_xlfn.XLOOKUP(D1483,Product_Dim!$A$2:$A$101,Product_Dim!$C$2:$C$101)</f>
        <v>Home</v>
      </c>
      <c r="P1483" s="1">
        <f>_xlfn.XLOOKUP(D1483,Product_Dim!$A$2:$A$101,Product_Dim!$H$2:$H$101)</f>
        <v>218.48</v>
      </c>
      <c r="Q1483" s="1" t="str">
        <f>_xlfn.XLOOKUP(C1483,'Customer_Dim'!$A$2:$A$501,'Customer_Dim'!$I$2:$I$501)</f>
        <v>Platinum</v>
      </c>
      <c r="R1483" s="1" t="str">
        <f>_xlfn.XLOOKUP(C1483,'Customer_Dim'!$A$2:$A$501,'Customer_Dim'!$D$2:$D$501)</f>
        <v>Female</v>
      </c>
      <c r="S1483" s="1" t="str">
        <f>_xlfn.XLOOKUP(C1483,'Customer_Dim'!$A$2:$A$501,'Customer_Dim'!$L$2:$L$501)</f>
        <v>Senior</v>
      </c>
      <c r="T1483" s="1" t="str">
        <f>_xlfn.XLOOKUP(E1483,Store_Dim!$A$2:$A$21,Store_Dim!$C$2:$C$21)</f>
        <v>South</v>
      </c>
      <c r="U1483" s="1" t="str">
        <f>_xlfn.XLOOKUP(E1483,Store_Dim!$A$2:$A$21,Store_Dim!$E$2:$E$21)</f>
        <v>Outlet</v>
      </c>
      <c r="V1483" s="1">
        <f>Table8[[#This Row],[Cost]]*Table8[[#This Row],[Quantity]]</f>
        <v>218.48</v>
      </c>
      <c r="W1483" s="1">
        <f>Table8[[#This Row],[Total_Amount]]-Table8[[#This Row],[Total Cost]]</f>
        <v>93.600499999999982</v>
      </c>
    </row>
    <row r="1484" spans="1:23" hidden="1" x14ac:dyDescent="0.25">
      <c r="A1484" t="s">
        <v>2399</v>
      </c>
      <c r="B1484" s="3">
        <v>45735</v>
      </c>
      <c r="C1484" t="s">
        <v>1152</v>
      </c>
      <c r="D1484" t="s">
        <v>1686</v>
      </c>
      <c r="E1484" t="s">
        <v>1886</v>
      </c>
      <c r="F1484" s="4">
        <f>IF(ISBLANK(Sales_Fact[[#This Row],[Quantity]]),MEDIAN(Sales_Fact[Quantity]),Sales_Fact[[#This Row],[Quantity]])</f>
        <v>3</v>
      </c>
      <c r="G1484" s="1">
        <f>IF(ISBLANK(Sales_Fact[[#This Row],[Unit_Price]]),MEDIAN(Sales_Fact[Unit_Price]),Sales_Fact[[#This Row],[Unit_Price]])</f>
        <v>471.27</v>
      </c>
      <c r="H1484" s="2">
        <f>IF(ISBLANK(Sales_Fact[[#This Row],[Discount]]),MEDIAN(Sales_Fact[Discount]),Sales_Fact[[#This Row],[Discount]])</f>
        <v>0.27</v>
      </c>
      <c r="I1484" t="s">
        <v>1868</v>
      </c>
      <c r="J1484" s="1">
        <f>Sales_Fact[[#This Row],[Quantity2]]*Sales_Fact[[#This Row],[Unit_Price3]]*(1-Sales_Fact[[#This Row],[Discount4]])</f>
        <v>1032.0812999999998</v>
      </c>
      <c r="K1484" s="1">
        <f>Sales_Fact[[#This Row],[Quantity2]]*Sales_Fact[[#This Row],[Unit_Price3]]</f>
        <v>1413.81</v>
      </c>
      <c r="L1484" s="1">
        <f>Sales_Fact[[#This Row],[Gross Amount]]*Sales_Fact[[#This Row],[Discount4]]</f>
        <v>381.7287</v>
      </c>
      <c r="M1484" s="1" t="str">
        <f>IF(Sales_Fact[[#This Row],[Total_Amount5]]&gt;1000,"High Value","Standard")</f>
        <v>High Value</v>
      </c>
      <c r="N1484" s="1" t="str">
        <f>_xlfn.XLOOKUP(D1484,Product_Dim!$A$2:$A$101,Product_Dim!$B$2:$B$101,"Not Found")</f>
        <v>High-Grip Football</v>
      </c>
      <c r="O1484" s="1" t="str">
        <f>_xlfn.XLOOKUP(D1484,Product_Dim!$A$2:$A$101,Product_Dim!$C$2:$C$101)</f>
        <v>Sports</v>
      </c>
      <c r="P1484" s="1">
        <f>_xlfn.XLOOKUP(D1484,Product_Dim!$A$2:$A$101,Product_Dim!$H$2:$H$101)</f>
        <v>318.91000000000003</v>
      </c>
      <c r="Q1484" s="1" t="str">
        <f>_xlfn.XLOOKUP(C1484,'Customer_Dim'!$A$2:$A$501,'Customer_Dim'!$I$2:$I$501)</f>
        <v>Platinum</v>
      </c>
      <c r="R1484" s="1" t="str">
        <f>_xlfn.XLOOKUP(C1484,'Customer_Dim'!$A$2:$A$501,'Customer_Dim'!$D$2:$D$501)</f>
        <v>Female</v>
      </c>
      <c r="S1484" s="1" t="str">
        <f>_xlfn.XLOOKUP(C1484,'Customer_Dim'!$A$2:$A$501,'Customer_Dim'!$L$2:$L$501)</f>
        <v>Senior</v>
      </c>
      <c r="T1484" s="1" t="str">
        <f>_xlfn.XLOOKUP(E1484,Store_Dim!$A$2:$A$21,Store_Dim!$C$2:$C$21)</f>
        <v>West</v>
      </c>
      <c r="U1484" s="1" t="str">
        <f>_xlfn.XLOOKUP(E1484,Store_Dim!$A$2:$A$21,Store_Dim!$E$2:$E$21)</f>
        <v>Flagship</v>
      </c>
      <c r="V1484" s="1">
        <f>Table8[[#This Row],[Cost]]*Table8[[#This Row],[Quantity]]</f>
        <v>956.73</v>
      </c>
      <c r="W1484" s="1">
        <f>Table8[[#This Row],[Total_Amount]]-Table8[[#This Row],[Total Cost]]</f>
        <v>75.35129999999981</v>
      </c>
    </row>
    <row r="1485" spans="1:23" hidden="1" x14ac:dyDescent="0.25">
      <c r="A1485" t="s">
        <v>3174</v>
      </c>
      <c r="B1485" s="3">
        <v>45810</v>
      </c>
      <c r="C1485" t="s">
        <v>1152</v>
      </c>
      <c r="D1485" t="s">
        <v>1548</v>
      </c>
      <c r="E1485" t="s">
        <v>1886</v>
      </c>
      <c r="F1485" s="4">
        <f>IF(ISBLANK(Sales_Fact[[#This Row],[Quantity]]),MEDIAN(Sales_Fact[Quantity]),Sales_Fact[[#This Row],[Quantity]])</f>
        <v>1</v>
      </c>
      <c r="G1485" s="1">
        <f>IF(ISBLANK(Sales_Fact[[#This Row],[Unit_Price]]),MEDIAN(Sales_Fact[Unit_Price]),Sales_Fact[[#This Row],[Unit_Price]])</f>
        <v>758.89</v>
      </c>
      <c r="H1485" s="2">
        <f>IF(ISBLANK(Sales_Fact[[#This Row],[Discount]]),MEDIAN(Sales_Fact[Discount]),Sales_Fact[[#This Row],[Discount]])</f>
        <v>0.1</v>
      </c>
      <c r="I1485" t="s">
        <v>1868</v>
      </c>
      <c r="J1485" s="1">
        <f>Sales_Fact[[#This Row],[Quantity2]]*Sales_Fact[[#This Row],[Unit_Price3]]*(1-Sales_Fact[[#This Row],[Discount4]])</f>
        <v>683.00099999999998</v>
      </c>
      <c r="K1485" s="1">
        <f>Sales_Fact[[#This Row],[Quantity2]]*Sales_Fact[[#This Row],[Unit_Price3]]</f>
        <v>758.89</v>
      </c>
      <c r="L1485" s="1">
        <f>Sales_Fact[[#This Row],[Gross Amount]]*Sales_Fact[[#This Row],[Discount4]]</f>
        <v>75.888999999999996</v>
      </c>
      <c r="M1485" s="1" t="str">
        <f>IF(Sales_Fact[[#This Row],[Total_Amount5]]&gt;1000,"High Value","Standard")</f>
        <v>Standard</v>
      </c>
      <c r="N1485" s="1" t="str">
        <f>_xlfn.XLOOKUP(D1485,Product_Dim!$A$2:$A$101,Product_Dim!$B$2:$B$101,"Not Found")</f>
        <v>Brother Laser Printer</v>
      </c>
      <c r="O1485" s="1" t="str">
        <f>_xlfn.XLOOKUP(D1485,Product_Dim!$A$2:$A$101,Product_Dim!$C$2:$C$101)</f>
        <v>Electronics</v>
      </c>
      <c r="P1485" s="1">
        <f>_xlfn.XLOOKUP(D1485,Product_Dim!$A$2:$A$101,Product_Dim!$H$2:$H$101)</f>
        <v>112.42</v>
      </c>
      <c r="Q1485" s="1" t="str">
        <f>_xlfn.XLOOKUP(C1485,'Customer_Dim'!$A$2:$A$501,'Customer_Dim'!$I$2:$I$501)</f>
        <v>Platinum</v>
      </c>
      <c r="R1485" s="1" t="str">
        <f>_xlfn.XLOOKUP(C1485,'Customer_Dim'!$A$2:$A$501,'Customer_Dim'!$D$2:$D$501)</f>
        <v>Female</v>
      </c>
      <c r="S1485" s="1" t="str">
        <f>_xlfn.XLOOKUP(C1485,'Customer_Dim'!$A$2:$A$501,'Customer_Dim'!$L$2:$L$501)</f>
        <v>Senior</v>
      </c>
      <c r="T1485" s="1" t="str">
        <f>_xlfn.XLOOKUP(E1485,Store_Dim!$A$2:$A$21,Store_Dim!$C$2:$C$21)</f>
        <v>West</v>
      </c>
      <c r="U1485" s="1" t="str">
        <f>_xlfn.XLOOKUP(E1485,Store_Dim!$A$2:$A$21,Store_Dim!$E$2:$E$21)</f>
        <v>Flagship</v>
      </c>
      <c r="V1485" s="1">
        <f>Table8[[#This Row],[Cost]]*Table8[[#This Row],[Quantity]]</f>
        <v>112.42</v>
      </c>
      <c r="W1485" s="1">
        <f>Table8[[#This Row],[Total_Amount]]-Table8[[#This Row],[Total Cost]]</f>
        <v>570.58100000000002</v>
      </c>
    </row>
    <row r="1486" spans="1:23" hidden="1" x14ac:dyDescent="0.25">
      <c r="A1486" t="s">
        <v>3554</v>
      </c>
      <c r="B1486" s="3">
        <v>45296</v>
      </c>
      <c r="C1486" t="s">
        <v>1152</v>
      </c>
      <c r="D1486" t="s">
        <v>1632</v>
      </c>
      <c r="E1486" t="s">
        <v>1890</v>
      </c>
      <c r="F1486" s="4">
        <f>IF(ISBLANK(Sales_Fact[[#This Row],[Quantity]]),MEDIAN(Sales_Fact[Quantity]),Sales_Fact[[#This Row],[Quantity]])</f>
        <v>4</v>
      </c>
      <c r="G1486" s="1">
        <f>IF(ISBLANK(Sales_Fact[[#This Row],[Unit_Price]]),MEDIAN(Sales_Fact[Unit_Price]),Sales_Fact[[#This Row],[Unit_Price]])</f>
        <v>918.1</v>
      </c>
      <c r="H1486" s="2">
        <f>IF(ISBLANK(Sales_Fact[[#This Row],[Discount]]),MEDIAN(Sales_Fact[Discount]),Sales_Fact[[#This Row],[Discount]])</f>
        <v>0.19</v>
      </c>
      <c r="I1486" t="s">
        <v>1864</v>
      </c>
      <c r="J1486" s="1">
        <f>Sales_Fact[[#This Row],[Quantity2]]*Sales_Fact[[#This Row],[Unit_Price3]]*(1-Sales_Fact[[#This Row],[Discount4]])</f>
        <v>2974.6440000000002</v>
      </c>
      <c r="K1486" s="1">
        <f>Sales_Fact[[#This Row],[Quantity2]]*Sales_Fact[[#This Row],[Unit_Price3]]</f>
        <v>3672.4</v>
      </c>
      <c r="L1486" s="1">
        <f>Sales_Fact[[#This Row],[Gross Amount]]*Sales_Fact[[#This Row],[Discount4]]</f>
        <v>697.75599999999997</v>
      </c>
      <c r="M1486" s="1" t="str">
        <f>IF(Sales_Fact[[#This Row],[Total_Amount5]]&gt;1000,"High Value","Standard")</f>
        <v>High Value</v>
      </c>
      <c r="N1486" s="1" t="str">
        <f>_xlfn.XLOOKUP(D1486,Product_Dim!$A$2:$A$101,Product_Dim!$B$2:$B$101,"Not Found")</f>
        <v>Decorative Floor Vase</v>
      </c>
      <c r="O1486" s="1" t="str">
        <f>_xlfn.XLOOKUP(D1486,Product_Dim!$A$2:$A$101,Product_Dim!$C$2:$C$101)</f>
        <v>Home</v>
      </c>
      <c r="P1486" s="1">
        <f>_xlfn.XLOOKUP(D1486,Product_Dim!$A$2:$A$101,Product_Dim!$H$2:$H$101)</f>
        <v>242.96499999999997</v>
      </c>
      <c r="Q1486" s="1" t="str">
        <f>_xlfn.XLOOKUP(C1486,'Customer_Dim'!$A$2:$A$501,'Customer_Dim'!$I$2:$I$501)</f>
        <v>Platinum</v>
      </c>
      <c r="R1486" s="1" t="str">
        <f>_xlfn.XLOOKUP(C1486,'Customer_Dim'!$A$2:$A$501,'Customer_Dim'!$D$2:$D$501)</f>
        <v>Female</v>
      </c>
      <c r="S1486" s="1" t="str">
        <f>_xlfn.XLOOKUP(C1486,'Customer_Dim'!$A$2:$A$501,'Customer_Dim'!$L$2:$L$501)</f>
        <v>Senior</v>
      </c>
      <c r="T1486" s="1" t="str">
        <f>_xlfn.XLOOKUP(E1486,Store_Dim!$A$2:$A$21,Store_Dim!$C$2:$C$21)</f>
        <v>South</v>
      </c>
      <c r="U1486" s="1" t="str">
        <f>_xlfn.XLOOKUP(E1486,Store_Dim!$A$2:$A$21,Store_Dim!$E$2:$E$21)</f>
        <v>Flagship</v>
      </c>
      <c r="V1486" s="1">
        <f>Table8[[#This Row],[Cost]]*Table8[[#This Row],[Quantity]]</f>
        <v>971.8599999999999</v>
      </c>
      <c r="W1486" s="1">
        <f>Table8[[#This Row],[Total_Amount]]-Table8[[#This Row],[Total Cost]]</f>
        <v>2002.7840000000003</v>
      </c>
    </row>
    <row r="1487" spans="1:23" hidden="1" x14ac:dyDescent="0.25">
      <c r="A1487" t="s">
        <v>3048</v>
      </c>
      <c r="B1487" s="3">
        <v>45367</v>
      </c>
      <c r="C1487" t="s">
        <v>1152</v>
      </c>
      <c r="D1487" t="s">
        <v>1641</v>
      </c>
      <c r="E1487" t="s">
        <v>1931</v>
      </c>
      <c r="F1487" s="4">
        <f>IF(ISBLANK(Sales_Fact[[#This Row],[Quantity]]),MEDIAN(Sales_Fact[Quantity]),Sales_Fact[[#This Row],[Quantity]])</f>
        <v>1</v>
      </c>
      <c r="G1487" s="1">
        <f>IF(ISBLANK(Sales_Fact[[#This Row],[Unit_Price]]),MEDIAN(Sales_Fact[Unit_Price]),Sales_Fact[[#This Row],[Unit_Price]])</f>
        <v>861.5</v>
      </c>
      <c r="H1487" s="2">
        <f>IF(ISBLANK(Sales_Fact[[#This Row],[Discount]]),MEDIAN(Sales_Fact[Discount]),Sales_Fact[[#This Row],[Discount]])</f>
        <v>0.05</v>
      </c>
      <c r="I1487" t="s">
        <v>1864</v>
      </c>
      <c r="J1487" s="1">
        <f>Sales_Fact[[#This Row],[Quantity2]]*Sales_Fact[[#This Row],[Unit_Price3]]*(1-Sales_Fact[[#This Row],[Discount4]])</f>
        <v>818.42499999999995</v>
      </c>
      <c r="K1487" s="1">
        <f>Sales_Fact[[#This Row],[Quantity2]]*Sales_Fact[[#This Row],[Unit_Price3]]</f>
        <v>861.5</v>
      </c>
      <c r="L1487" s="1">
        <f>Sales_Fact[[#This Row],[Gross Amount]]*Sales_Fact[[#This Row],[Discount4]]</f>
        <v>43.075000000000003</v>
      </c>
      <c r="M1487" s="1" t="str">
        <f>IF(Sales_Fact[[#This Row],[Total_Amount5]]&gt;1000,"High Value","Standard")</f>
        <v>Standard</v>
      </c>
      <c r="N1487" s="1" t="str">
        <f>_xlfn.XLOOKUP(D1487,Product_Dim!$A$2:$A$101,Product_Dim!$B$2:$B$101,"Not Found")</f>
        <v>Stainless Steel Cutlery Set</v>
      </c>
      <c r="O1487" s="1" t="str">
        <f>_xlfn.XLOOKUP(D1487,Product_Dim!$A$2:$A$101,Product_Dim!$C$2:$C$101)</f>
        <v>Home</v>
      </c>
      <c r="P1487" s="1">
        <f>_xlfn.XLOOKUP(D1487,Product_Dim!$A$2:$A$101,Product_Dim!$H$2:$H$101)</f>
        <v>19.52</v>
      </c>
      <c r="Q1487" s="1" t="str">
        <f>_xlfn.XLOOKUP(C1487,'Customer_Dim'!$A$2:$A$501,'Customer_Dim'!$I$2:$I$501)</f>
        <v>Platinum</v>
      </c>
      <c r="R1487" s="1" t="str">
        <f>_xlfn.XLOOKUP(C1487,'Customer_Dim'!$A$2:$A$501,'Customer_Dim'!$D$2:$D$501)</f>
        <v>Female</v>
      </c>
      <c r="S1487" s="1" t="str">
        <f>_xlfn.XLOOKUP(C1487,'Customer_Dim'!$A$2:$A$501,'Customer_Dim'!$L$2:$L$501)</f>
        <v>Senior</v>
      </c>
      <c r="T1487" s="1" t="str">
        <f>_xlfn.XLOOKUP(E1487,Store_Dim!$A$2:$A$21,Store_Dim!$C$2:$C$21)</f>
        <v>South</v>
      </c>
      <c r="U1487" s="1" t="str">
        <f>_xlfn.XLOOKUP(E1487,Store_Dim!$A$2:$A$21,Store_Dim!$E$2:$E$21)</f>
        <v>Online</v>
      </c>
      <c r="V1487" s="1">
        <f>Table8[[#This Row],[Cost]]*Table8[[#This Row],[Quantity]]</f>
        <v>19.52</v>
      </c>
      <c r="W1487" s="1">
        <f>Table8[[#This Row],[Total_Amount]]-Table8[[#This Row],[Total Cost]]</f>
        <v>798.90499999999997</v>
      </c>
    </row>
    <row r="1488" spans="1:23" x14ac:dyDescent="0.25">
      <c r="A1488" t="s">
        <v>2599</v>
      </c>
      <c r="B1488" s="3">
        <v>45559</v>
      </c>
      <c r="C1488" t="s">
        <v>1155</v>
      </c>
      <c r="D1488" t="s">
        <v>1764</v>
      </c>
      <c r="E1488" t="s">
        <v>1863</v>
      </c>
      <c r="F1488" s="4">
        <f>IF(ISBLANK(Sales_Fact[[#This Row],[Quantity]]),MEDIAN(Sales_Fact[Quantity]),Sales_Fact[[#This Row],[Quantity]])</f>
        <v>1</v>
      </c>
      <c r="G1488" s="21">
        <f>IF(ISBLANK(Sales_Fact[[#This Row],[Unit_Price]]),MEDIAN(Sales_Fact[Unit_Price]),Sales_Fact[[#This Row],[Unit_Price]])</f>
        <v>588.29999999999995</v>
      </c>
      <c r="H1488" s="2">
        <f>IF(ISBLANK(Sales_Fact[[#This Row],[Discount]]),MEDIAN(Sales_Fact[Discount]),Sales_Fact[[#This Row],[Discount]])</f>
        <v>0.26</v>
      </c>
      <c r="I1488" t="s">
        <v>1868</v>
      </c>
      <c r="J1488" s="21">
        <f>Sales_Fact[[#This Row],[Quantity2]]*Sales_Fact[[#This Row],[Unit_Price3]]*(1-Sales_Fact[[#This Row],[Discount4]])</f>
        <v>435.34199999999998</v>
      </c>
      <c r="K1488" s="21">
        <f>Sales_Fact[[#This Row],[Quantity2]]*Sales_Fact[[#This Row],[Unit_Price3]]</f>
        <v>588.29999999999995</v>
      </c>
      <c r="L1488" s="21">
        <f>Sales_Fact[[#This Row],[Gross Amount]]*Sales_Fact[[#This Row],[Discount4]]</f>
        <v>152.958</v>
      </c>
      <c r="M1488" s="1" t="str">
        <f>IF(Sales_Fact[[#This Row],[Total_Amount5]]&gt;1000,"High Value","Standard")</f>
        <v>Standard</v>
      </c>
      <c r="N1488" s="1" t="str">
        <f>_xlfn.XLOOKUP(D1488,Product_Dim!$A$2:$A$101,Product_Dim!$B$2:$B$101,"Not Found")</f>
        <v>Hair Repair Oil Treatment</v>
      </c>
      <c r="O1488" s="1" t="str">
        <f>_xlfn.XLOOKUP(D1488,Product_Dim!$A$2:$A$101,Product_Dim!$C$2:$C$101)</f>
        <v>Beauty</v>
      </c>
      <c r="P1488" s="1">
        <f>_xlfn.XLOOKUP(D1488,Product_Dim!$A$2:$A$101,Product_Dim!$H$2:$H$101)</f>
        <v>214.32</v>
      </c>
      <c r="Q1488" s="1" t="str">
        <f>_xlfn.XLOOKUP(C1488,'Customer_Dim'!$A$2:$A$501,'Customer_Dim'!$I$2:$I$501)</f>
        <v>Platinum</v>
      </c>
      <c r="R1488" s="1" t="str">
        <f>_xlfn.XLOOKUP(C1488,'Customer_Dim'!$A$2:$A$501,'Customer_Dim'!$D$2:$D$501)</f>
        <v>Female</v>
      </c>
      <c r="S1488" s="1" t="str">
        <f>_xlfn.XLOOKUP(C1488,'Customer_Dim'!$A$2:$A$501,'Customer_Dim'!$L$2:$L$501)</f>
        <v>Middle Age</v>
      </c>
      <c r="T1488" s="1" t="str">
        <f>_xlfn.XLOOKUP(E1488,Store_Dim!$A$2:$A$21,Store_Dim!$C$2:$C$21)</f>
        <v>North</v>
      </c>
      <c r="U1488" s="1" t="str">
        <f>_xlfn.XLOOKUP(E1488,Store_Dim!$A$2:$A$21,Store_Dim!$E$2:$E$21)</f>
        <v>Flagship</v>
      </c>
      <c r="V1488" s="21">
        <f>Table8[[#This Row],[Cost]]*Table8[[#This Row],[Quantity]]</f>
        <v>214.32</v>
      </c>
      <c r="W1488" s="21">
        <f>Table8[[#This Row],[Total_Amount]]-Table8[[#This Row],[Total Cost]]</f>
        <v>221.02199999999999</v>
      </c>
    </row>
    <row r="1489" spans="1:23" hidden="1" x14ac:dyDescent="0.25">
      <c r="A1489" t="s">
        <v>3693</v>
      </c>
      <c r="B1489" s="3">
        <v>45486</v>
      </c>
      <c r="C1489" t="s">
        <v>1155</v>
      </c>
      <c r="D1489" t="s">
        <v>1725</v>
      </c>
      <c r="E1489" t="s">
        <v>1899</v>
      </c>
      <c r="F1489" s="4">
        <f>IF(ISBLANK(Sales_Fact[[#This Row],[Quantity]]),MEDIAN(Sales_Fact[Quantity]),Sales_Fact[[#This Row],[Quantity]])</f>
        <v>1</v>
      </c>
      <c r="G1489" s="1">
        <f>IF(ISBLANK(Sales_Fact[[#This Row],[Unit_Price]]),MEDIAN(Sales_Fact[Unit_Price]),Sales_Fact[[#This Row],[Unit_Price]])</f>
        <v>917.26</v>
      </c>
      <c r="H1489" s="2">
        <f>IF(ISBLANK(Sales_Fact[[#This Row],[Discount]]),MEDIAN(Sales_Fact[Discount]),Sales_Fact[[#This Row],[Discount]])</f>
        <v>0.05</v>
      </c>
      <c r="I1489" t="s">
        <v>1868</v>
      </c>
      <c r="J1489" s="1">
        <f>Sales_Fact[[#This Row],[Quantity2]]*Sales_Fact[[#This Row],[Unit_Price3]]*(1-Sales_Fact[[#This Row],[Discount4]])</f>
        <v>871.39699999999993</v>
      </c>
      <c r="K1489" s="1">
        <f>Sales_Fact[[#This Row],[Quantity2]]*Sales_Fact[[#This Row],[Unit_Price3]]</f>
        <v>917.26</v>
      </c>
      <c r="L1489" s="1">
        <f>Sales_Fact[[#This Row],[Gross Amount]]*Sales_Fact[[#This Row],[Discount4]]</f>
        <v>45.863</v>
      </c>
      <c r="M1489" s="1" t="str">
        <f>IF(Sales_Fact[[#This Row],[Total_Amount5]]&gt;1000,"High Value","Standard")</f>
        <v>Standard</v>
      </c>
      <c r="N1489" s="1" t="str">
        <f>_xlfn.XLOOKUP(D1489,Product_Dim!$A$2:$A$101,Product_Dim!$B$2:$B$101,"Not Found")</f>
        <v>Womens Cotton Scarf</v>
      </c>
      <c r="O1489" s="1" t="str">
        <f>_xlfn.XLOOKUP(D1489,Product_Dim!$A$2:$A$101,Product_Dim!$C$2:$C$101)</f>
        <v>Clothing</v>
      </c>
      <c r="P1489" s="1">
        <f>_xlfn.XLOOKUP(D1489,Product_Dim!$A$2:$A$101,Product_Dim!$H$2:$H$101)</f>
        <v>113.83</v>
      </c>
      <c r="Q1489" s="1" t="str">
        <f>_xlfn.XLOOKUP(C1489,'Customer_Dim'!$A$2:$A$501,'Customer_Dim'!$I$2:$I$501)</f>
        <v>Platinum</v>
      </c>
      <c r="R1489" s="1" t="str">
        <f>_xlfn.XLOOKUP(C1489,'Customer_Dim'!$A$2:$A$501,'Customer_Dim'!$D$2:$D$501)</f>
        <v>Female</v>
      </c>
      <c r="S1489" s="1" t="str">
        <f>_xlfn.XLOOKUP(C1489,'Customer_Dim'!$A$2:$A$501,'Customer_Dim'!$L$2:$L$501)</f>
        <v>Middle Age</v>
      </c>
      <c r="T1489" s="1" t="str">
        <f>_xlfn.XLOOKUP(E1489,Store_Dim!$A$2:$A$21,Store_Dim!$C$2:$C$21)</f>
        <v>East</v>
      </c>
      <c r="U1489" s="1" t="str">
        <f>_xlfn.XLOOKUP(E1489,Store_Dim!$A$2:$A$21,Store_Dim!$E$2:$E$21)</f>
        <v>Flagship</v>
      </c>
      <c r="V1489" s="1">
        <f>Table8[[#This Row],[Cost]]*Table8[[#This Row],[Quantity]]</f>
        <v>113.83</v>
      </c>
      <c r="W1489" s="1">
        <f>Table8[[#This Row],[Total_Amount]]-Table8[[#This Row],[Total Cost]]</f>
        <v>757.56699999999989</v>
      </c>
    </row>
    <row r="1490" spans="1:23" hidden="1" x14ac:dyDescent="0.25">
      <c r="A1490" t="s">
        <v>2353</v>
      </c>
      <c r="B1490" s="3">
        <v>45565</v>
      </c>
      <c r="C1490" t="s">
        <v>1155</v>
      </c>
      <c r="D1490" t="s">
        <v>1770</v>
      </c>
      <c r="E1490" t="s">
        <v>1904</v>
      </c>
      <c r="F1490" s="4">
        <f>IF(ISBLANK(Sales_Fact[[#This Row],[Quantity]]),MEDIAN(Sales_Fact[Quantity]),Sales_Fact[[#This Row],[Quantity]])</f>
        <v>4</v>
      </c>
      <c r="G1490" s="1">
        <f>IF(ISBLANK(Sales_Fact[[#This Row],[Unit_Price]]),MEDIAN(Sales_Fact[Unit_Price]),Sales_Fact[[#This Row],[Unit_Price]])</f>
        <v>96.78</v>
      </c>
      <c r="H1490" s="2">
        <f>IF(ISBLANK(Sales_Fact[[#This Row],[Discount]]),MEDIAN(Sales_Fact[Discount]),Sales_Fact[[#This Row],[Discount]])</f>
        <v>0.11</v>
      </c>
      <c r="I1490" t="s">
        <v>1864</v>
      </c>
      <c r="J1490" s="1">
        <f>Sales_Fact[[#This Row],[Quantity2]]*Sales_Fact[[#This Row],[Unit_Price3]]*(1-Sales_Fact[[#This Row],[Discount4]])</f>
        <v>344.53680000000003</v>
      </c>
      <c r="K1490" s="1">
        <f>Sales_Fact[[#This Row],[Quantity2]]*Sales_Fact[[#This Row],[Unit_Price3]]</f>
        <v>387.12</v>
      </c>
      <c r="L1490" s="1">
        <f>Sales_Fact[[#This Row],[Gross Amount]]*Sales_Fact[[#This Row],[Discount4]]</f>
        <v>42.583199999999998</v>
      </c>
      <c r="M1490" s="1" t="str">
        <f>IF(Sales_Fact[[#This Row],[Total_Amount5]]&gt;1000,"High Value","Standard")</f>
        <v>Standard</v>
      </c>
      <c r="N1490" s="1" t="str">
        <f>_xlfn.XLOOKUP(D1490,Product_Dim!$A$2:$A$101,Product_Dim!$B$2:$B$101,"Not Found")</f>
        <v>Shin Guards – Adult</v>
      </c>
      <c r="O1490" s="1" t="str">
        <f>_xlfn.XLOOKUP(D1490,Product_Dim!$A$2:$A$101,Product_Dim!$C$2:$C$101)</f>
        <v>Sports</v>
      </c>
      <c r="P1490" s="1">
        <f>_xlfn.XLOOKUP(D1490,Product_Dim!$A$2:$A$101,Product_Dim!$H$2:$H$101)</f>
        <v>107.06</v>
      </c>
      <c r="Q1490" s="1" t="str">
        <f>_xlfn.XLOOKUP(C1490,'Customer_Dim'!$A$2:$A$501,'Customer_Dim'!$I$2:$I$501)</f>
        <v>Platinum</v>
      </c>
      <c r="R1490" s="1" t="str">
        <f>_xlfn.XLOOKUP(C1490,'Customer_Dim'!$A$2:$A$501,'Customer_Dim'!$D$2:$D$501)</f>
        <v>Female</v>
      </c>
      <c r="S1490" s="1" t="str">
        <f>_xlfn.XLOOKUP(C1490,'Customer_Dim'!$A$2:$A$501,'Customer_Dim'!$L$2:$L$501)</f>
        <v>Middle Age</v>
      </c>
      <c r="T1490" s="1" t="str">
        <f>_xlfn.XLOOKUP(E1490,Store_Dim!$A$2:$A$21,Store_Dim!$C$2:$C$21)</f>
        <v>East</v>
      </c>
      <c r="U1490" s="1" t="str">
        <f>_xlfn.XLOOKUP(E1490,Store_Dim!$A$2:$A$21,Store_Dim!$E$2:$E$21)</f>
        <v>Online</v>
      </c>
      <c r="V1490" s="1">
        <f>Table8[[#This Row],[Cost]]*Table8[[#This Row],[Quantity]]</f>
        <v>428.24</v>
      </c>
      <c r="W1490" s="1">
        <f>Table8[[#This Row],[Total_Amount]]-Table8[[#This Row],[Total Cost]]</f>
        <v>-83.703199999999981</v>
      </c>
    </row>
    <row r="1491" spans="1:23" x14ac:dyDescent="0.25">
      <c r="A1491" t="s">
        <v>1943</v>
      </c>
      <c r="B1491" s="3">
        <v>45257</v>
      </c>
      <c r="C1491" t="s">
        <v>1158</v>
      </c>
      <c r="D1491" t="s">
        <v>1818</v>
      </c>
      <c r="E1491" t="s">
        <v>1931</v>
      </c>
      <c r="F1491" s="4">
        <f>IF(ISBLANK(Sales_Fact[[#This Row],[Quantity]]),MEDIAN(Sales_Fact[Quantity]),Sales_Fact[[#This Row],[Quantity]])</f>
        <v>3</v>
      </c>
      <c r="G1491" s="21">
        <f>IF(ISBLANK(Sales_Fact[[#This Row],[Unit_Price]]),MEDIAN(Sales_Fact[Unit_Price]),Sales_Fact[[#This Row],[Unit_Price]])</f>
        <v>199.41</v>
      </c>
      <c r="H1491" s="2">
        <f>IF(ISBLANK(Sales_Fact[[#This Row],[Discount]]),MEDIAN(Sales_Fact[Discount]),Sales_Fact[[#This Row],[Discount]])</f>
        <v>0.16</v>
      </c>
      <c r="I1491" t="s">
        <v>1864</v>
      </c>
      <c r="J1491" s="21">
        <f>Sales_Fact[[#This Row],[Quantity2]]*Sales_Fact[[#This Row],[Unit_Price3]]*(1-Sales_Fact[[#This Row],[Discount4]])</f>
        <v>502.51319999999998</v>
      </c>
      <c r="K1491" s="21">
        <f>Sales_Fact[[#This Row],[Quantity2]]*Sales_Fact[[#This Row],[Unit_Price3]]</f>
        <v>598.23</v>
      </c>
      <c r="L1491" s="21">
        <f>Sales_Fact[[#This Row],[Gross Amount]]*Sales_Fact[[#This Row],[Discount4]]</f>
        <v>95.716800000000006</v>
      </c>
      <c r="M1491" s="1" t="str">
        <f>IF(Sales_Fact[[#This Row],[Total_Amount5]]&gt;1000,"High Value","Standard")</f>
        <v>Standard</v>
      </c>
      <c r="N1491" s="1" t="str">
        <f>_xlfn.XLOOKUP(D1491,Product_Dim!$A$2:$A$101,Product_Dim!$B$2:$B$101,"Not Found")</f>
        <v>Face Foundation Kit</v>
      </c>
      <c r="O1491" s="1" t="str">
        <f>_xlfn.XLOOKUP(D1491,Product_Dim!$A$2:$A$101,Product_Dim!$C$2:$C$101)</f>
        <v>Beauty</v>
      </c>
      <c r="P1491" s="1">
        <f>_xlfn.XLOOKUP(D1491,Product_Dim!$A$2:$A$101,Product_Dim!$H$2:$H$101)</f>
        <v>183.04</v>
      </c>
      <c r="Q1491" s="1" t="str">
        <f>_xlfn.XLOOKUP(C1491,'Customer_Dim'!$A$2:$A$501,'Customer_Dim'!$I$2:$I$501)</f>
        <v>Bronze</v>
      </c>
      <c r="R1491" s="1" t="str">
        <f>_xlfn.XLOOKUP(C1491,'Customer_Dim'!$A$2:$A$501,'Customer_Dim'!$D$2:$D$501)</f>
        <v>Male</v>
      </c>
      <c r="S1491" s="1" t="str">
        <f>_xlfn.XLOOKUP(C1491,'Customer_Dim'!$A$2:$A$501,'Customer_Dim'!$L$2:$L$501)</f>
        <v>Senior</v>
      </c>
      <c r="T1491" s="1" t="str">
        <f>_xlfn.XLOOKUP(E1491,Store_Dim!$A$2:$A$21,Store_Dim!$C$2:$C$21)</f>
        <v>South</v>
      </c>
      <c r="U1491" s="1" t="str">
        <f>_xlfn.XLOOKUP(E1491,Store_Dim!$A$2:$A$21,Store_Dim!$E$2:$E$21)</f>
        <v>Online</v>
      </c>
      <c r="V1491" s="21">
        <f>Table8[[#This Row],[Cost]]*Table8[[#This Row],[Quantity]]</f>
        <v>549.12</v>
      </c>
      <c r="W1491" s="21">
        <f>Table8[[#This Row],[Total_Amount]]-Table8[[#This Row],[Total Cost]]</f>
        <v>-46.606800000000021</v>
      </c>
    </row>
    <row r="1492" spans="1:23" hidden="1" x14ac:dyDescent="0.25">
      <c r="A1492" t="s">
        <v>3082</v>
      </c>
      <c r="B1492" s="3">
        <v>45250</v>
      </c>
      <c r="C1492" t="s">
        <v>1158</v>
      </c>
      <c r="D1492" t="s">
        <v>1629</v>
      </c>
      <c r="E1492" t="s">
        <v>1863</v>
      </c>
      <c r="F1492" s="4">
        <f>IF(ISBLANK(Sales_Fact[[#This Row],[Quantity]]),MEDIAN(Sales_Fact[Quantity]),Sales_Fact[[#This Row],[Quantity]])</f>
        <v>1</v>
      </c>
      <c r="G1492" s="1">
        <f>IF(ISBLANK(Sales_Fact[[#This Row],[Unit_Price]]),MEDIAN(Sales_Fact[Unit_Price]),Sales_Fact[[#This Row],[Unit_Price]])</f>
        <v>687.91</v>
      </c>
      <c r="H1492" s="2">
        <f>IF(ISBLANK(Sales_Fact[[#This Row],[Discount]]),MEDIAN(Sales_Fact[Discount]),Sales_Fact[[#This Row],[Discount]])</f>
        <v>0.25</v>
      </c>
      <c r="I1492" t="s">
        <v>1864</v>
      </c>
      <c r="J1492" s="1">
        <f>Sales_Fact[[#This Row],[Quantity2]]*Sales_Fact[[#This Row],[Unit_Price3]]*(1-Sales_Fact[[#This Row],[Discount4]])</f>
        <v>515.9325</v>
      </c>
      <c r="K1492" s="1">
        <f>Sales_Fact[[#This Row],[Quantity2]]*Sales_Fact[[#This Row],[Unit_Price3]]</f>
        <v>687.91</v>
      </c>
      <c r="L1492" s="1">
        <f>Sales_Fact[[#This Row],[Gross Amount]]*Sales_Fact[[#This Row],[Discount4]]</f>
        <v>171.97749999999999</v>
      </c>
      <c r="M1492" s="1" t="str">
        <f>IF(Sales_Fact[[#This Row],[Total_Amount5]]&gt;1000,"High Value","Standard")</f>
        <v>Standard</v>
      </c>
      <c r="N1492" s="1" t="str">
        <f>_xlfn.XLOOKUP(D1492,Product_Dim!$A$2:$A$101,Product_Dim!$B$2:$B$101,"Not Found")</f>
        <v>Wireless Bluetooth Speaker</v>
      </c>
      <c r="O1492" s="1" t="str">
        <f>_xlfn.XLOOKUP(D1492,Product_Dim!$A$2:$A$101,Product_Dim!$C$2:$C$101)</f>
        <v>Electronics</v>
      </c>
      <c r="P1492" s="1">
        <f>_xlfn.XLOOKUP(D1492,Product_Dim!$A$2:$A$101,Product_Dim!$H$2:$H$101)</f>
        <v>322.41000000000003</v>
      </c>
      <c r="Q1492" s="1" t="str">
        <f>_xlfn.XLOOKUP(C1492,'Customer_Dim'!$A$2:$A$501,'Customer_Dim'!$I$2:$I$501)</f>
        <v>Bronze</v>
      </c>
      <c r="R1492" s="1" t="str">
        <f>_xlfn.XLOOKUP(C1492,'Customer_Dim'!$A$2:$A$501,'Customer_Dim'!$D$2:$D$501)</f>
        <v>Male</v>
      </c>
      <c r="S1492" s="1" t="str">
        <f>_xlfn.XLOOKUP(C1492,'Customer_Dim'!$A$2:$A$501,'Customer_Dim'!$L$2:$L$501)</f>
        <v>Senior</v>
      </c>
      <c r="T1492" s="1" t="str">
        <f>_xlfn.XLOOKUP(E1492,Store_Dim!$A$2:$A$21,Store_Dim!$C$2:$C$21)</f>
        <v>North</v>
      </c>
      <c r="U1492" s="1" t="str">
        <f>_xlfn.XLOOKUP(E1492,Store_Dim!$A$2:$A$21,Store_Dim!$E$2:$E$21)</f>
        <v>Flagship</v>
      </c>
      <c r="V1492" s="1">
        <f>Table8[[#This Row],[Cost]]*Table8[[#This Row],[Quantity]]</f>
        <v>322.41000000000003</v>
      </c>
      <c r="W1492" s="1">
        <f>Table8[[#This Row],[Total_Amount]]-Table8[[#This Row],[Total Cost]]</f>
        <v>193.52249999999998</v>
      </c>
    </row>
    <row r="1493" spans="1:23" hidden="1" x14ac:dyDescent="0.25">
      <c r="A1493" t="s">
        <v>2394</v>
      </c>
      <c r="B1493" s="3">
        <v>45656</v>
      </c>
      <c r="C1493" t="s">
        <v>1161</v>
      </c>
      <c r="D1493" t="s">
        <v>1564</v>
      </c>
      <c r="E1493" t="s">
        <v>1890</v>
      </c>
      <c r="F1493" s="4">
        <f>IF(ISBLANK(Sales_Fact[[#This Row],[Quantity]]),MEDIAN(Sales_Fact[Quantity]),Sales_Fact[[#This Row],[Quantity]])</f>
        <v>3</v>
      </c>
      <c r="G1493" s="1">
        <f>IF(ISBLANK(Sales_Fact[[#This Row],[Unit_Price]]),MEDIAN(Sales_Fact[Unit_Price]),Sales_Fact[[#This Row],[Unit_Price]])</f>
        <v>769.62</v>
      </c>
      <c r="H1493" s="2">
        <f>IF(ISBLANK(Sales_Fact[[#This Row],[Discount]]),MEDIAN(Sales_Fact[Discount]),Sales_Fact[[#This Row],[Discount]])</f>
        <v>0.09</v>
      </c>
      <c r="I1493" t="s">
        <v>1864</v>
      </c>
      <c r="J1493" s="1">
        <f>Sales_Fact[[#This Row],[Quantity2]]*Sales_Fact[[#This Row],[Unit_Price3]]*(1-Sales_Fact[[#This Row],[Discount4]])</f>
        <v>2101.0626000000002</v>
      </c>
      <c r="K1493" s="1">
        <f>Sales_Fact[[#This Row],[Quantity2]]*Sales_Fact[[#This Row],[Unit_Price3]]</f>
        <v>2308.86</v>
      </c>
      <c r="L1493" s="1">
        <f>Sales_Fact[[#This Row],[Gross Amount]]*Sales_Fact[[#This Row],[Discount4]]</f>
        <v>207.79740000000001</v>
      </c>
      <c r="M1493" s="1" t="str">
        <f>IF(Sales_Fact[[#This Row],[Total_Amount5]]&gt;1000,"High Value","Standard")</f>
        <v>High Value</v>
      </c>
      <c r="N1493" s="1" t="str">
        <f>_xlfn.XLOOKUP(D1493,Product_Dim!$A$2:$A$101,Product_Dim!$B$2:$B$101,"Not Found")</f>
        <v>Men's Leather Belt</v>
      </c>
      <c r="O1493" s="1" t="str">
        <f>_xlfn.XLOOKUP(D1493,Product_Dim!$A$2:$A$101,Product_Dim!$C$2:$C$101)</f>
        <v>Clothing</v>
      </c>
      <c r="P1493" s="1">
        <f>_xlfn.XLOOKUP(D1493,Product_Dim!$A$2:$A$101,Product_Dim!$H$2:$H$101)</f>
        <v>261</v>
      </c>
      <c r="Q1493" s="1" t="str">
        <f>_xlfn.XLOOKUP(C1493,'Customer_Dim'!$A$2:$A$501,'Customer_Dim'!$I$2:$I$501)</f>
        <v>Platinum</v>
      </c>
      <c r="R1493" s="1" t="str">
        <f>_xlfn.XLOOKUP(C1493,'Customer_Dim'!$A$2:$A$501,'Customer_Dim'!$D$2:$D$501)</f>
        <v>Female</v>
      </c>
      <c r="S1493" s="1" t="str">
        <f>_xlfn.XLOOKUP(C1493,'Customer_Dim'!$A$2:$A$501,'Customer_Dim'!$L$2:$L$501)</f>
        <v>Middle Age</v>
      </c>
      <c r="T1493" s="1" t="str">
        <f>_xlfn.XLOOKUP(E1493,Store_Dim!$A$2:$A$21,Store_Dim!$C$2:$C$21)</f>
        <v>South</v>
      </c>
      <c r="U1493" s="1" t="str">
        <f>_xlfn.XLOOKUP(E1493,Store_Dim!$A$2:$A$21,Store_Dim!$E$2:$E$21)</f>
        <v>Flagship</v>
      </c>
      <c r="V1493" s="1">
        <f>Table8[[#This Row],[Cost]]*Table8[[#This Row],[Quantity]]</f>
        <v>783</v>
      </c>
      <c r="W1493" s="1">
        <f>Table8[[#This Row],[Total_Amount]]-Table8[[#This Row],[Total Cost]]</f>
        <v>1318.0626000000002</v>
      </c>
    </row>
    <row r="1494" spans="1:23" hidden="1" x14ac:dyDescent="0.25">
      <c r="A1494" t="s">
        <v>2912</v>
      </c>
      <c r="B1494" s="3">
        <v>45354</v>
      </c>
      <c r="C1494" t="s">
        <v>1161</v>
      </c>
      <c r="D1494" t="s">
        <v>1836</v>
      </c>
      <c r="E1494" t="s">
        <v>1866</v>
      </c>
      <c r="F1494" s="4">
        <f>IF(ISBLANK(Sales_Fact[[#This Row],[Quantity]]),MEDIAN(Sales_Fact[Quantity]),Sales_Fact[[#This Row],[Quantity]])</f>
        <v>1</v>
      </c>
      <c r="G1494" s="1">
        <f>IF(ISBLANK(Sales_Fact[[#This Row],[Unit_Price]]),MEDIAN(Sales_Fact[Unit_Price]),Sales_Fact[[#This Row],[Unit_Price]])</f>
        <v>492.05</v>
      </c>
      <c r="H1494" s="2">
        <f>IF(ISBLANK(Sales_Fact[[#This Row],[Discount]]),MEDIAN(Sales_Fact[Discount]),Sales_Fact[[#This Row],[Discount]])</f>
        <v>0.27</v>
      </c>
      <c r="I1494" t="s">
        <v>1868</v>
      </c>
      <c r="J1494" s="1">
        <f>Sales_Fact[[#This Row],[Quantity2]]*Sales_Fact[[#This Row],[Unit_Price3]]*(1-Sales_Fact[[#This Row],[Discount4]])</f>
        <v>359.19650000000001</v>
      </c>
      <c r="K1494" s="1">
        <f>Sales_Fact[[#This Row],[Quantity2]]*Sales_Fact[[#This Row],[Unit_Price3]]</f>
        <v>492.05</v>
      </c>
      <c r="L1494" s="1">
        <f>Sales_Fact[[#This Row],[Gross Amount]]*Sales_Fact[[#This Row],[Discount4]]</f>
        <v>132.85350000000003</v>
      </c>
      <c r="M1494" s="1" t="str">
        <f>IF(Sales_Fact[[#This Row],[Total_Amount5]]&gt;1000,"High Value","Standard")</f>
        <v>Standard</v>
      </c>
      <c r="N1494" s="1" t="str">
        <f>_xlfn.XLOOKUP(D1494,Product_Dim!$A$2:$A$101,Product_Dim!$B$2:$B$101,"Not Found")</f>
        <v>Sports Stopwatch Basic</v>
      </c>
      <c r="O1494" s="1" t="str">
        <f>_xlfn.XLOOKUP(D1494,Product_Dim!$A$2:$A$101,Product_Dim!$C$2:$C$101)</f>
        <v>Sports</v>
      </c>
      <c r="P1494" s="1">
        <f>_xlfn.XLOOKUP(D1494,Product_Dim!$A$2:$A$101,Product_Dim!$H$2:$H$101)</f>
        <v>60.65</v>
      </c>
      <c r="Q1494" s="1" t="str">
        <f>_xlfn.XLOOKUP(C1494,'Customer_Dim'!$A$2:$A$501,'Customer_Dim'!$I$2:$I$501)</f>
        <v>Platinum</v>
      </c>
      <c r="R1494" s="1" t="str">
        <f>_xlfn.XLOOKUP(C1494,'Customer_Dim'!$A$2:$A$501,'Customer_Dim'!$D$2:$D$501)</f>
        <v>Female</v>
      </c>
      <c r="S1494" s="1" t="str">
        <f>_xlfn.XLOOKUP(C1494,'Customer_Dim'!$A$2:$A$501,'Customer_Dim'!$L$2:$L$501)</f>
        <v>Middle Age</v>
      </c>
      <c r="T1494" s="1" t="str">
        <f>_xlfn.XLOOKUP(E1494,Store_Dim!$A$2:$A$21,Store_Dim!$C$2:$C$21)</f>
        <v>West</v>
      </c>
      <c r="U1494" s="1" t="str">
        <f>_xlfn.XLOOKUP(E1494,Store_Dim!$A$2:$A$21,Store_Dim!$E$2:$E$21)</f>
        <v>Online</v>
      </c>
      <c r="V1494" s="1">
        <f>Table8[[#This Row],[Cost]]*Table8[[#This Row],[Quantity]]</f>
        <v>60.65</v>
      </c>
      <c r="W1494" s="1">
        <f>Table8[[#This Row],[Total_Amount]]-Table8[[#This Row],[Total Cost]]</f>
        <v>298.54650000000004</v>
      </c>
    </row>
    <row r="1495" spans="1:23" x14ac:dyDescent="0.25">
      <c r="A1495" t="s">
        <v>1902</v>
      </c>
      <c r="B1495" s="3">
        <v>45466</v>
      </c>
      <c r="C1495" t="s">
        <v>1161</v>
      </c>
      <c r="D1495" t="s">
        <v>1588</v>
      </c>
      <c r="E1495" t="s">
        <v>1866</v>
      </c>
      <c r="F1495" s="4">
        <f>IF(ISBLANK(Sales_Fact[[#This Row],[Quantity]]),MEDIAN(Sales_Fact[Quantity]),Sales_Fact[[#This Row],[Quantity]])</f>
        <v>2</v>
      </c>
      <c r="G1495" s="21">
        <f>IF(ISBLANK(Sales_Fact[[#This Row],[Unit_Price]]),MEDIAN(Sales_Fact[Unit_Price]),Sales_Fact[[#This Row],[Unit_Price]])</f>
        <v>428.55</v>
      </c>
      <c r="H1495" s="2">
        <f>IF(ISBLANK(Sales_Fact[[#This Row],[Discount]]),MEDIAN(Sales_Fact[Discount]),Sales_Fact[[#This Row],[Discount]])</f>
        <v>0</v>
      </c>
      <c r="I1495" t="s">
        <v>1861</v>
      </c>
      <c r="J1495" s="21">
        <f>Sales_Fact[[#This Row],[Quantity2]]*Sales_Fact[[#This Row],[Unit_Price3]]*(1-Sales_Fact[[#This Row],[Discount4]])</f>
        <v>857.1</v>
      </c>
      <c r="K1495" s="21">
        <f>Sales_Fact[[#This Row],[Quantity2]]*Sales_Fact[[#This Row],[Unit_Price3]]</f>
        <v>857.1</v>
      </c>
      <c r="L1495" s="21">
        <f>Sales_Fact[[#This Row],[Gross Amount]]*Sales_Fact[[#This Row],[Discount4]]</f>
        <v>0</v>
      </c>
      <c r="M1495" s="1" t="str">
        <f>IF(Sales_Fact[[#This Row],[Total_Amount5]]&gt;1000,"High Value","Standard")</f>
        <v>Standard</v>
      </c>
      <c r="N1495" s="1" t="str">
        <f>_xlfn.XLOOKUP(D1495,Product_Dim!$A$2:$A$101,Product_Dim!$B$2:$B$101,"Not Found")</f>
        <v>Hair Strengthening Shampoo</v>
      </c>
      <c r="O1495" s="1" t="str">
        <f>_xlfn.XLOOKUP(D1495,Product_Dim!$A$2:$A$101,Product_Dim!$C$2:$C$101)</f>
        <v>Beauty</v>
      </c>
      <c r="P1495" s="1">
        <f>_xlfn.XLOOKUP(D1495,Product_Dim!$A$2:$A$101,Product_Dim!$H$2:$H$101)</f>
        <v>115.82</v>
      </c>
      <c r="Q1495" s="1" t="str">
        <f>_xlfn.XLOOKUP(C1495,'Customer_Dim'!$A$2:$A$501,'Customer_Dim'!$I$2:$I$501)</f>
        <v>Platinum</v>
      </c>
      <c r="R1495" s="1" t="str">
        <f>_xlfn.XLOOKUP(C1495,'Customer_Dim'!$A$2:$A$501,'Customer_Dim'!$D$2:$D$501)</f>
        <v>Female</v>
      </c>
      <c r="S1495" s="1" t="str">
        <f>_xlfn.XLOOKUP(C1495,'Customer_Dim'!$A$2:$A$501,'Customer_Dim'!$L$2:$L$501)</f>
        <v>Middle Age</v>
      </c>
      <c r="T1495" s="1" t="str">
        <f>_xlfn.XLOOKUP(E1495,Store_Dim!$A$2:$A$21,Store_Dim!$C$2:$C$21)</f>
        <v>West</v>
      </c>
      <c r="U1495" s="1" t="str">
        <f>_xlfn.XLOOKUP(E1495,Store_Dim!$A$2:$A$21,Store_Dim!$E$2:$E$21)</f>
        <v>Online</v>
      </c>
      <c r="V1495" s="21">
        <f>Table8[[#This Row],[Cost]]*Table8[[#This Row],[Quantity]]</f>
        <v>231.64</v>
      </c>
      <c r="W1495" s="21">
        <f>Table8[[#This Row],[Total_Amount]]-Table8[[#This Row],[Total Cost]]</f>
        <v>625.46</v>
      </c>
    </row>
    <row r="1496" spans="1:23" hidden="1" x14ac:dyDescent="0.25">
      <c r="A1496" t="s">
        <v>2923</v>
      </c>
      <c r="B1496" s="3">
        <v>45394</v>
      </c>
      <c r="C1496" t="s">
        <v>1161</v>
      </c>
      <c r="D1496" t="s">
        <v>1608</v>
      </c>
      <c r="E1496" t="s">
        <v>1881</v>
      </c>
      <c r="F1496" s="4">
        <f>IF(ISBLANK(Sales_Fact[[#This Row],[Quantity]]),MEDIAN(Sales_Fact[Quantity]),Sales_Fact[[#This Row],[Quantity]])</f>
        <v>4</v>
      </c>
      <c r="G1496" s="1">
        <f>IF(ISBLANK(Sales_Fact[[#This Row],[Unit_Price]]),MEDIAN(Sales_Fact[Unit_Price]),Sales_Fact[[#This Row],[Unit_Price]])</f>
        <v>316.18</v>
      </c>
      <c r="H1496" s="2">
        <f>IF(ISBLANK(Sales_Fact[[#This Row],[Discount]]),MEDIAN(Sales_Fact[Discount]),Sales_Fact[[#This Row],[Discount]])</f>
        <v>0.12</v>
      </c>
      <c r="I1496" t="s">
        <v>1868</v>
      </c>
      <c r="J1496" s="1">
        <f>Sales_Fact[[#This Row],[Quantity2]]*Sales_Fact[[#This Row],[Unit_Price3]]*(1-Sales_Fact[[#This Row],[Discount4]])</f>
        <v>1112.9536000000001</v>
      </c>
      <c r="K1496" s="1">
        <f>Sales_Fact[[#This Row],[Quantity2]]*Sales_Fact[[#This Row],[Unit_Price3]]</f>
        <v>1264.72</v>
      </c>
      <c r="L1496" s="1">
        <f>Sales_Fact[[#This Row],[Gross Amount]]*Sales_Fact[[#This Row],[Discount4]]</f>
        <v>151.7664</v>
      </c>
      <c r="M1496" s="1" t="str">
        <f>IF(Sales_Fact[[#This Row],[Total_Amount5]]&gt;1000,"High Value","Standard")</f>
        <v>High Value</v>
      </c>
      <c r="N1496" s="1" t="str">
        <f>_xlfn.XLOOKUP(D1496,Product_Dim!$A$2:$A$101,Product_Dim!$B$2:$B$101,"Not Found")</f>
        <v>Knee Support Brace</v>
      </c>
      <c r="O1496" s="1" t="str">
        <f>_xlfn.XLOOKUP(D1496,Product_Dim!$A$2:$A$101,Product_Dim!$C$2:$C$101)</f>
        <v>Sports</v>
      </c>
      <c r="P1496" s="1">
        <f>_xlfn.XLOOKUP(D1496,Product_Dim!$A$2:$A$101,Product_Dim!$H$2:$H$101)</f>
        <v>21.34</v>
      </c>
      <c r="Q1496" s="1" t="str">
        <f>_xlfn.XLOOKUP(C1496,'Customer_Dim'!$A$2:$A$501,'Customer_Dim'!$I$2:$I$501)</f>
        <v>Platinum</v>
      </c>
      <c r="R1496" s="1" t="str">
        <f>_xlfn.XLOOKUP(C1496,'Customer_Dim'!$A$2:$A$501,'Customer_Dim'!$D$2:$D$501)</f>
        <v>Female</v>
      </c>
      <c r="S1496" s="1" t="str">
        <f>_xlfn.XLOOKUP(C1496,'Customer_Dim'!$A$2:$A$501,'Customer_Dim'!$L$2:$L$501)</f>
        <v>Middle Age</v>
      </c>
      <c r="T1496" s="1" t="str">
        <f>_xlfn.XLOOKUP(E1496,Store_Dim!$A$2:$A$21,Store_Dim!$C$2:$C$21)</f>
        <v>South</v>
      </c>
      <c r="U1496" s="1" t="str">
        <f>_xlfn.XLOOKUP(E1496,Store_Dim!$A$2:$A$21,Store_Dim!$E$2:$E$21)</f>
        <v>Outlet</v>
      </c>
      <c r="V1496" s="1">
        <f>Table8[[#This Row],[Cost]]*Table8[[#This Row],[Quantity]]</f>
        <v>85.36</v>
      </c>
      <c r="W1496" s="1">
        <f>Table8[[#This Row],[Total_Amount]]-Table8[[#This Row],[Total Cost]]</f>
        <v>1027.5936000000002</v>
      </c>
    </row>
    <row r="1497" spans="1:23" hidden="1" x14ac:dyDescent="0.25">
      <c r="A1497" t="s">
        <v>2043</v>
      </c>
      <c r="B1497" s="3">
        <v>45601</v>
      </c>
      <c r="C1497" t="s">
        <v>1164</v>
      </c>
      <c r="D1497" t="s">
        <v>1635</v>
      </c>
      <c r="E1497" t="s">
        <v>1931</v>
      </c>
      <c r="F1497" s="4">
        <f>IF(ISBLANK(Sales_Fact[[#This Row],[Quantity]]),MEDIAN(Sales_Fact[Quantity]),Sales_Fact[[#This Row],[Quantity]])</f>
        <v>3</v>
      </c>
      <c r="G1497" s="1">
        <f>IF(ISBLANK(Sales_Fact[[#This Row],[Unit_Price]]),MEDIAN(Sales_Fact[Unit_Price]),Sales_Fact[[#This Row],[Unit_Price]])</f>
        <v>162.16999999999999</v>
      </c>
      <c r="H1497" s="2">
        <f>IF(ISBLANK(Sales_Fact[[#This Row],[Discount]]),MEDIAN(Sales_Fact[Discount]),Sales_Fact[[#This Row],[Discount]])</f>
        <v>0.15</v>
      </c>
      <c r="I1497" t="s">
        <v>1864</v>
      </c>
      <c r="J1497" s="1">
        <f>Sales_Fact[[#This Row],[Quantity2]]*Sales_Fact[[#This Row],[Unit_Price3]]*(1-Sales_Fact[[#This Row],[Discount4]])</f>
        <v>413.5335</v>
      </c>
      <c r="K1497" s="1">
        <f>Sales_Fact[[#This Row],[Quantity2]]*Sales_Fact[[#This Row],[Unit_Price3]]</f>
        <v>486.51</v>
      </c>
      <c r="L1497" s="1">
        <f>Sales_Fact[[#This Row],[Gross Amount]]*Sales_Fact[[#This Row],[Discount4]]</f>
        <v>72.976500000000001</v>
      </c>
      <c r="M1497" s="1" t="str">
        <f>IF(Sales_Fact[[#This Row],[Total_Amount5]]&gt;1000,"High Value","Standard")</f>
        <v>Standard</v>
      </c>
      <c r="N1497" s="1" t="str">
        <f>_xlfn.XLOOKUP(D1497,Product_Dim!$A$2:$A$101,Product_Dim!$B$2:$B$101,"Not Found")</f>
        <v>Sports Stopwatch Timer</v>
      </c>
      <c r="O1497" s="1" t="str">
        <f>_xlfn.XLOOKUP(D1497,Product_Dim!$A$2:$A$101,Product_Dim!$C$2:$C$101)</f>
        <v>Sports</v>
      </c>
      <c r="P1497" s="1">
        <f>_xlfn.XLOOKUP(D1497,Product_Dim!$A$2:$A$101,Product_Dim!$H$2:$H$101)</f>
        <v>38.76</v>
      </c>
      <c r="Q1497" s="1" t="str">
        <f>_xlfn.XLOOKUP(C1497,'Customer_Dim'!$A$2:$A$501,'Customer_Dim'!$I$2:$I$501)</f>
        <v>Platinum</v>
      </c>
      <c r="R1497" s="1" t="str">
        <f>_xlfn.XLOOKUP(C1497,'Customer_Dim'!$A$2:$A$501,'Customer_Dim'!$D$2:$D$501)</f>
        <v>Female</v>
      </c>
      <c r="S1497" s="1" t="str">
        <f>_xlfn.XLOOKUP(C1497,'Customer_Dim'!$A$2:$A$501,'Customer_Dim'!$L$2:$L$501)</f>
        <v>Young</v>
      </c>
      <c r="T1497" s="1" t="str">
        <f>_xlfn.XLOOKUP(E1497,Store_Dim!$A$2:$A$21,Store_Dim!$C$2:$C$21)</f>
        <v>South</v>
      </c>
      <c r="U1497" s="1" t="str">
        <f>_xlfn.XLOOKUP(E1497,Store_Dim!$A$2:$A$21,Store_Dim!$E$2:$E$21)</f>
        <v>Online</v>
      </c>
      <c r="V1497" s="1">
        <f>Table8[[#This Row],[Cost]]*Table8[[#This Row],[Quantity]]</f>
        <v>116.28</v>
      </c>
      <c r="W1497" s="1">
        <f>Table8[[#This Row],[Total_Amount]]-Table8[[#This Row],[Total Cost]]</f>
        <v>297.25350000000003</v>
      </c>
    </row>
    <row r="1498" spans="1:23" hidden="1" x14ac:dyDescent="0.25">
      <c r="A1498" t="s">
        <v>1985</v>
      </c>
      <c r="B1498" s="3">
        <v>45677</v>
      </c>
      <c r="C1498" t="s">
        <v>1164</v>
      </c>
      <c r="D1498" t="s">
        <v>1650</v>
      </c>
      <c r="E1498" t="s">
        <v>1870</v>
      </c>
      <c r="F1498" s="4">
        <f>IF(ISBLANK(Sales_Fact[[#This Row],[Quantity]]),MEDIAN(Sales_Fact[Quantity]),Sales_Fact[[#This Row],[Quantity]])</f>
        <v>3</v>
      </c>
      <c r="G1498" s="1">
        <f>IF(ISBLANK(Sales_Fact[[#This Row],[Unit_Price]]),MEDIAN(Sales_Fact[Unit_Price]),Sales_Fact[[#This Row],[Unit_Price]])</f>
        <v>698.14</v>
      </c>
      <c r="H1498" s="2">
        <f>IF(ISBLANK(Sales_Fact[[#This Row],[Discount]]),MEDIAN(Sales_Fact[Discount]),Sales_Fact[[#This Row],[Discount]])</f>
        <v>0.04</v>
      </c>
      <c r="I1498" t="s">
        <v>1861</v>
      </c>
      <c r="J1498" s="1">
        <f>Sales_Fact[[#This Row],[Quantity2]]*Sales_Fact[[#This Row],[Unit_Price3]]*(1-Sales_Fact[[#This Row],[Discount4]])</f>
        <v>2010.6432</v>
      </c>
      <c r="K1498" s="1">
        <f>Sales_Fact[[#This Row],[Quantity2]]*Sales_Fact[[#This Row],[Unit_Price3]]</f>
        <v>2094.42</v>
      </c>
      <c r="L1498" s="1">
        <f>Sales_Fact[[#This Row],[Gross Amount]]*Sales_Fact[[#This Row],[Discount4]]</f>
        <v>83.776800000000009</v>
      </c>
      <c r="M1498" s="1" t="str">
        <f>IF(Sales_Fact[[#This Row],[Total_Amount5]]&gt;1000,"High Value","Standard")</f>
        <v>High Value</v>
      </c>
      <c r="N1498" s="1" t="str">
        <f>_xlfn.XLOOKUP(D1498,Product_Dim!$A$2:$A$101,Product_Dim!$B$2:$B$101,"Not Found")</f>
        <v>Modern Wall Clock</v>
      </c>
      <c r="O1498" s="1" t="str">
        <f>_xlfn.XLOOKUP(D1498,Product_Dim!$A$2:$A$101,Product_Dim!$C$2:$C$101)</f>
        <v>Home</v>
      </c>
      <c r="P1498" s="1">
        <f>_xlfn.XLOOKUP(D1498,Product_Dim!$A$2:$A$101,Product_Dim!$H$2:$H$101)</f>
        <v>179.77</v>
      </c>
      <c r="Q1498" s="1" t="str">
        <f>_xlfn.XLOOKUP(C1498,'Customer_Dim'!$A$2:$A$501,'Customer_Dim'!$I$2:$I$501)</f>
        <v>Platinum</v>
      </c>
      <c r="R1498" s="1" t="str">
        <f>_xlfn.XLOOKUP(C1498,'Customer_Dim'!$A$2:$A$501,'Customer_Dim'!$D$2:$D$501)</f>
        <v>Female</v>
      </c>
      <c r="S1498" s="1" t="str">
        <f>_xlfn.XLOOKUP(C1498,'Customer_Dim'!$A$2:$A$501,'Customer_Dim'!$L$2:$L$501)</f>
        <v>Young</v>
      </c>
      <c r="T1498" s="1" t="str">
        <f>_xlfn.XLOOKUP(E1498,Store_Dim!$A$2:$A$21,Store_Dim!$C$2:$C$21)</f>
        <v>North</v>
      </c>
      <c r="U1498" s="1" t="str">
        <f>_xlfn.XLOOKUP(E1498,Store_Dim!$A$2:$A$21,Store_Dim!$E$2:$E$21)</f>
        <v>Outlet</v>
      </c>
      <c r="V1498" s="1">
        <f>Table8[[#This Row],[Cost]]*Table8[[#This Row],[Quantity]]</f>
        <v>539.31000000000006</v>
      </c>
      <c r="W1498" s="1">
        <f>Table8[[#This Row],[Total_Amount]]-Table8[[#This Row],[Total Cost]]</f>
        <v>1471.3332</v>
      </c>
    </row>
    <row r="1499" spans="1:23" hidden="1" x14ac:dyDescent="0.25">
      <c r="A1499" t="s">
        <v>3395</v>
      </c>
      <c r="B1499" s="3">
        <v>45681</v>
      </c>
      <c r="C1499" t="s">
        <v>1164</v>
      </c>
      <c r="D1499" t="s">
        <v>1794</v>
      </c>
      <c r="E1499" t="s">
        <v>1888</v>
      </c>
      <c r="F1499" s="4">
        <f>IF(ISBLANK(Sales_Fact[[#This Row],[Quantity]]),MEDIAN(Sales_Fact[Quantity]),Sales_Fact[[#This Row],[Quantity]])</f>
        <v>1</v>
      </c>
      <c r="G1499" s="1">
        <f>IF(ISBLANK(Sales_Fact[[#This Row],[Unit_Price]]),MEDIAN(Sales_Fact[Unit_Price]),Sales_Fact[[#This Row],[Unit_Price]])</f>
        <v>478.08</v>
      </c>
      <c r="H1499" s="2">
        <f>IF(ISBLANK(Sales_Fact[[#This Row],[Discount]]),MEDIAN(Sales_Fact[Discount]),Sales_Fact[[#This Row],[Discount]])</f>
        <v>7.0000000000000007E-2</v>
      </c>
      <c r="I1499" t="s">
        <v>1868</v>
      </c>
      <c r="J1499" s="1">
        <f>Sales_Fact[[#This Row],[Quantity2]]*Sales_Fact[[#This Row],[Unit_Price3]]*(1-Sales_Fact[[#This Row],[Discount4]])</f>
        <v>444.61439999999993</v>
      </c>
      <c r="K1499" s="1">
        <f>Sales_Fact[[#This Row],[Quantity2]]*Sales_Fact[[#This Row],[Unit_Price3]]</f>
        <v>478.08</v>
      </c>
      <c r="L1499" s="1">
        <f>Sales_Fact[[#This Row],[Gross Amount]]*Sales_Fact[[#This Row],[Discount4]]</f>
        <v>33.465600000000002</v>
      </c>
      <c r="M1499" s="1" t="str">
        <f>IF(Sales_Fact[[#This Row],[Total_Amount5]]&gt;1000,"High Value","Standard")</f>
        <v>Standard</v>
      </c>
      <c r="N1499" s="1" t="str">
        <f>_xlfn.XLOOKUP(D1499,Product_Dim!$A$2:$A$101,Product_Dim!$B$2:$B$101,"Not Found")</f>
        <v>Badminton Racket Set</v>
      </c>
      <c r="O1499" s="1" t="str">
        <f>_xlfn.XLOOKUP(D1499,Product_Dim!$A$2:$A$101,Product_Dim!$C$2:$C$101)</f>
        <v>Sports</v>
      </c>
      <c r="P1499" s="1">
        <f>_xlfn.XLOOKUP(D1499,Product_Dim!$A$2:$A$101,Product_Dim!$H$2:$H$101)</f>
        <v>285.54000000000002</v>
      </c>
      <c r="Q1499" s="1" t="str">
        <f>_xlfn.XLOOKUP(C1499,'Customer_Dim'!$A$2:$A$501,'Customer_Dim'!$I$2:$I$501)</f>
        <v>Platinum</v>
      </c>
      <c r="R1499" s="1" t="str">
        <f>_xlfn.XLOOKUP(C1499,'Customer_Dim'!$A$2:$A$501,'Customer_Dim'!$D$2:$D$501)</f>
        <v>Female</v>
      </c>
      <c r="S1499" s="1" t="str">
        <f>_xlfn.XLOOKUP(C1499,'Customer_Dim'!$A$2:$A$501,'Customer_Dim'!$L$2:$L$501)</f>
        <v>Young</v>
      </c>
      <c r="T1499" s="1" t="str">
        <f>_xlfn.XLOOKUP(E1499,Store_Dim!$A$2:$A$21,Store_Dim!$C$2:$C$21)</f>
        <v>North</v>
      </c>
      <c r="U1499" s="1" t="str">
        <f>_xlfn.XLOOKUP(E1499,Store_Dim!$A$2:$A$21,Store_Dim!$E$2:$E$21)</f>
        <v>Flagship</v>
      </c>
      <c r="V1499" s="1">
        <f>Table8[[#This Row],[Cost]]*Table8[[#This Row],[Quantity]]</f>
        <v>285.54000000000002</v>
      </c>
      <c r="W1499" s="1">
        <f>Table8[[#This Row],[Total_Amount]]-Table8[[#This Row],[Total Cost]]</f>
        <v>159.07439999999991</v>
      </c>
    </row>
    <row r="1500" spans="1:23" x14ac:dyDescent="0.25">
      <c r="A1500" t="s">
        <v>2722</v>
      </c>
      <c r="B1500" s="3">
        <v>45310</v>
      </c>
      <c r="C1500" t="s">
        <v>1164</v>
      </c>
      <c r="D1500" t="s">
        <v>1800</v>
      </c>
      <c r="E1500" t="s">
        <v>1913</v>
      </c>
      <c r="F1500" s="4">
        <f>IF(ISBLANK(Sales_Fact[[#This Row],[Quantity]]),MEDIAN(Sales_Fact[Quantity]),Sales_Fact[[#This Row],[Quantity]])</f>
        <v>2</v>
      </c>
      <c r="G1500" s="21">
        <f>IF(ISBLANK(Sales_Fact[[#This Row],[Unit_Price]]),MEDIAN(Sales_Fact[Unit_Price]),Sales_Fact[[#This Row],[Unit_Price]])</f>
        <v>958.64</v>
      </c>
      <c r="H1500" s="2">
        <f>IF(ISBLANK(Sales_Fact[[#This Row],[Discount]]),MEDIAN(Sales_Fact[Discount]),Sales_Fact[[#This Row],[Discount]])</f>
        <v>0.2</v>
      </c>
      <c r="I1500" t="s">
        <v>1861</v>
      </c>
      <c r="J1500" s="21">
        <f>Sales_Fact[[#This Row],[Quantity2]]*Sales_Fact[[#This Row],[Unit_Price3]]*(1-Sales_Fact[[#This Row],[Discount4]])</f>
        <v>1533.8240000000001</v>
      </c>
      <c r="K1500" s="21">
        <f>Sales_Fact[[#This Row],[Quantity2]]*Sales_Fact[[#This Row],[Unit_Price3]]</f>
        <v>1917.28</v>
      </c>
      <c r="L1500" s="21">
        <f>Sales_Fact[[#This Row],[Gross Amount]]*Sales_Fact[[#This Row],[Discount4]]</f>
        <v>383.45600000000002</v>
      </c>
      <c r="M1500" s="1" t="str">
        <f>IF(Sales_Fact[[#This Row],[Total_Amount5]]&gt;1000,"High Value","Standard")</f>
        <v>High Value</v>
      </c>
      <c r="N1500" s="1" t="str">
        <f>_xlfn.XLOOKUP(D1500,Product_Dim!$A$2:$A$101,Product_Dim!$B$2:$B$101,"Not Found")</f>
        <v>Hydrating Face Cleanser</v>
      </c>
      <c r="O1500" s="1" t="str">
        <f>_xlfn.XLOOKUP(D1500,Product_Dim!$A$2:$A$101,Product_Dim!$C$2:$C$101)</f>
        <v>Beauty</v>
      </c>
      <c r="P1500" s="1">
        <f>_xlfn.XLOOKUP(D1500,Product_Dim!$A$2:$A$101,Product_Dim!$H$2:$H$101)</f>
        <v>242.96499999999997</v>
      </c>
      <c r="Q1500" s="1" t="str">
        <f>_xlfn.XLOOKUP(C1500,'Customer_Dim'!$A$2:$A$501,'Customer_Dim'!$I$2:$I$501)</f>
        <v>Platinum</v>
      </c>
      <c r="R1500" s="1" t="str">
        <f>_xlfn.XLOOKUP(C1500,'Customer_Dim'!$A$2:$A$501,'Customer_Dim'!$D$2:$D$501)</f>
        <v>Female</v>
      </c>
      <c r="S1500" s="1" t="str">
        <f>_xlfn.XLOOKUP(C1500,'Customer_Dim'!$A$2:$A$501,'Customer_Dim'!$L$2:$L$501)</f>
        <v>Young</v>
      </c>
      <c r="T1500" s="1" t="str">
        <f>_xlfn.XLOOKUP(E1500,Store_Dim!$A$2:$A$21,Store_Dim!$C$2:$C$21)</f>
        <v>North</v>
      </c>
      <c r="U1500" s="1" t="str">
        <f>_xlfn.XLOOKUP(E1500,Store_Dim!$A$2:$A$21,Store_Dim!$E$2:$E$21)</f>
        <v>Online</v>
      </c>
      <c r="V1500" s="21">
        <f>Table8[[#This Row],[Cost]]*Table8[[#This Row],[Quantity]]</f>
        <v>485.92999999999995</v>
      </c>
      <c r="W1500" s="21">
        <f>Table8[[#This Row],[Total_Amount]]-Table8[[#This Row],[Total Cost]]</f>
        <v>1047.8940000000002</v>
      </c>
    </row>
    <row r="1501" spans="1:23" hidden="1" x14ac:dyDescent="0.25">
      <c r="A1501" t="s">
        <v>2996</v>
      </c>
      <c r="B1501" s="3">
        <v>45448</v>
      </c>
      <c r="C1501" t="s">
        <v>1164</v>
      </c>
      <c r="D1501" t="s">
        <v>1734</v>
      </c>
      <c r="E1501" t="s">
        <v>1901</v>
      </c>
      <c r="F1501" s="4">
        <f>IF(ISBLANK(Sales_Fact[[#This Row],[Quantity]]),MEDIAN(Sales_Fact[Quantity]),Sales_Fact[[#This Row],[Quantity]])</f>
        <v>2</v>
      </c>
      <c r="G1501" s="1">
        <f>IF(ISBLANK(Sales_Fact[[#This Row],[Unit_Price]]),MEDIAN(Sales_Fact[Unit_Price]),Sales_Fact[[#This Row],[Unit_Price]])</f>
        <v>581.19000000000005</v>
      </c>
      <c r="H1501" s="2">
        <f>IF(ISBLANK(Sales_Fact[[#This Row],[Discount]]),MEDIAN(Sales_Fact[Discount]),Sales_Fact[[#This Row],[Discount]])</f>
        <v>7.0000000000000007E-2</v>
      </c>
      <c r="I1501" t="s">
        <v>1868</v>
      </c>
      <c r="J1501" s="1">
        <f>Sales_Fact[[#This Row],[Quantity2]]*Sales_Fact[[#This Row],[Unit_Price3]]*(1-Sales_Fact[[#This Row],[Discount4]])</f>
        <v>1081.0134</v>
      </c>
      <c r="K1501" s="1">
        <f>Sales_Fact[[#This Row],[Quantity2]]*Sales_Fact[[#This Row],[Unit_Price3]]</f>
        <v>1162.3800000000001</v>
      </c>
      <c r="L1501" s="1">
        <f>Sales_Fact[[#This Row],[Gross Amount]]*Sales_Fact[[#This Row],[Discount4]]</f>
        <v>81.36660000000002</v>
      </c>
      <c r="M1501" s="1" t="str">
        <f>IF(Sales_Fact[[#This Row],[Total_Amount5]]&gt;1000,"High Value","Standard")</f>
        <v>High Value</v>
      </c>
      <c r="N1501" s="1" t="str">
        <f>_xlfn.XLOOKUP(D1501,Product_Dim!$A$2:$A$101,Product_Dim!$B$2:$B$101,"Not Found")</f>
        <v>Tennis Ball 3-Pack</v>
      </c>
      <c r="O1501" s="1" t="str">
        <f>_xlfn.XLOOKUP(D1501,Product_Dim!$A$2:$A$101,Product_Dim!$C$2:$C$101)</f>
        <v>Sports</v>
      </c>
      <c r="P1501" s="1">
        <f>_xlfn.XLOOKUP(D1501,Product_Dim!$A$2:$A$101,Product_Dim!$H$2:$H$101)</f>
        <v>103.45</v>
      </c>
      <c r="Q1501" s="1" t="str">
        <f>_xlfn.XLOOKUP(C1501,'Customer_Dim'!$A$2:$A$501,'Customer_Dim'!$I$2:$I$501)</f>
        <v>Platinum</v>
      </c>
      <c r="R1501" s="1" t="str">
        <f>_xlfn.XLOOKUP(C1501,'Customer_Dim'!$A$2:$A$501,'Customer_Dim'!$D$2:$D$501)</f>
        <v>Female</v>
      </c>
      <c r="S1501" s="1" t="str">
        <f>_xlfn.XLOOKUP(C1501,'Customer_Dim'!$A$2:$A$501,'Customer_Dim'!$L$2:$L$501)</f>
        <v>Young</v>
      </c>
      <c r="T1501" s="1" t="str">
        <f>_xlfn.XLOOKUP(E1501,Store_Dim!$A$2:$A$21,Store_Dim!$C$2:$C$21)</f>
        <v>East</v>
      </c>
      <c r="U1501" s="1" t="str">
        <f>_xlfn.XLOOKUP(E1501,Store_Dim!$A$2:$A$21,Store_Dim!$E$2:$E$21)</f>
        <v>Online</v>
      </c>
      <c r="V1501" s="1">
        <f>Table8[[#This Row],[Cost]]*Table8[[#This Row],[Quantity]]</f>
        <v>206.9</v>
      </c>
      <c r="W1501" s="1">
        <f>Table8[[#This Row],[Total_Amount]]-Table8[[#This Row],[Total Cost]]</f>
        <v>874.11340000000007</v>
      </c>
    </row>
    <row r="1502" spans="1:23" hidden="1" x14ac:dyDescent="0.25">
      <c r="A1502" t="s">
        <v>2252</v>
      </c>
      <c r="B1502" s="3">
        <v>45469</v>
      </c>
      <c r="C1502" t="s">
        <v>1167</v>
      </c>
      <c r="D1502" t="s">
        <v>1662</v>
      </c>
      <c r="E1502" t="s">
        <v>1886</v>
      </c>
      <c r="F1502" s="4">
        <f>IF(ISBLANK(Sales_Fact[[#This Row],[Quantity]]),MEDIAN(Sales_Fact[Quantity]),Sales_Fact[[#This Row],[Quantity]])</f>
        <v>1</v>
      </c>
      <c r="G1502" s="1">
        <f>IF(ISBLANK(Sales_Fact[[#This Row],[Unit_Price]]),MEDIAN(Sales_Fact[Unit_Price]),Sales_Fact[[#This Row],[Unit_Price]])</f>
        <v>736.54</v>
      </c>
      <c r="H1502" s="2">
        <f>IF(ISBLANK(Sales_Fact[[#This Row],[Discount]]),MEDIAN(Sales_Fact[Discount]),Sales_Fact[[#This Row],[Discount]])</f>
        <v>0.16</v>
      </c>
      <c r="I1502" t="s">
        <v>1868</v>
      </c>
      <c r="J1502" s="1">
        <f>Sales_Fact[[#This Row],[Quantity2]]*Sales_Fact[[#This Row],[Unit_Price3]]*(1-Sales_Fact[[#This Row],[Discount4]])</f>
        <v>618.69359999999995</v>
      </c>
      <c r="K1502" s="1">
        <f>Sales_Fact[[#This Row],[Quantity2]]*Sales_Fact[[#This Row],[Unit_Price3]]</f>
        <v>736.54</v>
      </c>
      <c r="L1502" s="1">
        <f>Sales_Fact[[#This Row],[Gross Amount]]*Sales_Fact[[#This Row],[Discount4]]</f>
        <v>117.8464</v>
      </c>
      <c r="M1502" s="1" t="str">
        <f>IF(Sales_Fact[[#This Row],[Total_Amount5]]&gt;1000,"High Value","Standard")</f>
        <v>Standard</v>
      </c>
      <c r="N1502" s="1" t="str">
        <f>_xlfn.XLOOKUP(D1502,Product_Dim!$A$2:$A$101,Product_Dim!$B$2:$B$101,"Not Found")</f>
        <v>Men's Casual Sneakers</v>
      </c>
      <c r="O1502" s="1" t="str">
        <f>_xlfn.XLOOKUP(D1502,Product_Dim!$A$2:$A$101,Product_Dim!$C$2:$C$101)</f>
        <v>Clothing</v>
      </c>
      <c r="P1502" s="1">
        <f>_xlfn.XLOOKUP(D1502,Product_Dim!$A$2:$A$101,Product_Dim!$H$2:$H$101)</f>
        <v>353.47</v>
      </c>
      <c r="Q1502" s="1" t="str">
        <f>_xlfn.XLOOKUP(C1502,'Customer_Dim'!$A$2:$A$501,'Customer_Dim'!$I$2:$I$501)</f>
        <v>Silver</v>
      </c>
      <c r="R1502" s="1" t="str">
        <f>_xlfn.XLOOKUP(C1502,'Customer_Dim'!$A$2:$A$501,'Customer_Dim'!$D$2:$D$501)</f>
        <v>Male</v>
      </c>
      <c r="S1502" s="1" t="str">
        <f>_xlfn.XLOOKUP(C1502,'Customer_Dim'!$A$2:$A$501,'Customer_Dim'!$L$2:$L$501)</f>
        <v>Middle Age</v>
      </c>
      <c r="T1502" s="1" t="str">
        <f>_xlfn.XLOOKUP(E1502,Store_Dim!$A$2:$A$21,Store_Dim!$C$2:$C$21)</f>
        <v>West</v>
      </c>
      <c r="U1502" s="1" t="str">
        <f>_xlfn.XLOOKUP(E1502,Store_Dim!$A$2:$A$21,Store_Dim!$E$2:$E$21)</f>
        <v>Flagship</v>
      </c>
      <c r="V1502" s="1">
        <f>Table8[[#This Row],[Cost]]*Table8[[#This Row],[Quantity]]</f>
        <v>353.47</v>
      </c>
      <c r="W1502" s="1">
        <f>Table8[[#This Row],[Total_Amount]]-Table8[[#This Row],[Total Cost]]</f>
        <v>265.22359999999992</v>
      </c>
    </row>
    <row r="1503" spans="1:23" hidden="1" x14ac:dyDescent="0.25">
      <c r="A1503" t="s">
        <v>2677</v>
      </c>
      <c r="B1503" s="3">
        <v>45325</v>
      </c>
      <c r="C1503" t="s">
        <v>1167</v>
      </c>
      <c r="D1503" t="s">
        <v>1564</v>
      </c>
      <c r="E1503" t="s">
        <v>1870</v>
      </c>
      <c r="F1503" s="4">
        <f>IF(ISBLANK(Sales_Fact[[#This Row],[Quantity]]),MEDIAN(Sales_Fact[Quantity]),Sales_Fact[[#This Row],[Quantity]])</f>
        <v>1</v>
      </c>
      <c r="G1503" s="1">
        <f>IF(ISBLANK(Sales_Fact[[#This Row],[Unit_Price]]),MEDIAN(Sales_Fact[Unit_Price]),Sales_Fact[[#This Row],[Unit_Price]])</f>
        <v>524</v>
      </c>
      <c r="H1503" s="2">
        <f>IF(ISBLANK(Sales_Fact[[#This Row],[Discount]]),MEDIAN(Sales_Fact[Discount]),Sales_Fact[[#This Row],[Discount]])</f>
        <v>0.28000000000000003</v>
      </c>
      <c r="I1503" t="s">
        <v>1861</v>
      </c>
      <c r="J1503" s="1">
        <f>Sales_Fact[[#This Row],[Quantity2]]*Sales_Fact[[#This Row],[Unit_Price3]]*(1-Sales_Fact[[#This Row],[Discount4]])</f>
        <v>377.28</v>
      </c>
      <c r="K1503" s="1">
        <f>Sales_Fact[[#This Row],[Quantity2]]*Sales_Fact[[#This Row],[Unit_Price3]]</f>
        <v>524</v>
      </c>
      <c r="L1503" s="1">
        <f>Sales_Fact[[#This Row],[Gross Amount]]*Sales_Fact[[#This Row],[Discount4]]</f>
        <v>146.72000000000003</v>
      </c>
      <c r="M1503" s="1" t="str">
        <f>IF(Sales_Fact[[#This Row],[Total_Amount5]]&gt;1000,"High Value","Standard")</f>
        <v>Standard</v>
      </c>
      <c r="N1503" s="1" t="str">
        <f>_xlfn.XLOOKUP(D1503,Product_Dim!$A$2:$A$101,Product_Dim!$B$2:$B$101,"Not Found")</f>
        <v>Men's Leather Belt</v>
      </c>
      <c r="O1503" s="1" t="str">
        <f>_xlfn.XLOOKUP(D1503,Product_Dim!$A$2:$A$101,Product_Dim!$C$2:$C$101)</f>
        <v>Clothing</v>
      </c>
      <c r="P1503" s="1">
        <f>_xlfn.XLOOKUP(D1503,Product_Dim!$A$2:$A$101,Product_Dim!$H$2:$H$101)</f>
        <v>261</v>
      </c>
      <c r="Q1503" s="1" t="str">
        <f>_xlfn.XLOOKUP(C1503,'Customer_Dim'!$A$2:$A$501,'Customer_Dim'!$I$2:$I$501)</f>
        <v>Silver</v>
      </c>
      <c r="R1503" s="1" t="str">
        <f>_xlfn.XLOOKUP(C1503,'Customer_Dim'!$A$2:$A$501,'Customer_Dim'!$D$2:$D$501)</f>
        <v>Male</v>
      </c>
      <c r="S1503" s="1" t="str">
        <f>_xlfn.XLOOKUP(C1503,'Customer_Dim'!$A$2:$A$501,'Customer_Dim'!$L$2:$L$501)</f>
        <v>Middle Age</v>
      </c>
      <c r="T1503" s="1" t="str">
        <f>_xlfn.XLOOKUP(E1503,Store_Dim!$A$2:$A$21,Store_Dim!$C$2:$C$21)</f>
        <v>North</v>
      </c>
      <c r="U1503" s="1" t="str">
        <f>_xlfn.XLOOKUP(E1503,Store_Dim!$A$2:$A$21,Store_Dim!$E$2:$E$21)</f>
        <v>Outlet</v>
      </c>
      <c r="V1503" s="1">
        <f>Table8[[#This Row],[Cost]]*Table8[[#This Row],[Quantity]]</f>
        <v>261</v>
      </c>
      <c r="W1503" s="1">
        <f>Table8[[#This Row],[Total_Amount]]-Table8[[#This Row],[Total Cost]]</f>
        <v>116.27999999999997</v>
      </c>
    </row>
    <row r="1504" spans="1:23" hidden="1" x14ac:dyDescent="0.25">
      <c r="A1504" t="s">
        <v>2952</v>
      </c>
      <c r="B1504" s="3">
        <v>45545</v>
      </c>
      <c r="C1504" t="s">
        <v>1167</v>
      </c>
      <c r="D1504" t="s">
        <v>1785</v>
      </c>
      <c r="E1504" t="s">
        <v>1892</v>
      </c>
      <c r="F1504" s="4">
        <f>IF(ISBLANK(Sales_Fact[[#This Row],[Quantity]]),MEDIAN(Sales_Fact[Quantity]),Sales_Fact[[#This Row],[Quantity]])</f>
        <v>4</v>
      </c>
      <c r="G1504" s="1">
        <f>IF(ISBLANK(Sales_Fact[[#This Row],[Unit_Price]]),MEDIAN(Sales_Fact[Unit_Price]),Sales_Fact[[#This Row],[Unit_Price]])</f>
        <v>566.09</v>
      </c>
      <c r="H1504" s="2">
        <f>IF(ISBLANK(Sales_Fact[[#This Row],[Discount]]),MEDIAN(Sales_Fact[Discount]),Sales_Fact[[#This Row],[Discount]])</f>
        <v>0.28000000000000003</v>
      </c>
      <c r="I1504" t="s">
        <v>1864</v>
      </c>
      <c r="J1504" s="1">
        <f>Sales_Fact[[#This Row],[Quantity2]]*Sales_Fact[[#This Row],[Unit_Price3]]*(1-Sales_Fact[[#This Row],[Discount4]])</f>
        <v>1630.3392000000001</v>
      </c>
      <c r="K1504" s="1">
        <f>Sales_Fact[[#This Row],[Quantity2]]*Sales_Fact[[#This Row],[Unit_Price3]]</f>
        <v>2264.36</v>
      </c>
      <c r="L1504" s="1">
        <f>Sales_Fact[[#This Row],[Gross Amount]]*Sales_Fact[[#This Row],[Discount4]]</f>
        <v>634.02080000000012</v>
      </c>
      <c r="M1504" s="1" t="str">
        <f>IF(Sales_Fact[[#This Row],[Total_Amount5]]&gt;1000,"High Value","Standard")</f>
        <v>High Value</v>
      </c>
      <c r="N1504" s="1" t="str">
        <f>_xlfn.XLOOKUP(D1504,Product_Dim!$A$2:$A$101,Product_Dim!$B$2:$B$101,"Not Found")</f>
        <v>Essential Oil Diffuser</v>
      </c>
      <c r="O1504" s="1" t="str">
        <f>_xlfn.XLOOKUP(D1504,Product_Dim!$A$2:$A$101,Product_Dim!$C$2:$C$101)</f>
        <v>Home</v>
      </c>
      <c r="P1504" s="1">
        <f>_xlfn.XLOOKUP(D1504,Product_Dim!$A$2:$A$101,Product_Dim!$H$2:$H$101)</f>
        <v>325.26</v>
      </c>
      <c r="Q1504" s="1" t="str">
        <f>_xlfn.XLOOKUP(C1504,'Customer_Dim'!$A$2:$A$501,'Customer_Dim'!$I$2:$I$501)</f>
        <v>Silver</v>
      </c>
      <c r="R1504" s="1" t="str">
        <f>_xlfn.XLOOKUP(C1504,'Customer_Dim'!$A$2:$A$501,'Customer_Dim'!$D$2:$D$501)</f>
        <v>Male</v>
      </c>
      <c r="S1504" s="1" t="str">
        <f>_xlfn.XLOOKUP(C1504,'Customer_Dim'!$A$2:$A$501,'Customer_Dim'!$L$2:$L$501)</f>
        <v>Middle Age</v>
      </c>
      <c r="T1504" s="1" t="str">
        <f>_xlfn.XLOOKUP(E1504,Store_Dim!$A$2:$A$21,Store_Dim!$C$2:$C$21)</f>
        <v>East</v>
      </c>
      <c r="U1504" s="1" t="str">
        <f>_xlfn.XLOOKUP(E1504,Store_Dim!$A$2:$A$21,Store_Dim!$E$2:$E$21)</f>
        <v>Online</v>
      </c>
      <c r="V1504" s="1">
        <f>Table8[[#This Row],[Cost]]*Table8[[#This Row],[Quantity]]</f>
        <v>1301.04</v>
      </c>
      <c r="W1504" s="1">
        <f>Table8[[#This Row],[Total_Amount]]-Table8[[#This Row],[Total Cost]]</f>
        <v>329.29920000000016</v>
      </c>
    </row>
    <row r="1505" spans="1:23" hidden="1" x14ac:dyDescent="0.25">
      <c r="A1505" t="s">
        <v>2940</v>
      </c>
      <c r="B1505" s="3">
        <v>45503</v>
      </c>
      <c r="C1505" t="s">
        <v>1167</v>
      </c>
      <c r="D1505" t="s">
        <v>1773</v>
      </c>
      <c r="E1505" t="s">
        <v>1899</v>
      </c>
      <c r="F1505" s="4">
        <f>IF(ISBLANK(Sales_Fact[[#This Row],[Quantity]]),MEDIAN(Sales_Fact[Quantity]),Sales_Fact[[#This Row],[Quantity]])</f>
        <v>1</v>
      </c>
      <c r="G1505" s="1">
        <f>IF(ISBLANK(Sales_Fact[[#This Row],[Unit_Price]]),MEDIAN(Sales_Fact[Unit_Price]),Sales_Fact[[#This Row],[Unit_Price]])</f>
        <v>251.99</v>
      </c>
      <c r="H1505" s="2">
        <f>IF(ISBLANK(Sales_Fact[[#This Row],[Discount]]),MEDIAN(Sales_Fact[Discount]),Sales_Fact[[#This Row],[Discount]])</f>
        <v>0.09</v>
      </c>
      <c r="I1505" t="s">
        <v>1864</v>
      </c>
      <c r="J1505" s="1">
        <f>Sales_Fact[[#This Row],[Quantity2]]*Sales_Fact[[#This Row],[Unit_Price3]]*(1-Sales_Fact[[#This Row],[Discount4]])</f>
        <v>229.3109</v>
      </c>
      <c r="K1505" s="1">
        <f>Sales_Fact[[#This Row],[Quantity2]]*Sales_Fact[[#This Row],[Unit_Price3]]</f>
        <v>251.99</v>
      </c>
      <c r="L1505" s="1">
        <f>Sales_Fact[[#This Row],[Gross Amount]]*Sales_Fact[[#This Row],[Discount4]]</f>
        <v>22.679099999999998</v>
      </c>
      <c r="M1505" s="1" t="str">
        <f>IF(Sales_Fact[[#This Row],[Total_Amount5]]&gt;1000,"High Value","Standard")</f>
        <v>Standard</v>
      </c>
      <c r="N1505" s="1" t="str">
        <f>_xlfn.XLOOKUP(D1505,Product_Dim!$A$2:$A$101,Product_Dim!$B$2:$B$101,"Not Found")</f>
        <v>Bluetooth Car Audio System</v>
      </c>
      <c r="O1505" s="1" t="str">
        <f>_xlfn.XLOOKUP(D1505,Product_Dim!$A$2:$A$101,Product_Dim!$C$2:$C$101)</f>
        <v>Electronics</v>
      </c>
      <c r="P1505" s="1">
        <f>_xlfn.XLOOKUP(D1505,Product_Dim!$A$2:$A$101,Product_Dim!$H$2:$H$101)</f>
        <v>403.71</v>
      </c>
      <c r="Q1505" s="1" t="str">
        <f>_xlfn.XLOOKUP(C1505,'Customer_Dim'!$A$2:$A$501,'Customer_Dim'!$I$2:$I$501)</f>
        <v>Silver</v>
      </c>
      <c r="R1505" s="1" t="str">
        <f>_xlfn.XLOOKUP(C1505,'Customer_Dim'!$A$2:$A$501,'Customer_Dim'!$D$2:$D$501)</f>
        <v>Male</v>
      </c>
      <c r="S1505" s="1" t="str">
        <f>_xlfn.XLOOKUP(C1505,'Customer_Dim'!$A$2:$A$501,'Customer_Dim'!$L$2:$L$501)</f>
        <v>Middle Age</v>
      </c>
      <c r="T1505" s="1" t="str">
        <f>_xlfn.XLOOKUP(E1505,Store_Dim!$A$2:$A$21,Store_Dim!$C$2:$C$21)</f>
        <v>East</v>
      </c>
      <c r="U1505" s="1" t="str">
        <f>_xlfn.XLOOKUP(E1505,Store_Dim!$A$2:$A$21,Store_Dim!$E$2:$E$21)</f>
        <v>Flagship</v>
      </c>
      <c r="V1505" s="1">
        <f>Table8[[#This Row],[Cost]]*Table8[[#This Row],[Quantity]]</f>
        <v>403.71</v>
      </c>
      <c r="W1505" s="1">
        <f>Table8[[#This Row],[Total_Amount]]-Table8[[#This Row],[Total Cost]]</f>
        <v>-174.39909999999998</v>
      </c>
    </row>
    <row r="1506" spans="1:23" hidden="1" x14ac:dyDescent="0.25">
      <c r="A1506" t="s">
        <v>2608</v>
      </c>
      <c r="B1506" s="3">
        <v>45824</v>
      </c>
      <c r="C1506" t="s">
        <v>1167</v>
      </c>
      <c r="D1506" t="s">
        <v>1746</v>
      </c>
      <c r="E1506" t="s">
        <v>1863</v>
      </c>
      <c r="F1506" s="4">
        <f>IF(ISBLANK(Sales_Fact[[#This Row],[Quantity]]),MEDIAN(Sales_Fact[Quantity]),Sales_Fact[[#This Row],[Quantity]])</f>
        <v>1</v>
      </c>
      <c r="G1506" s="1">
        <f>IF(ISBLANK(Sales_Fact[[#This Row],[Unit_Price]]),MEDIAN(Sales_Fact[Unit_Price]),Sales_Fact[[#This Row],[Unit_Price]])</f>
        <v>259.2</v>
      </c>
      <c r="H1506" s="2">
        <f>IF(ISBLANK(Sales_Fact[[#This Row],[Discount]]),MEDIAN(Sales_Fact[Discount]),Sales_Fact[[#This Row],[Discount]])</f>
        <v>0.27</v>
      </c>
      <c r="I1506" t="s">
        <v>1861</v>
      </c>
      <c r="J1506" s="1">
        <f>Sales_Fact[[#This Row],[Quantity2]]*Sales_Fact[[#This Row],[Unit_Price3]]*(1-Sales_Fact[[#This Row],[Discount4]])</f>
        <v>189.21599999999998</v>
      </c>
      <c r="K1506" s="1">
        <f>Sales_Fact[[#This Row],[Quantity2]]*Sales_Fact[[#This Row],[Unit_Price3]]</f>
        <v>259.2</v>
      </c>
      <c r="L1506" s="1">
        <f>Sales_Fact[[#This Row],[Gross Amount]]*Sales_Fact[[#This Row],[Discount4]]</f>
        <v>69.983999999999995</v>
      </c>
      <c r="M1506" s="1" t="str">
        <f>IF(Sales_Fact[[#This Row],[Total_Amount5]]&gt;1000,"High Value","Standard")</f>
        <v>Standard</v>
      </c>
      <c r="N1506" s="1" t="str">
        <f>_xlfn.XLOOKUP(D1506,Product_Dim!$A$2:$A$101,Product_Dim!$B$2:$B$101,"Not Found")</f>
        <v>Adjustable Dumbbells 20kg</v>
      </c>
      <c r="O1506" s="1" t="str">
        <f>_xlfn.XLOOKUP(D1506,Product_Dim!$A$2:$A$101,Product_Dim!$C$2:$C$101)</f>
        <v>Sports</v>
      </c>
      <c r="P1506" s="1">
        <f>_xlfn.XLOOKUP(D1506,Product_Dim!$A$2:$A$101,Product_Dim!$H$2:$H$101)</f>
        <v>240.63</v>
      </c>
      <c r="Q1506" s="1" t="str">
        <f>_xlfn.XLOOKUP(C1506,'Customer_Dim'!$A$2:$A$501,'Customer_Dim'!$I$2:$I$501)</f>
        <v>Silver</v>
      </c>
      <c r="R1506" s="1" t="str">
        <f>_xlfn.XLOOKUP(C1506,'Customer_Dim'!$A$2:$A$501,'Customer_Dim'!$D$2:$D$501)</f>
        <v>Male</v>
      </c>
      <c r="S1506" s="1" t="str">
        <f>_xlfn.XLOOKUP(C1506,'Customer_Dim'!$A$2:$A$501,'Customer_Dim'!$L$2:$L$501)</f>
        <v>Middle Age</v>
      </c>
      <c r="T1506" s="1" t="str">
        <f>_xlfn.XLOOKUP(E1506,Store_Dim!$A$2:$A$21,Store_Dim!$C$2:$C$21)</f>
        <v>North</v>
      </c>
      <c r="U1506" s="1" t="str">
        <f>_xlfn.XLOOKUP(E1506,Store_Dim!$A$2:$A$21,Store_Dim!$E$2:$E$21)</f>
        <v>Flagship</v>
      </c>
      <c r="V1506" s="1">
        <f>Table8[[#This Row],[Cost]]*Table8[[#This Row],[Quantity]]</f>
        <v>240.63</v>
      </c>
      <c r="W1506" s="1">
        <f>Table8[[#This Row],[Total_Amount]]-Table8[[#This Row],[Total Cost]]</f>
        <v>-51.414000000000016</v>
      </c>
    </row>
    <row r="1507" spans="1:23" hidden="1" x14ac:dyDescent="0.25">
      <c r="A1507" t="s">
        <v>3726</v>
      </c>
      <c r="B1507" s="3">
        <v>45586</v>
      </c>
      <c r="C1507" t="s">
        <v>1167</v>
      </c>
      <c r="D1507" t="s">
        <v>1653</v>
      </c>
      <c r="E1507" t="s">
        <v>1886</v>
      </c>
      <c r="F1507" s="4">
        <f>IF(ISBLANK(Sales_Fact[[#This Row],[Quantity]]),MEDIAN(Sales_Fact[Quantity]),Sales_Fact[[#This Row],[Quantity]])</f>
        <v>1</v>
      </c>
      <c r="G1507" s="1">
        <f>IF(ISBLANK(Sales_Fact[[#This Row],[Unit_Price]]),MEDIAN(Sales_Fact[Unit_Price]),Sales_Fact[[#This Row],[Unit_Price]])</f>
        <v>935.66</v>
      </c>
      <c r="H1507" s="2">
        <f>IF(ISBLANK(Sales_Fact[[#This Row],[Discount]]),MEDIAN(Sales_Fact[Discount]),Sales_Fact[[#This Row],[Discount]])</f>
        <v>0.26</v>
      </c>
      <c r="I1507" t="s">
        <v>1861</v>
      </c>
      <c r="J1507" s="1">
        <f>Sales_Fact[[#This Row],[Quantity2]]*Sales_Fact[[#This Row],[Unit_Price3]]*(1-Sales_Fact[[#This Row],[Discount4]])</f>
        <v>692.38839999999993</v>
      </c>
      <c r="K1507" s="1">
        <f>Sales_Fact[[#This Row],[Quantity2]]*Sales_Fact[[#This Row],[Unit_Price3]]</f>
        <v>935.66</v>
      </c>
      <c r="L1507" s="1">
        <f>Sales_Fact[[#This Row],[Gross Amount]]*Sales_Fact[[#This Row],[Discount4]]</f>
        <v>243.27160000000001</v>
      </c>
      <c r="M1507" s="1" t="str">
        <f>IF(Sales_Fact[[#This Row],[Total_Amount5]]&gt;1000,"High Value","Standard")</f>
        <v>Standard</v>
      </c>
      <c r="N1507" s="1" t="str">
        <f>_xlfn.XLOOKUP(D1507,Product_Dim!$A$2:$A$101,Product_Dim!$B$2:$B$101,"Not Found")</f>
        <v>Gaming Mechanical Keyboard</v>
      </c>
      <c r="O1507" s="1" t="str">
        <f>_xlfn.XLOOKUP(D1507,Product_Dim!$A$2:$A$101,Product_Dim!$C$2:$C$101)</f>
        <v>Electronics</v>
      </c>
      <c r="P1507" s="1">
        <f>_xlfn.XLOOKUP(D1507,Product_Dim!$A$2:$A$101,Product_Dim!$H$2:$H$101)</f>
        <v>419.28</v>
      </c>
      <c r="Q1507" s="1" t="str">
        <f>_xlfn.XLOOKUP(C1507,'Customer_Dim'!$A$2:$A$501,'Customer_Dim'!$I$2:$I$501)</f>
        <v>Silver</v>
      </c>
      <c r="R1507" s="1" t="str">
        <f>_xlfn.XLOOKUP(C1507,'Customer_Dim'!$A$2:$A$501,'Customer_Dim'!$D$2:$D$501)</f>
        <v>Male</v>
      </c>
      <c r="S1507" s="1" t="str">
        <f>_xlfn.XLOOKUP(C1507,'Customer_Dim'!$A$2:$A$501,'Customer_Dim'!$L$2:$L$501)</f>
        <v>Middle Age</v>
      </c>
      <c r="T1507" s="1" t="str">
        <f>_xlfn.XLOOKUP(E1507,Store_Dim!$A$2:$A$21,Store_Dim!$C$2:$C$21)</f>
        <v>West</v>
      </c>
      <c r="U1507" s="1" t="str">
        <f>_xlfn.XLOOKUP(E1507,Store_Dim!$A$2:$A$21,Store_Dim!$E$2:$E$21)</f>
        <v>Flagship</v>
      </c>
      <c r="V1507" s="1">
        <f>Table8[[#This Row],[Cost]]*Table8[[#This Row],[Quantity]]</f>
        <v>419.28</v>
      </c>
      <c r="W1507" s="1">
        <f>Table8[[#This Row],[Total_Amount]]-Table8[[#This Row],[Total Cost]]</f>
        <v>273.10839999999996</v>
      </c>
    </row>
    <row r="1508" spans="1:23" hidden="1" x14ac:dyDescent="0.25">
      <c r="A1508" t="s">
        <v>3214</v>
      </c>
      <c r="B1508" s="3">
        <v>45498</v>
      </c>
      <c r="C1508" t="s">
        <v>1170</v>
      </c>
      <c r="D1508" t="s">
        <v>1836</v>
      </c>
      <c r="E1508" t="s">
        <v>1883</v>
      </c>
      <c r="F1508" s="4">
        <f>IF(ISBLANK(Sales_Fact[[#This Row],[Quantity]]),MEDIAN(Sales_Fact[Quantity]),Sales_Fact[[#This Row],[Quantity]])</f>
        <v>4</v>
      </c>
      <c r="G1508" s="1">
        <f>IF(ISBLANK(Sales_Fact[[#This Row],[Unit_Price]]),MEDIAN(Sales_Fact[Unit_Price]),Sales_Fact[[#This Row],[Unit_Price]])</f>
        <v>480.75</v>
      </c>
      <c r="H1508" s="2">
        <f>IF(ISBLANK(Sales_Fact[[#This Row],[Discount]]),MEDIAN(Sales_Fact[Discount]),Sales_Fact[[#This Row],[Discount]])</f>
        <v>0.02</v>
      </c>
      <c r="I1508" t="s">
        <v>1861</v>
      </c>
      <c r="J1508" s="1">
        <f>Sales_Fact[[#This Row],[Quantity2]]*Sales_Fact[[#This Row],[Unit_Price3]]*(1-Sales_Fact[[#This Row],[Discount4]])</f>
        <v>1884.54</v>
      </c>
      <c r="K1508" s="1">
        <f>Sales_Fact[[#This Row],[Quantity2]]*Sales_Fact[[#This Row],[Unit_Price3]]</f>
        <v>1923</v>
      </c>
      <c r="L1508" s="1">
        <f>Sales_Fact[[#This Row],[Gross Amount]]*Sales_Fact[[#This Row],[Discount4]]</f>
        <v>38.46</v>
      </c>
      <c r="M1508" s="1" t="str">
        <f>IF(Sales_Fact[[#This Row],[Total_Amount5]]&gt;1000,"High Value","Standard")</f>
        <v>High Value</v>
      </c>
      <c r="N1508" s="1" t="str">
        <f>_xlfn.XLOOKUP(D1508,Product_Dim!$A$2:$A$101,Product_Dim!$B$2:$B$101,"Not Found")</f>
        <v>Sports Stopwatch Basic</v>
      </c>
      <c r="O1508" s="1" t="str">
        <f>_xlfn.XLOOKUP(D1508,Product_Dim!$A$2:$A$101,Product_Dim!$C$2:$C$101)</f>
        <v>Sports</v>
      </c>
      <c r="P1508" s="1">
        <f>_xlfn.XLOOKUP(D1508,Product_Dim!$A$2:$A$101,Product_Dim!$H$2:$H$101)</f>
        <v>60.65</v>
      </c>
      <c r="Q1508" s="1" t="str">
        <f>_xlfn.XLOOKUP(C1508,'Customer_Dim'!$A$2:$A$501,'Customer_Dim'!$I$2:$I$501)</f>
        <v>Platinum</v>
      </c>
      <c r="R1508" s="1" t="str">
        <f>_xlfn.XLOOKUP(C1508,'Customer_Dim'!$A$2:$A$501,'Customer_Dim'!$D$2:$D$501)</f>
        <v>Female</v>
      </c>
      <c r="S1508" s="1" t="str">
        <f>_xlfn.XLOOKUP(C1508,'Customer_Dim'!$A$2:$A$501,'Customer_Dim'!$L$2:$L$501)</f>
        <v>Young</v>
      </c>
      <c r="T1508" s="1" t="str">
        <f>_xlfn.XLOOKUP(E1508,Store_Dim!$A$2:$A$21,Store_Dim!$C$2:$C$21)</f>
        <v>North</v>
      </c>
      <c r="U1508" s="1" t="str">
        <f>_xlfn.XLOOKUP(E1508,Store_Dim!$A$2:$A$21,Store_Dim!$E$2:$E$21)</f>
        <v>Flagship</v>
      </c>
      <c r="V1508" s="1">
        <f>Table8[[#This Row],[Cost]]*Table8[[#This Row],[Quantity]]</f>
        <v>242.6</v>
      </c>
      <c r="W1508" s="1">
        <f>Table8[[#This Row],[Total_Amount]]-Table8[[#This Row],[Total Cost]]</f>
        <v>1641.94</v>
      </c>
    </row>
    <row r="1509" spans="1:23" hidden="1" x14ac:dyDescent="0.25">
      <c r="A1509" t="s">
        <v>3075</v>
      </c>
      <c r="B1509" s="3">
        <v>45602</v>
      </c>
      <c r="C1509" t="s">
        <v>1170</v>
      </c>
      <c r="D1509" t="s">
        <v>1605</v>
      </c>
      <c r="E1509" t="s">
        <v>1913</v>
      </c>
      <c r="F1509" s="4">
        <f>IF(ISBLANK(Sales_Fact[[#This Row],[Quantity]]),MEDIAN(Sales_Fact[Quantity]),Sales_Fact[[#This Row],[Quantity]])</f>
        <v>2</v>
      </c>
      <c r="G1509" s="1">
        <f>IF(ISBLANK(Sales_Fact[[#This Row],[Unit_Price]]),MEDIAN(Sales_Fact[Unit_Price]),Sales_Fact[[#This Row],[Unit_Price]])</f>
        <v>457.83</v>
      </c>
      <c r="H1509" s="2">
        <f>IF(ISBLANK(Sales_Fact[[#This Row],[Discount]]),MEDIAN(Sales_Fact[Discount]),Sales_Fact[[#This Row],[Discount]])</f>
        <v>0.01</v>
      </c>
      <c r="I1509" t="s">
        <v>1864</v>
      </c>
      <c r="J1509" s="1">
        <f>Sales_Fact[[#This Row],[Quantity2]]*Sales_Fact[[#This Row],[Unit_Price3]]*(1-Sales_Fact[[#This Row],[Discount4]])</f>
        <v>906.50339999999994</v>
      </c>
      <c r="K1509" s="1">
        <f>Sales_Fact[[#This Row],[Quantity2]]*Sales_Fact[[#This Row],[Unit_Price3]]</f>
        <v>915.66</v>
      </c>
      <c r="L1509" s="1">
        <f>Sales_Fact[[#This Row],[Gross Amount]]*Sales_Fact[[#This Row],[Discount4]]</f>
        <v>9.1565999999999992</v>
      </c>
      <c r="M1509" s="1" t="str">
        <f>IF(Sales_Fact[[#This Row],[Total_Amount5]]&gt;1000,"High Value","Standard")</f>
        <v>Standard</v>
      </c>
      <c r="N1509" s="1" t="str">
        <f>_xlfn.XLOOKUP(D1509,Product_Dim!$A$2:$A$101,Product_Dim!$B$2:$B$101,"Not Found")</f>
        <v>Women's Denim Jeans</v>
      </c>
      <c r="O1509" s="1" t="str">
        <f>_xlfn.XLOOKUP(D1509,Product_Dim!$A$2:$A$101,Product_Dim!$C$2:$C$101)</f>
        <v>Clothing</v>
      </c>
      <c r="P1509" s="1">
        <f>_xlfn.XLOOKUP(D1509,Product_Dim!$A$2:$A$101,Product_Dim!$H$2:$H$101)</f>
        <v>242.96499999999997</v>
      </c>
      <c r="Q1509" s="1" t="str">
        <f>_xlfn.XLOOKUP(C1509,'Customer_Dim'!$A$2:$A$501,'Customer_Dim'!$I$2:$I$501)</f>
        <v>Platinum</v>
      </c>
      <c r="R1509" s="1" t="str">
        <f>_xlfn.XLOOKUP(C1509,'Customer_Dim'!$A$2:$A$501,'Customer_Dim'!$D$2:$D$501)</f>
        <v>Female</v>
      </c>
      <c r="S1509" s="1" t="str">
        <f>_xlfn.XLOOKUP(C1509,'Customer_Dim'!$A$2:$A$501,'Customer_Dim'!$L$2:$L$501)</f>
        <v>Young</v>
      </c>
      <c r="T1509" s="1" t="str">
        <f>_xlfn.XLOOKUP(E1509,Store_Dim!$A$2:$A$21,Store_Dim!$C$2:$C$21)</f>
        <v>North</v>
      </c>
      <c r="U1509" s="1" t="str">
        <f>_xlfn.XLOOKUP(E1509,Store_Dim!$A$2:$A$21,Store_Dim!$E$2:$E$21)</f>
        <v>Online</v>
      </c>
      <c r="V1509" s="1">
        <f>Table8[[#This Row],[Cost]]*Table8[[#This Row],[Quantity]]</f>
        <v>485.92999999999995</v>
      </c>
      <c r="W1509" s="1">
        <f>Table8[[#This Row],[Total_Amount]]-Table8[[#This Row],[Total Cost]]</f>
        <v>420.57339999999999</v>
      </c>
    </row>
    <row r="1510" spans="1:23" hidden="1" x14ac:dyDescent="0.25">
      <c r="A1510" t="s">
        <v>3352</v>
      </c>
      <c r="B1510" s="3">
        <v>45796</v>
      </c>
      <c r="C1510" t="s">
        <v>1170</v>
      </c>
      <c r="D1510" t="s">
        <v>1689</v>
      </c>
      <c r="E1510" t="s">
        <v>1874</v>
      </c>
      <c r="F1510" s="4">
        <f>IF(ISBLANK(Sales_Fact[[#This Row],[Quantity]]),MEDIAN(Sales_Fact[Quantity]),Sales_Fact[[#This Row],[Quantity]])</f>
        <v>1</v>
      </c>
      <c r="G1510" s="1">
        <f>IF(ISBLANK(Sales_Fact[[#This Row],[Unit_Price]]),MEDIAN(Sales_Fact[Unit_Price]),Sales_Fact[[#This Row],[Unit_Price]])</f>
        <v>994.63</v>
      </c>
      <c r="H1510" s="2">
        <f>IF(ISBLANK(Sales_Fact[[#This Row],[Discount]]),MEDIAN(Sales_Fact[Discount]),Sales_Fact[[#This Row],[Discount]])</f>
        <v>0.28000000000000003</v>
      </c>
      <c r="I1510" t="s">
        <v>1864</v>
      </c>
      <c r="J1510" s="1">
        <f>Sales_Fact[[#This Row],[Quantity2]]*Sales_Fact[[#This Row],[Unit_Price3]]*(1-Sales_Fact[[#This Row],[Discount4]])</f>
        <v>716.1336</v>
      </c>
      <c r="K1510" s="1">
        <f>Sales_Fact[[#This Row],[Quantity2]]*Sales_Fact[[#This Row],[Unit_Price3]]</f>
        <v>994.63</v>
      </c>
      <c r="L1510" s="1">
        <f>Sales_Fact[[#This Row],[Gross Amount]]*Sales_Fact[[#This Row],[Discount4]]</f>
        <v>278.49640000000005</v>
      </c>
      <c r="M1510" s="1" t="str">
        <f>IF(Sales_Fact[[#This Row],[Total_Amount5]]&gt;1000,"High Value","Standard")</f>
        <v>Standard</v>
      </c>
      <c r="N1510" s="1" t="str">
        <f>_xlfn.XLOOKUP(D1510,Product_Dim!$A$2:$A$101,Product_Dim!$B$2:$B$101,"Not Found")</f>
        <v>Men's Winter Jacket</v>
      </c>
      <c r="O1510" s="1" t="str">
        <f>_xlfn.XLOOKUP(D1510,Product_Dim!$A$2:$A$101,Product_Dim!$C$2:$C$101)</f>
        <v>Clothing</v>
      </c>
      <c r="P1510" s="1">
        <f>_xlfn.XLOOKUP(D1510,Product_Dim!$A$2:$A$101,Product_Dim!$H$2:$H$101)</f>
        <v>167.34</v>
      </c>
      <c r="Q1510" s="1" t="str">
        <f>_xlfn.XLOOKUP(C1510,'Customer_Dim'!$A$2:$A$501,'Customer_Dim'!$I$2:$I$501)</f>
        <v>Platinum</v>
      </c>
      <c r="R1510" s="1" t="str">
        <f>_xlfn.XLOOKUP(C1510,'Customer_Dim'!$A$2:$A$501,'Customer_Dim'!$D$2:$D$501)</f>
        <v>Female</v>
      </c>
      <c r="S1510" s="1" t="str">
        <f>_xlfn.XLOOKUP(C1510,'Customer_Dim'!$A$2:$A$501,'Customer_Dim'!$L$2:$L$501)</f>
        <v>Young</v>
      </c>
      <c r="T1510" s="1" t="str">
        <f>_xlfn.XLOOKUP(E1510,Store_Dim!$A$2:$A$21,Store_Dim!$C$2:$C$21)</f>
        <v>South</v>
      </c>
      <c r="U1510" s="1" t="str">
        <f>_xlfn.XLOOKUP(E1510,Store_Dim!$A$2:$A$21,Store_Dim!$E$2:$E$21)</f>
        <v>Online</v>
      </c>
      <c r="V1510" s="1">
        <f>Table8[[#This Row],[Cost]]*Table8[[#This Row],[Quantity]]</f>
        <v>167.34</v>
      </c>
      <c r="W1510" s="1">
        <f>Table8[[#This Row],[Total_Amount]]-Table8[[#This Row],[Total Cost]]</f>
        <v>548.79359999999997</v>
      </c>
    </row>
    <row r="1511" spans="1:23" hidden="1" x14ac:dyDescent="0.25">
      <c r="A1511" t="s">
        <v>2095</v>
      </c>
      <c r="B1511" s="3">
        <v>45224</v>
      </c>
      <c r="C1511" t="s">
        <v>1170</v>
      </c>
      <c r="D1511" t="s">
        <v>1752</v>
      </c>
      <c r="E1511" t="s">
        <v>1866</v>
      </c>
      <c r="F1511" s="4">
        <f>IF(ISBLANK(Sales_Fact[[#This Row],[Quantity]]),MEDIAN(Sales_Fact[Quantity]),Sales_Fact[[#This Row],[Quantity]])</f>
        <v>3</v>
      </c>
      <c r="G1511" s="1">
        <f>IF(ISBLANK(Sales_Fact[[#This Row],[Unit_Price]]),MEDIAN(Sales_Fact[Unit_Price]),Sales_Fact[[#This Row],[Unit_Price]])</f>
        <v>65.569999999999993</v>
      </c>
      <c r="H1511" s="2">
        <f>IF(ISBLANK(Sales_Fact[[#This Row],[Discount]]),MEDIAN(Sales_Fact[Discount]),Sales_Fact[[#This Row],[Discount]])</f>
        <v>0.3</v>
      </c>
      <c r="I1511" t="s">
        <v>1864</v>
      </c>
      <c r="J1511" s="1">
        <f>Sales_Fact[[#This Row],[Quantity2]]*Sales_Fact[[#This Row],[Unit_Price3]]*(1-Sales_Fact[[#This Row],[Discount4]])</f>
        <v>137.69699999999997</v>
      </c>
      <c r="K1511" s="1">
        <f>Sales_Fact[[#This Row],[Quantity2]]*Sales_Fact[[#This Row],[Unit_Price3]]</f>
        <v>196.70999999999998</v>
      </c>
      <c r="L1511" s="1">
        <f>Sales_Fact[[#This Row],[Gross Amount]]*Sales_Fact[[#This Row],[Discount4]]</f>
        <v>59.012999999999991</v>
      </c>
      <c r="M1511" s="1" t="str">
        <f>IF(Sales_Fact[[#This Row],[Total_Amount5]]&gt;1000,"High Value","Standard")</f>
        <v>Standard</v>
      </c>
      <c r="N1511" s="1" t="str">
        <f>_xlfn.XLOOKUP(D1511,Product_Dim!$A$2:$A$101,Product_Dim!$B$2:$B$101,"Not Found")</f>
        <v>Smart LED Light Strip</v>
      </c>
      <c r="O1511" s="1" t="str">
        <f>_xlfn.XLOOKUP(D1511,Product_Dim!$A$2:$A$101,Product_Dim!$C$2:$C$101)</f>
        <v>Electronics</v>
      </c>
      <c r="P1511" s="1">
        <f>_xlfn.XLOOKUP(D1511,Product_Dim!$A$2:$A$101,Product_Dim!$H$2:$H$101)</f>
        <v>349.17</v>
      </c>
      <c r="Q1511" s="1" t="str">
        <f>_xlfn.XLOOKUP(C1511,'Customer_Dim'!$A$2:$A$501,'Customer_Dim'!$I$2:$I$501)</f>
        <v>Platinum</v>
      </c>
      <c r="R1511" s="1" t="str">
        <f>_xlfn.XLOOKUP(C1511,'Customer_Dim'!$A$2:$A$501,'Customer_Dim'!$D$2:$D$501)</f>
        <v>Female</v>
      </c>
      <c r="S1511" s="1" t="str">
        <f>_xlfn.XLOOKUP(C1511,'Customer_Dim'!$A$2:$A$501,'Customer_Dim'!$L$2:$L$501)</f>
        <v>Young</v>
      </c>
      <c r="T1511" s="1" t="str">
        <f>_xlfn.XLOOKUP(E1511,Store_Dim!$A$2:$A$21,Store_Dim!$C$2:$C$21)</f>
        <v>West</v>
      </c>
      <c r="U1511" s="1" t="str">
        <f>_xlfn.XLOOKUP(E1511,Store_Dim!$A$2:$A$21,Store_Dim!$E$2:$E$21)</f>
        <v>Online</v>
      </c>
      <c r="V1511" s="1">
        <f>Table8[[#This Row],[Cost]]*Table8[[#This Row],[Quantity]]</f>
        <v>1047.51</v>
      </c>
      <c r="W1511" s="1">
        <f>Table8[[#This Row],[Total_Amount]]-Table8[[#This Row],[Total Cost]]</f>
        <v>-909.81299999999999</v>
      </c>
    </row>
    <row r="1512" spans="1:23" hidden="1" x14ac:dyDescent="0.25">
      <c r="A1512" t="s">
        <v>3740</v>
      </c>
      <c r="B1512" s="3">
        <v>45635</v>
      </c>
      <c r="C1512" t="s">
        <v>1170</v>
      </c>
      <c r="D1512" t="s">
        <v>1552</v>
      </c>
      <c r="E1512" t="s">
        <v>1909</v>
      </c>
      <c r="F1512" s="4">
        <f>IF(ISBLANK(Sales_Fact[[#This Row],[Quantity]]),MEDIAN(Sales_Fact[Quantity]),Sales_Fact[[#This Row],[Quantity]])</f>
        <v>3</v>
      </c>
      <c r="G1512" s="1">
        <f>IF(ISBLANK(Sales_Fact[[#This Row],[Unit_Price]]),MEDIAN(Sales_Fact[Unit_Price]),Sales_Fact[[#This Row],[Unit_Price]])</f>
        <v>622.98</v>
      </c>
      <c r="H1512" s="2">
        <f>IF(ISBLANK(Sales_Fact[[#This Row],[Discount]]),MEDIAN(Sales_Fact[Discount]),Sales_Fact[[#This Row],[Discount]])</f>
        <v>0.28000000000000003</v>
      </c>
      <c r="I1512" t="s">
        <v>1864</v>
      </c>
      <c r="J1512" s="1">
        <f>Sales_Fact[[#This Row],[Quantity2]]*Sales_Fact[[#This Row],[Unit_Price3]]*(1-Sales_Fact[[#This Row],[Discount4]])</f>
        <v>1345.6368</v>
      </c>
      <c r="K1512" s="1">
        <f>Sales_Fact[[#This Row],[Quantity2]]*Sales_Fact[[#This Row],[Unit_Price3]]</f>
        <v>1868.94</v>
      </c>
      <c r="L1512" s="1">
        <f>Sales_Fact[[#This Row],[Gross Amount]]*Sales_Fact[[#This Row],[Discount4]]</f>
        <v>523.30320000000006</v>
      </c>
      <c r="M1512" s="1" t="str">
        <f>IF(Sales_Fact[[#This Row],[Total_Amount5]]&gt;1000,"High Value","Standard")</f>
        <v>High Value</v>
      </c>
      <c r="N1512" s="1" t="str">
        <f>_xlfn.XLOOKUP(D1512,Product_Dim!$A$2:$A$101,Product_Dim!$B$2:$B$101,"Not Found")</f>
        <v>Men's Graphic T-Shirt</v>
      </c>
      <c r="O1512" s="1" t="str">
        <f>_xlfn.XLOOKUP(D1512,Product_Dim!$A$2:$A$101,Product_Dim!$C$2:$C$101)</f>
        <v>Clothing</v>
      </c>
      <c r="P1512" s="1">
        <f>_xlfn.XLOOKUP(D1512,Product_Dim!$A$2:$A$101,Product_Dim!$H$2:$H$101)</f>
        <v>342.56</v>
      </c>
      <c r="Q1512" s="1" t="str">
        <f>_xlfn.XLOOKUP(C1512,'Customer_Dim'!$A$2:$A$501,'Customer_Dim'!$I$2:$I$501)</f>
        <v>Platinum</v>
      </c>
      <c r="R1512" s="1" t="str">
        <f>_xlfn.XLOOKUP(C1512,'Customer_Dim'!$A$2:$A$501,'Customer_Dim'!$D$2:$D$501)</f>
        <v>Female</v>
      </c>
      <c r="S1512" s="1" t="str">
        <f>_xlfn.XLOOKUP(C1512,'Customer_Dim'!$A$2:$A$501,'Customer_Dim'!$L$2:$L$501)</f>
        <v>Young</v>
      </c>
      <c r="T1512" s="1" t="str">
        <f>_xlfn.XLOOKUP(E1512,Store_Dim!$A$2:$A$21,Store_Dim!$C$2:$C$21)</f>
        <v>South</v>
      </c>
      <c r="U1512" s="1" t="str">
        <f>_xlfn.XLOOKUP(E1512,Store_Dim!$A$2:$A$21,Store_Dim!$E$2:$E$21)</f>
        <v>Outlet</v>
      </c>
      <c r="V1512" s="1">
        <f>Table8[[#This Row],[Cost]]*Table8[[#This Row],[Quantity]]</f>
        <v>1027.68</v>
      </c>
      <c r="W1512" s="1">
        <f>Table8[[#This Row],[Total_Amount]]-Table8[[#This Row],[Total Cost]]</f>
        <v>317.95679999999993</v>
      </c>
    </row>
    <row r="1513" spans="1:23" hidden="1" x14ac:dyDescent="0.25">
      <c r="A1513" t="s">
        <v>3302</v>
      </c>
      <c r="B1513" s="3">
        <v>45394</v>
      </c>
      <c r="C1513" t="s">
        <v>1170</v>
      </c>
      <c r="D1513" t="s">
        <v>1644</v>
      </c>
      <c r="E1513" t="s">
        <v>1892</v>
      </c>
      <c r="F1513" s="4">
        <f>IF(ISBLANK(Sales_Fact[[#This Row],[Quantity]]),MEDIAN(Sales_Fact[Quantity]),Sales_Fact[[#This Row],[Quantity]])</f>
        <v>1</v>
      </c>
      <c r="G1513" s="1">
        <f>IF(ISBLANK(Sales_Fact[[#This Row],[Unit_Price]]),MEDIAN(Sales_Fact[Unit_Price]),Sales_Fact[[#This Row],[Unit_Price]])</f>
        <v>170.68</v>
      </c>
      <c r="H1513" s="2">
        <f>IF(ISBLANK(Sales_Fact[[#This Row],[Discount]]),MEDIAN(Sales_Fact[Discount]),Sales_Fact[[#This Row],[Discount]])</f>
        <v>0.13</v>
      </c>
      <c r="I1513" t="s">
        <v>1868</v>
      </c>
      <c r="J1513" s="1">
        <f>Sales_Fact[[#This Row],[Quantity2]]*Sales_Fact[[#This Row],[Unit_Price3]]*(1-Sales_Fact[[#This Row],[Discount4]])</f>
        <v>148.49160000000001</v>
      </c>
      <c r="K1513" s="1">
        <f>Sales_Fact[[#This Row],[Quantity2]]*Sales_Fact[[#This Row],[Unit_Price3]]</f>
        <v>170.68</v>
      </c>
      <c r="L1513" s="1">
        <f>Sales_Fact[[#This Row],[Gross Amount]]*Sales_Fact[[#This Row],[Discount4]]</f>
        <v>22.188400000000001</v>
      </c>
      <c r="M1513" s="1" t="str">
        <f>IF(Sales_Fact[[#This Row],[Total_Amount5]]&gt;1000,"High Value","Standard")</f>
        <v>Standard</v>
      </c>
      <c r="N1513" s="1" t="str">
        <f>_xlfn.XLOOKUP(D1513,Product_Dim!$A$2:$A$101,Product_Dim!$B$2:$B$101,"Not Found")</f>
        <v>Basketball</v>
      </c>
      <c r="O1513" s="1" t="str">
        <f>_xlfn.XLOOKUP(D1513,Product_Dim!$A$2:$A$101,Product_Dim!$C$2:$C$101)</f>
        <v>Sports</v>
      </c>
      <c r="P1513" s="1">
        <f>_xlfn.XLOOKUP(D1513,Product_Dim!$A$2:$A$101,Product_Dim!$H$2:$H$101)</f>
        <v>204.39</v>
      </c>
      <c r="Q1513" s="1" t="str">
        <f>_xlfn.XLOOKUP(C1513,'Customer_Dim'!$A$2:$A$501,'Customer_Dim'!$I$2:$I$501)</f>
        <v>Platinum</v>
      </c>
      <c r="R1513" s="1" t="str">
        <f>_xlfn.XLOOKUP(C1513,'Customer_Dim'!$A$2:$A$501,'Customer_Dim'!$D$2:$D$501)</f>
        <v>Female</v>
      </c>
      <c r="S1513" s="1" t="str">
        <f>_xlfn.XLOOKUP(C1513,'Customer_Dim'!$A$2:$A$501,'Customer_Dim'!$L$2:$L$501)</f>
        <v>Young</v>
      </c>
      <c r="T1513" s="1" t="str">
        <f>_xlfn.XLOOKUP(E1513,Store_Dim!$A$2:$A$21,Store_Dim!$C$2:$C$21)</f>
        <v>East</v>
      </c>
      <c r="U1513" s="1" t="str">
        <f>_xlfn.XLOOKUP(E1513,Store_Dim!$A$2:$A$21,Store_Dim!$E$2:$E$21)</f>
        <v>Online</v>
      </c>
      <c r="V1513" s="1">
        <f>Table8[[#This Row],[Cost]]*Table8[[#This Row],[Quantity]]</f>
        <v>204.39</v>
      </c>
      <c r="W1513" s="1">
        <f>Table8[[#This Row],[Total_Amount]]-Table8[[#This Row],[Total Cost]]</f>
        <v>-55.898399999999981</v>
      </c>
    </row>
    <row r="1514" spans="1:23" hidden="1" x14ac:dyDescent="0.25">
      <c r="A1514" t="s">
        <v>3734</v>
      </c>
      <c r="B1514" s="3">
        <v>45752</v>
      </c>
      <c r="C1514" t="s">
        <v>1170</v>
      </c>
      <c r="D1514" t="s">
        <v>1556</v>
      </c>
      <c r="E1514" t="s">
        <v>1866</v>
      </c>
      <c r="F1514" s="4">
        <f>IF(ISBLANK(Sales_Fact[[#This Row],[Quantity]]),MEDIAN(Sales_Fact[Quantity]),Sales_Fact[[#This Row],[Quantity]])</f>
        <v>4</v>
      </c>
      <c r="G1514" s="1">
        <f>IF(ISBLANK(Sales_Fact[[#This Row],[Unit_Price]]),MEDIAN(Sales_Fact[Unit_Price]),Sales_Fact[[#This Row],[Unit_Price]])</f>
        <v>797.83</v>
      </c>
      <c r="H1514" s="2">
        <f>IF(ISBLANK(Sales_Fact[[#This Row],[Discount]]),MEDIAN(Sales_Fact[Discount]),Sales_Fact[[#This Row],[Discount]])</f>
        <v>0.08</v>
      </c>
      <c r="I1514" t="s">
        <v>1861</v>
      </c>
      <c r="J1514" s="1">
        <f>Sales_Fact[[#This Row],[Quantity2]]*Sales_Fact[[#This Row],[Unit_Price3]]*(1-Sales_Fact[[#This Row],[Discount4]])</f>
        <v>2936.0144000000005</v>
      </c>
      <c r="K1514" s="1">
        <f>Sales_Fact[[#This Row],[Quantity2]]*Sales_Fact[[#This Row],[Unit_Price3]]</f>
        <v>3191.32</v>
      </c>
      <c r="L1514" s="1">
        <f>Sales_Fact[[#This Row],[Gross Amount]]*Sales_Fact[[#This Row],[Discount4]]</f>
        <v>255.30560000000003</v>
      </c>
      <c r="M1514" s="1" t="str">
        <f>IF(Sales_Fact[[#This Row],[Total_Amount5]]&gt;1000,"High Value","Standard")</f>
        <v>High Value</v>
      </c>
      <c r="N1514" s="1" t="str">
        <f>_xlfn.XLOOKUP(D1514,Product_Dim!$A$2:$A$101,Product_Dim!$B$2:$B$101,"Not Found")</f>
        <v>Women's Casual Hoodie</v>
      </c>
      <c r="O1514" s="1" t="str">
        <f>_xlfn.XLOOKUP(D1514,Product_Dim!$A$2:$A$101,Product_Dim!$C$2:$C$101)</f>
        <v>Clothing</v>
      </c>
      <c r="P1514" s="1">
        <f>_xlfn.XLOOKUP(D1514,Product_Dim!$A$2:$A$101,Product_Dim!$H$2:$H$101)</f>
        <v>242.96499999999997</v>
      </c>
      <c r="Q1514" s="1" t="str">
        <f>_xlfn.XLOOKUP(C1514,'Customer_Dim'!$A$2:$A$501,'Customer_Dim'!$I$2:$I$501)</f>
        <v>Platinum</v>
      </c>
      <c r="R1514" s="1" t="str">
        <f>_xlfn.XLOOKUP(C1514,'Customer_Dim'!$A$2:$A$501,'Customer_Dim'!$D$2:$D$501)</f>
        <v>Female</v>
      </c>
      <c r="S1514" s="1" t="str">
        <f>_xlfn.XLOOKUP(C1514,'Customer_Dim'!$A$2:$A$501,'Customer_Dim'!$L$2:$L$501)</f>
        <v>Young</v>
      </c>
      <c r="T1514" s="1" t="str">
        <f>_xlfn.XLOOKUP(E1514,Store_Dim!$A$2:$A$21,Store_Dim!$C$2:$C$21)</f>
        <v>West</v>
      </c>
      <c r="U1514" s="1" t="str">
        <f>_xlfn.XLOOKUP(E1514,Store_Dim!$A$2:$A$21,Store_Dim!$E$2:$E$21)</f>
        <v>Online</v>
      </c>
      <c r="V1514" s="1">
        <f>Table8[[#This Row],[Cost]]*Table8[[#This Row],[Quantity]]</f>
        <v>971.8599999999999</v>
      </c>
      <c r="W1514" s="1">
        <f>Table8[[#This Row],[Total_Amount]]-Table8[[#This Row],[Total Cost]]</f>
        <v>1964.1544000000006</v>
      </c>
    </row>
    <row r="1515" spans="1:23" hidden="1" x14ac:dyDescent="0.25">
      <c r="A1515" t="s">
        <v>3309</v>
      </c>
      <c r="B1515" s="3">
        <v>45936</v>
      </c>
      <c r="C1515" t="s">
        <v>1170</v>
      </c>
      <c r="D1515" t="s">
        <v>1686</v>
      </c>
      <c r="E1515" t="s">
        <v>1901</v>
      </c>
      <c r="F1515" s="4">
        <f>IF(ISBLANK(Sales_Fact[[#This Row],[Quantity]]),MEDIAN(Sales_Fact[Quantity]),Sales_Fact[[#This Row],[Quantity]])</f>
        <v>1</v>
      </c>
      <c r="G1515" s="1">
        <f>IF(ISBLANK(Sales_Fact[[#This Row],[Unit_Price]]),MEDIAN(Sales_Fact[Unit_Price]),Sales_Fact[[#This Row],[Unit_Price]])</f>
        <v>372.75</v>
      </c>
      <c r="H1515" s="2">
        <f>IF(ISBLANK(Sales_Fact[[#This Row],[Discount]]),MEDIAN(Sales_Fact[Discount]),Sales_Fact[[#This Row],[Discount]])</f>
        <v>0.12</v>
      </c>
      <c r="I1515" t="s">
        <v>1861</v>
      </c>
      <c r="J1515" s="1">
        <f>Sales_Fact[[#This Row],[Quantity2]]*Sales_Fact[[#This Row],[Unit_Price3]]*(1-Sales_Fact[[#This Row],[Discount4]])</f>
        <v>328.02</v>
      </c>
      <c r="K1515" s="1">
        <f>Sales_Fact[[#This Row],[Quantity2]]*Sales_Fact[[#This Row],[Unit_Price3]]</f>
        <v>372.75</v>
      </c>
      <c r="L1515" s="1">
        <f>Sales_Fact[[#This Row],[Gross Amount]]*Sales_Fact[[#This Row],[Discount4]]</f>
        <v>44.73</v>
      </c>
      <c r="M1515" s="1" t="str">
        <f>IF(Sales_Fact[[#This Row],[Total_Amount5]]&gt;1000,"High Value","Standard")</f>
        <v>Standard</v>
      </c>
      <c r="N1515" s="1" t="str">
        <f>_xlfn.XLOOKUP(D1515,Product_Dim!$A$2:$A$101,Product_Dim!$B$2:$B$101,"Not Found")</f>
        <v>High-Grip Football</v>
      </c>
      <c r="O1515" s="1" t="str">
        <f>_xlfn.XLOOKUP(D1515,Product_Dim!$A$2:$A$101,Product_Dim!$C$2:$C$101)</f>
        <v>Sports</v>
      </c>
      <c r="P1515" s="1">
        <f>_xlfn.XLOOKUP(D1515,Product_Dim!$A$2:$A$101,Product_Dim!$H$2:$H$101)</f>
        <v>318.91000000000003</v>
      </c>
      <c r="Q1515" s="1" t="str">
        <f>_xlfn.XLOOKUP(C1515,'Customer_Dim'!$A$2:$A$501,'Customer_Dim'!$I$2:$I$501)</f>
        <v>Platinum</v>
      </c>
      <c r="R1515" s="1" t="str">
        <f>_xlfn.XLOOKUP(C1515,'Customer_Dim'!$A$2:$A$501,'Customer_Dim'!$D$2:$D$501)</f>
        <v>Female</v>
      </c>
      <c r="S1515" s="1" t="str">
        <f>_xlfn.XLOOKUP(C1515,'Customer_Dim'!$A$2:$A$501,'Customer_Dim'!$L$2:$L$501)</f>
        <v>Young</v>
      </c>
      <c r="T1515" s="1" t="str">
        <f>_xlfn.XLOOKUP(E1515,Store_Dim!$A$2:$A$21,Store_Dim!$C$2:$C$21)</f>
        <v>East</v>
      </c>
      <c r="U1515" s="1" t="str">
        <f>_xlfn.XLOOKUP(E1515,Store_Dim!$A$2:$A$21,Store_Dim!$E$2:$E$21)</f>
        <v>Online</v>
      </c>
      <c r="V1515" s="1">
        <f>Table8[[#This Row],[Cost]]*Table8[[#This Row],[Quantity]]</f>
        <v>318.91000000000003</v>
      </c>
      <c r="W1515" s="1">
        <f>Table8[[#This Row],[Total_Amount]]-Table8[[#This Row],[Total Cost]]</f>
        <v>9.1099999999999568</v>
      </c>
    </row>
    <row r="1516" spans="1:23" hidden="1" x14ac:dyDescent="0.25">
      <c r="A1516" t="s">
        <v>3136</v>
      </c>
      <c r="B1516" s="3">
        <v>45267</v>
      </c>
      <c r="C1516" t="s">
        <v>1170</v>
      </c>
      <c r="D1516" t="s">
        <v>1842</v>
      </c>
      <c r="E1516" t="s">
        <v>1872</v>
      </c>
      <c r="F1516" s="4">
        <f>IF(ISBLANK(Sales_Fact[[#This Row],[Quantity]]),MEDIAN(Sales_Fact[Quantity]),Sales_Fact[[#This Row],[Quantity]])</f>
        <v>1</v>
      </c>
      <c r="G1516" s="1">
        <f>IF(ISBLANK(Sales_Fact[[#This Row],[Unit_Price]]),MEDIAN(Sales_Fact[Unit_Price]),Sales_Fact[[#This Row],[Unit_Price]])</f>
        <v>994.18</v>
      </c>
      <c r="H1516" s="2">
        <f>IF(ISBLANK(Sales_Fact[[#This Row],[Discount]]),MEDIAN(Sales_Fact[Discount]),Sales_Fact[[#This Row],[Discount]])</f>
        <v>0.05</v>
      </c>
      <c r="I1516" t="s">
        <v>1864</v>
      </c>
      <c r="J1516" s="1">
        <f>Sales_Fact[[#This Row],[Quantity2]]*Sales_Fact[[#This Row],[Unit_Price3]]*(1-Sales_Fact[[#This Row],[Discount4]])</f>
        <v>944.47099999999989</v>
      </c>
      <c r="K1516" s="1">
        <f>Sales_Fact[[#This Row],[Quantity2]]*Sales_Fact[[#This Row],[Unit_Price3]]</f>
        <v>994.18</v>
      </c>
      <c r="L1516" s="1">
        <f>Sales_Fact[[#This Row],[Gross Amount]]*Sales_Fact[[#This Row],[Discount4]]</f>
        <v>49.709000000000003</v>
      </c>
      <c r="M1516" s="1" t="str">
        <f>IF(Sales_Fact[[#This Row],[Total_Amount5]]&gt;1000,"High Value","Standard")</f>
        <v>Standard</v>
      </c>
      <c r="N1516" s="1" t="str">
        <f>_xlfn.XLOOKUP(D1516,Product_Dim!$A$2:$A$101,Product_Dim!$B$2:$B$101,"Not Found")</f>
        <v>Cricket Bat</v>
      </c>
      <c r="O1516" s="1" t="str">
        <f>_xlfn.XLOOKUP(D1516,Product_Dim!$A$2:$A$101,Product_Dim!$C$2:$C$101)</f>
        <v>Sports</v>
      </c>
      <c r="P1516" s="1">
        <f>_xlfn.XLOOKUP(D1516,Product_Dim!$A$2:$A$101,Product_Dim!$H$2:$H$101)</f>
        <v>245.98</v>
      </c>
      <c r="Q1516" s="1" t="str">
        <f>_xlfn.XLOOKUP(C1516,'Customer_Dim'!$A$2:$A$501,'Customer_Dim'!$I$2:$I$501)</f>
        <v>Platinum</v>
      </c>
      <c r="R1516" s="1" t="str">
        <f>_xlfn.XLOOKUP(C1516,'Customer_Dim'!$A$2:$A$501,'Customer_Dim'!$D$2:$D$501)</f>
        <v>Female</v>
      </c>
      <c r="S1516" s="1" t="str">
        <f>_xlfn.XLOOKUP(C1516,'Customer_Dim'!$A$2:$A$501,'Customer_Dim'!$L$2:$L$501)</f>
        <v>Young</v>
      </c>
      <c r="T1516" s="1" t="str">
        <f>_xlfn.XLOOKUP(E1516,Store_Dim!$A$2:$A$21,Store_Dim!$C$2:$C$21)</f>
        <v>South</v>
      </c>
      <c r="U1516" s="1" t="str">
        <f>_xlfn.XLOOKUP(E1516,Store_Dim!$A$2:$A$21,Store_Dim!$E$2:$E$21)</f>
        <v>Online</v>
      </c>
      <c r="V1516" s="1">
        <f>Table8[[#This Row],[Cost]]*Table8[[#This Row],[Quantity]]</f>
        <v>245.98</v>
      </c>
      <c r="W1516" s="1">
        <f>Table8[[#This Row],[Total_Amount]]-Table8[[#This Row],[Total Cost]]</f>
        <v>698.49099999999987</v>
      </c>
    </row>
    <row r="1517" spans="1:23" hidden="1" x14ac:dyDescent="0.25">
      <c r="A1517" t="s">
        <v>2234</v>
      </c>
      <c r="B1517" s="3">
        <v>45489</v>
      </c>
      <c r="C1517" t="s">
        <v>1173</v>
      </c>
      <c r="D1517" t="s">
        <v>1701</v>
      </c>
      <c r="E1517" t="s">
        <v>1860</v>
      </c>
      <c r="F1517" s="4">
        <f>IF(ISBLANK(Sales_Fact[[#This Row],[Quantity]]),MEDIAN(Sales_Fact[Quantity]),Sales_Fact[[#This Row],[Quantity]])</f>
        <v>1</v>
      </c>
      <c r="G1517" s="1">
        <f>IF(ISBLANK(Sales_Fact[[#This Row],[Unit_Price]]),MEDIAN(Sales_Fact[Unit_Price]),Sales_Fact[[#This Row],[Unit_Price]])</f>
        <v>136.12</v>
      </c>
      <c r="H1517" s="2">
        <f>IF(ISBLANK(Sales_Fact[[#This Row],[Discount]]),MEDIAN(Sales_Fact[Discount]),Sales_Fact[[#This Row],[Discount]])</f>
        <v>7.0000000000000007E-2</v>
      </c>
      <c r="I1517" t="s">
        <v>1861</v>
      </c>
      <c r="J1517" s="1">
        <f>Sales_Fact[[#This Row],[Quantity2]]*Sales_Fact[[#This Row],[Unit_Price3]]*(1-Sales_Fact[[#This Row],[Discount4]])</f>
        <v>126.5916</v>
      </c>
      <c r="K1517" s="1">
        <f>Sales_Fact[[#This Row],[Quantity2]]*Sales_Fact[[#This Row],[Unit_Price3]]</f>
        <v>136.12</v>
      </c>
      <c r="L1517" s="1">
        <f>Sales_Fact[[#This Row],[Gross Amount]]*Sales_Fact[[#This Row],[Discount4]]</f>
        <v>9.5284000000000013</v>
      </c>
      <c r="M1517" s="1" t="str">
        <f>IF(Sales_Fact[[#This Row],[Total_Amount5]]&gt;1000,"High Value","Standard")</f>
        <v>Standard</v>
      </c>
      <c r="N1517" s="1" t="str">
        <f>_xlfn.XLOOKUP(D1517,Product_Dim!$A$2:$A$101,Product_Dim!$B$2:$B$101,"Not Found")</f>
        <v>Boxing Hand Wraps</v>
      </c>
      <c r="O1517" s="1" t="str">
        <f>_xlfn.XLOOKUP(D1517,Product_Dim!$A$2:$A$101,Product_Dim!$C$2:$C$101)</f>
        <v>Sports</v>
      </c>
      <c r="P1517" s="1">
        <f>_xlfn.XLOOKUP(D1517,Product_Dim!$A$2:$A$101,Product_Dim!$H$2:$H$101)</f>
        <v>190.29</v>
      </c>
      <c r="Q1517" s="1" t="str">
        <f>_xlfn.XLOOKUP(C1517,'Customer_Dim'!$A$2:$A$501,'Customer_Dim'!$I$2:$I$501)</f>
        <v>Bronze</v>
      </c>
      <c r="R1517" s="1" t="str">
        <f>_xlfn.XLOOKUP(C1517,'Customer_Dim'!$A$2:$A$501,'Customer_Dim'!$D$2:$D$501)</f>
        <v>Male</v>
      </c>
      <c r="S1517" s="1" t="str">
        <f>_xlfn.XLOOKUP(C1517,'Customer_Dim'!$A$2:$A$501,'Customer_Dim'!$L$2:$L$501)</f>
        <v>Young</v>
      </c>
      <c r="T1517" s="1" t="str">
        <f>_xlfn.XLOOKUP(E1517,Store_Dim!$A$2:$A$21,Store_Dim!$C$2:$C$21)</f>
        <v>North</v>
      </c>
      <c r="U1517" s="1" t="str">
        <f>_xlfn.XLOOKUP(E1517,Store_Dim!$A$2:$A$21,Store_Dim!$E$2:$E$21)</f>
        <v>Outlet</v>
      </c>
      <c r="V1517" s="1">
        <f>Table8[[#This Row],[Cost]]*Table8[[#This Row],[Quantity]]</f>
        <v>190.29</v>
      </c>
      <c r="W1517" s="1">
        <f>Table8[[#This Row],[Total_Amount]]-Table8[[#This Row],[Total Cost]]</f>
        <v>-63.698399999999992</v>
      </c>
    </row>
    <row r="1518" spans="1:23" hidden="1" x14ac:dyDescent="0.25">
      <c r="A1518" t="s">
        <v>1952</v>
      </c>
      <c r="B1518" s="3">
        <v>45270</v>
      </c>
      <c r="C1518" t="s">
        <v>1173</v>
      </c>
      <c r="D1518" t="s">
        <v>1767</v>
      </c>
      <c r="E1518" t="s">
        <v>1901</v>
      </c>
      <c r="F1518" s="4">
        <f>IF(ISBLANK(Sales_Fact[[#This Row],[Quantity]]),MEDIAN(Sales_Fact[Quantity]),Sales_Fact[[#This Row],[Quantity]])</f>
        <v>3</v>
      </c>
      <c r="G1518" s="1">
        <f>IF(ISBLANK(Sales_Fact[[#This Row],[Unit_Price]]),MEDIAN(Sales_Fact[Unit_Price]),Sales_Fact[[#This Row],[Unit_Price]])</f>
        <v>634.45000000000005</v>
      </c>
      <c r="H1518" s="2">
        <f>IF(ISBLANK(Sales_Fact[[#This Row],[Discount]]),MEDIAN(Sales_Fact[Discount]),Sales_Fact[[#This Row],[Discount]])</f>
        <v>0.17</v>
      </c>
      <c r="I1518" t="s">
        <v>1861</v>
      </c>
      <c r="J1518" s="1">
        <f>Sales_Fact[[#This Row],[Quantity2]]*Sales_Fact[[#This Row],[Unit_Price3]]*(1-Sales_Fact[[#This Row],[Discount4]])</f>
        <v>1579.7805000000001</v>
      </c>
      <c r="K1518" s="1">
        <f>Sales_Fact[[#This Row],[Quantity2]]*Sales_Fact[[#This Row],[Unit_Price3]]</f>
        <v>1903.3500000000001</v>
      </c>
      <c r="L1518" s="1">
        <f>Sales_Fact[[#This Row],[Gross Amount]]*Sales_Fact[[#This Row],[Discount4]]</f>
        <v>323.56950000000006</v>
      </c>
      <c r="M1518" s="1" t="str">
        <f>IF(Sales_Fact[[#This Row],[Total_Amount5]]&gt;1000,"High Value","Standard")</f>
        <v>High Value</v>
      </c>
      <c r="N1518" s="1" t="str">
        <f>_xlfn.XLOOKUP(D1518,Product_Dim!$A$2:$A$101,Product_Dim!$B$2:$B$101,"Not Found")</f>
        <v>Professional Jump Rope</v>
      </c>
      <c r="O1518" s="1" t="str">
        <f>_xlfn.XLOOKUP(D1518,Product_Dim!$A$2:$A$101,Product_Dim!$C$2:$C$101)</f>
        <v>Sports</v>
      </c>
      <c r="P1518" s="1">
        <f>_xlfn.XLOOKUP(D1518,Product_Dim!$A$2:$A$101,Product_Dim!$H$2:$H$101)</f>
        <v>477.61</v>
      </c>
      <c r="Q1518" s="1" t="str">
        <f>_xlfn.XLOOKUP(C1518,'Customer_Dim'!$A$2:$A$501,'Customer_Dim'!$I$2:$I$501)</f>
        <v>Bronze</v>
      </c>
      <c r="R1518" s="1" t="str">
        <f>_xlfn.XLOOKUP(C1518,'Customer_Dim'!$A$2:$A$501,'Customer_Dim'!$D$2:$D$501)</f>
        <v>Male</v>
      </c>
      <c r="S1518" s="1" t="str">
        <f>_xlfn.XLOOKUP(C1518,'Customer_Dim'!$A$2:$A$501,'Customer_Dim'!$L$2:$L$501)</f>
        <v>Young</v>
      </c>
      <c r="T1518" s="1" t="str">
        <f>_xlfn.XLOOKUP(E1518,Store_Dim!$A$2:$A$21,Store_Dim!$C$2:$C$21)</f>
        <v>East</v>
      </c>
      <c r="U1518" s="1" t="str">
        <f>_xlfn.XLOOKUP(E1518,Store_Dim!$A$2:$A$21,Store_Dim!$E$2:$E$21)</f>
        <v>Online</v>
      </c>
      <c r="V1518" s="1">
        <f>Table8[[#This Row],[Cost]]*Table8[[#This Row],[Quantity]]</f>
        <v>1432.83</v>
      </c>
      <c r="W1518" s="1">
        <f>Table8[[#This Row],[Total_Amount]]-Table8[[#This Row],[Total Cost]]</f>
        <v>146.95050000000015</v>
      </c>
    </row>
    <row r="1519" spans="1:23" hidden="1" x14ac:dyDescent="0.25">
      <c r="A1519" t="s">
        <v>2161</v>
      </c>
      <c r="B1519" s="3">
        <v>45932</v>
      </c>
      <c r="C1519" t="s">
        <v>1173</v>
      </c>
      <c r="D1519" t="s">
        <v>1713</v>
      </c>
      <c r="E1519" t="s">
        <v>1881</v>
      </c>
      <c r="F1519" s="4">
        <f>IF(ISBLANK(Sales_Fact[[#This Row],[Quantity]]),MEDIAN(Sales_Fact[Quantity]),Sales_Fact[[#This Row],[Quantity]])</f>
        <v>4</v>
      </c>
      <c r="G1519" s="1">
        <f>IF(ISBLANK(Sales_Fact[[#This Row],[Unit_Price]]),MEDIAN(Sales_Fact[Unit_Price]),Sales_Fact[[#This Row],[Unit_Price]])</f>
        <v>179.62</v>
      </c>
      <c r="H1519" s="2">
        <f>IF(ISBLANK(Sales_Fact[[#This Row],[Discount]]),MEDIAN(Sales_Fact[Discount]),Sales_Fact[[#This Row],[Discount]])</f>
        <v>0.05</v>
      </c>
      <c r="I1519" t="s">
        <v>1864</v>
      </c>
      <c r="J1519" s="1">
        <f>Sales_Fact[[#This Row],[Quantity2]]*Sales_Fact[[#This Row],[Unit_Price3]]*(1-Sales_Fact[[#This Row],[Discount4]])</f>
        <v>682.55600000000004</v>
      </c>
      <c r="K1519" s="1">
        <f>Sales_Fact[[#This Row],[Quantity2]]*Sales_Fact[[#This Row],[Unit_Price3]]</f>
        <v>718.48</v>
      </c>
      <c r="L1519" s="1">
        <f>Sales_Fact[[#This Row],[Gross Amount]]*Sales_Fact[[#This Row],[Discount4]]</f>
        <v>35.923999999999999</v>
      </c>
      <c r="M1519" s="1" t="str">
        <f>IF(Sales_Fact[[#This Row],[Total_Amount5]]&gt;1000,"High Value","Standard")</f>
        <v>Standard</v>
      </c>
      <c r="N1519" s="1" t="str">
        <f>_xlfn.XLOOKUP(D1519,Product_Dim!$A$2:$A$101,Product_Dim!$B$2:$B$101,"Not Found")</f>
        <v>Sports Stopwatch Pro</v>
      </c>
      <c r="O1519" s="1" t="str">
        <f>_xlfn.XLOOKUP(D1519,Product_Dim!$A$2:$A$101,Product_Dim!$C$2:$C$101)</f>
        <v>Sports</v>
      </c>
      <c r="P1519" s="1">
        <f>_xlfn.XLOOKUP(D1519,Product_Dim!$A$2:$A$101,Product_Dim!$H$2:$H$101)</f>
        <v>434.84</v>
      </c>
      <c r="Q1519" s="1" t="str">
        <f>_xlfn.XLOOKUP(C1519,'Customer_Dim'!$A$2:$A$501,'Customer_Dim'!$I$2:$I$501)</f>
        <v>Bronze</v>
      </c>
      <c r="R1519" s="1" t="str">
        <f>_xlfn.XLOOKUP(C1519,'Customer_Dim'!$A$2:$A$501,'Customer_Dim'!$D$2:$D$501)</f>
        <v>Male</v>
      </c>
      <c r="S1519" s="1" t="str">
        <f>_xlfn.XLOOKUP(C1519,'Customer_Dim'!$A$2:$A$501,'Customer_Dim'!$L$2:$L$501)</f>
        <v>Young</v>
      </c>
      <c r="T1519" s="1" t="str">
        <f>_xlfn.XLOOKUP(E1519,Store_Dim!$A$2:$A$21,Store_Dim!$C$2:$C$21)</f>
        <v>South</v>
      </c>
      <c r="U1519" s="1" t="str">
        <f>_xlfn.XLOOKUP(E1519,Store_Dim!$A$2:$A$21,Store_Dim!$E$2:$E$21)</f>
        <v>Outlet</v>
      </c>
      <c r="V1519" s="1">
        <f>Table8[[#This Row],[Cost]]*Table8[[#This Row],[Quantity]]</f>
        <v>1739.36</v>
      </c>
      <c r="W1519" s="1">
        <f>Table8[[#This Row],[Total_Amount]]-Table8[[#This Row],[Total Cost]]</f>
        <v>-1056.8039999999999</v>
      </c>
    </row>
    <row r="1520" spans="1:23" hidden="1" x14ac:dyDescent="0.25">
      <c r="A1520" t="s">
        <v>2787</v>
      </c>
      <c r="B1520" s="3">
        <v>45456</v>
      </c>
      <c r="C1520" t="s">
        <v>1173</v>
      </c>
      <c r="D1520" t="s">
        <v>1809</v>
      </c>
      <c r="E1520" t="s">
        <v>1904</v>
      </c>
      <c r="F1520" s="4">
        <f>IF(ISBLANK(Sales_Fact[[#This Row],[Quantity]]),MEDIAN(Sales_Fact[Quantity]),Sales_Fact[[#This Row],[Quantity]])</f>
        <v>4</v>
      </c>
      <c r="G1520" s="1">
        <f>IF(ISBLANK(Sales_Fact[[#This Row],[Unit_Price]]),MEDIAN(Sales_Fact[Unit_Price]),Sales_Fact[[#This Row],[Unit_Price]])</f>
        <v>558.83000000000004</v>
      </c>
      <c r="H1520" s="2">
        <f>IF(ISBLANK(Sales_Fact[[#This Row],[Discount]]),MEDIAN(Sales_Fact[Discount]),Sales_Fact[[#This Row],[Discount]])</f>
        <v>0.16</v>
      </c>
      <c r="I1520" t="s">
        <v>1868</v>
      </c>
      <c r="J1520" s="1">
        <f>Sales_Fact[[#This Row],[Quantity2]]*Sales_Fact[[#This Row],[Unit_Price3]]*(1-Sales_Fact[[#This Row],[Discount4]])</f>
        <v>1877.6688000000001</v>
      </c>
      <c r="K1520" s="1">
        <f>Sales_Fact[[#This Row],[Quantity2]]*Sales_Fact[[#This Row],[Unit_Price3]]</f>
        <v>2235.3200000000002</v>
      </c>
      <c r="L1520" s="1">
        <f>Sales_Fact[[#This Row],[Gross Amount]]*Sales_Fact[[#This Row],[Discount4]]</f>
        <v>357.65120000000002</v>
      </c>
      <c r="M1520" s="1" t="str">
        <f>IF(Sales_Fact[[#This Row],[Total_Amount5]]&gt;1000,"High Value","Standard")</f>
        <v>High Value</v>
      </c>
      <c r="N1520" s="1" t="str">
        <f>_xlfn.XLOOKUP(D1520,Product_Dim!$A$2:$A$101,Product_Dim!$B$2:$B$101,"Not Found")</f>
        <v>Kitchen Cutting Board</v>
      </c>
      <c r="O1520" s="1" t="str">
        <f>_xlfn.XLOOKUP(D1520,Product_Dim!$A$2:$A$101,Product_Dim!$C$2:$C$101)</f>
        <v>Home</v>
      </c>
      <c r="P1520" s="1">
        <f>_xlfn.XLOOKUP(D1520,Product_Dim!$A$2:$A$101,Product_Dim!$H$2:$H$101)</f>
        <v>176.07</v>
      </c>
      <c r="Q1520" s="1" t="str">
        <f>_xlfn.XLOOKUP(C1520,'Customer_Dim'!$A$2:$A$501,'Customer_Dim'!$I$2:$I$501)</f>
        <v>Bronze</v>
      </c>
      <c r="R1520" s="1" t="str">
        <f>_xlfn.XLOOKUP(C1520,'Customer_Dim'!$A$2:$A$501,'Customer_Dim'!$D$2:$D$501)</f>
        <v>Male</v>
      </c>
      <c r="S1520" s="1" t="str">
        <f>_xlfn.XLOOKUP(C1520,'Customer_Dim'!$A$2:$A$501,'Customer_Dim'!$L$2:$L$501)</f>
        <v>Young</v>
      </c>
      <c r="T1520" s="1" t="str">
        <f>_xlfn.XLOOKUP(E1520,Store_Dim!$A$2:$A$21,Store_Dim!$C$2:$C$21)</f>
        <v>East</v>
      </c>
      <c r="U1520" s="1" t="str">
        <f>_xlfn.XLOOKUP(E1520,Store_Dim!$A$2:$A$21,Store_Dim!$E$2:$E$21)</f>
        <v>Online</v>
      </c>
      <c r="V1520" s="1">
        <f>Table8[[#This Row],[Cost]]*Table8[[#This Row],[Quantity]]</f>
        <v>704.28</v>
      </c>
      <c r="W1520" s="1">
        <f>Table8[[#This Row],[Total_Amount]]-Table8[[#This Row],[Total Cost]]</f>
        <v>1173.3888000000002</v>
      </c>
    </row>
    <row r="1521" spans="1:23" hidden="1" x14ac:dyDescent="0.25">
      <c r="A1521" t="s">
        <v>3029</v>
      </c>
      <c r="B1521" s="3">
        <v>45416</v>
      </c>
      <c r="C1521" t="s">
        <v>1176</v>
      </c>
      <c r="D1521" t="s">
        <v>1689</v>
      </c>
      <c r="E1521" t="s">
        <v>1872</v>
      </c>
      <c r="F1521" s="4">
        <f>IF(ISBLANK(Sales_Fact[[#This Row],[Quantity]]),MEDIAN(Sales_Fact[Quantity]),Sales_Fact[[#This Row],[Quantity]])</f>
        <v>2</v>
      </c>
      <c r="G1521" s="1">
        <f>IF(ISBLANK(Sales_Fact[[#This Row],[Unit_Price]]),MEDIAN(Sales_Fact[Unit_Price]),Sales_Fact[[#This Row],[Unit_Price]])</f>
        <v>859.74</v>
      </c>
      <c r="H1521" s="2">
        <f>IF(ISBLANK(Sales_Fact[[#This Row],[Discount]]),MEDIAN(Sales_Fact[Discount]),Sales_Fact[[#This Row],[Discount]])</f>
        <v>0.25</v>
      </c>
      <c r="I1521" t="s">
        <v>1864</v>
      </c>
      <c r="J1521" s="1">
        <f>Sales_Fact[[#This Row],[Quantity2]]*Sales_Fact[[#This Row],[Unit_Price3]]*(1-Sales_Fact[[#This Row],[Discount4]])</f>
        <v>1289.6100000000001</v>
      </c>
      <c r="K1521" s="1">
        <f>Sales_Fact[[#This Row],[Quantity2]]*Sales_Fact[[#This Row],[Unit_Price3]]</f>
        <v>1719.48</v>
      </c>
      <c r="L1521" s="1">
        <f>Sales_Fact[[#This Row],[Gross Amount]]*Sales_Fact[[#This Row],[Discount4]]</f>
        <v>429.87</v>
      </c>
      <c r="M1521" s="1" t="str">
        <f>IF(Sales_Fact[[#This Row],[Total_Amount5]]&gt;1000,"High Value","Standard")</f>
        <v>High Value</v>
      </c>
      <c r="N1521" s="1" t="str">
        <f>_xlfn.XLOOKUP(D1521,Product_Dim!$A$2:$A$101,Product_Dim!$B$2:$B$101,"Not Found")</f>
        <v>Men's Winter Jacket</v>
      </c>
      <c r="O1521" s="1" t="str">
        <f>_xlfn.XLOOKUP(D1521,Product_Dim!$A$2:$A$101,Product_Dim!$C$2:$C$101)</f>
        <v>Clothing</v>
      </c>
      <c r="P1521" s="1">
        <f>_xlfn.XLOOKUP(D1521,Product_Dim!$A$2:$A$101,Product_Dim!$H$2:$H$101)</f>
        <v>167.34</v>
      </c>
      <c r="Q1521" s="1" t="str">
        <f>_xlfn.XLOOKUP(C1521,'Customer_Dim'!$A$2:$A$501,'Customer_Dim'!$I$2:$I$501)</f>
        <v>Gold</v>
      </c>
      <c r="R1521" s="1" t="str">
        <f>_xlfn.XLOOKUP(C1521,'Customer_Dim'!$A$2:$A$501,'Customer_Dim'!$D$2:$D$501)</f>
        <v>Female</v>
      </c>
      <c r="S1521" s="1" t="str">
        <f>_xlfn.XLOOKUP(C1521,'Customer_Dim'!$A$2:$A$501,'Customer_Dim'!$L$2:$L$501)</f>
        <v>Middle Age</v>
      </c>
      <c r="T1521" s="1" t="str">
        <f>_xlfn.XLOOKUP(E1521,Store_Dim!$A$2:$A$21,Store_Dim!$C$2:$C$21)</f>
        <v>South</v>
      </c>
      <c r="U1521" s="1" t="str">
        <f>_xlfn.XLOOKUP(E1521,Store_Dim!$A$2:$A$21,Store_Dim!$E$2:$E$21)</f>
        <v>Online</v>
      </c>
      <c r="V1521" s="1">
        <f>Table8[[#This Row],[Cost]]*Table8[[#This Row],[Quantity]]</f>
        <v>334.68</v>
      </c>
      <c r="W1521" s="1">
        <f>Table8[[#This Row],[Total_Amount]]-Table8[[#This Row],[Total Cost]]</f>
        <v>954.93000000000006</v>
      </c>
    </row>
    <row r="1522" spans="1:23" hidden="1" x14ac:dyDescent="0.25">
      <c r="A1522" t="s">
        <v>2054</v>
      </c>
      <c r="B1522" s="3">
        <v>45313</v>
      </c>
      <c r="C1522" t="s">
        <v>1176</v>
      </c>
      <c r="D1522" t="s">
        <v>1767</v>
      </c>
      <c r="E1522" t="s">
        <v>1872</v>
      </c>
      <c r="F1522" s="4">
        <f>IF(ISBLANK(Sales_Fact[[#This Row],[Quantity]]),MEDIAN(Sales_Fact[Quantity]),Sales_Fact[[#This Row],[Quantity]])</f>
        <v>3</v>
      </c>
      <c r="G1522" s="1">
        <f>IF(ISBLANK(Sales_Fact[[#This Row],[Unit_Price]]),MEDIAN(Sales_Fact[Unit_Price]),Sales_Fact[[#This Row],[Unit_Price]])</f>
        <v>578.47</v>
      </c>
      <c r="H1522" s="2">
        <f>IF(ISBLANK(Sales_Fact[[#This Row],[Discount]]),MEDIAN(Sales_Fact[Discount]),Sales_Fact[[#This Row],[Discount]])</f>
        <v>0.06</v>
      </c>
      <c r="I1522" t="s">
        <v>1868</v>
      </c>
      <c r="J1522" s="1">
        <f>Sales_Fact[[#This Row],[Quantity2]]*Sales_Fact[[#This Row],[Unit_Price3]]*(1-Sales_Fact[[#This Row],[Discount4]])</f>
        <v>1631.2854</v>
      </c>
      <c r="K1522" s="1">
        <f>Sales_Fact[[#This Row],[Quantity2]]*Sales_Fact[[#This Row],[Unit_Price3]]</f>
        <v>1735.41</v>
      </c>
      <c r="L1522" s="1">
        <f>Sales_Fact[[#This Row],[Gross Amount]]*Sales_Fact[[#This Row],[Discount4]]</f>
        <v>104.1246</v>
      </c>
      <c r="M1522" s="1" t="str">
        <f>IF(Sales_Fact[[#This Row],[Total_Amount5]]&gt;1000,"High Value","Standard")</f>
        <v>High Value</v>
      </c>
      <c r="N1522" s="1" t="str">
        <f>_xlfn.XLOOKUP(D1522,Product_Dim!$A$2:$A$101,Product_Dim!$B$2:$B$101,"Not Found")</f>
        <v>Professional Jump Rope</v>
      </c>
      <c r="O1522" s="1" t="str">
        <f>_xlfn.XLOOKUP(D1522,Product_Dim!$A$2:$A$101,Product_Dim!$C$2:$C$101)</f>
        <v>Sports</v>
      </c>
      <c r="P1522" s="1">
        <f>_xlfn.XLOOKUP(D1522,Product_Dim!$A$2:$A$101,Product_Dim!$H$2:$H$101)</f>
        <v>477.61</v>
      </c>
      <c r="Q1522" s="1" t="str">
        <f>_xlfn.XLOOKUP(C1522,'Customer_Dim'!$A$2:$A$501,'Customer_Dim'!$I$2:$I$501)</f>
        <v>Gold</v>
      </c>
      <c r="R1522" s="1" t="str">
        <f>_xlfn.XLOOKUP(C1522,'Customer_Dim'!$A$2:$A$501,'Customer_Dim'!$D$2:$D$501)</f>
        <v>Female</v>
      </c>
      <c r="S1522" s="1" t="str">
        <f>_xlfn.XLOOKUP(C1522,'Customer_Dim'!$A$2:$A$501,'Customer_Dim'!$L$2:$L$501)</f>
        <v>Middle Age</v>
      </c>
      <c r="T1522" s="1" t="str">
        <f>_xlfn.XLOOKUP(E1522,Store_Dim!$A$2:$A$21,Store_Dim!$C$2:$C$21)</f>
        <v>South</v>
      </c>
      <c r="U1522" s="1" t="str">
        <f>_xlfn.XLOOKUP(E1522,Store_Dim!$A$2:$A$21,Store_Dim!$E$2:$E$21)</f>
        <v>Online</v>
      </c>
      <c r="V1522" s="1">
        <f>Table8[[#This Row],[Cost]]*Table8[[#This Row],[Quantity]]</f>
        <v>1432.83</v>
      </c>
      <c r="W1522" s="1">
        <f>Table8[[#This Row],[Total_Amount]]-Table8[[#This Row],[Total Cost]]</f>
        <v>198.45540000000005</v>
      </c>
    </row>
    <row r="1523" spans="1:23" hidden="1" x14ac:dyDescent="0.25">
      <c r="A1523" t="s">
        <v>3637</v>
      </c>
      <c r="B1523" s="3">
        <v>45842</v>
      </c>
      <c r="C1523" t="s">
        <v>1176</v>
      </c>
      <c r="D1523" t="s">
        <v>1797</v>
      </c>
      <c r="E1523" t="s">
        <v>1904</v>
      </c>
      <c r="F1523" s="4">
        <f>IF(ISBLANK(Sales_Fact[[#This Row],[Quantity]]),MEDIAN(Sales_Fact[Quantity]),Sales_Fact[[#This Row],[Quantity]])</f>
        <v>1</v>
      </c>
      <c r="G1523" s="1">
        <f>IF(ISBLANK(Sales_Fact[[#This Row],[Unit_Price]]),MEDIAN(Sales_Fact[Unit_Price]),Sales_Fact[[#This Row],[Unit_Price]])</f>
        <v>440.48</v>
      </c>
      <c r="H1523" s="2">
        <f>IF(ISBLANK(Sales_Fact[[#This Row],[Discount]]),MEDIAN(Sales_Fact[Discount]),Sales_Fact[[#This Row],[Discount]])</f>
        <v>0.11</v>
      </c>
      <c r="I1523" t="s">
        <v>1861</v>
      </c>
      <c r="J1523" s="1">
        <f>Sales_Fact[[#This Row],[Quantity2]]*Sales_Fact[[#This Row],[Unit_Price3]]*(1-Sales_Fact[[#This Row],[Discount4]])</f>
        <v>392.02720000000005</v>
      </c>
      <c r="K1523" s="1">
        <f>Sales_Fact[[#This Row],[Quantity2]]*Sales_Fact[[#This Row],[Unit_Price3]]</f>
        <v>440.48</v>
      </c>
      <c r="L1523" s="1">
        <f>Sales_Fact[[#This Row],[Gross Amount]]*Sales_Fact[[#This Row],[Discount4]]</f>
        <v>48.452800000000003</v>
      </c>
      <c r="M1523" s="1" t="str">
        <f>IF(Sales_Fact[[#This Row],[Total_Amount5]]&gt;1000,"High Value","Standard")</f>
        <v>Standard</v>
      </c>
      <c r="N1523" s="1" t="str">
        <f>_xlfn.XLOOKUP(D1523,Product_Dim!$A$2:$A$101,Product_Dim!$B$2:$B$101,"Not Found")</f>
        <v>Fitness Resistance Bands</v>
      </c>
      <c r="O1523" s="1" t="str">
        <f>_xlfn.XLOOKUP(D1523,Product_Dim!$A$2:$A$101,Product_Dim!$C$2:$C$101)</f>
        <v>Sports</v>
      </c>
      <c r="P1523" s="1">
        <f>_xlfn.XLOOKUP(D1523,Product_Dim!$A$2:$A$101,Product_Dim!$H$2:$H$101)</f>
        <v>152.91999999999999</v>
      </c>
      <c r="Q1523" s="1" t="str">
        <f>_xlfn.XLOOKUP(C1523,'Customer_Dim'!$A$2:$A$501,'Customer_Dim'!$I$2:$I$501)</f>
        <v>Gold</v>
      </c>
      <c r="R1523" s="1" t="str">
        <f>_xlfn.XLOOKUP(C1523,'Customer_Dim'!$A$2:$A$501,'Customer_Dim'!$D$2:$D$501)</f>
        <v>Female</v>
      </c>
      <c r="S1523" s="1" t="str">
        <f>_xlfn.XLOOKUP(C1523,'Customer_Dim'!$A$2:$A$501,'Customer_Dim'!$L$2:$L$501)</f>
        <v>Middle Age</v>
      </c>
      <c r="T1523" s="1" t="str">
        <f>_xlfn.XLOOKUP(E1523,Store_Dim!$A$2:$A$21,Store_Dim!$C$2:$C$21)</f>
        <v>East</v>
      </c>
      <c r="U1523" s="1" t="str">
        <f>_xlfn.XLOOKUP(E1523,Store_Dim!$A$2:$A$21,Store_Dim!$E$2:$E$21)</f>
        <v>Online</v>
      </c>
      <c r="V1523" s="1">
        <f>Table8[[#This Row],[Cost]]*Table8[[#This Row],[Quantity]]</f>
        <v>152.91999999999999</v>
      </c>
      <c r="W1523" s="1">
        <f>Table8[[#This Row],[Total_Amount]]-Table8[[#This Row],[Total Cost]]</f>
        <v>239.10720000000006</v>
      </c>
    </row>
    <row r="1524" spans="1:23" hidden="1" x14ac:dyDescent="0.25">
      <c r="A1524" t="s">
        <v>3667</v>
      </c>
      <c r="B1524" s="3">
        <v>45863</v>
      </c>
      <c r="C1524" t="s">
        <v>1176</v>
      </c>
      <c r="D1524" t="s">
        <v>1582</v>
      </c>
      <c r="E1524" t="s">
        <v>1872</v>
      </c>
      <c r="F1524" s="4">
        <f>IF(ISBLANK(Sales_Fact[[#This Row],[Quantity]]),MEDIAN(Sales_Fact[Quantity]),Sales_Fact[[#This Row],[Quantity]])</f>
        <v>2</v>
      </c>
      <c r="G1524" s="1">
        <f>IF(ISBLANK(Sales_Fact[[#This Row],[Unit_Price]]),MEDIAN(Sales_Fact[Unit_Price]),Sales_Fact[[#This Row],[Unit_Price]])</f>
        <v>303.67</v>
      </c>
      <c r="H1524" s="2">
        <f>IF(ISBLANK(Sales_Fact[[#This Row],[Discount]]),MEDIAN(Sales_Fact[Discount]),Sales_Fact[[#This Row],[Discount]])</f>
        <v>0.05</v>
      </c>
      <c r="I1524" t="s">
        <v>1861</v>
      </c>
      <c r="J1524" s="1">
        <f>Sales_Fact[[#This Row],[Quantity2]]*Sales_Fact[[#This Row],[Unit_Price3]]*(1-Sales_Fact[[#This Row],[Discount4]])</f>
        <v>576.97299999999996</v>
      </c>
      <c r="K1524" s="1">
        <f>Sales_Fact[[#This Row],[Quantity2]]*Sales_Fact[[#This Row],[Unit_Price3]]</f>
        <v>607.34</v>
      </c>
      <c r="L1524" s="1">
        <f>Sales_Fact[[#This Row],[Gross Amount]]*Sales_Fact[[#This Row],[Discount4]]</f>
        <v>30.367000000000004</v>
      </c>
      <c r="M1524" s="1" t="str">
        <f>IF(Sales_Fact[[#This Row],[Total_Amount5]]&gt;1000,"High Value","Standard")</f>
        <v>Standard</v>
      </c>
      <c r="N1524" s="1" t="str">
        <f>_xlfn.XLOOKUP(D1524,Product_Dim!$A$2:$A$101,Product_Dim!$B$2:$B$101,"Not Found")</f>
        <v>Ceramic Kitchen Bowl Set</v>
      </c>
      <c r="O1524" s="1" t="str">
        <f>_xlfn.XLOOKUP(D1524,Product_Dim!$A$2:$A$101,Product_Dim!$C$2:$C$101)</f>
        <v>Home</v>
      </c>
      <c r="P1524" s="1">
        <f>_xlfn.XLOOKUP(D1524,Product_Dim!$A$2:$A$101,Product_Dim!$H$2:$H$101)</f>
        <v>298.86</v>
      </c>
      <c r="Q1524" s="1" t="str">
        <f>_xlfn.XLOOKUP(C1524,'Customer_Dim'!$A$2:$A$501,'Customer_Dim'!$I$2:$I$501)</f>
        <v>Gold</v>
      </c>
      <c r="R1524" s="1" t="str">
        <f>_xlfn.XLOOKUP(C1524,'Customer_Dim'!$A$2:$A$501,'Customer_Dim'!$D$2:$D$501)</f>
        <v>Female</v>
      </c>
      <c r="S1524" s="1" t="str">
        <f>_xlfn.XLOOKUP(C1524,'Customer_Dim'!$A$2:$A$501,'Customer_Dim'!$L$2:$L$501)</f>
        <v>Middle Age</v>
      </c>
      <c r="T1524" s="1" t="str">
        <f>_xlfn.XLOOKUP(E1524,Store_Dim!$A$2:$A$21,Store_Dim!$C$2:$C$21)</f>
        <v>South</v>
      </c>
      <c r="U1524" s="1" t="str">
        <f>_xlfn.XLOOKUP(E1524,Store_Dim!$A$2:$A$21,Store_Dim!$E$2:$E$21)</f>
        <v>Online</v>
      </c>
      <c r="V1524" s="1">
        <f>Table8[[#This Row],[Cost]]*Table8[[#This Row],[Quantity]]</f>
        <v>597.72</v>
      </c>
      <c r="W1524" s="1">
        <f>Table8[[#This Row],[Total_Amount]]-Table8[[#This Row],[Total Cost]]</f>
        <v>-20.747000000000071</v>
      </c>
    </row>
    <row r="1525" spans="1:23" hidden="1" x14ac:dyDescent="0.25">
      <c r="A1525" t="s">
        <v>2407</v>
      </c>
      <c r="B1525" s="3">
        <v>45433</v>
      </c>
      <c r="C1525" t="s">
        <v>1176</v>
      </c>
      <c r="D1525" t="s">
        <v>1770</v>
      </c>
      <c r="E1525" t="s">
        <v>1879</v>
      </c>
      <c r="F1525" s="4">
        <f>IF(ISBLANK(Sales_Fact[[#This Row],[Quantity]]),MEDIAN(Sales_Fact[Quantity]),Sales_Fact[[#This Row],[Quantity]])</f>
        <v>2</v>
      </c>
      <c r="G1525" s="1">
        <f>IF(ISBLANK(Sales_Fact[[#This Row],[Unit_Price]]),MEDIAN(Sales_Fact[Unit_Price]),Sales_Fact[[#This Row],[Unit_Price]])</f>
        <v>611.21</v>
      </c>
      <c r="H1525" s="2">
        <f>IF(ISBLANK(Sales_Fact[[#This Row],[Discount]]),MEDIAN(Sales_Fact[Discount]),Sales_Fact[[#This Row],[Discount]])</f>
        <v>0.22</v>
      </c>
      <c r="I1525" t="s">
        <v>1868</v>
      </c>
      <c r="J1525" s="1">
        <f>Sales_Fact[[#This Row],[Quantity2]]*Sales_Fact[[#This Row],[Unit_Price3]]*(1-Sales_Fact[[#This Row],[Discount4]])</f>
        <v>953.48760000000004</v>
      </c>
      <c r="K1525" s="1">
        <f>Sales_Fact[[#This Row],[Quantity2]]*Sales_Fact[[#This Row],[Unit_Price3]]</f>
        <v>1222.42</v>
      </c>
      <c r="L1525" s="1">
        <f>Sales_Fact[[#This Row],[Gross Amount]]*Sales_Fact[[#This Row],[Discount4]]</f>
        <v>268.93240000000003</v>
      </c>
      <c r="M1525" s="1" t="str">
        <f>IF(Sales_Fact[[#This Row],[Total_Amount5]]&gt;1000,"High Value","Standard")</f>
        <v>Standard</v>
      </c>
      <c r="N1525" s="1" t="str">
        <f>_xlfn.XLOOKUP(D1525,Product_Dim!$A$2:$A$101,Product_Dim!$B$2:$B$101,"Not Found")</f>
        <v>Shin Guards – Adult</v>
      </c>
      <c r="O1525" s="1" t="str">
        <f>_xlfn.XLOOKUP(D1525,Product_Dim!$A$2:$A$101,Product_Dim!$C$2:$C$101)</f>
        <v>Sports</v>
      </c>
      <c r="P1525" s="1">
        <f>_xlfn.XLOOKUP(D1525,Product_Dim!$A$2:$A$101,Product_Dim!$H$2:$H$101)</f>
        <v>107.06</v>
      </c>
      <c r="Q1525" s="1" t="str">
        <f>_xlfn.XLOOKUP(C1525,'Customer_Dim'!$A$2:$A$501,'Customer_Dim'!$I$2:$I$501)</f>
        <v>Gold</v>
      </c>
      <c r="R1525" s="1" t="str">
        <f>_xlfn.XLOOKUP(C1525,'Customer_Dim'!$A$2:$A$501,'Customer_Dim'!$D$2:$D$501)</f>
        <v>Female</v>
      </c>
      <c r="S1525" s="1" t="str">
        <f>_xlfn.XLOOKUP(C1525,'Customer_Dim'!$A$2:$A$501,'Customer_Dim'!$L$2:$L$501)</f>
        <v>Middle Age</v>
      </c>
      <c r="T1525" s="1" t="str">
        <f>_xlfn.XLOOKUP(E1525,Store_Dim!$A$2:$A$21,Store_Dim!$C$2:$C$21)</f>
        <v>East</v>
      </c>
      <c r="U1525" s="1" t="str">
        <f>_xlfn.XLOOKUP(E1525,Store_Dim!$A$2:$A$21,Store_Dim!$E$2:$E$21)</f>
        <v>Flagship</v>
      </c>
      <c r="V1525" s="1">
        <f>Table8[[#This Row],[Cost]]*Table8[[#This Row],[Quantity]]</f>
        <v>214.12</v>
      </c>
      <c r="W1525" s="1">
        <f>Table8[[#This Row],[Total_Amount]]-Table8[[#This Row],[Total Cost]]</f>
        <v>739.36760000000004</v>
      </c>
    </row>
    <row r="1526" spans="1:23" x14ac:dyDescent="0.25">
      <c r="A1526" t="s">
        <v>3421</v>
      </c>
      <c r="B1526" s="3">
        <v>45619</v>
      </c>
      <c r="C1526" t="s">
        <v>1176</v>
      </c>
      <c r="D1526" t="s">
        <v>1728</v>
      </c>
      <c r="E1526" t="s">
        <v>1899</v>
      </c>
      <c r="F1526" s="4">
        <f>IF(ISBLANK(Sales_Fact[[#This Row],[Quantity]]),MEDIAN(Sales_Fact[Quantity]),Sales_Fact[[#This Row],[Quantity]])</f>
        <v>2</v>
      </c>
      <c r="G1526" s="21">
        <f>IF(ISBLANK(Sales_Fact[[#This Row],[Unit_Price]]),MEDIAN(Sales_Fact[Unit_Price]),Sales_Fact[[#This Row],[Unit_Price]])</f>
        <v>768.08</v>
      </c>
      <c r="H1526" s="2">
        <f>IF(ISBLANK(Sales_Fact[[#This Row],[Discount]]),MEDIAN(Sales_Fact[Discount]),Sales_Fact[[#This Row],[Discount]])</f>
        <v>0.26</v>
      </c>
      <c r="I1526" t="s">
        <v>1868</v>
      </c>
      <c r="J1526" s="21">
        <f>Sales_Fact[[#This Row],[Quantity2]]*Sales_Fact[[#This Row],[Unit_Price3]]*(1-Sales_Fact[[#This Row],[Discount4]])</f>
        <v>1136.7583999999999</v>
      </c>
      <c r="K1526" s="21">
        <f>Sales_Fact[[#This Row],[Quantity2]]*Sales_Fact[[#This Row],[Unit_Price3]]</f>
        <v>1536.16</v>
      </c>
      <c r="L1526" s="21">
        <f>Sales_Fact[[#This Row],[Gross Amount]]*Sales_Fact[[#This Row],[Discount4]]</f>
        <v>399.40160000000003</v>
      </c>
      <c r="M1526" s="1" t="str">
        <f>IF(Sales_Fact[[#This Row],[Total_Amount5]]&gt;1000,"High Value","Standard")</f>
        <v>High Value</v>
      </c>
      <c r="N1526" s="1" t="str">
        <f>_xlfn.XLOOKUP(D1526,Product_Dim!$A$2:$A$101,Product_Dim!$B$2:$B$101,"Not Found")</f>
        <v>Men's Hair Styling Gel</v>
      </c>
      <c r="O1526" s="1" t="str">
        <f>_xlfn.XLOOKUP(D1526,Product_Dim!$A$2:$A$101,Product_Dim!$C$2:$C$101)</f>
        <v>Beauty</v>
      </c>
      <c r="P1526" s="1">
        <f>_xlfn.XLOOKUP(D1526,Product_Dim!$A$2:$A$101,Product_Dim!$H$2:$H$101)</f>
        <v>17.309999999999999</v>
      </c>
      <c r="Q1526" s="1" t="str">
        <f>_xlfn.XLOOKUP(C1526,'Customer_Dim'!$A$2:$A$501,'Customer_Dim'!$I$2:$I$501)</f>
        <v>Gold</v>
      </c>
      <c r="R1526" s="1" t="str">
        <f>_xlfn.XLOOKUP(C1526,'Customer_Dim'!$A$2:$A$501,'Customer_Dim'!$D$2:$D$501)</f>
        <v>Female</v>
      </c>
      <c r="S1526" s="1" t="str">
        <f>_xlfn.XLOOKUP(C1526,'Customer_Dim'!$A$2:$A$501,'Customer_Dim'!$L$2:$L$501)</f>
        <v>Middle Age</v>
      </c>
      <c r="T1526" s="1" t="str">
        <f>_xlfn.XLOOKUP(E1526,Store_Dim!$A$2:$A$21,Store_Dim!$C$2:$C$21)</f>
        <v>East</v>
      </c>
      <c r="U1526" s="1" t="str">
        <f>_xlfn.XLOOKUP(E1526,Store_Dim!$A$2:$A$21,Store_Dim!$E$2:$E$21)</f>
        <v>Flagship</v>
      </c>
      <c r="V1526" s="21">
        <f>Table8[[#This Row],[Cost]]*Table8[[#This Row],[Quantity]]</f>
        <v>34.619999999999997</v>
      </c>
      <c r="W1526" s="21">
        <f>Table8[[#This Row],[Total_Amount]]-Table8[[#This Row],[Total Cost]]</f>
        <v>1102.1384</v>
      </c>
    </row>
    <row r="1527" spans="1:23" hidden="1" x14ac:dyDescent="0.25">
      <c r="A1527" t="s">
        <v>3017</v>
      </c>
      <c r="B1527" s="3">
        <v>45753</v>
      </c>
      <c r="C1527" t="s">
        <v>1176</v>
      </c>
      <c r="D1527" t="s">
        <v>1653</v>
      </c>
      <c r="E1527" t="s">
        <v>1883</v>
      </c>
      <c r="F1527" s="4">
        <f>IF(ISBLANK(Sales_Fact[[#This Row],[Quantity]]),MEDIAN(Sales_Fact[Quantity]),Sales_Fact[[#This Row],[Quantity]])</f>
        <v>1</v>
      </c>
      <c r="G1527" s="1">
        <f>IF(ISBLANK(Sales_Fact[[#This Row],[Unit_Price]]),MEDIAN(Sales_Fact[Unit_Price]),Sales_Fact[[#This Row],[Unit_Price]])</f>
        <v>616.82000000000005</v>
      </c>
      <c r="H1527" s="2">
        <f>IF(ISBLANK(Sales_Fact[[#This Row],[Discount]]),MEDIAN(Sales_Fact[Discount]),Sales_Fact[[#This Row],[Discount]])</f>
        <v>0.24</v>
      </c>
      <c r="I1527" t="s">
        <v>1868</v>
      </c>
      <c r="J1527" s="1">
        <f>Sales_Fact[[#This Row],[Quantity2]]*Sales_Fact[[#This Row],[Unit_Price3]]*(1-Sales_Fact[[#This Row],[Discount4]])</f>
        <v>468.78320000000002</v>
      </c>
      <c r="K1527" s="1">
        <f>Sales_Fact[[#This Row],[Quantity2]]*Sales_Fact[[#This Row],[Unit_Price3]]</f>
        <v>616.82000000000005</v>
      </c>
      <c r="L1527" s="1">
        <f>Sales_Fact[[#This Row],[Gross Amount]]*Sales_Fact[[#This Row],[Discount4]]</f>
        <v>148.0368</v>
      </c>
      <c r="M1527" s="1" t="str">
        <f>IF(Sales_Fact[[#This Row],[Total_Amount5]]&gt;1000,"High Value","Standard")</f>
        <v>Standard</v>
      </c>
      <c r="N1527" s="1" t="str">
        <f>_xlfn.XLOOKUP(D1527,Product_Dim!$A$2:$A$101,Product_Dim!$B$2:$B$101,"Not Found")</f>
        <v>Gaming Mechanical Keyboard</v>
      </c>
      <c r="O1527" s="1" t="str">
        <f>_xlfn.XLOOKUP(D1527,Product_Dim!$A$2:$A$101,Product_Dim!$C$2:$C$101)</f>
        <v>Electronics</v>
      </c>
      <c r="P1527" s="1">
        <f>_xlfn.XLOOKUP(D1527,Product_Dim!$A$2:$A$101,Product_Dim!$H$2:$H$101)</f>
        <v>419.28</v>
      </c>
      <c r="Q1527" s="1" t="str">
        <f>_xlfn.XLOOKUP(C1527,'Customer_Dim'!$A$2:$A$501,'Customer_Dim'!$I$2:$I$501)</f>
        <v>Gold</v>
      </c>
      <c r="R1527" s="1" t="str">
        <f>_xlfn.XLOOKUP(C1527,'Customer_Dim'!$A$2:$A$501,'Customer_Dim'!$D$2:$D$501)</f>
        <v>Female</v>
      </c>
      <c r="S1527" s="1" t="str">
        <f>_xlfn.XLOOKUP(C1527,'Customer_Dim'!$A$2:$A$501,'Customer_Dim'!$L$2:$L$501)</f>
        <v>Middle Age</v>
      </c>
      <c r="T1527" s="1" t="str">
        <f>_xlfn.XLOOKUP(E1527,Store_Dim!$A$2:$A$21,Store_Dim!$C$2:$C$21)</f>
        <v>North</v>
      </c>
      <c r="U1527" s="1" t="str">
        <f>_xlfn.XLOOKUP(E1527,Store_Dim!$A$2:$A$21,Store_Dim!$E$2:$E$21)</f>
        <v>Flagship</v>
      </c>
      <c r="V1527" s="1">
        <f>Table8[[#This Row],[Cost]]*Table8[[#This Row],[Quantity]]</f>
        <v>419.28</v>
      </c>
      <c r="W1527" s="1">
        <f>Table8[[#This Row],[Total_Amount]]-Table8[[#This Row],[Total Cost]]</f>
        <v>49.503200000000049</v>
      </c>
    </row>
    <row r="1528" spans="1:23" hidden="1" x14ac:dyDescent="0.25">
      <c r="A1528" t="s">
        <v>3826</v>
      </c>
      <c r="B1528" s="3">
        <v>45607</v>
      </c>
      <c r="C1528" t="s">
        <v>1182</v>
      </c>
      <c r="D1528" t="s">
        <v>1734</v>
      </c>
      <c r="E1528" t="s">
        <v>1863</v>
      </c>
      <c r="F1528" s="4">
        <f>IF(ISBLANK(Sales_Fact[[#This Row],[Quantity]]),MEDIAN(Sales_Fact[Quantity]),Sales_Fact[[#This Row],[Quantity]])</f>
        <v>1</v>
      </c>
      <c r="G1528" s="1">
        <f>IF(ISBLANK(Sales_Fact[[#This Row],[Unit_Price]]),MEDIAN(Sales_Fact[Unit_Price]),Sales_Fact[[#This Row],[Unit_Price]])</f>
        <v>470.34</v>
      </c>
      <c r="H1528" s="2">
        <f>IF(ISBLANK(Sales_Fact[[#This Row],[Discount]]),MEDIAN(Sales_Fact[Discount]),Sales_Fact[[#This Row],[Discount]])</f>
        <v>0.18</v>
      </c>
      <c r="I1528" t="s">
        <v>1864</v>
      </c>
      <c r="J1528" s="1">
        <f>Sales_Fact[[#This Row],[Quantity2]]*Sales_Fact[[#This Row],[Unit_Price3]]*(1-Sales_Fact[[#This Row],[Discount4]])</f>
        <v>385.67880000000002</v>
      </c>
      <c r="K1528" s="1">
        <f>Sales_Fact[[#This Row],[Quantity2]]*Sales_Fact[[#This Row],[Unit_Price3]]</f>
        <v>470.34</v>
      </c>
      <c r="L1528" s="1">
        <f>Sales_Fact[[#This Row],[Gross Amount]]*Sales_Fact[[#This Row],[Discount4]]</f>
        <v>84.661199999999994</v>
      </c>
      <c r="M1528" s="1" t="str">
        <f>IF(Sales_Fact[[#This Row],[Total_Amount5]]&gt;1000,"High Value","Standard")</f>
        <v>Standard</v>
      </c>
      <c r="N1528" s="1" t="str">
        <f>_xlfn.XLOOKUP(D1528,Product_Dim!$A$2:$A$101,Product_Dim!$B$2:$B$101,"Not Found")</f>
        <v>Tennis Ball 3-Pack</v>
      </c>
      <c r="O1528" s="1" t="str">
        <f>_xlfn.XLOOKUP(D1528,Product_Dim!$A$2:$A$101,Product_Dim!$C$2:$C$101)</f>
        <v>Sports</v>
      </c>
      <c r="P1528" s="1">
        <f>_xlfn.XLOOKUP(D1528,Product_Dim!$A$2:$A$101,Product_Dim!$H$2:$H$101)</f>
        <v>103.45</v>
      </c>
      <c r="Q1528" s="1" t="str">
        <f>_xlfn.XLOOKUP(C1528,'Customer_Dim'!$A$2:$A$501,'Customer_Dim'!$I$2:$I$501)</f>
        <v>Platinum</v>
      </c>
      <c r="R1528" s="1" t="str">
        <f>_xlfn.XLOOKUP(C1528,'Customer_Dim'!$A$2:$A$501,'Customer_Dim'!$D$2:$D$501)</f>
        <v>Male</v>
      </c>
      <c r="S1528" s="1" t="str">
        <f>_xlfn.XLOOKUP(C1528,'Customer_Dim'!$A$2:$A$501,'Customer_Dim'!$L$2:$L$501)</f>
        <v>Young</v>
      </c>
      <c r="T1528" s="1" t="str">
        <f>_xlfn.XLOOKUP(E1528,Store_Dim!$A$2:$A$21,Store_Dim!$C$2:$C$21)</f>
        <v>North</v>
      </c>
      <c r="U1528" s="1" t="str">
        <f>_xlfn.XLOOKUP(E1528,Store_Dim!$A$2:$A$21,Store_Dim!$E$2:$E$21)</f>
        <v>Flagship</v>
      </c>
      <c r="V1528" s="1">
        <f>Table8[[#This Row],[Cost]]*Table8[[#This Row],[Quantity]]</f>
        <v>103.45</v>
      </c>
      <c r="W1528" s="1">
        <f>Table8[[#This Row],[Total_Amount]]-Table8[[#This Row],[Total Cost]]</f>
        <v>282.22880000000004</v>
      </c>
    </row>
    <row r="1529" spans="1:23" hidden="1" x14ac:dyDescent="0.25">
      <c r="A1529" t="s">
        <v>2991</v>
      </c>
      <c r="B1529" s="3">
        <v>45257</v>
      </c>
      <c r="C1529" t="s">
        <v>1182</v>
      </c>
      <c r="D1529" t="s">
        <v>1635</v>
      </c>
      <c r="E1529" t="s">
        <v>1896</v>
      </c>
      <c r="F1529" s="4">
        <f>IF(ISBLANK(Sales_Fact[[#This Row],[Quantity]]),MEDIAN(Sales_Fact[Quantity]),Sales_Fact[[#This Row],[Quantity]])</f>
        <v>2</v>
      </c>
      <c r="G1529" s="1">
        <f>IF(ISBLANK(Sales_Fact[[#This Row],[Unit_Price]]),MEDIAN(Sales_Fact[Unit_Price]),Sales_Fact[[#This Row],[Unit_Price]])</f>
        <v>616.36</v>
      </c>
      <c r="H1529" s="2">
        <f>IF(ISBLANK(Sales_Fact[[#This Row],[Discount]]),MEDIAN(Sales_Fact[Discount]),Sales_Fact[[#This Row],[Discount]])</f>
        <v>0.12</v>
      </c>
      <c r="I1529" t="s">
        <v>1861</v>
      </c>
      <c r="J1529" s="1">
        <f>Sales_Fact[[#This Row],[Quantity2]]*Sales_Fact[[#This Row],[Unit_Price3]]*(1-Sales_Fact[[#This Row],[Discount4]])</f>
        <v>1084.7936</v>
      </c>
      <c r="K1529" s="1">
        <f>Sales_Fact[[#This Row],[Quantity2]]*Sales_Fact[[#This Row],[Unit_Price3]]</f>
        <v>1232.72</v>
      </c>
      <c r="L1529" s="1">
        <f>Sales_Fact[[#This Row],[Gross Amount]]*Sales_Fact[[#This Row],[Discount4]]</f>
        <v>147.9264</v>
      </c>
      <c r="M1529" s="1" t="str">
        <f>IF(Sales_Fact[[#This Row],[Total_Amount5]]&gt;1000,"High Value","Standard")</f>
        <v>High Value</v>
      </c>
      <c r="N1529" s="1" t="str">
        <f>_xlfn.XLOOKUP(D1529,Product_Dim!$A$2:$A$101,Product_Dim!$B$2:$B$101,"Not Found")</f>
        <v>Sports Stopwatch Timer</v>
      </c>
      <c r="O1529" s="1" t="str">
        <f>_xlfn.XLOOKUP(D1529,Product_Dim!$A$2:$A$101,Product_Dim!$C$2:$C$101)</f>
        <v>Sports</v>
      </c>
      <c r="P1529" s="1">
        <f>_xlfn.XLOOKUP(D1529,Product_Dim!$A$2:$A$101,Product_Dim!$H$2:$H$101)</f>
        <v>38.76</v>
      </c>
      <c r="Q1529" s="1" t="str">
        <f>_xlfn.XLOOKUP(C1529,'Customer_Dim'!$A$2:$A$501,'Customer_Dim'!$I$2:$I$501)</f>
        <v>Platinum</v>
      </c>
      <c r="R1529" s="1" t="str">
        <f>_xlfn.XLOOKUP(C1529,'Customer_Dim'!$A$2:$A$501,'Customer_Dim'!$D$2:$D$501)</f>
        <v>Male</v>
      </c>
      <c r="S1529" s="1" t="str">
        <f>_xlfn.XLOOKUP(C1529,'Customer_Dim'!$A$2:$A$501,'Customer_Dim'!$L$2:$L$501)</f>
        <v>Young</v>
      </c>
      <c r="T1529" s="1" t="str">
        <f>_xlfn.XLOOKUP(E1529,Store_Dim!$A$2:$A$21,Store_Dim!$C$2:$C$21)</f>
        <v>East</v>
      </c>
      <c r="U1529" s="1" t="str">
        <f>_xlfn.XLOOKUP(E1529,Store_Dim!$A$2:$A$21,Store_Dim!$E$2:$E$21)</f>
        <v>Flagship</v>
      </c>
      <c r="V1529" s="1">
        <f>Table8[[#This Row],[Cost]]*Table8[[#This Row],[Quantity]]</f>
        <v>77.52</v>
      </c>
      <c r="W1529" s="1">
        <f>Table8[[#This Row],[Total_Amount]]-Table8[[#This Row],[Total Cost]]</f>
        <v>1007.2736</v>
      </c>
    </row>
    <row r="1530" spans="1:23" hidden="1" x14ac:dyDescent="0.25">
      <c r="A1530" t="s">
        <v>3735</v>
      </c>
      <c r="B1530" s="3">
        <v>45883</v>
      </c>
      <c r="C1530" t="s">
        <v>1182</v>
      </c>
      <c r="D1530" t="s">
        <v>1617</v>
      </c>
      <c r="E1530" t="s">
        <v>1901</v>
      </c>
      <c r="F1530" s="4">
        <f>IF(ISBLANK(Sales_Fact[[#This Row],[Quantity]]),MEDIAN(Sales_Fact[Quantity]),Sales_Fact[[#This Row],[Quantity]])</f>
        <v>3</v>
      </c>
      <c r="G1530" s="1">
        <f>IF(ISBLANK(Sales_Fact[[#This Row],[Unit_Price]]),MEDIAN(Sales_Fact[Unit_Price]),Sales_Fact[[#This Row],[Unit_Price]])</f>
        <v>657.24</v>
      </c>
      <c r="H1530" s="2">
        <f>IF(ISBLANK(Sales_Fact[[#This Row],[Discount]]),MEDIAN(Sales_Fact[Discount]),Sales_Fact[[#This Row],[Discount]])</f>
        <v>0.18</v>
      </c>
      <c r="I1530" t="s">
        <v>1864</v>
      </c>
      <c r="J1530" s="1">
        <f>Sales_Fact[[#This Row],[Quantity2]]*Sales_Fact[[#This Row],[Unit_Price3]]*(1-Sales_Fact[[#This Row],[Discount4]])</f>
        <v>1616.8104000000001</v>
      </c>
      <c r="K1530" s="1">
        <f>Sales_Fact[[#This Row],[Quantity2]]*Sales_Fact[[#This Row],[Unit_Price3]]</f>
        <v>1971.72</v>
      </c>
      <c r="L1530" s="1">
        <f>Sales_Fact[[#This Row],[Gross Amount]]*Sales_Fact[[#This Row],[Discount4]]</f>
        <v>354.90960000000001</v>
      </c>
      <c r="M1530" s="1" t="str">
        <f>IF(Sales_Fact[[#This Row],[Total_Amount5]]&gt;1000,"High Value","Standard")</f>
        <v>High Value</v>
      </c>
      <c r="N1530" s="1" t="str">
        <f>_xlfn.XLOOKUP(D1530,Product_Dim!$A$2:$A$101,Product_Dim!$B$2:$B$101,"Not Found")</f>
        <v>Carbon Fiber Tennis Racket</v>
      </c>
      <c r="O1530" s="1" t="str">
        <f>_xlfn.XLOOKUP(D1530,Product_Dim!$A$2:$A$101,Product_Dim!$C$2:$C$101)</f>
        <v>Sports</v>
      </c>
      <c r="P1530" s="1">
        <f>_xlfn.XLOOKUP(D1530,Product_Dim!$A$2:$A$101,Product_Dim!$H$2:$H$101)</f>
        <v>484.62</v>
      </c>
      <c r="Q1530" s="1" t="str">
        <f>_xlfn.XLOOKUP(C1530,'Customer_Dim'!$A$2:$A$501,'Customer_Dim'!$I$2:$I$501)</f>
        <v>Platinum</v>
      </c>
      <c r="R1530" s="1" t="str">
        <f>_xlfn.XLOOKUP(C1530,'Customer_Dim'!$A$2:$A$501,'Customer_Dim'!$D$2:$D$501)</f>
        <v>Male</v>
      </c>
      <c r="S1530" s="1" t="str">
        <f>_xlfn.XLOOKUP(C1530,'Customer_Dim'!$A$2:$A$501,'Customer_Dim'!$L$2:$L$501)</f>
        <v>Young</v>
      </c>
      <c r="T1530" s="1" t="str">
        <f>_xlfn.XLOOKUP(E1530,Store_Dim!$A$2:$A$21,Store_Dim!$C$2:$C$21)</f>
        <v>East</v>
      </c>
      <c r="U1530" s="1" t="str">
        <f>_xlfn.XLOOKUP(E1530,Store_Dim!$A$2:$A$21,Store_Dim!$E$2:$E$21)</f>
        <v>Online</v>
      </c>
      <c r="V1530" s="1">
        <f>Table8[[#This Row],[Cost]]*Table8[[#This Row],[Quantity]]</f>
        <v>1453.8600000000001</v>
      </c>
      <c r="W1530" s="1">
        <f>Table8[[#This Row],[Total_Amount]]-Table8[[#This Row],[Total Cost]]</f>
        <v>162.95039999999995</v>
      </c>
    </row>
    <row r="1531" spans="1:23" hidden="1" x14ac:dyDescent="0.25">
      <c r="A1531" t="s">
        <v>3549</v>
      </c>
      <c r="B1531" s="3">
        <v>45230</v>
      </c>
      <c r="C1531" t="s">
        <v>1182</v>
      </c>
      <c r="D1531" t="s">
        <v>1839</v>
      </c>
      <c r="E1531" t="s">
        <v>1901</v>
      </c>
      <c r="F1531" s="4">
        <f>IF(ISBLANK(Sales_Fact[[#This Row],[Quantity]]),MEDIAN(Sales_Fact[Quantity]),Sales_Fact[[#This Row],[Quantity]])</f>
        <v>2</v>
      </c>
      <c r="G1531" s="1">
        <f>IF(ISBLANK(Sales_Fact[[#This Row],[Unit_Price]]),MEDIAN(Sales_Fact[Unit_Price]),Sales_Fact[[#This Row],[Unit_Price]])</f>
        <v>392.45</v>
      </c>
      <c r="H1531" s="2">
        <f>IF(ISBLANK(Sales_Fact[[#This Row],[Discount]]),MEDIAN(Sales_Fact[Discount]),Sales_Fact[[#This Row],[Discount]])</f>
        <v>0.04</v>
      </c>
      <c r="I1531" t="s">
        <v>1864</v>
      </c>
      <c r="J1531" s="1">
        <f>Sales_Fact[[#This Row],[Quantity2]]*Sales_Fact[[#This Row],[Unit_Price3]]*(1-Sales_Fact[[#This Row],[Discount4]])</f>
        <v>753.50399999999991</v>
      </c>
      <c r="K1531" s="1">
        <f>Sales_Fact[[#This Row],[Quantity2]]*Sales_Fact[[#This Row],[Unit_Price3]]</f>
        <v>784.9</v>
      </c>
      <c r="L1531" s="1">
        <f>Sales_Fact[[#This Row],[Gross Amount]]*Sales_Fact[[#This Row],[Discount4]]</f>
        <v>31.396000000000001</v>
      </c>
      <c r="M1531" s="1" t="str">
        <f>IF(Sales_Fact[[#This Row],[Total_Amount5]]&gt;1000,"High Value","Standard")</f>
        <v>Standard</v>
      </c>
      <c r="N1531" s="1" t="str">
        <f>_xlfn.XLOOKUP(D1531,Product_Dim!$A$2:$A$101,Product_Dim!$B$2:$B$101,"Not Found")</f>
        <v>Women's Formal Blazer</v>
      </c>
      <c r="O1531" s="1" t="str">
        <f>_xlfn.XLOOKUP(D1531,Product_Dim!$A$2:$A$101,Product_Dim!$C$2:$C$101)</f>
        <v>Clothing</v>
      </c>
      <c r="P1531" s="1">
        <f>_xlfn.XLOOKUP(D1531,Product_Dim!$A$2:$A$101,Product_Dim!$H$2:$H$101)</f>
        <v>358.47</v>
      </c>
      <c r="Q1531" s="1" t="str">
        <f>_xlfn.XLOOKUP(C1531,'Customer_Dim'!$A$2:$A$501,'Customer_Dim'!$I$2:$I$501)</f>
        <v>Platinum</v>
      </c>
      <c r="R1531" s="1" t="str">
        <f>_xlfn.XLOOKUP(C1531,'Customer_Dim'!$A$2:$A$501,'Customer_Dim'!$D$2:$D$501)</f>
        <v>Male</v>
      </c>
      <c r="S1531" s="1" t="str">
        <f>_xlfn.XLOOKUP(C1531,'Customer_Dim'!$A$2:$A$501,'Customer_Dim'!$L$2:$L$501)</f>
        <v>Young</v>
      </c>
      <c r="T1531" s="1" t="str">
        <f>_xlfn.XLOOKUP(E1531,Store_Dim!$A$2:$A$21,Store_Dim!$C$2:$C$21)</f>
        <v>East</v>
      </c>
      <c r="U1531" s="1" t="str">
        <f>_xlfn.XLOOKUP(E1531,Store_Dim!$A$2:$A$21,Store_Dim!$E$2:$E$21)</f>
        <v>Online</v>
      </c>
      <c r="V1531" s="1">
        <f>Table8[[#This Row],[Cost]]*Table8[[#This Row],[Quantity]]</f>
        <v>716.94</v>
      </c>
      <c r="W1531" s="1">
        <f>Table8[[#This Row],[Total_Amount]]-Table8[[#This Row],[Total Cost]]</f>
        <v>36.563999999999851</v>
      </c>
    </row>
    <row r="1532" spans="1:23" hidden="1" x14ac:dyDescent="0.25">
      <c r="A1532" t="s">
        <v>3834</v>
      </c>
      <c r="B1532" s="3">
        <v>45607</v>
      </c>
      <c r="C1532" t="s">
        <v>1185</v>
      </c>
      <c r="D1532" t="s">
        <v>1578</v>
      </c>
      <c r="E1532" t="s">
        <v>1896</v>
      </c>
      <c r="F1532" s="4">
        <f>IF(ISBLANK(Sales_Fact[[#This Row],[Quantity]]),MEDIAN(Sales_Fact[Quantity]),Sales_Fact[[#This Row],[Quantity]])</f>
        <v>3</v>
      </c>
      <c r="G1532" s="1">
        <f>IF(ISBLANK(Sales_Fact[[#This Row],[Unit_Price]]),MEDIAN(Sales_Fact[Unit_Price]),Sales_Fact[[#This Row],[Unit_Price]])</f>
        <v>62.03</v>
      </c>
      <c r="H1532" s="2">
        <f>IF(ISBLANK(Sales_Fact[[#This Row],[Discount]]),MEDIAN(Sales_Fact[Discount]),Sales_Fact[[#This Row],[Discount]])</f>
        <v>0.01</v>
      </c>
      <c r="I1532" t="s">
        <v>1868</v>
      </c>
      <c r="J1532" s="1">
        <f>Sales_Fact[[#This Row],[Quantity2]]*Sales_Fact[[#This Row],[Unit_Price3]]*(1-Sales_Fact[[#This Row],[Discount4]])</f>
        <v>184.22909999999999</v>
      </c>
      <c r="K1532" s="1">
        <f>Sales_Fact[[#This Row],[Quantity2]]*Sales_Fact[[#This Row],[Unit_Price3]]</f>
        <v>186.09</v>
      </c>
      <c r="L1532" s="1">
        <f>Sales_Fact[[#This Row],[Gross Amount]]*Sales_Fact[[#This Row],[Discount4]]</f>
        <v>1.8609</v>
      </c>
      <c r="M1532" s="1" t="str">
        <f>IF(Sales_Fact[[#This Row],[Total_Amount5]]&gt;1000,"High Value","Standard")</f>
        <v>Standard</v>
      </c>
      <c r="N1532" s="1" t="str">
        <f>_xlfn.XLOOKUP(D1532,Product_Dim!$A$2:$A$101,Product_Dim!$B$2:$B$101,"Not Found")</f>
        <v>Adjustable Dumbbell Set</v>
      </c>
      <c r="O1532" s="1" t="str">
        <f>_xlfn.XLOOKUP(D1532,Product_Dim!$A$2:$A$101,Product_Dim!$C$2:$C$101)</f>
        <v>Sports</v>
      </c>
      <c r="P1532" s="1">
        <f>_xlfn.XLOOKUP(D1532,Product_Dim!$A$2:$A$101,Product_Dim!$H$2:$H$101)</f>
        <v>495.72</v>
      </c>
      <c r="Q1532" s="1" t="str">
        <f>_xlfn.XLOOKUP(C1532,'Customer_Dim'!$A$2:$A$501,'Customer_Dim'!$I$2:$I$501)</f>
        <v>Bronze</v>
      </c>
      <c r="R1532" s="1" t="str">
        <f>_xlfn.XLOOKUP(C1532,'Customer_Dim'!$A$2:$A$501,'Customer_Dim'!$D$2:$D$501)</f>
        <v>Male</v>
      </c>
      <c r="S1532" s="1" t="str">
        <f>_xlfn.XLOOKUP(C1532,'Customer_Dim'!$A$2:$A$501,'Customer_Dim'!$L$2:$L$501)</f>
        <v>Middle Age</v>
      </c>
      <c r="T1532" s="1" t="str">
        <f>_xlfn.XLOOKUP(E1532,Store_Dim!$A$2:$A$21,Store_Dim!$C$2:$C$21)</f>
        <v>East</v>
      </c>
      <c r="U1532" s="1" t="str">
        <f>_xlfn.XLOOKUP(E1532,Store_Dim!$A$2:$A$21,Store_Dim!$E$2:$E$21)</f>
        <v>Flagship</v>
      </c>
      <c r="V1532" s="1">
        <f>Table8[[#This Row],[Cost]]*Table8[[#This Row],[Quantity]]</f>
        <v>1487.16</v>
      </c>
      <c r="W1532" s="1">
        <f>Table8[[#This Row],[Total_Amount]]-Table8[[#This Row],[Total Cost]]</f>
        <v>-1302.9309000000001</v>
      </c>
    </row>
    <row r="1533" spans="1:23" hidden="1" x14ac:dyDescent="0.25">
      <c r="A1533" t="s">
        <v>3453</v>
      </c>
      <c r="B1533" s="3">
        <v>45943</v>
      </c>
      <c r="C1533" t="s">
        <v>1185</v>
      </c>
      <c r="D1533" t="s">
        <v>1594</v>
      </c>
      <c r="E1533" t="s">
        <v>1901</v>
      </c>
      <c r="F1533" s="4">
        <f>IF(ISBLANK(Sales_Fact[[#This Row],[Quantity]]),MEDIAN(Sales_Fact[Quantity]),Sales_Fact[[#This Row],[Quantity]])</f>
        <v>4</v>
      </c>
      <c r="G1533" s="1">
        <f>IF(ISBLANK(Sales_Fact[[#This Row],[Unit_Price]]),MEDIAN(Sales_Fact[Unit_Price]),Sales_Fact[[#This Row],[Unit_Price]])</f>
        <v>933.73</v>
      </c>
      <c r="H1533" s="2">
        <f>IF(ISBLANK(Sales_Fact[[#This Row],[Discount]]),MEDIAN(Sales_Fact[Discount]),Sales_Fact[[#This Row],[Discount]])</f>
        <v>0.25</v>
      </c>
      <c r="I1533" t="s">
        <v>1868</v>
      </c>
      <c r="J1533" s="1">
        <f>Sales_Fact[[#This Row],[Quantity2]]*Sales_Fact[[#This Row],[Unit_Price3]]*(1-Sales_Fact[[#This Row],[Discount4]])</f>
        <v>2801.19</v>
      </c>
      <c r="K1533" s="1">
        <f>Sales_Fact[[#This Row],[Quantity2]]*Sales_Fact[[#This Row],[Unit_Price3]]</f>
        <v>3734.92</v>
      </c>
      <c r="L1533" s="1">
        <f>Sales_Fact[[#This Row],[Gross Amount]]*Sales_Fact[[#This Row],[Discount4]]</f>
        <v>933.73</v>
      </c>
      <c r="M1533" s="1" t="str">
        <f>IF(Sales_Fact[[#This Row],[Total_Amount5]]&gt;1000,"High Value","Standard")</f>
        <v>High Value</v>
      </c>
      <c r="N1533" s="1" t="str">
        <f>_xlfn.XLOOKUP(D1533,Product_Dim!$A$2:$A$101,Product_Dim!$B$2:$B$101,"Not Found")</f>
        <v>Decorative Wall Mirror</v>
      </c>
      <c r="O1533" s="1" t="str">
        <f>_xlfn.XLOOKUP(D1533,Product_Dim!$A$2:$A$101,Product_Dim!$C$2:$C$101)</f>
        <v>Home</v>
      </c>
      <c r="P1533" s="1">
        <f>_xlfn.XLOOKUP(D1533,Product_Dim!$A$2:$A$101,Product_Dim!$H$2:$H$101)</f>
        <v>48.01</v>
      </c>
      <c r="Q1533" s="1" t="str">
        <f>_xlfn.XLOOKUP(C1533,'Customer_Dim'!$A$2:$A$501,'Customer_Dim'!$I$2:$I$501)</f>
        <v>Bronze</v>
      </c>
      <c r="R1533" s="1" t="str">
        <f>_xlfn.XLOOKUP(C1533,'Customer_Dim'!$A$2:$A$501,'Customer_Dim'!$D$2:$D$501)</f>
        <v>Male</v>
      </c>
      <c r="S1533" s="1" t="str">
        <f>_xlfn.XLOOKUP(C1533,'Customer_Dim'!$A$2:$A$501,'Customer_Dim'!$L$2:$L$501)</f>
        <v>Middle Age</v>
      </c>
      <c r="T1533" s="1" t="str">
        <f>_xlfn.XLOOKUP(E1533,Store_Dim!$A$2:$A$21,Store_Dim!$C$2:$C$21)</f>
        <v>East</v>
      </c>
      <c r="U1533" s="1" t="str">
        <f>_xlfn.XLOOKUP(E1533,Store_Dim!$A$2:$A$21,Store_Dim!$E$2:$E$21)</f>
        <v>Online</v>
      </c>
      <c r="V1533" s="1">
        <f>Table8[[#This Row],[Cost]]*Table8[[#This Row],[Quantity]]</f>
        <v>192.04</v>
      </c>
      <c r="W1533" s="1">
        <f>Table8[[#This Row],[Total_Amount]]-Table8[[#This Row],[Total Cost]]</f>
        <v>2609.15</v>
      </c>
    </row>
    <row r="1534" spans="1:23" hidden="1" x14ac:dyDescent="0.25">
      <c r="A1534" t="s">
        <v>2541</v>
      </c>
      <c r="B1534" s="3">
        <v>45344</v>
      </c>
      <c r="C1534" t="s">
        <v>1185</v>
      </c>
      <c r="D1534" t="s">
        <v>1806</v>
      </c>
      <c r="E1534" t="s">
        <v>1860</v>
      </c>
      <c r="F1534" s="4">
        <f>IF(ISBLANK(Sales_Fact[[#This Row],[Quantity]]),MEDIAN(Sales_Fact[Quantity]),Sales_Fact[[#This Row],[Quantity]])</f>
        <v>3</v>
      </c>
      <c r="G1534" s="1">
        <f>IF(ISBLANK(Sales_Fact[[#This Row],[Unit_Price]]),MEDIAN(Sales_Fact[Unit_Price]),Sales_Fact[[#This Row],[Unit_Price]])</f>
        <v>615.30999999999995</v>
      </c>
      <c r="H1534" s="2">
        <f>IF(ISBLANK(Sales_Fact[[#This Row],[Discount]]),MEDIAN(Sales_Fact[Discount]),Sales_Fact[[#This Row],[Discount]])</f>
        <v>0.14000000000000001</v>
      </c>
      <c r="I1534" t="s">
        <v>1861</v>
      </c>
      <c r="J1534" s="1">
        <f>Sales_Fact[[#This Row],[Quantity2]]*Sales_Fact[[#This Row],[Unit_Price3]]*(1-Sales_Fact[[#This Row],[Discount4]])</f>
        <v>1587.4997999999998</v>
      </c>
      <c r="K1534" s="1">
        <f>Sales_Fact[[#This Row],[Quantity2]]*Sales_Fact[[#This Row],[Unit_Price3]]</f>
        <v>1845.9299999999998</v>
      </c>
      <c r="L1534" s="1">
        <f>Sales_Fact[[#This Row],[Gross Amount]]*Sales_Fact[[#This Row],[Discount4]]</f>
        <v>258.43020000000001</v>
      </c>
      <c r="M1534" s="1" t="str">
        <f>IF(Sales_Fact[[#This Row],[Total_Amount5]]&gt;1000,"High Value","Standard")</f>
        <v>High Value</v>
      </c>
      <c r="N1534" s="1" t="str">
        <f>_xlfn.XLOOKUP(D1534,Product_Dim!$A$2:$A$101,Product_Dim!$B$2:$B$101,"Not Found")</f>
        <v>Women's Beanie Hat</v>
      </c>
      <c r="O1534" s="1" t="str">
        <f>_xlfn.XLOOKUP(D1534,Product_Dim!$A$2:$A$101,Product_Dim!$C$2:$C$101)</f>
        <v>Clothing</v>
      </c>
      <c r="P1534" s="1">
        <f>_xlfn.XLOOKUP(D1534,Product_Dim!$A$2:$A$101,Product_Dim!$H$2:$H$101)</f>
        <v>119.57</v>
      </c>
      <c r="Q1534" s="1" t="str">
        <f>_xlfn.XLOOKUP(C1534,'Customer_Dim'!$A$2:$A$501,'Customer_Dim'!$I$2:$I$501)</f>
        <v>Bronze</v>
      </c>
      <c r="R1534" s="1" t="str">
        <f>_xlfn.XLOOKUP(C1534,'Customer_Dim'!$A$2:$A$501,'Customer_Dim'!$D$2:$D$501)</f>
        <v>Male</v>
      </c>
      <c r="S1534" s="1" t="str">
        <f>_xlfn.XLOOKUP(C1534,'Customer_Dim'!$A$2:$A$501,'Customer_Dim'!$L$2:$L$501)</f>
        <v>Middle Age</v>
      </c>
      <c r="T1534" s="1" t="str">
        <f>_xlfn.XLOOKUP(E1534,Store_Dim!$A$2:$A$21,Store_Dim!$C$2:$C$21)</f>
        <v>North</v>
      </c>
      <c r="U1534" s="1" t="str">
        <f>_xlfn.XLOOKUP(E1534,Store_Dim!$A$2:$A$21,Store_Dim!$E$2:$E$21)</f>
        <v>Outlet</v>
      </c>
      <c r="V1534" s="1">
        <f>Table8[[#This Row],[Cost]]*Table8[[#This Row],[Quantity]]</f>
        <v>358.71</v>
      </c>
      <c r="W1534" s="1">
        <f>Table8[[#This Row],[Total_Amount]]-Table8[[#This Row],[Total Cost]]</f>
        <v>1228.7897999999998</v>
      </c>
    </row>
    <row r="1535" spans="1:23" hidden="1" x14ac:dyDescent="0.25">
      <c r="A1535" t="s">
        <v>2470</v>
      </c>
      <c r="B1535" s="3">
        <v>45350</v>
      </c>
      <c r="C1535" t="s">
        <v>1188</v>
      </c>
      <c r="D1535" t="s">
        <v>1785</v>
      </c>
      <c r="E1535" t="s">
        <v>1874</v>
      </c>
      <c r="F1535" s="4">
        <f>IF(ISBLANK(Sales_Fact[[#This Row],[Quantity]]),MEDIAN(Sales_Fact[Quantity]),Sales_Fact[[#This Row],[Quantity]])</f>
        <v>4</v>
      </c>
      <c r="G1535" s="1">
        <f>IF(ISBLANK(Sales_Fact[[#This Row],[Unit_Price]]),MEDIAN(Sales_Fact[Unit_Price]),Sales_Fact[[#This Row],[Unit_Price]])</f>
        <v>790.38</v>
      </c>
      <c r="H1535" s="2">
        <f>IF(ISBLANK(Sales_Fact[[#This Row],[Discount]]),MEDIAN(Sales_Fact[Discount]),Sales_Fact[[#This Row],[Discount]])</f>
        <v>0.22</v>
      </c>
      <c r="I1535" t="s">
        <v>1868</v>
      </c>
      <c r="J1535" s="1">
        <f>Sales_Fact[[#This Row],[Quantity2]]*Sales_Fact[[#This Row],[Unit_Price3]]*(1-Sales_Fact[[#This Row],[Discount4]])</f>
        <v>2465.9856</v>
      </c>
      <c r="K1535" s="1">
        <f>Sales_Fact[[#This Row],[Quantity2]]*Sales_Fact[[#This Row],[Unit_Price3]]</f>
        <v>3161.52</v>
      </c>
      <c r="L1535" s="1">
        <f>Sales_Fact[[#This Row],[Gross Amount]]*Sales_Fact[[#This Row],[Discount4]]</f>
        <v>695.53440000000001</v>
      </c>
      <c r="M1535" s="1" t="str">
        <f>IF(Sales_Fact[[#This Row],[Total_Amount5]]&gt;1000,"High Value","Standard")</f>
        <v>High Value</v>
      </c>
      <c r="N1535" s="1" t="str">
        <f>_xlfn.XLOOKUP(D1535,Product_Dim!$A$2:$A$101,Product_Dim!$B$2:$B$101,"Not Found")</f>
        <v>Essential Oil Diffuser</v>
      </c>
      <c r="O1535" s="1" t="str">
        <f>_xlfn.XLOOKUP(D1535,Product_Dim!$A$2:$A$101,Product_Dim!$C$2:$C$101)</f>
        <v>Home</v>
      </c>
      <c r="P1535" s="1">
        <f>_xlfn.XLOOKUP(D1535,Product_Dim!$A$2:$A$101,Product_Dim!$H$2:$H$101)</f>
        <v>325.26</v>
      </c>
      <c r="Q1535" s="1" t="str">
        <f>_xlfn.XLOOKUP(C1535,'Customer_Dim'!$A$2:$A$501,'Customer_Dim'!$I$2:$I$501)</f>
        <v>Gold</v>
      </c>
      <c r="R1535" s="1" t="str">
        <f>_xlfn.XLOOKUP(C1535,'Customer_Dim'!$A$2:$A$501,'Customer_Dim'!$D$2:$D$501)</f>
        <v>Female</v>
      </c>
      <c r="S1535" s="1" t="str">
        <f>_xlfn.XLOOKUP(C1535,'Customer_Dim'!$A$2:$A$501,'Customer_Dim'!$L$2:$L$501)</f>
        <v>Middle Age</v>
      </c>
      <c r="T1535" s="1" t="str">
        <f>_xlfn.XLOOKUP(E1535,Store_Dim!$A$2:$A$21,Store_Dim!$C$2:$C$21)</f>
        <v>South</v>
      </c>
      <c r="U1535" s="1" t="str">
        <f>_xlfn.XLOOKUP(E1535,Store_Dim!$A$2:$A$21,Store_Dim!$E$2:$E$21)</f>
        <v>Online</v>
      </c>
      <c r="V1535" s="1">
        <f>Table8[[#This Row],[Cost]]*Table8[[#This Row],[Quantity]]</f>
        <v>1301.04</v>
      </c>
      <c r="W1535" s="1">
        <f>Table8[[#This Row],[Total_Amount]]-Table8[[#This Row],[Total Cost]]</f>
        <v>1164.9456</v>
      </c>
    </row>
    <row r="1536" spans="1:23" hidden="1" x14ac:dyDescent="0.25">
      <c r="A1536" t="s">
        <v>2672</v>
      </c>
      <c r="B1536" s="3">
        <v>45764</v>
      </c>
      <c r="C1536" t="s">
        <v>1188</v>
      </c>
      <c r="D1536" t="s">
        <v>1761</v>
      </c>
      <c r="E1536" t="s">
        <v>1899</v>
      </c>
      <c r="F1536" s="4">
        <f>IF(ISBLANK(Sales_Fact[[#This Row],[Quantity]]),MEDIAN(Sales_Fact[Quantity]),Sales_Fact[[#This Row],[Quantity]])</f>
        <v>2</v>
      </c>
      <c r="G1536" s="1">
        <f>IF(ISBLANK(Sales_Fact[[#This Row],[Unit_Price]]),MEDIAN(Sales_Fact[Unit_Price]),Sales_Fact[[#This Row],[Unit_Price]])</f>
        <v>102.85</v>
      </c>
      <c r="H1536" s="2">
        <f>IF(ISBLANK(Sales_Fact[[#This Row],[Discount]]),MEDIAN(Sales_Fact[Discount]),Sales_Fact[[#This Row],[Discount]])</f>
        <v>0.08</v>
      </c>
      <c r="I1536" t="s">
        <v>1868</v>
      </c>
      <c r="J1536" s="1">
        <f>Sales_Fact[[#This Row],[Quantity2]]*Sales_Fact[[#This Row],[Unit_Price3]]*(1-Sales_Fact[[#This Row],[Discount4]])</f>
        <v>189.244</v>
      </c>
      <c r="K1536" s="1">
        <f>Sales_Fact[[#This Row],[Quantity2]]*Sales_Fact[[#This Row],[Unit_Price3]]</f>
        <v>205.7</v>
      </c>
      <c r="L1536" s="1">
        <f>Sales_Fact[[#This Row],[Gross Amount]]*Sales_Fact[[#This Row],[Discount4]]</f>
        <v>16.456</v>
      </c>
      <c r="M1536" s="1" t="str">
        <f>IF(Sales_Fact[[#This Row],[Total_Amount5]]&gt;1000,"High Value","Standard")</f>
        <v>Standard</v>
      </c>
      <c r="N1536" s="1" t="str">
        <f>_xlfn.XLOOKUP(D1536,Product_Dim!$A$2:$A$101,Product_Dim!$B$2:$B$101,"Not Found")</f>
        <v>Kitchen Storage Rack</v>
      </c>
      <c r="O1536" s="1" t="str">
        <f>_xlfn.XLOOKUP(D1536,Product_Dim!$A$2:$A$101,Product_Dim!$C$2:$C$101)</f>
        <v>Home</v>
      </c>
      <c r="P1536" s="1">
        <f>_xlfn.XLOOKUP(D1536,Product_Dim!$A$2:$A$101,Product_Dim!$H$2:$H$101)</f>
        <v>138.05000000000001</v>
      </c>
      <c r="Q1536" s="1" t="str">
        <f>_xlfn.XLOOKUP(C1536,'Customer_Dim'!$A$2:$A$501,'Customer_Dim'!$I$2:$I$501)</f>
        <v>Gold</v>
      </c>
      <c r="R1536" s="1" t="str">
        <f>_xlfn.XLOOKUP(C1536,'Customer_Dim'!$A$2:$A$501,'Customer_Dim'!$D$2:$D$501)</f>
        <v>Female</v>
      </c>
      <c r="S1536" s="1" t="str">
        <f>_xlfn.XLOOKUP(C1536,'Customer_Dim'!$A$2:$A$501,'Customer_Dim'!$L$2:$L$501)</f>
        <v>Middle Age</v>
      </c>
      <c r="T1536" s="1" t="str">
        <f>_xlfn.XLOOKUP(E1536,Store_Dim!$A$2:$A$21,Store_Dim!$C$2:$C$21)</f>
        <v>East</v>
      </c>
      <c r="U1536" s="1" t="str">
        <f>_xlfn.XLOOKUP(E1536,Store_Dim!$A$2:$A$21,Store_Dim!$E$2:$E$21)</f>
        <v>Flagship</v>
      </c>
      <c r="V1536" s="1">
        <f>Table8[[#This Row],[Cost]]*Table8[[#This Row],[Quantity]]</f>
        <v>276.10000000000002</v>
      </c>
      <c r="W1536" s="1">
        <f>Table8[[#This Row],[Total_Amount]]-Table8[[#This Row],[Total Cost]]</f>
        <v>-86.856000000000023</v>
      </c>
    </row>
    <row r="1537" spans="1:23" hidden="1" x14ac:dyDescent="0.25">
      <c r="A1537" t="s">
        <v>2060</v>
      </c>
      <c r="B1537" s="3">
        <v>45641</v>
      </c>
      <c r="C1537" t="s">
        <v>1188</v>
      </c>
      <c r="D1537" t="s">
        <v>1827</v>
      </c>
      <c r="E1537" t="s">
        <v>1883</v>
      </c>
      <c r="F1537" s="4">
        <f>IF(ISBLANK(Sales_Fact[[#This Row],[Quantity]]),MEDIAN(Sales_Fact[Quantity]),Sales_Fact[[#This Row],[Quantity]])</f>
        <v>3</v>
      </c>
      <c r="G1537" s="1">
        <f>IF(ISBLANK(Sales_Fact[[#This Row],[Unit_Price]]),MEDIAN(Sales_Fact[Unit_Price]),Sales_Fact[[#This Row],[Unit_Price]])</f>
        <v>866.78</v>
      </c>
      <c r="H1537" s="2">
        <f>IF(ISBLANK(Sales_Fact[[#This Row],[Discount]]),MEDIAN(Sales_Fact[Discount]),Sales_Fact[[#This Row],[Discount]])</f>
        <v>0.27</v>
      </c>
      <c r="I1537" t="s">
        <v>1861</v>
      </c>
      <c r="J1537" s="1">
        <f>Sales_Fact[[#This Row],[Quantity2]]*Sales_Fact[[#This Row],[Unit_Price3]]*(1-Sales_Fact[[#This Row],[Discount4]])</f>
        <v>1898.2482</v>
      </c>
      <c r="K1537" s="1">
        <f>Sales_Fact[[#This Row],[Quantity2]]*Sales_Fact[[#This Row],[Unit_Price3]]</f>
        <v>2600.34</v>
      </c>
      <c r="L1537" s="1">
        <f>Sales_Fact[[#This Row],[Gross Amount]]*Sales_Fact[[#This Row],[Discount4]]</f>
        <v>702.09180000000003</v>
      </c>
      <c r="M1537" s="1" t="str">
        <f>IF(Sales_Fact[[#This Row],[Total_Amount5]]&gt;1000,"High Value","Standard")</f>
        <v>High Value</v>
      </c>
      <c r="N1537" s="1" t="str">
        <f>_xlfn.XLOOKUP(D1537,Product_Dim!$A$2:$A$101,Product_Dim!$B$2:$B$101,"Not Found")</f>
        <v>Microwave Oven</v>
      </c>
      <c r="O1537" s="1" t="str">
        <f>_xlfn.XLOOKUP(D1537,Product_Dim!$A$2:$A$101,Product_Dim!$C$2:$C$101)</f>
        <v>Home</v>
      </c>
      <c r="P1537" s="1">
        <f>_xlfn.XLOOKUP(D1537,Product_Dim!$A$2:$A$101,Product_Dim!$H$2:$H$101)</f>
        <v>447.43</v>
      </c>
      <c r="Q1537" s="1" t="str">
        <f>_xlfn.XLOOKUP(C1537,'Customer_Dim'!$A$2:$A$501,'Customer_Dim'!$I$2:$I$501)</f>
        <v>Gold</v>
      </c>
      <c r="R1537" s="1" t="str">
        <f>_xlfn.XLOOKUP(C1537,'Customer_Dim'!$A$2:$A$501,'Customer_Dim'!$D$2:$D$501)</f>
        <v>Female</v>
      </c>
      <c r="S1537" s="1" t="str">
        <f>_xlfn.XLOOKUP(C1537,'Customer_Dim'!$A$2:$A$501,'Customer_Dim'!$L$2:$L$501)</f>
        <v>Middle Age</v>
      </c>
      <c r="T1537" s="1" t="str">
        <f>_xlfn.XLOOKUP(E1537,Store_Dim!$A$2:$A$21,Store_Dim!$C$2:$C$21)</f>
        <v>North</v>
      </c>
      <c r="U1537" s="1" t="str">
        <f>_xlfn.XLOOKUP(E1537,Store_Dim!$A$2:$A$21,Store_Dim!$E$2:$E$21)</f>
        <v>Flagship</v>
      </c>
      <c r="V1537" s="1">
        <f>Table8[[#This Row],[Cost]]*Table8[[#This Row],[Quantity]]</f>
        <v>1342.29</v>
      </c>
      <c r="W1537" s="1">
        <f>Table8[[#This Row],[Total_Amount]]-Table8[[#This Row],[Total Cost]]</f>
        <v>555.95820000000003</v>
      </c>
    </row>
    <row r="1538" spans="1:23" hidden="1" x14ac:dyDescent="0.25">
      <c r="A1538" t="s">
        <v>3267</v>
      </c>
      <c r="B1538" s="3">
        <v>45869</v>
      </c>
      <c r="C1538" t="s">
        <v>1191</v>
      </c>
      <c r="D1538" t="s">
        <v>1695</v>
      </c>
      <c r="E1538" t="s">
        <v>1863</v>
      </c>
      <c r="F1538" s="4">
        <f>IF(ISBLANK(Sales_Fact[[#This Row],[Quantity]]),MEDIAN(Sales_Fact[Quantity]),Sales_Fact[[#This Row],[Quantity]])</f>
        <v>3</v>
      </c>
      <c r="G1538" s="1">
        <f>IF(ISBLANK(Sales_Fact[[#This Row],[Unit_Price]]),MEDIAN(Sales_Fact[Unit_Price]),Sales_Fact[[#This Row],[Unit_Price]])</f>
        <v>392.84</v>
      </c>
      <c r="H1538" s="2">
        <f>IF(ISBLANK(Sales_Fact[[#This Row],[Discount]]),MEDIAN(Sales_Fact[Discount]),Sales_Fact[[#This Row],[Discount]])</f>
        <v>0.27</v>
      </c>
      <c r="I1538" t="s">
        <v>1861</v>
      </c>
      <c r="J1538" s="1">
        <f>Sales_Fact[[#This Row],[Quantity2]]*Sales_Fact[[#This Row],[Unit_Price3]]*(1-Sales_Fact[[#This Row],[Discount4]])</f>
        <v>860.31959999999992</v>
      </c>
      <c r="K1538" s="1">
        <f>Sales_Fact[[#This Row],[Quantity2]]*Sales_Fact[[#This Row],[Unit_Price3]]</f>
        <v>1178.52</v>
      </c>
      <c r="L1538" s="1">
        <f>Sales_Fact[[#This Row],[Gross Amount]]*Sales_Fact[[#This Row],[Discount4]]</f>
        <v>318.2004</v>
      </c>
      <c r="M1538" s="1" t="str">
        <f>IF(Sales_Fact[[#This Row],[Total_Amount5]]&gt;1000,"High Value","Standard")</f>
        <v>Standard</v>
      </c>
      <c r="N1538" s="1" t="str">
        <f>_xlfn.XLOOKUP(D1538,Product_Dim!$A$2:$A$101,Product_Dim!$B$2:$B$101,"Not Found")</f>
        <v>Car Dashboard Phone Holder</v>
      </c>
      <c r="O1538" s="1" t="str">
        <f>_xlfn.XLOOKUP(D1538,Product_Dim!$A$2:$A$101,Product_Dim!$C$2:$C$101)</f>
        <v>Electronics</v>
      </c>
      <c r="P1538" s="1">
        <f>_xlfn.XLOOKUP(D1538,Product_Dim!$A$2:$A$101,Product_Dim!$H$2:$H$101)</f>
        <v>177.98</v>
      </c>
      <c r="Q1538" s="1" t="str">
        <f>_xlfn.XLOOKUP(C1538,'Customer_Dim'!$A$2:$A$501,'Customer_Dim'!$I$2:$I$501)</f>
        <v>Bronze</v>
      </c>
      <c r="R1538" s="1" t="str">
        <f>_xlfn.XLOOKUP(C1538,'Customer_Dim'!$A$2:$A$501,'Customer_Dim'!$D$2:$D$501)</f>
        <v>Female</v>
      </c>
      <c r="S1538" s="1" t="str">
        <f>_xlfn.XLOOKUP(C1538,'Customer_Dim'!$A$2:$A$501,'Customer_Dim'!$L$2:$L$501)</f>
        <v>Middle Age</v>
      </c>
      <c r="T1538" s="1" t="str">
        <f>_xlfn.XLOOKUP(E1538,Store_Dim!$A$2:$A$21,Store_Dim!$C$2:$C$21)</f>
        <v>North</v>
      </c>
      <c r="U1538" s="1" t="str">
        <f>_xlfn.XLOOKUP(E1538,Store_Dim!$A$2:$A$21,Store_Dim!$E$2:$E$21)</f>
        <v>Flagship</v>
      </c>
      <c r="V1538" s="1">
        <f>Table8[[#This Row],[Cost]]*Table8[[#This Row],[Quantity]]</f>
        <v>533.93999999999994</v>
      </c>
      <c r="W1538" s="1">
        <f>Table8[[#This Row],[Total_Amount]]-Table8[[#This Row],[Total Cost]]</f>
        <v>326.37959999999998</v>
      </c>
    </row>
    <row r="1539" spans="1:23" hidden="1" x14ac:dyDescent="0.25">
      <c r="A1539" t="s">
        <v>3091</v>
      </c>
      <c r="B1539" s="3">
        <v>45797</v>
      </c>
      <c r="C1539" t="s">
        <v>1191</v>
      </c>
      <c r="D1539" t="s">
        <v>1597</v>
      </c>
      <c r="E1539" t="s">
        <v>1899</v>
      </c>
      <c r="F1539" s="4">
        <f>IF(ISBLANK(Sales_Fact[[#This Row],[Quantity]]),MEDIAN(Sales_Fact[Quantity]),Sales_Fact[[#This Row],[Quantity]])</f>
        <v>2</v>
      </c>
      <c r="G1539" s="1">
        <f>IF(ISBLANK(Sales_Fact[[#This Row],[Unit_Price]]),MEDIAN(Sales_Fact[Unit_Price]),Sales_Fact[[#This Row],[Unit_Price]])</f>
        <v>753.1</v>
      </c>
      <c r="H1539" s="2">
        <f>IF(ISBLANK(Sales_Fact[[#This Row],[Discount]]),MEDIAN(Sales_Fact[Discount]),Sales_Fact[[#This Row],[Discount]])</f>
        <v>0.19</v>
      </c>
      <c r="I1539" t="s">
        <v>1868</v>
      </c>
      <c r="J1539" s="1">
        <f>Sales_Fact[[#This Row],[Quantity2]]*Sales_Fact[[#This Row],[Unit_Price3]]*(1-Sales_Fact[[#This Row],[Discount4]])</f>
        <v>1220.0220000000002</v>
      </c>
      <c r="K1539" s="1">
        <f>Sales_Fact[[#This Row],[Quantity2]]*Sales_Fact[[#This Row],[Unit_Price3]]</f>
        <v>1506.2</v>
      </c>
      <c r="L1539" s="1">
        <f>Sales_Fact[[#This Row],[Gross Amount]]*Sales_Fact[[#This Row],[Discount4]]</f>
        <v>286.178</v>
      </c>
      <c r="M1539" s="1" t="str">
        <f>IF(Sales_Fact[[#This Row],[Total_Amount5]]&gt;1000,"High Value","Standard")</f>
        <v>High Value</v>
      </c>
      <c r="N1539" s="1" t="str">
        <f>_xlfn.XLOOKUP(D1539,Product_Dim!$A$2:$A$101,Product_Dim!$B$2:$B$101,"Not Found")</f>
        <v>4K Home Projector</v>
      </c>
      <c r="O1539" s="1" t="str">
        <f>_xlfn.XLOOKUP(D1539,Product_Dim!$A$2:$A$101,Product_Dim!$C$2:$C$101)</f>
        <v>Electronics</v>
      </c>
      <c r="P1539" s="1">
        <f>_xlfn.XLOOKUP(D1539,Product_Dim!$A$2:$A$101,Product_Dim!$H$2:$H$101)</f>
        <v>465.34</v>
      </c>
      <c r="Q1539" s="1" t="str">
        <f>_xlfn.XLOOKUP(C1539,'Customer_Dim'!$A$2:$A$501,'Customer_Dim'!$I$2:$I$501)</f>
        <v>Bronze</v>
      </c>
      <c r="R1539" s="1" t="str">
        <f>_xlfn.XLOOKUP(C1539,'Customer_Dim'!$A$2:$A$501,'Customer_Dim'!$D$2:$D$501)</f>
        <v>Female</v>
      </c>
      <c r="S1539" s="1" t="str">
        <f>_xlfn.XLOOKUP(C1539,'Customer_Dim'!$A$2:$A$501,'Customer_Dim'!$L$2:$L$501)</f>
        <v>Middle Age</v>
      </c>
      <c r="T1539" s="1" t="str">
        <f>_xlfn.XLOOKUP(E1539,Store_Dim!$A$2:$A$21,Store_Dim!$C$2:$C$21)</f>
        <v>East</v>
      </c>
      <c r="U1539" s="1" t="str">
        <f>_xlfn.XLOOKUP(E1539,Store_Dim!$A$2:$A$21,Store_Dim!$E$2:$E$21)</f>
        <v>Flagship</v>
      </c>
      <c r="V1539" s="1">
        <f>Table8[[#This Row],[Cost]]*Table8[[#This Row],[Quantity]]</f>
        <v>930.68</v>
      </c>
      <c r="W1539" s="1">
        <f>Table8[[#This Row],[Total_Amount]]-Table8[[#This Row],[Total Cost]]</f>
        <v>289.34200000000021</v>
      </c>
    </row>
    <row r="1540" spans="1:23" hidden="1" x14ac:dyDescent="0.25">
      <c r="A1540" t="s">
        <v>1966</v>
      </c>
      <c r="B1540" s="3">
        <v>45518</v>
      </c>
      <c r="C1540" t="s">
        <v>1191</v>
      </c>
      <c r="D1540" t="s">
        <v>1824</v>
      </c>
      <c r="E1540" t="s">
        <v>1863</v>
      </c>
      <c r="F1540" s="4">
        <f>IF(ISBLANK(Sales_Fact[[#This Row],[Quantity]]),MEDIAN(Sales_Fact[Quantity]),Sales_Fact[[#This Row],[Quantity]])</f>
        <v>2</v>
      </c>
      <c r="G1540" s="1">
        <f>IF(ISBLANK(Sales_Fact[[#This Row],[Unit_Price]]),MEDIAN(Sales_Fact[Unit_Price]),Sales_Fact[[#This Row],[Unit_Price]])</f>
        <v>700.91</v>
      </c>
      <c r="H1540" s="2">
        <f>IF(ISBLANK(Sales_Fact[[#This Row],[Discount]]),MEDIAN(Sales_Fact[Discount]),Sales_Fact[[#This Row],[Discount]])</f>
        <v>0.1</v>
      </c>
      <c r="I1540" t="s">
        <v>1864</v>
      </c>
      <c r="J1540" s="1">
        <f>Sales_Fact[[#This Row],[Quantity2]]*Sales_Fact[[#This Row],[Unit_Price3]]*(1-Sales_Fact[[#This Row],[Discount4]])</f>
        <v>1261.6379999999999</v>
      </c>
      <c r="K1540" s="1">
        <f>Sales_Fact[[#This Row],[Quantity2]]*Sales_Fact[[#This Row],[Unit_Price3]]</f>
        <v>1401.82</v>
      </c>
      <c r="L1540" s="1">
        <f>Sales_Fact[[#This Row],[Gross Amount]]*Sales_Fact[[#This Row],[Discount4]]</f>
        <v>140.18199999999999</v>
      </c>
      <c r="M1540" s="1" t="str">
        <f>IF(Sales_Fact[[#This Row],[Total_Amount5]]&gt;1000,"High Value","Standard")</f>
        <v>High Value</v>
      </c>
      <c r="N1540" s="1" t="str">
        <f>_xlfn.XLOOKUP(D1540,Product_Dim!$A$2:$A$101,Product_Dim!$B$2:$B$101,"Not Found")</f>
        <v>Women's High Heels</v>
      </c>
      <c r="O1540" s="1" t="str">
        <f>_xlfn.XLOOKUP(D1540,Product_Dim!$A$2:$A$101,Product_Dim!$C$2:$C$101)</f>
        <v>Clothing</v>
      </c>
      <c r="P1540" s="1">
        <f>_xlfn.XLOOKUP(D1540,Product_Dim!$A$2:$A$101,Product_Dim!$H$2:$H$101)</f>
        <v>438.25</v>
      </c>
      <c r="Q1540" s="1" t="str">
        <f>_xlfn.XLOOKUP(C1540,'Customer_Dim'!$A$2:$A$501,'Customer_Dim'!$I$2:$I$501)</f>
        <v>Bronze</v>
      </c>
      <c r="R1540" s="1" t="str">
        <f>_xlfn.XLOOKUP(C1540,'Customer_Dim'!$A$2:$A$501,'Customer_Dim'!$D$2:$D$501)</f>
        <v>Female</v>
      </c>
      <c r="S1540" s="1" t="str">
        <f>_xlfn.XLOOKUP(C1540,'Customer_Dim'!$A$2:$A$501,'Customer_Dim'!$L$2:$L$501)</f>
        <v>Middle Age</v>
      </c>
      <c r="T1540" s="1" t="str">
        <f>_xlfn.XLOOKUP(E1540,Store_Dim!$A$2:$A$21,Store_Dim!$C$2:$C$21)</f>
        <v>North</v>
      </c>
      <c r="U1540" s="1" t="str">
        <f>_xlfn.XLOOKUP(E1540,Store_Dim!$A$2:$A$21,Store_Dim!$E$2:$E$21)</f>
        <v>Flagship</v>
      </c>
      <c r="V1540" s="1">
        <f>Table8[[#This Row],[Cost]]*Table8[[#This Row],[Quantity]]</f>
        <v>876.5</v>
      </c>
      <c r="W1540" s="1">
        <f>Table8[[#This Row],[Total_Amount]]-Table8[[#This Row],[Total Cost]]</f>
        <v>385.13799999999992</v>
      </c>
    </row>
    <row r="1541" spans="1:23" hidden="1" x14ac:dyDescent="0.25">
      <c r="A1541" t="s">
        <v>3172</v>
      </c>
      <c r="B1541" s="3">
        <v>45823</v>
      </c>
      <c r="C1541" t="s">
        <v>1191</v>
      </c>
      <c r="D1541" t="s">
        <v>1713</v>
      </c>
      <c r="E1541" t="s">
        <v>1866</v>
      </c>
      <c r="F1541" s="4">
        <f>IF(ISBLANK(Sales_Fact[[#This Row],[Quantity]]),MEDIAN(Sales_Fact[Quantity]),Sales_Fact[[#This Row],[Quantity]])</f>
        <v>4</v>
      </c>
      <c r="G1541" s="1">
        <f>IF(ISBLANK(Sales_Fact[[#This Row],[Unit_Price]]),MEDIAN(Sales_Fact[Unit_Price]),Sales_Fact[[#This Row],[Unit_Price]])</f>
        <v>935.98</v>
      </c>
      <c r="H1541" s="2">
        <f>IF(ISBLANK(Sales_Fact[[#This Row],[Discount]]),MEDIAN(Sales_Fact[Discount]),Sales_Fact[[#This Row],[Discount]])</f>
        <v>0.11</v>
      </c>
      <c r="I1541" t="s">
        <v>1868</v>
      </c>
      <c r="J1541" s="1">
        <f>Sales_Fact[[#This Row],[Quantity2]]*Sales_Fact[[#This Row],[Unit_Price3]]*(1-Sales_Fact[[#This Row],[Discount4]])</f>
        <v>3332.0888</v>
      </c>
      <c r="K1541" s="1">
        <f>Sales_Fact[[#This Row],[Quantity2]]*Sales_Fact[[#This Row],[Unit_Price3]]</f>
        <v>3743.92</v>
      </c>
      <c r="L1541" s="1">
        <f>Sales_Fact[[#This Row],[Gross Amount]]*Sales_Fact[[#This Row],[Discount4]]</f>
        <v>411.83120000000002</v>
      </c>
      <c r="M1541" s="1" t="str">
        <f>IF(Sales_Fact[[#This Row],[Total_Amount5]]&gt;1000,"High Value","Standard")</f>
        <v>High Value</v>
      </c>
      <c r="N1541" s="1" t="str">
        <f>_xlfn.XLOOKUP(D1541,Product_Dim!$A$2:$A$101,Product_Dim!$B$2:$B$101,"Not Found")</f>
        <v>Sports Stopwatch Pro</v>
      </c>
      <c r="O1541" s="1" t="str">
        <f>_xlfn.XLOOKUP(D1541,Product_Dim!$A$2:$A$101,Product_Dim!$C$2:$C$101)</f>
        <v>Sports</v>
      </c>
      <c r="P1541" s="1">
        <f>_xlfn.XLOOKUP(D1541,Product_Dim!$A$2:$A$101,Product_Dim!$H$2:$H$101)</f>
        <v>434.84</v>
      </c>
      <c r="Q1541" s="1" t="str">
        <f>_xlfn.XLOOKUP(C1541,'Customer_Dim'!$A$2:$A$501,'Customer_Dim'!$I$2:$I$501)</f>
        <v>Bronze</v>
      </c>
      <c r="R1541" s="1" t="str">
        <f>_xlfn.XLOOKUP(C1541,'Customer_Dim'!$A$2:$A$501,'Customer_Dim'!$D$2:$D$501)</f>
        <v>Female</v>
      </c>
      <c r="S1541" s="1" t="str">
        <f>_xlfn.XLOOKUP(C1541,'Customer_Dim'!$A$2:$A$501,'Customer_Dim'!$L$2:$L$501)</f>
        <v>Middle Age</v>
      </c>
      <c r="T1541" s="1" t="str">
        <f>_xlfn.XLOOKUP(E1541,Store_Dim!$A$2:$A$21,Store_Dim!$C$2:$C$21)</f>
        <v>West</v>
      </c>
      <c r="U1541" s="1" t="str">
        <f>_xlfn.XLOOKUP(E1541,Store_Dim!$A$2:$A$21,Store_Dim!$E$2:$E$21)</f>
        <v>Online</v>
      </c>
      <c r="V1541" s="1">
        <f>Table8[[#This Row],[Cost]]*Table8[[#This Row],[Quantity]]</f>
        <v>1739.36</v>
      </c>
      <c r="W1541" s="1">
        <f>Table8[[#This Row],[Total_Amount]]-Table8[[#This Row],[Total Cost]]</f>
        <v>1592.7288000000001</v>
      </c>
    </row>
    <row r="1542" spans="1:23" hidden="1" x14ac:dyDescent="0.25">
      <c r="A1542" t="s">
        <v>2432</v>
      </c>
      <c r="B1542" s="3">
        <v>45695</v>
      </c>
      <c r="C1542" t="s">
        <v>1191</v>
      </c>
      <c r="D1542" t="s">
        <v>1582</v>
      </c>
      <c r="E1542" t="s">
        <v>1904</v>
      </c>
      <c r="F1542" s="4">
        <f>IF(ISBLANK(Sales_Fact[[#This Row],[Quantity]]),MEDIAN(Sales_Fact[Quantity]),Sales_Fact[[#This Row],[Quantity]])</f>
        <v>1</v>
      </c>
      <c r="G1542" s="1">
        <f>IF(ISBLANK(Sales_Fact[[#This Row],[Unit_Price]]),MEDIAN(Sales_Fact[Unit_Price]),Sales_Fact[[#This Row],[Unit_Price]])</f>
        <v>539.9</v>
      </c>
      <c r="H1542" s="2">
        <f>IF(ISBLANK(Sales_Fact[[#This Row],[Discount]]),MEDIAN(Sales_Fact[Discount]),Sales_Fact[[#This Row],[Discount]])</f>
        <v>7.0000000000000007E-2</v>
      </c>
      <c r="I1542" t="s">
        <v>1861</v>
      </c>
      <c r="J1542" s="1">
        <f>Sales_Fact[[#This Row],[Quantity2]]*Sales_Fact[[#This Row],[Unit_Price3]]*(1-Sales_Fact[[#This Row],[Discount4]])</f>
        <v>502.10699999999997</v>
      </c>
      <c r="K1542" s="1">
        <f>Sales_Fact[[#This Row],[Quantity2]]*Sales_Fact[[#This Row],[Unit_Price3]]</f>
        <v>539.9</v>
      </c>
      <c r="L1542" s="1">
        <f>Sales_Fact[[#This Row],[Gross Amount]]*Sales_Fact[[#This Row],[Discount4]]</f>
        <v>37.792999999999999</v>
      </c>
      <c r="M1542" s="1" t="str">
        <f>IF(Sales_Fact[[#This Row],[Total_Amount5]]&gt;1000,"High Value","Standard")</f>
        <v>Standard</v>
      </c>
      <c r="N1542" s="1" t="str">
        <f>_xlfn.XLOOKUP(D1542,Product_Dim!$A$2:$A$101,Product_Dim!$B$2:$B$101,"Not Found")</f>
        <v>Ceramic Kitchen Bowl Set</v>
      </c>
      <c r="O1542" s="1" t="str">
        <f>_xlfn.XLOOKUP(D1542,Product_Dim!$A$2:$A$101,Product_Dim!$C$2:$C$101)</f>
        <v>Home</v>
      </c>
      <c r="P1542" s="1">
        <f>_xlfn.XLOOKUP(D1542,Product_Dim!$A$2:$A$101,Product_Dim!$H$2:$H$101)</f>
        <v>298.86</v>
      </c>
      <c r="Q1542" s="1" t="str">
        <f>_xlfn.XLOOKUP(C1542,'Customer_Dim'!$A$2:$A$501,'Customer_Dim'!$I$2:$I$501)</f>
        <v>Bronze</v>
      </c>
      <c r="R1542" s="1" t="str">
        <f>_xlfn.XLOOKUP(C1542,'Customer_Dim'!$A$2:$A$501,'Customer_Dim'!$D$2:$D$501)</f>
        <v>Female</v>
      </c>
      <c r="S1542" s="1" t="str">
        <f>_xlfn.XLOOKUP(C1542,'Customer_Dim'!$A$2:$A$501,'Customer_Dim'!$L$2:$L$501)</f>
        <v>Middle Age</v>
      </c>
      <c r="T1542" s="1" t="str">
        <f>_xlfn.XLOOKUP(E1542,Store_Dim!$A$2:$A$21,Store_Dim!$C$2:$C$21)</f>
        <v>East</v>
      </c>
      <c r="U1542" s="1" t="str">
        <f>_xlfn.XLOOKUP(E1542,Store_Dim!$A$2:$A$21,Store_Dim!$E$2:$E$21)</f>
        <v>Online</v>
      </c>
      <c r="V1542" s="1">
        <f>Table8[[#This Row],[Cost]]*Table8[[#This Row],[Quantity]]</f>
        <v>298.86</v>
      </c>
      <c r="W1542" s="1">
        <f>Table8[[#This Row],[Total_Amount]]-Table8[[#This Row],[Total Cost]]</f>
        <v>203.24699999999996</v>
      </c>
    </row>
    <row r="1543" spans="1:23" x14ac:dyDescent="0.25">
      <c r="A1543" t="s">
        <v>2488</v>
      </c>
      <c r="B1543" s="3">
        <v>45718</v>
      </c>
      <c r="C1543" t="s">
        <v>1191</v>
      </c>
      <c r="D1543" t="s">
        <v>1567</v>
      </c>
      <c r="E1543" t="s">
        <v>1901</v>
      </c>
      <c r="F1543" s="4">
        <f>IF(ISBLANK(Sales_Fact[[#This Row],[Quantity]]),MEDIAN(Sales_Fact[Quantity]),Sales_Fact[[#This Row],[Quantity]])</f>
        <v>1</v>
      </c>
      <c r="G1543" s="21">
        <f>IF(ISBLANK(Sales_Fact[[#This Row],[Unit_Price]]),MEDIAN(Sales_Fact[Unit_Price]),Sales_Fact[[#This Row],[Unit_Price]])</f>
        <v>312.81</v>
      </c>
      <c r="H1543" s="2">
        <f>IF(ISBLANK(Sales_Fact[[#This Row],[Discount]]),MEDIAN(Sales_Fact[Discount]),Sales_Fact[[#This Row],[Discount]])</f>
        <v>0.14000000000000001</v>
      </c>
      <c r="I1543" t="s">
        <v>1861</v>
      </c>
      <c r="J1543" s="21">
        <f>Sales_Fact[[#This Row],[Quantity2]]*Sales_Fact[[#This Row],[Unit_Price3]]*(1-Sales_Fact[[#This Row],[Discount4]])</f>
        <v>269.01659999999998</v>
      </c>
      <c r="K1543" s="21">
        <f>Sales_Fact[[#This Row],[Quantity2]]*Sales_Fact[[#This Row],[Unit_Price3]]</f>
        <v>312.81</v>
      </c>
      <c r="L1543" s="21">
        <f>Sales_Fact[[#This Row],[Gross Amount]]*Sales_Fact[[#This Row],[Discount4]]</f>
        <v>43.793400000000005</v>
      </c>
      <c r="M1543" s="1" t="str">
        <f>IF(Sales_Fact[[#This Row],[Total_Amount5]]&gt;1000,"High Value","Standard")</f>
        <v>Standard</v>
      </c>
      <c r="N1543" s="1" t="str">
        <f>_xlfn.XLOOKUP(D1543,Product_Dim!$A$2:$A$101,Product_Dim!$B$2:$B$101,"Not Found")</f>
        <v>Herbal Face Moisturizer</v>
      </c>
      <c r="O1543" s="1" t="str">
        <f>_xlfn.XLOOKUP(D1543,Product_Dim!$A$2:$A$101,Product_Dim!$C$2:$C$101)</f>
        <v>Beauty</v>
      </c>
      <c r="P1543" s="1">
        <f>_xlfn.XLOOKUP(D1543,Product_Dim!$A$2:$A$101,Product_Dim!$H$2:$H$101)</f>
        <v>312.8</v>
      </c>
      <c r="Q1543" s="1" t="str">
        <f>_xlfn.XLOOKUP(C1543,'Customer_Dim'!$A$2:$A$501,'Customer_Dim'!$I$2:$I$501)</f>
        <v>Bronze</v>
      </c>
      <c r="R1543" s="1" t="str">
        <f>_xlfn.XLOOKUP(C1543,'Customer_Dim'!$A$2:$A$501,'Customer_Dim'!$D$2:$D$501)</f>
        <v>Female</v>
      </c>
      <c r="S1543" s="1" t="str">
        <f>_xlfn.XLOOKUP(C1543,'Customer_Dim'!$A$2:$A$501,'Customer_Dim'!$L$2:$L$501)</f>
        <v>Middle Age</v>
      </c>
      <c r="T1543" s="1" t="str">
        <f>_xlfn.XLOOKUP(E1543,Store_Dim!$A$2:$A$21,Store_Dim!$C$2:$C$21)</f>
        <v>East</v>
      </c>
      <c r="U1543" s="1" t="str">
        <f>_xlfn.XLOOKUP(E1543,Store_Dim!$A$2:$A$21,Store_Dim!$E$2:$E$21)</f>
        <v>Online</v>
      </c>
      <c r="V1543" s="21">
        <f>Table8[[#This Row],[Cost]]*Table8[[#This Row],[Quantity]]</f>
        <v>312.8</v>
      </c>
      <c r="W1543" s="21">
        <f>Table8[[#This Row],[Total_Amount]]-Table8[[#This Row],[Total Cost]]</f>
        <v>-43.783400000000029</v>
      </c>
    </row>
    <row r="1544" spans="1:23" hidden="1" x14ac:dyDescent="0.25">
      <c r="A1544" t="s">
        <v>3014</v>
      </c>
      <c r="B1544" s="3">
        <v>45653</v>
      </c>
      <c r="C1544" t="s">
        <v>1194</v>
      </c>
      <c r="D1544" t="s">
        <v>1548</v>
      </c>
      <c r="E1544" t="s">
        <v>1863</v>
      </c>
      <c r="F1544" s="4">
        <f>IF(ISBLANK(Sales_Fact[[#This Row],[Quantity]]),MEDIAN(Sales_Fact[Quantity]),Sales_Fact[[#This Row],[Quantity]])</f>
        <v>3</v>
      </c>
      <c r="G1544" s="1">
        <f>IF(ISBLANK(Sales_Fact[[#This Row],[Unit_Price]]),MEDIAN(Sales_Fact[Unit_Price]),Sales_Fact[[#This Row],[Unit_Price]])</f>
        <v>855.96</v>
      </c>
      <c r="H1544" s="2">
        <f>IF(ISBLANK(Sales_Fact[[#This Row],[Discount]]),MEDIAN(Sales_Fact[Discount]),Sales_Fact[[#This Row],[Discount]])</f>
        <v>0.28999999999999998</v>
      </c>
      <c r="I1544" t="s">
        <v>1864</v>
      </c>
      <c r="J1544" s="1">
        <f>Sales_Fact[[#This Row],[Quantity2]]*Sales_Fact[[#This Row],[Unit_Price3]]*(1-Sales_Fact[[#This Row],[Discount4]])</f>
        <v>1823.1948</v>
      </c>
      <c r="K1544" s="1">
        <f>Sales_Fact[[#This Row],[Quantity2]]*Sales_Fact[[#This Row],[Unit_Price3]]</f>
        <v>2567.88</v>
      </c>
      <c r="L1544" s="1">
        <f>Sales_Fact[[#This Row],[Gross Amount]]*Sales_Fact[[#This Row],[Discount4]]</f>
        <v>744.68520000000001</v>
      </c>
      <c r="M1544" s="1" t="str">
        <f>IF(Sales_Fact[[#This Row],[Total_Amount5]]&gt;1000,"High Value","Standard")</f>
        <v>High Value</v>
      </c>
      <c r="N1544" s="1" t="str">
        <f>_xlfn.XLOOKUP(D1544,Product_Dim!$A$2:$A$101,Product_Dim!$B$2:$B$101,"Not Found")</f>
        <v>Brother Laser Printer</v>
      </c>
      <c r="O1544" s="1" t="str">
        <f>_xlfn.XLOOKUP(D1544,Product_Dim!$A$2:$A$101,Product_Dim!$C$2:$C$101)</f>
        <v>Electronics</v>
      </c>
      <c r="P1544" s="1">
        <f>_xlfn.XLOOKUP(D1544,Product_Dim!$A$2:$A$101,Product_Dim!$H$2:$H$101)</f>
        <v>112.42</v>
      </c>
      <c r="Q1544" s="1" t="str">
        <f>_xlfn.XLOOKUP(C1544,'Customer_Dim'!$A$2:$A$501,'Customer_Dim'!$I$2:$I$501)</f>
        <v>Gold</v>
      </c>
      <c r="R1544" s="1" t="str">
        <f>_xlfn.XLOOKUP(C1544,'Customer_Dim'!$A$2:$A$501,'Customer_Dim'!$D$2:$D$501)</f>
        <v>Female</v>
      </c>
      <c r="S1544" s="1" t="str">
        <f>_xlfn.XLOOKUP(C1544,'Customer_Dim'!$A$2:$A$501,'Customer_Dim'!$L$2:$L$501)</f>
        <v>Middle Age</v>
      </c>
      <c r="T1544" s="1" t="str">
        <f>_xlfn.XLOOKUP(E1544,Store_Dim!$A$2:$A$21,Store_Dim!$C$2:$C$21)</f>
        <v>North</v>
      </c>
      <c r="U1544" s="1" t="str">
        <f>_xlfn.XLOOKUP(E1544,Store_Dim!$A$2:$A$21,Store_Dim!$E$2:$E$21)</f>
        <v>Flagship</v>
      </c>
      <c r="V1544" s="1">
        <f>Table8[[#This Row],[Cost]]*Table8[[#This Row],[Quantity]]</f>
        <v>337.26</v>
      </c>
      <c r="W1544" s="1">
        <f>Table8[[#This Row],[Total_Amount]]-Table8[[#This Row],[Total Cost]]</f>
        <v>1485.9348</v>
      </c>
    </row>
    <row r="1545" spans="1:23" hidden="1" x14ac:dyDescent="0.25">
      <c r="A1545" t="s">
        <v>2760</v>
      </c>
      <c r="B1545" s="3">
        <v>45653</v>
      </c>
      <c r="C1545" t="s">
        <v>1194</v>
      </c>
      <c r="D1545" t="s">
        <v>1779</v>
      </c>
      <c r="E1545" t="s">
        <v>1904</v>
      </c>
      <c r="F1545" s="4">
        <f>IF(ISBLANK(Sales_Fact[[#This Row],[Quantity]]),MEDIAN(Sales_Fact[Quantity]),Sales_Fact[[#This Row],[Quantity]])</f>
        <v>3</v>
      </c>
      <c r="G1545" s="1">
        <f>IF(ISBLANK(Sales_Fact[[#This Row],[Unit_Price]]),MEDIAN(Sales_Fact[Unit_Price]),Sales_Fact[[#This Row],[Unit_Price]])</f>
        <v>305</v>
      </c>
      <c r="H1545" s="2">
        <f>IF(ISBLANK(Sales_Fact[[#This Row],[Discount]]),MEDIAN(Sales_Fact[Discount]),Sales_Fact[[#This Row],[Discount]])</f>
        <v>0.01</v>
      </c>
      <c r="I1545" t="s">
        <v>1868</v>
      </c>
      <c r="J1545" s="1">
        <f>Sales_Fact[[#This Row],[Quantity2]]*Sales_Fact[[#This Row],[Unit_Price3]]*(1-Sales_Fact[[#This Row],[Discount4]])</f>
        <v>905.85</v>
      </c>
      <c r="K1545" s="1">
        <f>Sales_Fact[[#This Row],[Quantity2]]*Sales_Fact[[#This Row],[Unit_Price3]]</f>
        <v>915</v>
      </c>
      <c r="L1545" s="1">
        <f>Sales_Fact[[#This Row],[Gross Amount]]*Sales_Fact[[#This Row],[Discount4]]</f>
        <v>9.15</v>
      </c>
      <c r="M1545" s="1" t="str">
        <f>IF(Sales_Fact[[#This Row],[Total_Amount5]]&gt;1000,"High Value","Standard")</f>
        <v>Standard</v>
      </c>
      <c r="N1545" s="1" t="str">
        <f>_xlfn.XLOOKUP(D1545,Product_Dim!$A$2:$A$101,Product_Dim!$B$2:$B$101,"Not Found")</f>
        <v>Wireless Mouse</v>
      </c>
      <c r="O1545" s="1" t="str">
        <f>_xlfn.XLOOKUP(D1545,Product_Dim!$A$2:$A$101,Product_Dim!$C$2:$C$101)</f>
        <v>Electronics</v>
      </c>
      <c r="P1545" s="1">
        <f>_xlfn.XLOOKUP(D1545,Product_Dim!$A$2:$A$101,Product_Dim!$H$2:$H$101)</f>
        <v>392.89</v>
      </c>
      <c r="Q1545" s="1" t="str">
        <f>_xlfn.XLOOKUP(C1545,'Customer_Dim'!$A$2:$A$501,'Customer_Dim'!$I$2:$I$501)</f>
        <v>Gold</v>
      </c>
      <c r="R1545" s="1" t="str">
        <f>_xlfn.XLOOKUP(C1545,'Customer_Dim'!$A$2:$A$501,'Customer_Dim'!$D$2:$D$501)</f>
        <v>Female</v>
      </c>
      <c r="S1545" s="1" t="str">
        <f>_xlfn.XLOOKUP(C1545,'Customer_Dim'!$A$2:$A$501,'Customer_Dim'!$L$2:$L$501)</f>
        <v>Middle Age</v>
      </c>
      <c r="T1545" s="1" t="str">
        <f>_xlfn.XLOOKUP(E1545,Store_Dim!$A$2:$A$21,Store_Dim!$C$2:$C$21)</f>
        <v>East</v>
      </c>
      <c r="U1545" s="1" t="str">
        <f>_xlfn.XLOOKUP(E1545,Store_Dim!$A$2:$A$21,Store_Dim!$E$2:$E$21)</f>
        <v>Online</v>
      </c>
      <c r="V1545" s="1">
        <f>Table8[[#This Row],[Cost]]*Table8[[#This Row],[Quantity]]</f>
        <v>1178.67</v>
      </c>
      <c r="W1545" s="1">
        <f>Table8[[#This Row],[Total_Amount]]-Table8[[#This Row],[Total Cost]]</f>
        <v>-272.82000000000005</v>
      </c>
    </row>
    <row r="1546" spans="1:23" hidden="1" x14ac:dyDescent="0.25">
      <c r="A1546" t="s">
        <v>3441</v>
      </c>
      <c r="B1546" s="3">
        <v>45724</v>
      </c>
      <c r="C1546" t="s">
        <v>1194</v>
      </c>
      <c r="D1546" t="s">
        <v>1605</v>
      </c>
      <c r="E1546" t="s">
        <v>1881</v>
      </c>
      <c r="F1546" s="4">
        <f>IF(ISBLANK(Sales_Fact[[#This Row],[Quantity]]),MEDIAN(Sales_Fact[Quantity]),Sales_Fact[[#This Row],[Quantity]])</f>
        <v>3</v>
      </c>
      <c r="G1546" s="1">
        <f>IF(ISBLANK(Sales_Fact[[#This Row],[Unit_Price]]),MEDIAN(Sales_Fact[Unit_Price]),Sales_Fact[[#This Row],[Unit_Price]])</f>
        <v>831.15</v>
      </c>
      <c r="H1546" s="2">
        <f>IF(ISBLANK(Sales_Fact[[#This Row],[Discount]]),MEDIAN(Sales_Fact[Discount]),Sales_Fact[[#This Row],[Discount]])</f>
        <v>0.19</v>
      </c>
      <c r="I1546" t="s">
        <v>1864</v>
      </c>
      <c r="J1546" s="1">
        <f>Sales_Fact[[#This Row],[Quantity2]]*Sales_Fact[[#This Row],[Unit_Price3]]*(1-Sales_Fact[[#This Row],[Discount4]])</f>
        <v>2019.6945000000001</v>
      </c>
      <c r="K1546" s="1">
        <f>Sales_Fact[[#This Row],[Quantity2]]*Sales_Fact[[#This Row],[Unit_Price3]]</f>
        <v>2493.4499999999998</v>
      </c>
      <c r="L1546" s="1">
        <f>Sales_Fact[[#This Row],[Gross Amount]]*Sales_Fact[[#This Row],[Discount4]]</f>
        <v>473.75549999999998</v>
      </c>
      <c r="M1546" s="1" t="str">
        <f>IF(Sales_Fact[[#This Row],[Total_Amount5]]&gt;1000,"High Value","Standard")</f>
        <v>High Value</v>
      </c>
      <c r="N1546" s="1" t="str">
        <f>_xlfn.XLOOKUP(D1546,Product_Dim!$A$2:$A$101,Product_Dim!$B$2:$B$101,"Not Found")</f>
        <v>Women's Denim Jeans</v>
      </c>
      <c r="O1546" s="1" t="str">
        <f>_xlfn.XLOOKUP(D1546,Product_Dim!$A$2:$A$101,Product_Dim!$C$2:$C$101)</f>
        <v>Clothing</v>
      </c>
      <c r="P1546" s="1">
        <f>_xlfn.XLOOKUP(D1546,Product_Dim!$A$2:$A$101,Product_Dim!$H$2:$H$101)</f>
        <v>242.96499999999997</v>
      </c>
      <c r="Q1546" s="1" t="str">
        <f>_xlfn.XLOOKUP(C1546,'Customer_Dim'!$A$2:$A$501,'Customer_Dim'!$I$2:$I$501)</f>
        <v>Gold</v>
      </c>
      <c r="R1546" s="1" t="str">
        <f>_xlfn.XLOOKUP(C1546,'Customer_Dim'!$A$2:$A$501,'Customer_Dim'!$D$2:$D$501)</f>
        <v>Female</v>
      </c>
      <c r="S1546" s="1" t="str">
        <f>_xlfn.XLOOKUP(C1546,'Customer_Dim'!$A$2:$A$501,'Customer_Dim'!$L$2:$L$501)</f>
        <v>Middle Age</v>
      </c>
      <c r="T1546" s="1" t="str">
        <f>_xlfn.XLOOKUP(E1546,Store_Dim!$A$2:$A$21,Store_Dim!$C$2:$C$21)</f>
        <v>South</v>
      </c>
      <c r="U1546" s="1" t="str">
        <f>_xlfn.XLOOKUP(E1546,Store_Dim!$A$2:$A$21,Store_Dim!$E$2:$E$21)</f>
        <v>Outlet</v>
      </c>
      <c r="V1546" s="1">
        <f>Table8[[#This Row],[Cost]]*Table8[[#This Row],[Quantity]]</f>
        <v>728.89499999999998</v>
      </c>
      <c r="W1546" s="1">
        <f>Table8[[#This Row],[Total_Amount]]-Table8[[#This Row],[Total Cost]]</f>
        <v>1290.7995000000001</v>
      </c>
    </row>
    <row r="1547" spans="1:23" hidden="1" x14ac:dyDescent="0.25">
      <c r="A1547" t="s">
        <v>2290</v>
      </c>
      <c r="B1547" s="3">
        <v>45495</v>
      </c>
      <c r="C1547" t="s">
        <v>1194</v>
      </c>
      <c r="D1547" t="s">
        <v>1611</v>
      </c>
      <c r="E1547" t="s">
        <v>1879</v>
      </c>
      <c r="F1547" s="4">
        <f>IF(ISBLANK(Sales_Fact[[#This Row],[Quantity]]),MEDIAN(Sales_Fact[Quantity]),Sales_Fact[[#This Row],[Quantity]])</f>
        <v>2</v>
      </c>
      <c r="G1547" s="1">
        <f>IF(ISBLANK(Sales_Fact[[#This Row],[Unit_Price]]),MEDIAN(Sales_Fact[Unit_Price]),Sales_Fact[[#This Row],[Unit_Price]])</f>
        <v>644.97</v>
      </c>
      <c r="H1547" s="2">
        <f>IF(ISBLANK(Sales_Fact[[#This Row],[Discount]]),MEDIAN(Sales_Fact[Discount]),Sales_Fact[[#This Row],[Discount]])</f>
        <v>0.24</v>
      </c>
      <c r="I1547" t="s">
        <v>1868</v>
      </c>
      <c r="J1547" s="1">
        <f>Sales_Fact[[#This Row],[Quantity2]]*Sales_Fact[[#This Row],[Unit_Price3]]*(1-Sales_Fact[[#This Row],[Discount4]])</f>
        <v>980.35440000000006</v>
      </c>
      <c r="K1547" s="1">
        <f>Sales_Fact[[#This Row],[Quantity2]]*Sales_Fact[[#This Row],[Unit_Price3]]</f>
        <v>1289.94</v>
      </c>
      <c r="L1547" s="1">
        <f>Sales_Fact[[#This Row],[Gross Amount]]*Sales_Fact[[#This Row],[Discount4]]</f>
        <v>309.5856</v>
      </c>
      <c r="M1547" s="1" t="str">
        <f>IF(Sales_Fact[[#This Row],[Total_Amount5]]&gt;1000,"High Value","Standard")</f>
        <v>Standard</v>
      </c>
      <c r="N1547" s="1" t="str">
        <f>_xlfn.XLOOKUP(D1547,Product_Dim!$A$2:$A$101,Product_Dim!$B$2:$B$101,"Not Found")</f>
        <v>Outdoor Sports Water Bottle</v>
      </c>
      <c r="O1547" s="1" t="str">
        <f>_xlfn.XLOOKUP(D1547,Product_Dim!$A$2:$A$101,Product_Dim!$C$2:$C$101)</f>
        <v>Sports</v>
      </c>
      <c r="P1547" s="1">
        <f>_xlfn.XLOOKUP(D1547,Product_Dim!$A$2:$A$101,Product_Dim!$H$2:$H$101)</f>
        <v>131.51</v>
      </c>
      <c r="Q1547" s="1" t="str">
        <f>_xlfn.XLOOKUP(C1547,'Customer_Dim'!$A$2:$A$501,'Customer_Dim'!$I$2:$I$501)</f>
        <v>Gold</v>
      </c>
      <c r="R1547" s="1" t="str">
        <f>_xlfn.XLOOKUP(C1547,'Customer_Dim'!$A$2:$A$501,'Customer_Dim'!$D$2:$D$501)</f>
        <v>Female</v>
      </c>
      <c r="S1547" s="1" t="str">
        <f>_xlfn.XLOOKUP(C1547,'Customer_Dim'!$A$2:$A$501,'Customer_Dim'!$L$2:$L$501)</f>
        <v>Middle Age</v>
      </c>
      <c r="T1547" s="1" t="str">
        <f>_xlfn.XLOOKUP(E1547,Store_Dim!$A$2:$A$21,Store_Dim!$C$2:$C$21)</f>
        <v>East</v>
      </c>
      <c r="U1547" s="1" t="str">
        <f>_xlfn.XLOOKUP(E1547,Store_Dim!$A$2:$A$21,Store_Dim!$E$2:$E$21)</f>
        <v>Flagship</v>
      </c>
      <c r="V1547" s="1">
        <f>Table8[[#This Row],[Cost]]*Table8[[#This Row],[Quantity]]</f>
        <v>263.02</v>
      </c>
      <c r="W1547" s="1">
        <f>Table8[[#This Row],[Total_Amount]]-Table8[[#This Row],[Total Cost]]</f>
        <v>717.33440000000007</v>
      </c>
    </row>
    <row r="1548" spans="1:23" hidden="1" x14ac:dyDescent="0.25">
      <c r="A1548" t="s">
        <v>2941</v>
      </c>
      <c r="B1548" s="3">
        <v>45551</v>
      </c>
      <c r="C1548" t="s">
        <v>1197</v>
      </c>
      <c r="D1548" t="s">
        <v>1665</v>
      </c>
      <c r="E1548" t="s">
        <v>1888</v>
      </c>
      <c r="F1548" s="4">
        <f>IF(ISBLANK(Sales_Fact[[#This Row],[Quantity]]),MEDIAN(Sales_Fact[Quantity]),Sales_Fact[[#This Row],[Quantity]])</f>
        <v>1</v>
      </c>
      <c r="G1548" s="1">
        <f>IF(ISBLANK(Sales_Fact[[#This Row],[Unit_Price]]),MEDIAN(Sales_Fact[Unit_Price]),Sales_Fact[[#This Row],[Unit_Price]])</f>
        <v>149.56</v>
      </c>
      <c r="H1548" s="2">
        <f>IF(ISBLANK(Sales_Fact[[#This Row],[Discount]]),MEDIAN(Sales_Fact[Discount]),Sales_Fact[[#This Row],[Discount]])</f>
        <v>0.09</v>
      </c>
      <c r="I1548" t="s">
        <v>1861</v>
      </c>
      <c r="J1548" s="1">
        <f>Sales_Fact[[#This Row],[Quantity2]]*Sales_Fact[[#This Row],[Unit_Price3]]*(1-Sales_Fact[[#This Row],[Discount4]])</f>
        <v>136.09960000000001</v>
      </c>
      <c r="K1548" s="1">
        <f>Sales_Fact[[#This Row],[Quantity2]]*Sales_Fact[[#This Row],[Unit_Price3]]</f>
        <v>149.56</v>
      </c>
      <c r="L1548" s="1">
        <f>Sales_Fact[[#This Row],[Gross Amount]]*Sales_Fact[[#This Row],[Discount4]]</f>
        <v>13.4604</v>
      </c>
      <c r="M1548" s="1" t="str">
        <f>IF(Sales_Fact[[#This Row],[Total_Amount5]]&gt;1000,"High Value","Standard")</f>
        <v>Standard</v>
      </c>
      <c r="N1548" s="1" t="str">
        <f>_xlfn.XLOOKUP(D1548,Product_Dim!$A$2:$A$101,Product_Dim!$B$2:$B$101,"Not Found")</f>
        <v>Sports Water Hydration Pack</v>
      </c>
      <c r="O1548" s="1" t="str">
        <f>_xlfn.XLOOKUP(D1548,Product_Dim!$A$2:$A$101,Product_Dim!$C$2:$C$101)</f>
        <v>Sports</v>
      </c>
      <c r="P1548" s="1">
        <f>_xlfn.XLOOKUP(D1548,Product_Dim!$A$2:$A$101,Product_Dim!$H$2:$H$101)</f>
        <v>135.61000000000001</v>
      </c>
      <c r="Q1548" s="1" t="str">
        <f>_xlfn.XLOOKUP(C1548,'Customer_Dim'!$A$2:$A$501,'Customer_Dim'!$I$2:$I$501)</f>
        <v>Gold</v>
      </c>
      <c r="R1548" s="1" t="str">
        <f>_xlfn.XLOOKUP(C1548,'Customer_Dim'!$A$2:$A$501,'Customer_Dim'!$D$2:$D$501)</f>
        <v>Male</v>
      </c>
      <c r="S1548" s="1" t="str">
        <f>_xlfn.XLOOKUP(C1548,'Customer_Dim'!$A$2:$A$501,'Customer_Dim'!$L$2:$L$501)</f>
        <v>Young</v>
      </c>
      <c r="T1548" s="1" t="str">
        <f>_xlfn.XLOOKUP(E1548,Store_Dim!$A$2:$A$21,Store_Dim!$C$2:$C$21)</f>
        <v>North</v>
      </c>
      <c r="U1548" s="1" t="str">
        <f>_xlfn.XLOOKUP(E1548,Store_Dim!$A$2:$A$21,Store_Dim!$E$2:$E$21)</f>
        <v>Flagship</v>
      </c>
      <c r="V1548" s="1">
        <f>Table8[[#This Row],[Cost]]*Table8[[#This Row],[Quantity]]</f>
        <v>135.61000000000001</v>
      </c>
      <c r="W1548" s="1">
        <f>Table8[[#This Row],[Total_Amount]]-Table8[[#This Row],[Total Cost]]</f>
        <v>0.48959999999999582</v>
      </c>
    </row>
    <row r="1549" spans="1:23" hidden="1" x14ac:dyDescent="0.25">
      <c r="A1549" t="s">
        <v>2949</v>
      </c>
      <c r="B1549" s="3">
        <v>45554</v>
      </c>
      <c r="C1549" t="s">
        <v>1197</v>
      </c>
      <c r="D1549" t="s">
        <v>1734</v>
      </c>
      <c r="E1549" t="s">
        <v>1872</v>
      </c>
      <c r="F1549" s="4">
        <f>IF(ISBLANK(Sales_Fact[[#This Row],[Quantity]]),MEDIAN(Sales_Fact[Quantity]),Sales_Fact[[#This Row],[Quantity]])</f>
        <v>1</v>
      </c>
      <c r="G1549" s="1">
        <f>IF(ISBLANK(Sales_Fact[[#This Row],[Unit_Price]]),MEDIAN(Sales_Fact[Unit_Price]),Sales_Fact[[#This Row],[Unit_Price]])</f>
        <v>661.77</v>
      </c>
      <c r="H1549" s="2">
        <f>IF(ISBLANK(Sales_Fact[[#This Row],[Discount]]),MEDIAN(Sales_Fact[Discount]),Sales_Fact[[#This Row],[Discount]])</f>
        <v>0.03</v>
      </c>
      <c r="I1549" t="s">
        <v>1864</v>
      </c>
      <c r="J1549" s="1">
        <f>Sales_Fact[[#This Row],[Quantity2]]*Sales_Fact[[#This Row],[Unit_Price3]]*(1-Sales_Fact[[#This Row],[Discount4]])</f>
        <v>641.91689999999994</v>
      </c>
      <c r="K1549" s="1">
        <f>Sales_Fact[[#This Row],[Quantity2]]*Sales_Fact[[#This Row],[Unit_Price3]]</f>
        <v>661.77</v>
      </c>
      <c r="L1549" s="1">
        <f>Sales_Fact[[#This Row],[Gross Amount]]*Sales_Fact[[#This Row],[Discount4]]</f>
        <v>19.853099999999998</v>
      </c>
      <c r="M1549" s="1" t="str">
        <f>IF(Sales_Fact[[#This Row],[Total_Amount5]]&gt;1000,"High Value","Standard")</f>
        <v>Standard</v>
      </c>
      <c r="N1549" s="1" t="str">
        <f>_xlfn.XLOOKUP(D1549,Product_Dim!$A$2:$A$101,Product_Dim!$B$2:$B$101,"Not Found")</f>
        <v>Tennis Ball 3-Pack</v>
      </c>
      <c r="O1549" s="1" t="str">
        <f>_xlfn.XLOOKUP(D1549,Product_Dim!$A$2:$A$101,Product_Dim!$C$2:$C$101)</f>
        <v>Sports</v>
      </c>
      <c r="P1549" s="1">
        <f>_xlfn.XLOOKUP(D1549,Product_Dim!$A$2:$A$101,Product_Dim!$H$2:$H$101)</f>
        <v>103.45</v>
      </c>
      <c r="Q1549" s="1" t="str">
        <f>_xlfn.XLOOKUP(C1549,'Customer_Dim'!$A$2:$A$501,'Customer_Dim'!$I$2:$I$501)</f>
        <v>Gold</v>
      </c>
      <c r="R1549" s="1" t="str">
        <f>_xlfn.XLOOKUP(C1549,'Customer_Dim'!$A$2:$A$501,'Customer_Dim'!$D$2:$D$501)</f>
        <v>Male</v>
      </c>
      <c r="S1549" s="1" t="str">
        <f>_xlfn.XLOOKUP(C1549,'Customer_Dim'!$A$2:$A$501,'Customer_Dim'!$L$2:$L$501)</f>
        <v>Young</v>
      </c>
      <c r="T1549" s="1" t="str">
        <f>_xlfn.XLOOKUP(E1549,Store_Dim!$A$2:$A$21,Store_Dim!$C$2:$C$21)</f>
        <v>South</v>
      </c>
      <c r="U1549" s="1" t="str">
        <f>_xlfn.XLOOKUP(E1549,Store_Dim!$A$2:$A$21,Store_Dim!$E$2:$E$21)</f>
        <v>Online</v>
      </c>
      <c r="V1549" s="1">
        <f>Table8[[#This Row],[Cost]]*Table8[[#This Row],[Quantity]]</f>
        <v>103.45</v>
      </c>
      <c r="W1549" s="1">
        <f>Table8[[#This Row],[Total_Amount]]-Table8[[#This Row],[Total Cost]]</f>
        <v>538.4668999999999</v>
      </c>
    </row>
    <row r="1550" spans="1:23" hidden="1" x14ac:dyDescent="0.25">
      <c r="A1550" t="s">
        <v>2749</v>
      </c>
      <c r="B1550" s="3">
        <v>45608</v>
      </c>
      <c r="C1550" t="s">
        <v>1197</v>
      </c>
      <c r="D1550" t="s">
        <v>1755</v>
      </c>
      <c r="E1550" t="s">
        <v>1896</v>
      </c>
      <c r="F1550" s="4">
        <f>IF(ISBLANK(Sales_Fact[[#This Row],[Quantity]]),MEDIAN(Sales_Fact[Quantity]),Sales_Fact[[#This Row],[Quantity]])</f>
        <v>3</v>
      </c>
      <c r="G1550" s="1">
        <f>IF(ISBLANK(Sales_Fact[[#This Row],[Unit_Price]]),MEDIAN(Sales_Fact[Unit_Price]),Sales_Fact[[#This Row],[Unit_Price]])</f>
        <v>99.67</v>
      </c>
      <c r="H1550" s="2">
        <f>IF(ISBLANK(Sales_Fact[[#This Row],[Discount]]),MEDIAN(Sales_Fact[Discount]),Sales_Fact[[#This Row],[Discount]])</f>
        <v>0.17</v>
      </c>
      <c r="I1550" t="s">
        <v>1868</v>
      </c>
      <c r="J1550" s="1">
        <f>Sales_Fact[[#This Row],[Quantity2]]*Sales_Fact[[#This Row],[Unit_Price3]]*(1-Sales_Fact[[#This Row],[Discount4]])</f>
        <v>248.17829999999998</v>
      </c>
      <c r="K1550" s="1">
        <f>Sales_Fact[[#This Row],[Quantity2]]*Sales_Fact[[#This Row],[Unit_Price3]]</f>
        <v>299.01</v>
      </c>
      <c r="L1550" s="1">
        <f>Sales_Fact[[#This Row],[Gross Amount]]*Sales_Fact[[#This Row],[Discount4]]</f>
        <v>50.831700000000005</v>
      </c>
      <c r="M1550" s="1" t="str">
        <f>IF(Sales_Fact[[#This Row],[Total_Amount5]]&gt;1000,"High Value","Standard")</f>
        <v>Standard</v>
      </c>
      <c r="N1550" s="1" t="str">
        <f>_xlfn.XLOOKUP(D1550,Product_Dim!$A$2:$A$101,Product_Dim!$B$2:$B$101,"Not Found")</f>
        <v>Wooden Nightstand</v>
      </c>
      <c r="O1550" s="1" t="str">
        <f>_xlfn.XLOOKUP(D1550,Product_Dim!$A$2:$A$101,Product_Dim!$C$2:$C$101)</f>
        <v>Home</v>
      </c>
      <c r="P1550" s="1">
        <f>_xlfn.XLOOKUP(D1550,Product_Dim!$A$2:$A$101,Product_Dim!$H$2:$H$101)</f>
        <v>243.7</v>
      </c>
      <c r="Q1550" s="1" t="str">
        <f>_xlfn.XLOOKUP(C1550,'Customer_Dim'!$A$2:$A$501,'Customer_Dim'!$I$2:$I$501)</f>
        <v>Gold</v>
      </c>
      <c r="R1550" s="1" t="str">
        <f>_xlfn.XLOOKUP(C1550,'Customer_Dim'!$A$2:$A$501,'Customer_Dim'!$D$2:$D$501)</f>
        <v>Male</v>
      </c>
      <c r="S1550" s="1" t="str">
        <f>_xlfn.XLOOKUP(C1550,'Customer_Dim'!$A$2:$A$501,'Customer_Dim'!$L$2:$L$501)</f>
        <v>Young</v>
      </c>
      <c r="T1550" s="1" t="str">
        <f>_xlfn.XLOOKUP(E1550,Store_Dim!$A$2:$A$21,Store_Dim!$C$2:$C$21)</f>
        <v>East</v>
      </c>
      <c r="U1550" s="1" t="str">
        <f>_xlfn.XLOOKUP(E1550,Store_Dim!$A$2:$A$21,Store_Dim!$E$2:$E$21)</f>
        <v>Flagship</v>
      </c>
      <c r="V1550" s="1">
        <f>Table8[[#This Row],[Cost]]*Table8[[#This Row],[Quantity]]</f>
        <v>731.09999999999991</v>
      </c>
      <c r="W1550" s="1">
        <f>Table8[[#This Row],[Total_Amount]]-Table8[[#This Row],[Total Cost]]</f>
        <v>-482.92169999999993</v>
      </c>
    </row>
    <row r="1551" spans="1:23" hidden="1" x14ac:dyDescent="0.25">
      <c r="A1551" t="s">
        <v>2975</v>
      </c>
      <c r="B1551" s="3">
        <v>45239</v>
      </c>
      <c r="C1551" t="s">
        <v>1197</v>
      </c>
      <c r="D1551" t="s">
        <v>1668</v>
      </c>
      <c r="E1551" t="s">
        <v>1860</v>
      </c>
      <c r="F1551" s="4">
        <f>IF(ISBLANK(Sales_Fact[[#This Row],[Quantity]]),MEDIAN(Sales_Fact[Quantity]),Sales_Fact[[#This Row],[Quantity]])</f>
        <v>3</v>
      </c>
      <c r="G1551" s="1">
        <f>IF(ISBLANK(Sales_Fact[[#This Row],[Unit_Price]]),MEDIAN(Sales_Fact[Unit_Price]),Sales_Fact[[#This Row],[Unit_Price]])</f>
        <v>103.66</v>
      </c>
      <c r="H1551" s="2">
        <f>IF(ISBLANK(Sales_Fact[[#This Row],[Discount]]),MEDIAN(Sales_Fact[Discount]),Sales_Fact[[#This Row],[Discount]])</f>
        <v>0.26</v>
      </c>
      <c r="I1551" t="s">
        <v>1868</v>
      </c>
      <c r="J1551" s="1">
        <f>Sales_Fact[[#This Row],[Quantity2]]*Sales_Fact[[#This Row],[Unit_Price3]]*(1-Sales_Fact[[#This Row],[Discount4]])</f>
        <v>230.12520000000001</v>
      </c>
      <c r="K1551" s="1">
        <f>Sales_Fact[[#This Row],[Quantity2]]*Sales_Fact[[#This Row],[Unit_Price3]]</f>
        <v>310.98</v>
      </c>
      <c r="L1551" s="1">
        <f>Sales_Fact[[#This Row],[Gross Amount]]*Sales_Fact[[#This Row],[Discount4]]</f>
        <v>80.854800000000012</v>
      </c>
      <c r="M1551" s="1" t="str">
        <f>IF(Sales_Fact[[#This Row],[Total_Amount5]]&gt;1000,"High Value","Standard")</f>
        <v>Standard</v>
      </c>
      <c r="N1551" s="1" t="str">
        <f>_xlfn.XLOOKUP(D1551,Product_Dim!$A$2:$A$101,Product_Dim!$B$2:$B$101,"Not Found")</f>
        <v>Portable Power Bank</v>
      </c>
      <c r="O1551" s="1" t="str">
        <f>_xlfn.XLOOKUP(D1551,Product_Dim!$A$2:$A$101,Product_Dim!$C$2:$C$101)</f>
        <v>Electronics</v>
      </c>
      <c r="P1551" s="1">
        <f>_xlfn.XLOOKUP(D1551,Product_Dim!$A$2:$A$101,Product_Dim!$H$2:$H$101)</f>
        <v>326.06</v>
      </c>
      <c r="Q1551" s="1" t="str">
        <f>_xlfn.XLOOKUP(C1551,'Customer_Dim'!$A$2:$A$501,'Customer_Dim'!$I$2:$I$501)</f>
        <v>Gold</v>
      </c>
      <c r="R1551" s="1" t="str">
        <f>_xlfn.XLOOKUP(C1551,'Customer_Dim'!$A$2:$A$501,'Customer_Dim'!$D$2:$D$501)</f>
        <v>Male</v>
      </c>
      <c r="S1551" s="1" t="str">
        <f>_xlfn.XLOOKUP(C1551,'Customer_Dim'!$A$2:$A$501,'Customer_Dim'!$L$2:$L$501)</f>
        <v>Young</v>
      </c>
      <c r="T1551" s="1" t="str">
        <f>_xlfn.XLOOKUP(E1551,Store_Dim!$A$2:$A$21,Store_Dim!$C$2:$C$21)</f>
        <v>North</v>
      </c>
      <c r="U1551" s="1" t="str">
        <f>_xlfn.XLOOKUP(E1551,Store_Dim!$A$2:$A$21,Store_Dim!$E$2:$E$21)</f>
        <v>Outlet</v>
      </c>
      <c r="V1551" s="1">
        <f>Table8[[#This Row],[Cost]]*Table8[[#This Row],[Quantity]]</f>
        <v>978.18000000000006</v>
      </c>
      <c r="W1551" s="1">
        <f>Table8[[#This Row],[Total_Amount]]-Table8[[#This Row],[Total Cost]]</f>
        <v>-748.05480000000011</v>
      </c>
    </row>
    <row r="1552" spans="1:23" hidden="1" x14ac:dyDescent="0.25">
      <c r="A1552" t="s">
        <v>2602</v>
      </c>
      <c r="B1552" s="3">
        <v>45752</v>
      </c>
      <c r="C1552" t="s">
        <v>1197</v>
      </c>
      <c r="D1552" t="s">
        <v>1845</v>
      </c>
      <c r="E1552" t="s">
        <v>1881</v>
      </c>
      <c r="F1552" s="4">
        <f>IF(ISBLANK(Sales_Fact[[#This Row],[Quantity]]),MEDIAN(Sales_Fact[Quantity]),Sales_Fact[[#This Row],[Quantity]])</f>
        <v>4</v>
      </c>
      <c r="G1552" s="1">
        <f>IF(ISBLANK(Sales_Fact[[#This Row],[Unit_Price]]),MEDIAN(Sales_Fact[Unit_Price]),Sales_Fact[[#This Row],[Unit_Price]])</f>
        <v>54.4</v>
      </c>
      <c r="H1552" s="2">
        <f>IF(ISBLANK(Sales_Fact[[#This Row],[Discount]]),MEDIAN(Sales_Fact[Discount]),Sales_Fact[[#This Row],[Discount]])</f>
        <v>0.22</v>
      </c>
      <c r="I1552" t="s">
        <v>1861</v>
      </c>
      <c r="J1552" s="1">
        <f>Sales_Fact[[#This Row],[Quantity2]]*Sales_Fact[[#This Row],[Unit_Price3]]*(1-Sales_Fact[[#This Row],[Discount4]])</f>
        <v>169.72800000000001</v>
      </c>
      <c r="K1552" s="1">
        <f>Sales_Fact[[#This Row],[Quantity2]]*Sales_Fact[[#This Row],[Unit_Price3]]</f>
        <v>217.6</v>
      </c>
      <c r="L1552" s="1">
        <f>Sales_Fact[[#This Row],[Gross Amount]]*Sales_Fact[[#This Row],[Discount4]]</f>
        <v>47.872</v>
      </c>
      <c r="M1552" s="1" t="str">
        <f>IF(Sales_Fact[[#This Row],[Total_Amount5]]&gt;1000,"High Value","Standard")</f>
        <v>Standard</v>
      </c>
      <c r="N1552" s="1" t="str">
        <f>_xlfn.XLOOKUP(D1552,Product_Dim!$A$2:$A$101,Product_Dim!$B$2:$B$101,"Not Found")</f>
        <v>Portable Bluetooth Speaker</v>
      </c>
      <c r="O1552" s="1" t="str">
        <f>_xlfn.XLOOKUP(D1552,Product_Dim!$A$2:$A$101,Product_Dim!$C$2:$C$101)</f>
        <v>Electronics</v>
      </c>
      <c r="P1552" s="1">
        <f>_xlfn.XLOOKUP(D1552,Product_Dim!$A$2:$A$101,Product_Dim!$H$2:$H$101)</f>
        <v>431.67</v>
      </c>
      <c r="Q1552" s="1" t="str">
        <f>_xlfn.XLOOKUP(C1552,'Customer_Dim'!$A$2:$A$501,'Customer_Dim'!$I$2:$I$501)</f>
        <v>Gold</v>
      </c>
      <c r="R1552" s="1" t="str">
        <f>_xlfn.XLOOKUP(C1552,'Customer_Dim'!$A$2:$A$501,'Customer_Dim'!$D$2:$D$501)</f>
        <v>Male</v>
      </c>
      <c r="S1552" s="1" t="str">
        <f>_xlfn.XLOOKUP(C1552,'Customer_Dim'!$A$2:$A$501,'Customer_Dim'!$L$2:$L$501)</f>
        <v>Young</v>
      </c>
      <c r="T1552" s="1" t="str">
        <f>_xlfn.XLOOKUP(E1552,Store_Dim!$A$2:$A$21,Store_Dim!$C$2:$C$21)</f>
        <v>South</v>
      </c>
      <c r="U1552" s="1" t="str">
        <f>_xlfn.XLOOKUP(E1552,Store_Dim!$A$2:$A$21,Store_Dim!$E$2:$E$21)</f>
        <v>Outlet</v>
      </c>
      <c r="V1552" s="1">
        <f>Table8[[#This Row],[Cost]]*Table8[[#This Row],[Quantity]]</f>
        <v>1726.68</v>
      </c>
      <c r="W1552" s="1">
        <f>Table8[[#This Row],[Total_Amount]]-Table8[[#This Row],[Total Cost]]</f>
        <v>-1556.952</v>
      </c>
    </row>
    <row r="1553" spans="1:23" hidden="1" x14ac:dyDescent="0.25">
      <c r="A1553" t="s">
        <v>3679</v>
      </c>
      <c r="B1553" s="3">
        <v>45446</v>
      </c>
      <c r="C1553" t="s">
        <v>1200</v>
      </c>
      <c r="D1553" t="s">
        <v>1650</v>
      </c>
      <c r="E1553" t="s">
        <v>1888</v>
      </c>
      <c r="F1553" s="4">
        <f>IF(ISBLANK(Sales_Fact[[#This Row],[Quantity]]),MEDIAN(Sales_Fact[Quantity]),Sales_Fact[[#This Row],[Quantity]])</f>
        <v>1</v>
      </c>
      <c r="G1553" s="1">
        <f>IF(ISBLANK(Sales_Fact[[#This Row],[Unit_Price]]),MEDIAN(Sales_Fact[Unit_Price]),Sales_Fact[[#This Row],[Unit_Price]])</f>
        <v>46.66</v>
      </c>
      <c r="H1553" s="2">
        <f>IF(ISBLANK(Sales_Fact[[#This Row],[Discount]]),MEDIAN(Sales_Fact[Discount]),Sales_Fact[[#This Row],[Discount]])</f>
        <v>0.2</v>
      </c>
      <c r="I1553" t="s">
        <v>1861</v>
      </c>
      <c r="J1553" s="1">
        <f>Sales_Fact[[#This Row],[Quantity2]]*Sales_Fact[[#This Row],[Unit_Price3]]*(1-Sales_Fact[[#This Row],[Discount4]])</f>
        <v>37.327999999999996</v>
      </c>
      <c r="K1553" s="1">
        <f>Sales_Fact[[#This Row],[Quantity2]]*Sales_Fact[[#This Row],[Unit_Price3]]</f>
        <v>46.66</v>
      </c>
      <c r="L1553" s="1">
        <f>Sales_Fact[[#This Row],[Gross Amount]]*Sales_Fact[[#This Row],[Discount4]]</f>
        <v>9.331999999999999</v>
      </c>
      <c r="M1553" s="1" t="str">
        <f>IF(Sales_Fact[[#This Row],[Total_Amount5]]&gt;1000,"High Value","Standard")</f>
        <v>Standard</v>
      </c>
      <c r="N1553" s="1" t="str">
        <f>_xlfn.XLOOKUP(D1553,Product_Dim!$A$2:$A$101,Product_Dim!$B$2:$B$101,"Not Found")</f>
        <v>Modern Wall Clock</v>
      </c>
      <c r="O1553" s="1" t="str">
        <f>_xlfn.XLOOKUP(D1553,Product_Dim!$A$2:$A$101,Product_Dim!$C$2:$C$101)</f>
        <v>Home</v>
      </c>
      <c r="P1553" s="1">
        <f>_xlfn.XLOOKUP(D1553,Product_Dim!$A$2:$A$101,Product_Dim!$H$2:$H$101)</f>
        <v>179.77</v>
      </c>
      <c r="Q1553" s="1" t="str">
        <f>_xlfn.XLOOKUP(C1553,'Customer_Dim'!$A$2:$A$501,'Customer_Dim'!$I$2:$I$501)</f>
        <v>Silver</v>
      </c>
      <c r="R1553" s="1" t="str">
        <f>_xlfn.XLOOKUP(C1553,'Customer_Dim'!$A$2:$A$501,'Customer_Dim'!$D$2:$D$501)</f>
        <v>Male</v>
      </c>
      <c r="S1553" s="1" t="str">
        <f>_xlfn.XLOOKUP(C1553,'Customer_Dim'!$A$2:$A$501,'Customer_Dim'!$L$2:$L$501)</f>
        <v>Senior</v>
      </c>
      <c r="T1553" s="1" t="str">
        <f>_xlfn.XLOOKUP(E1553,Store_Dim!$A$2:$A$21,Store_Dim!$C$2:$C$21)</f>
        <v>North</v>
      </c>
      <c r="U1553" s="1" t="str">
        <f>_xlfn.XLOOKUP(E1553,Store_Dim!$A$2:$A$21,Store_Dim!$E$2:$E$21)</f>
        <v>Flagship</v>
      </c>
      <c r="V1553" s="1">
        <f>Table8[[#This Row],[Cost]]*Table8[[#This Row],[Quantity]]</f>
        <v>179.77</v>
      </c>
      <c r="W1553" s="1">
        <f>Table8[[#This Row],[Total_Amount]]-Table8[[#This Row],[Total Cost]]</f>
        <v>-142.44200000000001</v>
      </c>
    </row>
    <row r="1554" spans="1:23" hidden="1" x14ac:dyDescent="0.25">
      <c r="A1554" t="s">
        <v>2777</v>
      </c>
      <c r="B1554" s="3">
        <v>45749</v>
      </c>
      <c r="C1554" t="s">
        <v>1200</v>
      </c>
      <c r="D1554" t="s">
        <v>1620</v>
      </c>
      <c r="E1554" t="s">
        <v>1874</v>
      </c>
      <c r="F1554" s="4">
        <f>IF(ISBLANK(Sales_Fact[[#This Row],[Quantity]]),MEDIAN(Sales_Fact[Quantity]),Sales_Fact[[#This Row],[Quantity]])</f>
        <v>4</v>
      </c>
      <c r="G1554" s="1">
        <f>IF(ISBLANK(Sales_Fact[[#This Row],[Unit_Price]]),MEDIAN(Sales_Fact[Unit_Price]),Sales_Fact[[#This Row],[Unit_Price]])</f>
        <v>871.2</v>
      </c>
      <c r="H1554" s="2">
        <f>IF(ISBLANK(Sales_Fact[[#This Row],[Discount]]),MEDIAN(Sales_Fact[Discount]),Sales_Fact[[#This Row],[Discount]])</f>
        <v>0.28999999999999998</v>
      </c>
      <c r="I1554" t="s">
        <v>1868</v>
      </c>
      <c r="J1554" s="1">
        <f>Sales_Fact[[#This Row],[Quantity2]]*Sales_Fact[[#This Row],[Unit_Price3]]*(1-Sales_Fact[[#This Row],[Discount4]])</f>
        <v>2474.2080000000001</v>
      </c>
      <c r="K1554" s="1">
        <f>Sales_Fact[[#This Row],[Quantity2]]*Sales_Fact[[#This Row],[Unit_Price3]]</f>
        <v>3484.8</v>
      </c>
      <c r="L1554" s="1">
        <f>Sales_Fact[[#This Row],[Gross Amount]]*Sales_Fact[[#This Row],[Discount4]]</f>
        <v>1010.592</v>
      </c>
      <c r="M1554" s="1" t="str">
        <f>IF(Sales_Fact[[#This Row],[Total_Amount5]]&gt;1000,"High Value","Standard")</f>
        <v>High Value</v>
      </c>
      <c r="N1554" s="1" t="str">
        <f>_xlfn.XLOOKUP(D1554,Product_Dim!$A$2:$A$101,Product_Dim!$B$2:$B$101,"Not Found")</f>
        <v>Men's Formal Shirt</v>
      </c>
      <c r="O1554" s="1" t="str">
        <f>_xlfn.XLOOKUP(D1554,Product_Dim!$A$2:$A$101,Product_Dim!$C$2:$C$101)</f>
        <v>Clothing</v>
      </c>
      <c r="P1554" s="1">
        <f>_xlfn.XLOOKUP(D1554,Product_Dim!$A$2:$A$101,Product_Dim!$H$2:$H$101)</f>
        <v>242.96499999999997</v>
      </c>
      <c r="Q1554" s="1" t="str">
        <f>_xlfn.XLOOKUP(C1554,'Customer_Dim'!$A$2:$A$501,'Customer_Dim'!$I$2:$I$501)</f>
        <v>Silver</v>
      </c>
      <c r="R1554" s="1" t="str">
        <f>_xlfn.XLOOKUP(C1554,'Customer_Dim'!$A$2:$A$501,'Customer_Dim'!$D$2:$D$501)</f>
        <v>Male</v>
      </c>
      <c r="S1554" s="1" t="str">
        <f>_xlfn.XLOOKUP(C1554,'Customer_Dim'!$A$2:$A$501,'Customer_Dim'!$L$2:$L$501)</f>
        <v>Senior</v>
      </c>
      <c r="T1554" s="1" t="str">
        <f>_xlfn.XLOOKUP(E1554,Store_Dim!$A$2:$A$21,Store_Dim!$C$2:$C$21)</f>
        <v>South</v>
      </c>
      <c r="U1554" s="1" t="str">
        <f>_xlfn.XLOOKUP(E1554,Store_Dim!$A$2:$A$21,Store_Dim!$E$2:$E$21)</f>
        <v>Online</v>
      </c>
      <c r="V1554" s="1">
        <f>Table8[[#This Row],[Cost]]*Table8[[#This Row],[Quantity]]</f>
        <v>971.8599999999999</v>
      </c>
      <c r="W1554" s="1">
        <f>Table8[[#This Row],[Total_Amount]]-Table8[[#This Row],[Total Cost]]</f>
        <v>1502.3480000000002</v>
      </c>
    </row>
    <row r="1555" spans="1:23" hidden="1" x14ac:dyDescent="0.25">
      <c r="A1555" t="s">
        <v>2816</v>
      </c>
      <c r="B1555" s="3">
        <v>45637</v>
      </c>
      <c r="C1555" t="s">
        <v>1200</v>
      </c>
      <c r="D1555" t="s">
        <v>1794</v>
      </c>
      <c r="E1555" t="s">
        <v>1883</v>
      </c>
      <c r="F1555" s="4">
        <f>IF(ISBLANK(Sales_Fact[[#This Row],[Quantity]]),MEDIAN(Sales_Fact[Quantity]),Sales_Fact[[#This Row],[Quantity]])</f>
        <v>4</v>
      </c>
      <c r="G1555" s="1">
        <f>IF(ISBLANK(Sales_Fact[[#This Row],[Unit_Price]]),MEDIAN(Sales_Fact[Unit_Price]),Sales_Fact[[#This Row],[Unit_Price]])</f>
        <v>317.11</v>
      </c>
      <c r="H1555" s="2">
        <f>IF(ISBLANK(Sales_Fact[[#This Row],[Discount]]),MEDIAN(Sales_Fact[Discount]),Sales_Fact[[#This Row],[Discount]])</f>
        <v>0.16</v>
      </c>
      <c r="I1555" t="s">
        <v>1864</v>
      </c>
      <c r="J1555" s="1">
        <f>Sales_Fact[[#This Row],[Quantity2]]*Sales_Fact[[#This Row],[Unit_Price3]]*(1-Sales_Fact[[#This Row],[Discount4]])</f>
        <v>1065.4896000000001</v>
      </c>
      <c r="K1555" s="1">
        <f>Sales_Fact[[#This Row],[Quantity2]]*Sales_Fact[[#This Row],[Unit_Price3]]</f>
        <v>1268.44</v>
      </c>
      <c r="L1555" s="1">
        <f>Sales_Fact[[#This Row],[Gross Amount]]*Sales_Fact[[#This Row],[Discount4]]</f>
        <v>202.9504</v>
      </c>
      <c r="M1555" s="1" t="str">
        <f>IF(Sales_Fact[[#This Row],[Total_Amount5]]&gt;1000,"High Value","Standard")</f>
        <v>High Value</v>
      </c>
      <c r="N1555" s="1" t="str">
        <f>_xlfn.XLOOKUP(D1555,Product_Dim!$A$2:$A$101,Product_Dim!$B$2:$B$101,"Not Found")</f>
        <v>Badminton Racket Set</v>
      </c>
      <c r="O1555" s="1" t="str">
        <f>_xlfn.XLOOKUP(D1555,Product_Dim!$A$2:$A$101,Product_Dim!$C$2:$C$101)</f>
        <v>Sports</v>
      </c>
      <c r="P1555" s="1">
        <f>_xlfn.XLOOKUP(D1555,Product_Dim!$A$2:$A$101,Product_Dim!$H$2:$H$101)</f>
        <v>285.54000000000002</v>
      </c>
      <c r="Q1555" s="1" t="str">
        <f>_xlfn.XLOOKUP(C1555,'Customer_Dim'!$A$2:$A$501,'Customer_Dim'!$I$2:$I$501)</f>
        <v>Silver</v>
      </c>
      <c r="R1555" s="1" t="str">
        <f>_xlfn.XLOOKUP(C1555,'Customer_Dim'!$A$2:$A$501,'Customer_Dim'!$D$2:$D$501)</f>
        <v>Male</v>
      </c>
      <c r="S1555" s="1" t="str">
        <f>_xlfn.XLOOKUP(C1555,'Customer_Dim'!$A$2:$A$501,'Customer_Dim'!$L$2:$L$501)</f>
        <v>Senior</v>
      </c>
      <c r="T1555" s="1" t="str">
        <f>_xlfn.XLOOKUP(E1555,Store_Dim!$A$2:$A$21,Store_Dim!$C$2:$C$21)</f>
        <v>North</v>
      </c>
      <c r="U1555" s="1" t="str">
        <f>_xlfn.XLOOKUP(E1555,Store_Dim!$A$2:$A$21,Store_Dim!$E$2:$E$21)</f>
        <v>Flagship</v>
      </c>
      <c r="V1555" s="1">
        <f>Table8[[#This Row],[Cost]]*Table8[[#This Row],[Quantity]]</f>
        <v>1142.1600000000001</v>
      </c>
      <c r="W1555" s="1">
        <f>Table8[[#This Row],[Total_Amount]]-Table8[[#This Row],[Total Cost]]</f>
        <v>-76.670399999999972</v>
      </c>
    </row>
    <row r="1556" spans="1:23" hidden="1" x14ac:dyDescent="0.25">
      <c r="A1556" t="s">
        <v>2535</v>
      </c>
      <c r="B1556" s="3">
        <v>45259</v>
      </c>
      <c r="C1556" t="s">
        <v>1200</v>
      </c>
      <c r="D1556" t="s">
        <v>1629</v>
      </c>
      <c r="E1556" t="s">
        <v>1872</v>
      </c>
      <c r="F1556" s="4">
        <f>IF(ISBLANK(Sales_Fact[[#This Row],[Quantity]]),MEDIAN(Sales_Fact[Quantity]),Sales_Fact[[#This Row],[Quantity]])</f>
        <v>2</v>
      </c>
      <c r="G1556" s="1">
        <f>IF(ISBLANK(Sales_Fact[[#This Row],[Unit_Price]]),MEDIAN(Sales_Fact[Unit_Price]),Sales_Fact[[#This Row],[Unit_Price]])</f>
        <v>388.34</v>
      </c>
      <c r="H1556" s="2">
        <f>IF(ISBLANK(Sales_Fact[[#This Row],[Discount]]),MEDIAN(Sales_Fact[Discount]),Sales_Fact[[#This Row],[Discount]])</f>
        <v>0.09</v>
      </c>
      <c r="I1556" t="s">
        <v>1868</v>
      </c>
      <c r="J1556" s="1">
        <f>Sales_Fact[[#This Row],[Quantity2]]*Sales_Fact[[#This Row],[Unit_Price3]]*(1-Sales_Fact[[#This Row],[Discount4]])</f>
        <v>706.77879999999993</v>
      </c>
      <c r="K1556" s="1">
        <f>Sales_Fact[[#This Row],[Quantity2]]*Sales_Fact[[#This Row],[Unit_Price3]]</f>
        <v>776.68</v>
      </c>
      <c r="L1556" s="1">
        <f>Sales_Fact[[#This Row],[Gross Amount]]*Sales_Fact[[#This Row],[Discount4]]</f>
        <v>69.901199999999989</v>
      </c>
      <c r="M1556" s="1" t="str">
        <f>IF(Sales_Fact[[#This Row],[Total_Amount5]]&gt;1000,"High Value","Standard")</f>
        <v>Standard</v>
      </c>
      <c r="N1556" s="1" t="str">
        <f>_xlfn.XLOOKUP(D1556,Product_Dim!$A$2:$A$101,Product_Dim!$B$2:$B$101,"Not Found")</f>
        <v>Wireless Bluetooth Speaker</v>
      </c>
      <c r="O1556" s="1" t="str">
        <f>_xlfn.XLOOKUP(D1556,Product_Dim!$A$2:$A$101,Product_Dim!$C$2:$C$101)</f>
        <v>Electronics</v>
      </c>
      <c r="P1556" s="1">
        <f>_xlfn.XLOOKUP(D1556,Product_Dim!$A$2:$A$101,Product_Dim!$H$2:$H$101)</f>
        <v>322.41000000000003</v>
      </c>
      <c r="Q1556" s="1" t="str">
        <f>_xlfn.XLOOKUP(C1556,'Customer_Dim'!$A$2:$A$501,'Customer_Dim'!$I$2:$I$501)</f>
        <v>Silver</v>
      </c>
      <c r="R1556" s="1" t="str">
        <f>_xlfn.XLOOKUP(C1556,'Customer_Dim'!$A$2:$A$501,'Customer_Dim'!$D$2:$D$501)</f>
        <v>Male</v>
      </c>
      <c r="S1556" s="1" t="str">
        <f>_xlfn.XLOOKUP(C1556,'Customer_Dim'!$A$2:$A$501,'Customer_Dim'!$L$2:$L$501)</f>
        <v>Senior</v>
      </c>
      <c r="T1556" s="1" t="str">
        <f>_xlfn.XLOOKUP(E1556,Store_Dim!$A$2:$A$21,Store_Dim!$C$2:$C$21)</f>
        <v>South</v>
      </c>
      <c r="U1556" s="1" t="str">
        <f>_xlfn.XLOOKUP(E1556,Store_Dim!$A$2:$A$21,Store_Dim!$E$2:$E$21)</f>
        <v>Online</v>
      </c>
      <c r="V1556" s="1">
        <f>Table8[[#This Row],[Cost]]*Table8[[#This Row],[Quantity]]</f>
        <v>644.82000000000005</v>
      </c>
      <c r="W1556" s="1">
        <f>Table8[[#This Row],[Total_Amount]]-Table8[[#This Row],[Total Cost]]</f>
        <v>61.958799999999883</v>
      </c>
    </row>
    <row r="1557" spans="1:23" x14ac:dyDescent="0.25">
      <c r="A1557" t="s">
        <v>3774</v>
      </c>
      <c r="B1557" s="3">
        <v>45617</v>
      </c>
      <c r="C1557" t="s">
        <v>1200</v>
      </c>
      <c r="D1557" t="s">
        <v>1743</v>
      </c>
      <c r="E1557" t="s">
        <v>1888</v>
      </c>
      <c r="F1557" s="4">
        <f>IF(ISBLANK(Sales_Fact[[#This Row],[Quantity]]),MEDIAN(Sales_Fact[Quantity]),Sales_Fact[[#This Row],[Quantity]])</f>
        <v>4</v>
      </c>
      <c r="G1557" s="21">
        <f>IF(ISBLANK(Sales_Fact[[#This Row],[Unit_Price]]),MEDIAN(Sales_Fact[Unit_Price]),Sales_Fact[[#This Row],[Unit_Price]])</f>
        <v>998.2</v>
      </c>
      <c r="H1557" s="2">
        <f>IF(ISBLANK(Sales_Fact[[#This Row],[Discount]]),MEDIAN(Sales_Fact[Discount]),Sales_Fact[[#This Row],[Discount]])</f>
        <v>0.15</v>
      </c>
      <c r="I1557" t="s">
        <v>1868</v>
      </c>
      <c r="J1557" s="21">
        <f>Sales_Fact[[#This Row],[Quantity2]]*Sales_Fact[[#This Row],[Unit_Price3]]*(1-Sales_Fact[[#This Row],[Discount4]])</f>
        <v>3393.88</v>
      </c>
      <c r="K1557" s="21">
        <f>Sales_Fact[[#This Row],[Quantity2]]*Sales_Fact[[#This Row],[Unit_Price3]]</f>
        <v>3992.8</v>
      </c>
      <c r="L1557" s="21">
        <f>Sales_Fact[[#This Row],[Gross Amount]]*Sales_Fact[[#This Row],[Discount4]]</f>
        <v>598.91999999999996</v>
      </c>
      <c r="M1557" s="1" t="str">
        <f>IF(Sales_Fact[[#This Row],[Total_Amount5]]&gt;1000,"High Value","Standard")</f>
        <v>High Value</v>
      </c>
      <c r="N1557" s="1" t="str">
        <f>_xlfn.XLOOKUP(D1557,Product_Dim!$A$2:$A$101,Product_Dim!$B$2:$B$101,"Not Found")</f>
        <v>Matte Lipstick Set</v>
      </c>
      <c r="O1557" s="1" t="str">
        <f>_xlfn.XLOOKUP(D1557,Product_Dim!$A$2:$A$101,Product_Dim!$C$2:$C$101)</f>
        <v>Beauty</v>
      </c>
      <c r="P1557" s="1">
        <f>_xlfn.XLOOKUP(D1557,Product_Dim!$A$2:$A$101,Product_Dim!$H$2:$H$101)</f>
        <v>299.11</v>
      </c>
      <c r="Q1557" s="1" t="str">
        <f>_xlfn.XLOOKUP(C1557,'Customer_Dim'!$A$2:$A$501,'Customer_Dim'!$I$2:$I$501)</f>
        <v>Silver</v>
      </c>
      <c r="R1557" s="1" t="str">
        <f>_xlfn.XLOOKUP(C1557,'Customer_Dim'!$A$2:$A$501,'Customer_Dim'!$D$2:$D$501)</f>
        <v>Male</v>
      </c>
      <c r="S1557" s="1" t="str">
        <f>_xlfn.XLOOKUP(C1557,'Customer_Dim'!$A$2:$A$501,'Customer_Dim'!$L$2:$L$501)</f>
        <v>Senior</v>
      </c>
      <c r="T1557" s="1" t="str">
        <f>_xlfn.XLOOKUP(E1557,Store_Dim!$A$2:$A$21,Store_Dim!$C$2:$C$21)</f>
        <v>North</v>
      </c>
      <c r="U1557" s="1" t="str">
        <f>_xlfn.XLOOKUP(E1557,Store_Dim!$A$2:$A$21,Store_Dim!$E$2:$E$21)</f>
        <v>Flagship</v>
      </c>
      <c r="V1557" s="21">
        <f>Table8[[#This Row],[Cost]]*Table8[[#This Row],[Quantity]]</f>
        <v>1196.44</v>
      </c>
      <c r="W1557" s="21">
        <f>Table8[[#This Row],[Total_Amount]]-Table8[[#This Row],[Total Cost]]</f>
        <v>2197.44</v>
      </c>
    </row>
    <row r="1558" spans="1:23" hidden="1" x14ac:dyDescent="0.25">
      <c r="A1558" t="s">
        <v>2688</v>
      </c>
      <c r="B1558" s="3">
        <v>45837</v>
      </c>
      <c r="C1558" t="s">
        <v>1200</v>
      </c>
      <c r="D1558" t="s">
        <v>1677</v>
      </c>
      <c r="E1558" t="s">
        <v>1899</v>
      </c>
      <c r="F1558" s="4">
        <f>IF(ISBLANK(Sales_Fact[[#This Row],[Quantity]]),MEDIAN(Sales_Fact[Quantity]),Sales_Fact[[#This Row],[Quantity]])</f>
        <v>1</v>
      </c>
      <c r="G1558" s="1">
        <f>IF(ISBLANK(Sales_Fact[[#This Row],[Unit_Price]]),MEDIAN(Sales_Fact[Unit_Price]),Sales_Fact[[#This Row],[Unit_Price]])</f>
        <v>887.38</v>
      </c>
      <c r="H1558" s="2">
        <f>IF(ISBLANK(Sales_Fact[[#This Row],[Discount]]),MEDIAN(Sales_Fact[Discount]),Sales_Fact[[#This Row],[Discount]])</f>
        <v>0.01</v>
      </c>
      <c r="I1558" t="s">
        <v>1868</v>
      </c>
      <c r="J1558" s="1">
        <f>Sales_Fact[[#This Row],[Quantity2]]*Sales_Fact[[#This Row],[Unit_Price3]]*(1-Sales_Fact[[#This Row],[Discount4]])</f>
        <v>878.50620000000004</v>
      </c>
      <c r="K1558" s="1">
        <f>Sales_Fact[[#This Row],[Quantity2]]*Sales_Fact[[#This Row],[Unit_Price3]]</f>
        <v>887.38</v>
      </c>
      <c r="L1558" s="1">
        <f>Sales_Fact[[#This Row],[Gross Amount]]*Sales_Fact[[#This Row],[Discount4]]</f>
        <v>8.873800000000001</v>
      </c>
      <c r="M1558" s="1" t="str">
        <f>IF(Sales_Fact[[#This Row],[Total_Amount5]]&gt;1000,"High Value","Standard")</f>
        <v>Standard</v>
      </c>
      <c r="N1558" s="1" t="str">
        <f>_xlfn.XLOOKUP(D1558,Product_Dim!$A$2:$A$101,Product_Dim!$B$2:$B$101,"Not Found")</f>
        <v>Smart Home WiFi Camera</v>
      </c>
      <c r="O1558" s="1" t="str">
        <f>_xlfn.XLOOKUP(D1558,Product_Dim!$A$2:$A$101,Product_Dim!$C$2:$C$101)</f>
        <v>Electronics</v>
      </c>
      <c r="P1558" s="1">
        <f>_xlfn.XLOOKUP(D1558,Product_Dim!$A$2:$A$101,Product_Dim!$H$2:$H$101)</f>
        <v>450.71</v>
      </c>
      <c r="Q1558" s="1" t="str">
        <f>_xlfn.XLOOKUP(C1558,'Customer_Dim'!$A$2:$A$501,'Customer_Dim'!$I$2:$I$501)</f>
        <v>Silver</v>
      </c>
      <c r="R1558" s="1" t="str">
        <f>_xlfn.XLOOKUP(C1558,'Customer_Dim'!$A$2:$A$501,'Customer_Dim'!$D$2:$D$501)</f>
        <v>Male</v>
      </c>
      <c r="S1558" s="1" t="str">
        <f>_xlfn.XLOOKUP(C1558,'Customer_Dim'!$A$2:$A$501,'Customer_Dim'!$L$2:$L$501)</f>
        <v>Senior</v>
      </c>
      <c r="T1558" s="1" t="str">
        <f>_xlfn.XLOOKUP(E1558,Store_Dim!$A$2:$A$21,Store_Dim!$C$2:$C$21)</f>
        <v>East</v>
      </c>
      <c r="U1558" s="1" t="str">
        <f>_xlfn.XLOOKUP(E1558,Store_Dim!$A$2:$A$21,Store_Dim!$E$2:$E$21)</f>
        <v>Flagship</v>
      </c>
      <c r="V1558" s="1">
        <f>Table8[[#This Row],[Cost]]*Table8[[#This Row],[Quantity]]</f>
        <v>450.71</v>
      </c>
      <c r="W1558" s="1">
        <f>Table8[[#This Row],[Total_Amount]]-Table8[[#This Row],[Total Cost]]</f>
        <v>427.79620000000006</v>
      </c>
    </row>
    <row r="1559" spans="1:23" hidden="1" x14ac:dyDescent="0.25">
      <c r="A1559" t="s">
        <v>1905</v>
      </c>
      <c r="B1559" s="3">
        <v>45552</v>
      </c>
      <c r="C1559" t="s">
        <v>1200</v>
      </c>
      <c r="D1559" t="s">
        <v>1564</v>
      </c>
      <c r="E1559" t="s">
        <v>1860</v>
      </c>
      <c r="F1559" s="4">
        <f>IF(ISBLANK(Sales_Fact[[#This Row],[Quantity]]),MEDIAN(Sales_Fact[Quantity]),Sales_Fact[[#This Row],[Quantity]])</f>
        <v>4</v>
      </c>
      <c r="G1559" s="1">
        <f>IF(ISBLANK(Sales_Fact[[#This Row],[Unit_Price]]),MEDIAN(Sales_Fact[Unit_Price]),Sales_Fact[[#This Row],[Unit_Price]])</f>
        <v>332.97</v>
      </c>
      <c r="H1559" s="2">
        <f>IF(ISBLANK(Sales_Fact[[#This Row],[Discount]]),MEDIAN(Sales_Fact[Discount]),Sales_Fact[[#This Row],[Discount]])</f>
        <v>0.28000000000000003</v>
      </c>
      <c r="I1559" t="s">
        <v>1864</v>
      </c>
      <c r="J1559" s="1">
        <f>Sales_Fact[[#This Row],[Quantity2]]*Sales_Fact[[#This Row],[Unit_Price3]]*(1-Sales_Fact[[#This Row],[Discount4]])</f>
        <v>958.95360000000005</v>
      </c>
      <c r="K1559" s="1">
        <f>Sales_Fact[[#This Row],[Quantity2]]*Sales_Fact[[#This Row],[Unit_Price3]]</f>
        <v>1331.88</v>
      </c>
      <c r="L1559" s="1">
        <f>Sales_Fact[[#This Row],[Gross Amount]]*Sales_Fact[[#This Row],[Discount4]]</f>
        <v>372.92640000000006</v>
      </c>
      <c r="M1559" s="1" t="str">
        <f>IF(Sales_Fact[[#This Row],[Total_Amount5]]&gt;1000,"High Value","Standard")</f>
        <v>Standard</v>
      </c>
      <c r="N1559" s="1" t="str">
        <f>_xlfn.XLOOKUP(D1559,Product_Dim!$A$2:$A$101,Product_Dim!$B$2:$B$101,"Not Found")</f>
        <v>Men's Leather Belt</v>
      </c>
      <c r="O1559" s="1" t="str">
        <f>_xlfn.XLOOKUP(D1559,Product_Dim!$A$2:$A$101,Product_Dim!$C$2:$C$101)</f>
        <v>Clothing</v>
      </c>
      <c r="P1559" s="1">
        <f>_xlfn.XLOOKUP(D1559,Product_Dim!$A$2:$A$101,Product_Dim!$H$2:$H$101)</f>
        <v>261</v>
      </c>
      <c r="Q1559" s="1" t="str">
        <f>_xlfn.XLOOKUP(C1559,'Customer_Dim'!$A$2:$A$501,'Customer_Dim'!$I$2:$I$501)</f>
        <v>Silver</v>
      </c>
      <c r="R1559" s="1" t="str">
        <f>_xlfn.XLOOKUP(C1559,'Customer_Dim'!$A$2:$A$501,'Customer_Dim'!$D$2:$D$501)</f>
        <v>Male</v>
      </c>
      <c r="S1559" s="1" t="str">
        <f>_xlfn.XLOOKUP(C1559,'Customer_Dim'!$A$2:$A$501,'Customer_Dim'!$L$2:$L$501)</f>
        <v>Senior</v>
      </c>
      <c r="T1559" s="1" t="str">
        <f>_xlfn.XLOOKUP(E1559,Store_Dim!$A$2:$A$21,Store_Dim!$C$2:$C$21)</f>
        <v>North</v>
      </c>
      <c r="U1559" s="1" t="str">
        <f>_xlfn.XLOOKUP(E1559,Store_Dim!$A$2:$A$21,Store_Dim!$E$2:$E$21)</f>
        <v>Outlet</v>
      </c>
      <c r="V1559" s="1">
        <f>Table8[[#This Row],[Cost]]*Table8[[#This Row],[Quantity]]</f>
        <v>1044</v>
      </c>
      <c r="W1559" s="1">
        <f>Table8[[#This Row],[Total_Amount]]-Table8[[#This Row],[Total Cost]]</f>
        <v>-85.046399999999949</v>
      </c>
    </row>
    <row r="1560" spans="1:23" hidden="1" x14ac:dyDescent="0.25">
      <c r="A1560" t="s">
        <v>3852</v>
      </c>
      <c r="B1560" s="3">
        <v>45405</v>
      </c>
      <c r="C1560" t="s">
        <v>1203</v>
      </c>
      <c r="D1560" t="s">
        <v>1755</v>
      </c>
      <c r="E1560" t="s">
        <v>1870</v>
      </c>
      <c r="F1560" s="4">
        <f>IF(ISBLANK(Sales_Fact[[#This Row],[Quantity]]),MEDIAN(Sales_Fact[Quantity]),Sales_Fact[[#This Row],[Quantity]])</f>
        <v>2</v>
      </c>
      <c r="G1560" s="1">
        <f>IF(ISBLANK(Sales_Fact[[#This Row],[Unit_Price]]),MEDIAN(Sales_Fact[Unit_Price]),Sales_Fact[[#This Row],[Unit_Price]])</f>
        <v>157.91</v>
      </c>
      <c r="H1560" s="2">
        <f>IF(ISBLANK(Sales_Fact[[#This Row],[Discount]]),MEDIAN(Sales_Fact[Discount]),Sales_Fact[[#This Row],[Discount]])</f>
        <v>0.09</v>
      </c>
      <c r="I1560" t="s">
        <v>1861</v>
      </c>
      <c r="J1560" s="1">
        <f>Sales_Fact[[#This Row],[Quantity2]]*Sales_Fact[[#This Row],[Unit_Price3]]*(1-Sales_Fact[[#This Row],[Discount4]])</f>
        <v>287.39620000000002</v>
      </c>
      <c r="K1560" s="1">
        <f>Sales_Fact[[#This Row],[Quantity2]]*Sales_Fact[[#This Row],[Unit_Price3]]</f>
        <v>315.82</v>
      </c>
      <c r="L1560" s="1">
        <f>Sales_Fact[[#This Row],[Gross Amount]]*Sales_Fact[[#This Row],[Discount4]]</f>
        <v>28.4238</v>
      </c>
      <c r="M1560" s="1" t="str">
        <f>IF(Sales_Fact[[#This Row],[Total_Amount5]]&gt;1000,"High Value","Standard")</f>
        <v>Standard</v>
      </c>
      <c r="N1560" s="1" t="str">
        <f>_xlfn.XLOOKUP(D1560,Product_Dim!$A$2:$A$101,Product_Dim!$B$2:$B$101,"Not Found")</f>
        <v>Wooden Nightstand</v>
      </c>
      <c r="O1560" s="1" t="str">
        <f>_xlfn.XLOOKUP(D1560,Product_Dim!$A$2:$A$101,Product_Dim!$C$2:$C$101)</f>
        <v>Home</v>
      </c>
      <c r="P1560" s="1">
        <f>_xlfn.XLOOKUP(D1560,Product_Dim!$A$2:$A$101,Product_Dim!$H$2:$H$101)</f>
        <v>243.7</v>
      </c>
      <c r="Q1560" s="1" t="str">
        <f>_xlfn.XLOOKUP(C1560,'Customer_Dim'!$A$2:$A$501,'Customer_Dim'!$I$2:$I$501)</f>
        <v>Gold</v>
      </c>
      <c r="R1560" s="1" t="str">
        <f>_xlfn.XLOOKUP(C1560,'Customer_Dim'!$A$2:$A$501,'Customer_Dim'!$D$2:$D$501)</f>
        <v>Female</v>
      </c>
      <c r="S1560" s="1" t="str">
        <f>_xlfn.XLOOKUP(C1560,'Customer_Dim'!$A$2:$A$501,'Customer_Dim'!$L$2:$L$501)</f>
        <v>Young</v>
      </c>
      <c r="T1560" s="1" t="str">
        <f>_xlfn.XLOOKUP(E1560,Store_Dim!$A$2:$A$21,Store_Dim!$C$2:$C$21)</f>
        <v>North</v>
      </c>
      <c r="U1560" s="1" t="str">
        <f>_xlfn.XLOOKUP(E1560,Store_Dim!$A$2:$A$21,Store_Dim!$E$2:$E$21)</f>
        <v>Outlet</v>
      </c>
      <c r="V1560" s="1">
        <f>Table8[[#This Row],[Cost]]*Table8[[#This Row],[Quantity]]</f>
        <v>487.4</v>
      </c>
      <c r="W1560" s="1">
        <f>Table8[[#This Row],[Total_Amount]]-Table8[[#This Row],[Total Cost]]</f>
        <v>-200.00379999999996</v>
      </c>
    </row>
    <row r="1561" spans="1:23" hidden="1" x14ac:dyDescent="0.25">
      <c r="A1561" t="s">
        <v>3517</v>
      </c>
      <c r="B1561" s="3">
        <v>45721</v>
      </c>
      <c r="C1561" t="s">
        <v>1203</v>
      </c>
      <c r="D1561" t="s">
        <v>1761</v>
      </c>
      <c r="E1561" t="s">
        <v>1886</v>
      </c>
      <c r="F1561" s="4">
        <f>IF(ISBLANK(Sales_Fact[[#This Row],[Quantity]]),MEDIAN(Sales_Fact[Quantity]),Sales_Fact[[#This Row],[Quantity]])</f>
        <v>1</v>
      </c>
      <c r="G1561" s="1">
        <f>IF(ISBLANK(Sales_Fact[[#This Row],[Unit_Price]]),MEDIAN(Sales_Fact[Unit_Price]),Sales_Fact[[#This Row],[Unit_Price]])</f>
        <v>548.15</v>
      </c>
      <c r="H1561" s="2">
        <f>IF(ISBLANK(Sales_Fact[[#This Row],[Discount]]),MEDIAN(Sales_Fact[Discount]),Sales_Fact[[#This Row],[Discount]])</f>
        <v>0.11</v>
      </c>
      <c r="I1561" t="s">
        <v>1868</v>
      </c>
      <c r="J1561" s="1">
        <f>Sales_Fact[[#This Row],[Quantity2]]*Sales_Fact[[#This Row],[Unit_Price3]]*(1-Sales_Fact[[#This Row],[Discount4]])</f>
        <v>487.8535</v>
      </c>
      <c r="K1561" s="1">
        <f>Sales_Fact[[#This Row],[Quantity2]]*Sales_Fact[[#This Row],[Unit_Price3]]</f>
        <v>548.15</v>
      </c>
      <c r="L1561" s="1">
        <f>Sales_Fact[[#This Row],[Gross Amount]]*Sales_Fact[[#This Row],[Discount4]]</f>
        <v>60.296499999999995</v>
      </c>
      <c r="M1561" s="1" t="str">
        <f>IF(Sales_Fact[[#This Row],[Total_Amount5]]&gt;1000,"High Value","Standard")</f>
        <v>Standard</v>
      </c>
      <c r="N1561" s="1" t="str">
        <f>_xlfn.XLOOKUP(D1561,Product_Dim!$A$2:$A$101,Product_Dim!$B$2:$B$101,"Not Found")</f>
        <v>Kitchen Storage Rack</v>
      </c>
      <c r="O1561" s="1" t="str">
        <f>_xlfn.XLOOKUP(D1561,Product_Dim!$A$2:$A$101,Product_Dim!$C$2:$C$101)</f>
        <v>Home</v>
      </c>
      <c r="P1561" s="1">
        <f>_xlfn.XLOOKUP(D1561,Product_Dim!$A$2:$A$101,Product_Dim!$H$2:$H$101)</f>
        <v>138.05000000000001</v>
      </c>
      <c r="Q1561" s="1" t="str">
        <f>_xlfn.XLOOKUP(C1561,'Customer_Dim'!$A$2:$A$501,'Customer_Dim'!$I$2:$I$501)</f>
        <v>Gold</v>
      </c>
      <c r="R1561" s="1" t="str">
        <f>_xlfn.XLOOKUP(C1561,'Customer_Dim'!$A$2:$A$501,'Customer_Dim'!$D$2:$D$501)</f>
        <v>Female</v>
      </c>
      <c r="S1561" s="1" t="str">
        <f>_xlfn.XLOOKUP(C1561,'Customer_Dim'!$A$2:$A$501,'Customer_Dim'!$L$2:$L$501)</f>
        <v>Young</v>
      </c>
      <c r="T1561" s="1" t="str">
        <f>_xlfn.XLOOKUP(E1561,Store_Dim!$A$2:$A$21,Store_Dim!$C$2:$C$21)</f>
        <v>West</v>
      </c>
      <c r="U1561" s="1" t="str">
        <f>_xlfn.XLOOKUP(E1561,Store_Dim!$A$2:$A$21,Store_Dim!$E$2:$E$21)</f>
        <v>Flagship</v>
      </c>
      <c r="V1561" s="1">
        <f>Table8[[#This Row],[Cost]]*Table8[[#This Row],[Quantity]]</f>
        <v>138.05000000000001</v>
      </c>
      <c r="W1561" s="1">
        <f>Table8[[#This Row],[Total_Amount]]-Table8[[#This Row],[Total Cost]]</f>
        <v>349.80349999999999</v>
      </c>
    </row>
    <row r="1562" spans="1:23" hidden="1" x14ac:dyDescent="0.25">
      <c r="A1562" t="s">
        <v>2459</v>
      </c>
      <c r="B1562" s="3">
        <v>45726</v>
      </c>
      <c r="C1562" t="s">
        <v>1203</v>
      </c>
      <c r="D1562" t="s">
        <v>1779</v>
      </c>
      <c r="E1562" t="s">
        <v>1892</v>
      </c>
      <c r="F1562" s="4">
        <f>IF(ISBLANK(Sales_Fact[[#This Row],[Quantity]]),MEDIAN(Sales_Fact[Quantity]),Sales_Fact[[#This Row],[Quantity]])</f>
        <v>1</v>
      </c>
      <c r="G1562" s="1">
        <f>IF(ISBLANK(Sales_Fact[[#This Row],[Unit_Price]]),MEDIAN(Sales_Fact[Unit_Price]),Sales_Fact[[#This Row],[Unit_Price]])</f>
        <v>135.13</v>
      </c>
      <c r="H1562" s="2">
        <f>IF(ISBLANK(Sales_Fact[[#This Row],[Discount]]),MEDIAN(Sales_Fact[Discount]),Sales_Fact[[#This Row],[Discount]])</f>
        <v>0.04</v>
      </c>
      <c r="I1562" t="s">
        <v>1864</v>
      </c>
      <c r="J1562" s="1">
        <f>Sales_Fact[[#This Row],[Quantity2]]*Sales_Fact[[#This Row],[Unit_Price3]]*(1-Sales_Fact[[#This Row],[Discount4]])</f>
        <v>129.72479999999999</v>
      </c>
      <c r="K1562" s="1">
        <f>Sales_Fact[[#This Row],[Quantity2]]*Sales_Fact[[#This Row],[Unit_Price3]]</f>
        <v>135.13</v>
      </c>
      <c r="L1562" s="1">
        <f>Sales_Fact[[#This Row],[Gross Amount]]*Sales_Fact[[#This Row],[Discount4]]</f>
        <v>5.4051999999999998</v>
      </c>
      <c r="M1562" s="1" t="str">
        <f>IF(Sales_Fact[[#This Row],[Total_Amount5]]&gt;1000,"High Value","Standard")</f>
        <v>Standard</v>
      </c>
      <c r="N1562" s="1" t="str">
        <f>_xlfn.XLOOKUP(D1562,Product_Dim!$A$2:$A$101,Product_Dim!$B$2:$B$101,"Not Found")</f>
        <v>Wireless Mouse</v>
      </c>
      <c r="O1562" s="1" t="str">
        <f>_xlfn.XLOOKUP(D1562,Product_Dim!$A$2:$A$101,Product_Dim!$C$2:$C$101)</f>
        <v>Electronics</v>
      </c>
      <c r="P1562" s="1">
        <f>_xlfn.XLOOKUP(D1562,Product_Dim!$A$2:$A$101,Product_Dim!$H$2:$H$101)</f>
        <v>392.89</v>
      </c>
      <c r="Q1562" s="1" t="str">
        <f>_xlfn.XLOOKUP(C1562,'Customer_Dim'!$A$2:$A$501,'Customer_Dim'!$I$2:$I$501)</f>
        <v>Gold</v>
      </c>
      <c r="R1562" s="1" t="str">
        <f>_xlfn.XLOOKUP(C1562,'Customer_Dim'!$A$2:$A$501,'Customer_Dim'!$D$2:$D$501)</f>
        <v>Female</v>
      </c>
      <c r="S1562" s="1" t="str">
        <f>_xlfn.XLOOKUP(C1562,'Customer_Dim'!$A$2:$A$501,'Customer_Dim'!$L$2:$L$501)</f>
        <v>Young</v>
      </c>
      <c r="T1562" s="1" t="str">
        <f>_xlfn.XLOOKUP(E1562,Store_Dim!$A$2:$A$21,Store_Dim!$C$2:$C$21)</f>
        <v>East</v>
      </c>
      <c r="U1562" s="1" t="str">
        <f>_xlfn.XLOOKUP(E1562,Store_Dim!$A$2:$A$21,Store_Dim!$E$2:$E$21)</f>
        <v>Online</v>
      </c>
      <c r="V1562" s="1">
        <f>Table8[[#This Row],[Cost]]*Table8[[#This Row],[Quantity]]</f>
        <v>392.89</v>
      </c>
      <c r="W1562" s="1">
        <f>Table8[[#This Row],[Total_Amount]]-Table8[[#This Row],[Total Cost]]</f>
        <v>-263.16520000000003</v>
      </c>
    </row>
    <row r="1563" spans="1:23" hidden="1" x14ac:dyDescent="0.25">
      <c r="A1563" t="s">
        <v>2847</v>
      </c>
      <c r="B1563" s="3">
        <v>45893</v>
      </c>
      <c r="C1563" t="s">
        <v>1203</v>
      </c>
      <c r="D1563" t="s">
        <v>1626</v>
      </c>
      <c r="E1563" t="s">
        <v>1881</v>
      </c>
      <c r="F1563" s="4">
        <f>IF(ISBLANK(Sales_Fact[[#This Row],[Quantity]]),MEDIAN(Sales_Fact[Quantity]),Sales_Fact[[#This Row],[Quantity]])</f>
        <v>3</v>
      </c>
      <c r="G1563" s="1">
        <f>IF(ISBLANK(Sales_Fact[[#This Row],[Unit_Price]]),MEDIAN(Sales_Fact[Unit_Price]),Sales_Fact[[#This Row],[Unit_Price]])</f>
        <v>579.26</v>
      </c>
      <c r="H1563" s="2">
        <f>IF(ISBLANK(Sales_Fact[[#This Row],[Discount]]),MEDIAN(Sales_Fact[Discount]),Sales_Fact[[#This Row],[Discount]])</f>
        <v>0.19</v>
      </c>
      <c r="I1563" t="s">
        <v>1868</v>
      </c>
      <c r="J1563" s="1">
        <f>Sales_Fact[[#This Row],[Quantity2]]*Sales_Fact[[#This Row],[Unit_Price3]]*(1-Sales_Fact[[#This Row],[Discount4]])</f>
        <v>1407.6018000000001</v>
      </c>
      <c r="K1563" s="1">
        <f>Sales_Fact[[#This Row],[Quantity2]]*Sales_Fact[[#This Row],[Unit_Price3]]</f>
        <v>1737.78</v>
      </c>
      <c r="L1563" s="1">
        <f>Sales_Fact[[#This Row],[Gross Amount]]*Sales_Fact[[#This Row],[Discount4]]</f>
        <v>330.1782</v>
      </c>
      <c r="M1563" s="1" t="str">
        <f>IF(Sales_Fact[[#This Row],[Total_Amount5]]&gt;1000,"High Value","Standard")</f>
        <v>High Value</v>
      </c>
      <c r="N1563" s="1" t="str">
        <f>_xlfn.XLOOKUP(D1563,Product_Dim!$A$2:$A$101,Product_Dim!$B$2:$B$101,"Not Found")</f>
        <v>Women's Scarf Set</v>
      </c>
      <c r="O1563" s="1" t="str">
        <f>_xlfn.XLOOKUP(D1563,Product_Dim!$A$2:$A$101,Product_Dim!$C$2:$C$101)</f>
        <v>Clothing</v>
      </c>
      <c r="P1563" s="1">
        <f>_xlfn.XLOOKUP(D1563,Product_Dim!$A$2:$A$101,Product_Dim!$H$2:$H$101)</f>
        <v>174.02</v>
      </c>
      <c r="Q1563" s="1" t="str">
        <f>_xlfn.XLOOKUP(C1563,'Customer_Dim'!$A$2:$A$501,'Customer_Dim'!$I$2:$I$501)</f>
        <v>Gold</v>
      </c>
      <c r="R1563" s="1" t="str">
        <f>_xlfn.XLOOKUP(C1563,'Customer_Dim'!$A$2:$A$501,'Customer_Dim'!$D$2:$D$501)</f>
        <v>Female</v>
      </c>
      <c r="S1563" s="1" t="str">
        <f>_xlfn.XLOOKUP(C1563,'Customer_Dim'!$A$2:$A$501,'Customer_Dim'!$L$2:$L$501)</f>
        <v>Young</v>
      </c>
      <c r="T1563" s="1" t="str">
        <f>_xlfn.XLOOKUP(E1563,Store_Dim!$A$2:$A$21,Store_Dim!$C$2:$C$21)</f>
        <v>South</v>
      </c>
      <c r="U1563" s="1" t="str">
        <f>_xlfn.XLOOKUP(E1563,Store_Dim!$A$2:$A$21,Store_Dim!$E$2:$E$21)</f>
        <v>Outlet</v>
      </c>
      <c r="V1563" s="1">
        <f>Table8[[#This Row],[Cost]]*Table8[[#This Row],[Quantity]]</f>
        <v>522.06000000000006</v>
      </c>
      <c r="W1563" s="1">
        <f>Table8[[#This Row],[Total_Amount]]-Table8[[#This Row],[Total Cost]]</f>
        <v>885.54180000000008</v>
      </c>
    </row>
    <row r="1564" spans="1:23" hidden="1" x14ac:dyDescent="0.25">
      <c r="A1564" t="s">
        <v>2074</v>
      </c>
      <c r="B1564" s="3">
        <v>45411</v>
      </c>
      <c r="C1564" t="s">
        <v>1203</v>
      </c>
      <c r="D1564" t="s">
        <v>1561</v>
      </c>
      <c r="E1564" t="s">
        <v>1860</v>
      </c>
      <c r="F1564" s="4">
        <f>IF(ISBLANK(Sales_Fact[[#This Row],[Quantity]]),MEDIAN(Sales_Fact[Quantity]),Sales_Fact[[#This Row],[Quantity]])</f>
        <v>1</v>
      </c>
      <c r="G1564" s="1">
        <f>IF(ISBLANK(Sales_Fact[[#This Row],[Unit_Price]]),MEDIAN(Sales_Fact[Unit_Price]),Sales_Fact[[#This Row],[Unit_Price]])</f>
        <v>465.63</v>
      </c>
      <c r="H1564" s="2">
        <f>IF(ISBLANK(Sales_Fact[[#This Row],[Discount]]),MEDIAN(Sales_Fact[Discount]),Sales_Fact[[#This Row],[Discount]])</f>
        <v>0.25</v>
      </c>
      <c r="I1564" t="s">
        <v>1861</v>
      </c>
      <c r="J1564" s="1">
        <f>Sales_Fact[[#This Row],[Quantity2]]*Sales_Fact[[#This Row],[Unit_Price3]]*(1-Sales_Fact[[#This Row],[Discount4]])</f>
        <v>349.22249999999997</v>
      </c>
      <c r="K1564" s="1">
        <f>Sales_Fact[[#This Row],[Quantity2]]*Sales_Fact[[#This Row],[Unit_Price3]]</f>
        <v>465.63</v>
      </c>
      <c r="L1564" s="1">
        <f>Sales_Fact[[#This Row],[Gross Amount]]*Sales_Fact[[#This Row],[Discount4]]</f>
        <v>116.4075</v>
      </c>
      <c r="M1564" s="1" t="str">
        <f>IF(Sales_Fact[[#This Row],[Total_Amount5]]&gt;1000,"High Value","Standard")</f>
        <v>Standard</v>
      </c>
      <c r="N1564" s="1" t="str">
        <f>_xlfn.XLOOKUP(D1564,Product_Dim!$A$2:$A$101,Product_Dim!$B$2:$B$101,"Not Found")</f>
        <v>Women's Yoga Pants</v>
      </c>
      <c r="O1564" s="1" t="str">
        <f>_xlfn.XLOOKUP(D1564,Product_Dim!$A$2:$A$101,Product_Dim!$C$2:$C$101)</f>
        <v>Clothing</v>
      </c>
      <c r="P1564" s="1">
        <f>_xlfn.XLOOKUP(D1564,Product_Dim!$A$2:$A$101,Product_Dim!$H$2:$H$101)</f>
        <v>306.45999999999998</v>
      </c>
      <c r="Q1564" s="1" t="str">
        <f>_xlfn.XLOOKUP(C1564,'Customer_Dim'!$A$2:$A$501,'Customer_Dim'!$I$2:$I$501)</f>
        <v>Gold</v>
      </c>
      <c r="R1564" s="1" t="str">
        <f>_xlfn.XLOOKUP(C1564,'Customer_Dim'!$A$2:$A$501,'Customer_Dim'!$D$2:$D$501)</f>
        <v>Female</v>
      </c>
      <c r="S1564" s="1" t="str">
        <f>_xlfn.XLOOKUP(C1564,'Customer_Dim'!$A$2:$A$501,'Customer_Dim'!$L$2:$L$501)</f>
        <v>Young</v>
      </c>
      <c r="T1564" s="1" t="str">
        <f>_xlfn.XLOOKUP(E1564,Store_Dim!$A$2:$A$21,Store_Dim!$C$2:$C$21)</f>
        <v>North</v>
      </c>
      <c r="U1564" s="1" t="str">
        <f>_xlfn.XLOOKUP(E1564,Store_Dim!$A$2:$A$21,Store_Dim!$E$2:$E$21)</f>
        <v>Outlet</v>
      </c>
      <c r="V1564" s="1">
        <f>Table8[[#This Row],[Cost]]*Table8[[#This Row],[Quantity]]</f>
        <v>306.45999999999998</v>
      </c>
      <c r="W1564" s="1">
        <f>Table8[[#This Row],[Total_Amount]]-Table8[[#This Row],[Total Cost]]</f>
        <v>42.762499999999989</v>
      </c>
    </row>
    <row r="1565" spans="1:23" hidden="1" x14ac:dyDescent="0.25">
      <c r="A1565" t="s">
        <v>3320</v>
      </c>
      <c r="B1565" s="3">
        <v>45243</v>
      </c>
      <c r="C1565" t="s">
        <v>1206</v>
      </c>
      <c r="D1565" t="s">
        <v>1770</v>
      </c>
      <c r="E1565" t="s">
        <v>1892</v>
      </c>
      <c r="F1565" s="4">
        <f>IF(ISBLANK(Sales_Fact[[#This Row],[Quantity]]),MEDIAN(Sales_Fact[Quantity]),Sales_Fact[[#This Row],[Quantity]])</f>
        <v>2</v>
      </c>
      <c r="G1565" s="1">
        <f>IF(ISBLANK(Sales_Fact[[#This Row],[Unit_Price]]),MEDIAN(Sales_Fact[Unit_Price]),Sales_Fact[[#This Row],[Unit_Price]])</f>
        <v>675.61</v>
      </c>
      <c r="H1565" s="2">
        <f>IF(ISBLANK(Sales_Fact[[#This Row],[Discount]]),MEDIAN(Sales_Fact[Discount]),Sales_Fact[[#This Row],[Discount]])</f>
        <v>0.08</v>
      </c>
      <c r="I1565" t="s">
        <v>1864</v>
      </c>
      <c r="J1565" s="1">
        <f>Sales_Fact[[#This Row],[Quantity2]]*Sales_Fact[[#This Row],[Unit_Price3]]*(1-Sales_Fact[[#This Row],[Discount4]])</f>
        <v>1243.1224</v>
      </c>
      <c r="K1565" s="1">
        <f>Sales_Fact[[#This Row],[Quantity2]]*Sales_Fact[[#This Row],[Unit_Price3]]</f>
        <v>1351.22</v>
      </c>
      <c r="L1565" s="1">
        <f>Sales_Fact[[#This Row],[Gross Amount]]*Sales_Fact[[#This Row],[Discount4]]</f>
        <v>108.0976</v>
      </c>
      <c r="M1565" s="1" t="str">
        <f>IF(Sales_Fact[[#This Row],[Total_Amount5]]&gt;1000,"High Value","Standard")</f>
        <v>High Value</v>
      </c>
      <c r="N1565" s="1" t="str">
        <f>_xlfn.XLOOKUP(D1565,Product_Dim!$A$2:$A$101,Product_Dim!$B$2:$B$101,"Not Found")</f>
        <v>Shin Guards – Adult</v>
      </c>
      <c r="O1565" s="1" t="str">
        <f>_xlfn.XLOOKUP(D1565,Product_Dim!$A$2:$A$101,Product_Dim!$C$2:$C$101)</f>
        <v>Sports</v>
      </c>
      <c r="P1565" s="1">
        <f>_xlfn.XLOOKUP(D1565,Product_Dim!$A$2:$A$101,Product_Dim!$H$2:$H$101)</f>
        <v>107.06</v>
      </c>
      <c r="Q1565" s="1" t="str">
        <f>_xlfn.XLOOKUP(C1565,'Customer_Dim'!$A$2:$A$501,'Customer_Dim'!$I$2:$I$501)</f>
        <v>Silver</v>
      </c>
      <c r="R1565" s="1" t="str">
        <f>_xlfn.XLOOKUP(C1565,'Customer_Dim'!$A$2:$A$501,'Customer_Dim'!$D$2:$D$501)</f>
        <v>Female</v>
      </c>
      <c r="S1565" s="1" t="str">
        <f>_xlfn.XLOOKUP(C1565,'Customer_Dim'!$A$2:$A$501,'Customer_Dim'!$L$2:$L$501)</f>
        <v>Young</v>
      </c>
      <c r="T1565" s="1" t="str">
        <f>_xlfn.XLOOKUP(E1565,Store_Dim!$A$2:$A$21,Store_Dim!$C$2:$C$21)</f>
        <v>East</v>
      </c>
      <c r="U1565" s="1" t="str">
        <f>_xlfn.XLOOKUP(E1565,Store_Dim!$A$2:$A$21,Store_Dim!$E$2:$E$21)</f>
        <v>Online</v>
      </c>
      <c r="V1565" s="1">
        <f>Table8[[#This Row],[Cost]]*Table8[[#This Row],[Quantity]]</f>
        <v>214.12</v>
      </c>
      <c r="W1565" s="1">
        <f>Table8[[#This Row],[Total_Amount]]-Table8[[#This Row],[Total Cost]]</f>
        <v>1029.0023999999999</v>
      </c>
    </row>
    <row r="1566" spans="1:23" hidden="1" x14ac:dyDescent="0.25">
      <c r="A1566" t="s">
        <v>3496</v>
      </c>
      <c r="B1566" s="3">
        <v>45390</v>
      </c>
      <c r="C1566" t="s">
        <v>1206</v>
      </c>
      <c r="D1566" t="s">
        <v>1836</v>
      </c>
      <c r="E1566" t="s">
        <v>1892</v>
      </c>
      <c r="F1566" s="4">
        <f>IF(ISBLANK(Sales_Fact[[#This Row],[Quantity]]),MEDIAN(Sales_Fact[Quantity]),Sales_Fact[[#This Row],[Quantity]])</f>
        <v>1</v>
      </c>
      <c r="G1566" s="1">
        <f>IF(ISBLANK(Sales_Fact[[#This Row],[Unit_Price]]),MEDIAN(Sales_Fact[Unit_Price]),Sales_Fact[[#This Row],[Unit_Price]])</f>
        <v>718.99</v>
      </c>
      <c r="H1566" s="2">
        <f>IF(ISBLANK(Sales_Fact[[#This Row],[Discount]]),MEDIAN(Sales_Fact[Discount]),Sales_Fact[[#This Row],[Discount]])</f>
        <v>0.08</v>
      </c>
      <c r="I1566" t="s">
        <v>1861</v>
      </c>
      <c r="J1566" s="1">
        <f>Sales_Fact[[#This Row],[Quantity2]]*Sales_Fact[[#This Row],[Unit_Price3]]*(1-Sales_Fact[[#This Row],[Discount4]])</f>
        <v>661.47080000000005</v>
      </c>
      <c r="K1566" s="1">
        <f>Sales_Fact[[#This Row],[Quantity2]]*Sales_Fact[[#This Row],[Unit_Price3]]</f>
        <v>718.99</v>
      </c>
      <c r="L1566" s="1">
        <f>Sales_Fact[[#This Row],[Gross Amount]]*Sales_Fact[[#This Row],[Discount4]]</f>
        <v>57.519200000000005</v>
      </c>
      <c r="M1566" s="1" t="str">
        <f>IF(Sales_Fact[[#This Row],[Total_Amount5]]&gt;1000,"High Value","Standard")</f>
        <v>Standard</v>
      </c>
      <c r="N1566" s="1" t="str">
        <f>_xlfn.XLOOKUP(D1566,Product_Dim!$A$2:$A$101,Product_Dim!$B$2:$B$101,"Not Found")</f>
        <v>Sports Stopwatch Basic</v>
      </c>
      <c r="O1566" s="1" t="str">
        <f>_xlfn.XLOOKUP(D1566,Product_Dim!$A$2:$A$101,Product_Dim!$C$2:$C$101)</f>
        <v>Sports</v>
      </c>
      <c r="P1566" s="1">
        <f>_xlfn.XLOOKUP(D1566,Product_Dim!$A$2:$A$101,Product_Dim!$H$2:$H$101)</f>
        <v>60.65</v>
      </c>
      <c r="Q1566" s="1" t="str">
        <f>_xlfn.XLOOKUP(C1566,'Customer_Dim'!$A$2:$A$501,'Customer_Dim'!$I$2:$I$501)</f>
        <v>Silver</v>
      </c>
      <c r="R1566" s="1" t="str">
        <f>_xlfn.XLOOKUP(C1566,'Customer_Dim'!$A$2:$A$501,'Customer_Dim'!$D$2:$D$501)</f>
        <v>Female</v>
      </c>
      <c r="S1566" s="1" t="str">
        <f>_xlfn.XLOOKUP(C1566,'Customer_Dim'!$A$2:$A$501,'Customer_Dim'!$L$2:$L$501)</f>
        <v>Young</v>
      </c>
      <c r="T1566" s="1" t="str">
        <f>_xlfn.XLOOKUP(E1566,Store_Dim!$A$2:$A$21,Store_Dim!$C$2:$C$21)</f>
        <v>East</v>
      </c>
      <c r="U1566" s="1" t="str">
        <f>_xlfn.XLOOKUP(E1566,Store_Dim!$A$2:$A$21,Store_Dim!$E$2:$E$21)</f>
        <v>Online</v>
      </c>
      <c r="V1566" s="1">
        <f>Table8[[#This Row],[Cost]]*Table8[[#This Row],[Quantity]]</f>
        <v>60.65</v>
      </c>
      <c r="W1566" s="1">
        <f>Table8[[#This Row],[Total_Amount]]-Table8[[#This Row],[Total Cost]]</f>
        <v>600.82080000000008</v>
      </c>
    </row>
    <row r="1567" spans="1:23" hidden="1" x14ac:dyDescent="0.25">
      <c r="A1567" t="s">
        <v>2303</v>
      </c>
      <c r="B1567" s="3">
        <v>45331</v>
      </c>
      <c r="C1567" t="s">
        <v>1206</v>
      </c>
      <c r="D1567" t="s">
        <v>1725</v>
      </c>
      <c r="E1567" t="s">
        <v>1901</v>
      </c>
      <c r="F1567" s="4">
        <f>IF(ISBLANK(Sales_Fact[[#This Row],[Quantity]]),MEDIAN(Sales_Fact[Quantity]),Sales_Fact[[#This Row],[Quantity]])</f>
        <v>2</v>
      </c>
      <c r="G1567" s="1">
        <f>IF(ISBLANK(Sales_Fact[[#This Row],[Unit_Price]]),MEDIAN(Sales_Fact[Unit_Price]),Sales_Fact[[#This Row],[Unit_Price]])</f>
        <v>675.65</v>
      </c>
      <c r="H1567" s="2">
        <f>IF(ISBLANK(Sales_Fact[[#This Row],[Discount]]),MEDIAN(Sales_Fact[Discount]),Sales_Fact[[#This Row],[Discount]])</f>
        <v>0.2</v>
      </c>
      <c r="I1567" t="s">
        <v>1864</v>
      </c>
      <c r="J1567" s="1">
        <f>Sales_Fact[[#This Row],[Quantity2]]*Sales_Fact[[#This Row],[Unit_Price3]]*(1-Sales_Fact[[#This Row],[Discount4]])</f>
        <v>1081.04</v>
      </c>
      <c r="K1567" s="1">
        <f>Sales_Fact[[#This Row],[Quantity2]]*Sales_Fact[[#This Row],[Unit_Price3]]</f>
        <v>1351.3</v>
      </c>
      <c r="L1567" s="1">
        <f>Sales_Fact[[#This Row],[Gross Amount]]*Sales_Fact[[#This Row],[Discount4]]</f>
        <v>270.26</v>
      </c>
      <c r="M1567" s="1" t="str">
        <f>IF(Sales_Fact[[#This Row],[Total_Amount5]]&gt;1000,"High Value","Standard")</f>
        <v>High Value</v>
      </c>
      <c r="N1567" s="1" t="str">
        <f>_xlfn.XLOOKUP(D1567,Product_Dim!$A$2:$A$101,Product_Dim!$B$2:$B$101,"Not Found")</f>
        <v>Womens Cotton Scarf</v>
      </c>
      <c r="O1567" s="1" t="str">
        <f>_xlfn.XLOOKUP(D1567,Product_Dim!$A$2:$A$101,Product_Dim!$C$2:$C$101)</f>
        <v>Clothing</v>
      </c>
      <c r="P1567" s="1">
        <f>_xlfn.XLOOKUP(D1567,Product_Dim!$A$2:$A$101,Product_Dim!$H$2:$H$101)</f>
        <v>113.83</v>
      </c>
      <c r="Q1567" s="1" t="str">
        <f>_xlfn.XLOOKUP(C1567,'Customer_Dim'!$A$2:$A$501,'Customer_Dim'!$I$2:$I$501)</f>
        <v>Silver</v>
      </c>
      <c r="R1567" s="1" t="str">
        <f>_xlfn.XLOOKUP(C1567,'Customer_Dim'!$A$2:$A$501,'Customer_Dim'!$D$2:$D$501)</f>
        <v>Female</v>
      </c>
      <c r="S1567" s="1" t="str">
        <f>_xlfn.XLOOKUP(C1567,'Customer_Dim'!$A$2:$A$501,'Customer_Dim'!$L$2:$L$501)</f>
        <v>Young</v>
      </c>
      <c r="T1567" s="1" t="str">
        <f>_xlfn.XLOOKUP(E1567,Store_Dim!$A$2:$A$21,Store_Dim!$C$2:$C$21)</f>
        <v>East</v>
      </c>
      <c r="U1567" s="1" t="str">
        <f>_xlfn.XLOOKUP(E1567,Store_Dim!$A$2:$A$21,Store_Dim!$E$2:$E$21)</f>
        <v>Online</v>
      </c>
      <c r="V1567" s="1">
        <f>Table8[[#This Row],[Cost]]*Table8[[#This Row],[Quantity]]</f>
        <v>227.66</v>
      </c>
      <c r="W1567" s="1">
        <f>Table8[[#This Row],[Total_Amount]]-Table8[[#This Row],[Total Cost]]</f>
        <v>853.38</v>
      </c>
    </row>
    <row r="1568" spans="1:23" hidden="1" x14ac:dyDescent="0.25">
      <c r="A1568" t="s">
        <v>2832</v>
      </c>
      <c r="B1568" s="3">
        <v>45503</v>
      </c>
      <c r="C1568" t="s">
        <v>1206</v>
      </c>
      <c r="D1568" t="s">
        <v>1982</v>
      </c>
      <c r="E1568" t="s">
        <v>1890</v>
      </c>
      <c r="F1568" s="4">
        <f>IF(ISBLANK(Sales_Fact[[#This Row],[Quantity]]),MEDIAN(Sales_Fact[Quantity]),Sales_Fact[[#This Row],[Quantity]])</f>
        <v>4</v>
      </c>
      <c r="G1568" s="1">
        <f>IF(ISBLANK(Sales_Fact[[#This Row],[Unit_Price]]),MEDIAN(Sales_Fact[Unit_Price]),Sales_Fact[[#This Row],[Unit_Price]])</f>
        <v>284.24</v>
      </c>
      <c r="H1568" s="2">
        <f>IF(ISBLANK(Sales_Fact[[#This Row],[Discount]]),MEDIAN(Sales_Fact[Discount]),Sales_Fact[[#This Row],[Discount]])</f>
        <v>0.1</v>
      </c>
      <c r="I1568" t="s">
        <v>1864</v>
      </c>
      <c r="J1568" s="1">
        <f>Sales_Fact[[#This Row],[Quantity2]]*Sales_Fact[[#This Row],[Unit_Price3]]*(1-Sales_Fact[[#This Row],[Discount4]])</f>
        <v>1023.264</v>
      </c>
      <c r="K1568" s="1">
        <f>Sales_Fact[[#This Row],[Quantity2]]*Sales_Fact[[#This Row],[Unit_Price3]]</f>
        <v>1136.96</v>
      </c>
      <c r="L1568" s="1">
        <f>Sales_Fact[[#This Row],[Gross Amount]]*Sales_Fact[[#This Row],[Discount4]]</f>
        <v>113.69600000000001</v>
      </c>
      <c r="M1568" s="1" t="str">
        <f>IF(Sales_Fact[[#This Row],[Total_Amount5]]&gt;1000,"High Value","Standard")</f>
        <v>High Value</v>
      </c>
      <c r="N1568" s="1" t="str">
        <f>_xlfn.XLOOKUP(D1568,Product_Dim!$A$2:$A$101,Product_Dim!$B$2:$B$101,"Not Found")</f>
        <v>Men's Running Jacket</v>
      </c>
      <c r="O1568" s="1" t="str">
        <f>_xlfn.XLOOKUP(D1568,Product_Dim!$A$2:$A$101,Product_Dim!$C$2:$C$101)</f>
        <v>Clothing</v>
      </c>
      <c r="P1568" s="1">
        <f>_xlfn.XLOOKUP(D1568,Product_Dim!$A$2:$A$101,Product_Dim!$H$2:$H$101)</f>
        <v>364.67</v>
      </c>
      <c r="Q1568" s="1" t="str">
        <f>_xlfn.XLOOKUP(C1568,'Customer_Dim'!$A$2:$A$501,'Customer_Dim'!$I$2:$I$501)</f>
        <v>Silver</v>
      </c>
      <c r="R1568" s="1" t="str">
        <f>_xlfn.XLOOKUP(C1568,'Customer_Dim'!$A$2:$A$501,'Customer_Dim'!$D$2:$D$501)</f>
        <v>Female</v>
      </c>
      <c r="S1568" s="1" t="str">
        <f>_xlfn.XLOOKUP(C1568,'Customer_Dim'!$A$2:$A$501,'Customer_Dim'!$L$2:$L$501)</f>
        <v>Young</v>
      </c>
      <c r="T1568" s="1" t="str">
        <f>_xlfn.XLOOKUP(E1568,Store_Dim!$A$2:$A$21,Store_Dim!$C$2:$C$21)</f>
        <v>South</v>
      </c>
      <c r="U1568" s="1" t="str">
        <f>_xlfn.XLOOKUP(E1568,Store_Dim!$A$2:$A$21,Store_Dim!$E$2:$E$21)</f>
        <v>Flagship</v>
      </c>
      <c r="V1568" s="1">
        <f>Table8[[#This Row],[Cost]]*Table8[[#This Row],[Quantity]]</f>
        <v>1458.68</v>
      </c>
      <c r="W1568" s="1">
        <f>Table8[[#This Row],[Total_Amount]]-Table8[[#This Row],[Total Cost]]</f>
        <v>-435.41600000000005</v>
      </c>
    </row>
    <row r="1569" spans="1:23" hidden="1" x14ac:dyDescent="0.25">
      <c r="A1569" t="s">
        <v>2993</v>
      </c>
      <c r="B1569" s="3">
        <v>45228</v>
      </c>
      <c r="C1569" t="s">
        <v>1206</v>
      </c>
      <c r="D1569" t="s">
        <v>1597</v>
      </c>
      <c r="E1569" t="s">
        <v>1860</v>
      </c>
      <c r="F1569" s="4">
        <f>IF(ISBLANK(Sales_Fact[[#This Row],[Quantity]]),MEDIAN(Sales_Fact[Quantity]),Sales_Fact[[#This Row],[Quantity]])</f>
        <v>1</v>
      </c>
      <c r="G1569" s="1">
        <f>IF(ISBLANK(Sales_Fact[[#This Row],[Unit_Price]]),MEDIAN(Sales_Fact[Unit_Price]),Sales_Fact[[#This Row],[Unit_Price]])</f>
        <v>94.26</v>
      </c>
      <c r="H1569" s="2">
        <f>IF(ISBLANK(Sales_Fact[[#This Row],[Discount]]),MEDIAN(Sales_Fact[Discount]),Sales_Fact[[#This Row],[Discount]])</f>
        <v>0.18</v>
      </c>
      <c r="I1569" t="s">
        <v>1861</v>
      </c>
      <c r="J1569" s="1">
        <f>Sales_Fact[[#This Row],[Quantity2]]*Sales_Fact[[#This Row],[Unit_Price3]]*(1-Sales_Fact[[#This Row],[Discount4]])</f>
        <v>77.293200000000013</v>
      </c>
      <c r="K1569" s="1">
        <f>Sales_Fact[[#This Row],[Quantity2]]*Sales_Fact[[#This Row],[Unit_Price3]]</f>
        <v>94.26</v>
      </c>
      <c r="L1569" s="1">
        <f>Sales_Fact[[#This Row],[Gross Amount]]*Sales_Fact[[#This Row],[Discount4]]</f>
        <v>16.966799999999999</v>
      </c>
      <c r="M1569" s="1" t="str">
        <f>IF(Sales_Fact[[#This Row],[Total_Amount5]]&gt;1000,"High Value","Standard")</f>
        <v>Standard</v>
      </c>
      <c r="N1569" s="1" t="str">
        <f>_xlfn.XLOOKUP(D1569,Product_Dim!$A$2:$A$101,Product_Dim!$B$2:$B$101,"Not Found")</f>
        <v>4K Home Projector</v>
      </c>
      <c r="O1569" s="1" t="str">
        <f>_xlfn.XLOOKUP(D1569,Product_Dim!$A$2:$A$101,Product_Dim!$C$2:$C$101)</f>
        <v>Electronics</v>
      </c>
      <c r="P1569" s="1">
        <f>_xlfn.XLOOKUP(D1569,Product_Dim!$A$2:$A$101,Product_Dim!$H$2:$H$101)</f>
        <v>465.34</v>
      </c>
      <c r="Q1569" s="1" t="str">
        <f>_xlfn.XLOOKUP(C1569,'Customer_Dim'!$A$2:$A$501,'Customer_Dim'!$I$2:$I$501)</f>
        <v>Silver</v>
      </c>
      <c r="R1569" s="1" t="str">
        <f>_xlfn.XLOOKUP(C1569,'Customer_Dim'!$A$2:$A$501,'Customer_Dim'!$D$2:$D$501)</f>
        <v>Female</v>
      </c>
      <c r="S1569" s="1" t="str">
        <f>_xlfn.XLOOKUP(C1569,'Customer_Dim'!$A$2:$A$501,'Customer_Dim'!$L$2:$L$501)</f>
        <v>Young</v>
      </c>
      <c r="T1569" s="1" t="str">
        <f>_xlfn.XLOOKUP(E1569,Store_Dim!$A$2:$A$21,Store_Dim!$C$2:$C$21)</f>
        <v>North</v>
      </c>
      <c r="U1569" s="1" t="str">
        <f>_xlfn.XLOOKUP(E1569,Store_Dim!$A$2:$A$21,Store_Dim!$E$2:$E$21)</f>
        <v>Outlet</v>
      </c>
      <c r="V1569" s="1">
        <f>Table8[[#This Row],[Cost]]*Table8[[#This Row],[Quantity]]</f>
        <v>465.34</v>
      </c>
      <c r="W1569" s="1">
        <f>Table8[[#This Row],[Total_Amount]]-Table8[[#This Row],[Total Cost]]</f>
        <v>-388.04679999999996</v>
      </c>
    </row>
    <row r="1570" spans="1:23" x14ac:dyDescent="0.25">
      <c r="A1570" t="s">
        <v>2824</v>
      </c>
      <c r="B1570" s="3">
        <v>45824</v>
      </c>
      <c r="C1570" t="s">
        <v>1206</v>
      </c>
      <c r="D1570" t="s">
        <v>1740</v>
      </c>
      <c r="E1570" t="s">
        <v>1896</v>
      </c>
      <c r="F1570" s="4">
        <f>IF(ISBLANK(Sales_Fact[[#This Row],[Quantity]]),MEDIAN(Sales_Fact[Quantity]),Sales_Fact[[#This Row],[Quantity]])</f>
        <v>4</v>
      </c>
      <c r="G1570" s="21">
        <f>IF(ISBLANK(Sales_Fact[[#This Row],[Unit_Price]]),MEDIAN(Sales_Fact[Unit_Price]),Sales_Fact[[#This Row],[Unit_Price]])</f>
        <v>458.58</v>
      </c>
      <c r="H1570" s="2">
        <f>IF(ISBLANK(Sales_Fact[[#This Row],[Discount]]),MEDIAN(Sales_Fact[Discount]),Sales_Fact[[#This Row],[Discount]])</f>
        <v>0.28999999999999998</v>
      </c>
      <c r="I1570" t="s">
        <v>1861</v>
      </c>
      <c r="J1570" s="21">
        <f>Sales_Fact[[#This Row],[Quantity2]]*Sales_Fact[[#This Row],[Unit_Price3]]*(1-Sales_Fact[[#This Row],[Discount4]])</f>
        <v>1302.3671999999999</v>
      </c>
      <c r="K1570" s="21">
        <f>Sales_Fact[[#This Row],[Quantity2]]*Sales_Fact[[#This Row],[Unit_Price3]]</f>
        <v>1834.32</v>
      </c>
      <c r="L1570" s="21">
        <f>Sales_Fact[[#This Row],[Gross Amount]]*Sales_Fact[[#This Row],[Discount4]]</f>
        <v>531.95279999999991</v>
      </c>
      <c r="M1570" s="1" t="str">
        <f>IF(Sales_Fact[[#This Row],[Total_Amount5]]&gt;1000,"High Value","Standard")</f>
        <v>High Value</v>
      </c>
      <c r="N1570" s="1" t="str">
        <f>_xlfn.XLOOKUP(D1570,Product_Dim!$A$2:$A$101,Product_Dim!$B$2:$B$101,"Not Found")</f>
        <v>Organic Sunscreen Lotion</v>
      </c>
      <c r="O1570" s="1" t="str">
        <f>_xlfn.XLOOKUP(D1570,Product_Dim!$A$2:$A$101,Product_Dim!$C$2:$C$101)</f>
        <v>Beauty</v>
      </c>
      <c r="P1570" s="1">
        <f>_xlfn.XLOOKUP(D1570,Product_Dim!$A$2:$A$101,Product_Dim!$H$2:$H$101)</f>
        <v>266.86</v>
      </c>
      <c r="Q1570" s="1" t="str">
        <f>_xlfn.XLOOKUP(C1570,'Customer_Dim'!$A$2:$A$501,'Customer_Dim'!$I$2:$I$501)</f>
        <v>Silver</v>
      </c>
      <c r="R1570" s="1" t="str">
        <f>_xlfn.XLOOKUP(C1570,'Customer_Dim'!$A$2:$A$501,'Customer_Dim'!$D$2:$D$501)</f>
        <v>Female</v>
      </c>
      <c r="S1570" s="1" t="str">
        <f>_xlfn.XLOOKUP(C1570,'Customer_Dim'!$A$2:$A$501,'Customer_Dim'!$L$2:$L$501)</f>
        <v>Young</v>
      </c>
      <c r="T1570" s="1" t="str">
        <f>_xlfn.XLOOKUP(E1570,Store_Dim!$A$2:$A$21,Store_Dim!$C$2:$C$21)</f>
        <v>East</v>
      </c>
      <c r="U1570" s="1" t="str">
        <f>_xlfn.XLOOKUP(E1570,Store_Dim!$A$2:$A$21,Store_Dim!$E$2:$E$21)</f>
        <v>Flagship</v>
      </c>
      <c r="V1570" s="21">
        <f>Table8[[#This Row],[Cost]]*Table8[[#This Row],[Quantity]]</f>
        <v>1067.44</v>
      </c>
      <c r="W1570" s="21">
        <f>Table8[[#This Row],[Total_Amount]]-Table8[[#This Row],[Total Cost]]</f>
        <v>234.92719999999986</v>
      </c>
    </row>
    <row r="1571" spans="1:23" hidden="1" x14ac:dyDescent="0.25">
      <c r="A1571" t="s">
        <v>2359</v>
      </c>
      <c r="B1571" s="3">
        <v>45864</v>
      </c>
      <c r="C1571" t="s">
        <v>1209</v>
      </c>
      <c r="D1571" t="s">
        <v>1773</v>
      </c>
      <c r="E1571" t="s">
        <v>1901</v>
      </c>
      <c r="F1571" s="4">
        <f>IF(ISBLANK(Sales_Fact[[#This Row],[Quantity]]),MEDIAN(Sales_Fact[Quantity]),Sales_Fact[[#This Row],[Quantity]])</f>
        <v>4</v>
      </c>
      <c r="G1571" s="1">
        <f>IF(ISBLANK(Sales_Fact[[#This Row],[Unit_Price]]),MEDIAN(Sales_Fact[Unit_Price]),Sales_Fact[[#This Row],[Unit_Price]])</f>
        <v>704.49</v>
      </c>
      <c r="H1571" s="2">
        <f>IF(ISBLANK(Sales_Fact[[#This Row],[Discount]]),MEDIAN(Sales_Fact[Discount]),Sales_Fact[[#This Row],[Discount]])</f>
        <v>0.05</v>
      </c>
      <c r="I1571" t="s">
        <v>1868</v>
      </c>
      <c r="J1571" s="1">
        <f>Sales_Fact[[#This Row],[Quantity2]]*Sales_Fact[[#This Row],[Unit_Price3]]*(1-Sales_Fact[[#This Row],[Discount4]])</f>
        <v>2677.0619999999999</v>
      </c>
      <c r="K1571" s="1">
        <f>Sales_Fact[[#This Row],[Quantity2]]*Sales_Fact[[#This Row],[Unit_Price3]]</f>
        <v>2817.96</v>
      </c>
      <c r="L1571" s="1">
        <f>Sales_Fact[[#This Row],[Gross Amount]]*Sales_Fact[[#This Row],[Discount4]]</f>
        <v>140.898</v>
      </c>
      <c r="M1571" s="1" t="str">
        <f>IF(Sales_Fact[[#This Row],[Total_Amount5]]&gt;1000,"High Value","Standard")</f>
        <v>High Value</v>
      </c>
      <c r="N1571" s="1" t="str">
        <f>_xlfn.XLOOKUP(D1571,Product_Dim!$A$2:$A$101,Product_Dim!$B$2:$B$101,"Not Found")</f>
        <v>Bluetooth Car Audio System</v>
      </c>
      <c r="O1571" s="1" t="str">
        <f>_xlfn.XLOOKUP(D1571,Product_Dim!$A$2:$A$101,Product_Dim!$C$2:$C$101)</f>
        <v>Electronics</v>
      </c>
      <c r="P1571" s="1">
        <f>_xlfn.XLOOKUP(D1571,Product_Dim!$A$2:$A$101,Product_Dim!$H$2:$H$101)</f>
        <v>403.71</v>
      </c>
      <c r="Q1571" s="1" t="str">
        <f>_xlfn.XLOOKUP(C1571,'Customer_Dim'!$A$2:$A$501,'Customer_Dim'!$I$2:$I$501)</f>
        <v>Bronze</v>
      </c>
      <c r="R1571" s="1" t="str">
        <f>_xlfn.XLOOKUP(C1571,'Customer_Dim'!$A$2:$A$501,'Customer_Dim'!$D$2:$D$501)</f>
        <v>Female</v>
      </c>
      <c r="S1571" s="1" t="str">
        <f>_xlfn.XLOOKUP(C1571,'Customer_Dim'!$A$2:$A$501,'Customer_Dim'!$L$2:$L$501)</f>
        <v>Senior</v>
      </c>
      <c r="T1571" s="1" t="str">
        <f>_xlfn.XLOOKUP(E1571,Store_Dim!$A$2:$A$21,Store_Dim!$C$2:$C$21)</f>
        <v>East</v>
      </c>
      <c r="U1571" s="1" t="str">
        <f>_xlfn.XLOOKUP(E1571,Store_Dim!$A$2:$A$21,Store_Dim!$E$2:$E$21)</f>
        <v>Online</v>
      </c>
      <c r="V1571" s="1">
        <f>Table8[[#This Row],[Cost]]*Table8[[#This Row],[Quantity]]</f>
        <v>1614.84</v>
      </c>
      <c r="W1571" s="1">
        <f>Table8[[#This Row],[Total_Amount]]-Table8[[#This Row],[Total Cost]]</f>
        <v>1062.222</v>
      </c>
    </row>
    <row r="1572" spans="1:23" hidden="1" x14ac:dyDescent="0.25">
      <c r="A1572" t="s">
        <v>2992</v>
      </c>
      <c r="B1572" s="3">
        <v>45468</v>
      </c>
      <c r="C1572" t="s">
        <v>1209</v>
      </c>
      <c r="D1572" t="s">
        <v>1614</v>
      </c>
      <c r="E1572" t="s">
        <v>1901</v>
      </c>
      <c r="F1572" s="4">
        <f>IF(ISBLANK(Sales_Fact[[#This Row],[Quantity]]),MEDIAN(Sales_Fact[Quantity]),Sales_Fact[[#This Row],[Quantity]])</f>
        <v>4</v>
      </c>
      <c r="G1572" s="1">
        <f>IF(ISBLANK(Sales_Fact[[#This Row],[Unit_Price]]),MEDIAN(Sales_Fact[Unit_Price]),Sales_Fact[[#This Row],[Unit_Price]])</f>
        <v>822.32</v>
      </c>
      <c r="H1572" s="2">
        <f>IF(ISBLANK(Sales_Fact[[#This Row],[Discount]]),MEDIAN(Sales_Fact[Discount]),Sales_Fact[[#This Row],[Discount]])</f>
        <v>0.26</v>
      </c>
      <c r="I1572" t="s">
        <v>1864</v>
      </c>
      <c r="J1572" s="1">
        <f>Sales_Fact[[#This Row],[Quantity2]]*Sales_Fact[[#This Row],[Unit_Price3]]*(1-Sales_Fact[[#This Row],[Discount4]])</f>
        <v>2434.0672</v>
      </c>
      <c r="K1572" s="1">
        <f>Sales_Fact[[#This Row],[Quantity2]]*Sales_Fact[[#This Row],[Unit_Price3]]</f>
        <v>3289.28</v>
      </c>
      <c r="L1572" s="1">
        <f>Sales_Fact[[#This Row],[Gross Amount]]*Sales_Fact[[#This Row],[Discount4]]</f>
        <v>855.21280000000013</v>
      </c>
      <c r="M1572" s="1" t="str">
        <f>IF(Sales_Fact[[#This Row],[Total_Amount5]]&gt;1000,"High Value","Standard")</f>
        <v>High Value</v>
      </c>
      <c r="N1572" s="1" t="str">
        <f>_xlfn.XLOOKUP(D1572,Product_Dim!$A$2:$A$101,Product_Dim!$B$2:$B$101,"Not Found")</f>
        <v>Multi-Purpose Storage Box</v>
      </c>
      <c r="O1572" s="1" t="str">
        <f>_xlfn.XLOOKUP(D1572,Product_Dim!$A$2:$A$101,Product_Dim!$C$2:$C$101)</f>
        <v>Home</v>
      </c>
      <c r="P1572" s="1">
        <f>_xlfn.XLOOKUP(D1572,Product_Dim!$A$2:$A$101,Product_Dim!$H$2:$H$101)</f>
        <v>123.46</v>
      </c>
      <c r="Q1572" s="1" t="str">
        <f>_xlfn.XLOOKUP(C1572,'Customer_Dim'!$A$2:$A$501,'Customer_Dim'!$I$2:$I$501)</f>
        <v>Bronze</v>
      </c>
      <c r="R1572" s="1" t="str">
        <f>_xlfn.XLOOKUP(C1572,'Customer_Dim'!$A$2:$A$501,'Customer_Dim'!$D$2:$D$501)</f>
        <v>Female</v>
      </c>
      <c r="S1572" s="1" t="str">
        <f>_xlfn.XLOOKUP(C1572,'Customer_Dim'!$A$2:$A$501,'Customer_Dim'!$L$2:$L$501)</f>
        <v>Senior</v>
      </c>
      <c r="T1572" s="1" t="str">
        <f>_xlfn.XLOOKUP(E1572,Store_Dim!$A$2:$A$21,Store_Dim!$C$2:$C$21)</f>
        <v>East</v>
      </c>
      <c r="U1572" s="1" t="str">
        <f>_xlfn.XLOOKUP(E1572,Store_Dim!$A$2:$A$21,Store_Dim!$E$2:$E$21)</f>
        <v>Online</v>
      </c>
      <c r="V1572" s="1">
        <f>Table8[[#This Row],[Cost]]*Table8[[#This Row],[Quantity]]</f>
        <v>493.84</v>
      </c>
      <c r="W1572" s="1">
        <f>Table8[[#This Row],[Total_Amount]]-Table8[[#This Row],[Total Cost]]</f>
        <v>1940.2272</v>
      </c>
    </row>
    <row r="1573" spans="1:23" hidden="1" x14ac:dyDescent="0.25">
      <c r="A1573" t="s">
        <v>3122</v>
      </c>
      <c r="B1573" s="3">
        <v>45526</v>
      </c>
      <c r="C1573" t="s">
        <v>1209</v>
      </c>
      <c r="D1573" t="s">
        <v>1653</v>
      </c>
      <c r="E1573" t="s">
        <v>1913</v>
      </c>
      <c r="F1573" s="4">
        <f>IF(ISBLANK(Sales_Fact[[#This Row],[Quantity]]),MEDIAN(Sales_Fact[Quantity]),Sales_Fact[[#This Row],[Quantity]])</f>
        <v>4</v>
      </c>
      <c r="G1573" s="1">
        <f>IF(ISBLANK(Sales_Fact[[#This Row],[Unit_Price]]),MEDIAN(Sales_Fact[Unit_Price]),Sales_Fact[[#This Row],[Unit_Price]])</f>
        <v>785.41</v>
      </c>
      <c r="H1573" s="2">
        <f>IF(ISBLANK(Sales_Fact[[#This Row],[Discount]]),MEDIAN(Sales_Fact[Discount]),Sales_Fact[[#This Row],[Discount]])</f>
        <v>0.13</v>
      </c>
      <c r="I1573" t="s">
        <v>1868</v>
      </c>
      <c r="J1573" s="1">
        <f>Sales_Fact[[#This Row],[Quantity2]]*Sales_Fact[[#This Row],[Unit_Price3]]*(1-Sales_Fact[[#This Row],[Discount4]])</f>
        <v>2733.2267999999999</v>
      </c>
      <c r="K1573" s="1">
        <f>Sales_Fact[[#This Row],[Quantity2]]*Sales_Fact[[#This Row],[Unit_Price3]]</f>
        <v>3141.64</v>
      </c>
      <c r="L1573" s="1">
        <f>Sales_Fact[[#This Row],[Gross Amount]]*Sales_Fact[[#This Row],[Discount4]]</f>
        <v>408.41320000000002</v>
      </c>
      <c r="M1573" s="1" t="str">
        <f>IF(Sales_Fact[[#This Row],[Total_Amount5]]&gt;1000,"High Value","Standard")</f>
        <v>High Value</v>
      </c>
      <c r="N1573" s="1" t="str">
        <f>_xlfn.XLOOKUP(D1573,Product_Dim!$A$2:$A$101,Product_Dim!$B$2:$B$101,"Not Found")</f>
        <v>Gaming Mechanical Keyboard</v>
      </c>
      <c r="O1573" s="1" t="str">
        <f>_xlfn.XLOOKUP(D1573,Product_Dim!$A$2:$A$101,Product_Dim!$C$2:$C$101)</f>
        <v>Electronics</v>
      </c>
      <c r="P1573" s="1">
        <f>_xlfn.XLOOKUP(D1573,Product_Dim!$A$2:$A$101,Product_Dim!$H$2:$H$101)</f>
        <v>419.28</v>
      </c>
      <c r="Q1573" s="1" t="str">
        <f>_xlfn.XLOOKUP(C1573,'Customer_Dim'!$A$2:$A$501,'Customer_Dim'!$I$2:$I$501)</f>
        <v>Bronze</v>
      </c>
      <c r="R1573" s="1" t="str">
        <f>_xlfn.XLOOKUP(C1573,'Customer_Dim'!$A$2:$A$501,'Customer_Dim'!$D$2:$D$501)</f>
        <v>Female</v>
      </c>
      <c r="S1573" s="1" t="str">
        <f>_xlfn.XLOOKUP(C1573,'Customer_Dim'!$A$2:$A$501,'Customer_Dim'!$L$2:$L$501)</f>
        <v>Senior</v>
      </c>
      <c r="T1573" s="1" t="str">
        <f>_xlfn.XLOOKUP(E1573,Store_Dim!$A$2:$A$21,Store_Dim!$C$2:$C$21)</f>
        <v>North</v>
      </c>
      <c r="U1573" s="1" t="str">
        <f>_xlfn.XLOOKUP(E1573,Store_Dim!$A$2:$A$21,Store_Dim!$E$2:$E$21)</f>
        <v>Online</v>
      </c>
      <c r="V1573" s="1">
        <f>Table8[[#This Row],[Cost]]*Table8[[#This Row],[Quantity]]</f>
        <v>1677.12</v>
      </c>
      <c r="W1573" s="1">
        <f>Table8[[#This Row],[Total_Amount]]-Table8[[#This Row],[Total Cost]]</f>
        <v>1056.1068</v>
      </c>
    </row>
    <row r="1574" spans="1:23" hidden="1" x14ac:dyDescent="0.25">
      <c r="A1574" t="s">
        <v>3539</v>
      </c>
      <c r="B1574" s="3">
        <v>45379</v>
      </c>
      <c r="C1574" t="s">
        <v>1209</v>
      </c>
      <c r="D1574" t="s">
        <v>1575</v>
      </c>
      <c r="E1574" t="s">
        <v>1866</v>
      </c>
      <c r="F1574" s="4">
        <f>IF(ISBLANK(Sales_Fact[[#This Row],[Quantity]]),MEDIAN(Sales_Fact[Quantity]),Sales_Fact[[#This Row],[Quantity]])</f>
        <v>1</v>
      </c>
      <c r="G1574" s="1">
        <f>IF(ISBLANK(Sales_Fact[[#This Row],[Unit_Price]]),MEDIAN(Sales_Fact[Unit_Price]),Sales_Fact[[#This Row],[Unit_Price]])</f>
        <v>405.8</v>
      </c>
      <c r="H1574" s="2">
        <f>IF(ISBLANK(Sales_Fact[[#This Row],[Discount]]),MEDIAN(Sales_Fact[Discount]),Sales_Fact[[#This Row],[Discount]])</f>
        <v>0.11</v>
      </c>
      <c r="I1574" t="s">
        <v>1861</v>
      </c>
      <c r="J1574" s="1">
        <f>Sales_Fact[[#This Row],[Quantity2]]*Sales_Fact[[#This Row],[Unit_Price3]]*(1-Sales_Fact[[#This Row],[Discount4]])</f>
        <v>361.16200000000003</v>
      </c>
      <c r="K1574" s="1">
        <f>Sales_Fact[[#This Row],[Quantity2]]*Sales_Fact[[#This Row],[Unit_Price3]]</f>
        <v>405.8</v>
      </c>
      <c r="L1574" s="1">
        <f>Sales_Fact[[#This Row],[Gross Amount]]*Sales_Fact[[#This Row],[Discount4]]</f>
        <v>44.637999999999998</v>
      </c>
      <c r="M1574" s="1" t="str">
        <f>IF(Sales_Fact[[#This Row],[Total_Amount5]]&gt;1000,"High Value","Standard")</f>
        <v>Standard</v>
      </c>
      <c r="N1574" s="1" t="str">
        <f>_xlfn.XLOOKUP(D1574,Product_Dim!$A$2:$A$101,Product_Dim!$B$2:$B$101,"Not Found")</f>
        <v>Wireless Bluetooth Earbuds</v>
      </c>
      <c r="O1574" s="1" t="str">
        <f>_xlfn.XLOOKUP(D1574,Product_Dim!$A$2:$A$101,Product_Dim!$C$2:$C$101)</f>
        <v>Electronics</v>
      </c>
      <c r="P1574" s="1">
        <f>_xlfn.XLOOKUP(D1574,Product_Dim!$A$2:$A$101,Product_Dim!$H$2:$H$101)</f>
        <v>439.07</v>
      </c>
      <c r="Q1574" s="1" t="str">
        <f>_xlfn.XLOOKUP(C1574,'Customer_Dim'!$A$2:$A$501,'Customer_Dim'!$I$2:$I$501)</f>
        <v>Bronze</v>
      </c>
      <c r="R1574" s="1" t="str">
        <f>_xlfn.XLOOKUP(C1574,'Customer_Dim'!$A$2:$A$501,'Customer_Dim'!$D$2:$D$501)</f>
        <v>Female</v>
      </c>
      <c r="S1574" s="1" t="str">
        <f>_xlfn.XLOOKUP(C1574,'Customer_Dim'!$A$2:$A$501,'Customer_Dim'!$L$2:$L$501)</f>
        <v>Senior</v>
      </c>
      <c r="T1574" s="1" t="str">
        <f>_xlfn.XLOOKUP(E1574,Store_Dim!$A$2:$A$21,Store_Dim!$C$2:$C$21)</f>
        <v>West</v>
      </c>
      <c r="U1574" s="1" t="str">
        <f>_xlfn.XLOOKUP(E1574,Store_Dim!$A$2:$A$21,Store_Dim!$E$2:$E$21)</f>
        <v>Online</v>
      </c>
      <c r="V1574" s="1">
        <f>Table8[[#This Row],[Cost]]*Table8[[#This Row],[Quantity]]</f>
        <v>439.07</v>
      </c>
      <c r="W1574" s="1">
        <f>Table8[[#This Row],[Total_Amount]]-Table8[[#This Row],[Total Cost]]</f>
        <v>-77.907999999999959</v>
      </c>
    </row>
    <row r="1575" spans="1:23" hidden="1" x14ac:dyDescent="0.25">
      <c r="A1575" t="s">
        <v>2849</v>
      </c>
      <c r="B1575" s="3">
        <v>45637</v>
      </c>
      <c r="C1575" t="s">
        <v>1209</v>
      </c>
      <c r="D1575" t="s">
        <v>1704</v>
      </c>
      <c r="E1575" t="s">
        <v>1901</v>
      </c>
      <c r="F1575" s="4">
        <f>IF(ISBLANK(Sales_Fact[[#This Row],[Quantity]]),MEDIAN(Sales_Fact[Quantity]),Sales_Fact[[#This Row],[Quantity]])</f>
        <v>2</v>
      </c>
      <c r="G1575" s="1">
        <f>IF(ISBLANK(Sales_Fact[[#This Row],[Unit_Price]]),MEDIAN(Sales_Fact[Unit_Price]),Sales_Fact[[#This Row],[Unit_Price]])</f>
        <v>976.83</v>
      </c>
      <c r="H1575" s="2">
        <f>IF(ISBLANK(Sales_Fact[[#This Row],[Discount]]),MEDIAN(Sales_Fact[Discount]),Sales_Fact[[#This Row],[Discount]])</f>
        <v>0.1</v>
      </c>
      <c r="I1575" t="s">
        <v>1868</v>
      </c>
      <c r="J1575" s="1">
        <f>Sales_Fact[[#This Row],[Quantity2]]*Sales_Fact[[#This Row],[Unit_Price3]]*(1-Sales_Fact[[#This Row],[Discount4]])</f>
        <v>1758.2940000000001</v>
      </c>
      <c r="K1575" s="1">
        <f>Sales_Fact[[#This Row],[Quantity2]]*Sales_Fact[[#This Row],[Unit_Price3]]</f>
        <v>1953.66</v>
      </c>
      <c r="L1575" s="1">
        <f>Sales_Fact[[#This Row],[Gross Amount]]*Sales_Fact[[#This Row],[Discount4]]</f>
        <v>195.36600000000001</v>
      </c>
      <c r="M1575" s="1" t="str">
        <f>IF(Sales_Fact[[#This Row],[Total_Amount5]]&gt;1000,"High Value","Standard")</f>
        <v>High Value</v>
      </c>
      <c r="N1575" s="1" t="str">
        <f>_xlfn.XLOOKUP(D1575,Product_Dim!$A$2:$A$101,Product_Dim!$B$2:$B$101,"Not Found")</f>
        <v>HDMI Cable – 2m</v>
      </c>
      <c r="O1575" s="1" t="str">
        <f>_xlfn.XLOOKUP(D1575,Product_Dim!$A$2:$A$101,Product_Dim!$C$2:$C$101)</f>
        <v>Electronics</v>
      </c>
      <c r="P1575" s="1">
        <f>_xlfn.XLOOKUP(D1575,Product_Dim!$A$2:$A$101,Product_Dim!$H$2:$H$101)</f>
        <v>88.49</v>
      </c>
      <c r="Q1575" s="1" t="str">
        <f>_xlfn.XLOOKUP(C1575,'Customer_Dim'!$A$2:$A$501,'Customer_Dim'!$I$2:$I$501)</f>
        <v>Bronze</v>
      </c>
      <c r="R1575" s="1" t="str">
        <f>_xlfn.XLOOKUP(C1575,'Customer_Dim'!$A$2:$A$501,'Customer_Dim'!$D$2:$D$501)</f>
        <v>Female</v>
      </c>
      <c r="S1575" s="1" t="str">
        <f>_xlfn.XLOOKUP(C1575,'Customer_Dim'!$A$2:$A$501,'Customer_Dim'!$L$2:$L$501)</f>
        <v>Senior</v>
      </c>
      <c r="T1575" s="1" t="str">
        <f>_xlfn.XLOOKUP(E1575,Store_Dim!$A$2:$A$21,Store_Dim!$C$2:$C$21)</f>
        <v>East</v>
      </c>
      <c r="U1575" s="1" t="str">
        <f>_xlfn.XLOOKUP(E1575,Store_Dim!$A$2:$A$21,Store_Dim!$E$2:$E$21)</f>
        <v>Online</v>
      </c>
      <c r="V1575" s="1">
        <f>Table8[[#This Row],[Cost]]*Table8[[#This Row],[Quantity]]</f>
        <v>176.98</v>
      </c>
      <c r="W1575" s="1">
        <f>Table8[[#This Row],[Total_Amount]]-Table8[[#This Row],[Total Cost]]</f>
        <v>1581.3140000000001</v>
      </c>
    </row>
    <row r="1576" spans="1:23" hidden="1" x14ac:dyDescent="0.25">
      <c r="A1576" t="s">
        <v>3227</v>
      </c>
      <c r="B1576" s="3">
        <v>45921</v>
      </c>
      <c r="C1576" t="s">
        <v>1209</v>
      </c>
      <c r="D1576" t="s">
        <v>1791</v>
      </c>
      <c r="E1576" t="s">
        <v>1909</v>
      </c>
      <c r="F1576" s="4">
        <f>IF(ISBLANK(Sales_Fact[[#This Row],[Quantity]]),MEDIAN(Sales_Fact[Quantity]),Sales_Fact[[#This Row],[Quantity]])</f>
        <v>1</v>
      </c>
      <c r="G1576" s="1">
        <f>IF(ISBLANK(Sales_Fact[[#This Row],[Unit_Price]]),MEDIAN(Sales_Fact[Unit_Price]),Sales_Fact[[#This Row],[Unit_Price]])</f>
        <v>644.15</v>
      </c>
      <c r="H1576" s="2">
        <f>IF(ISBLANK(Sales_Fact[[#This Row],[Discount]]),MEDIAN(Sales_Fact[Discount]),Sales_Fact[[#This Row],[Discount]])</f>
        <v>0.06</v>
      </c>
      <c r="I1576" t="s">
        <v>1861</v>
      </c>
      <c r="J1576" s="1">
        <f>Sales_Fact[[#This Row],[Quantity2]]*Sales_Fact[[#This Row],[Unit_Price3]]*(1-Sales_Fact[[#This Row],[Discount4]])</f>
        <v>605.50099999999998</v>
      </c>
      <c r="K1576" s="1">
        <f>Sales_Fact[[#This Row],[Quantity2]]*Sales_Fact[[#This Row],[Unit_Price3]]</f>
        <v>644.15</v>
      </c>
      <c r="L1576" s="1">
        <f>Sales_Fact[[#This Row],[Gross Amount]]*Sales_Fact[[#This Row],[Discount4]]</f>
        <v>38.648999999999994</v>
      </c>
      <c r="M1576" s="1" t="str">
        <f>IF(Sales_Fact[[#This Row],[Total_Amount5]]&gt;1000,"High Value","Standard")</f>
        <v>Standard</v>
      </c>
      <c r="N1576" s="1" t="str">
        <f>_xlfn.XLOOKUP(D1576,Product_Dim!$A$2:$A$101,Product_Dim!$B$2:$B$101,"Not Found")</f>
        <v>Wall-Mounted Spice Rack</v>
      </c>
      <c r="O1576" s="1" t="str">
        <f>_xlfn.XLOOKUP(D1576,Product_Dim!$A$2:$A$101,Product_Dim!$C$2:$C$101)</f>
        <v>Home</v>
      </c>
      <c r="P1576" s="1">
        <f>_xlfn.XLOOKUP(D1576,Product_Dim!$A$2:$A$101,Product_Dim!$H$2:$H$101)</f>
        <v>143.43</v>
      </c>
      <c r="Q1576" s="1" t="str">
        <f>_xlfn.XLOOKUP(C1576,'Customer_Dim'!$A$2:$A$501,'Customer_Dim'!$I$2:$I$501)</f>
        <v>Bronze</v>
      </c>
      <c r="R1576" s="1" t="str">
        <f>_xlfn.XLOOKUP(C1576,'Customer_Dim'!$A$2:$A$501,'Customer_Dim'!$D$2:$D$501)</f>
        <v>Female</v>
      </c>
      <c r="S1576" s="1" t="str">
        <f>_xlfn.XLOOKUP(C1576,'Customer_Dim'!$A$2:$A$501,'Customer_Dim'!$L$2:$L$501)</f>
        <v>Senior</v>
      </c>
      <c r="T1576" s="1" t="str">
        <f>_xlfn.XLOOKUP(E1576,Store_Dim!$A$2:$A$21,Store_Dim!$C$2:$C$21)</f>
        <v>South</v>
      </c>
      <c r="U1576" s="1" t="str">
        <f>_xlfn.XLOOKUP(E1576,Store_Dim!$A$2:$A$21,Store_Dim!$E$2:$E$21)</f>
        <v>Outlet</v>
      </c>
      <c r="V1576" s="1">
        <f>Table8[[#This Row],[Cost]]*Table8[[#This Row],[Quantity]]</f>
        <v>143.43</v>
      </c>
      <c r="W1576" s="1">
        <f>Table8[[#This Row],[Total_Amount]]-Table8[[#This Row],[Total Cost]]</f>
        <v>462.07099999999997</v>
      </c>
    </row>
    <row r="1577" spans="1:23" hidden="1" x14ac:dyDescent="0.25">
      <c r="A1577" t="s">
        <v>2618</v>
      </c>
      <c r="B1577" s="3">
        <v>45554</v>
      </c>
      <c r="C1577" t="s">
        <v>1212</v>
      </c>
      <c r="D1577" t="s">
        <v>1755</v>
      </c>
      <c r="E1577" t="s">
        <v>1881</v>
      </c>
      <c r="F1577" s="4">
        <f>IF(ISBLANK(Sales_Fact[[#This Row],[Quantity]]),MEDIAN(Sales_Fact[Quantity]),Sales_Fact[[#This Row],[Quantity]])</f>
        <v>1</v>
      </c>
      <c r="G1577" s="1">
        <f>IF(ISBLANK(Sales_Fact[[#This Row],[Unit_Price]]),MEDIAN(Sales_Fact[Unit_Price]),Sales_Fact[[#This Row],[Unit_Price]])</f>
        <v>470.55</v>
      </c>
      <c r="H1577" s="2">
        <f>IF(ISBLANK(Sales_Fact[[#This Row],[Discount]]),MEDIAN(Sales_Fact[Discount]),Sales_Fact[[#This Row],[Discount]])</f>
        <v>0.23</v>
      </c>
      <c r="I1577" t="s">
        <v>1864</v>
      </c>
      <c r="J1577" s="1">
        <f>Sales_Fact[[#This Row],[Quantity2]]*Sales_Fact[[#This Row],[Unit_Price3]]*(1-Sales_Fact[[#This Row],[Discount4]])</f>
        <v>362.32350000000002</v>
      </c>
      <c r="K1577" s="1">
        <f>Sales_Fact[[#This Row],[Quantity2]]*Sales_Fact[[#This Row],[Unit_Price3]]</f>
        <v>470.55</v>
      </c>
      <c r="L1577" s="1">
        <f>Sales_Fact[[#This Row],[Gross Amount]]*Sales_Fact[[#This Row],[Discount4]]</f>
        <v>108.2265</v>
      </c>
      <c r="M1577" s="1" t="str">
        <f>IF(Sales_Fact[[#This Row],[Total_Amount5]]&gt;1000,"High Value","Standard")</f>
        <v>Standard</v>
      </c>
      <c r="N1577" s="1" t="str">
        <f>_xlfn.XLOOKUP(D1577,Product_Dim!$A$2:$A$101,Product_Dim!$B$2:$B$101,"Not Found")</f>
        <v>Wooden Nightstand</v>
      </c>
      <c r="O1577" s="1" t="str">
        <f>_xlfn.XLOOKUP(D1577,Product_Dim!$A$2:$A$101,Product_Dim!$C$2:$C$101)</f>
        <v>Home</v>
      </c>
      <c r="P1577" s="1">
        <f>_xlfn.XLOOKUP(D1577,Product_Dim!$A$2:$A$101,Product_Dim!$H$2:$H$101)</f>
        <v>243.7</v>
      </c>
      <c r="Q1577" s="1" t="str">
        <f>_xlfn.XLOOKUP(C1577,'Customer_Dim'!$A$2:$A$501,'Customer_Dim'!$I$2:$I$501)</f>
        <v>Gold</v>
      </c>
      <c r="R1577" s="1" t="str">
        <f>_xlfn.XLOOKUP(C1577,'Customer_Dim'!$A$2:$A$501,'Customer_Dim'!$D$2:$D$501)</f>
        <v>Male</v>
      </c>
      <c r="S1577" s="1" t="str">
        <f>_xlfn.XLOOKUP(C1577,'Customer_Dim'!$A$2:$A$501,'Customer_Dim'!$L$2:$L$501)</f>
        <v>Senior</v>
      </c>
      <c r="T1577" s="1" t="str">
        <f>_xlfn.XLOOKUP(E1577,Store_Dim!$A$2:$A$21,Store_Dim!$C$2:$C$21)</f>
        <v>South</v>
      </c>
      <c r="U1577" s="1" t="str">
        <f>_xlfn.XLOOKUP(E1577,Store_Dim!$A$2:$A$21,Store_Dim!$E$2:$E$21)</f>
        <v>Outlet</v>
      </c>
      <c r="V1577" s="1">
        <f>Table8[[#This Row],[Cost]]*Table8[[#This Row],[Quantity]]</f>
        <v>243.7</v>
      </c>
      <c r="W1577" s="1">
        <f>Table8[[#This Row],[Total_Amount]]-Table8[[#This Row],[Total Cost]]</f>
        <v>118.62350000000004</v>
      </c>
    </row>
    <row r="1578" spans="1:23" hidden="1" x14ac:dyDescent="0.25">
      <c r="A1578" t="s">
        <v>2971</v>
      </c>
      <c r="B1578" s="3">
        <v>45531</v>
      </c>
      <c r="C1578" t="s">
        <v>1212</v>
      </c>
      <c r="D1578" t="s">
        <v>1638</v>
      </c>
      <c r="E1578" t="s">
        <v>1886</v>
      </c>
      <c r="F1578" s="4">
        <f>IF(ISBLANK(Sales_Fact[[#This Row],[Quantity]]),MEDIAN(Sales_Fact[Quantity]),Sales_Fact[[#This Row],[Quantity]])</f>
        <v>3</v>
      </c>
      <c r="G1578" s="1">
        <f>IF(ISBLANK(Sales_Fact[[#This Row],[Unit_Price]]),MEDIAN(Sales_Fact[Unit_Price]),Sales_Fact[[#This Row],[Unit_Price]])</f>
        <v>598.82000000000005</v>
      </c>
      <c r="H1578" s="2">
        <f>IF(ISBLANK(Sales_Fact[[#This Row],[Discount]]),MEDIAN(Sales_Fact[Discount]),Sales_Fact[[#This Row],[Discount]])</f>
        <v>0.19</v>
      </c>
      <c r="I1578" t="s">
        <v>1864</v>
      </c>
      <c r="J1578" s="1">
        <f>Sales_Fact[[#This Row],[Quantity2]]*Sales_Fact[[#This Row],[Unit_Price3]]*(1-Sales_Fact[[#This Row],[Discount4]])</f>
        <v>1455.1326000000001</v>
      </c>
      <c r="K1578" s="1">
        <f>Sales_Fact[[#This Row],[Quantity2]]*Sales_Fact[[#This Row],[Unit_Price3]]</f>
        <v>1796.46</v>
      </c>
      <c r="L1578" s="1">
        <f>Sales_Fact[[#This Row],[Gross Amount]]*Sales_Fact[[#This Row],[Discount4]]</f>
        <v>341.32740000000001</v>
      </c>
      <c r="M1578" s="1" t="str">
        <f>IF(Sales_Fact[[#This Row],[Total_Amount5]]&gt;1000,"High Value","Standard")</f>
        <v>High Value</v>
      </c>
      <c r="N1578" s="1" t="str">
        <f>_xlfn.XLOOKUP(D1578,Product_Dim!$A$2:$A$101,Product_Dim!$B$2:$B$101,"Not Found")</f>
        <v>Fabric Sofa Throw Blanket</v>
      </c>
      <c r="O1578" s="1" t="str">
        <f>_xlfn.XLOOKUP(D1578,Product_Dim!$A$2:$A$101,Product_Dim!$C$2:$C$101)</f>
        <v>Home</v>
      </c>
      <c r="P1578" s="1">
        <f>_xlfn.XLOOKUP(D1578,Product_Dim!$A$2:$A$101,Product_Dim!$H$2:$H$101)</f>
        <v>218.48</v>
      </c>
      <c r="Q1578" s="1" t="str">
        <f>_xlfn.XLOOKUP(C1578,'Customer_Dim'!$A$2:$A$501,'Customer_Dim'!$I$2:$I$501)</f>
        <v>Gold</v>
      </c>
      <c r="R1578" s="1" t="str">
        <f>_xlfn.XLOOKUP(C1578,'Customer_Dim'!$A$2:$A$501,'Customer_Dim'!$D$2:$D$501)</f>
        <v>Male</v>
      </c>
      <c r="S1578" s="1" t="str">
        <f>_xlfn.XLOOKUP(C1578,'Customer_Dim'!$A$2:$A$501,'Customer_Dim'!$L$2:$L$501)</f>
        <v>Senior</v>
      </c>
      <c r="T1578" s="1" t="str">
        <f>_xlfn.XLOOKUP(E1578,Store_Dim!$A$2:$A$21,Store_Dim!$C$2:$C$21)</f>
        <v>West</v>
      </c>
      <c r="U1578" s="1" t="str">
        <f>_xlfn.XLOOKUP(E1578,Store_Dim!$A$2:$A$21,Store_Dim!$E$2:$E$21)</f>
        <v>Flagship</v>
      </c>
      <c r="V1578" s="1">
        <f>Table8[[#This Row],[Cost]]*Table8[[#This Row],[Quantity]]</f>
        <v>655.43999999999994</v>
      </c>
      <c r="W1578" s="1">
        <f>Table8[[#This Row],[Total_Amount]]-Table8[[#This Row],[Total Cost]]</f>
        <v>799.6926000000002</v>
      </c>
    </row>
    <row r="1579" spans="1:23" hidden="1" x14ac:dyDescent="0.25">
      <c r="A1579" t="s">
        <v>3132</v>
      </c>
      <c r="B1579" s="3">
        <v>45669</v>
      </c>
      <c r="C1579" t="s">
        <v>1212</v>
      </c>
      <c r="D1579" t="s">
        <v>1665</v>
      </c>
      <c r="E1579" t="s">
        <v>1863</v>
      </c>
      <c r="F1579" s="4">
        <f>IF(ISBLANK(Sales_Fact[[#This Row],[Quantity]]),MEDIAN(Sales_Fact[Quantity]),Sales_Fact[[#This Row],[Quantity]])</f>
        <v>4</v>
      </c>
      <c r="G1579" s="1">
        <f>IF(ISBLANK(Sales_Fact[[#This Row],[Unit_Price]]),MEDIAN(Sales_Fact[Unit_Price]),Sales_Fact[[#This Row],[Unit_Price]])</f>
        <v>659.17</v>
      </c>
      <c r="H1579" s="2">
        <f>IF(ISBLANK(Sales_Fact[[#This Row],[Discount]]),MEDIAN(Sales_Fact[Discount]),Sales_Fact[[#This Row],[Discount]])</f>
        <v>0.12</v>
      </c>
      <c r="I1579" t="s">
        <v>1868</v>
      </c>
      <c r="J1579" s="1">
        <f>Sales_Fact[[#This Row],[Quantity2]]*Sales_Fact[[#This Row],[Unit_Price3]]*(1-Sales_Fact[[#This Row],[Discount4]])</f>
        <v>2320.2783999999997</v>
      </c>
      <c r="K1579" s="1">
        <f>Sales_Fact[[#This Row],[Quantity2]]*Sales_Fact[[#This Row],[Unit_Price3]]</f>
        <v>2636.68</v>
      </c>
      <c r="L1579" s="1">
        <f>Sales_Fact[[#This Row],[Gross Amount]]*Sales_Fact[[#This Row],[Discount4]]</f>
        <v>316.40159999999997</v>
      </c>
      <c r="M1579" s="1" t="str">
        <f>IF(Sales_Fact[[#This Row],[Total_Amount5]]&gt;1000,"High Value","Standard")</f>
        <v>High Value</v>
      </c>
      <c r="N1579" s="1" t="str">
        <f>_xlfn.XLOOKUP(D1579,Product_Dim!$A$2:$A$101,Product_Dim!$B$2:$B$101,"Not Found")</f>
        <v>Sports Water Hydration Pack</v>
      </c>
      <c r="O1579" s="1" t="str">
        <f>_xlfn.XLOOKUP(D1579,Product_Dim!$A$2:$A$101,Product_Dim!$C$2:$C$101)</f>
        <v>Sports</v>
      </c>
      <c r="P1579" s="1">
        <f>_xlfn.XLOOKUP(D1579,Product_Dim!$A$2:$A$101,Product_Dim!$H$2:$H$101)</f>
        <v>135.61000000000001</v>
      </c>
      <c r="Q1579" s="1" t="str">
        <f>_xlfn.XLOOKUP(C1579,'Customer_Dim'!$A$2:$A$501,'Customer_Dim'!$I$2:$I$501)</f>
        <v>Gold</v>
      </c>
      <c r="R1579" s="1" t="str">
        <f>_xlfn.XLOOKUP(C1579,'Customer_Dim'!$A$2:$A$501,'Customer_Dim'!$D$2:$D$501)</f>
        <v>Male</v>
      </c>
      <c r="S1579" s="1" t="str">
        <f>_xlfn.XLOOKUP(C1579,'Customer_Dim'!$A$2:$A$501,'Customer_Dim'!$L$2:$L$501)</f>
        <v>Senior</v>
      </c>
      <c r="T1579" s="1" t="str">
        <f>_xlfn.XLOOKUP(E1579,Store_Dim!$A$2:$A$21,Store_Dim!$C$2:$C$21)</f>
        <v>North</v>
      </c>
      <c r="U1579" s="1" t="str">
        <f>_xlfn.XLOOKUP(E1579,Store_Dim!$A$2:$A$21,Store_Dim!$E$2:$E$21)</f>
        <v>Flagship</v>
      </c>
      <c r="V1579" s="1">
        <f>Table8[[#This Row],[Cost]]*Table8[[#This Row],[Quantity]]</f>
        <v>542.44000000000005</v>
      </c>
      <c r="W1579" s="1">
        <f>Table8[[#This Row],[Total_Amount]]-Table8[[#This Row],[Total Cost]]</f>
        <v>1777.8383999999996</v>
      </c>
    </row>
    <row r="1580" spans="1:23" hidden="1" x14ac:dyDescent="0.25">
      <c r="A1580" t="s">
        <v>2615</v>
      </c>
      <c r="B1580" s="3">
        <v>45253</v>
      </c>
      <c r="C1580" t="s">
        <v>1218</v>
      </c>
      <c r="D1580" t="s">
        <v>1779</v>
      </c>
      <c r="E1580" t="s">
        <v>1874</v>
      </c>
      <c r="F1580" s="4">
        <f>IF(ISBLANK(Sales_Fact[[#This Row],[Quantity]]),MEDIAN(Sales_Fact[Quantity]),Sales_Fact[[#This Row],[Quantity]])</f>
        <v>2</v>
      </c>
      <c r="G1580" s="1">
        <f>IF(ISBLANK(Sales_Fact[[#This Row],[Unit_Price]]),MEDIAN(Sales_Fact[Unit_Price]),Sales_Fact[[#This Row],[Unit_Price]])</f>
        <v>216.02</v>
      </c>
      <c r="H1580" s="2">
        <f>IF(ISBLANK(Sales_Fact[[#This Row],[Discount]]),MEDIAN(Sales_Fact[Discount]),Sales_Fact[[#This Row],[Discount]])</f>
        <v>0.25</v>
      </c>
      <c r="I1580" t="s">
        <v>1868</v>
      </c>
      <c r="J1580" s="1">
        <f>Sales_Fact[[#This Row],[Quantity2]]*Sales_Fact[[#This Row],[Unit_Price3]]*(1-Sales_Fact[[#This Row],[Discount4]])</f>
        <v>324.03000000000003</v>
      </c>
      <c r="K1580" s="1">
        <f>Sales_Fact[[#This Row],[Quantity2]]*Sales_Fact[[#This Row],[Unit_Price3]]</f>
        <v>432.04</v>
      </c>
      <c r="L1580" s="1">
        <f>Sales_Fact[[#This Row],[Gross Amount]]*Sales_Fact[[#This Row],[Discount4]]</f>
        <v>108.01</v>
      </c>
      <c r="M1580" s="1" t="str">
        <f>IF(Sales_Fact[[#This Row],[Total_Amount5]]&gt;1000,"High Value","Standard")</f>
        <v>Standard</v>
      </c>
      <c r="N1580" s="1" t="str">
        <f>_xlfn.XLOOKUP(D1580,Product_Dim!$A$2:$A$101,Product_Dim!$B$2:$B$101,"Not Found")</f>
        <v>Wireless Mouse</v>
      </c>
      <c r="O1580" s="1" t="str">
        <f>_xlfn.XLOOKUP(D1580,Product_Dim!$A$2:$A$101,Product_Dim!$C$2:$C$101)</f>
        <v>Electronics</v>
      </c>
      <c r="P1580" s="1">
        <f>_xlfn.XLOOKUP(D1580,Product_Dim!$A$2:$A$101,Product_Dim!$H$2:$H$101)</f>
        <v>392.89</v>
      </c>
      <c r="Q1580" s="1" t="str">
        <f>_xlfn.XLOOKUP(C1580,'Customer_Dim'!$A$2:$A$501,'Customer_Dim'!$I$2:$I$501)</f>
        <v>Silver</v>
      </c>
      <c r="R1580" s="1" t="str">
        <f>_xlfn.XLOOKUP(C1580,'Customer_Dim'!$A$2:$A$501,'Customer_Dim'!$D$2:$D$501)</f>
        <v>Female</v>
      </c>
      <c r="S1580" s="1" t="str">
        <f>_xlfn.XLOOKUP(C1580,'Customer_Dim'!$A$2:$A$501,'Customer_Dim'!$L$2:$L$501)</f>
        <v>Young</v>
      </c>
      <c r="T1580" s="1" t="str">
        <f>_xlfn.XLOOKUP(E1580,Store_Dim!$A$2:$A$21,Store_Dim!$C$2:$C$21)</f>
        <v>South</v>
      </c>
      <c r="U1580" s="1" t="str">
        <f>_xlfn.XLOOKUP(E1580,Store_Dim!$A$2:$A$21,Store_Dim!$E$2:$E$21)</f>
        <v>Online</v>
      </c>
      <c r="V1580" s="1">
        <f>Table8[[#This Row],[Cost]]*Table8[[#This Row],[Quantity]]</f>
        <v>785.78</v>
      </c>
      <c r="W1580" s="1">
        <f>Table8[[#This Row],[Total_Amount]]-Table8[[#This Row],[Total Cost]]</f>
        <v>-461.74999999999994</v>
      </c>
    </row>
    <row r="1581" spans="1:23" hidden="1" x14ac:dyDescent="0.25">
      <c r="A1581" t="s">
        <v>3186</v>
      </c>
      <c r="B1581" s="3">
        <v>45286</v>
      </c>
      <c r="C1581" t="s">
        <v>1218</v>
      </c>
      <c r="D1581" t="s">
        <v>1629</v>
      </c>
      <c r="E1581" t="s">
        <v>1866</v>
      </c>
      <c r="F1581" s="4">
        <f>IF(ISBLANK(Sales_Fact[[#This Row],[Quantity]]),MEDIAN(Sales_Fact[Quantity]),Sales_Fact[[#This Row],[Quantity]])</f>
        <v>2</v>
      </c>
      <c r="G1581" s="1">
        <f>IF(ISBLANK(Sales_Fact[[#This Row],[Unit_Price]]),MEDIAN(Sales_Fact[Unit_Price]),Sales_Fact[[#This Row],[Unit_Price]])</f>
        <v>613.47</v>
      </c>
      <c r="H1581" s="2">
        <f>IF(ISBLANK(Sales_Fact[[#This Row],[Discount]]),MEDIAN(Sales_Fact[Discount]),Sales_Fact[[#This Row],[Discount]])</f>
        <v>0.02</v>
      </c>
      <c r="I1581" t="s">
        <v>1861</v>
      </c>
      <c r="J1581" s="1">
        <f>Sales_Fact[[#This Row],[Quantity2]]*Sales_Fact[[#This Row],[Unit_Price3]]*(1-Sales_Fact[[#This Row],[Discount4]])</f>
        <v>1202.4012</v>
      </c>
      <c r="K1581" s="1">
        <f>Sales_Fact[[#This Row],[Quantity2]]*Sales_Fact[[#This Row],[Unit_Price3]]</f>
        <v>1226.94</v>
      </c>
      <c r="L1581" s="1">
        <f>Sales_Fact[[#This Row],[Gross Amount]]*Sales_Fact[[#This Row],[Discount4]]</f>
        <v>24.538800000000002</v>
      </c>
      <c r="M1581" s="1" t="str">
        <f>IF(Sales_Fact[[#This Row],[Total_Amount5]]&gt;1000,"High Value","Standard")</f>
        <v>High Value</v>
      </c>
      <c r="N1581" s="1" t="str">
        <f>_xlfn.XLOOKUP(D1581,Product_Dim!$A$2:$A$101,Product_Dim!$B$2:$B$101,"Not Found")</f>
        <v>Wireless Bluetooth Speaker</v>
      </c>
      <c r="O1581" s="1" t="str">
        <f>_xlfn.XLOOKUP(D1581,Product_Dim!$A$2:$A$101,Product_Dim!$C$2:$C$101)</f>
        <v>Electronics</v>
      </c>
      <c r="P1581" s="1">
        <f>_xlfn.XLOOKUP(D1581,Product_Dim!$A$2:$A$101,Product_Dim!$H$2:$H$101)</f>
        <v>322.41000000000003</v>
      </c>
      <c r="Q1581" s="1" t="str">
        <f>_xlfn.XLOOKUP(C1581,'Customer_Dim'!$A$2:$A$501,'Customer_Dim'!$I$2:$I$501)</f>
        <v>Silver</v>
      </c>
      <c r="R1581" s="1" t="str">
        <f>_xlfn.XLOOKUP(C1581,'Customer_Dim'!$A$2:$A$501,'Customer_Dim'!$D$2:$D$501)</f>
        <v>Female</v>
      </c>
      <c r="S1581" s="1" t="str">
        <f>_xlfn.XLOOKUP(C1581,'Customer_Dim'!$A$2:$A$501,'Customer_Dim'!$L$2:$L$501)</f>
        <v>Young</v>
      </c>
      <c r="T1581" s="1" t="str">
        <f>_xlfn.XLOOKUP(E1581,Store_Dim!$A$2:$A$21,Store_Dim!$C$2:$C$21)</f>
        <v>West</v>
      </c>
      <c r="U1581" s="1" t="str">
        <f>_xlfn.XLOOKUP(E1581,Store_Dim!$A$2:$A$21,Store_Dim!$E$2:$E$21)</f>
        <v>Online</v>
      </c>
      <c r="V1581" s="1">
        <f>Table8[[#This Row],[Cost]]*Table8[[#This Row],[Quantity]]</f>
        <v>644.82000000000005</v>
      </c>
      <c r="W1581" s="1">
        <f>Table8[[#This Row],[Total_Amount]]-Table8[[#This Row],[Total Cost]]</f>
        <v>557.58119999999997</v>
      </c>
    </row>
    <row r="1582" spans="1:23" x14ac:dyDescent="0.25">
      <c r="A1582" t="s">
        <v>2613</v>
      </c>
      <c r="B1582" s="3">
        <v>45474</v>
      </c>
      <c r="C1582" t="s">
        <v>1221</v>
      </c>
      <c r="D1582" t="s">
        <v>1764</v>
      </c>
      <c r="E1582" t="s">
        <v>1883</v>
      </c>
      <c r="F1582" s="4">
        <f>IF(ISBLANK(Sales_Fact[[#This Row],[Quantity]]),MEDIAN(Sales_Fact[Quantity]),Sales_Fact[[#This Row],[Quantity]])</f>
        <v>2</v>
      </c>
      <c r="G1582" s="21">
        <f>IF(ISBLANK(Sales_Fact[[#This Row],[Unit_Price]]),MEDIAN(Sales_Fact[Unit_Price]),Sales_Fact[[#This Row],[Unit_Price]])</f>
        <v>485.17</v>
      </c>
      <c r="H1582" s="2">
        <f>IF(ISBLANK(Sales_Fact[[#This Row],[Discount]]),MEDIAN(Sales_Fact[Discount]),Sales_Fact[[#This Row],[Discount]])</f>
        <v>0.11</v>
      </c>
      <c r="I1582" t="s">
        <v>1861</v>
      </c>
      <c r="J1582" s="21">
        <f>Sales_Fact[[#This Row],[Quantity2]]*Sales_Fact[[#This Row],[Unit_Price3]]*(1-Sales_Fact[[#This Row],[Discount4]])</f>
        <v>863.60260000000005</v>
      </c>
      <c r="K1582" s="21">
        <f>Sales_Fact[[#This Row],[Quantity2]]*Sales_Fact[[#This Row],[Unit_Price3]]</f>
        <v>970.34</v>
      </c>
      <c r="L1582" s="21">
        <f>Sales_Fact[[#This Row],[Gross Amount]]*Sales_Fact[[#This Row],[Discount4]]</f>
        <v>106.73740000000001</v>
      </c>
      <c r="M1582" s="1" t="str">
        <f>IF(Sales_Fact[[#This Row],[Total_Amount5]]&gt;1000,"High Value","Standard")</f>
        <v>Standard</v>
      </c>
      <c r="N1582" s="1" t="str">
        <f>_xlfn.XLOOKUP(D1582,Product_Dim!$A$2:$A$101,Product_Dim!$B$2:$B$101,"Not Found")</f>
        <v>Hair Repair Oil Treatment</v>
      </c>
      <c r="O1582" s="1" t="str">
        <f>_xlfn.XLOOKUP(D1582,Product_Dim!$A$2:$A$101,Product_Dim!$C$2:$C$101)</f>
        <v>Beauty</v>
      </c>
      <c r="P1582" s="1">
        <f>_xlfn.XLOOKUP(D1582,Product_Dim!$A$2:$A$101,Product_Dim!$H$2:$H$101)</f>
        <v>214.32</v>
      </c>
      <c r="Q1582" s="1" t="str">
        <f>_xlfn.XLOOKUP(C1582,'Customer_Dim'!$A$2:$A$501,'Customer_Dim'!$I$2:$I$501)</f>
        <v>Platinum</v>
      </c>
      <c r="R1582" s="1" t="str">
        <f>_xlfn.XLOOKUP(C1582,'Customer_Dim'!$A$2:$A$501,'Customer_Dim'!$D$2:$D$501)</f>
        <v>Male</v>
      </c>
      <c r="S1582" s="1" t="str">
        <f>_xlfn.XLOOKUP(C1582,'Customer_Dim'!$A$2:$A$501,'Customer_Dim'!$L$2:$L$501)</f>
        <v>Senior</v>
      </c>
      <c r="T1582" s="1" t="str">
        <f>_xlfn.XLOOKUP(E1582,Store_Dim!$A$2:$A$21,Store_Dim!$C$2:$C$21)</f>
        <v>North</v>
      </c>
      <c r="U1582" s="1" t="str">
        <f>_xlfn.XLOOKUP(E1582,Store_Dim!$A$2:$A$21,Store_Dim!$E$2:$E$21)</f>
        <v>Flagship</v>
      </c>
      <c r="V1582" s="21">
        <f>Table8[[#This Row],[Cost]]*Table8[[#This Row],[Quantity]]</f>
        <v>428.64</v>
      </c>
      <c r="W1582" s="21">
        <f>Table8[[#This Row],[Total_Amount]]-Table8[[#This Row],[Total Cost]]</f>
        <v>434.96260000000007</v>
      </c>
    </row>
    <row r="1583" spans="1:23" hidden="1" x14ac:dyDescent="0.25">
      <c r="A1583" t="s">
        <v>2811</v>
      </c>
      <c r="B1583" s="3">
        <v>45778</v>
      </c>
      <c r="C1583" t="s">
        <v>1221</v>
      </c>
      <c r="D1583" t="s">
        <v>1782</v>
      </c>
      <c r="E1583" t="s">
        <v>1881</v>
      </c>
      <c r="F1583" s="4">
        <f>IF(ISBLANK(Sales_Fact[[#This Row],[Quantity]]),MEDIAN(Sales_Fact[Quantity]),Sales_Fact[[#This Row],[Quantity]])</f>
        <v>1</v>
      </c>
      <c r="G1583" s="1">
        <f>IF(ISBLANK(Sales_Fact[[#This Row],[Unit_Price]]),MEDIAN(Sales_Fact[Unit_Price]),Sales_Fact[[#This Row],[Unit_Price]])</f>
        <v>209.7</v>
      </c>
      <c r="H1583" s="2">
        <f>IF(ISBLANK(Sales_Fact[[#This Row],[Discount]]),MEDIAN(Sales_Fact[Discount]),Sales_Fact[[#This Row],[Discount]])</f>
        <v>0.2</v>
      </c>
      <c r="I1583" t="s">
        <v>1861</v>
      </c>
      <c r="J1583" s="1">
        <f>Sales_Fact[[#This Row],[Quantity2]]*Sales_Fact[[#This Row],[Unit_Price3]]*(1-Sales_Fact[[#This Row],[Discount4]])</f>
        <v>167.76</v>
      </c>
      <c r="K1583" s="1">
        <f>Sales_Fact[[#This Row],[Quantity2]]*Sales_Fact[[#This Row],[Unit_Price3]]</f>
        <v>209.7</v>
      </c>
      <c r="L1583" s="1">
        <f>Sales_Fact[[#This Row],[Gross Amount]]*Sales_Fact[[#This Row],[Discount4]]</f>
        <v>41.94</v>
      </c>
      <c r="M1583" s="1" t="str">
        <f>IF(Sales_Fact[[#This Row],[Total_Amount5]]&gt;1000,"High Value","Standard")</f>
        <v>Standard</v>
      </c>
      <c r="N1583" s="1" t="str">
        <f>_xlfn.XLOOKUP(D1583,Product_Dim!$A$2:$A$101,Product_Dim!$B$2:$B$101,"Not Found")</f>
        <v>WiFi Mesh Router</v>
      </c>
      <c r="O1583" s="1" t="str">
        <f>_xlfn.XLOOKUP(D1583,Product_Dim!$A$2:$A$101,Product_Dim!$C$2:$C$101)</f>
        <v>Electronics</v>
      </c>
      <c r="P1583" s="1">
        <f>_xlfn.XLOOKUP(D1583,Product_Dim!$A$2:$A$101,Product_Dim!$H$2:$H$101)</f>
        <v>480.9</v>
      </c>
      <c r="Q1583" s="1" t="str">
        <f>_xlfn.XLOOKUP(C1583,'Customer_Dim'!$A$2:$A$501,'Customer_Dim'!$I$2:$I$501)</f>
        <v>Platinum</v>
      </c>
      <c r="R1583" s="1" t="str">
        <f>_xlfn.XLOOKUP(C1583,'Customer_Dim'!$A$2:$A$501,'Customer_Dim'!$D$2:$D$501)</f>
        <v>Male</v>
      </c>
      <c r="S1583" s="1" t="str">
        <f>_xlfn.XLOOKUP(C1583,'Customer_Dim'!$A$2:$A$501,'Customer_Dim'!$L$2:$L$501)</f>
        <v>Senior</v>
      </c>
      <c r="T1583" s="1" t="str">
        <f>_xlfn.XLOOKUP(E1583,Store_Dim!$A$2:$A$21,Store_Dim!$C$2:$C$21)</f>
        <v>South</v>
      </c>
      <c r="U1583" s="1" t="str">
        <f>_xlfn.XLOOKUP(E1583,Store_Dim!$A$2:$A$21,Store_Dim!$E$2:$E$21)</f>
        <v>Outlet</v>
      </c>
      <c r="V1583" s="1">
        <f>Table8[[#This Row],[Cost]]*Table8[[#This Row],[Quantity]]</f>
        <v>480.9</v>
      </c>
      <c r="W1583" s="1">
        <f>Table8[[#This Row],[Total_Amount]]-Table8[[#This Row],[Total Cost]]</f>
        <v>-313.14</v>
      </c>
    </row>
    <row r="1584" spans="1:23" hidden="1" x14ac:dyDescent="0.25">
      <c r="A1584" t="s">
        <v>2478</v>
      </c>
      <c r="B1584" s="3">
        <v>45943</v>
      </c>
      <c r="C1584" t="s">
        <v>1221</v>
      </c>
      <c r="D1584" t="s">
        <v>1827</v>
      </c>
      <c r="E1584" t="s">
        <v>1863</v>
      </c>
      <c r="F1584" s="4">
        <f>IF(ISBLANK(Sales_Fact[[#This Row],[Quantity]]),MEDIAN(Sales_Fact[Quantity]),Sales_Fact[[#This Row],[Quantity]])</f>
        <v>1</v>
      </c>
      <c r="G1584" s="1">
        <f>IF(ISBLANK(Sales_Fact[[#This Row],[Unit_Price]]),MEDIAN(Sales_Fact[Unit_Price]),Sales_Fact[[#This Row],[Unit_Price]])</f>
        <v>681.47</v>
      </c>
      <c r="H1584" s="2">
        <f>IF(ISBLANK(Sales_Fact[[#This Row],[Discount]]),MEDIAN(Sales_Fact[Discount]),Sales_Fact[[#This Row],[Discount]])</f>
        <v>0.15</v>
      </c>
      <c r="I1584" t="s">
        <v>1861</v>
      </c>
      <c r="J1584" s="1">
        <f>Sales_Fact[[#This Row],[Quantity2]]*Sales_Fact[[#This Row],[Unit_Price3]]*(1-Sales_Fact[[#This Row],[Discount4]])</f>
        <v>579.24950000000001</v>
      </c>
      <c r="K1584" s="1">
        <f>Sales_Fact[[#This Row],[Quantity2]]*Sales_Fact[[#This Row],[Unit_Price3]]</f>
        <v>681.47</v>
      </c>
      <c r="L1584" s="1">
        <f>Sales_Fact[[#This Row],[Gross Amount]]*Sales_Fact[[#This Row],[Discount4]]</f>
        <v>102.2205</v>
      </c>
      <c r="M1584" s="1" t="str">
        <f>IF(Sales_Fact[[#This Row],[Total_Amount5]]&gt;1000,"High Value","Standard")</f>
        <v>Standard</v>
      </c>
      <c r="N1584" s="1" t="str">
        <f>_xlfn.XLOOKUP(D1584,Product_Dim!$A$2:$A$101,Product_Dim!$B$2:$B$101,"Not Found")</f>
        <v>Microwave Oven</v>
      </c>
      <c r="O1584" s="1" t="str">
        <f>_xlfn.XLOOKUP(D1584,Product_Dim!$A$2:$A$101,Product_Dim!$C$2:$C$101)</f>
        <v>Home</v>
      </c>
      <c r="P1584" s="1">
        <f>_xlfn.XLOOKUP(D1584,Product_Dim!$A$2:$A$101,Product_Dim!$H$2:$H$101)</f>
        <v>447.43</v>
      </c>
      <c r="Q1584" s="1" t="str">
        <f>_xlfn.XLOOKUP(C1584,'Customer_Dim'!$A$2:$A$501,'Customer_Dim'!$I$2:$I$501)</f>
        <v>Platinum</v>
      </c>
      <c r="R1584" s="1" t="str">
        <f>_xlfn.XLOOKUP(C1584,'Customer_Dim'!$A$2:$A$501,'Customer_Dim'!$D$2:$D$501)</f>
        <v>Male</v>
      </c>
      <c r="S1584" s="1" t="str">
        <f>_xlfn.XLOOKUP(C1584,'Customer_Dim'!$A$2:$A$501,'Customer_Dim'!$L$2:$L$501)</f>
        <v>Senior</v>
      </c>
      <c r="T1584" s="1" t="str">
        <f>_xlfn.XLOOKUP(E1584,Store_Dim!$A$2:$A$21,Store_Dim!$C$2:$C$21)</f>
        <v>North</v>
      </c>
      <c r="U1584" s="1" t="str">
        <f>_xlfn.XLOOKUP(E1584,Store_Dim!$A$2:$A$21,Store_Dim!$E$2:$E$21)</f>
        <v>Flagship</v>
      </c>
      <c r="V1584" s="1">
        <f>Table8[[#This Row],[Cost]]*Table8[[#This Row],[Quantity]]</f>
        <v>447.43</v>
      </c>
      <c r="W1584" s="1">
        <f>Table8[[#This Row],[Total_Amount]]-Table8[[#This Row],[Total Cost]]</f>
        <v>131.81950000000001</v>
      </c>
    </row>
    <row r="1585" spans="1:23" hidden="1" x14ac:dyDescent="0.25">
      <c r="A1585" t="s">
        <v>3315</v>
      </c>
      <c r="B1585" s="3">
        <v>45244</v>
      </c>
      <c r="C1585" t="s">
        <v>1221</v>
      </c>
      <c r="D1585" t="s">
        <v>1668</v>
      </c>
      <c r="E1585" t="s">
        <v>1888</v>
      </c>
      <c r="F1585" s="4">
        <f>IF(ISBLANK(Sales_Fact[[#This Row],[Quantity]]),MEDIAN(Sales_Fact[Quantity]),Sales_Fact[[#This Row],[Quantity]])</f>
        <v>2</v>
      </c>
      <c r="G1585" s="1">
        <f>IF(ISBLANK(Sales_Fact[[#This Row],[Unit_Price]]),MEDIAN(Sales_Fact[Unit_Price]),Sales_Fact[[#This Row],[Unit_Price]])</f>
        <v>877.21</v>
      </c>
      <c r="H1585" s="2">
        <f>IF(ISBLANK(Sales_Fact[[#This Row],[Discount]]),MEDIAN(Sales_Fact[Discount]),Sales_Fact[[#This Row],[Discount]])</f>
        <v>0.1</v>
      </c>
      <c r="I1585" t="s">
        <v>1861</v>
      </c>
      <c r="J1585" s="1">
        <f>Sales_Fact[[#This Row],[Quantity2]]*Sales_Fact[[#This Row],[Unit_Price3]]*(1-Sales_Fact[[#This Row],[Discount4]])</f>
        <v>1578.9780000000001</v>
      </c>
      <c r="K1585" s="1">
        <f>Sales_Fact[[#This Row],[Quantity2]]*Sales_Fact[[#This Row],[Unit_Price3]]</f>
        <v>1754.42</v>
      </c>
      <c r="L1585" s="1">
        <f>Sales_Fact[[#This Row],[Gross Amount]]*Sales_Fact[[#This Row],[Discount4]]</f>
        <v>175.44200000000001</v>
      </c>
      <c r="M1585" s="1" t="str">
        <f>IF(Sales_Fact[[#This Row],[Total_Amount5]]&gt;1000,"High Value","Standard")</f>
        <v>High Value</v>
      </c>
      <c r="N1585" s="1" t="str">
        <f>_xlfn.XLOOKUP(D1585,Product_Dim!$A$2:$A$101,Product_Dim!$B$2:$B$101,"Not Found")</f>
        <v>Portable Power Bank</v>
      </c>
      <c r="O1585" s="1" t="str">
        <f>_xlfn.XLOOKUP(D1585,Product_Dim!$A$2:$A$101,Product_Dim!$C$2:$C$101)</f>
        <v>Electronics</v>
      </c>
      <c r="P1585" s="1">
        <f>_xlfn.XLOOKUP(D1585,Product_Dim!$A$2:$A$101,Product_Dim!$H$2:$H$101)</f>
        <v>326.06</v>
      </c>
      <c r="Q1585" s="1" t="str">
        <f>_xlfn.XLOOKUP(C1585,'Customer_Dim'!$A$2:$A$501,'Customer_Dim'!$I$2:$I$501)</f>
        <v>Platinum</v>
      </c>
      <c r="R1585" s="1" t="str">
        <f>_xlfn.XLOOKUP(C1585,'Customer_Dim'!$A$2:$A$501,'Customer_Dim'!$D$2:$D$501)</f>
        <v>Male</v>
      </c>
      <c r="S1585" s="1" t="str">
        <f>_xlfn.XLOOKUP(C1585,'Customer_Dim'!$A$2:$A$501,'Customer_Dim'!$L$2:$L$501)</f>
        <v>Senior</v>
      </c>
      <c r="T1585" s="1" t="str">
        <f>_xlfn.XLOOKUP(E1585,Store_Dim!$A$2:$A$21,Store_Dim!$C$2:$C$21)</f>
        <v>North</v>
      </c>
      <c r="U1585" s="1" t="str">
        <f>_xlfn.XLOOKUP(E1585,Store_Dim!$A$2:$A$21,Store_Dim!$E$2:$E$21)</f>
        <v>Flagship</v>
      </c>
      <c r="V1585" s="1">
        <f>Table8[[#This Row],[Cost]]*Table8[[#This Row],[Quantity]]</f>
        <v>652.12</v>
      </c>
      <c r="W1585" s="1">
        <f>Table8[[#This Row],[Total_Amount]]-Table8[[#This Row],[Total Cost]]</f>
        <v>926.85800000000006</v>
      </c>
    </row>
    <row r="1586" spans="1:23" hidden="1" x14ac:dyDescent="0.25">
      <c r="A1586" t="s">
        <v>2424</v>
      </c>
      <c r="B1586" s="3">
        <v>45881</v>
      </c>
      <c r="C1586" t="s">
        <v>1221</v>
      </c>
      <c r="D1586" t="s">
        <v>1797</v>
      </c>
      <c r="E1586" t="s">
        <v>1866</v>
      </c>
      <c r="F1586" s="4">
        <f>IF(ISBLANK(Sales_Fact[[#This Row],[Quantity]]),MEDIAN(Sales_Fact[Quantity]),Sales_Fact[[#This Row],[Quantity]])</f>
        <v>2</v>
      </c>
      <c r="G1586" s="1">
        <f>IF(ISBLANK(Sales_Fact[[#This Row],[Unit_Price]]),MEDIAN(Sales_Fact[Unit_Price]),Sales_Fact[[#This Row],[Unit_Price]])</f>
        <v>479.77</v>
      </c>
      <c r="H1586" s="2">
        <f>IF(ISBLANK(Sales_Fact[[#This Row],[Discount]]),MEDIAN(Sales_Fact[Discount]),Sales_Fact[[#This Row],[Discount]])</f>
        <v>0.21</v>
      </c>
      <c r="I1586" t="s">
        <v>1864</v>
      </c>
      <c r="J1586" s="1">
        <f>Sales_Fact[[#This Row],[Quantity2]]*Sales_Fact[[#This Row],[Unit_Price3]]*(1-Sales_Fact[[#This Row],[Discount4]])</f>
        <v>758.03660000000002</v>
      </c>
      <c r="K1586" s="1">
        <f>Sales_Fact[[#This Row],[Quantity2]]*Sales_Fact[[#This Row],[Unit_Price3]]</f>
        <v>959.54</v>
      </c>
      <c r="L1586" s="1">
        <f>Sales_Fact[[#This Row],[Gross Amount]]*Sales_Fact[[#This Row],[Discount4]]</f>
        <v>201.50339999999997</v>
      </c>
      <c r="M1586" s="1" t="str">
        <f>IF(Sales_Fact[[#This Row],[Total_Amount5]]&gt;1000,"High Value","Standard")</f>
        <v>Standard</v>
      </c>
      <c r="N1586" s="1" t="str">
        <f>_xlfn.XLOOKUP(D1586,Product_Dim!$A$2:$A$101,Product_Dim!$B$2:$B$101,"Not Found")</f>
        <v>Fitness Resistance Bands</v>
      </c>
      <c r="O1586" s="1" t="str">
        <f>_xlfn.XLOOKUP(D1586,Product_Dim!$A$2:$A$101,Product_Dim!$C$2:$C$101)</f>
        <v>Sports</v>
      </c>
      <c r="P1586" s="1">
        <f>_xlfn.XLOOKUP(D1586,Product_Dim!$A$2:$A$101,Product_Dim!$H$2:$H$101)</f>
        <v>152.91999999999999</v>
      </c>
      <c r="Q1586" s="1" t="str">
        <f>_xlfn.XLOOKUP(C1586,'Customer_Dim'!$A$2:$A$501,'Customer_Dim'!$I$2:$I$501)</f>
        <v>Platinum</v>
      </c>
      <c r="R1586" s="1" t="str">
        <f>_xlfn.XLOOKUP(C1586,'Customer_Dim'!$A$2:$A$501,'Customer_Dim'!$D$2:$D$501)</f>
        <v>Male</v>
      </c>
      <c r="S1586" s="1" t="str">
        <f>_xlfn.XLOOKUP(C1586,'Customer_Dim'!$A$2:$A$501,'Customer_Dim'!$L$2:$L$501)</f>
        <v>Senior</v>
      </c>
      <c r="T1586" s="1" t="str">
        <f>_xlfn.XLOOKUP(E1586,Store_Dim!$A$2:$A$21,Store_Dim!$C$2:$C$21)</f>
        <v>West</v>
      </c>
      <c r="U1586" s="1" t="str">
        <f>_xlfn.XLOOKUP(E1586,Store_Dim!$A$2:$A$21,Store_Dim!$E$2:$E$21)</f>
        <v>Online</v>
      </c>
      <c r="V1586" s="1">
        <f>Table8[[#This Row],[Cost]]*Table8[[#This Row],[Quantity]]</f>
        <v>305.83999999999997</v>
      </c>
      <c r="W1586" s="1">
        <f>Table8[[#This Row],[Total_Amount]]-Table8[[#This Row],[Total Cost]]</f>
        <v>452.19660000000005</v>
      </c>
    </row>
    <row r="1587" spans="1:23" hidden="1" x14ac:dyDescent="0.25">
      <c r="A1587" t="s">
        <v>2884</v>
      </c>
      <c r="B1587" s="3">
        <v>45579</v>
      </c>
      <c r="C1587" t="s">
        <v>1221</v>
      </c>
      <c r="D1587" t="s">
        <v>1695</v>
      </c>
      <c r="E1587" t="s">
        <v>1904</v>
      </c>
      <c r="F1587" s="4">
        <f>IF(ISBLANK(Sales_Fact[[#This Row],[Quantity]]),MEDIAN(Sales_Fact[Quantity]),Sales_Fact[[#This Row],[Quantity]])</f>
        <v>1</v>
      </c>
      <c r="G1587" s="1">
        <f>IF(ISBLANK(Sales_Fact[[#This Row],[Unit_Price]]),MEDIAN(Sales_Fact[Unit_Price]),Sales_Fact[[#This Row],[Unit_Price]])</f>
        <v>140.72</v>
      </c>
      <c r="H1587" s="2">
        <f>IF(ISBLANK(Sales_Fact[[#This Row],[Discount]]),MEDIAN(Sales_Fact[Discount]),Sales_Fact[[#This Row],[Discount]])</f>
        <v>0</v>
      </c>
      <c r="I1587" t="s">
        <v>1861</v>
      </c>
      <c r="J1587" s="1">
        <f>Sales_Fact[[#This Row],[Quantity2]]*Sales_Fact[[#This Row],[Unit_Price3]]*(1-Sales_Fact[[#This Row],[Discount4]])</f>
        <v>140.72</v>
      </c>
      <c r="K1587" s="1">
        <f>Sales_Fact[[#This Row],[Quantity2]]*Sales_Fact[[#This Row],[Unit_Price3]]</f>
        <v>140.72</v>
      </c>
      <c r="L1587" s="1">
        <f>Sales_Fact[[#This Row],[Gross Amount]]*Sales_Fact[[#This Row],[Discount4]]</f>
        <v>0</v>
      </c>
      <c r="M1587" s="1" t="str">
        <f>IF(Sales_Fact[[#This Row],[Total_Amount5]]&gt;1000,"High Value","Standard")</f>
        <v>Standard</v>
      </c>
      <c r="N1587" s="1" t="str">
        <f>_xlfn.XLOOKUP(D1587,Product_Dim!$A$2:$A$101,Product_Dim!$B$2:$B$101,"Not Found")</f>
        <v>Car Dashboard Phone Holder</v>
      </c>
      <c r="O1587" s="1" t="str">
        <f>_xlfn.XLOOKUP(D1587,Product_Dim!$A$2:$A$101,Product_Dim!$C$2:$C$101)</f>
        <v>Electronics</v>
      </c>
      <c r="P1587" s="1">
        <f>_xlfn.XLOOKUP(D1587,Product_Dim!$A$2:$A$101,Product_Dim!$H$2:$H$101)</f>
        <v>177.98</v>
      </c>
      <c r="Q1587" s="1" t="str">
        <f>_xlfn.XLOOKUP(C1587,'Customer_Dim'!$A$2:$A$501,'Customer_Dim'!$I$2:$I$501)</f>
        <v>Platinum</v>
      </c>
      <c r="R1587" s="1" t="str">
        <f>_xlfn.XLOOKUP(C1587,'Customer_Dim'!$A$2:$A$501,'Customer_Dim'!$D$2:$D$501)</f>
        <v>Male</v>
      </c>
      <c r="S1587" s="1" t="str">
        <f>_xlfn.XLOOKUP(C1587,'Customer_Dim'!$A$2:$A$501,'Customer_Dim'!$L$2:$L$501)</f>
        <v>Senior</v>
      </c>
      <c r="T1587" s="1" t="str">
        <f>_xlfn.XLOOKUP(E1587,Store_Dim!$A$2:$A$21,Store_Dim!$C$2:$C$21)</f>
        <v>East</v>
      </c>
      <c r="U1587" s="1" t="str">
        <f>_xlfn.XLOOKUP(E1587,Store_Dim!$A$2:$A$21,Store_Dim!$E$2:$E$21)</f>
        <v>Online</v>
      </c>
      <c r="V1587" s="1">
        <f>Table8[[#This Row],[Cost]]*Table8[[#This Row],[Quantity]]</f>
        <v>177.98</v>
      </c>
      <c r="W1587" s="1">
        <f>Table8[[#This Row],[Total_Amount]]-Table8[[#This Row],[Total Cost]]</f>
        <v>-37.259999999999991</v>
      </c>
    </row>
    <row r="1588" spans="1:23" hidden="1" x14ac:dyDescent="0.25">
      <c r="A1588" t="s">
        <v>3450</v>
      </c>
      <c r="B1588" s="3">
        <v>45582</v>
      </c>
      <c r="C1588" t="s">
        <v>1224</v>
      </c>
      <c r="D1588" t="s">
        <v>1602</v>
      </c>
      <c r="E1588" t="s">
        <v>1879</v>
      </c>
      <c r="F1588" s="4">
        <f>IF(ISBLANK(Sales_Fact[[#This Row],[Quantity]]),MEDIAN(Sales_Fact[Quantity]),Sales_Fact[[#This Row],[Quantity]])</f>
        <v>2</v>
      </c>
      <c r="G1588" s="1">
        <f>IF(ISBLANK(Sales_Fact[[#This Row],[Unit_Price]]),MEDIAN(Sales_Fact[Unit_Price]),Sales_Fact[[#This Row],[Unit_Price]])</f>
        <v>764.25</v>
      </c>
      <c r="H1588" s="2">
        <f>IF(ISBLANK(Sales_Fact[[#This Row],[Discount]]),MEDIAN(Sales_Fact[Discount]),Sales_Fact[[#This Row],[Discount]])</f>
        <v>0.23</v>
      </c>
      <c r="I1588" t="s">
        <v>1861</v>
      </c>
      <c r="J1588" s="1">
        <f>Sales_Fact[[#This Row],[Quantity2]]*Sales_Fact[[#This Row],[Unit_Price3]]*(1-Sales_Fact[[#This Row],[Discount4]])</f>
        <v>1176.9449999999999</v>
      </c>
      <c r="K1588" s="1">
        <f>Sales_Fact[[#This Row],[Quantity2]]*Sales_Fact[[#This Row],[Unit_Price3]]</f>
        <v>1528.5</v>
      </c>
      <c r="L1588" s="1">
        <f>Sales_Fact[[#This Row],[Gross Amount]]*Sales_Fact[[#This Row],[Discount4]]</f>
        <v>351.55500000000001</v>
      </c>
      <c r="M1588" s="1" t="str">
        <f>IF(Sales_Fact[[#This Row],[Total_Amount5]]&gt;1000,"High Value","Standard")</f>
        <v>High Value</v>
      </c>
      <c r="N1588" s="1" t="str">
        <f>_xlfn.XLOOKUP(D1588,Product_Dim!$A$2:$A$101,Product_Dim!$B$2:$B$101,"Not Found")</f>
        <v>Soccer Training Cone Set</v>
      </c>
      <c r="O1588" s="1" t="str">
        <f>_xlfn.XLOOKUP(D1588,Product_Dim!$A$2:$A$101,Product_Dim!$C$2:$C$101)</f>
        <v>Sports</v>
      </c>
      <c r="P1588" s="1">
        <f>_xlfn.XLOOKUP(D1588,Product_Dim!$A$2:$A$101,Product_Dim!$H$2:$H$101)</f>
        <v>144.53</v>
      </c>
      <c r="Q1588" s="1" t="str">
        <f>_xlfn.XLOOKUP(C1588,'Customer_Dim'!$A$2:$A$501,'Customer_Dim'!$I$2:$I$501)</f>
        <v>Platinum</v>
      </c>
      <c r="R1588" s="1" t="str">
        <f>_xlfn.XLOOKUP(C1588,'Customer_Dim'!$A$2:$A$501,'Customer_Dim'!$D$2:$D$501)</f>
        <v>Male</v>
      </c>
      <c r="S1588" s="1" t="str">
        <f>_xlfn.XLOOKUP(C1588,'Customer_Dim'!$A$2:$A$501,'Customer_Dim'!$L$2:$L$501)</f>
        <v>Senior</v>
      </c>
      <c r="T1588" s="1" t="str">
        <f>_xlfn.XLOOKUP(E1588,Store_Dim!$A$2:$A$21,Store_Dim!$C$2:$C$21)</f>
        <v>East</v>
      </c>
      <c r="U1588" s="1" t="str">
        <f>_xlfn.XLOOKUP(E1588,Store_Dim!$A$2:$A$21,Store_Dim!$E$2:$E$21)</f>
        <v>Flagship</v>
      </c>
      <c r="V1588" s="1">
        <f>Table8[[#This Row],[Cost]]*Table8[[#This Row],[Quantity]]</f>
        <v>289.06</v>
      </c>
      <c r="W1588" s="1">
        <f>Table8[[#This Row],[Total_Amount]]-Table8[[#This Row],[Total Cost]]</f>
        <v>887.88499999999999</v>
      </c>
    </row>
    <row r="1589" spans="1:23" hidden="1" x14ac:dyDescent="0.25">
      <c r="A1589" t="s">
        <v>2445</v>
      </c>
      <c r="B1589" s="3">
        <v>45256</v>
      </c>
      <c r="C1589" t="s">
        <v>1224</v>
      </c>
      <c r="D1589" t="s">
        <v>1824</v>
      </c>
      <c r="E1589" t="s">
        <v>1886</v>
      </c>
      <c r="F1589" s="4">
        <f>IF(ISBLANK(Sales_Fact[[#This Row],[Quantity]]),MEDIAN(Sales_Fact[Quantity]),Sales_Fact[[#This Row],[Quantity]])</f>
        <v>3</v>
      </c>
      <c r="G1589" s="1">
        <f>IF(ISBLANK(Sales_Fact[[#This Row],[Unit_Price]]),MEDIAN(Sales_Fact[Unit_Price]),Sales_Fact[[#This Row],[Unit_Price]])</f>
        <v>107.8</v>
      </c>
      <c r="H1589" s="2">
        <f>IF(ISBLANK(Sales_Fact[[#This Row],[Discount]]),MEDIAN(Sales_Fact[Discount]),Sales_Fact[[#This Row],[Discount]])</f>
        <v>0.28999999999999998</v>
      </c>
      <c r="I1589" t="s">
        <v>1868</v>
      </c>
      <c r="J1589" s="1">
        <f>Sales_Fact[[#This Row],[Quantity2]]*Sales_Fact[[#This Row],[Unit_Price3]]*(1-Sales_Fact[[#This Row],[Discount4]])</f>
        <v>229.61399999999998</v>
      </c>
      <c r="K1589" s="1">
        <f>Sales_Fact[[#This Row],[Quantity2]]*Sales_Fact[[#This Row],[Unit_Price3]]</f>
        <v>323.39999999999998</v>
      </c>
      <c r="L1589" s="1">
        <f>Sales_Fact[[#This Row],[Gross Amount]]*Sales_Fact[[#This Row],[Discount4]]</f>
        <v>93.785999999999987</v>
      </c>
      <c r="M1589" s="1" t="str">
        <f>IF(Sales_Fact[[#This Row],[Total_Amount5]]&gt;1000,"High Value","Standard")</f>
        <v>Standard</v>
      </c>
      <c r="N1589" s="1" t="str">
        <f>_xlfn.XLOOKUP(D1589,Product_Dim!$A$2:$A$101,Product_Dim!$B$2:$B$101,"Not Found")</f>
        <v>Women's High Heels</v>
      </c>
      <c r="O1589" s="1" t="str">
        <f>_xlfn.XLOOKUP(D1589,Product_Dim!$A$2:$A$101,Product_Dim!$C$2:$C$101)</f>
        <v>Clothing</v>
      </c>
      <c r="P1589" s="1">
        <f>_xlfn.XLOOKUP(D1589,Product_Dim!$A$2:$A$101,Product_Dim!$H$2:$H$101)</f>
        <v>438.25</v>
      </c>
      <c r="Q1589" s="1" t="str">
        <f>_xlfn.XLOOKUP(C1589,'Customer_Dim'!$A$2:$A$501,'Customer_Dim'!$I$2:$I$501)</f>
        <v>Platinum</v>
      </c>
      <c r="R1589" s="1" t="str">
        <f>_xlfn.XLOOKUP(C1589,'Customer_Dim'!$A$2:$A$501,'Customer_Dim'!$D$2:$D$501)</f>
        <v>Male</v>
      </c>
      <c r="S1589" s="1" t="str">
        <f>_xlfn.XLOOKUP(C1589,'Customer_Dim'!$A$2:$A$501,'Customer_Dim'!$L$2:$L$501)</f>
        <v>Senior</v>
      </c>
      <c r="T1589" s="1" t="str">
        <f>_xlfn.XLOOKUP(E1589,Store_Dim!$A$2:$A$21,Store_Dim!$C$2:$C$21)</f>
        <v>West</v>
      </c>
      <c r="U1589" s="1" t="str">
        <f>_xlfn.XLOOKUP(E1589,Store_Dim!$A$2:$A$21,Store_Dim!$E$2:$E$21)</f>
        <v>Flagship</v>
      </c>
      <c r="V1589" s="1">
        <f>Table8[[#This Row],[Cost]]*Table8[[#This Row],[Quantity]]</f>
        <v>1314.75</v>
      </c>
      <c r="W1589" s="1">
        <f>Table8[[#This Row],[Total_Amount]]-Table8[[#This Row],[Total Cost]]</f>
        <v>-1085.136</v>
      </c>
    </row>
    <row r="1590" spans="1:23" hidden="1" x14ac:dyDescent="0.25">
      <c r="A1590" t="s">
        <v>3224</v>
      </c>
      <c r="B1590" s="3">
        <v>45936</v>
      </c>
      <c r="C1590" t="s">
        <v>1224</v>
      </c>
      <c r="D1590" t="s">
        <v>1776</v>
      </c>
      <c r="E1590" t="s">
        <v>1879</v>
      </c>
      <c r="F1590" s="4">
        <f>IF(ISBLANK(Sales_Fact[[#This Row],[Quantity]]),MEDIAN(Sales_Fact[Quantity]),Sales_Fact[[#This Row],[Quantity]])</f>
        <v>4</v>
      </c>
      <c r="G1590" s="1">
        <f>IF(ISBLANK(Sales_Fact[[#This Row],[Unit_Price]]),MEDIAN(Sales_Fact[Unit_Price]),Sales_Fact[[#This Row],[Unit_Price]])</f>
        <v>565.37</v>
      </c>
      <c r="H1590" s="2">
        <f>IF(ISBLANK(Sales_Fact[[#This Row],[Discount]]),MEDIAN(Sales_Fact[Discount]),Sales_Fact[[#This Row],[Discount]])</f>
        <v>7.0000000000000007E-2</v>
      </c>
      <c r="I1590" t="s">
        <v>1864</v>
      </c>
      <c r="J1590" s="1">
        <f>Sales_Fact[[#This Row],[Quantity2]]*Sales_Fact[[#This Row],[Unit_Price3]]*(1-Sales_Fact[[#This Row],[Discount4]])</f>
        <v>2103.1763999999998</v>
      </c>
      <c r="K1590" s="1">
        <f>Sales_Fact[[#This Row],[Quantity2]]*Sales_Fact[[#This Row],[Unit_Price3]]</f>
        <v>2261.48</v>
      </c>
      <c r="L1590" s="1">
        <f>Sales_Fact[[#This Row],[Gross Amount]]*Sales_Fact[[#This Row],[Discount4]]</f>
        <v>158.30360000000002</v>
      </c>
      <c r="M1590" s="1" t="str">
        <f>IF(Sales_Fact[[#This Row],[Total_Amount5]]&gt;1000,"High Value","Standard")</f>
        <v>High Value</v>
      </c>
      <c r="N1590" s="1" t="str">
        <f>_xlfn.XLOOKUP(D1590,Product_Dim!$A$2:$A$101,Product_Dim!$B$2:$B$101,"Not Found")</f>
        <v>Women's Ankle Boots</v>
      </c>
      <c r="O1590" s="1" t="str">
        <f>_xlfn.XLOOKUP(D1590,Product_Dim!$A$2:$A$101,Product_Dim!$C$2:$C$101)</f>
        <v>Clothing</v>
      </c>
      <c r="P1590" s="1">
        <f>_xlfn.XLOOKUP(D1590,Product_Dim!$A$2:$A$101,Product_Dim!$H$2:$H$101)</f>
        <v>158.13999999999999</v>
      </c>
      <c r="Q1590" s="1" t="str">
        <f>_xlfn.XLOOKUP(C1590,'Customer_Dim'!$A$2:$A$501,'Customer_Dim'!$I$2:$I$501)</f>
        <v>Platinum</v>
      </c>
      <c r="R1590" s="1" t="str">
        <f>_xlfn.XLOOKUP(C1590,'Customer_Dim'!$A$2:$A$501,'Customer_Dim'!$D$2:$D$501)</f>
        <v>Male</v>
      </c>
      <c r="S1590" s="1" t="str">
        <f>_xlfn.XLOOKUP(C1590,'Customer_Dim'!$A$2:$A$501,'Customer_Dim'!$L$2:$L$501)</f>
        <v>Senior</v>
      </c>
      <c r="T1590" s="1" t="str">
        <f>_xlfn.XLOOKUP(E1590,Store_Dim!$A$2:$A$21,Store_Dim!$C$2:$C$21)</f>
        <v>East</v>
      </c>
      <c r="U1590" s="1" t="str">
        <f>_xlfn.XLOOKUP(E1590,Store_Dim!$A$2:$A$21,Store_Dim!$E$2:$E$21)</f>
        <v>Flagship</v>
      </c>
      <c r="V1590" s="1">
        <f>Table8[[#This Row],[Cost]]*Table8[[#This Row],[Quantity]]</f>
        <v>632.55999999999995</v>
      </c>
      <c r="W1590" s="1">
        <f>Table8[[#This Row],[Total_Amount]]-Table8[[#This Row],[Total Cost]]</f>
        <v>1470.6163999999999</v>
      </c>
    </row>
    <row r="1591" spans="1:23" hidden="1" x14ac:dyDescent="0.25">
      <c r="A1591" t="s">
        <v>2525</v>
      </c>
      <c r="B1591" s="3">
        <v>45338</v>
      </c>
      <c r="C1591" t="s">
        <v>1227</v>
      </c>
      <c r="D1591" t="s">
        <v>1585</v>
      </c>
      <c r="E1591" t="s">
        <v>1879</v>
      </c>
      <c r="F1591" s="4">
        <f>IF(ISBLANK(Sales_Fact[[#This Row],[Quantity]]),MEDIAN(Sales_Fact[Quantity]),Sales_Fact[[#This Row],[Quantity]])</f>
        <v>3</v>
      </c>
      <c r="G1591" s="1">
        <f>IF(ISBLANK(Sales_Fact[[#This Row],[Unit_Price]]),MEDIAN(Sales_Fact[Unit_Price]),Sales_Fact[[#This Row],[Unit_Price]])</f>
        <v>811.45</v>
      </c>
      <c r="H1591" s="2">
        <f>IF(ISBLANK(Sales_Fact[[#This Row],[Discount]]),MEDIAN(Sales_Fact[Discount]),Sales_Fact[[#This Row],[Discount]])</f>
        <v>0.26</v>
      </c>
      <c r="I1591" t="s">
        <v>1861</v>
      </c>
      <c r="J1591" s="1">
        <f>Sales_Fact[[#This Row],[Quantity2]]*Sales_Fact[[#This Row],[Unit_Price3]]*(1-Sales_Fact[[#This Row],[Discount4]])</f>
        <v>1801.4190000000003</v>
      </c>
      <c r="K1591" s="1">
        <f>Sales_Fact[[#This Row],[Quantity2]]*Sales_Fact[[#This Row],[Unit_Price3]]</f>
        <v>2434.3500000000004</v>
      </c>
      <c r="L1591" s="1">
        <f>Sales_Fact[[#This Row],[Gross Amount]]*Sales_Fact[[#This Row],[Discount4]]</f>
        <v>632.93100000000015</v>
      </c>
      <c r="M1591" s="1" t="str">
        <f>IF(Sales_Fact[[#This Row],[Total_Amount5]]&gt;1000,"High Value","Standard")</f>
        <v>High Value</v>
      </c>
      <c r="N1591" s="1" t="str">
        <f>_xlfn.XLOOKUP(D1591,Product_Dim!$A$2:$A$101,Product_Dim!$B$2:$B$101,"Not Found")</f>
        <v>HD Smart TV Stick</v>
      </c>
      <c r="O1591" s="1" t="str">
        <f>_xlfn.XLOOKUP(D1591,Product_Dim!$A$2:$A$101,Product_Dim!$C$2:$C$101)</f>
        <v>Electronics</v>
      </c>
      <c r="P1591" s="1">
        <f>_xlfn.XLOOKUP(D1591,Product_Dim!$A$2:$A$101,Product_Dim!$H$2:$H$101)</f>
        <v>449.4</v>
      </c>
      <c r="Q1591" s="1" t="str">
        <f>_xlfn.XLOOKUP(C1591,'Customer_Dim'!$A$2:$A$501,'Customer_Dim'!$I$2:$I$501)</f>
        <v>Silver</v>
      </c>
      <c r="R1591" s="1" t="str">
        <f>_xlfn.XLOOKUP(C1591,'Customer_Dim'!$A$2:$A$501,'Customer_Dim'!$D$2:$D$501)</f>
        <v>Male</v>
      </c>
      <c r="S1591" s="1" t="str">
        <f>_xlfn.XLOOKUP(C1591,'Customer_Dim'!$A$2:$A$501,'Customer_Dim'!$L$2:$L$501)</f>
        <v>Senior</v>
      </c>
      <c r="T1591" s="1" t="str">
        <f>_xlfn.XLOOKUP(E1591,Store_Dim!$A$2:$A$21,Store_Dim!$C$2:$C$21)</f>
        <v>East</v>
      </c>
      <c r="U1591" s="1" t="str">
        <f>_xlfn.XLOOKUP(E1591,Store_Dim!$A$2:$A$21,Store_Dim!$E$2:$E$21)</f>
        <v>Flagship</v>
      </c>
      <c r="V1591" s="1">
        <f>Table8[[#This Row],[Cost]]*Table8[[#This Row],[Quantity]]</f>
        <v>1348.1999999999998</v>
      </c>
      <c r="W1591" s="1">
        <f>Table8[[#This Row],[Total_Amount]]-Table8[[#This Row],[Total Cost]]</f>
        <v>453.21900000000051</v>
      </c>
    </row>
    <row r="1592" spans="1:23" hidden="1" x14ac:dyDescent="0.25">
      <c r="A1592" t="s">
        <v>3238</v>
      </c>
      <c r="B1592" s="3">
        <v>45529</v>
      </c>
      <c r="C1592" t="s">
        <v>1227</v>
      </c>
      <c r="D1592" t="s">
        <v>1620</v>
      </c>
      <c r="E1592" t="s">
        <v>1909</v>
      </c>
      <c r="F1592" s="4">
        <f>IF(ISBLANK(Sales_Fact[[#This Row],[Quantity]]),MEDIAN(Sales_Fact[Quantity]),Sales_Fact[[#This Row],[Quantity]])</f>
        <v>4</v>
      </c>
      <c r="G1592" s="1">
        <f>IF(ISBLANK(Sales_Fact[[#This Row],[Unit_Price]]),MEDIAN(Sales_Fact[Unit_Price]),Sales_Fact[[#This Row],[Unit_Price]])</f>
        <v>62.25</v>
      </c>
      <c r="H1592" s="2">
        <f>IF(ISBLANK(Sales_Fact[[#This Row],[Discount]]),MEDIAN(Sales_Fact[Discount]),Sales_Fact[[#This Row],[Discount]])</f>
        <v>0.11</v>
      </c>
      <c r="I1592" t="s">
        <v>1861</v>
      </c>
      <c r="J1592" s="1">
        <f>Sales_Fact[[#This Row],[Quantity2]]*Sales_Fact[[#This Row],[Unit_Price3]]*(1-Sales_Fact[[#This Row],[Discount4]])</f>
        <v>221.61</v>
      </c>
      <c r="K1592" s="1">
        <f>Sales_Fact[[#This Row],[Quantity2]]*Sales_Fact[[#This Row],[Unit_Price3]]</f>
        <v>249</v>
      </c>
      <c r="L1592" s="1">
        <f>Sales_Fact[[#This Row],[Gross Amount]]*Sales_Fact[[#This Row],[Discount4]]</f>
        <v>27.39</v>
      </c>
      <c r="M1592" s="1" t="str">
        <f>IF(Sales_Fact[[#This Row],[Total_Amount5]]&gt;1000,"High Value","Standard")</f>
        <v>Standard</v>
      </c>
      <c r="N1592" s="1" t="str">
        <f>_xlfn.XLOOKUP(D1592,Product_Dim!$A$2:$A$101,Product_Dim!$B$2:$B$101,"Not Found")</f>
        <v>Men's Formal Shirt</v>
      </c>
      <c r="O1592" s="1" t="str">
        <f>_xlfn.XLOOKUP(D1592,Product_Dim!$A$2:$A$101,Product_Dim!$C$2:$C$101)</f>
        <v>Clothing</v>
      </c>
      <c r="P1592" s="1">
        <f>_xlfn.XLOOKUP(D1592,Product_Dim!$A$2:$A$101,Product_Dim!$H$2:$H$101)</f>
        <v>242.96499999999997</v>
      </c>
      <c r="Q1592" s="1" t="str">
        <f>_xlfn.XLOOKUP(C1592,'Customer_Dim'!$A$2:$A$501,'Customer_Dim'!$I$2:$I$501)</f>
        <v>Silver</v>
      </c>
      <c r="R1592" s="1" t="str">
        <f>_xlfn.XLOOKUP(C1592,'Customer_Dim'!$A$2:$A$501,'Customer_Dim'!$D$2:$D$501)</f>
        <v>Male</v>
      </c>
      <c r="S1592" s="1" t="str">
        <f>_xlfn.XLOOKUP(C1592,'Customer_Dim'!$A$2:$A$501,'Customer_Dim'!$L$2:$L$501)</f>
        <v>Senior</v>
      </c>
      <c r="T1592" s="1" t="str">
        <f>_xlfn.XLOOKUP(E1592,Store_Dim!$A$2:$A$21,Store_Dim!$C$2:$C$21)</f>
        <v>South</v>
      </c>
      <c r="U1592" s="1" t="str">
        <f>_xlfn.XLOOKUP(E1592,Store_Dim!$A$2:$A$21,Store_Dim!$E$2:$E$21)</f>
        <v>Outlet</v>
      </c>
      <c r="V1592" s="1">
        <f>Table8[[#This Row],[Cost]]*Table8[[#This Row],[Quantity]]</f>
        <v>971.8599999999999</v>
      </c>
      <c r="W1592" s="1">
        <f>Table8[[#This Row],[Total_Amount]]-Table8[[#This Row],[Total Cost]]</f>
        <v>-750.24999999999989</v>
      </c>
    </row>
    <row r="1593" spans="1:23" x14ac:dyDescent="0.25">
      <c r="A1593" t="s">
        <v>3579</v>
      </c>
      <c r="B1593" s="3">
        <v>45230</v>
      </c>
      <c r="C1593" t="s">
        <v>1230</v>
      </c>
      <c r="D1593" t="s">
        <v>1567</v>
      </c>
      <c r="E1593" t="s">
        <v>1863</v>
      </c>
      <c r="F1593" s="4">
        <f>IF(ISBLANK(Sales_Fact[[#This Row],[Quantity]]),MEDIAN(Sales_Fact[Quantity]),Sales_Fact[[#This Row],[Quantity]])</f>
        <v>1</v>
      </c>
      <c r="G1593" s="21">
        <f>IF(ISBLANK(Sales_Fact[[#This Row],[Unit_Price]]),MEDIAN(Sales_Fact[Unit_Price]),Sales_Fact[[#This Row],[Unit_Price]])</f>
        <v>749.78</v>
      </c>
      <c r="H1593" s="2">
        <f>IF(ISBLANK(Sales_Fact[[#This Row],[Discount]]),MEDIAN(Sales_Fact[Discount]),Sales_Fact[[#This Row],[Discount]])</f>
        <v>0.03</v>
      </c>
      <c r="I1593" t="s">
        <v>1861</v>
      </c>
      <c r="J1593" s="21">
        <f>Sales_Fact[[#This Row],[Quantity2]]*Sales_Fact[[#This Row],[Unit_Price3]]*(1-Sales_Fact[[#This Row],[Discount4]])</f>
        <v>727.28659999999991</v>
      </c>
      <c r="K1593" s="21">
        <f>Sales_Fact[[#This Row],[Quantity2]]*Sales_Fact[[#This Row],[Unit_Price3]]</f>
        <v>749.78</v>
      </c>
      <c r="L1593" s="21">
        <f>Sales_Fact[[#This Row],[Gross Amount]]*Sales_Fact[[#This Row],[Discount4]]</f>
        <v>22.493399999999998</v>
      </c>
      <c r="M1593" s="1" t="str">
        <f>IF(Sales_Fact[[#This Row],[Total_Amount5]]&gt;1000,"High Value","Standard")</f>
        <v>Standard</v>
      </c>
      <c r="N1593" s="1" t="str">
        <f>_xlfn.XLOOKUP(D1593,Product_Dim!$A$2:$A$101,Product_Dim!$B$2:$B$101,"Not Found")</f>
        <v>Herbal Face Moisturizer</v>
      </c>
      <c r="O1593" s="1" t="str">
        <f>_xlfn.XLOOKUP(D1593,Product_Dim!$A$2:$A$101,Product_Dim!$C$2:$C$101)</f>
        <v>Beauty</v>
      </c>
      <c r="P1593" s="1">
        <f>_xlfn.XLOOKUP(D1593,Product_Dim!$A$2:$A$101,Product_Dim!$H$2:$H$101)</f>
        <v>312.8</v>
      </c>
      <c r="Q1593" s="1" t="str">
        <f>_xlfn.XLOOKUP(C1593,'Customer_Dim'!$A$2:$A$501,'Customer_Dim'!$I$2:$I$501)</f>
        <v>Bronze</v>
      </c>
      <c r="R1593" s="1" t="str">
        <f>_xlfn.XLOOKUP(C1593,'Customer_Dim'!$A$2:$A$501,'Customer_Dim'!$D$2:$D$501)</f>
        <v>Female</v>
      </c>
      <c r="S1593" s="1" t="str">
        <f>_xlfn.XLOOKUP(C1593,'Customer_Dim'!$A$2:$A$501,'Customer_Dim'!$L$2:$L$501)</f>
        <v>Middle Age</v>
      </c>
      <c r="T1593" s="1" t="str">
        <f>_xlfn.XLOOKUP(E1593,Store_Dim!$A$2:$A$21,Store_Dim!$C$2:$C$21)</f>
        <v>North</v>
      </c>
      <c r="U1593" s="1" t="str">
        <f>_xlfn.XLOOKUP(E1593,Store_Dim!$A$2:$A$21,Store_Dim!$E$2:$E$21)</f>
        <v>Flagship</v>
      </c>
      <c r="V1593" s="21">
        <f>Table8[[#This Row],[Cost]]*Table8[[#This Row],[Quantity]]</f>
        <v>312.8</v>
      </c>
      <c r="W1593" s="21">
        <f>Table8[[#This Row],[Total_Amount]]-Table8[[#This Row],[Total Cost]]</f>
        <v>414.4865999999999</v>
      </c>
    </row>
    <row r="1594" spans="1:23" hidden="1" x14ac:dyDescent="0.25">
      <c r="A1594" t="s">
        <v>3198</v>
      </c>
      <c r="B1594" s="3">
        <v>45717</v>
      </c>
      <c r="C1594" t="s">
        <v>1230</v>
      </c>
      <c r="D1594" t="s">
        <v>1701</v>
      </c>
      <c r="E1594" t="s">
        <v>1913</v>
      </c>
      <c r="F1594" s="4">
        <f>IF(ISBLANK(Sales_Fact[[#This Row],[Quantity]]),MEDIAN(Sales_Fact[Quantity]),Sales_Fact[[#This Row],[Quantity]])</f>
        <v>3</v>
      </c>
      <c r="G1594" s="1">
        <f>IF(ISBLANK(Sales_Fact[[#This Row],[Unit_Price]]),MEDIAN(Sales_Fact[Unit_Price]),Sales_Fact[[#This Row],[Unit_Price]])</f>
        <v>630.28</v>
      </c>
      <c r="H1594" s="2">
        <f>IF(ISBLANK(Sales_Fact[[#This Row],[Discount]]),MEDIAN(Sales_Fact[Discount]),Sales_Fact[[#This Row],[Discount]])</f>
        <v>7.0000000000000007E-2</v>
      </c>
      <c r="I1594" t="s">
        <v>1868</v>
      </c>
      <c r="J1594" s="1">
        <f>Sales_Fact[[#This Row],[Quantity2]]*Sales_Fact[[#This Row],[Unit_Price3]]*(1-Sales_Fact[[#This Row],[Discount4]])</f>
        <v>1758.4811999999997</v>
      </c>
      <c r="K1594" s="1">
        <f>Sales_Fact[[#This Row],[Quantity2]]*Sales_Fact[[#This Row],[Unit_Price3]]</f>
        <v>1890.84</v>
      </c>
      <c r="L1594" s="1">
        <f>Sales_Fact[[#This Row],[Gross Amount]]*Sales_Fact[[#This Row],[Discount4]]</f>
        <v>132.3588</v>
      </c>
      <c r="M1594" s="1" t="str">
        <f>IF(Sales_Fact[[#This Row],[Total_Amount5]]&gt;1000,"High Value","Standard")</f>
        <v>High Value</v>
      </c>
      <c r="N1594" s="1" t="str">
        <f>_xlfn.XLOOKUP(D1594,Product_Dim!$A$2:$A$101,Product_Dim!$B$2:$B$101,"Not Found")</f>
        <v>Boxing Hand Wraps</v>
      </c>
      <c r="O1594" s="1" t="str">
        <f>_xlfn.XLOOKUP(D1594,Product_Dim!$A$2:$A$101,Product_Dim!$C$2:$C$101)</f>
        <v>Sports</v>
      </c>
      <c r="P1594" s="1">
        <f>_xlfn.XLOOKUP(D1594,Product_Dim!$A$2:$A$101,Product_Dim!$H$2:$H$101)</f>
        <v>190.29</v>
      </c>
      <c r="Q1594" s="1" t="str">
        <f>_xlfn.XLOOKUP(C1594,'Customer_Dim'!$A$2:$A$501,'Customer_Dim'!$I$2:$I$501)</f>
        <v>Bronze</v>
      </c>
      <c r="R1594" s="1" t="str">
        <f>_xlfn.XLOOKUP(C1594,'Customer_Dim'!$A$2:$A$501,'Customer_Dim'!$D$2:$D$501)</f>
        <v>Female</v>
      </c>
      <c r="S1594" s="1" t="str">
        <f>_xlfn.XLOOKUP(C1594,'Customer_Dim'!$A$2:$A$501,'Customer_Dim'!$L$2:$L$501)</f>
        <v>Middle Age</v>
      </c>
      <c r="T1594" s="1" t="str">
        <f>_xlfn.XLOOKUP(E1594,Store_Dim!$A$2:$A$21,Store_Dim!$C$2:$C$21)</f>
        <v>North</v>
      </c>
      <c r="U1594" s="1" t="str">
        <f>_xlfn.XLOOKUP(E1594,Store_Dim!$A$2:$A$21,Store_Dim!$E$2:$E$21)</f>
        <v>Online</v>
      </c>
      <c r="V1594" s="1">
        <f>Table8[[#This Row],[Cost]]*Table8[[#This Row],[Quantity]]</f>
        <v>570.87</v>
      </c>
      <c r="W1594" s="1">
        <f>Table8[[#This Row],[Total_Amount]]-Table8[[#This Row],[Total Cost]]</f>
        <v>1187.6111999999998</v>
      </c>
    </row>
    <row r="1595" spans="1:23" hidden="1" x14ac:dyDescent="0.25">
      <c r="A1595" t="s">
        <v>2296</v>
      </c>
      <c r="B1595" s="3">
        <v>45706</v>
      </c>
      <c r="C1595" t="s">
        <v>1230</v>
      </c>
      <c r="D1595" t="s">
        <v>1638</v>
      </c>
      <c r="E1595" t="s">
        <v>1892</v>
      </c>
      <c r="F1595" s="4">
        <f>IF(ISBLANK(Sales_Fact[[#This Row],[Quantity]]),MEDIAN(Sales_Fact[Quantity]),Sales_Fact[[#This Row],[Quantity]])</f>
        <v>1</v>
      </c>
      <c r="G1595" s="1">
        <f>IF(ISBLANK(Sales_Fact[[#This Row],[Unit_Price]]),MEDIAN(Sales_Fact[Unit_Price]),Sales_Fact[[#This Row],[Unit_Price]])</f>
        <v>101.84</v>
      </c>
      <c r="H1595" s="2">
        <f>IF(ISBLANK(Sales_Fact[[#This Row],[Discount]]),MEDIAN(Sales_Fact[Discount]),Sales_Fact[[#This Row],[Discount]])</f>
        <v>0.17</v>
      </c>
      <c r="I1595" t="s">
        <v>1861</v>
      </c>
      <c r="J1595" s="1">
        <f>Sales_Fact[[#This Row],[Quantity2]]*Sales_Fact[[#This Row],[Unit_Price3]]*(1-Sales_Fact[[#This Row],[Discount4]])</f>
        <v>84.527199999999993</v>
      </c>
      <c r="K1595" s="1">
        <f>Sales_Fact[[#This Row],[Quantity2]]*Sales_Fact[[#This Row],[Unit_Price3]]</f>
        <v>101.84</v>
      </c>
      <c r="L1595" s="1">
        <f>Sales_Fact[[#This Row],[Gross Amount]]*Sales_Fact[[#This Row],[Discount4]]</f>
        <v>17.312800000000003</v>
      </c>
      <c r="M1595" s="1" t="str">
        <f>IF(Sales_Fact[[#This Row],[Total_Amount5]]&gt;1000,"High Value","Standard")</f>
        <v>Standard</v>
      </c>
      <c r="N1595" s="1" t="str">
        <f>_xlfn.XLOOKUP(D1595,Product_Dim!$A$2:$A$101,Product_Dim!$B$2:$B$101,"Not Found")</f>
        <v>Fabric Sofa Throw Blanket</v>
      </c>
      <c r="O1595" s="1" t="str">
        <f>_xlfn.XLOOKUP(D1595,Product_Dim!$A$2:$A$101,Product_Dim!$C$2:$C$101)</f>
        <v>Home</v>
      </c>
      <c r="P1595" s="1">
        <f>_xlfn.XLOOKUP(D1595,Product_Dim!$A$2:$A$101,Product_Dim!$H$2:$H$101)</f>
        <v>218.48</v>
      </c>
      <c r="Q1595" s="1" t="str">
        <f>_xlfn.XLOOKUP(C1595,'Customer_Dim'!$A$2:$A$501,'Customer_Dim'!$I$2:$I$501)</f>
        <v>Bronze</v>
      </c>
      <c r="R1595" s="1" t="str">
        <f>_xlfn.XLOOKUP(C1595,'Customer_Dim'!$A$2:$A$501,'Customer_Dim'!$D$2:$D$501)</f>
        <v>Female</v>
      </c>
      <c r="S1595" s="1" t="str">
        <f>_xlfn.XLOOKUP(C1595,'Customer_Dim'!$A$2:$A$501,'Customer_Dim'!$L$2:$L$501)</f>
        <v>Middle Age</v>
      </c>
      <c r="T1595" s="1" t="str">
        <f>_xlfn.XLOOKUP(E1595,Store_Dim!$A$2:$A$21,Store_Dim!$C$2:$C$21)</f>
        <v>East</v>
      </c>
      <c r="U1595" s="1" t="str">
        <f>_xlfn.XLOOKUP(E1595,Store_Dim!$A$2:$A$21,Store_Dim!$E$2:$E$21)</f>
        <v>Online</v>
      </c>
      <c r="V1595" s="1">
        <f>Table8[[#This Row],[Cost]]*Table8[[#This Row],[Quantity]]</f>
        <v>218.48</v>
      </c>
      <c r="W1595" s="1">
        <f>Table8[[#This Row],[Total_Amount]]-Table8[[#This Row],[Total Cost]]</f>
        <v>-133.9528</v>
      </c>
    </row>
    <row r="1596" spans="1:23" hidden="1" x14ac:dyDescent="0.25">
      <c r="A1596" t="s">
        <v>2793</v>
      </c>
      <c r="B1596" s="3">
        <v>45799</v>
      </c>
      <c r="C1596" t="s">
        <v>1233</v>
      </c>
      <c r="D1596" t="s">
        <v>1707</v>
      </c>
      <c r="E1596" t="s">
        <v>1901</v>
      </c>
      <c r="F1596" s="4">
        <f>IF(ISBLANK(Sales_Fact[[#This Row],[Quantity]]),MEDIAN(Sales_Fact[Quantity]),Sales_Fact[[#This Row],[Quantity]])</f>
        <v>4</v>
      </c>
      <c r="G1596" s="1">
        <f>IF(ISBLANK(Sales_Fact[[#This Row],[Unit_Price]]),MEDIAN(Sales_Fact[Unit_Price]),Sales_Fact[[#This Row],[Unit_Price]])</f>
        <v>641.45000000000005</v>
      </c>
      <c r="H1596" s="2">
        <f>IF(ISBLANK(Sales_Fact[[#This Row],[Discount]]),MEDIAN(Sales_Fact[Discount]),Sales_Fact[[#This Row],[Discount]])</f>
        <v>0.16</v>
      </c>
      <c r="I1596" t="s">
        <v>1868</v>
      </c>
      <c r="J1596" s="1">
        <f>Sales_Fact[[#This Row],[Quantity2]]*Sales_Fact[[#This Row],[Unit_Price3]]*(1-Sales_Fact[[#This Row],[Discount4]])</f>
        <v>2155.2719999999999</v>
      </c>
      <c r="K1596" s="1">
        <f>Sales_Fact[[#This Row],[Quantity2]]*Sales_Fact[[#This Row],[Unit_Price3]]</f>
        <v>2565.8000000000002</v>
      </c>
      <c r="L1596" s="1">
        <f>Sales_Fact[[#This Row],[Gross Amount]]*Sales_Fact[[#This Row],[Discount4]]</f>
        <v>410.52800000000002</v>
      </c>
      <c r="M1596" s="1" t="str">
        <f>IF(Sales_Fact[[#This Row],[Total_Amount5]]&gt;1000,"High Value","Standard")</f>
        <v>High Value</v>
      </c>
      <c r="N1596" s="1" t="str">
        <f>_xlfn.XLOOKUP(D1596,Product_Dim!$A$2:$A$101,Product_Dim!$B$2:$B$101,"Not Found")</f>
        <v>Rugby Ball</v>
      </c>
      <c r="O1596" s="1" t="str">
        <f>_xlfn.XLOOKUP(D1596,Product_Dim!$A$2:$A$101,Product_Dim!$C$2:$C$101)</f>
        <v>Sports</v>
      </c>
      <c r="P1596" s="1">
        <f>_xlfn.XLOOKUP(D1596,Product_Dim!$A$2:$A$101,Product_Dim!$H$2:$H$101)</f>
        <v>212.26</v>
      </c>
      <c r="Q1596" s="1" t="str">
        <f>_xlfn.XLOOKUP(C1596,'Customer_Dim'!$A$2:$A$501,'Customer_Dim'!$I$2:$I$501)</f>
        <v>Gold</v>
      </c>
      <c r="R1596" s="1" t="str">
        <f>_xlfn.XLOOKUP(C1596,'Customer_Dim'!$A$2:$A$501,'Customer_Dim'!$D$2:$D$501)</f>
        <v>Male</v>
      </c>
      <c r="S1596" s="1" t="str">
        <f>_xlfn.XLOOKUP(C1596,'Customer_Dim'!$A$2:$A$501,'Customer_Dim'!$L$2:$L$501)</f>
        <v>Middle Age</v>
      </c>
      <c r="T1596" s="1" t="str">
        <f>_xlfn.XLOOKUP(E1596,Store_Dim!$A$2:$A$21,Store_Dim!$C$2:$C$21)</f>
        <v>East</v>
      </c>
      <c r="U1596" s="1" t="str">
        <f>_xlfn.XLOOKUP(E1596,Store_Dim!$A$2:$A$21,Store_Dim!$E$2:$E$21)</f>
        <v>Online</v>
      </c>
      <c r="V1596" s="1">
        <f>Table8[[#This Row],[Cost]]*Table8[[#This Row],[Quantity]]</f>
        <v>849.04</v>
      </c>
      <c r="W1596" s="1">
        <f>Table8[[#This Row],[Total_Amount]]-Table8[[#This Row],[Total Cost]]</f>
        <v>1306.232</v>
      </c>
    </row>
    <row r="1597" spans="1:23" hidden="1" x14ac:dyDescent="0.25">
      <c r="A1597" t="s">
        <v>3612</v>
      </c>
      <c r="B1597" s="3">
        <v>45685</v>
      </c>
      <c r="C1597" t="s">
        <v>1233</v>
      </c>
      <c r="D1597" t="s">
        <v>1632</v>
      </c>
      <c r="E1597" t="s">
        <v>1860</v>
      </c>
      <c r="F1597" s="4">
        <f>IF(ISBLANK(Sales_Fact[[#This Row],[Quantity]]),MEDIAN(Sales_Fact[Quantity]),Sales_Fact[[#This Row],[Quantity]])</f>
        <v>1</v>
      </c>
      <c r="G1597" s="1">
        <f>IF(ISBLANK(Sales_Fact[[#This Row],[Unit_Price]]),MEDIAN(Sales_Fact[Unit_Price]),Sales_Fact[[#This Row],[Unit_Price]])</f>
        <v>135.87</v>
      </c>
      <c r="H1597" s="2">
        <f>IF(ISBLANK(Sales_Fact[[#This Row],[Discount]]),MEDIAN(Sales_Fact[Discount]),Sales_Fact[[#This Row],[Discount]])</f>
        <v>0.23</v>
      </c>
      <c r="I1597" t="s">
        <v>1861</v>
      </c>
      <c r="J1597" s="1">
        <f>Sales_Fact[[#This Row],[Quantity2]]*Sales_Fact[[#This Row],[Unit_Price3]]*(1-Sales_Fact[[#This Row],[Discount4]])</f>
        <v>104.6199</v>
      </c>
      <c r="K1597" s="1">
        <f>Sales_Fact[[#This Row],[Quantity2]]*Sales_Fact[[#This Row],[Unit_Price3]]</f>
        <v>135.87</v>
      </c>
      <c r="L1597" s="1">
        <f>Sales_Fact[[#This Row],[Gross Amount]]*Sales_Fact[[#This Row],[Discount4]]</f>
        <v>31.250100000000003</v>
      </c>
      <c r="M1597" s="1" t="str">
        <f>IF(Sales_Fact[[#This Row],[Total_Amount5]]&gt;1000,"High Value","Standard")</f>
        <v>Standard</v>
      </c>
      <c r="N1597" s="1" t="str">
        <f>_xlfn.XLOOKUP(D1597,Product_Dim!$A$2:$A$101,Product_Dim!$B$2:$B$101,"Not Found")</f>
        <v>Decorative Floor Vase</v>
      </c>
      <c r="O1597" s="1" t="str">
        <f>_xlfn.XLOOKUP(D1597,Product_Dim!$A$2:$A$101,Product_Dim!$C$2:$C$101)</f>
        <v>Home</v>
      </c>
      <c r="P1597" s="1">
        <f>_xlfn.XLOOKUP(D1597,Product_Dim!$A$2:$A$101,Product_Dim!$H$2:$H$101)</f>
        <v>242.96499999999997</v>
      </c>
      <c r="Q1597" s="1" t="str">
        <f>_xlfn.XLOOKUP(C1597,'Customer_Dim'!$A$2:$A$501,'Customer_Dim'!$I$2:$I$501)</f>
        <v>Gold</v>
      </c>
      <c r="R1597" s="1" t="str">
        <f>_xlfn.XLOOKUP(C1597,'Customer_Dim'!$A$2:$A$501,'Customer_Dim'!$D$2:$D$501)</f>
        <v>Male</v>
      </c>
      <c r="S1597" s="1" t="str">
        <f>_xlfn.XLOOKUP(C1597,'Customer_Dim'!$A$2:$A$501,'Customer_Dim'!$L$2:$L$501)</f>
        <v>Middle Age</v>
      </c>
      <c r="T1597" s="1" t="str">
        <f>_xlfn.XLOOKUP(E1597,Store_Dim!$A$2:$A$21,Store_Dim!$C$2:$C$21)</f>
        <v>North</v>
      </c>
      <c r="U1597" s="1" t="str">
        <f>_xlfn.XLOOKUP(E1597,Store_Dim!$A$2:$A$21,Store_Dim!$E$2:$E$21)</f>
        <v>Outlet</v>
      </c>
      <c r="V1597" s="1">
        <f>Table8[[#This Row],[Cost]]*Table8[[#This Row],[Quantity]]</f>
        <v>242.96499999999997</v>
      </c>
      <c r="W1597" s="1">
        <f>Table8[[#This Row],[Total_Amount]]-Table8[[#This Row],[Total Cost]]</f>
        <v>-138.34509999999997</v>
      </c>
    </row>
    <row r="1598" spans="1:23" hidden="1" x14ac:dyDescent="0.25">
      <c r="A1598" t="s">
        <v>3580</v>
      </c>
      <c r="B1598" s="3">
        <v>45916</v>
      </c>
      <c r="C1598" t="s">
        <v>1236</v>
      </c>
      <c r="D1598" t="s">
        <v>1791</v>
      </c>
      <c r="E1598" t="s">
        <v>1860</v>
      </c>
      <c r="F1598" s="4">
        <f>IF(ISBLANK(Sales_Fact[[#This Row],[Quantity]]),MEDIAN(Sales_Fact[Quantity]),Sales_Fact[[#This Row],[Quantity]])</f>
        <v>1</v>
      </c>
      <c r="G1598" s="1">
        <f>IF(ISBLANK(Sales_Fact[[#This Row],[Unit_Price]]),MEDIAN(Sales_Fact[Unit_Price]),Sales_Fact[[#This Row],[Unit_Price]])</f>
        <v>388.35</v>
      </c>
      <c r="H1598" s="2">
        <f>IF(ISBLANK(Sales_Fact[[#This Row],[Discount]]),MEDIAN(Sales_Fact[Discount]),Sales_Fact[[#This Row],[Discount]])</f>
        <v>0.01</v>
      </c>
      <c r="I1598" t="s">
        <v>1868</v>
      </c>
      <c r="J1598" s="1">
        <f>Sales_Fact[[#This Row],[Quantity2]]*Sales_Fact[[#This Row],[Unit_Price3]]*(1-Sales_Fact[[#This Row],[Discount4]])</f>
        <v>384.4665</v>
      </c>
      <c r="K1598" s="1">
        <f>Sales_Fact[[#This Row],[Quantity2]]*Sales_Fact[[#This Row],[Unit_Price3]]</f>
        <v>388.35</v>
      </c>
      <c r="L1598" s="1">
        <f>Sales_Fact[[#This Row],[Gross Amount]]*Sales_Fact[[#This Row],[Discount4]]</f>
        <v>3.8835000000000002</v>
      </c>
      <c r="M1598" s="1" t="str">
        <f>IF(Sales_Fact[[#This Row],[Total_Amount5]]&gt;1000,"High Value","Standard")</f>
        <v>Standard</v>
      </c>
      <c r="N1598" s="1" t="str">
        <f>_xlfn.XLOOKUP(D1598,Product_Dim!$A$2:$A$101,Product_Dim!$B$2:$B$101,"Not Found")</f>
        <v>Wall-Mounted Spice Rack</v>
      </c>
      <c r="O1598" s="1" t="str">
        <f>_xlfn.XLOOKUP(D1598,Product_Dim!$A$2:$A$101,Product_Dim!$C$2:$C$101)</f>
        <v>Home</v>
      </c>
      <c r="P1598" s="1">
        <f>_xlfn.XLOOKUP(D1598,Product_Dim!$A$2:$A$101,Product_Dim!$H$2:$H$101)</f>
        <v>143.43</v>
      </c>
      <c r="Q1598" s="1" t="str">
        <f>_xlfn.XLOOKUP(C1598,'Customer_Dim'!$A$2:$A$501,'Customer_Dim'!$I$2:$I$501)</f>
        <v>Bronze</v>
      </c>
      <c r="R1598" s="1" t="str">
        <f>_xlfn.XLOOKUP(C1598,'Customer_Dim'!$A$2:$A$501,'Customer_Dim'!$D$2:$D$501)</f>
        <v>Male</v>
      </c>
      <c r="S1598" s="1" t="str">
        <f>_xlfn.XLOOKUP(C1598,'Customer_Dim'!$A$2:$A$501,'Customer_Dim'!$L$2:$L$501)</f>
        <v>Middle Age</v>
      </c>
      <c r="T1598" s="1" t="str">
        <f>_xlfn.XLOOKUP(E1598,Store_Dim!$A$2:$A$21,Store_Dim!$C$2:$C$21)</f>
        <v>North</v>
      </c>
      <c r="U1598" s="1" t="str">
        <f>_xlfn.XLOOKUP(E1598,Store_Dim!$A$2:$A$21,Store_Dim!$E$2:$E$21)</f>
        <v>Outlet</v>
      </c>
      <c r="V1598" s="1">
        <f>Table8[[#This Row],[Cost]]*Table8[[#This Row],[Quantity]]</f>
        <v>143.43</v>
      </c>
      <c r="W1598" s="1">
        <f>Table8[[#This Row],[Total_Amount]]-Table8[[#This Row],[Total Cost]]</f>
        <v>241.03649999999999</v>
      </c>
    </row>
    <row r="1599" spans="1:23" x14ac:dyDescent="0.25">
      <c r="A1599" t="s">
        <v>2044</v>
      </c>
      <c r="B1599" s="3">
        <v>45454</v>
      </c>
      <c r="C1599" t="s">
        <v>1239</v>
      </c>
      <c r="D1599" t="s">
        <v>1818</v>
      </c>
      <c r="E1599" t="s">
        <v>1886</v>
      </c>
      <c r="F1599" s="4">
        <f>IF(ISBLANK(Sales_Fact[[#This Row],[Quantity]]),MEDIAN(Sales_Fact[Quantity]),Sales_Fact[[#This Row],[Quantity]])</f>
        <v>2</v>
      </c>
      <c r="G1599" s="21">
        <f>IF(ISBLANK(Sales_Fact[[#This Row],[Unit_Price]]),MEDIAN(Sales_Fact[Unit_Price]),Sales_Fact[[#This Row],[Unit_Price]])</f>
        <v>999.08</v>
      </c>
      <c r="H1599" s="2">
        <f>IF(ISBLANK(Sales_Fact[[#This Row],[Discount]]),MEDIAN(Sales_Fact[Discount]),Sales_Fact[[#This Row],[Discount]])</f>
        <v>0.3</v>
      </c>
      <c r="I1599" t="s">
        <v>1868</v>
      </c>
      <c r="J1599" s="21">
        <f>Sales_Fact[[#This Row],[Quantity2]]*Sales_Fact[[#This Row],[Unit_Price3]]*(1-Sales_Fact[[#This Row],[Discount4]])</f>
        <v>1398.712</v>
      </c>
      <c r="K1599" s="21">
        <f>Sales_Fact[[#This Row],[Quantity2]]*Sales_Fact[[#This Row],[Unit_Price3]]</f>
        <v>1998.16</v>
      </c>
      <c r="L1599" s="21">
        <f>Sales_Fact[[#This Row],[Gross Amount]]*Sales_Fact[[#This Row],[Discount4]]</f>
        <v>599.44799999999998</v>
      </c>
      <c r="M1599" s="1" t="str">
        <f>IF(Sales_Fact[[#This Row],[Total_Amount5]]&gt;1000,"High Value","Standard")</f>
        <v>High Value</v>
      </c>
      <c r="N1599" s="1" t="str">
        <f>_xlfn.XLOOKUP(D1599,Product_Dim!$A$2:$A$101,Product_Dim!$B$2:$B$101,"Not Found")</f>
        <v>Face Foundation Kit</v>
      </c>
      <c r="O1599" s="1" t="str">
        <f>_xlfn.XLOOKUP(D1599,Product_Dim!$A$2:$A$101,Product_Dim!$C$2:$C$101)</f>
        <v>Beauty</v>
      </c>
      <c r="P1599" s="1">
        <f>_xlfn.XLOOKUP(D1599,Product_Dim!$A$2:$A$101,Product_Dim!$H$2:$H$101)</f>
        <v>183.04</v>
      </c>
      <c r="Q1599" s="1" t="str">
        <f>_xlfn.XLOOKUP(C1599,'Customer_Dim'!$A$2:$A$501,'Customer_Dim'!$I$2:$I$501)</f>
        <v>Bronze</v>
      </c>
      <c r="R1599" s="1" t="str">
        <f>_xlfn.XLOOKUP(C1599,'Customer_Dim'!$A$2:$A$501,'Customer_Dim'!$D$2:$D$501)</f>
        <v>Female</v>
      </c>
      <c r="S1599" s="1" t="str">
        <f>_xlfn.XLOOKUP(C1599,'Customer_Dim'!$A$2:$A$501,'Customer_Dim'!$L$2:$L$501)</f>
        <v>Middle Age</v>
      </c>
      <c r="T1599" s="1" t="str">
        <f>_xlfn.XLOOKUP(E1599,Store_Dim!$A$2:$A$21,Store_Dim!$C$2:$C$21)</f>
        <v>West</v>
      </c>
      <c r="U1599" s="1" t="str">
        <f>_xlfn.XLOOKUP(E1599,Store_Dim!$A$2:$A$21,Store_Dim!$E$2:$E$21)</f>
        <v>Flagship</v>
      </c>
      <c r="V1599" s="21">
        <f>Table8[[#This Row],[Cost]]*Table8[[#This Row],[Quantity]]</f>
        <v>366.08</v>
      </c>
      <c r="W1599" s="21">
        <f>Table8[[#This Row],[Total_Amount]]-Table8[[#This Row],[Total Cost]]</f>
        <v>1032.6320000000001</v>
      </c>
    </row>
    <row r="1600" spans="1:23" hidden="1" x14ac:dyDescent="0.25">
      <c r="A1600" t="s">
        <v>3511</v>
      </c>
      <c r="B1600" s="3">
        <v>45479</v>
      </c>
      <c r="C1600" t="s">
        <v>1239</v>
      </c>
      <c r="D1600" t="s">
        <v>1653</v>
      </c>
      <c r="E1600" t="s">
        <v>1888</v>
      </c>
      <c r="F1600" s="4">
        <f>IF(ISBLANK(Sales_Fact[[#This Row],[Quantity]]),MEDIAN(Sales_Fact[Quantity]),Sales_Fact[[#This Row],[Quantity]])</f>
        <v>3</v>
      </c>
      <c r="G1600" s="1">
        <f>IF(ISBLANK(Sales_Fact[[#This Row],[Unit_Price]]),MEDIAN(Sales_Fact[Unit_Price]),Sales_Fact[[#This Row],[Unit_Price]])</f>
        <v>453.19</v>
      </c>
      <c r="H1600" s="2">
        <f>IF(ISBLANK(Sales_Fact[[#This Row],[Discount]]),MEDIAN(Sales_Fact[Discount]),Sales_Fact[[#This Row],[Discount]])</f>
        <v>0.08</v>
      </c>
      <c r="I1600" t="s">
        <v>1864</v>
      </c>
      <c r="J1600" s="1">
        <f>Sales_Fact[[#This Row],[Quantity2]]*Sales_Fact[[#This Row],[Unit_Price3]]*(1-Sales_Fact[[#This Row],[Discount4]])</f>
        <v>1250.8044</v>
      </c>
      <c r="K1600" s="1">
        <f>Sales_Fact[[#This Row],[Quantity2]]*Sales_Fact[[#This Row],[Unit_Price3]]</f>
        <v>1359.57</v>
      </c>
      <c r="L1600" s="1">
        <f>Sales_Fact[[#This Row],[Gross Amount]]*Sales_Fact[[#This Row],[Discount4]]</f>
        <v>108.76559999999999</v>
      </c>
      <c r="M1600" s="1" t="str">
        <f>IF(Sales_Fact[[#This Row],[Total_Amount5]]&gt;1000,"High Value","Standard")</f>
        <v>High Value</v>
      </c>
      <c r="N1600" s="1" t="str">
        <f>_xlfn.XLOOKUP(D1600,Product_Dim!$A$2:$A$101,Product_Dim!$B$2:$B$101,"Not Found")</f>
        <v>Gaming Mechanical Keyboard</v>
      </c>
      <c r="O1600" s="1" t="str">
        <f>_xlfn.XLOOKUP(D1600,Product_Dim!$A$2:$A$101,Product_Dim!$C$2:$C$101)</f>
        <v>Electronics</v>
      </c>
      <c r="P1600" s="1">
        <f>_xlfn.XLOOKUP(D1600,Product_Dim!$A$2:$A$101,Product_Dim!$H$2:$H$101)</f>
        <v>419.28</v>
      </c>
      <c r="Q1600" s="1" t="str">
        <f>_xlfn.XLOOKUP(C1600,'Customer_Dim'!$A$2:$A$501,'Customer_Dim'!$I$2:$I$501)</f>
        <v>Bronze</v>
      </c>
      <c r="R1600" s="1" t="str">
        <f>_xlfn.XLOOKUP(C1600,'Customer_Dim'!$A$2:$A$501,'Customer_Dim'!$D$2:$D$501)</f>
        <v>Female</v>
      </c>
      <c r="S1600" s="1" t="str">
        <f>_xlfn.XLOOKUP(C1600,'Customer_Dim'!$A$2:$A$501,'Customer_Dim'!$L$2:$L$501)</f>
        <v>Middle Age</v>
      </c>
      <c r="T1600" s="1" t="str">
        <f>_xlfn.XLOOKUP(E1600,Store_Dim!$A$2:$A$21,Store_Dim!$C$2:$C$21)</f>
        <v>North</v>
      </c>
      <c r="U1600" s="1" t="str">
        <f>_xlfn.XLOOKUP(E1600,Store_Dim!$A$2:$A$21,Store_Dim!$E$2:$E$21)</f>
        <v>Flagship</v>
      </c>
      <c r="V1600" s="1">
        <f>Table8[[#This Row],[Cost]]*Table8[[#This Row],[Quantity]]</f>
        <v>1257.8399999999999</v>
      </c>
      <c r="W1600" s="1">
        <f>Table8[[#This Row],[Total_Amount]]-Table8[[#This Row],[Total Cost]]</f>
        <v>-7.0355999999999312</v>
      </c>
    </row>
    <row r="1601" spans="1:23" hidden="1" x14ac:dyDescent="0.25">
      <c r="A1601" t="s">
        <v>3860</v>
      </c>
      <c r="B1601" s="3">
        <v>45466</v>
      </c>
      <c r="C1601" t="s">
        <v>1239</v>
      </c>
      <c r="D1601" t="s">
        <v>1788</v>
      </c>
      <c r="E1601" t="s">
        <v>1886</v>
      </c>
      <c r="F1601" s="4">
        <f>IF(ISBLANK(Sales_Fact[[#This Row],[Quantity]]),MEDIAN(Sales_Fact[Quantity]),Sales_Fact[[#This Row],[Quantity]])</f>
        <v>2</v>
      </c>
      <c r="G1601" s="1">
        <f>IF(ISBLANK(Sales_Fact[[#This Row],[Unit_Price]]),MEDIAN(Sales_Fact[Unit_Price]),Sales_Fact[[#This Row],[Unit_Price]])</f>
        <v>61.31</v>
      </c>
      <c r="H1601" s="2">
        <f>IF(ISBLANK(Sales_Fact[[#This Row],[Discount]]),MEDIAN(Sales_Fact[Discount]),Sales_Fact[[#This Row],[Discount]])</f>
        <v>0.15</v>
      </c>
      <c r="I1601" t="s">
        <v>1864</v>
      </c>
      <c r="J1601" s="1">
        <f>Sales_Fact[[#This Row],[Quantity2]]*Sales_Fact[[#This Row],[Unit_Price3]]*(1-Sales_Fact[[#This Row],[Discount4]])</f>
        <v>104.227</v>
      </c>
      <c r="K1601" s="1">
        <f>Sales_Fact[[#This Row],[Quantity2]]*Sales_Fact[[#This Row],[Unit_Price3]]</f>
        <v>122.62</v>
      </c>
      <c r="L1601" s="1">
        <f>Sales_Fact[[#This Row],[Gross Amount]]*Sales_Fact[[#This Row],[Discount4]]</f>
        <v>18.393000000000001</v>
      </c>
      <c r="M1601" s="1" t="str">
        <f>IF(Sales_Fact[[#This Row],[Total_Amount5]]&gt;1000,"High Value","Standard")</f>
        <v>Standard</v>
      </c>
      <c r="N1601" s="1" t="str">
        <f>_xlfn.XLOOKUP(D1601,Product_Dim!$A$2:$A$101,Product_Dim!$B$2:$B$101,"Not Found")</f>
        <v>Decorative Lamp Shade</v>
      </c>
      <c r="O1601" s="1" t="str">
        <f>_xlfn.XLOOKUP(D1601,Product_Dim!$A$2:$A$101,Product_Dim!$C$2:$C$101)</f>
        <v>Home</v>
      </c>
      <c r="P1601" s="1">
        <f>_xlfn.XLOOKUP(D1601,Product_Dim!$A$2:$A$101,Product_Dim!$H$2:$H$101)</f>
        <v>228.53</v>
      </c>
      <c r="Q1601" s="1" t="str">
        <f>_xlfn.XLOOKUP(C1601,'Customer_Dim'!$A$2:$A$501,'Customer_Dim'!$I$2:$I$501)</f>
        <v>Bronze</v>
      </c>
      <c r="R1601" s="1" t="str">
        <f>_xlfn.XLOOKUP(C1601,'Customer_Dim'!$A$2:$A$501,'Customer_Dim'!$D$2:$D$501)</f>
        <v>Female</v>
      </c>
      <c r="S1601" s="1" t="str">
        <f>_xlfn.XLOOKUP(C1601,'Customer_Dim'!$A$2:$A$501,'Customer_Dim'!$L$2:$L$501)</f>
        <v>Middle Age</v>
      </c>
      <c r="T1601" s="1" t="str">
        <f>_xlfn.XLOOKUP(E1601,Store_Dim!$A$2:$A$21,Store_Dim!$C$2:$C$21)</f>
        <v>West</v>
      </c>
      <c r="U1601" s="1" t="str">
        <f>_xlfn.XLOOKUP(E1601,Store_Dim!$A$2:$A$21,Store_Dim!$E$2:$E$21)</f>
        <v>Flagship</v>
      </c>
      <c r="V1601" s="1">
        <f>Table8[[#This Row],[Cost]]*Table8[[#This Row],[Quantity]]</f>
        <v>457.06</v>
      </c>
      <c r="W1601" s="1">
        <f>Table8[[#This Row],[Total_Amount]]-Table8[[#This Row],[Total Cost]]</f>
        <v>-352.83299999999997</v>
      </c>
    </row>
    <row r="1602" spans="1:23" hidden="1" x14ac:dyDescent="0.25">
      <c r="A1602" t="s">
        <v>2883</v>
      </c>
      <c r="B1602" s="3">
        <v>45373</v>
      </c>
      <c r="C1602" t="s">
        <v>1239</v>
      </c>
      <c r="D1602" t="s">
        <v>1623</v>
      </c>
      <c r="E1602" t="s">
        <v>1904</v>
      </c>
      <c r="F1602" s="4">
        <f>IF(ISBLANK(Sales_Fact[[#This Row],[Quantity]]),MEDIAN(Sales_Fact[Quantity]),Sales_Fact[[#This Row],[Quantity]])</f>
        <v>2</v>
      </c>
      <c r="G1602" s="1">
        <f>IF(ISBLANK(Sales_Fact[[#This Row],[Unit_Price]]),MEDIAN(Sales_Fact[Unit_Price]),Sales_Fact[[#This Row],[Unit_Price]])</f>
        <v>870.13</v>
      </c>
      <c r="H1602" s="2">
        <f>IF(ISBLANK(Sales_Fact[[#This Row],[Discount]]),MEDIAN(Sales_Fact[Discount]),Sales_Fact[[#This Row],[Discount]])</f>
        <v>0.23</v>
      </c>
      <c r="I1602" t="s">
        <v>1864</v>
      </c>
      <c r="J1602" s="1">
        <f>Sales_Fact[[#This Row],[Quantity2]]*Sales_Fact[[#This Row],[Unit_Price3]]*(1-Sales_Fact[[#This Row],[Discount4]])</f>
        <v>1340.0001999999999</v>
      </c>
      <c r="K1602" s="1">
        <f>Sales_Fact[[#This Row],[Quantity2]]*Sales_Fact[[#This Row],[Unit_Price3]]</f>
        <v>1740.26</v>
      </c>
      <c r="L1602" s="1">
        <f>Sales_Fact[[#This Row],[Gross Amount]]*Sales_Fact[[#This Row],[Discount4]]</f>
        <v>400.25980000000004</v>
      </c>
      <c r="M1602" s="1" t="str">
        <f>IF(Sales_Fact[[#This Row],[Total_Amount5]]&gt;1000,"High Value","Standard")</f>
        <v>High Value</v>
      </c>
      <c r="N1602" s="1" t="str">
        <f>_xlfn.XLOOKUP(D1602,Product_Dim!$A$2:$A$101,Product_Dim!$B$2:$B$101,"Not Found")</f>
        <v>Foldable Camping Chair</v>
      </c>
      <c r="O1602" s="1" t="str">
        <f>_xlfn.XLOOKUP(D1602,Product_Dim!$A$2:$A$101,Product_Dim!$C$2:$C$101)</f>
        <v>Sports</v>
      </c>
      <c r="P1602" s="1">
        <f>_xlfn.XLOOKUP(D1602,Product_Dim!$A$2:$A$101,Product_Dim!$H$2:$H$101)</f>
        <v>166.06</v>
      </c>
      <c r="Q1602" s="1" t="str">
        <f>_xlfn.XLOOKUP(C1602,'Customer_Dim'!$A$2:$A$501,'Customer_Dim'!$I$2:$I$501)</f>
        <v>Bronze</v>
      </c>
      <c r="R1602" s="1" t="str">
        <f>_xlfn.XLOOKUP(C1602,'Customer_Dim'!$A$2:$A$501,'Customer_Dim'!$D$2:$D$501)</f>
        <v>Female</v>
      </c>
      <c r="S1602" s="1" t="str">
        <f>_xlfn.XLOOKUP(C1602,'Customer_Dim'!$A$2:$A$501,'Customer_Dim'!$L$2:$L$501)</f>
        <v>Middle Age</v>
      </c>
      <c r="T1602" s="1" t="str">
        <f>_xlfn.XLOOKUP(E1602,Store_Dim!$A$2:$A$21,Store_Dim!$C$2:$C$21)</f>
        <v>East</v>
      </c>
      <c r="U1602" s="1" t="str">
        <f>_xlfn.XLOOKUP(E1602,Store_Dim!$A$2:$A$21,Store_Dim!$E$2:$E$21)</f>
        <v>Online</v>
      </c>
      <c r="V1602" s="1">
        <f>Table8[[#This Row],[Cost]]*Table8[[#This Row],[Quantity]]</f>
        <v>332.12</v>
      </c>
      <c r="W1602" s="1">
        <f>Table8[[#This Row],[Total_Amount]]-Table8[[#This Row],[Total Cost]]</f>
        <v>1007.8801999999999</v>
      </c>
    </row>
    <row r="1603" spans="1:23" hidden="1" x14ac:dyDescent="0.25">
      <c r="A1603" t="s">
        <v>1898</v>
      </c>
      <c r="B1603" s="3">
        <v>45447</v>
      </c>
      <c r="C1603" t="s">
        <v>1245</v>
      </c>
      <c r="D1603" t="s">
        <v>1680</v>
      </c>
      <c r="E1603" t="s">
        <v>1899</v>
      </c>
      <c r="F1603" s="4">
        <f>IF(ISBLANK(Sales_Fact[[#This Row],[Quantity]]),MEDIAN(Sales_Fact[Quantity]),Sales_Fact[[#This Row],[Quantity]])</f>
        <v>1</v>
      </c>
      <c r="G1603" s="1">
        <f>IF(ISBLANK(Sales_Fact[[#This Row],[Unit_Price]]),MEDIAN(Sales_Fact[Unit_Price]),Sales_Fact[[#This Row],[Unit_Price]])</f>
        <v>336.51</v>
      </c>
      <c r="H1603" s="2">
        <f>IF(ISBLANK(Sales_Fact[[#This Row],[Discount]]),MEDIAN(Sales_Fact[Discount]),Sales_Fact[[#This Row],[Discount]])</f>
        <v>0.11</v>
      </c>
      <c r="I1603" t="s">
        <v>1861</v>
      </c>
      <c r="J1603" s="1">
        <f>Sales_Fact[[#This Row],[Quantity2]]*Sales_Fact[[#This Row],[Unit_Price3]]*(1-Sales_Fact[[#This Row],[Discount4]])</f>
        <v>299.4939</v>
      </c>
      <c r="K1603" s="1">
        <f>Sales_Fact[[#This Row],[Quantity2]]*Sales_Fact[[#This Row],[Unit_Price3]]</f>
        <v>336.51</v>
      </c>
      <c r="L1603" s="1">
        <f>Sales_Fact[[#This Row],[Gross Amount]]*Sales_Fact[[#This Row],[Discount4]]</f>
        <v>37.016100000000002</v>
      </c>
      <c r="M1603" s="1" t="str">
        <f>IF(Sales_Fact[[#This Row],[Total_Amount5]]&gt;1000,"High Value","Standard")</f>
        <v>Standard</v>
      </c>
      <c r="N1603" s="1" t="str">
        <f>_xlfn.XLOOKUP(D1603,Product_Dim!$A$2:$A$101,Product_Dim!$B$2:$B$101,"Not Found")</f>
        <v>USB External Hard Drive</v>
      </c>
      <c r="O1603" s="1" t="str">
        <f>_xlfn.XLOOKUP(D1603,Product_Dim!$A$2:$A$101,Product_Dim!$C$2:$C$101)</f>
        <v>Electronics</v>
      </c>
      <c r="P1603" s="1">
        <f>_xlfn.XLOOKUP(D1603,Product_Dim!$A$2:$A$101,Product_Dim!$H$2:$H$101)</f>
        <v>253.33</v>
      </c>
      <c r="Q1603" s="1" t="str">
        <f>_xlfn.XLOOKUP(C1603,'Customer_Dim'!$A$2:$A$501,'Customer_Dim'!$I$2:$I$501)</f>
        <v>Silver</v>
      </c>
      <c r="R1603" s="1" t="str">
        <f>_xlfn.XLOOKUP(C1603,'Customer_Dim'!$A$2:$A$501,'Customer_Dim'!$D$2:$D$501)</f>
        <v>Female</v>
      </c>
      <c r="S1603" s="1" t="str">
        <f>_xlfn.XLOOKUP(C1603,'Customer_Dim'!$A$2:$A$501,'Customer_Dim'!$L$2:$L$501)</f>
        <v>Young</v>
      </c>
      <c r="T1603" s="1" t="str">
        <f>_xlfn.XLOOKUP(E1603,Store_Dim!$A$2:$A$21,Store_Dim!$C$2:$C$21)</f>
        <v>East</v>
      </c>
      <c r="U1603" s="1" t="str">
        <f>_xlfn.XLOOKUP(E1603,Store_Dim!$A$2:$A$21,Store_Dim!$E$2:$E$21)</f>
        <v>Flagship</v>
      </c>
      <c r="V1603" s="1">
        <f>Table8[[#This Row],[Cost]]*Table8[[#This Row],[Quantity]]</f>
        <v>253.33</v>
      </c>
      <c r="W1603" s="1">
        <f>Table8[[#This Row],[Total_Amount]]-Table8[[#This Row],[Total Cost]]</f>
        <v>46.163899999999984</v>
      </c>
    </row>
    <row r="1604" spans="1:23" hidden="1" x14ac:dyDescent="0.25">
      <c r="A1604" t="s">
        <v>3402</v>
      </c>
      <c r="B1604" s="3">
        <v>45477</v>
      </c>
      <c r="C1604" t="s">
        <v>1245</v>
      </c>
      <c r="D1604" t="s">
        <v>1734</v>
      </c>
      <c r="E1604" t="s">
        <v>1874</v>
      </c>
      <c r="F1604" s="4">
        <f>IF(ISBLANK(Sales_Fact[[#This Row],[Quantity]]),MEDIAN(Sales_Fact[Quantity]),Sales_Fact[[#This Row],[Quantity]])</f>
        <v>1</v>
      </c>
      <c r="G1604" s="1">
        <f>IF(ISBLANK(Sales_Fact[[#This Row],[Unit_Price]]),MEDIAN(Sales_Fact[Unit_Price]),Sales_Fact[[#This Row],[Unit_Price]])</f>
        <v>305.70999999999998</v>
      </c>
      <c r="H1604" s="2">
        <f>IF(ISBLANK(Sales_Fact[[#This Row],[Discount]]),MEDIAN(Sales_Fact[Discount]),Sales_Fact[[#This Row],[Discount]])</f>
        <v>0.26</v>
      </c>
      <c r="I1604" t="s">
        <v>1864</v>
      </c>
      <c r="J1604" s="1">
        <f>Sales_Fact[[#This Row],[Quantity2]]*Sales_Fact[[#This Row],[Unit_Price3]]*(1-Sales_Fact[[#This Row],[Discount4]])</f>
        <v>226.22539999999998</v>
      </c>
      <c r="K1604" s="1">
        <f>Sales_Fact[[#This Row],[Quantity2]]*Sales_Fact[[#This Row],[Unit_Price3]]</f>
        <v>305.70999999999998</v>
      </c>
      <c r="L1604" s="1">
        <f>Sales_Fact[[#This Row],[Gross Amount]]*Sales_Fact[[#This Row],[Discount4]]</f>
        <v>79.4846</v>
      </c>
      <c r="M1604" s="1" t="str">
        <f>IF(Sales_Fact[[#This Row],[Total_Amount5]]&gt;1000,"High Value","Standard")</f>
        <v>Standard</v>
      </c>
      <c r="N1604" s="1" t="str">
        <f>_xlfn.XLOOKUP(D1604,Product_Dim!$A$2:$A$101,Product_Dim!$B$2:$B$101,"Not Found")</f>
        <v>Tennis Ball 3-Pack</v>
      </c>
      <c r="O1604" s="1" t="str">
        <f>_xlfn.XLOOKUP(D1604,Product_Dim!$A$2:$A$101,Product_Dim!$C$2:$C$101)</f>
        <v>Sports</v>
      </c>
      <c r="P1604" s="1">
        <f>_xlfn.XLOOKUP(D1604,Product_Dim!$A$2:$A$101,Product_Dim!$H$2:$H$101)</f>
        <v>103.45</v>
      </c>
      <c r="Q1604" s="1" t="str">
        <f>_xlfn.XLOOKUP(C1604,'Customer_Dim'!$A$2:$A$501,'Customer_Dim'!$I$2:$I$501)</f>
        <v>Silver</v>
      </c>
      <c r="R1604" s="1" t="str">
        <f>_xlfn.XLOOKUP(C1604,'Customer_Dim'!$A$2:$A$501,'Customer_Dim'!$D$2:$D$501)</f>
        <v>Female</v>
      </c>
      <c r="S1604" s="1" t="str">
        <f>_xlfn.XLOOKUP(C1604,'Customer_Dim'!$A$2:$A$501,'Customer_Dim'!$L$2:$L$501)</f>
        <v>Young</v>
      </c>
      <c r="T1604" s="1" t="str">
        <f>_xlfn.XLOOKUP(E1604,Store_Dim!$A$2:$A$21,Store_Dim!$C$2:$C$21)</f>
        <v>South</v>
      </c>
      <c r="U1604" s="1" t="str">
        <f>_xlfn.XLOOKUP(E1604,Store_Dim!$A$2:$A$21,Store_Dim!$E$2:$E$21)</f>
        <v>Online</v>
      </c>
      <c r="V1604" s="1">
        <f>Table8[[#This Row],[Cost]]*Table8[[#This Row],[Quantity]]</f>
        <v>103.45</v>
      </c>
      <c r="W1604" s="1">
        <f>Table8[[#This Row],[Total_Amount]]-Table8[[#This Row],[Total Cost]]</f>
        <v>122.77539999999998</v>
      </c>
    </row>
    <row r="1605" spans="1:23" hidden="1" x14ac:dyDescent="0.25">
      <c r="A1605" t="s">
        <v>2513</v>
      </c>
      <c r="B1605" s="3">
        <v>45545</v>
      </c>
      <c r="C1605" t="s">
        <v>1245</v>
      </c>
      <c r="D1605" t="s">
        <v>1737</v>
      </c>
      <c r="E1605" t="s">
        <v>1874</v>
      </c>
      <c r="F1605" s="4">
        <f>IF(ISBLANK(Sales_Fact[[#This Row],[Quantity]]),MEDIAN(Sales_Fact[Quantity]),Sales_Fact[[#This Row],[Quantity]])</f>
        <v>2</v>
      </c>
      <c r="G1605" s="1">
        <f>IF(ISBLANK(Sales_Fact[[#This Row],[Unit_Price]]),MEDIAN(Sales_Fact[Unit_Price]),Sales_Fact[[#This Row],[Unit_Price]])</f>
        <v>635.39</v>
      </c>
      <c r="H1605" s="2">
        <f>IF(ISBLANK(Sales_Fact[[#This Row],[Discount]]),MEDIAN(Sales_Fact[Discount]),Sales_Fact[[#This Row],[Discount]])</f>
        <v>0.28999999999999998</v>
      </c>
      <c r="I1605" t="s">
        <v>1864</v>
      </c>
      <c r="J1605" s="1">
        <f>Sales_Fact[[#This Row],[Quantity2]]*Sales_Fact[[#This Row],[Unit_Price3]]*(1-Sales_Fact[[#This Row],[Discount4]])</f>
        <v>902.25379999999996</v>
      </c>
      <c r="K1605" s="1">
        <f>Sales_Fact[[#This Row],[Quantity2]]*Sales_Fact[[#This Row],[Unit_Price3]]</f>
        <v>1270.78</v>
      </c>
      <c r="L1605" s="1">
        <f>Sales_Fact[[#This Row],[Gross Amount]]*Sales_Fact[[#This Row],[Discount4]]</f>
        <v>368.52619999999996</v>
      </c>
      <c r="M1605" s="1" t="str">
        <f>IF(Sales_Fact[[#This Row],[Total_Amount5]]&gt;1000,"High Value","Standard")</f>
        <v>Standard</v>
      </c>
      <c r="N1605" s="1" t="str">
        <f>_xlfn.XLOOKUP(D1605,Product_Dim!$A$2:$A$101,Product_Dim!$B$2:$B$101,"Not Found")</f>
        <v>Laptop Cooling Pad</v>
      </c>
      <c r="O1605" s="1" t="str">
        <f>_xlfn.XLOOKUP(D1605,Product_Dim!$A$2:$A$101,Product_Dim!$C$2:$C$101)</f>
        <v>Electronics</v>
      </c>
      <c r="P1605" s="1">
        <f>_xlfn.XLOOKUP(D1605,Product_Dim!$A$2:$A$101,Product_Dim!$H$2:$H$101)</f>
        <v>86.42</v>
      </c>
      <c r="Q1605" s="1" t="str">
        <f>_xlfn.XLOOKUP(C1605,'Customer_Dim'!$A$2:$A$501,'Customer_Dim'!$I$2:$I$501)</f>
        <v>Silver</v>
      </c>
      <c r="R1605" s="1" t="str">
        <f>_xlfn.XLOOKUP(C1605,'Customer_Dim'!$A$2:$A$501,'Customer_Dim'!$D$2:$D$501)</f>
        <v>Female</v>
      </c>
      <c r="S1605" s="1" t="str">
        <f>_xlfn.XLOOKUP(C1605,'Customer_Dim'!$A$2:$A$501,'Customer_Dim'!$L$2:$L$501)</f>
        <v>Young</v>
      </c>
      <c r="T1605" s="1" t="str">
        <f>_xlfn.XLOOKUP(E1605,Store_Dim!$A$2:$A$21,Store_Dim!$C$2:$C$21)</f>
        <v>South</v>
      </c>
      <c r="U1605" s="1" t="str">
        <f>_xlfn.XLOOKUP(E1605,Store_Dim!$A$2:$A$21,Store_Dim!$E$2:$E$21)</f>
        <v>Online</v>
      </c>
      <c r="V1605" s="1">
        <f>Table8[[#This Row],[Cost]]*Table8[[#This Row],[Quantity]]</f>
        <v>172.84</v>
      </c>
      <c r="W1605" s="1">
        <f>Table8[[#This Row],[Total_Amount]]-Table8[[#This Row],[Total Cost]]</f>
        <v>729.41379999999992</v>
      </c>
    </row>
    <row r="1606" spans="1:23" hidden="1" x14ac:dyDescent="0.25">
      <c r="A1606" t="s">
        <v>2068</v>
      </c>
      <c r="B1606" s="3">
        <v>45753</v>
      </c>
      <c r="C1606" t="s">
        <v>1245</v>
      </c>
      <c r="D1606" t="s">
        <v>1653</v>
      </c>
      <c r="E1606" t="s">
        <v>1879</v>
      </c>
      <c r="F1606" s="4">
        <f>IF(ISBLANK(Sales_Fact[[#This Row],[Quantity]]),MEDIAN(Sales_Fact[Quantity]),Sales_Fact[[#This Row],[Quantity]])</f>
        <v>2</v>
      </c>
      <c r="G1606" s="1">
        <f>IF(ISBLANK(Sales_Fact[[#This Row],[Unit_Price]]),MEDIAN(Sales_Fact[Unit_Price]),Sales_Fact[[#This Row],[Unit_Price]])</f>
        <v>253.87</v>
      </c>
      <c r="H1606" s="2">
        <f>IF(ISBLANK(Sales_Fact[[#This Row],[Discount]]),MEDIAN(Sales_Fact[Discount]),Sales_Fact[[#This Row],[Discount]])</f>
        <v>0.23</v>
      </c>
      <c r="I1606" t="s">
        <v>1868</v>
      </c>
      <c r="J1606" s="1">
        <f>Sales_Fact[[#This Row],[Quantity2]]*Sales_Fact[[#This Row],[Unit_Price3]]*(1-Sales_Fact[[#This Row],[Discount4]])</f>
        <v>390.95980000000003</v>
      </c>
      <c r="K1606" s="1">
        <f>Sales_Fact[[#This Row],[Quantity2]]*Sales_Fact[[#This Row],[Unit_Price3]]</f>
        <v>507.74</v>
      </c>
      <c r="L1606" s="1">
        <f>Sales_Fact[[#This Row],[Gross Amount]]*Sales_Fact[[#This Row],[Discount4]]</f>
        <v>116.78020000000001</v>
      </c>
      <c r="M1606" s="1" t="str">
        <f>IF(Sales_Fact[[#This Row],[Total_Amount5]]&gt;1000,"High Value","Standard")</f>
        <v>Standard</v>
      </c>
      <c r="N1606" s="1" t="str">
        <f>_xlfn.XLOOKUP(D1606,Product_Dim!$A$2:$A$101,Product_Dim!$B$2:$B$101,"Not Found")</f>
        <v>Gaming Mechanical Keyboard</v>
      </c>
      <c r="O1606" s="1" t="str">
        <f>_xlfn.XLOOKUP(D1606,Product_Dim!$A$2:$A$101,Product_Dim!$C$2:$C$101)</f>
        <v>Electronics</v>
      </c>
      <c r="P1606" s="1">
        <f>_xlfn.XLOOKUP(D1606,Product_Dim!$A$2:$A$101,Product_Dim!$H$2:$H$101)</f>
        <v>419.28</v>
      </c>
      <c r="Q1606" s="1" t="str">
        <f>_xlfn.XLOOKUP(C1606,'Customer_Dim'!$A$2:$A$501,'Customer_Dim'!$I$2:$I$501)</f>
        <v>Silver</v>
      </c>
      <c r="R1606" s="1" t="str">
        <f>_xlfn.XLOOKUP(C1606,'Customer_Dim'!$A$2:$A$501,'Customer_Dim'!$D$2:$D$501)</f>
        <v>Female</v>
      </c>
      <c r="S1606" s="1" t="str">
        <f>_xlfn.XLOOKUP(C1606,'Customer_Dim'!$A$2:$A$501,'Customer_Dim'!$L$2:$L$501)</f>
        <v>Young</v>
      </c>
      <c r="T1606" s="1" t="str">
        <f>_xlfn.XLOOKUP(E1606,Store_Dim!$A$2:$A$21,Store_Dim!$C$2:$C$21)</f>
        <v>East</v>
      </c>
      <c r="U1606" s="1" t="str">
        <f>_xlfn.XLOOKUP(E1606,Store_Dim!$A$2:$A$21,Store_Dim!$E$2:$E$21)</f>
        <v>Flagship</v>
      </c>
      <c r="V1606" s="1">
        <f>Table8[[#This Row],[Cost]]*Table8[[#This Row],[Quantity]]</f>
        <v>838.56</v>
      </c>
      <c r="W1606" s="1">
        <f>Table8[[#This Row],[Total_Amount]]-Table8[[#This Row],[Total Cost]]</f>
        <v>-447.60019999999992</v>
      </c>
    </row>
    <row r="1607" spans="1:23" hidden="1" x14ac:dyDescent="0.25">
      <c r="A1607" t="s">
        <v>3310</v>
      </c>
      <c r="B1607" s="3">
        <v>45807</v>
      </c>
      <c r="C1607" t="s">
        <v>1248</v>
      </c>
      <c r="D1607" t="s">
        <v>1821</v>
      </c>
      <c r="E1607" t="s">
        <v>1883</v>
      </c>
      <c r="F1607" s="4">
        <f>IF(ISBLANK(Sales_Fact[[#This Row],[Quantity]]),MEDIAN(Sales_Fact[Quantity]),Sales_Fact[[#This Row],[Quantity]])</f>
        <v>3</v>
      </c>
      <c r="G1607" s="1">
        <f>IF(ISBLANK(Sales_Fact[[#This Row],[Unit_Price]]),MEDIAN(Sales_Fact[Unit_Price]),Sales_Fact[[#This Row],[Unit_Price]])</f>
        <v>915.81</v>
      </c>
      <c r="H1607" s="2">
        <f>IF(ISBLANK(Sales_Fact[[#This Row],[Discount]]),MEDIAN(Sales_Fact[Discount]),Sales_Fact[[#This Row],[Discount]])</f>
        <v>0.17</v>
      </c>
      <c r="I1607" t="s">
        <v>1868</v>
      </c>
      <c r="J1607" s="1">
        <f>Sales_Fact[[#This Row],[Quantity2]]*Sales_Fact[[#This Row],[Unit_Price3]]*(1-Sales_Fact[[#This Row],[Discount4]])</f>
        <v>2280.3668999999995</v>
      </c>
      <c r="K1607" s="1">
        <f>Sales_Fact[[#This Row],[Quantity2]]*Sales_Fact[[#This Row],[Unit_Price3]]</f>
        <v>2747.43</v>
      </c>
      <c r="L1607" s="1">
        <f>Sales_Fact[[#This Row],[Gross Amount]]*Sales_Fact[[#This Row],[Discount4]]</f>
        <v>467.06310000000002</v>
      </c>
      <c r="M1607" s="1" t="str">
        <f>IF(Sales_Fact[[#This Row],[Total_Amount5]]&gt;1000,"High Value","Standard")</f>
        <v>High Value</v>
      </c>
      <c r="N1607" s="1" t="str">
        <f>_xlfn.XLOOKUP(D1607,Product_Dim!$A$2:$A$101,Product_Dim!$B$2:$B$101,"Not Found")</f>
        <v>Gaming Mouse Pad XL</v>
      </c>
      <c r="O1607" s="1" t="str">
        <f>_xlfn.XLOOKUP(D1607,Product_Dim!$A$2:$A$101,Product_Dim!$C$2:$C$101)</f>
        <v>Electronics</v>
      </c>
      <c r="P1607" s="1">
        <f>_xlfn.XLOOKUP(D1607,Product_Dim!$A$2:$A$101,Product_Dim!$H$2:$H$101)</f>
        <v>340.14</v>
      </c>
      <c r="Q1607" s="1" t="str">
        <f>_xlfn.XLOOKUP(C1607,'Customer_Dim'!$A$2:$A$501,'Customer_Dim'!$I$2:$I$501)</f>
        <v>Platinum</v>
      </c>
      <c r="R1607" s="1" t="str">
        <f>_xlfn.XLOOKUP(C1607,'Customer_Dim'!$A$2:$A$501,'Customer_Dim'!$D$2:$D$501)</f>
        <v>Female</v>
      </c>
      <c r="S1607" s="1" t="str">
        <f>_xlfn.XLOOKUP(C1607,'Customer_Dim'!$A$2:$A$501,'Customer_Dim'!$L$2:$L$501)</f>
        <v>Senior</v>
      </c>
      <c r="T1607" s="1" t="str">
        <f>_xlfn.XLOOKUP(E1607,Store_Dim!$A$2:$A$21,Store_Dim!$C$2:$C$21)</f>
        <v>North</v>
      </c>
      <c r="U1607" s="1" t="str">
        <f>_xlfn.XLOOKUP(E1607,Store_Dim!$A$2:$A$21,Store_Dim!$E$2:$E$21)</f>
        <v>Flagship</v>
      </c>
      <c r="V1607" s="1">
        <f>Table8[[#This Row],[Cost]]*Table8[[#This Row],[Quantity]]</f>
        <v>1020.42</v>
      </c>
      <c r="W1607" s="1">
        <f>Table8[[#This Row],[Total_Amount]]-Table8[[#This Row],[Total Cost]]</f>
        <v>1259.9468999999995</v>
      </c>
    </row>
    <row r="1608" spans="1:23" x14ac:dyDescent="0.25">
      <c r="A1608" t="s">
        <v>2013</v>
      </c>
      <c r="B1608" s="3">
        <v>45347</v>
      </c>
      <c r="C1608" t="s">
        <v>1248</v>
      </c>
      <c r="D1608" t="s">
        <v>1833</v>
      </c>
      <c r="E1608" t="s">
        <v>1890</v>
      </c>
      <c r="F1608" s="4">
        <f>IF(ISBLANK(Sales_Fact[[#This Row],[Quantity]]),MEDIAN(Sales_Fact[Quantity]),Sales_Fact[[#This Row],[Quantity]])</f>
        <v>3</v>
      </c>
      <c r="G1608" s="21">
        <f>IF(ISBLANK(Sales_Fact[[#This Row],[Unit_Price]]),MEDIAN(Sales_Fact[Unit_Price]),Sales_Fact[[#This Row],[Unit_Price]])</f>
        <v>779.5</v>
      </c>
      <c r="H1608" s="2">
        <f>IF(ISBLANK(Sales_Fact[[#This Row],[Discount]]),MEDIAN(Sales_Fact[Discount]),Sales_Fact[[#This Row],[Discount]])</f>
        <v>0.02</v>
      </c>
      <c r="I1608" t="s">
        <v>1861</v>
      </c>
      <c r="J1608" s="21">
        <f>Sales_Fact[[#This Row],[Quantity2]]*Sales_Fact[[#This Row],[Unit_Price3]]*(1-Sales_Fact[[#This Row],[Discount4]])</f>
        <v>2291.73</v>
      </c>
      <c r="K1608" s="21">
        <f>Sales_Fact[[#This Row],[Quantity2]]*Sales_Fact[[#This Row],[Unit_Price3]]</f>
        <v>2338.5</v>
      </c>
      <c r="L1608" s="21">
        <f>Sales_Fact[[#This Row],[Gross Amount]]*Sales_Fact[[#This Row],[Discount4]]</f>
        <v>46.77</v>
      </c>
      <c r="M1608" s="1" t="str">
        <f>IF(Sales_Fact[[#This Row],[Total_Amount5]]&gt;1000,"High Value","Standard")</f>
        <v>High Value</v>
      </c>
      <c r="N1608" s="1" t="str">
        <f>_xlfn.XLOOKUP(D1608,Product_Dim!$A$2:$A$101,Product_Dim!$B$2:$B$101,"Not Found")</f>
        <v>Vitamin E Body Lotion</v>
      </c>
      <c r="O1608" s="1" t="str">
        <f>_xlfn.XLOOKUP(D1608,Product_Dim!$A$2:$A$101,Product_Dim!$C$2:$C$101)</f>
        <v>Beauty</v>
      </c>
      <c r="P1608" s="1">
        <f>_xlfn.XLOOKUP(D1608,Product_Dim!$A$2:$A$101,Product_Dim!$H$2:$H$101)</f>
        <v>358.47</v>
      </c>
      <c r="Q1608" s="1" t="str">
        <f>_xlfn.XLOOKUP(C1608,'Customer_Dim'!$A$2:$A$501,'Customer_Dim'!$I$2:$I$501)</f>
        <v>Platinum</v>
      </c>
      <c r="R1608" s="1" t="str">
        <f>_xlfn.XLOOKUP(C1608,'Customer_Dim'!$A$2:$A$501,'Customer_Dim'!$D$2:$D$501)</f>
        <v>Female</v>
      </c>
      <c r="S1608" s="1" t="str">
        <f>_xlfn.XLOOKUP(C1608,'Customer_Dim'!$A$2:$A$501,'Customer_Dim'!$L$2:$L$501)</f>
        <v>Senior</v>
      </c>
      <c r="T1608" s="1" t="str">
        <f>_xlfn.XLOOKUP(E1608,Store_Dim!$A$2:$A$21,Store_Dim!$C$2:$C$21)</f>
        <v>South</v>
      </c>
      <c r="U1608" s="1" t="str">
        <f>_xlfn.XLOOKUP(E1608,Store_Dim!$A$2:$A$21,Store_Dim!$E$2:$E$21)</f>
        <v>Flagship</v>
      </c>
      <c r="V1608" s="21">
        <f>Table8[[#This Row],[Cost]]*Table8[[#This Row],[Quantity]]</f>
        <v>1075.4100000000001</v>
      </c>
      <c r="W1608" s="21">
        <f>Table8[[#This Row],[Total_Amount]]-Table8[[#This Row],[Total Cost]]</f>
        <v>1216.32</v>
      </c>
    </row>
    <row r="1609" spans="1:23" hidden="1" x14ac:dyDescent="0.25">
      <c r="A1609" t="s">
        <v>1914</v>
      </c>
      <c r="B1609" s="3">
        <v>45597</v>
      </c>
      <c r="C1609" t="s">
        <v>1250</v>
      </c>
      <c r="D1609" t="s">
        <v>1776</v>
      </c>
      <c r="E1609" t="s">
        <v>1866</v>
      </c>
      <c r="F1609" s="4">
        <f>IF(ISBLANK(Sales_Fact[[#This Row],[Quantity]]),MEDIAN(Sales_Fact[Quantity]),Sales_Fact[[#This Row],[Quantity]])</f>
        <v>2</v>
      </c>
      <c r="G1609" s="1">
        <f>IF(ISBLANK(Sales_Fact[[#This Row],[Unit_Price]]),MEDIAN(Sales_Fact[Unit_Price]),Sales_Fact[[#This Row],[Unit_Price]])</f>
        <v>780.57</v>
      </c>
      <c r="H1609" s="2">
        <f>IF(ISBLANK(Sales_Fact[[#This Row],[Discount]]),MEDIAN(Sales_Fact[Discount]),Sales_Fact[[#This Row],[Discount]])</f>
        <v>0.26</v>
      </c>
      <c r="I1609" t="s">
        <v>1861</v>
      </c>
      <c r="J1609" s="1">
        <f>Sales_Fact[[#This Row],[Quantity2]]*Sales_Fact[[#This Row],[Unit_Price3]]*(1-Sales_Fact[[#This Row],[Discount4]])</f>
        <v>1155.2436</v>
      </c>
      <c r="K1609" s="1">
        <f>Sales_Fact[[#This Row],[Quantity2]]*Sales_Fact[[#This Row],[Unit_Price3]]</f>
        <v>1561.14</v>
      </c>
      <c r="L1609" s="1">
        <f>Sales_Fact[[#This Row],[Gross Amount]]*Sales_Fact[[#This Row],[Discount4]]</f>
        <v>405.89640000000003</v>
      </c>
      <c r="M1609" s="1" t="str">
        <f>IF(Sales_Fact[[#This Row],[Total_Amount5]]&gt;1000,"High Value","Standard")</f>
        <v>High Value</v>
      </c>
      <c r="N1609" s="1" t="str">
        <f>_xlfn.XLOOKUP(D1609,Product_Dim!$A$2:$A$101,Product_Dim!$B$2:$B$101,"Not Found")</f>
        <v>Women's Ankle Boots</v>
      </c>
      <c r="O1609" s="1" t="str">
        <f>_xlfn.XLOOKUP(D1609,Product_Dim!$A$2:$A$101,Product_Dim!$C$2:$C$101)</f>
        <v>Clothing</v>
      </c>
      <c r="P1609" s="1">
        <f>_xlfn.XLOOKUP(D1609,Product_Dim!$A$2:$A$101,Product_Dim!$H$2:$H$101)</f>
        <v>158.13999999999999</v>
      </c>
      <c r="Q1609" s="1" t="str">
        <f>_xlfn.XLOOKUP(C1609,'Customer_Dim'!$A$2:$A$501,'Customer_Dim'!$I$2:$I$501)</f>
        <v>Bronze</v>
      </c>
      <c r="R1609" s="1" t="str">
        <f>_xlfn.XLOOKUP(C1609,'Customer_Dim'!$A$2:$A$501,'Customer_Dim'!$D$2:$D$501)</f>
        <v>Male</v>
      </c>
      <c r="S1609" s="1" t="str">
        <f>_xlfn.XLOOKUP(C1609,'Customer_Dim'!$A$2:$A$501,'Customer_Dim'!$L$2:$L$501)</f>
        <v>Senior</v>
      </c>
      <c r="T1609" s="1" t="str">
        <f>_xlfn.XLOOKUP(E1609,Store_Dim!$A$2:$A$21,Store_Dim!$C$2:$C$21)</f>
        <v>West</v>
      </c>
      <c r="U1609" s="1" t="str">
        <f>_xlfn.XLOOKUP(E1609,Store_Dim!$A$2:$A$21,Store_Dim!$E$2:$E$21)</f>
        <v>Online</v>
      </c>
      <c r="V1609" s="1">
        <f>Table8[[#This Row],[Cost]]*Table8[[#This Row],[Quantity]]</f>
        <v>316.27999999999997</v>
      </c>
      <c r="W1609" s="1">
        <f>Table8[[#This Row],[Total_Amount]]-Table8[[#This Row],[Total Cost]]</f>
        <v>838.96360000000004</v>
      </c>
    </row>
    <row r="1610" spans="1:23" hidden="1" x14ac:dyDescent="0.25">
      <c r="A1610" t="s">
        <v>2304</v>
      </c>
      <c r="B1610" s="3">
        <v>45942</v>
      </c>
      <c r="C1610" t="s">
        <v>1250</v>
      </c>
      <c r="D1610" t="s">
        <v>1737</v>
      </c>
      <c r="E1610" t="s">
        <v>1881</v>
      </c>
      <c r="F1610" s="4">
        <f>IF(ISBLANK(Sales_Fact[[#This Row],[Quantity]]),MEDIAN(Sales_Fact[Quantity]),Sales_Fact[[#This Row],[Quantity]])</f>
        <v>1</v>
      </c>
      <c r="G1610" s="1">
        <f>IF(ISBLANK(Sales_Fact[[#This Row],[Unit_Price]]),MEDIAN(Sales_Fact[Unit_Price]),Sales_Fact[[#This Row],[Unit_Price]])</f>
        <v>511.35</v>
      </c>
      <c r="H1610" s="2">
        <f>IF(ISBLANK(Sales_Fact[[#This Row],[Discount]]),MEDIAN(Sales_Fact[Discount]),Sales_Fact[[#This Row],[Discount]])</f>
        <v>0</v>
      </c>
      <c r="I1610" t="s">
        <v>1861</v>
      </c>
      <c r="J1610" s="1">
        <f>Sales_Fact[[#This Row],[Quantity2]]*Sales_Fact[[#This Row],[Unit_Price3]]*(1-Sales_Fact[[#This Row],[Discount4]])</f>
        <v>511.35</v>
      </c>
      <c r="K1610" s="1">
        <f>Sales_Fact[[#This Row],[Quantity2]]*Sales_Fact[[#This Row],[Unit_Price3]]</f>
        <v>511.35</v>
      </c>
      <c r="L1610" s="1">
        <f>Sales_Fact[[#This Row],[Gross Amount]]*Sales_Fact[[#This Row],[Discount4]]</f>
        <v>0</v>
      </c>
      <c r="M1610" s="1" t="str">
        <f>IF(Sales_Fact[[#This Row],[Total_Amount5]]&gt;1000,"High Value","Standard")</f>
        <v>Standard</v>
      </c>
      <c r="N1610" s="1" t="str">
        <f>_xlfn.XLOOKUP(D1610,Product_Dim!$A$2:$A$101,Product_Dim!$B$2:$B$101,"Not Found")</f>
        <v>Laptop Cooling Pad</v>
      </c>
      <c r="O1610" s="1" t="str">
        <f>_xlfn.XLOOKUP(D1610,Product_Dim!$A$2:$A$101,Product_Dim!$C$2:$C$101)</f>
        <v>Electronics</v>
      </c>
      <c r="P1610" s="1">
        <f>_xlfn.XLOOKUP(D1610,Product_Dim!$A$2:$A$101,Product_Dim!$H$2:$H$101)</f>
        <v>86.42</v>
      </c>
      <c r="Q1610" s="1" t="str">
        <f>_xlfn.XLOOKUP(C1610,'Customer_Dim'!$A$2:$A$501,'Customer_Dim'!$I$2:$I$501)</f>
        <v>Bronze</v>
      </c>
      <c r="R1610" s="1" t="str">
        <f>_xlfn.XLOOKUP(C1610,'Customer_Dim'!$A$2:$A$501,'Customer_Dim'!$D$2:$D$501)</f>
        <v>Male</v>
      </c>
      <c r="S1610" s="1" t="str">
        <f>_xlfn.XLOOKUP(C1610,'Customer_Dim'!$A$2:$A$501,'Customer_Dim'!$L$2:$L$501)</f>
        <v>Senior</v>
      </c>
      <c r="T1610" s="1" t="str">
        <f>_xlfn.XLOOKUP(E1610,Store_Dim!$A$2:$A$21,Store_Dim!$C$2:$C$21)</f>
        <v>South</v>
      </c>
      <c r="U1610" s="1" t="str">
        <f>_xlfn.XLOOKUP(E1610,Store_Dim!$A$2:$A$21,Store_Dim!$E$2:$E$21)</f>
        <v>Outlet</v>
      </c>
      <c r="V1610" s="1">
        <f>Table8[[#This Row],[Cost]]*Table8[[#This Row],[Quantity]]</f>
        <v>86.42</v>
      </c>
      <c r="W1610" s="1">
        <f>Table8[[#This Row],[Total_Amount]]-Table8[[#This Row],[Total Cost]]</f>
        <v>424.93</v>
      </c>
    </row>
    <row r="1611" spans="1:23" hidden="1" x14ac:dyDescent="0.25">
      <c r="A1611" t="s">
        <v>3604</v>
      </c>
      <c r="B1611" s="3">
        <v>45394</v>
      </c>
      <c r="C1611" t="s">
        <v>1253</v>
      </c>
      <c r="D1611" t="s">
        <v>1782</v>
      </c>
      <c r="E1611" t="s">
        <v>1899</v>
      </c>
      <c r="F1611" s="4">
        <f>IF(ISBLANK(Sales_Fact[[#This Row],[Quantity]]),MEDIAN(Sales_Fact[Quantity]),Sales_Fact[[#This Row],[Quantity]])</f>
        <v>4</v>
      </c>
      <c r="G1611" s="1">
        <f>IF(ISBLANK(Sales_Fact[[#This Row],[Unit_Price]]),MEDIAN(Sales_Fact[Unit_Price]),Sales_Fact[[#This Row],[Unit_Price]])</f>
        <v>44.07</v>
      </c>
      <c r="H1611" s="2">
        <f>IF(ISBLANK(Sales_Fact[[#This Row],[Discount]]),MEDIAN(Sales_Fact[Discount]),Sales_Fact[[#This Row],[Discount]])</f>
        <v>0.28999999999999998</v>
      </c>
      <c r="I1611" t="s">
        <v>1868</v>
      </c>
      <c r="J1611" s="1">
        <f>Sales_Fact[[#This Row],[Quantity2]]*Sales_Fact[[#This Row],[Unit_Price3]]*(1-Sales_Fact[[#This Row],[Discount4]])</f>
        <v>125.1588</v>
      </c>
      <c r="K1611" s="1">
        <f>Sales_Fact[[#This Row],[Quantity2]]*Sales_Fact[[#This Row],[Unit_Price3]]</f>
        <v>176.28</v>
      </c>
      <c r="L1611" s="1">
        <f>Sales_Fact[[#This Row],[Gross Amount]]*Sales_Fact[[#This Row],[Discount4]]</f>
        <v>51.121199999999995</v>
      </c>
      <c r="M1611" s="1" t="str">
        <f>IF(Sales_Fact[[#This Row],[Total_Amount5]]&gt;1000,"High Value","Standard")</f>
        <v>Standard</v>
      </c>
      <c r="N1611" s="1" t="str">
        <f>_xlfn.XLOOKUP(D1611,Product_Dim!$A$2:$A$101,Product_Dim!$B$2:$B$101,"Not Found")</f>
        <v>WiFi Mesh Router</v>
      </c>
      <c r="O1611" s="1" t="str">
        <f>_xlfn.XLOOKUP(D1611,Product_Dim!$A$2:$A$101,Product_Dim!$C$2:$C$101)</f>
        <v>Electronics</v>
      </c>
      <c r="P1611" s="1">
        <f>_xlfn.XLOOKUP(D1611,Product_Dim!$A$2:$A$101,Product_Dim!$H$2:$H$101)</f>
        <v>480.9</v>
      </c>
      <c r="Q1611" s="1" t="str">
        <f>_xlfn.XLOOKUP(C1611,'Customer_Dim'!$A$2:$A$501,'Customer_Dim'!$I$2:$I$501)</f>
        <v>Bronze</v>
      </c>
      <c r="R1611" s="1" t="str">
        <f>_xlfn.XLOOKUP(C1611,'Customer_Dim'!$A$2:$A$501,'Customer_Dim'!$D$2:$D$501)</f>
        <v>Male</v>
      </c>
      <c r="S1611" s="1" t="str">
        <f>_xlfn.XLOOKUP(C1611,'Customer_Dim'!$A$2:$A$501,'Customer_Dim'!$L$2:$L$501)</f>
        <v>Young</v>
      </c>
      <c r="T1611" s="1" t="str">
        <f>_xlfn.XLOOKUP(E1611,Store_Dim!$A$2:$A$21,Store_Dim!$C$2:$C$21)</f>
        <v>East</v>
      </c>
      <c r="U1611" s="1" t="str">
        <f>_xlfn.XLOOKUP(E1611,Store_Dim!$A$2:$A$21,Store_Dim!$E$2:$E$21)</f>
        <v>Flagship</v>
      </c>
      <c r="V1611" s="1">
        <f>Table8[[#This Row],[Cost]]*Table8[[#This Row],[Quantity]]</f>
        <v>1923.6</v>
      </c>
      <c r="W1611" s="1">
        <f>Table8[[#This Row],[Total_Amount]]-Table8[[#This Row],[Total Cost]]</f>
        <v>-1798.4412</v>
      </c>
    </row>
    <row r="1612" spans="1:23" hidden="1" x14ac:dyDescent="0.25">
      <c r="A1612" t="s">
        <v>2357</v>
      </c>
      <c r="B1612" s="3">
        <v>45688</v>
      </c>
      <c r="C1612" t="s">
        <v>1253</v>
      </c>
      <c r="D1612" t="s">
        <v>1662</v>
      </c>
      <c r="E1612" t="s">
        <v>1896</v>
      </c>
      <c r="F1612" s="4">
        <f>IF(ISBLANK(Sales_Fact[[#This Row],[Quantity]]),MEDIAN(Sales_Fact[Quantity]),Sales_Fact[[#This Row],[Quantity]])</f>
        <v>2</v>
      </c>
      <c r="G1612" s="1">
        <f>IF(ISBLANK(Sales_Fact[[#This Row],[Unit_Price]]),MEDIAN(Sales_Fact[Unit_Price]),Sales_Fact[[#This Row],[Unit_Price]])</f>
        <v>895.92</v>
      </c>
      <c r="H1612" s="2">
        <f>IF(ISBLANK(Sales_Fact[[#This Row],[Discount]]),MEDIAN(Sales_Fact[Discount]),Sales_Fact[[#This Row],[Discount]])</f>
        <v>0.15</v>
      </c>
      <c r="I1612" t="s">
        <v>1864</v>
      </c>
      <c r="J1612" s="1">
        <f>Sales_Fact[[#This Row],[Quantity2]]*Sales_Fact[[#This Row],[Unit_Price3]]*(1-Sales_Fact[[#This Row],[Discount4]])</f>
        <v>1523.0639999999999</v>
      </c>
      <c r="K1612" s="1">
        <f>Sales_Fact[[#This Row],[Quantity2]]*Sales_Fact[[#This Row],[Unit_Price3]]</f>
        <v>1791.84</v>
      </c>
      <c r="L1612" s="1">
        <f>Sales_Fact[[#This Row],[Gross Amount]]*Sales_Fact[[#This Row],[Discount4]]</f>
        <v>268.77599999999995</v>
      </c>
      <c r="M1612" s="1" t="str">
        <f>IF(Sales_Fact[[#This Row],[Total_Amount5]]&gt;1000,"High Value","Standard")</f>
        <v>High Value</v>
      </c>
      <c r="N1612" s="1" t="str">
        <f>_xlfn.XLOOKUP(D1612,Product_Dim!$A$2:$A$101,Product_Dim!$B$2:$B$101,"Not Found")</f>
        <v>Men's Casual Sneakers</v>
      </c>
      <c r="O1612" s="1" t="str">
        <f>_xlfn.XLOOKUP(D1612,Product_Dim!$A$2:$A$101,Product_Dim!$C$2:$C$101)</f>
        <v>Clothing</v>
      </c>
      <c r="P1612" s="1">
        <f>_xlfn.XLOOKUP(D1612,Product_Dim!$A$2:$A$101,Product_Dim!$H$2:$H$101)</f>
        <v>353.47</v>
      </c>
      <c r="Q1612" s="1" t="str">
        <f>_xlfn.XLOOKUP(C1612,'Customer_Dim'!$A$2:$A$501,'Customer_Dim'!$I$2:$I$501)</f>
        <v>Bronze</v>
      </c>
      <c r="R1612" s="1" t="str">
        <f>_xlfn.XLOOKUP(C1612,'Customer_Dim'!$A$2:$A$501,'Customer_Dim'!$D$2:$D$501)</f>
        <v>Male</v>
      </c>
      <c r="S1612" s="1" t="str">
        <f>_xlfn.XLOOKUP(C1612,'Customer_Dim'!$A$2:$A$501,'Customer_Dim'!$L$2:$L$501)</f>
        <v>Young</v>
      </c>
      <c r="T1612" s="1" t="str">
        <f>_xlfn.XLOOKUP(E1612,Store_Dim!$A$2:$A$21,Store_Dim!$C$2:$C$21)</f>
        <v>East</v>
      </c>
      <c r="U1612" s="1" t="str">
        <f>_xlfn.XLOOKUP(E1612,Store_Dim!$A$2:$A$21,Store_Dim!$E$2:$E$21)</f>
        <v>Flagship</v>
      </c>
      <c r="V1612" s="1">
        <f>Table8[[#This Row],[Cost]]*Table8[[#This Row],[Quantity]]</f>
        <v>706.94</v>
      </c>
      <c r="W1612" s="1">
        <f>Table8[[#This Row],[Total_Amount]]-Table8[[#This Row],[Total Cost]]</f>
        <v>816.1239999999998</v>
      </c>
    </row>
    <row r="1613" spans="1:23" x14ac:dyDescent="0.25">
      <c r="A1613" t="s">
        <v>2027</v>
      </c>
      <c r="B1613" s="3">
        <v>45573</v>
      </c>
      <c r="C1613" t="s">
        <v>1253</v>
      </c>
      <c r="D1613" t="s">
        <v>1749</v>
      </c>
      <c r="E1613" t="s">
        <v>1913</v>
      </c>
      <c r="F1613" s="4">
        <f>IF(ISBLANK(Sales_Fact[[#This Row],[Quantity]]),MEDIAN(Sales_Fact[Quantity]),Sales_Fact[[#This Row],[Quantity]])</f>
        <v>4</v>
      </c>
      <c r="G1613" s="21">
        <f>IF(ISBLANK(Sales_Fact[[#This Row],[Unit_Price]]),MEDIAN(Sales_Fact[Unit_Price]),Sales_Fact[[#This Row],[Unit_Price]])</f>
        <v>456.32</v>
      </c>
      <c r="H1613" s="2">
        <f>IF(ISBLANK(Sales_Fact[[#This Row],[Discount]]),MEDIAN(Sales_Fact[Discount]),Sales_Fact[[#This Row],[Discount]])</f>
        <v>0.22</v>
      </c>
      <c r="I1613" t="s">
        <v>1868</v>
      </c>
      <c r="J1613" s="21">
        <f>Sales_Fact[[#This Row],[Quantity2]]*Sales_Fact[[#This Row],[Unit_Price3]]*(1-Sales_Fact[[#This Row],[Discount4]])</f>
        <v>1423.7184</v>
      </c>
      <c r="K1613" s="21">
        <f>Sales_Fact[[#This Row],[Quantity2]]*Sales_Fact[[#This Row],[Unit_Price3]]</f>
        <v>1825.28</v>
      </c>
      <c r="L1613" s="21">
        <f>Sales_Fact[[#This Row],[Gross Amount]]*Sales_Fact[[#This Row],[Discount4]]</f>
        <v>401.5616</v>
      </c>
      <c r="M1613" s="1" t="str">
        <f>IF(Sales_Fact[[#This Row],[Total_Amount5]]&gt;1000,"High Value","Standard")</f>
        <v>High Value</v>
      </c>
      <c r="N1613" s="1" t="str">
        <f>_xlfn.XLOOKUP(D1613,Product_Dim!$A$2:$A$101,Product_Dim!$B$2:$B$101,"Not Found")</f>
        <v>Women's Hair Dryer Brush</v>
      </c>
      <c r="O1613" s="1" t="str">
        <f>_xlfn.XLOOKUP(D1613,Product_Dim!$A$2:$A$101,Product_Dim!$C$2:$C$101)</f>
        <v>Beauty</v>
      </c>
      <c r="P1613" s="1">
        <f>_xlfn.XLOOKUP(D1613,Product_Dim!$A$2:$A$101,Product_Dim!$H$2:$H$101)</f>
        <v>340.39</v>
      </c>
      <c r="Q1613" s="1" t="str">
        <f>_xlfn.XLOOKUP(C1613,'Customer_Dim'!$A$2:$A$501,'Customer_Dim'!$I$2:$I$501)</f>
        <v>Bronze</v>
      </c>
      <c r="R1613" s="1" t="str">
        <f>_xlfn.XLOOKUP(C1613,'Customer_Dim'!$A$2:$A$501,'Customer_Dim'!$D$2:$D$501)</f>
        <v>Male</v>
      </c>
      <c r="S1613" s="1" t="str">
        <f>_xlfn.XLOOKUP(C1613,'Customer_Dim'!$A$2:$A$501,'Customer_Dim'!$L$2:$L$501)</f>
        <v>Young</v>
      </c>
      <c r="T1613" s="1" t="str">
        <f>_xlfn.XLOOKUP(E1613,Store_Dim!$A$2:$A$21,Store_Dim!$C$2:$C$21)</f>
        <v>North</v>
      </c>
      <c r="U1613" s="1" t="str">
        <f>_xlfn.XLOOKUP(E1613,Store_Dim!$A$2:$A$21,Store_Dim!$E$2:$E$21)</f>
        <v>Online</v>
      </c>
      <c r="V1613" s="21">
        <f>Table8[[#This Row],[Cost]]*Table8[[#This Row],[Quantity]]</f>
        <v>1361.56</v>
      </c>
      <c r="W1613" s="21">
        <f>Table8[[#This Row],[Total_Amount]]-Table8[[#This Row],[Total Cost]]</f>
        <v>62.158400000000029</v>
      </c>
    </row>
    <row r="1614" spans="1:23" hidden="1" x14ac:dyDescent="0.25">
      <c r="A1614" t="s">
        <v>2891</v>
      </c>
      <c r="B1614" s="3">
        <v>45542</v>
      </c>
      <c r="C1614" t="s">
        <v>1253</v>
      </c>
      <c r="D1614" t="s">
        <v>1623</v>
      </c>
      <c r="E1614" t="s">
        <v>1883</v>
      </c>
      <c r="F1614" s="4">
        <f>IF(ISBLANK(Sales_Fact[[#This Row],[Quantity]]),MEDIAN(Sales_Fact[Quantity]),Sales_Fact[[#This Row],[Quantity]])</f>
        <v>1</v>
      </c>
      <c r="G1614" s="1">
        <f>IF(ISBLANK(Sales_Fact[[#This Row],[Unit_Price]]),MEDIAN(Sales_Fact[Unit_Price]),Sales_Fact[[#This Row],[Unit_Price]])</f>
        <v>905.5</v>
      </c>
      <c r="H1614" s="2">
        <f>IF(ISBLANK(Sales_Fact[[#This Row],[Discount]]),MEDIAN(Sales_Fact[Discount]),Sales_Fact[[#This Row],[Discount]])</f>
        <v>0.28999999999999998</v>
      </c>
      <c r="I1614" t="s">
        <v>1864</v>
      </c>
      <c r="J1614" s="1">
        <f>Sales_Fact[[#This Row],[Quantity2]]*Sales_Fact[[#This Row],[Unit_Price3]]*(1-Sales_Fact[[#This Row],[Discount4]])</f>
        <v>642.90499999999997</v>
      </c>
      <c r="K1614" s="1">
        <f>Sales_Fact[[#This Row],[Quantity2]]*Sales_Fact[[#This Row],[Unit_Price3]]</f>
        <v>905.5</v>
      </c>
      <c r="L1614" s="1">
        <f>Sales_Fact[[#This Row],[Gross Amount]]*Sales_Fact[[#This Row],[Discount4]]</f>
        <v>262.59499999999997</v>
      </c>
      <c r="M1614" s="1" t="str">
        <f>IF(Sales_Fact[[#This Row],[Total_Amount5]]&gt;1000,"High Value","Standard")</f>
        <v>Standard</v>
      </c>
      <c r="N1614" s="1" t="str">
        <f>_xlfn.XLOOKUP(D1614,Product_Dim!$A$2:$A$101,Product_Dim!$B$2:$B$101,"Not Found")</f>
        <v>Foldable Camping Chair</v>
      </c>
      <c r="O1614" s="1" t="str">
        <f>_xlfn.XLOOKUP(D1614,Product_Dim!$A$2:$A$101,Product_Dim!$C$2:$C$101)</f>
        <v>Sports</v>
      </c>
      <c r="P1614" s="1">
        <f>_xlfn.XLOOKUP(D1614,Product_Dim!$A$2:$A$101,Product_Dim!$H$2:$H$101)</f>
        <v>166.06</v>
      </c>
      <c r="Q1614" s="1" t="str">
        <f>_xlfn.XLOOKUP(C1614,'Customer_Dim'!$A$2:$A$501,'Customer_Dim'!$I$2:$I$501)</f>
        <v>Bronze</v>
      </c>
      <c r="R1614" s="1" t="str">
        <f>_xlfn.XLOOKUP(C1614,'Customer_Dim'!$A$2:$A$501,'Customer_Dim'!$D$2:$D$501)</f>
        <v>Male</v>
      </c>
      <c r="S1614" s="1" t="str">
        <f>_xlfn.XLOOKUP(C1614,'Customer_Dim'!$A$2:$A$501,'Customer_Dim'!$L$2:$L$501)</f>
        <v>Young</v>
      </c>
      <c r="T1614" s="1" t="str">
        <f>_xlfn.XLOOKUP(E1614,Store_Dim!$A$2:$A$21,Store_Dim!$C$2:$C$21)</f>
        <v>North</v>
      </c>
      <c r="U1614" s="1" t="str">
        <f>_xlfn.XLOOKUP(E1614,Store_Dim!$A$2:$A$21,Store_Dim!$E$2:$E$21)</f>
        <v>Flagship</v>
      </c>
      <c r="V1614" s="1">
        <f>Table8[[#This Row],[Cost]]*Table8[[#This Row],[Quantity]]</f>
        <v>166.06</v>
      </c>
      <c r="W1614" s="1">
        <f>Table8[[#This Row],[Total_Amount]]-Table8[[#This Row],[Total Cost]]</f>
        <v>476.84499999999997</v>
      </c>
    </row>
    <row r="1615" spans="1:23" x14ac:dyDescent="0.25">
      <c r="A1615" t="s">
        <v>3241</v>
      </c>
      <c r="B1615" s="3">
        <v>45894</v>
      </c>
      <c r="C1615" t="s">
        <v>1256</v>
      </c>
      <c r="D1615" t="s">
        <v>1833</v>
      </c>
      <c r="E1615" t="s">
        <v>1888</v>
      </c>
      <c r="F1615" s="4">
        <f>IF(ISBLANK(Sales_Fact[[#This Row],[Quantity]]),MEDIAN(Sales_Fact[Quantity]),Sales_Fact[[#This Row],[Quantity]])</f>
        <v>3</v>
      </c>
      <c r="G1615" s="21">
        <f>IF(ISBLANK(Sales_Fact[[#This Row],[Unit_Price]]),MEDIAN(Sales_Fact[Unit_Price]),Sales_Fact[[#This Row],[Unit_Price]])</f>
        <v>63.19</v>
      </c>
      <c r="H1615" s="2">
        <f>IF(ISBLANK(Sales_Fact[[#This Row],[Discount]]),MEDIAN(Sales_Fact[Discount]),Sales_Fact[[#This Row],[Discount]])</f>
        <v>0.08</v>
      </c>
      <c r="I1615" t="s">
        <v>1868</v>
      </c>
      <c r="J1615" s="21">
        <f>Sales_Fact[[#This Row],[Quantity2]]*Sales_Fact[[#This Row],[Unit_Price3]]*(1-Sales_Fact[[#This Row],[Discount4]])</f>
        <v>174.40440000000001</v>
      </c>
      <c r="K1615" s="21">
        <f>Sales_Fact[[#This Row],[Quantity2]]*Sales_Fact[[#This Row],[Unit_Price3]]</f>
        <v>189.57</v>
      </c>
      <c r="L1615" s="21">
        <f>Sales_Fact[[#This Row],[Gross Amount]]*Sales_Fact[[#This Row],[Discount4]]</f>
        <v>15.1656</v>
      </c>
      <c r="M1615" s="1" t="str">
        <f>IF(Sales_Fact[[#This Row],[Total_Amount5]]&gt;1000,"High Value","Standard")</f>
        <v>Standard</v>
      </c>
      <c r="N1615" s="1" t="str">
        <f>_xlfn.XLOOKUP(D1615,Product_Dim!$A$2:$A$101,Product_Dim!$B$2:$B$101,"Not Found")</f>
        <v>Vitamin E Body Lotion</v>
      </c>
      <c r="O1615" s="1" t="str">
        <f>_xlfn.XLOOKUP(D1615,Product_Dim!$A$2:$A$101,Product_Dim!$C$2:$C$101)</f>
        <v>Beauty</v>
      </c>
      <c r="P1615" s="1">
        <f>_xlfn.XLOOKUP(D1615,Product_Dim!$A$2:$A$101,Product_Dim!$H$2:$H$101)</f>
        <v>358.47</v>
      </c>
      <c r="Q1615" s="1" t="str">
        <f>_xlfn.XLOOKUP(C1615,'Customer_Dim'!$A$2:$A$501,'Customer_Dim'!$I$2:$I$501)</f>
        <v>Platinum</v>
      </c>
      <c r="R1615" s="1" t="str">
        <f>_xlfn.XLOOKUP(C1615,'Customer_Dim'!$A$2:$A$501,'Customer_Dim'!$D$2:$D$501)</f>
        <v>Female</v>
      </c>
      <c r="S1615" s="1" t="str">
        <f>_xlfn.XLOOKUP(C1615,'Customer_Dim'!$A$2:$A$501,'Customer_Dim'!$L$2:$L$501)</f>
        <v>Senior</v>
      </c>
      <c r="T1615" s="1" t="str">
        <f>_xlfn.XLOOKUP(E1615,Store_Dim!$A$2:$A$21,Store_Dim!$C$2:$C$21)</f>
        <v>North</v>
      </c>
      <c r="U1615" s="1" t="str">
        <f>_xlfn.XLOOKUP(E1615,Store_Dim!$A$2:$A$21,Store_Dim!$E$2:$E$21)</f>
        <v>Flagship</v>
      </c>
      <c r="V1615" s="21">
        <f>Table8[[#This Row],[Cost]]*Table8[[#This Row],[Quantity]]</f>
        <v>1075.4100000000001</v>
      </c>
      <c r="W1615" s="21">
        <f>Table8[[#This Row],[Total_Amount]]-Table8[[#This Row],[Total Cost]]</f>
        <v>-901.00560000000007</v>
      </c>
    </row>
    <row r="1616" spans="1:23" hidden="1" x14ac:dyDescent="0.25">
      <c r="A1616" t="s">
        <v>3704</v>
      </c>
      <c r="B1616" s="3">
        <v>45930</v>
      </c>
      <c r="C1616" t="s">
        <v>1256</v>
      </c>
      <c r="D1616" t="s">
        <v>1839</v>
      </c>
      <c r="E1616" t="s">
        <v>1909</v>
      </c>
      <c r="F1616" s="4">
        <f>IF(ISBLANK(Sales_Fact[[#This Row],[Quantity]]),MEDIAN(Sales_Fact[Quantity]),Sales_Fact[[#This Row],[Quantity]])</f>
        <v>3</v>
      </c>
      <c r="G1616" s="1">
        <f>IF(ISBLANK(Sales_Fact[[#This Row],[Unit_Price]]),MEDIAN(Sales_Fact[Unit_Price]),Sales_Fact[[#This Row],[Unit_Price]])</f>
        <v>687.66</v>
      </c>
      <c r="H1616" s="2">
        <f>IF(ISBLANK(Sales_Fact[[#This Row],[Discount]]),MEDIAN(Sales_Fact[Discount]),Sales_Fact[[#This Row],[Discount]])</f>
        <v>0.06</v>
      </c>
      <c r="I1616" t="s">
        <v>1861</v>
      </c>
      <c r="J1616" s="1">
        <f>Sales_Fact[[#This Row],[Quantity2]]*Sales_Fact[[#This Row],[Unit_Price3]]*(1-Sales_Fact[[#This Row],[Discount4]])</f>
        <v>1939.2012</v>
      </c>
      <c r="K1616" s="1">
        <f>Sales_Fact[[#This Row],[Quantity2]]*Sales_Fact[[#This Row],[Unit_Price3]]</f>
        <v>2062.98</v>
      </c>
      <c r="L1616" s="1">
        <f>Sales_Fact[[#This Row],[Gross Amount]]*Sales_Fact[[#This Row],[Discount4]]</f>
        <v>123.77879999999999</v>
      </c>
      <c r="M1616" s="1" t="str">
        <f>IF(Sales_Fact[[#This Row],[Total_Amount5]]&gt;1000,"High Value","Standard")</f>
        <v>High Value</v>
      </c>
      <c r="N1616" s="1" t="str">
        <f>_xlfn.XLOOKUP(D1616,Product_Dim!$A$2:$A$101,Product_Dim!$B$2:$B$101,"Not Found")</f>
        <v>Women's Formal Blazer</v>
      </c>
      <c r="O1616" s="1" t="str">
        <f>_xlfn.XLOOKUP(D1616,Product_Dim!$A$2:$A$101,Product_Dim!$C$2:$C$101)</f>
        <v>Clothing</v>
      </c>
      <c r="P1616" s="1">
        <f>_xlfn.XLOOKUP(D1616,Product_Dim!$A$2:$A$101,Product_Dim!$H$2:$H$101)</f>
        <v>358.47</v>
      </c>
      <c r="Q1616" s="1" t="str">
        <f>_xlfn.XLOOKUP(C1616,'Customer_Dim'!$A$2:$A$501,'Customer_Dim'!$I$2:$I$501)</f>
        <v>Platinum</v>
      </c>
      <c r="R1616" s="1" t="str">
        <f>_xlfn.XLOOKUP(C1616,'Customer_Dim'!$A$2:$A$501,'Customer_Dim'!$D$2:$D$501)</f>
        <v>Female</v>
      </c>
      <c r="S1616" s="1" t="str">
        <f>_xlfn.XLOOKUP(C1616,'Customer_Dim'!$A$2:$A$501,'Customer_Dim'!$L$2:$L$501)</f>
        <v>Senior</v>
      </c>
      <c r="T1616" s="1" t="str">
        <f>_xlfn.XLOOKUP(E1616,Store_Dim!$A$2:$A$21,Store_Dim!$C$2:$C$21)</f>
        <v>South</v>
      </c>
      <c r="U1616" s="1" t="str">
        <f>_xlfn.XLOOKUP(E1616,Store_Dim!$A$2:$A$21,Store_Dim!$E$2:$E$21)</f>
        <v>Outlet</v>
      </c>
      <c r="V1616" s="1">
        <f>Table8[[#This Row],[Cost]]*Table8[[#This Row],[Quantity]]</f>
        <v>1075.4100000000001</v>
      </c>
      <c r="W1616" s="1">
        <f>Table8[[#This Row],[Total_Amount]]-Table8[[#This Row],[Total Cost]]</f>
        <v>863.79119999999989</v>
      </c>
    </row>
    <row r="1617" spans="1:23" hidden="1" x14ac:dyDescent="0.25">
      <c r="A1617" t="s">
        <v>3093</v>
      </c>
      <c r="B1617" s="3">
        <v>45566</v>
      </c>
      <c r="C1617" t="s">
        <v>1256</v>
      </c>
      <c r="D1617" t="s">
        <v>1668</v>
      </c>
      <c r="E1617" t="s">
        <v>1874</v>
      </c>
      <c r="F1617" s="4">
        <f>IF(ISBLANK(Sales_Fact[[#This Row],[Quantity]]),MEDIAN(Sales_Fact[Quantity]),Sales_Fact[[#This Row],[Quantity]])</f>
        <v>4</v>
      </c>
      <c r="G1617" s="1">
        <f>IF(ISBLANK(Sales_Fact[[#This Row],[Unit_Price]]),MEDIAN(Sales_Fact[Unit_Price]),Sales_Fact[[#This Row],[Unit_Price]])</f>
        <v>639.05999999999995</v>
      </c>
      <c r="H1617" s="2">
        <f>IF(ISBLANK(Sales_Fact[[#This Row],[Discount]]),MEDIAN(Sales_Fact[Discount]),Sales_Fact[[#This Row],[Discount]])</f>
        <v>0.12</v>
      </c>
      <c r="I1617" t="s">
        <v>1868</v>
      </c>
      <c r="J1617" s="1">
        <f>Sales_Fact[[#This Row],[Quantity2]]*Sales_Fact[[#This Row],[Unit_Price3]]*(1-Sales_Fact[[#This Row],[Discount4]])</f>
        <v>2249.4911999999999</v>
      </c>
      <c r="K1617" s="1">
        <f>Sales_Fact[[#This Row],[Quantity2]]*Sales_Fact[[#This Row],[Unit_Price3]]</f>
        <v>2556.2399999999998</v>
      </c>
      <c r="L1617" s="1">
        <f>Sales_Fact[[#This Row],[Gross Amount]]*Sales_Fact[[#This Row],[Discount4]]</f>
        <v>306.74879999999996</v>
      </c>
      <c r="M1617" s="1" t="str">
        <f>IF(Sales_Fact[[#This Row],[Total_Amount5]]&gt;1000,"High Value","Standard")</f>
        <v>High Value</v>
      </c>
      <c r="N1617" s="1" t="str">
        <f>_xlfn.XLOOKUP(D1617,Product_Dim!$A$2:$A$101,Product_Dim!$B$2:$B$101,"Not Found")</f>
        <v>Portable Power Bank</v>
      </c>
      <c r="O1617" s="1" t="str">
        <f>_xlfn.XLOOKUP(D1617,Product_Dim!$A$2:$A$101,Product_Dim!$C$2:$C$101)</f>
        <v>Electronics</v>
      </c>
      <c r="P1617" s="1">
        <f>_xlfn.XLOOKUP(D1617,Product_Dim!$A$2:$A$101,Product_Dim!$H$2:$H$101)</f>
        <v>326.06</v>
      </c>
      <c r="Q1617" s="1" t="str">
        <f>_xlfn.XLOOKUP(C1617,'Customer_Dim'!$A$2:$A$501,'Customer_Dim'!$I$2:$I$501)</f>
        <v>Platinum</v>
      </c>
      <c r="R1617" s="1" t="str">
        <f>_xlfn.XLOOKUP(C1617,'Customer_Dim'!$A$2:$A$501,'Customer_Dim'!$D$2:$D$501)</f>
        <v>Female</v>
      </c>
      <c r="S1617" s="1" t="str">
        <f>_xlfn.XLOOKUP(C1617,'Customer_Dim'!$A$2:$A$501,'Customer_Dim'!$L$2:$L$501)</f>
        <v>Senior</v>
      </c>
      <c r="T1617" s="1" t="str">
        <f>_xlfn.XLOOKUP(E1617,Store_Dim!$A$2:$A$21,Store_Dim!$C$2:$C$21)</f>
        <v>South</v>
      </c>
      <c r="U1617" s="1" t="str">
        <f>_xlfn.XLOOKUP(E1617,Store_Dim!$A$2:$A$21,Store_Dim!$E$2:$E$21)</f>
        <v>Online</v>
      </c>
      <c r="V1617" s="1">
        <f>Table8[[#This Row],[Cost]]*Table8[[#This Row],[Quantity]]</f>
        <v>1304.24</v>
      </c>
      <c r="W1617" s="1">
        <f>Table8[[#This Row],[Total_Amount]]-Table8[[#This Row],[Total Cost]]</f>
        <v>945.25119999999993</v>
      </c>
    </row>
    <row r="1618" spans="1:23" hidden="1" x14ac:dyDescent="0.25">
      <c r="A1618" t="s">
        <v>3389</v>
      </c>
      <c r="B1618" s="3">
        <v>45586</v>
      </c>
      <c r="C1618" t="s">
        <v>1259</v>
      </c>
      <c r="D1618" t="s">
        <v>1746</v>
      </c>
      <c r="E1618" t="s">
        <v>1888</v>
      </c>
      <c r="F1618" s="4">
        <f>IF(ISBLANK(Sales_Fact[[#This Row],[Quantity]]),MEDIAN(Sales_Fact[Quantity]),Sales_Fact[[#This Row],[Quantity]])</f>
        <v>1</v>
      </c>
      <c r="G1618" s="1">
        <f>IF(ISBLANK(Sales_Fact[[#This Row],[Unit_Price]]),MEDIAN(Sales_Fact[Unit_Price]),Sales_Fact[[#This Row],[Unit_Price]])</f>
        <v>475.15</v>
      </c>
      <c r="H1618" s="2">
        <f>IF(ISBLANK(Sales_Fact[[#This Row],[Discount]]),MEDIAN(Sales_Fact[Discount]),Sales_Fact[[#This Row],[Discount]])</f>
        <v>0.04</v>
      </c>
      <c r="I1618" t="s">
        <v>1861</v>
      </c>
      <c r="J1618" s="1">
        <f>Sales_Fact[[#This Row],[Quantity2]]*Sales_Fact[[#This Row],[Unit_Price3]]*(1-Sales_Fact[[#This Row],[Discount4]])</f>
        <v>456.14399999999995</v>
      </c>
      <c r="K1618" s="1">
        <f>Sales_Fact[[#This Row],[Quantity2]]*Sales_Fact[[#This Row],[Unit_Price3]]</f>
        <v>475.15</v>
      </c>
      <c r="L1618" s="1">
        <f>Sales_Fact[[#This Row],[Gross Amount]]*Sales_Fact[[#This Row],[Discount4]]</f>
        <v>19.006</v>
      </c>
      <c r="M1618" s="1" t="str">
        <f>IF(Sales_Fact[[#This Row],[Total_Amount5]]&gt;1000,"High Value","Standard")</f>
        <v>Standard</v>
      </c>
      <c r="N1618" s="1" t="str">
        <f>_xlfn.XLOOKUP(D1618,Product_Dim!$A$2:$A$101,Product_Dim!$B$2:$B$101,"Not Found")</f>
        <v>Adjustable Dumbbells 20kg</v>
      </c>
      <c r="O1618" s="1" t="str">
        <f>_xlfn.XLOOKUP(D1618,Product_Dim!$A$2:$A$101,Product_Dim!$C$2:$C$101)</f>
        <v>Sports</v>
      </c>
      <c r="P1618" s="1">
        <f>_xlfn.XLOOKUP(D1618,Product_Dim!$A$2:$A$101,Product_Dim!$H$2:$H$101)</f>
        <v>240.63</v>
      </c>
      <c r="Q1618" s="1" t="str">
        <f>_xlfn.XLOOKUP(C1618,'Customer_Dim'!$A$2:$A$501,'Customer_Dim'!$I$2:$I$501)</f>
        <v>Platinum</v>
      </c>
      <c r="R1618" s="1" t="str">
        <f>_xlfn.XLOOKUP(C1618,'Customer_Dim'!$A$2:$A$501,'Customer_Dim'!$D$2:$D$501)</f>
        <v>Female</v>
      </c>
      <c r="S1618" s="1" t="str">
        <f>_xlfn.XLOOKUP(C1618,'Customer_Dim'!$A$2:$A$501,'Customer_Dim'!$L$2:$L$501)</f>
        <v>Senior</v>
      </c>
      <c r="T1618" s="1" t="str">
        <f>_xlfn.XLOOKUP(E1618,Store_Dim!$A$2:$A$21,Store_Dim!$C$2:$C$21)</f>
        <v>North</v>
      </c>
      <c r="U1618" s="1" t="str">
        <f>_xlfn.XLOOKUP(E1618,Store_Dim!$A$2:$A$21,Store_Dim!$E$2:$E$21)</f>
        <v>Flagship</v>
      </c>
      <c r="V1618" s="1">
        <f>Table8[[#This Row],[Cost]]*Table8[[#This Row],[Quantity]]</f>
        <v>240.63</v>
      </c>
      <c r="W1618" s="1">
        <f>Table8[[#This Row],[Total_Amount]]-Table8[[#This Row],[Total Cost]]</f>
        <v>215.51399999999995</v>
      </c>
    </row>
    <row r="1619" spans="1:23" hidden="1" x14ac:dyDescent="0.25">
      <c r="A1619" t="s">
        <v>3003</v>
      </c>
      <c r="B1619" s="3">
        <v>45420</v>
      </c>
      <c r="C1619" t="s">
        <v>1259</v>
      </c>
      <c r="D1619" t="s">
        <v>1746</v>
      </c>
      <c r="E1619" t="s">
        <v>1892</v>
      </c>
      <c r="F1619" s="4">
        <f>IF(ISBLANK(Sales_Fact[[#This Row],[Quantity]]),MEDIAN(Sales_Fact[Quantity]),Sales_Fact[[#This Row],[Quantity]])</f>
        <v>1</v>
      </c>
      <c r="G1619" s="1">
        <f>IF(ISBLANK(Sales_Fact[[#This Row],[Unit_Price]]),MEDIAN(Sales_Fact[Unit_Price]),Sales_Fact[[#This Row],[Unit_Price]])</f>
        <v>62.38</v>
      </c>
      <c r="H1619" s="2">
        <f>IF(ISBLANK(Sales_Fact[[#This Row],[Discount]]),MEDIAN(Sales_Fact[Discount]),Sales_Fact[[#This Row],[Discount]])</f>
        <v>0.08</v>
      </c>
      <c r="I1619" t="s">
        <v>1864</v>
      </c>
      <c r="J1619" s="1">
        <f>Sales_Fact[[#This Row],[Quantity2]]*Sales_Fact[[#This Row],[Unit_Price3]]*(1-Sales_Fact[[#This Row],[Discount4]])</f>
        <v>57.389600000000002</v>
      </c>
      <c r="K1619" s="1">
        <f>Sales_Fact[[#This Row],[Quantity2]]*Sales_Fact[[#This Row],[Unit_Price3]]</f>
        <v>62.38</v>
      </c>
      <c r="L1619" s="1">
        <f>Sales_Fact[[#This Row],[Gross Amount]]*Sales_Fact[[#This Row],[Discount4]]</f>
        <v>4.9904000000000002</v>
      </c>
      <c r="M1619" s="1" t="str">
        <f>IF(Sales_Fact[[#This Row],[Total_Amount5]]&gt;1000,"High Value","Standard")</f>
        <v>Standard</v>
      </c>
      <c r="N1619" s="1" t="str">
        <f>_xlfn.XLOOKUP(D1619,Product_Dim!$A$2:$A$101,Product_Dim!$B$2:$B$101,"Not Found")</f>
        <v>Adjustable Dumbbells 20kg</v>
      </c>
      <c r="O1619" s="1" t="str">
        <f>_xlfn.XLOOKUP(D1619,Product_Dim!$A$2:$A$101,Product_Dim!$C$2:$C$101)</f>
        <v>Sports</v>
      </c>
      <c r="P1619" s="1">
        <f>_xlfn.XLOOKUP(D1619,Product_Dim!$A$2:$A$101,Product_Dim!$H$2:$H$101)</f>
        <v>240.63</v>
      </c>
      <c r="Q1619" s="1" t="str">
        <f>_xlfn.XLOOKUP(C1619,'Customer_Dim'!$A$2:$A$501,'Customer_Dim'!$I$2:$I$501)</f>
        <v>Platinum</v>
      </c>
      <c r="R1619" s="1" t="str">
        <f>_xlfn.XLOOKUP(C1619,'Customer_Dim'!$A$2:$A$501,'Customer_Dim'!$D$2:$D$501)</f>
        <v>Female</v>
      </c>
      <c r="S1619" s="1" t="str">
        <f>_xlfn.XLOOKUP(C1619,'Customer_Dim'!$A$2:$A$501,'Customer_Dim'!$L$2:$L$501)</f>
        <v>Senior</v>
      </c>
      <c r="T1619" s="1" t="str">
        <f>_xlfn.XLOOKUP(E1619,Store_Dim!$A$2:$A$21,Store_Dim!$C$2:$C$21)</f>
        <v>East</v>
      </c>
      <c r="U1619" s="1" t="str">
        <f>_xlfn.XLOOKUP(E1619,Store_Dim!$A$2:$A$21,Store_Dim!$E$2:$E$21)</f>
        <v>Online</v>
      </c>
      <c r="V1619" s="1">
        <f>Table8[[#This Row],[Cost]]*Table8[[#This Row],[Quantity]]</f>
        <v>240.63</v>
      </c>
      <c r="W1619" s="1">
        <f>Table8[[#This Row],[Total_Amount]]-Table8[[#This Row],[Total Cost]]</f>
        <v>-183.24039999999999</v>
      </c>
    </row>
    <row r="1620" spans="1:23" hidden="1" x14ac:dyDescent="0.25">
      <c r="A1620" t="s">
        <v>2028</v>
      </c>
      <c r="B1620" s="3">
        <v>45884</v>
      </c>
      <c r="C1620" t="s">
        <v>1259</v>
      </c>
      <c r="D1620" t="s">
        <v>1653</v>
      </c>
      <c r="E1620" t="s">
        <v>1886</v>
      </c>
      <c r="F1620" s="4">
        <f>IF(ISBLANK(Sales_Fact[[#This Row],[Quantity]]),MEDIAN(Sales_Fact[Quantity]),Sales_Fact[[#This Row],[Quantity]])</f>
        <v>1</v>
      </c>
      <c r="G1620" s="1">
        <f>IF(ISBLANK(Sales_Fact[[#This Row],[Unit_Price]]),MEDIAN(Sales_Fact[Unit_Price]),Sales_Fact[[#This Row],[Unit_Price]])</f>
        <v>977.02</v>
      </c>
      <c r="H1620" s="2">
        <f>IF(ISBLANK(Sales_Fact[[#This Row],[Discount]]),MEDIAN(Sales_Fact[Discount]),Sales_Fact[[#This Row],[Discount]])</f>
        <v>0.2</v>
      </c>
      <c r="I1620" t="s">
        <v>1868</v>
      </c>
      <c r="J1620" s="1">
        <f>Sales_Fact[[#This Row],[Quantity2]]*Sales_Fact[[#This Row],[Unit_Price3]]*(1-Sales_Fact[[#This Row],[Discount4]])</f>
        <v>781.61599999999999</v>
      </c>
      <c r="K1620" s="1">
        <f>Sales_Fact[[#This Row],[Quantity2]]*Sales_Fact[[#This Row],[Unit_Price3]]</f>
        <v>977.02</v>
      </c>
      <c r="L1620" s="1">
        <f>Sales_Fact[[#This Row],[Gross Amount]]*Sales_Fact[[#This Row],[Discount4]]</f>
        <v>195.404</v>
      </c>
      <c r="M1620" s="1" t="str">
        <f>IF(Sales_Fact[[#This Row],[Total_Amount5]]&gt;1000,"High Value","Standard")</f>
        <v>Standard</v>
      </c>
      <c r="N1620" s="1" t="str">
        <f>_xlfn.XLOOKUP(D1620,Product_Dim!$A$2:$A$101,Product_Dim!$B$2:$B$101,"Not Found")</f>
        <v>Gaming Mechanical Keyboard</v>
      </c>
      <c r="O1620" s="1" t="str">
        <f>_xlfn.XLOOKUP(D1620,Product_Dim!$A$2:$A$101,Product_Dim!$C$2:$C$101)</f>
        <v>Electronics</v>
      </c>
      <c r="P1620" s="1">
        <f>_xlfn.XLOOKUP(D1620,Product_Dim!$A$2:$A$101,Product_Dim!$H$2:$H$101)</f>
        <v>419.28</v>
      </c>
      <c r="Q1620" s="1" t="str">
        <f>_xlfn.XLOOKUP(C1620,'Customer_Dim'!$A$2:$A$501,'Customer_Dim'!$I$2:$I$501)</f>
        <v>Platinum</v>
      </c>
      <c r="R1620" s="1" t="str">
        <f>_xlfn.XLOOKUP(C1620,'Customer_Dim'!$A$2:$A$501,'Customer_Dim'!$D$2:$D$501)</f>
        <v>Female</v>
      </c>
      <c r="S1620" s="1" t="str">
        <f>_xlfn.XLOOKUP(C1620,'Customer_Dim'!$A$2:$A$501,'Customer_Dim'!$L$2:$L$501)</f>
        <v>Senior</v>
      </c>
      <c r="T1620" s="1" t="str">
        <f>_xlfn.XLOOKUP(E1620,Store_Dim!$A$2:$A$21,Store_Dim!$C$2:$C$21)</f>
        <v>West</v>
      </c>
      <c r="U1620" s="1" t="str">
        <f>_xlfn.XLOOKUP(E1620,Store_Dim!$A$2:$A$21,Store_Dim!$E$2:$E$21)</f>
        <v>Flagship</v>
      </c>
      <c r="V1620" s="1">
        <f>Table8[[#This Row],[Cost]]*Table8[[#This Row],[Quantity]]</f>
        <v>419.28</v>
      </c>
      <c r="W1620" s="1">
        <f>Table8[[#This Row],[Total_Amount]]-Table8[[#This Row],[Total Cost]]</f>
        <v>362.33600000000001</v>
      </c>
    </row>
    <row r="1621" spans="1:23" hidden="1" x14ac:dyDescent="0.25">
      <c r="A1621" t="s">
        <v>3348</v>
      </c>
      <c r="B1621" s="3">
        <v>45478</v>
      </c>
      <c r="C1621" t="s">
        <v>1259</v>
      </c>
      <c r="D1621" t="s">
        <v>1755</v>
      </c>
      <c r="E1621" t="s">
        <v>1874</v>
      </c>
      <c r="F1621" s="4">
        <f>IF(ISBLANK(Sales_Fact[[#This Row],[Quantity]]),MEDIAN(Sales_Fact[Quantity]),Sales_Fact[[#This Row],[Quantity]])</f>
        <v>2</v>
      </c>
      <c r="G1621" s="1">
        <f>IF(ISBLANK(Sales_Fact[[#This Row],[Unit_Price]]),MEDIAN(Sales_Fact[Unit_Price]),Sales_Fact[[#This Row],[Unit_Price]])</f>
        <v>898.81</v>
      </c>
      <c r="H1621" s="2">
        <f>IF(ISBLANK(Sales_Fact[[#This Row],[Discount]]),MEDIAN(Sales_Fact[Discount]),Sales_Fact[[#This Row],[Discount]])</f>
        <v>0.25</v>
      </c>
      <c r="I1621" t="s">
        <v>1864</v>
      </c>
      <c r="J1621" s="1">
        <f>Sales_Fact[[#This Row],[Quantity2]]*Sales_Fact[[#This Row],[Unit_Price3]]*(1-Sales_Fact[[#This Row],[Discount4]])</f>
        <v>1348.2149999999999</v>
      </c>
      <c r="K1621" s="1">
        <f>Sales_Fact[[#This Row],[Quantity2]]*Sales_Fact[[#This Row],[Unit_Price3]]</f>
        <v>1797.62</v>
      </c>
      <c r="L1621" s="1">
        <f>Sales_Fact[[#This Row],[Gross Amount]]*Sales_Fact[[#This Row],[Discount4]]</f>
        <v>449.40499999999997</v>
      </c>
      <c r="M1621" s="1" t="str">
        <f>IF(Sales_Fact[[#This Row],[Total_Amount5]]&gt;1000,"High Value","Standard")</f>
        <v>High Value</v>
      </c>
      <c r="N1621" s="1" t="str">
        <f>_xlfn.XLOOKUP(D1621,Product_Dim!$A$2:$A$101,Product_Dim!$B$2:$B$101,"Not Found")</f>
        <v>Wooden Nightstand</v>
      </c>
      <c r="O1621" s="1" t="str">
        <f>_xlfn.XLOOKUP(D1621,Product_Dim!$A$2:$A$101,Product_Dim!$C$2:$C$101)</f>
        <v>Home</v>
      </c>
      <c r="P1621" s="1">
        <f>_xlfn.XLOOKUP(D1621,Product_Dim!$A$2:$A$101,Product_Dim!$H$2:$H$101)</f>
        <v>243.7</v>
      </c>
      <c r="Q1621" s="1" t="str">
        <f>_xlfn.XLOOKUP(C1621,'Customer_Dim'!$A$2:$A$501,'Customer_Dim'!$I$2:$I$501)</f>
        <v>Platinum</v>
      </c>
      <c r="R1621" s="1" t="str">
        <f>_xlfn.XLOOKUP(C1621,'Customer_Dim'!$A$2:$A$501,'Customer_Dim'!$D$2:$D$501)</f>
        <v>Female</v>
      </c>
      <c r="S1621" s="1" t="str">
        <f>_xlfn.XLOOKUP(C1621,'Customer_Dim'!$A$2:$A$501,'Customer_Dim'!$L$2:$L$501)</f>
        <v>Senior</v>
      </c>
      <c r="T1621" s="1" t="str">
        <f>_xlfn.XLOOKUP(E1621,Store_Dim!$A$2:$A$21,Store_Dim!$C$2:$C$21)</f>
        <v>South</v>
      </c>
      <c r="U1621" s="1" t="str">
        <f>_xlfn.XLOOKUP(E1621,Store_Dim!$A$2:$A$21,Store_Dim!$E$2:$E$21)</f>
        <v>Online</v>
      </c>
      <c r="V1621" s="1">
        <f>Table8[[#This Row],[Cost]]*Table8[[#This Row],[Quantity]]</f>
        <v>487.4</v>
      </c>
      <c r="W1621" s="1">
        <f>Table8[[#This Row],[Total_Amount]]-Table8[[#This Row],[Total Cost]]</f>
        <v>860.81499999999994</v>
      </c>
    </row>
    <row r="1622" spans="1:23" hidden="1" x14ac:dyDescent="0.25">
      <c r="A1622" t="s">
        <v>3158</v>
      </c>
      <c r="B1622" s="3">
        <v>45609</v>
      </c>
      <c r="C1622" t="s">
        <v>1259</v>
      </c>
      <c r="D1622" t="s">
        <v>1725</v>
      </c>
      <c r="E1622" t="s">
        <v>1872</v>
      </c>
      <c r="F1622" s="4">
        <f>IF(ISBLANK(Sales_Fact[[#This Row],[Quantity]]),MEDIAN(Sales_Fact[Quantity]),Sales_Fact[[#This Row],[Quantity]])</f>
        <v>2</v>
      </c>
      <c r="G1622" s="1">
        <f>IF(ISBLANK(Sales_Fact[[#This Row],[Unit_Price]]),MEDIAN(Sales_Fact[Unit_Price]),Sales_Fact[[#This Row],[Unit_Price]])</f>
        <v>422.13</v>
      </c>
      <c r="H1622" s="2">
        <f>IF(ISBLANK(Sales_Fact[[#This Row],[Discount]]),MEDIAN(Sales_Fact[Discount]),Sales_Fact[[#This Row],[Discount]])</f>
        <v>0.28000000000000003</v>
      </c>
      <c r="I1622" t="s">
        <v>1868</v>
      </c>
      <c r="J1622" s="1">
        <f>Sales_Fact[[#This Row],[Quantity2]]*Sales_Fact[[#This Row],[Unit_Price3]]*(1-Sales_Fact[[#This Row],[Discount4]])</f>
        <v>607.86720000000003</v>
      </c>
      <c r="K1622" s="1">
        <f>Sales_Fact[[#This Row],[Quantity2]]*Sales_Fact[[#This Row],[Unit_Price3]]</f>
        <v>844.26</v>
      </c>
      <c r="L1622" s="1">
        <f>Sales_Fact[[#This Row],[Gross Amount]]*Sales_Fact[[#This Row],[Discount4]]</f>
        <v>236.39280000000002</v>
      </c>
      <c r="M1622" s="1" t="str">
        <f>IF(Sales_Fact[[#This Row],[Total_Amount5]]&gt;1000,"High Value","Standard")</f>
        <v>Standard</v>
      </c>
      <c r="N1622" s="1" t="str">
        <f>_xlfn.XLOOKUP(D1622,Product_Dim!$A$2:$A$101,Product_Dim!$B$2:$B$101,"Not Found")</f>
        <v>Womens Cotton Scarf</v>
      </c>
      <c r="O1622" s="1" t="str">
        <f>_xlfn.XLOOKUP(D1622,Product_Dim!$A$2:$A$101,Product_Dim!$C$2:$C$101)</f>
        <v>Clothing</v>
      </c>
      <c r="P1622" s="1">
        <f>_xlfn.XLOOKUP(D1622,Product_Dim!$A$2:$A$101,Product_Dim!$H$2:$H$101)</f>
        <v>113.83</v>
      </c>
      <c r="Q1622" s="1" t="str">
        <f>_xlfn.XLOOKUP(C1622,'Customer_Dim'!$A$2:$A$501,'Customer_Dim'!$I$2:$I$501)</f>
        <v>Platinum</v>
      </c>
      <c r="R1622" s="1" t="str">
        <f>_xlfn.XLOOKUP(C1622,'Customer_Dim'!$A$2:$A$501,'Customer_Dim'!$D$2:$D$501)</f>
        <v>Female</v>
      </c>
      <c r="S1622" s="1" t="str">
        <f>_xlfn.XLOOKUP(C1622,'Customer_Dim'!$A$2:$A$501,'Customer_Dim'!$L$2:$L$501)</f>
        <v>Senior</v>
      </c>
      <c r="T1622" s="1" t="str">
        <f>_xlfn.XLOOKUP(E1622,Store_Dim!$A$2:$A$21,Store_Dim!$C$2:$C$21)</f>
        <v>South</v>
      </c>
      <c r="U1622" s="1" t="str">
        <f>_xlfn.XLOOKUP(E1622,Store_Dim!$A$2:$A$21,Store_Dim!$E$2:$E$21)</f>
        <v>Online</v>
      </c>
      <c r="V1622" s="1">
        <f>Table8[[#This Row],[Cost]]*Table8[[#This Row],[Quantity]]</f>
        <v>227.66</v>
      </c>
      <c r="W1622" s="1">
        <f>Table8[[#This Row],[Total_Amount]]-Table8[[#This Row],[Total Cost]]</f>
        <v>380.20720000000006</v>
      </c>
    </row>
    <row r="1623" spans="1:23" hidden="1" x14ac:dyDescent="0.25">
      <c r="A1623" t="s">
        <v>2536</v>
      </c>
      <c r="B1623" s="3">
        <v>45801</v>
      </c>
      <c r="C1623" t="s">
        <v>1262</v>
      </c>
      <c r="D1623" t="s">
        <v>1614</v>
      </c>
      <c r="E1623" t="s">
        <v>1879</v>
      </c>
      <c r="F1623" s="4">
        <f>IF(ISBLANK(Sales_Fact[[#This Row],[Quantity]]),MEDIAN(Sales_Fact[Quantity]),Sales_Fact[[#This Row],[Quantity]])</f>
        <v>1</v>
      </c>
      <c r="G1623" s="1">
        <f>IF(ISBLANK(Sales_Fact[[#This Row],[Unit_Price]]),MEDIAN(Sales_Fact[Unit_Price]),Sales_Fact[[#This Row],[Unit_Price]])</f>
        <v>324.56</v>
      </c>
      <c r="H1623" s="2">
        <f>IF(ISBLANK(Sales_Fact[[#This Row],[Discount]]),MEDIAN(Sales_Fact[Discount]),Sales_Fact[[#This Row],[Discount]])</f>
        <v>0.03</v>
      </c>
      <c r="I1623" t="s">
        <v>1868</v>
      </c>
      <c r="J1623" s="1">
        <f>Sales_Fact[[#This Row],[Quantity2]]*Sales_Fact[[#This Row],[Unit_Price3]]*(1-Sales_Fact[[#This Row],[Discount4]])</f>
        <v>314.82319999999999</v>
      </c>
      <c r="K1623" s="1">
        <f>Sales_Fact[[#This Row],[Quantity2]]*Sales_Fact[[#This Row],[Unit_Price3]]</f>
        <v>324.56</v>
      </c>
      <c r="L1623" s="1">
        <f>Sales_Fact[[#This Row],[Gross Amount]]*Sales_Fact[[#This Row],[Discount4]]</f>
        <v>9.7368000000000006</v>
      </c>
      <c r="M1623" s="1" t="str">
        <f>IF(Sales_Fact[[#This Row],[Total_Amount5]]&gt;1000,"High Value","Standard")</f>
        <v>Standard</v>
      </c>
      <c r="N1623" s="1" t="str">
        <f>_xlfn.XLOOKUP(D1623,Product_Dim!$A$2:$A$101,Product_Dim!$B$2:$B$101,"Not Found")</f>
        <v>Multi-Purpose Storage Box</v>
      </c>
      <c r="O1623" s="1" t="str">
        <f>_xlfn.XLOOKUP(D1623,Product_Dim!$A$2:$A$101,Product_Dim!$C$2:$C$101)</f>
        <v>Home</v>
      </c>
      <c r="P1623" s="1">
        <f>_xlfn.XLOOKUP(D1623,Product_Dim!$A$2:$A$101,Product_Dim!$H$2:$H$101)</f>
        <v>123.46</v>
      </c>
      <c r="Q1623" s="1" t="str">
        <f>_xlfn.XLOOKUP(C1623,'Customer_Dim'!$A$2:$A$501,'Customer_Dim'!$I$2:$I$501)</f>
        <v>Bronze</v>
      </c>
      <c r="R1623" s="1" t="str">
        <f>_xlfn.XLOOKUP(C1623,'Customer_Dim'!$A$2:$A$501,'Customer_Dim'!$D$2:$D$501)</f>
        <v>Male</v>
      </c>
      <c r="S1623" s="1" t="str">
        <f>_xlfn.XLOOKUP(C1623,'Customer_Dim'!$A$2:$A$501,'Customer_Dim'!$L$2:$L$501)</f>
        <v>Middle Age</v>
      </c>
      <c r="T1623" s="1" t="str">
        <f>_xlfn.XLOOKUP(E1623,Store_Dim!$A$2:$A$21,Store_Dim!$C$2:$C$21)</f>
        <v>East</v>
      </c>
      <c r="U1623" s="1" t="str">
        <f>_xlfn.XLOOKUP(E1623,Store_Dim!$A$2:$A$21,Store_Dim!$E$2:$E$21)</f>
        <v>Flagship</v>
      </c>
      <c r="V1623" s="1">
        <f>Table8[[#This Row],[Cost]]*Table8[[#This Row],[Quantity]]</f>
        <v>123.46</v>
      </c>
      <c r="W1623" s="1">
        <f>Table8[[#This Row],[Total_Amount]]-Table8[[#This Row],[Total Cost]]</f>
        <v>191.36320000000001</v>
      </c>
    </row>
    <row r="1624" spans="1:23" x14ac:dyDescent="0.25">
      <c r="A1624" t="s">
        <v>2756</v>
      </c>
      <c r="B1624" s="3">
        <v>45382</v>
      </c>
      <c r="C1624" t="s">
        <v>1262</v>
      </c>
      <c r="D1624" t="s">
        <v>1749</v>
      </c>
      <c r="E1624" t="s">
        <v>1860</v>
      </c>
      <c r="F1624" s="4">
        <f>IF(ISBLANK(Sales_Fact[[#This Row],[Quantity]]),MEDIAN(Sales_Fact[Quantity]),Sales_Fact[[#This Row],[Quantity]])</f>
        <v>4</v>
      </c>
      <c r="G1624" s="21">
        <f>IF(ISBLANK(Sales_Fact[[#This Row],[Unit_Price]]),MEDIAN(Sales_Fact[Unit_Price]),Sales_Fact[[#This Row],[Unit_Price]])</f>
        <v>570.38</v>
      </c>
      <c r="H1624" s="2">
        <f>IF(ISBLANK(Sales_Fact[[#This Row],[Discount]]),MEDIAN(Sales_Fact[Discount]),Sales_Fact[[#This Row],[Discount]])</f>
        <v>0.26</v>
      </c>
      <c r="I1624" t="s">
        <v>1861</v>
      </c>
      <c r="J1624" s="21">
        <f>Sales_Fact[[#This Row],[Quantity2]]*Sales_Fact[[#This Row],[Unit_Price3]]*(1-Sales_Fact[[#This Row],[Discount4]])</f>
        <v>1688.3247999999999</v>
      </c>
      <c r="K1624" s="21">
        <f>Sales_Fact[[#This Row],[Quantity2]]*Sales_Fact[[#This Row],[Unit_Price3]]</f>
        <v>2281.52</v>
      </c>
      <c r="L1624" s="21">
        <f>Sales_Fact[[#This Row],[Gross Amount]]*Sales_Fact[[#This Row],[Discount4]]</f>
        <v>593.1952</v>
      </c>
      <c r="M1624" s="1" t="str">
        <f>IF(Sales_Fact[[#This Row],[Total_Amount5]]&gt;1000,"High Value","Standard")</f>
        <v>High Value</v>
      </c>
      <c r="N1624" s="1" t="str">
        <f>_xlfn.XLOOKUP(D1624,Product_Dim!$A$2:$A$101,Product_Dim!$B$2:$B$101,"Not Found")</f>
        <v>Women's Hair Dryer Brush</v>
      </c>
      <c r="O1624" s="1" t="str">
        <f>_xlfn.XLOOKUP(D1624,Product_Dim!$A$2:$A$101,Product_Dim!$C$2:$C$101)</f>
        <v>Beauty</v>
      </c>
      <c r="P1624" s="1">
        <f>_xlfn.XLOOKUP(D1624,Product_Dim!$A$2:$A$101,Product_Dim!$H$2:$H$101)</f>
        <v>340.39</v>
      </c>
      <c r="Q1624" s="1" t="str">
        <f>_xlfn.XLOOKUP(C1624,'Customer_Dim'!$A$2:$A$501,'Customer_Dim'!$I$2:$I$501)</f>
        <v>Bronze</v>
      </c>
      <c r="R1624" s="1" t="str">
        <f>_xlfn.XLOOKUP(C1624,'Customer_Dim'!$A$2:$A$501,'Customer_Dim'!$D$2:$D$501)</f>
        <v>Male</v>
      </c>
      <c r="S1624" s="1" t="str">
        <f>_xlfn.XLOOKUP(C1624,'Customer_Dim'!$A$2:$A$501,'Customer_Dim'!$L$2:$L$501)</f>
        <v>Middle Age</v>
      </c>
      <c r="T1624" s="1" t="str">
        <f>_xlfn.XLOOKUP(E1624,Store_Dim!$A$2:$A$21,Store_Dim!$C$2:$C$21)</f>
        <v>North</v>
      </c>
      <c r="U1624" s="1" t="str">
        <f>_xlfn.XLOOKUP(E1624,Store_Dim!$A$2:$A$21,Store_Dim!$E$2:$E$21)</f>
        <v>Outlet</v>
      </c>
      <c r="V1624" s="21">
        <f>Table8[[#This Row],[Cost]]*Table8[[#This Row],[Quantity]]</f>
        <v>1361.56</v>
      </c>
      <c r="W1624" s="21">
        <f>Table8[[#This Row],[Total_Amount]]-Table8[[#This Row],[Total Cost]]</f>
        <v>326.76479999999992</v>
      </c>
    </row>
    <row r="1625" spans="1:23" hidden="1" x14ac:dyDescent="0.25">
      <c r="A1625" t="s">
        <v>2861</v>
      </c>
      <c r="B1625" s="3">
        <v>45311</v>
      </c>
      <c r="C1625" t="s">
        <v>1262</v>
      </c>
      <c r="D1625" t="s">
        <v>1713</v>
      </c>
      <c r="E1625" t="s">
        <v>1899</v>
      </c>
      <c r="F1625" s="4">
        <f>IF(ISBLANK(Sales_Fact[[#This Row],[Quantity]]),MEDIAN(Sales_Fact[Quantity]),Sales_Fact[[#This Row],[Quantity]])</f>
        <v>2</v>
      </c>
      <c r="G1625" s="1">
        <f>IF(ISBLANK(Sales_Fact[[#This Row],[Unit_Price]]),MEDIAN(Sales_Fact[Unit_Price]),Sales_Fact[[#This Row],[Unit_Price]])</f>
        <v>223.73</v>
      </c>
      <c r="H1625" s="2">
        <f>IF(ISBLANK(Sales_Fact[[#This Row],[Discount]]),MEDIAN(Sales_Fact[Discount]),Sales_Fact[[#This Row],[Discount]])</f>
        <v>0.11</v>
      </c>
      <c r="I1625" t="s">
        <v>1861</v>
      </c>
      <c r="J1625" s="1">
        <f>Sales_Fact[[#This Row],[Quantity2]]*Sales_Fact[[#This Row],[Unit_Price3]]*(1-Sales_Fact[[#This Row],[Discount4]])</f>
        <v>398.23939999999999</v>
      </c>
      <c r="K1625" s="1">
        <f>Sales_Fact[[#This Row],[Quantity2]]*Sales_Fact[[#This Row],[Unit_Price3]]</f>
        <v>447.46</v>
      </c>
      <c r="L1625" s="1">
        <f>Sales_Fact[[#This Row],[Gross Amount]]*Sales_Fact[[#This Row],[Discount4]]</f>
        <v>49.220599999999997</v>
      </c>
      <c r="M1625" s="1" t="str">
        <f>IF(Sales_Fact[[#This Row],[Total_Amount5]]&gt;1000,"High Value","Standard")</f>
        <v>Standard</v>
      </c>
      <c r="N1625" s="1" t="str">
        <f>_xlfn.XLOOKUP(D1625,Product_Dim!$A$2:$A$101,Product_Dim!$B$2:$B$101,"Not Found")</f>
        <v>Sports Stopwatch Pro</v>
      </c>
      <c r="O1625" s="1" t="str">
        <f>_xlfn.XLOOKUP(D1625,Product_Dim!$A$2:$A$101,Product_Dim!$C$2:$C$101)</f>
        <v>Sports</v>
      </c>
      <c r="P1625" s="1">
        <f>_xlfn.XLOOKUP(D1625,Product_Dim!$A$2:$A$101,Product_Dim!$H$2:$H$101)</f>
        <v>434.84</v>
      </c>
      <c r="Q1625" s="1" t="str">
        <f>_xlfn.XLOOKUP(C1625,'Customer_Dim'!$A$2:$A$501,'Customer_Dim'!$I$2:$I$501)</f>
        <v>Bronze</v>
      </c>
      <c r="R1625" s="1" t="str">
        <f>_xlfn.XLOOKUP(C1625,'Customer_Dim'!$A$2:$A$501,'Customer_Dim'!$D$2:$D$501)</f>
        <v>Male</v>
      </c>
      <c r="S1625" s="1" t="str">
        <f>_xlfn.XLOOKUP(C1625,'Customer_Dim'!$A$2:$A$501,'Customer_Dim'!$L$2:$L$501)</f>
        <v>Middle Age</v>
      </c>
      <c r="T1625" s="1" t="str">
        <f>_xlfn.XLOOKUP(E1625,Store_Dim!$A$2:$A$21,Store_Dim!$C$2:$C$21)</f>
        <v>East</v>
      </c>
      <c r="U1625" s="1" t="str">
        <f>_xlfn.XLOOKUP(E1625,Store_Dim!$A$2:$A$21,Store_Dim!$E$2:$E$21)</f>
        <v>Flagship</v>
      </c>
      <c r="V1625" s="1">
        <f>Table8[[#This Row],[Cost]]*Table8[[#This Row],[Quantity]]</f>
        <v>869.68</v>
      </c>
      <c r="W1625" s="1">
        <f>Table8[[#This Row],[Total_Amount]]-Table8[[#This Row],[Total Cost]]</f>
        <v>-471.44059999999996</v>
      </c>
    </row>
    <row r="1626" spans="1:23" hidden="1" x14ac:dyDescent="0.25">
      <c r="A1626" t="s">
        <v>3250</v>
      </c>
      <c r="B1626" s="3">
        <v>45454</v>
      </c>
      <c r="C1626" t="s">
        <v>1262</v>
      </c>
      <c r="D1626" t="s">
        <v>1713</v>
      </c>
      <c r="E1626" t="s">
        <v>1888</v>
      </c>
      <c r="F1626" s="4">
        <f>IF(ISBLANK(Sales_Fact[[#This Row],[Quantity]]),MEDIAN(Sales_Fact[Quantity]),Sales_Fact[[#This Row],[Quantity]])</f>
        <v>4</v>
      </c>
      <c r="G1626" s="1">
        <f>IF(ISBLANK(Sales_Fact[[#This Row],[Unit_Price]]),MEDIAN(Sales_Fact[Unit_Price]),Sales_Fact[[#This Row],[Unit_Price]])</f>
        <v>164.93</v>
      </c>
      <c r="H1626" s="2">
        <f>IF(ISBLANK(Sales_Fact[[#This Row],[Discount]]),MEDIAN(Sales_Fact[Discount]),Sales_Fact[[#This Row],[Discount]])</f>
        <v>0.11</v>
      </c>
      <c r="I1626" t="s">
        <v>1864</v>
      </c>
      <c r="J1626" s="1">
        <f>Sales_Fact[[#This Row],[Quantity2]]*Sales_Fact[[#This Row],[Unit_Price3]]*(1-Sales_Fact[[#This Row],[Discount4]])</f>
        <v>587.1508</v>
      </c>
      <c r="K1626" s="1">
        <f>Sales_Fact[[#This Row],[Quantity2]]*Sales_Fact[[#This Row],[Unit_Price3]]</f>
        <v>659.72</v>
      </c>
      <c r="L1626" s="1">
        <f>Sales_Fact[[#This Row],[Gross Amount]]*Sales_Fact[[#This Row],[Discount4]]</f>
        <v>72.569200000000009</v>
      </c>
      <c r="M1626" s="1" t="str">
        <f>IF(Sales_Fact[[#This Row],[Total_Amount5]]&gt;1000,"High Value","Standard")</f>
        <v>Standard</v>
      </c>
      <c r="N1626" s="1" t="str">
        <f>_xlfn.XLOOKUP(D1626,Product_Dim!$A$2:$A$101,Product_Dim!$B$2:$B$101,"Not Found")</f>
        <v>Sports Stopwatch Pro</v>
      </c>
      <c r="O1626" s="1" t="str">
        <f>_xlfn.XLOOKUP(D1626,Product_Dim!$A$2:$A$101,Product_Dim!$C$2:$C$101)</f>
        <v>Sports</v>
      </c>
      <c r="P1626" s="1">
        <f>_xlfn.XLOOKUP(D1626,Product_Dim!$A$2:$A$101,Product_Dim!$H$2:$H$101)</f>
        <v>434.84</v>
      </c>
      <c r="Q1626" s="1" t="str">
        <f>_xlfn.XLOOKUP(C1626,'Customer_Dim'!$A$2:$A$501,'Customer_Dim'!$I$2:$I$501)</f>
        <v>Bronze</v>
      </c>
      <c r="R1626" s="1" t="str">
        <f>_xlfn.XLOOKUP(C1626,'Customer_Dim'!$A$2:$A$501,'Customer_Dim'!$D$2:$D$501)</f>
        <v>Male</v>
      </c>
      <c r="S1626" s="1" t="str">
        <f>_xlfn.XLOOKUP(C1626,'Customer_Dim'!$A$2:$A$501,'Customer_Dim'!$L$2:$L$501)</f>
        <v>Middle Age</v>
      </c>
      <c r="T1626" s="1" t="str">
        <f>_xlfn.XLOOKUP(E1626,Store_Dim!$A$2:$A$21,Store_Dim!$C$2:$C$21)</f>
        <v>North</v>
      </c>
      <c r="U1626" s="1" t="str">
        <f>_xlfn.XLOOKUP(E1626,Store_Dim!$A$2:$A$21,Store_Dim!$E$2:$E$21)</f>
        <v>Flagship</v>
      </c>
      <c r="V1626" s="1">
        <f>Table8[[#This Row],[Cost]]*Table8[[#This Row],[Quantity]]</f>
        <v>1739.36</v>
      </c>
      <c r="W1626" s="1">
        <f>Table8[[#This Row],[Total_Amount]]-Table8[[#This Row],[Total Cost]]</f>
        <v>-1152.2091999999998</v>
      </c>
    </row>
    <row r="1627" spans="1:23" hidden="1" x14ac:dyDescent="0.25">
      <c r="A1627" t="s">
        <v>1967</v>
      </c>
      <c r="B1627" s="3">
        <v>45427</v>
      </c>
      <c r="C1627" t="s">
        <v>1264</v>
      </c>
      <c r="D1627" t="s">
        <v>1602</v>
      </c>
      <c r="E1627" t="s">
        <v>1899</v>
      </c>
      <c r="F1627" s="4">
        <f>IF(ISBLANK(Sales_Fact[[#This Row],[Quantity]]),MEDIAN(Sales_Fact[Quantity]),Sales_Fact[[#This Row],[Quantity]])</f>
        <v>3</v>
      </c>
      <c r="G1627" s="1">
        <f>IF(ISBLANK(Sales_Fact[[#This Row],[Unit_Price]]),MEDIAN(Sales_Fact[Unit_Price]),Sales_Fact[[#This Row],[Unit_Price]])</f>
        <v>326.66000000000003</v>
      </c>
      <c r="H1627" s="2">
        <f>IF(ISBLANK(Sales_Fact[[#This Row],[Discount]]),MEDIAN(Sales_Fact[Discount]),Sales_Fact[[#This Row],[Discount]])</f>
        <v>0.28000000000000003</v>
      </c>
      <c r="I1627" t="s">
        <v>1864</v>
      </c>
      <c r="J1627" s="1">
        <f>Sales_Fact[[#This Row],[Quantity2]]*Sales_Fact[[#This Row],[Unit_Price3]]*(1-Sales_Fact[[#This Row],[Discount4]])</f>
        <v>705.5856</v>
      </c>
      <c r="K1627" s="1">
        <f>Sales_Fact[[#This Row],[Quantity2]]*Sales_Fact[[#This Row],[Unit_Price3]]</f>
        <v>979.98</v>
      </c>
      <c r="L1627" s="1">
        <f>Sales_Fact[[#This Row],[Gross Amount]]*Sales_Fact[[#This Row],[Discount4]]</f>
        <v>274.39440000000002</v>
      </c>
      <c r="M1627" s="1" t="str">
        <f>IF(Sales_Fact[[#This Row],[Total_Amount5]]&gt;1000,"High Value","Standard")</f>
        <v>Standard</v>
      </c>
      <c r="N1627" s="1" t="str">
        <f>_xlfn.XLOOKUP(D1627,Product_Dim!$A$2:$A$101,Product_Dim!$B$2:$B$101,"Not Found")</f>
        <v>Soccer Training Cone Set</v>
      </c>
      <c r="O1627" s="1" t="str">
        <f>_xlfn.XLOOKUP(D1627,Product_Dim!$A$2:$A$101,Product_Dim!$C$2:$C$101)</f>
        <v>Sports</v>
      </c>
      <c r="P1627" s="1">
        <f>_xlfn.XLOOKUP(D1627,Product_Dim!$A$2:$A$101,Product_Dim!$H$2:$H$101)</f>
        <v>144.53</v>
      </c>
      <c r="Q1627" s="1" t="str">
        <f>_xlfn.XLOOKUP(C1627,'Customer_Dim'!$A$2:$A$501,'Customer_Dim'!$I$2:$I$501)</f>
        <v>Bronze</v>
      </c>
      <c r="R1627" s="1" t="str">
        <f>_xlfn.XLOOKUP(C1627,'Customer_Dim'!$A$2:$A$501,'Customer_Dim'!$D$2:$D$501)</f>
        <v>Male</v>
      </c>
      <c r="S1627" s="1" t="str">
        <f>_xlfn.XLOOKUP(C1627,'Customer_Dim'!$A$2:$A$501,'Customer_Dim'!$L$2:$L$501)</f>
        <v>Middle Age</v>
      </c>
      <c r="T1627" s="1" t="str">
        <f>_xlfn.XLOOKUP(E1627,Store_Dim!$A$2:$A$21,Store_Dim!$C$2:$C$21)</f>
        <v>East</v>
      </c>
      <c r="U1627" s="1" t="str">
        <f>_xlfn.XLOOKUP(E1627,Store_Dim!$A$2:$A$21,Store_Dim!$E$2:$E$21)</f>
        <v>Flagship</v>
      </c>
      <c r="V1627" s="1">
        <f>Table8[[#This Row],[Cost]]*Table8[[#This Row],[Quantity]]</f>
        <v>433.59000000000003</v>
      </c>
      <c r="W1627" s="1">
        <f>Table8[[#This Row],[Total_Amount]]-Table8[[#This Row],[Total Cost]]</f>
        <v>271.99559999999997</v>
      </c>
    </row>
    <row r="1628" spans="1:23" x14ac:dyDescent="0.25">
      <c r="A1628" t="s">
        <v>3657</v>
      </c>
      <c r="B1628" s="3">
        <v>45589</v>
      </c>
      <c r="C1628" t="s">
        <v>1264</v>
      </c>
      <c r="D1628" t="s">
        <v>1740</v>
      </c>
      <c r="E1628" t="s">
        <v>1904</v>
      </c>
      <c r="F1628" s="4">
        <f>IF(ISBLANK(Sales_Fact[[#This Row],[Quantity]]),MEDIAN(Sales_Fact[Quantity]),Sales_Fact[[#This Row],[Quantity]])</f>
        <v>2</v>
      </c>
      <c r="G1628" s="21">
        <f>IF(ISBLANK(Sales_Fact[[#This Row],[Unit_Price]]),MEDIAN(Sales_Fact[Unit_Price]),Sales_Fact[[#This Row],[Unit_Price]])</f>
        <v>462.93</v>
      </c>
      <c r="H1628" s="2">
        <f>IF(ISBLANK(Sales_Fact[[#This Row],[Discount]]),MEDIAN(Sales_Fact[Discount]),Sales_Fact[[#This Row],[Discount]])</f>
        <v>0.17</v>
      </c>
      <c r="I1628" t="s">
        <v>1864</v>
      </c>
      <c r="J1628" s="21">
        <f>Sales_Fact[[#This Row],[Quantity2]]*Sales_Fact[[#This Row],[Unit_Price3]]*(1-Sales_Fact[[#This Row],[Discount4]])</f>
        <v>768.46379999999999</v>
      </c>
      <c r="K1628" s="21">
        <f>Sales_Fact[[#This Row],[Quantity2]]*Sales_Fact[[#This Row],[Unit_Price3]]</f>
        <v>925.86</v>
      </c>
      <c r="L1628" s="21">
        <f>Sales_Fact[[#This Row],[Gross Amount]]*Sales_Fact[[#This Row],[Discount4]]</f>
        <v>157.39620000000002</v>
      </c>
      <c r="M1628" s="1" t="str">
        <f>IF(Sales_Fact[[#This Row],[Total_Amount5]]&gt;1000,"High Value","Standard")</f>
        <v>Standard</v>
      </c>
      <c r="N1628" s="1" t="str">
        <f>_xlfn.XLOOKUP(D1628,Product_Dim!$A$2:$A$101,Product_Dim!$B$2:$B$101,"Not Found")</f>
        <v>Organic Sunscreen Lotion</v>
      </c>
      <c r="O1628" s="1" t="str">
        <f>_xlfn.XLOOKUP(D1628,Product_Dim!$A$2:$A$101,Product_Dim!$C$2:$C$101)</f>
        <v>Beauty</v>
      </c>
      <c r="P1628" s="1">
        <f>_xlfn.XLOOKUP(D1628,Product_Dim!$A$2:$A$101,Product_Dim!$H$2:$H$101)</f>
        <v>266.86</v>
      </c>
      <c r="Q1628" s="1" t="str">
        <f>_xlfn.XLOOKUP(C1628,'Customer_Dim'!$A$2:$A$501,'Customer_Dim'!$I$2:$I$501)</f>
        <v>Bronze</v>
      </c>
      <c r="R1628" s="1" t="str">
        <f>_xlfn.XLOOKUP(C1628,'Customer_Dim'!$A$2:$A$501,'Customer_Dim'!$D$2:$D$501)</f>
        <v>Male</v>
      </c>
      <c r="S1628" s="1" t="str">
        <f>_xlfn.XLOOKUP(C1628,'Customer_Dim'!$A$2:$A$501,'Customer_Dim'!$L$2:$L$501)</f>
        <v>Middle Age</v>
      </c>
      <c r="T1628" s="1" t="str">
        <f>_xlfn.XLOOKUP(E1628,Store_Dim!$A$2:$A$21,Store_Dim!$C$2:$C$21)</f>
        <v>East</v>
      </c>
      <c r="U1628" s="1" t="str">
        <f>_xlfn.XLOOKUP(E1628,Store_Dim!$A$2:$A$21,Store_Dim!$E$2:$E$21)</f>
        <v>Online</v>
      </c>
      <c r="V1628" s="21">
        <f>Table8[[#This Row],[Cost]]*Table8[[#This Row],[Quantity]]</f>
        <v>533.72</v>
      </c>
      <c r="W1628" s="21">
        <f>Table8[[#This Row],[Total_Amount]]-Table8[[#This Row],[Total Cost]]</f>
        <v>234.74379999999996</v>
      </c>
    </row>
    <row r="1629" spans="1:23" hidden="1" x14ac:dyDescent="0.25">
      <c r="A1629" t="s">
        <v>3196</v>
      </c>
      <c r="B1629" s="3">
        <v>45902</v>
      </c>
      <c r="C1629" t="s">
        <v>1264</v>
      </c>
      <c r="D1629" t="s">
        <v>1653</v>
      </c>
      <c r="E1629" t="s">
        <v>1874</v>
      </c>
      <c r="F1629" s="4">
        <f>IF(ISBLANK(Sales_Fact[[#This Row],[Quantity]]),MEDIAN(Sales_Fact[Quantity]),Sales_Fact[[#This Row],[Quantity]])</f>
        <v>3</v>
      </c>
      <c r="G1629" s="1">
        <f>IF(ISBLANK(Sales_Fact[[#This Row],[Unit_Price]]),MEDIAN(Sales_Fact[Unit_Price]),Sales_Fact[[#This Row],[Unit_Price]])</f>
        <v>60.26</v>
      </c>
      <c r="H1629" s="2">
        <f>IF(ISBLANK(Sales_Fact[[#This Row],[Discount]]),MEDIAN(Sales_Fact[Discount]),Sales_Fact[[#This Row],[Discount]])</f>
        <v>0.04</v>
      </c>
      <c r="I1629" t="s">
        <v>1868</v>
      </c>
      <c r="J1629" s="1">
        <f>Sales_Fact[[#This Row],[Quantity2]]*Sales_Fact[[#This Row],[Unit_Price3]]*(1-Sales_Fact[[#This Row],[Discount4]])</f>
        <v>173.5488</v>
      </c>
      <c r="K1629" s="1">
        <f>Sales_Fact[[#This Row],[Quantity2]]*Sales_Fact[[#This Row],[Unit_Price3]]</f>
        <v>180.78</v>
      </c>
      <c r="L1629" s="1">
        <f>Sales_Fact[[#This Row],[Gross Amount]]*Sales_Fact[[#This Row],[Discount4]]</f>
        <v>7.2312000000000003</v>
      </c>
      <c r="M1629" s="1" t="str">
        <f>IF(Sales_Fact[[#This Row],[Total_Amount5]]&gt;1000,"High Value","Standard")</f>
        <v>Standard</v>
      </c>
      <c r="N1629" s="1" t="str">
        <f>_xlfn.XLOOKUP(D1629,Product_Dim!$A$2:$A$101,Product_Dim!$B$2:$B$101,"Not Found")</f>
        <v>Gaming Mechanical Keyboard</v>
      </c>
      <c r="O1629" s="1" t="str">
        <f>_xlfn.XLOOKUP(D1629,Product_Dim!$A$2:$A$101,Product_Dim!$C$2:$C$101)</f>
        <v>Electronics</v>
      </c>
      <c r="P1629" s="1">
        <f>_xlfn.XLOOKUP(D1629,Product_Dim!$A$2:$A$101,Product_Dim!$H$2:$H$101)</f>
        <v>419.28</v>
      </c>
      <c r="Q1629" s="1" t="str">
        <f>_xlfn.XLOOKUP(C1629,'Customer_Dim'!$A$2:$A$501,'Customer_Dim'!$I$2:$I$501)</f>
        <v>Bronze</v>
      </c>
      <c r="R1629" s="1" t="str">
        <f>_xlfn.XLOOKUP(C1629,'Customer_Dim'!$A$2:$A$501,'Customer_Dim'!$D$2:$D$501)</f>
        <v>Male</v>
      </c>
      <c r="S1629" s="1" t="str">
        <f>_xlfn.XLOOKUP(C1629,'Customer_Dim'!$A$2:$A$501,'Customer_Dim'!$L$2:$L$501)</f>
        <v>Middle Age</v>
      </c>
      <c r="T1629" s="1" t="str">
        <f>_xlfn.XLOOKUP(E1629,Store_Dim!$A$2:$A$21,Store_Dim!$C$2:$C$21)</f>
        <v>South</v>
      </c>
      <c r="U1629" s="1" t="str">
        <f>_xlfn.XLOOKUP(E1629,Store_Dim!$A$2:$A$21,Store_Dim!$E$2:$E$21)</f>
        <v>Online</v>
      </c>
      <c r="V1629" s="1">
        <f>Table8[[#This Row],[Cost]]*Table8[[#This Row],[Quantity]]</f>
        <v>1257.8399999999999</v>
      </c>
      <c r="W1629" s="1">
        <f>Table8[[#This Row],[Total_Amount]]-Table8[[#This Row],[Total Cost]]</f>
        <v>-1084.2911999999999</v>
      </c>
    </row>
    <row r="1630" spans="1:23" hidden="1" x14ac:dyDescent="0.25">
      <c r="A1630" t="s">
        <v>2818</v>
      </c>
      <c r="B1630" s="3">
        <v>45557</v>
      </c>
      <c r="C1630" t="s">
        <v>1264</v>
      </c>
      <c r="D1630" t="s">
        <v>1707</v>
      </c>
      <c r="E1630" t="s">
        <v>1870</v>
      </c>
      <c r="F1630" s="4">
        <f>IF(ISBLANK(Sales_Fact[[#This Row],[Quantity]]),MEDIAN(Sales_Fact[Quantity]),Sales_Fact[[#This Row],[Quantity]])</f>
        <v>3</v>
      </c>
      <c r="G1630" s="1">
        <f>IF(ISBLANK(Sales_Fact[[#This Row],[Unit_Price]]),MEDIAN(Sales_Fact[Unit_Price]),Sales_Fact[[#This Row],[Unit_Price]])</f>
        <v>109.5</v>
      </c>
      <c r="H1630" s="2">
        <f>IF(ISBLANK(Sales_Fact[[#This Row],[Discount]]),MEDIAN(Sales_Fact[Discount]),Sales_Fact[[#This Row],[Discount]])</f>
        <v>0.06</v>
      </c>
      <c r="I1630" t="s">
        <v>1864</v>
      </c>
      <c r="J1630" s="1">
        <f>Sales_Fact[[#This Row],[Quantity2]]*Sales_Fact[[#This Row],[Unit_Price3]]*(1-Sales_Fact[[#This Row],[Discount4]])</f>
        <v>308.78999999999996</v>
      </c>
      <c r="K1630" s="1">
        <f>Sales_Fact[[#This Row],[Quantity2]]*Sales_Fact[[#This Row],[Unit_Price3]]</f>
        <v>328.5</v>
      </c>
      <c r="L1630" s="1">
        <f>Sales_Fact[[#This Row],[Gross Amount]]*Sales_Fact[[#This Row],[Discount4]]</f>
        <v>19.71</v>
      </c>
      <c r="M1630" s="1" t="str">
        <f>IF(Sales_Fact[[#This Row],[Total_Amount5]]&gt;1000,"High Value","Standard")</f>
        <v>Standard</v>
      </c>
      <c r="N1630" s="1" t="str">
        <f>_xlfn.XLOOKUP(D1630,Product_Dim!$A$2:$A$101,Product_Dim!$B$2:$B$101,"Not Found")</f>
        <v>Rugby Ball</v>
      </c>
      <c r="O1630" s="1" t="str">
        <f>_xlfn.XLOOKUP(D1630,Product_Dim!$A$2:$A$101,Product_Dim!$C$2:$C$101)</f>
        <v>Sports</v>
      </c>
      <c r="P1630" s="1">
        <f>_xlfn.XLOOKUP(D1630,Product_Dim!$A$2:$A$101,Product_Dim!$H$2:$H$101)</f>
        <v>212.26</v>
      </c>
      <c r="Q1630" s="1" t="str">
        <f>_xlfn.XLOOKUP(C1630,'Customer_Dim'!$A$2:$A$501,'Customer_Dim'!$I$2:$I$501)</f>
        <v>Bronze</v>
      </c>
      <c r="R1630" s="1" t="str">
        <f>_xlfn.XLOOKUP(C1630,'Customer_Dim'!$A$2:$A$501,'Customer_Dim'!$D$2:$D$501)</f>
        <v>Male</v>
      </c>
      <c r="S1630" s="1" t="str">
        <f>_xlfn.XLOOKUP(C1630,'Customer_Dim'!$A$2:$A$501,'Customer_Dim'!$L$2:$L$501)</f>
        <v>Middle Age</v>
      </c>
      <c r="T1630" s="1" t="str">
        <f>_xlfn.XLOOKUP(E1630,Store_Dim!$A$2:$A$21,Store_Dim!$C$2:$C$21)</f>
        <v>North</v>
      </c>
      <c r="U1630" s="1" t="str">
        <f>_xlfn.XLOOKUP(E1630,Store_Dim!$A$2:$A$21,Store_Dim!$E$2:$E$21)</f>
        <v>Outlet</v>
      </c>
      <c r="V1630" s="1">
        <f>Table8[[#This Row],[Cost]]*Table8[[#This Row],[Quantity]]</f>
        <v>636.78</v>
      </c>
      <c r="W1630" s="1">
        <f>Table8[[#This Row],[Total_Amount]]-Table8[[#This Row],[Total Cost]]</f>
        <v>-327.99</v>
      </c>
    </row>
    <row r="1631" spans="1:23" hidden="1" x14ac:dyDescent="0.25">
      <c r="A1631" t="s">
        <v>2597</v>
      </c>
      <c r="B1631" s="3">
        <v>45252</v>
      </c>
      <c r="C1631" t="s">
        <v>1264</v>
      </c>
      <c r="D1631" t="s">
        <v>1561</v>
      </c>
      <c r="E1631" t="s">
        <v>1872</v>
      </c>
      <c r="F1631" s="4">
        <f>IF(ISBLANK(Sales_Fact[[#This Row],[Quantity]]),MEDIAN(Sales_Fact[Quantity]),Sales_Fact[[#This Row],[Quantity]])</f>
        <v>1</v>
      </c>
      <c r="G1631" s="1">
        <f>IF(ISBLANK(Sales_Fact[[#This Row],[Unit_Price]]),MEDIAN(Sales_Fact[Unit_Price]),Sales_Fact[[#This Row],[Unit_Price]])</f>
        <v>505.83</v>
      </c>
      <c r="H1631" s="2">
        <f>IF(ISBLANK(Sales_Fact[[#This Row],[Discount]]),MEDIAN(Sales_Fact[Discount]),Sales_Fact[[#This Row],[Discount]])</f>
        <v>0.14000000000000001</v>
      </c>
      <c r="I1631" t="s">
        <v>1864</v>
      </c>
      <c r="J1631" s="1">
        <f>Sales_Fact[[#This Row],[Quantity2]]*Sales_Fact[[#This Row],[Unit_Price3]]*(1-Sales_Fact[[#This Row],[Discount4]])</f>
        <v>435.0138</v>
      </c>
      <c r="K1631" s="1">
        <f>Sales_Fact[[#This Row],[Quantity2]]*Sales_Fact[[#This Row],[Unit_Price3]]</f>
        <v>505.83</v>
      </c>
      <c r="L1631" s="1">
        <f>Sales_Fact[[#This Row],[Gross Amount]]*Sales_Fact[[#This Row],[Discount4]]</f>
        <v>70.816200000000009</v>
      </c>
      <c r="M1631" s="1" t="str">
        <f>IF(Sales_Fact[[#This Row],[Total_Amount5]]&gt;1000,"High Value","Standard")</f>
        <v>Standard</v>
      </c>
      <c r="N1631" s="1" t="str">
        <f>_xlfn.XLOOKUP(D1631,Product_Dim!$A$2:$A$101,Product_Dim!$B$2:$B$101,"Not Found")</f>
        <v>Women's Yoga Pants</v>
      </c>
      <c r="O1631" s="1" t="str">
        <f>_xlfn.XLOOKUP(D1631,Product_Dim!$A$2:$A$101,Product_Dim!$C$2:$C$101)</f>
        <v>Clothing</v>
      </c>
      <c r="P1631" s="1">
        <f>_xlfn.XLOOKUP(D1631,Product_Dim!$A$2:$A$101,Product_Dim!$H$2:$H$101)</f>
        <v>306.45999999999998</v>
      </c>
      <c r="Q1631" s="1" t="str">
        <f>_xlfn.XLOOKUP(C1631,'Customer_Dim'!$A$2:$A$501,'Customer_Dim'!$I$2:$I$501)</f>
        <v>Bronze</v>
      </c>
      <c r="R1631" s="1" t="str">
        <f>_xlfn.XLOOKUP(C1631,'Customer_Dim'!$A$2:$A$501,'Customer_Dim'!$D$2:$D$501)</f>
        <v>Male</v>
      </c>
      <c r="S1631" s="1" t="str">
        <f>_xlfn.XLOOKUP(C1631,'Customer_Dim'!$A$2:$A$501,'Customer_Dim'!$L$2:$L$501)</f>
        <v>Middle Age</v>
      </c>
      <c r="T1631" s="1" t="str">
        <f>_xlfn.XLOOKUP(E1631,Store_Dim!$A$2:$A$21,Store_Dim!$C$2:$C$21)</f>
        <v>South</v>
      </c>
      <c r="U1631" s="1" t="str">
        <f>_xlfn.XLOOKUP(E1631,Store_Dim!$A$2:$A$21,Store_Dim!$E$2:$E$21)</f>
        <v>Online</v>
      </c>
      <c r="V1631" s="1">
        <f>Table8[[#This Row],[Cost]]*Table8[[#This Row],[Quantity]]</f>
        <v>306.45999999999998</v>
      </c>
      <c r="W1631" s="1">
        <f>Table8[[#This Row],[Total_Amount]]-Table8[[#This Row],[Total Cost]]</f>
        <v>128.55380000000002</v>
      </c>
    </row>
    <row r="1632" spans="1:23" hidden="1" x14ac:dyDescent="0.25">
      <c r="A1632" t="s">
        <v>3659</v>
      </c>
      <c r="B1632" s="3">
        <v>45418</v>
      </c>
      <c r="C1632" t="s">
        <v>1267</v>
      </c>
      <c r="D1632" t="s">
        <v>1788</v>
      </c>
      <c r="E1632" t="s">
        <v>1872</v>
      </c>
      <c r="F1632" s="4">
        <f>IF(ISBLANK(Sales_Fact[[#This Row],[Quantity]]),MEDIAN(Sales_Fact[Quantity]),Sales_Fact[[#This Row],[Quantity]])</f>
        <v>2</v>
      </c>
      <c r="G1632" s="1">
        <f>IF(ISBLANK(Sales_Fact[[#This Row],[Unit_Price]]),MEDIAN(Sales_Fact[Unit_Price]),Sales_Fact[[#This Row],[Unit_Price]])</f>
        <v>443.15</v>
      </c>
      <c r="H1632" s="2">
        <f>IF(ISBLANK(Sales_Fact[[#This Row],[Discount]]),MEDIAN(Sales_Fact[Discount]),Sales_Fact[[#This Row],[Discount]])</f>
        <v>0.27</v>
      </c>
      <c r="I1632" t="s">
        <v>1864</v>
      </c>
      <c r="J1632" s="1">
        <f>Sales_Fact[[#This Row],[Quantity2]]*Sales_Fact[[#This Row],[Unit_Price3]]*(1-Sales_Fact[[#This Row],[Discount4]])</f>
        <v>646.99899999999991</v>
      </c>
      <c r="K1632" s="1">
        <f>Sales_Fact[[#This Row],[Quantity2]]*Sales_Fact[[#This Row],[Unit_Price3]]</f>
        <v>886.3</v>
      </c>
      <c r="L1632" s="1">
        <f>Sales_Fact[[#This Row],[Gross Amount]]*Sales_Fact[[#This Row],[Discount4]]</f>
        <v>239.30100000000002</v>
      </c>
      <c r="M1632" s="1" t="str">
        <f>IF(Sales_Fact[[#This Row],[Total_Amount5]]&gt;1000,"High Value","Standard")</f>
        <v>Standard</v>
      </c>
      <c r="N1632" s="1" t="str">
        <f>_xlfn.XLOOKUP(D1632,Product_Dim!$A$2:$A$101,Product_Dim!$B$2:$B$101,"Not Found")</f>
        <v>Decorative Lamp Shade</v>
      </c>
      <c r="O1632" s="1" t="str">
        <f>_xlfn.XLOOKUP(D1632,Product_Dim!$A$2:$A$101,Product_Dim!$C$2:$C$101)</f>
        <v>Home</v>
      </c>
      <c r="P1632" s="1">
        <f>_xlfn.XLOOKUP(D1632,Product_Dim!$A$2:$A$101,Product_Dim!$H$2:$H$101)</f>
        <v>228.53</v>
      </c>
      <c r="Q1632" s="1" t="str">
        <f>_xlfn.XLOOKUP(C1632,'Customer_Dim'!$A$2:$A$501,'Customer_Dim'!$I$2:$I$501)</f>
        <v>Silver</v>
      </c>
      <c r="R1632" s="1" t="str">
        <f>_xlfn.XLOOKUP(C1632,'Customer_Dim'!$A$2:$A$501,'Customer_Dim'!$D$2:$D$501)</f>
        <v>Female</v>
      </c>
      <c r="S1632" s="1" t="str">
        <f>_xlfn.XLOOKUP(C1632,'Customer_Dim'!$A$2:$A$501,'Customer_Dim'!$L$2:$L$501)</f>
        <v>Young</v>
      </c>
      <c r="T1632" s="1" t="str">
        <f>_xlfn.XLOOKUP(E1632,Store_Dim!$A$2:$A$21,Store_Dim!$C$2:$C$21)</f>
        <v>South</v>
      </c>
      <c r="U1632" s="1" t="str">
        <f>_xlfn.XLOOKUP(E1632,Store_Dim!$A$2:$A$21,Store_Dim!$E$2:$E$21)</f>
        <v>Online</v>
      </c>
      <c r="V1632" s="1">
        <f>Table8[[#This Row],[Cost]]*Table8[[#This Row],[Quantity]]</f>
        <v>457.06</v>
      </c>
      <c r="W1632" s="1">
        <f>Table8[[#This Row],[Total_Amount]]-Table8[[#This Row],[Total Cost]]</f>
        <v>189.93899999999991</v>
      </c>
    </row>
    <row r="1633" spans="1:23" hidden="1" x14ac:dyDescent="0.25">
      <c r="A1633" t="s">
        <v>2338</v>
      </c>
      <c r="B1633" s="3">
        <v>45460</v>
      </c>
      <c r="C1633" t="s">
        <v>1267</v>
      </c>
      <c r="D1633" t="s">
        <v>1620</v>
      </c>
      <c r="E1633" t="s">
        <v>1886</v>
      </c>
      <c r="F1633" s="4">
        <f>IF(ISBLANK(Sales_Fact[[#This Row],[Quantity]]),MEDIAN(Sales_Fact[Quantity]),Sales_Fact[[#This Row],[Quantity]])</f>
        <v>2</v>
      </c>
      <c r="G1633" s="1">
        <f>IF(ISBLANK(Sales_Fact[[#This Row],[Unit_Price]]),MEDIAN(Sales_Fact[Unit_Price]),Sales_Fact[[#This Row],[Unit_Price]])</f>
        <v>784.26</v>
      </c>
      <c r="H1633" s="2">
        <f>IF(ISBLANK(Sales_Fact[[#This Row],[Discount]]),MEDIAN(Sales_Fact[Discount]),Sales_Fact[[#This Row],[Discount]])</f>
        <v>0.23</v>
      </c>
      <c r="I1633" t="s">
        <v>1864</v>
      </c>
      <c r="J1633" s="1">
        <f>Sales_Fact[[#This Row],[Quantity2]]*Sales_Fact[[#This Row],[Unit_Price3]]*(1-Sales_Fact[[#This Row],[Discount4]])</f>
        <v>1207.7604000000001</v>
      </c>
      <c r="K1633" s="1">
        <f>Sales_Fact[[#This Row],[Quantity2]]*Sales_Fact[[#This Row],[Unit_Price3]]</f>
        <v>1568.52</v>
      </c>
      <c r="L1633" s="1">
        <f>Sales_Fact[[#This Row],[Gross Amount]]*Sales_Fact[[#This Row],[Discount4]]</f>
        <v>360.75960000000003</v>
      </c>
      <c r="M1633" s="1" t="str">
        <f>IF(Sales_Fact[[#This Row],[Total_Amount5]]&gt;1000,"High Value","Standard")</f>
        <v>High Value</v>
      </c>
      <c r="N1633" s="1" t="str">
        <f>_xlfn.XLOOKUP(D1633,Product_Dim!$A$2:$A$101,Product_Dim!$B$2:$B$101,"Not Found")</f>
        <v>Men's Formal Shirt</v>
      </c>
      <c r="O1633" s="1" t="str">
        <f>_xlfn.XLOOKUP(D1633,Product_Dim!$A$2:$A$101,Product_Dim!$C$2:$C$101)</f>
        <v>Clothing</v>
      </c>
      <c r="P1633" s="1">
        <f>_xlfn.XLOOKUP(D1633,Product_Dim!$A$2:$A$101,Product_Dim!$H$2:$H$101)</f>
        <v>242.96499999999997</v>
      </c>
      <c r="Q1633" s="1" t="str">
        <f>_xlfn.XLOOKUP(C1633,'Customer_Dim'!$A$2:$A$501,'Customer_Dim'!$I$2:$I$501)</f>
        <v>Silver</v>
      </c>
      <c r="R1633" s="1" t="str">
        <f>_xlfn.XLOOKUP(C1633,'Customer_Dim'!$A$2:$A$501,'Customer_Dim'!$D$2:$D$501)</f>
        <v>Female</v>
      </c>
      <c r="S1633" s="1" t="str">
        <f>_xlfn.XLOOKUP(C1633,'Customer_Dim'!$A$2:$A$501,'Customer_Dim'!$L$2:$L$501)</f>
        <v>Young</v>
      </c>
      <c r="T1633" s="1" t="str">
        <f>_xlfn.XLOOKUP(E1633,Store_Dim!$A$2:$A$21,Store_Dim!$C$2:$C$21)</f>
        <v>West</v>
      </c>
      <c r="U1633" s="1" t="str">
        <f>_xlfn.XLOOKUP(E1633,Store_Dim!$A$2:$A$21,Store_Dim!$E$2:$E$21)</f>
        <v>Flagship</v>
      </c>
      <c r="V1633" s="1">
        <f>Table8[[#This Row],[Cost]]*Table8[[#This Row],[Quantity]]</f>
        <v>485.92999999999995</v>
      </c>
      <c r="W1633" s="1">
        <f>Table8[[#This Row],[Total_Amount]]-Table8[[#This Row],[Total Cost]]</f>
        <v>721.83040000000017</v>
      </c>
    </row>
    <row r="1634" spans="1:23" x14ac:dyDescent="0.25">
      <c r="A1634" t="s">
        <v>2551</v>
      </c>
      <c r="B1634" s="3">
        <v>45475</v>
      </c>
      <c r="C1634" t="s">
        <v>1267</v>
      </c>
      <c r="D1634" t="s">
        <v>1918</v>
      </c>
      <c r="E1634" t="s">
        <v>1866</v>
      </c>
      <c r="F1634" s="4">
        <f>IF(ISBLANK(Sales_Fact[[#This Row],[Quantity]]),MEDIAN(Sales_Fact[Quantity]),Sales_Fact[[#This Row],[Quantity]])</f>
        <v>3</v>
      </c>
      <c r="G1634" s="21">
        <f>IF(ISBLANK(Sales_Fact[[#This Row],[Unit_Price]]),MEDIAN(Sales_Fact[Unit_Price]),Sales_Fact[[#This Row],[Unit_Price]])</f>
        <v>590.30999999999995</v>
      </c>
      <c r="H1634" s="2">
        <f>IF(ISBLANK(Sales_Fact[[#This Row],[Discount]]),MEDIAN(Sales_Fact[Discount]),Sales_Fact[[#This Row],[Discount]])</f>
        <v>0.17</v>
      </c>
      <c r="I1634" t="s">
        <v>1864</v>
      </c>
      <c r="J1634" s="21">
        <f>Sales_Fact[[#This Row],[Quantity2]]*Sales_Fact[[#This Row],[Unit_Price3]]*(1-Sales_Fact[[#This Row],[Discount4]])</f>
        <v>1469.8718999999999</v>
      </c>
      <c r="K1634" s="21">
        <f>Sales_Fact[[#This Row],[Quantity2]]*Sales_Fact[[#This Row],[Unit_Price3]]</f>
        <v>1770.9299999999998</v>
      </c>
      <c r="L1634" s="21">
        <f>Sales_Fact[[#This Row],[Gross Amount]]*Sales_Fact[[#This Row],[Discount4]]</f>
        <v>301.05809999999997</v>
      </c>
      <c r="M1634" s="1" t="str">
        <f>IF(Sales_Fact[[#This Row],[Total_Amount5]]&gt;1000,"High Value","Standard")</f>
        <v>High Value</v>
      </c>
      <c r="N1634" s="1" t="str">
        <f>_xlfn.XLOOKUP(D1634,Product_Dim!$A$2:$A$101,Product_Dim!$B$2:$B$101,"Not Found")</f>
        <v>Beard Grooming Kit</v>
      </c>
      <c r="O1634" s="1" t="str">
        <f>_xlfn.XLOOKUP(D1634,Product_Dim!$A$2:$A$101,Product_Dim!$C$2:$C$101)</f>
        <v>Beauty</v>
      </c>
      <c r="P1634" s="1">
        <f>_xlfn.XLOOKUP(D1634,Product_Dim!$A$2:$A$101,Product_Dim!$H$2:$H$101)</f>
        <v>337.42</v>
      </c>
      <c r="Q1634" s="1" t="str">
        <f>_xlfn.XLOOKUP(C1634,'Customer_Dim'!$A$2:$A$501,'Customer_Dim'!$I$2:$I$501)</f>
        <v>Silver</v>
      </c>
      <c r="R1634" s="1" t="str">
        <f>_xlfn.XLOOKUP(C1634,'Customer_Dim'!$A$2:$A$501,'Customer_Dim'!$D$2:$D$501)</f>
        <v>Female</v>
      </c>
      <c r="S1634" s="1" t="str">
        <f>_xlfn.XLOOKUP(C1634,'Customer_Dim'!$A$2:$A$501,'Customer_Dim'!$L$2:$L$501)</f>
        <v>Young</v>
      </c>
      <c r="T1634" s="1" t="str">
        <f>_xlfn.XLOOKUP(E1634,Store_Dim!$A$2:$A$21,Store_Dim!$C$2:$C$21)</f>
        <v>West</v>
      </c>
      <c r="U1634" s="1" t="str">
        <f>_xlfn.XLOOKUP(E1634,Store_Dim!$A$2:$A$21,Store_Dim!$E$2:$E$21)</f>
        <v>Online</v>
      </c>
      <c r="V1634" s="21">
        <f>Table8[[#This Row],[Cost]]*Table8[[#This Row],[Quantity]]</f>
        <v>1012.26</v>
      </c>
      <c r="W1634" s="21">
        <f>Table8[[#This Row],[Total_Amount]]-Table8[[#This Row],[Total Cost]]</f>
        <v>457.61189999999988</v>
      </c>
    </row>
    <row r="1635" spans="1:23" hidden="1" x14ac:dyDescent="0.25">
      <c r="A1635" t="s">
        <v>1942</v>
      </c>
      <c r="B1635" s="3">
        <v>45633</v>
      </c>
      <c r="C1635" t="s">
        <v>1267</v>
      </c>
      <c r="D1635" t="s">
        <v>1597</v>
      </c>
      <c r="E1635" t="s">
        <v>1872</v>
      </c>
      <c r="F1635" s="4">
        <f>IF(ISBLANK(Sales_Fact[[#This Row],[Quantity]]),MEDIAN(Sales_Fact[Quantity]),Sales_Fact[[#This Row],[Quantity]])</f>
        <v>1</v>
      </c>
      <c r="G1635" s="1">
        <f>IF(ISBLANK(Sales_Fact[[#This Row],[Unit_Price]]),MEDIAN(Sales_Fact[Unit_Price]),Sales_Fact[[#This Row],[Unit_Price]])</f>
        <v>696.13</v>
      </c>
      <c r="H1635" s="2">
        <f>IF(ISBLANK(Sales_Fact[[#This Row],[Discount]]),MEDIAN(Sales_Fact[Discount]),Sales_Fact[[#This Row],[Discount]])</f>
        <v>0.06</v>
      </c>
      <c r="I1635" t="s">
        <v>1864</v>
      </c>
      <c r="J1635" s="1">
        <f>Sales_Fact[[#This Row],[Quantity2]]*Sales_Fact[[#This Row],[Unit_Price3]]*(1-Sales_Fact[[#This Row],[Discount4]])</f>
        <v>654.36219999999992</v>
      </c>
      <c r="K1635" s="1">
        <f>Sales_Fact[[#This Row],[Quantity2]]*Sales_Fact[[#This Row],[Unit_Price3]]</f>
        <v>696.13</v>
      </c>
      <c r="L1635" s="1">
        <f>Sales_Fact[[#This Row],[Gross Amount]]*Sales_Fact[[#This Row],[Discount4]]</f>
        <v>41.767800000000001</v>
      </c>
      <c r="M1635" s="1" t="str">
        <f>IF(Sales_Fact[[#This Row],[Total_Amount5]]&gt;1000,"High Value","Standard")</f>
        <v>Standard</v>
      </c>
      <c r="N1635" s="1" t="str">
        <f>_xlfn.XLOOKUP(D1635,Product_Dim!$A$2:$A$101,Product_Dim!$B$2:$B$101,"Not Found")</f>
        <v>4K Home Projector</v>
      </c>
      <c r="O1635" s="1" t="str">
        <f>_xlfn.XLOOKUP(D1635,Product_Dim!$A$2:$A$101,Product_Dim!$C$2:$C$101)</f>
        <v>Electronics</v>
      </c>
      <c r="P1635" s="1">
        <f>_xlfn.XLOOKUP(D1635,Product_Dim!$A$2:$A$101,Product_Dim!$H$2:$H$101)</f>
        <v>465.34</v>
      </c>
      <c r="Q1635" s="1" t="str">
        <f>_xlfn.XLOOKUP(C1635,'Customer_Dim'!$A$2:$A$501,'Customer_Dim'!$I$2:$I$501)</f>
        <v>Silver</v>
      </c>
      <c r="R1635" s="1" t="str">
        <f>_xlfn.XLOOKUP(C1635,'Customer_Dim'!$A$2:$A$501,'Customer_Dim'!$D$2:$D$501)</f>
        <v>Female</v>
      </c>
      <c r="S1635" s="1" t="str">
        <f>_xlfn.XLOOKUP(C1635,'Customer_Dim'!$A$2:$A$501,'Customer_Dim'!$L$2:$L$501)</f>
        <v>Young</v>
      </c>
      <c r="T1635" s="1" t="str">
        <f>_xlfn.XLOOKUP(E1635,Store_Dim!$A$2:$A$21,Store_Dim!$C$2:$C$21)</f>
        <v>South</v>
      </c>
      <c r="U1635" s="1" t="str">
        <f>_xlfn.XLOOKUP(E1635,Store_Dim!$A$2:$A$21,Store_Dim!$E$2:$E$21)</f>
        <v>Online</v>
      </c>
      <c r="V1635" s="1">
        <f>Table8[[#This Row],[Cost]]*Table8[[#This Row],[Quantity]]</f>
        <v>465.34</v>
      </c>
      <c r="W1635" s="1">
        <f>Table8[[#This Row],[Total_Amount]]-Table8[[#This Row],[Total Cost]]</f>
        <v>189.02219999999994</v>
      </c>
    </row>
    <row r="1636" spans="1:23" hidden="1" x14ac:dyDescent="0.25">
      <c r="A1636" t="s">
        <v>2351</v>
      </c>
      <c r="B1636" s="3">
        <v>45711</v>
      </c>
      <c r="C1636" t="s">
        <v>1270</v>
      </c>
      <c r="D1636" t="s">
        <v>1689</v>
      </c>
      <c r="E1636" t="s">
        <v>1890</v>
      </c>
      <c r="F1636" s="4">
        <f>IF(ISBLANK(Sales_Fact[[#This Row],[Quantity]]),MEDIAN(Sales_Fact[Quantity]),Sales_Fact[[#This Row],[Quantity]])</f>
        <v>4</v>
      </c>
      <c r="G1636" s="1">
        <f>IF(ISBLANK(Sales_Fact[[#This Row],[Unit_Price]]),MEDIAN(Sales_Fact[Unit_Price]),Sales_Fact[[#This Row],[Unit_Price]])</f>
        <v>194.39</v>
      </c>
      <c r="H1636" s="2">
        <f>IF(ISBLANK(Sales_Fact[[#This Row],[Discount]]),MEDIAN(Sales_Fact[Discount]),Sales_Fact[[#This Row],[Discount]])</f>
        <v>0.25</v>
      </c>
      <c r="I1636" t="s">
        <v>1861</v>
      </c>
      <c r="J1636" s="1">
        <f>Sales_Fact[[#This Row],[Quantity2]]*Sales_Fact[[#This Row],[Unit_Price3]]*(1-Sales_Fact[[#This Row],[Discount4]])</f>
        <v>583.16999999999996</v>
      </c>
      <c r="K1636" s="1">
        <f>Sales_Fact[[#This Row],[Quantity2]]*Sales_Fact[[#This Row],[Unit_Price3]]</f>
        <v>777.56</v>
      </c>
      <c r="L1636" s="1">
        <f>Sales_Fact[[#This Row],[Gross Amount]]*Sales_Fact[[#This Row],[Discount4]]</f>
        <v>194.39</v>
      </c>
      <c r="M1636" s="1" t="str">
        <f>IF(Sales_Fact[[#This Row],[Total_Amount5]]&gt;1000,"High Value","Standard")</f>
        <v>Standard</v>
      </c>
      <c r="N1636" s="1" t="str">
        <f>_xlfn.XLOOKUP(D1636,Product_Dim!$A$2:$A$101,Product_Dim!$B$2:$B$101,"Not Found")</f>
        <v>Men's Winter Jacket</v>
      </c>
      <c r="O1636" s="1" t="str">
        <f>_xlfn.XLOOKUP(D1636,Product_Dim!$A$2:$A$101,Product_Dim!$C$2:$C$101)</f>
        <v>Clothing</v>
      </c>
      <c r="P1636" s="1">
        <f>_xlfn.XLOOKUP(D1636,Product_Dim!$A$2:$A$101,Product_Dim!$H$2:$H$101)</f>
        <v>167.34</v>
      </c>
      <c r="Q1636" s="1" t="str">
        <f>_xlfn.XLOOKUP(C1636,'Customer_Dim'!$A$2:$A$501,'Customer_Dim'!$I$2:$I$501)</f>
        <v>Gold</v>
      </c>
      <c r="R1636" s="1" t="str">
        <f>_xlfn.XLOOKUP(C1636,'Customer_Dim'!$A$2:$A$501,'Customer_Dim'!$D$2:$D$501)</f>
        <v>Female</v>
      </c>
      <c r="S1636" s="1" t="str">
        <f>_xlfn.XLOOKUP(C1636,'Customer_Dim'!$A$2:$A$501,'Customer_Dim'!$L$2:$L$501)</f>
        <v>Young</v>
      </c>
      <c r="T1636" s="1" t="str">
        <f>_xlfn.XLOOKUP(E1636,Store_Dim!$A$2:$A$21,Store_Dim!$C$2:$C$21)</f>
        <v>South</v>
      </c>
      <c r="U1636" s="1" t="str">
        <f>_xlfn.XLOOKUP(E1636,Store_Dim!$A$2:$A$21,Store_Dim!$E$2:$E$21)</f>
        <v>Flagship</v>
      </c>
      <c r="V1636" s="1">
        <f>Table8[[#This Row],[Cost]]*Table8[[#This Row],[Quantity]]</f>
        <v>669.36</v>
      </c>
      <c r="W1636" s="1">
        <f>Table8[[#This Row],[Total_Amount]]-Table8[[#This Row],[Total Cost]]</f>
        <v>-86.190000000000055</v>
      </c>
    </row>
    <row r="1637" spans="1:23" hidden="1" x14ac:dyDescent="0.25">
      <c r="A1637" t="s">
        <v>3349</v>
      </c>
      <c r="B1637" s="3">
        <v>45723</v>
      </c>
      <c r="C1637" t="s">
        <v>1270</v>
      </c>
      <c r="D1637" t="s">
        <v>1591</v>
      </c>
      <c r="E1637" t="s">
        <v>1901</v>
      </c>
      <c r="F1637" s="4">
        <f>IF(ISBLANK(Sales_Fact[[#This Row],[Quantity]]),MEDIAN(Sales_Fact[Quantity]),Sales_Fact[[#This Row],[Quantity]])</f>
        <v>1</v>
      </c>
      <c r="G1637" s="1">
        <f>IF(ISBLANK(Sales_Fact[[#This Row],[Unit_Price]]),MEDIAN(Sales_Fact[Unit_Price]),Sales_Fact[[#This Row],[Unit_Price]])</f>
        <v>339.7</v>
      </c>
      <c r="H1637" s="2">
        <f>IF(ISBLANK(Sales_Fact[[#This Row],[Discount]]),MEDIAN(Sales_Fact[Discount]),Sales_Fact[[#This Row],[Discount]])</f>
        <v>0.1</v>
      </c>
      <c r="I1637" t="s">
        <v>1864</v>
      </c>
      <c r="J1637" s="1">
        <f>Sales_Fact[[#This Row],[Quantity2]]*Sales_Fact[[#This Row],[Unit_Price3]]*(1-Sales_Fact[[#This Row],[Discount4]])</f>
        <v>305.73</v>
      </c>
      <c r="K1637" s="1">
        <f>Sales_Fact[[#This Row],[Quantity2]]*Sales_Fact[[#This Row],[Unit_Price3]]</f>
        <v>339.7</v>
      </c>
      <c r="L1637" s="1">
        <f>Sales_Fact[[#This Row],[Gross Amount]]*Sales_Fact[[#This Row],[Discount4]]</f>
        <v>33.97</v>
      </c>
      <c r="M1637" s="1" t="str">
        <f>IF(Sales_Fact[[#This Row],[Total_Amount5]]&gt;1000,"High Value","Standard")</f>
        <v>Standard</v>
      </c>
      <c r="N1637" s="1" t="str">
        <f>_xlfn.XLOOKUP(D1637,Product_Dim!$A$2:$A$101,Product_Dim!$B$2:$B$101,"Not Found")</f>
        <v>USB-C Fast Charger</v>
      </c>
      <c r="O1637" s="1" t="str">
        <f>_xlfn.XLOOKUP(D1637,Product_Dim!$A$2:$A$101,Product_Dim!$C$2:$C$101)</f>
        <v>Electronics</v>
      </c>
      <c r="P1637" s="1">
        <f>_xlfn.XLOOKUP(D1637,Product_Dim!$A$2:$A$101,Product_Dim!$H$2:$H$101)</f>
        <v>242.23</v>
      </c>
      <c r="Q1637" s="1" t="str">
        <f>_xlfn.XLOOKUP(C1637,'Customer_Dim'!$A$2:$A$501,'Customer_Dim'!$I$2:$I$501)</f>
        <v>Gold</v>
      </c>
      <c r="R1637" s="1" t="str">
        <f>_xlfn.XLOOKUP(C1637,'Customer_Dim'!$A$2:$A$501,'Customer_Dim'!$D$2:$D$501)</f>
        <v>Female</v>
      </c>
      <c r="S1637" s="1" t="str">
        <f>_xlfn.XLOOKUP(C1637,'Customer_Dim'!$A$2:$A$501,'Customer_Dim'!$L$2:$L$501)</f>
        <v>Young</v>
      </c>
      <c r="T1637" s="1" t="str">
        <f>_xlfn.XLOOKUP(E1637,Store_Dim!$A$2:$A$21,Store_Dim!$C$2:$C$21)</f>
        <v>East</v>
      </c>
      <c r="U1637" s="1" t="str">
        <f>_xlfn.XLOOKUP(E1637,Store_Dim!$A$2:$A$21,Store_Dim!$E$2:$E$21)</f>
        <v>Online</v>
      </c>
      <c r="V1637" s="1">
        <f>Table8[[#This Row],[Cost]]*Table8[[#This Row],[Quantity]]</f>
        <v>242.23</v>
      </c>
      <c r="W1637" s="1">
        <f>Table8[[#This Row],[Total_Amount]]-Table8[[#This Row],[Total Cost]]</f>
        <v>63.500000000000028</v>
      </c>
    </row>
    <row r="1638" spans="1:23" hidden="1" x14ac:dyDescent="0.25">
      <c r="A1638" t="s">
        <v>2652</v>
      </c>
      <c r="B1638" s="3">
        <v>45745</v>
      </c>
      <c r="C1638" t="s">
        <v>1270</v>
      </c>
      <c r="D1638" t="s">
        <v>1623</v>
      </c>
      <c r="E1638" t="s">
        <v>1860</v>
      </c>
      <c r="F1638" s="4">
        <f>IF(ISBLANK(Sales_Fact[[#This Row],[Quantity]]),MEDIAN(Sales_Fact[Quantity]),Sales_Fact[[#This Row],[Quantity]])</f>
        <v>4</v>
      </c>
      <c r="G1638" s="1">
        <f>IF(ISBLANK(Sales_Fact[[#This Row],[Unit_Price]]),MEDIAN(Sales_Fact[Unit_Price]),Sales_Fact[[#This Row],[Unit_Price]])</f>
        <v>463.16</v>
      </c>
      <c r="H1638" s="2">
        <f>IF(ISBLANK(Sales_Fact[[#This Row],[Discount]]),MEDIAN(Sales_Fact[Discount]),Sales_Fact[[#This Row],[Discount]])</f>
        <v>0.27</v>
      </c>
      <c r="I1638" t="s">
        <v>1861</v>
      </c>
      <c r="J1638" s="1">
        <f>Sales_Fact[[#This Row],[Quantity2]]*Sales_Fact[[#This Row],[Unit_Price3]]*(1-Sales_Fact[[#This Row],[Discount4]])</f>
        <v>1352.4272000000001</v>
      </c>
      <c r="K1638" s="1">
        <f>Sales_Fact[[#This Row],[Quantity2]]*Sales_Fact[[#This Row],[Unit_Price3]]</f>
        <v>1852.64</v>
      </c>
      <c r="L1638" s="1">
        <f>Sales_Fact[[#This Row],[Gross Amount]]*Sales_Fact[[#This Row],[Discount4]]</f>
        <v>500.21280000000007</v>
      </c>
      <c r="M1638" s="1" t="str">
        <f>IF(Sales_Fact[[#This Row],[Total_Amount5]]&gt;1000,"High Value","Standard")</f>
        <v>High Value</v>
      </c>
      <c r="N1638" s="1" t="str">
        <f>_xlfn.XLOOKUP(D1638,Product_Dim!$A$2:$A$101,Product_Dim!$B$2:$B$101,"Not Found")</f>
        <v>Foldable Camping Chair</v>
      </c>
      <c r="O1638" s="1" t="str">
        <f>_xlfn.XLOOKUP(D1638,Product_Dim!$A$2:$A$101,Product_Dim!$C$2:$C$101)</f>
        <v>Sports</v>
      </c>
      <c r="P1638" s="1">
        <f>_xlfn.XLOOKUP(D1638,Product_Dim!$A$2:$A$101,Product_Dim!$H$2:$H$101)</f>
        <v>166.06</v>
      </c>
      <c r="Q1638" s="1" t="str">
        <f>_xlfn.XLOOKUP(C1638,'Customer_Dim'!$A$2:$A$501,'Customer_Dim'!$I$2:$I$501)</f>
        <v>Gold</v>
      </c>
      <c r="R1638" s="1" t="str">
        <f>_xlfn.XLOOKUP(C1638,'Customer_Dim'!$A$2:$A$501,'Customer_Dim'!$D$2:$D$501)</f>
        <v>Female</v>
      </c>
      <c r="S1638" s="1" t="str">
        <f>_xlfn.XLOOKUP(C1638,'Customer_Dim'!$A$2:$A$501,'Customer_Dim'!$L$2:$L$501)</f>
        <v>Young</v>
      </c>
      <c r="T1638" s="1" t="str">
        <f>_xlfn.XLOOKUP(E1638,Store_Dim!$A$2:$A$21,Store_Dim!$C$2:$C$21)</f>
        <v>North</v>
      </c>
      <c r="U1638" s="1" t="str">
        <f>_xlfn.XLOOKUP(E1638,Store_Dim!$A$2:$A$21,Store_Dim!$E$2:$E$21)</f>
        <v>Outlet</v>
      </c>
      <c r="V1638" s="1">
        <f>Table8[[#This Row],[Cost]]*Table8[[#This Row],[Quantity]]</f>
        <v>664.24</v>
      </c>
      <c r="W1638" s="1">
        <f>Table8[[#This Row],[Total_Amount]]-Table8[[#This Row],[Total Cost]]</f>
        <v>688.18720000000008</v>
      </c>
    </row>
    <row r="1639" spans="1:23" hidden="1" x14ac:dyDescent="0.25">
      <c r="A1639" t="s">
        <v>2039</v>
      </c>
      <c r="B1639" s="3">
        <v>45613</v>
      </c>
      <c r="C1639" t="s">
        <v>1270</v>
      </c>
      <c r="D1639" t="s">
        <v>1695</v>
      </c>
      <c r="E1639" t="s">
        <v>1909</v>
      </c>
      <c r="F1639" s="4">
        <f>IF(ISBLANK(Sales_Fact[[#This Row],[Quantity]]),MEDIAN(Sales_Fact[Quantity]),Sales_Fact[[#This Row],[Quantity]])</f>
        <v>2</v>
      </c>
      <c r="G1639" s="1">
        <f>IF(ISBLANK(Sales_Fact[[#This Row],[Unit_Price]]),MEDIAN(Sales_Fact[Unit_Price]),Sales_Fact[[#This Row],[Unit_Price]])</f>
        <v>824.91</v>
      </c>
      <c r="H1639" s="2">
        <f>IF(ISBLANK(Sales_Fact[[#This Row],[Discount]]),MEDIAN(Sales_Fact[Discount]),Sales_Fact[[#This Row],[Discount]])</f>
        <v>0.09</v>
      </c>
      <c r="I1639" t="s">
        <v>1868</v>
      </c>
      <c r="J1639" s="1">
        <f>Sales_Fact[[#This Row],[Quantity2]]*Sales_Fact[[#This Row],[Unit_Price3]]*(1-Sales_Fact[[#This Row],[Discount4]])</f>
        <v>1501.3362</v>
      </c>
      <c r="K1639" s="1">
        <f>Sales_Fact[[#This Row],[Quantity2]]*Sales_Fact[[#This Row],[Unit_Price3]]</f>
        <v>1649.82</v>
      </c>
      <c r="L1639" s="1">
        <f>Sales_Fact[[#This Row],[Gross Amount]]*Sales_Fact[[#This Row],[Discount4]]</f>
        <v>148.4838</v>
      </c>
      <c r="M1639" s="1" t="str">
        <f>IF(Sales_Fact[[#This Row],[Total_Amount5]]&gt;1000,"High Value","Standard")</f>
        <v>High Value</v>
      </c>
      <c r="N1639" s="1" t="str">
        <f>_xlfn.XLOOKUP(D1639,Product_Dim!$A$2:$A$101,Product_Dim!$B$2:$B$101,"Not Found")</f>
        <v>Car Dashboard Phone Holder</v>
      </c>
      <c r="O1639" s="1" t="str">
        <f>_xlfn.XLOOKUP(D1639,Product_Dim!$A$2:$A$101,Product_Dim!$C$2:$C$101)</f>
        <v>Electronics</v>
      </c>
      <c r="P1639" s="1">
        <f>_xlfn.XLOOKUP(D1639,Product_Dim!$A$2:$A$101,Product_Dim!$H$2:$H$101)</f>
        <v>177.98</v>
      </c>
      <c r="Q1639" s="1" t="str">
        <f>_xlfn.XLOOKUP(C1639,'Customer_Dim'!$A$2:$A$501,'Customer_Dim'!$I$2:$I$501)</f>
        <v>Gold</v>
      </c>
      <c r="R1639" s="1" t="str">
        <f>_xlfn.XLOOKUP(C1639,'Customer_Dim'!$A$2:$A$501,'Customer_Dim'!$D$2:$D$501)</f>
        <v>Female</v>
      </c>
      <c r="S1639" s="1" t="str">
        <f>_xlfn.XLOOKUP(C1639,'Customer_Dim'!$A$2:$A$501,'Customer_Dim'!$L$2:$L$501)</f>
        <v>Young</v>
      </c>
      <c r="T1639" s="1" t="str">
        <f>_xlfn.XLOOKUP(E1639,Store_Dim!$A$2:$A$21,Store_Dim!$C$2:$C$21)</f>
        <v>South</v>
      </c>
      <c r="U1639" s="1" t="str">
        <f>_xlfn.XLOOKUP(E1639,Store_Dim!$A$2:$A$21,Store_Dim!$E$2:$E$21)</f>
        <v>Outlet</v>
      </c>
      <c r="V1639" s="1">
        <f>Table8[[#This Row],[Cost]]*Table8[[#This Row],[Quantity]]</f>
        <v>355.96</v>
      </c>
      <c r="W1639" s="1">
        <f>Table8[[#This Row],[Total_Amount]]-Table8[[#This Row],[Total Cost]]</f>
        <v>1145.3761999999999</v>
      </c>
    </row>
    <row r="1640" spans="1:23" hidden="1" x14ac:dyDescent="0.25">
      <c r="A1640" t="s">
        <v>3361</v>
      </c>
      <c r="B1640" s="3">
        <v>45605</v>
      </c>
      <c r="C1640" t="s">
        <v>1270</v>
      </c>
      <c r="D1640" t="s">
        <v>1806</v>
      </c>
      <c r="E1640" t="s">
        <v>1899</v>
      </c>
      <c r="F1640" s="4">
        <f>IF(ISBLANK(Sales_Fact[[#This Row],[Quantity]]),MEDIAN(Sales_Fact[Quantity]),Sales_Fact[[#This Row],[Quantity]])</f>
        <v>4</v>
      </c>
      <c r="G1640" s="1">
        <f>IF(ISBLANK(Sales_Fact[[#This Row],[Unit_Price]]),MEDIAN(Sales_Fact[Unit_Price]),Sales_Fact[[#This Row],[Unit_Price]])</f>
        <v>796.89</v>
      </c>
      <c r="H1640" s="2">
        <f>IF(ISBLANK(Sales_Fact[[#This Row],[Discount]]),MEDIAN(Sales_Fact[Discount]),Sales_Fact[[#This Row],[Discount]])</f>
        <v>0.17</v>
      </c>
      <c r="I1640" t="s">
        <v>1868</v>
      </c>
      <c r="J1640" s="1">
        <f>Sales_Fact[[#This Row],[Quantity2]]*Sales_Fact[[#This Row],[Unit_Price3]]*(1-Sales_Fact[[#This Row],[Discount4]])</f>
        <v>2645.6747999999998</v>
      </c>
      <c r="K1640" s="1">
        <f>Sales_Fact[[#This Row],[Quantity2]]*Sales_Fact[[#This Row],[Unit_Price3]]</f>
        <v>3187.56</v>
      </c>
      <c r="L1640" s="1">
        <f>Sales_Fact[[#This Row],[Gross Amount]]*Sales_Fact[[#This Row],[Discount4]]</f>
        <v>541.88520000000005</v>
      </c>
      <c r="M1640" s="1" t="str">
        <f>IF(Sales_Fact[[#This Row],[Total_Amount5]]&gt;1000,"High Value","Standard")</f>
        <v>High Value</v>
      </c>
      <c r="N1640" s="1" t="str">
        <f>_xlfn.XLOOKUP(D1640,Product_Dim!$A$2:$A$101,Product_Dim!$B$2:$B$101,"Not Found")</f>
        <v>Women's Beanie Hat</v>
      </c>
      <c r="O1640" s="1" t="str">
        <f>_xlfn.XLOOKUP(D1640,Product_Dim!$A$2:$A$101,Product_Dim!$C$2:$C$101)</f>
        <v>Clothing</v>
      </c>
      <c r="P1640" s="1">
        <f>_xlfn.XLOOKUP(D1640,Product_Dim!$A$2:$A$101,Product_Dim!$H$2:$H$101)</f>
        <v>119.57</v>
      </c>
      <c r="Q1640" s="1" t="str">
        <f>_xlfn.XLOOKUP(C1640,'Customer_Dim'!$A$2:$A$501,'Customer_Dim'!$I$2:$I$501)</f>
        <v>Gold</v>
      </c>
      <c r="R1640" s="1" t="str">
        <f>_xlfn.XLOOKUP(C1640,'Customer_Dim'!$A$2:$A$501,'Customer_Dim'!$D$2:$D$501)</f>
        <v>Female</v>
      </c>
      <c r="S1640" s="1" t="str">
        <f>_xlfn.XLOOKUP(C1640,'Customer_Dim'!$A$2:$A$501,'Customer_Dim'!$L$2:$L$501)</f>
        <v>Young</v>
      </c>
      <c r="T1640" s="1" t="str">
        <f>_xlfn.XLOOKUP(E1640,Store_Dim!$A$2:$A$21,Store_Dim!$C$2:$C$21)</f>
        <v>East</v>
      </c>
      <c r="U1640" s="1" t="str">
        <f>_xlfn.XLOOKUP(E1640,Store_Dim!$A$2:$A$21,Store_Dim!$E$2:$E$21)</f>
        <v>Flagship</v>
      </c>
      <c r="V1640" s="1">
        <f>Table8[[#This Row],[Cost]]*Table8[[#This Row],[Quantity]]</f>
        <v>478.28</v>
      </c>
      <c r="W1640" s="1">
        <f>Table8[[#This Row],[Total_Amount]]-Table8[[#This Row],[Total Cost]]</f>
        <v>2167.3948</v>
      </c>
    </row>
    <row r="1641" spans="1:23" hidden="1" x14ac:dyDescent="0.25">
      <c r="A1641" t="s">
        <v>2630</v>
      </c>
      <c r="B1641" s="3">
        <v>45648</v>
      </c>
      <c r="C1641" t="s">
        <v>1270</v>
      </c>
      <c r="D1641" t="s">
        <v>1605</v>
      </c>
      <c r="E1641" t="s">
        <v>1870</v>
      </c>
      <c r="F1641" s="4">
        <f>IF(ISBLANK(Sales_Fact[[#This Row],[Quantity]]),MEDIAN(Sales_Fact[Quantity]),Sales_Fact[[#This Row],[Quantity]])</f>
        <v>3</v>
      </c>
      <c r="G1641" s="1">
        <f>IF(ISBLANK(Sales_Fact[[#This Row],[Unit_Price]]),MEDIAN(Sales_Fact[Unit_Price]),Sales_Fact[[#This Row],[Unit_Price]])</f>
        <v>543.92999999999995</v>
      </c>
      <c r="H1641" s="2">
        <f>IF(ISBLANK(Sales_Fact[[#This Row],[Discount]]),MEDIAN(Sales_Fact[Discount]),Sales_Fact[[#This Row],[Discount]])</f>
        <v>0.3</v>
      </c>
      <c r="I1641" t="s">
        <v>1864</v>
      </c>
      <c r="J1641" s="1">
        <f>Sales_Fact[[#This Row],[Quantity2]]*Sales_Fact[[#This Row],[Unit_Price3]]*(1-Sales_Fact[[#This Row],[Discount4]])</f>
        <v>1142.2529999999999</v>
      </c>
      <c r="K1641" s="1">
        <f>Sales_Fact[[#This Row],[Quantity2]]*Sales_Fact[[#This Row],[Unit_Price3]]</f>
        <v>1631.79</v>
      </c>
      <c r="L1641" s="1">
        <f>Sales_Fact[[#This Row],[Gross Amount]]*Sales_Fact[[#This Row],[Discount4]]</f>
        <v>489.53699999999998</v>
      </c>
      <c r="M1641" s="1" t="str">
        <f>IF(Sales_Fact[[#This Row],[Total_Amount5]]&gt;1000,"High Value","Standard")</f>
        <v>High Value</v>
      </c>
      <c r="N1641" s="1" t="str">
        <f>_xlfn.XLOOKUP(D1641,Product_Dim!$A$2:$A$101,Product_Dim!$B$2:$B$101,"Not Found")</f>
        <v>Women's Denim Jeans</v>
      </c>
      <c r="O1641" s="1" t="str">
        <f>_xlfn.XLOOKUP(D1641,Product_Dim!$A$2:$A$101,Product_Dim!$C$2:$C$101)</f>
        <v>Clothing</v>
      </c>
      <c r="P1641" s="1">
        <f>_xlfn.XLOOKUP(D1641,Product_Dim!$A$2:$A$101,Product_Dim!$H$2:$H$101)</f>
        <v>242.96499999999997</v>
      </c>
      <c r="Q1641" s="1" t="str">
        <f>_xlfn.XLOOKUP(C1641,'Customer_Dim'!$A$2:$A$501,'Customer_Dim'!$I$2:$I$501)</f>
        <v>Gold</v>
      </c>
      <c r="R1641" s="1" t="str">
        <f>_xlfn.XLOOKUP(C1641,'Customer_Dim'!$A$2:$A$501,'Customer_Dim'!$D$2:$D$501)</f>
        <v>Female</v>
      </c>
      <c r="S1641" s="1" t="str">
        <f>_xlfn.XLOOKUP(C1641,'Customer_Dim'!$A$2:$A$501,'Customer_Dim'!$L$2:$L$501)</f>
        <v>Young</v>
      </c>
      <c r="T1641" s="1" t="str">
        <f>_xlfn.XLOOKUP(E1641,Store_Dim!$A$2:$A$21,Store_Dim!$C$2:$C$21)</f>
        <v>North</v>
      </c>
      <c r="U1641" s="1" t="str">
        <f>_xlfn.XLOOKUP(E1641,Store_Dim!$A$2:$A$21,Store_Dim!$E$2:$E$21)</f>
        <v>Outlet</v>
      </c>
      <c r="V1641" s="1">
        <f>Table8[[#This Row],[Cost]]*Table8[[#This Row],[Quantity]]</f>
        <v>728.89499999999998</v>
      </c>
      <c r="W1641" s="1">
        <f>Table8[[#This Row],[Total_Amount]]-Table8[[#This Row],[Total Cost]]</f>
        <v>413.35799999999995</v>
      </c>
    </row>
    <row r="1642" spans="1:23" hidden="1" x14ac:dyDescent="0.25">
      <c r="A1642" t="s">
        <v>3265</v>
      </c>
      <c r="B1642" s="3">
        <v>45667</v>
      </c>
      <c r="C1642" t="s">
        <v>1270</v>
      </c>
      <c r="D1642" t="s">
        <v>1668</v>
      </c>
      <c r="E1642" t="s">
        <v>1874</v>
      </c>
      <c r="F1642" s="4">
        <f>IF(ISBLANK(Sales_Fact[[#This Row],[Quantity]]),MEDIAN(Sales_Fact[Quantity]),Sales_Fact[[#This Row],[Quantity]])</f>
        <v>2</v>
      </c>
      <c r="G1642" s="1">
        <f>IF(ISBLANK(Sales_Fact[[#This Row],[Unit_Price]]),MEDIAN(Sales_Fact[Unit_Price]),Sales_Fact[[#This Row],[Unit_Price]])</f>
        <v>44.65</v>
      </c>
      <c r="H1642" s="2">
        <f>IF(ISBLANK(Sales_Fact[[#This Row],[Discount]]),MEDIAN(Sales_Fact[Discount]),Sales_Fact[[#This Row],[Discount]])</f>
        <v>0.03</v>
      </c>
      <c r="I1642" t="s">
        <v>1861</v>
      </c>
      <c r="J1642" s="1">
        <f>Sales_Fact[[#This Row],[Quantity2]]*Sales_Fact[[#This Row],[Unit_Price3]]*(1-Sales_Fact[[#This Row],[Discount4]])</f>
        <v>86.620999999999995</v>
      </c>
      <c r="K1642" s="1">
        <f>Sales_Fact[[#This Row],[Quantity2]]*Sales_Fact[[#This Row],[Unit_Price3]]</f>
        <v>89.3</v>
      </c>
      <c r="L1642" s="1">
        <f>Sales_Fact[[#This Row],[Gross Amount]]*Sales_Fact[[#This Row],[Discount4]]</f>
        <v>2.6789999999999998</v>
      </c>
      <c r="M1642" s="1" t="str">
        <f>IF(Sales_Fact[[#This Row],[Total_Amount5]]&gt;1000,"High Value","Standard")</f>
        <v>Standard</v>
      </c>
      <c r="N1642" s="1" t="str">
        <f>_xlfn.XLOOKUP(D1642,Product_Dim!$A$2:$A$101,Product_Dim!$B$2:$B$101,"Not Found")</f>
        <v>Portable Power Bank</v>
      </c>
      <c r="O1642" s="1" t="str">
        <f>_xlfn.XLOOKUP(D1642,Product_Dim!$A$2:$A$101,Product_Dim!$C$2:$C$101)</f>
        <v>Electronics</v>
      </c>
      <c r="P1642" s="1">
        <f>_xlfn.XLOOKUP(D1642,Product_Dim!$A$2:$A$101,Product_Dim!$H$2:$H$101)</f>
        <v>326.06</v>
      </c>
      <c r="Q1642" s="1" t="str">
        <f>_xlfn.XLOOKUP(C1642,'Customer_Dim'!$A$2:$A$501,'Customer_Dim'!$I$2:$I$501)</f>
        <v>Gold</v>
      </c>
      <c r="R1642" s="1" t="str">
        <f>_xlfn.XLOOKUP(C1642,'Customer_Dim'!$A$2:$A$501,'Customer_Dim'!$D$2:$D$501)</f>
        <v>Female</v>
      </c>
      <c r="S1642" s="1" t="str">
        <f>_xlfn.XLOOKUP(C1642,'Customer_Dim'!$A$2:$A$501,'Customer_Dim'!$L$2:$L$501)</f>
        <v>Young</v>
      </c>
      <c r="T1642" s="1" t="str">
        <f>_xlfn.XLOOKUP(E1642,Store_Dim!$A$2:$A$21,Store_Dim!$C$2:$C$21)</f>
        <v>South</v>
      </c>
      <c r="U1642" s="1" t="str">
        <f>_xlfn.XLOOKUP(E1642,Store_Dim!$A$2:$A$21,Store_Dim!$E$2:$E$21)</f>
        <v>Online</v>
      </c>
      <c r="V1642" s="1">
        <f>Table8[[#This Row],[Cost]]*Table8[[#This Row],[Quantity]]</f>
        <v>652.12</v>
      </c>
      <c r="W1642" s="1">
        <f>Table8[[#This Row],[Total_Amount]]-Table8[[#This Row],[Total Cost]]</f>
        <v>-565.49900000000002</v>
      </c>
    </row>
    <row r="1643" spans="1:23" hidden="1" x14ac:dyDescent="0.25">
      <c r="A1643" t="s">
        <v>2374</v>
      </c>
      <c r="B1643" s="3">
        <v>45726</v>
      </c>
      <c r="C1643" t="s">
        <v>1270</v>
      </c>
      <c r="D1643" t="s">
        <v>1770</v>
      </c>
      <c r="E1643" t="s">
        <v>1896</v>
      </c>
      <c r="F1643" s="4">
        <f>IF(ISBLANK(Sales_Fact[[#This Row],[Quantity]]),MEDIAN(Sales_Fact[Quantity]),Sales_Fact[[#This Row],[Quantity]])</f>
        <v>4</v>
      </c>
      <c r="G1643" s="1">
        <f>IF(ISBLANK(Sales_Fact[[#This Row],[Unit_Price]]),MEDIAN(Sales_Fact[Unit_Price]),Sales_Fact[[#This Row],[Unit_Price]])</f>
        <v>827.39</v>
      </c>
      <c r="H1643" s="2">
        <f>IF(ISBLANK(Sales_Fact[[#This Row],[Discount]]),MEDIAN(Sales_Fact[Discount]),Sales_Fact[[#This Row],[Discount]])</f>
        <v>0.06</v>
      </c>
      <c r="I1643" t="s">
        <v>1861</v>
      </c>
      <c r="J1643" s="1">
        <f>Sales_Fact[[#This Row],[Quantity2]]*Sales_Fact[[#This Row],[Unit_Price3]]*(1-Sales_Fact[[#This Row],[Discount4]])</f>
        <v>3110.9863999999998</v>
      </c>
      <c r="K1643" s="1">
        <f>Sales_Fact[[#This Row],[Quantity2]]*Sales_Fact[[#This Row],[Unit_Price3]]</f>
        <v>3309.56</v>
      </c>
      <c r="L1643" s="1">
        <f>Sales_Fact[[#This Row],[Gross Amount]]*Sales_Fact[[#This Row],[Discount4]]</f>
        <v>198.5736</v>
      </c>
      <c r="M1643" s="1" t="str">
        <f>IF(Sales_Fact[[#This Row],[Total_Amount5]]&gt;1000,"High Value","Standard")</f>
        <v>High Value</v>
      </c>
      <c r="N1643" s="1" t="str">
        <f>_xlfn.XLOOKUP(D1643,Product_Dim!$A$2:$A$101,Product_Dim!$B$2:$B$101,"Not Found")</f>
        <v>Shin Guards – Adult</v>
      </c>
      <c r="O1643" s="1" t="str">
        <f>_xlfn.XLOOKUP(D1643,Product_Dim!$A$2:$A$101,Product_Dim!$C$2:$C$101)</f>
        <v>Sports</v>
      </c>
      <c r="P1643" s="1">
        <f>_xlfn.XLOOKUP(D1643,Product_Dim!$A$2:$A$101,Product_Dim!$H$2:$H$101)</f>
        <v>107.06</v>
      </c>
      <c r="Q1643" s="1" t="str">
        <f>_xlfn.XLOOKUP(C1643,'Customer_Dim'!$A$2:$A$501,'Customer_Dim'!$I$2:$I$501)</f>
        <v>Gold</v>
      </c>
      <c r="R1643" s="1" t="str">
        <f>_xlfn.XLOOKUP(C1643,'Customer_Dim'!$A$2:$A$501,'Customer_Dim'!$D$2:$D$501)</f>
        <v>Female</v>
      </c>
      <c r="S1643" s="1" t="str">
        <f>_xlfn.XLOOKUP(C1643,'Customer_Dim'!$A$2:$A$501,'Customer_Dim'!$L$2:$L$501)</f>
        <v>Young</v>
      </c>
      <c r="T1643" s="1" t="str">
        <f>_xlfn.XLOOKUP(E1643,Store_Dim!$A$2:$A$21,Store_Dim!$C$2:$C$21)</f>
        <v>East</v>
      </c>
      <c r="U1643" s="1" t="str">
        <f>_xlfn.XLOOKUP(E1643,Store_Dim!$A$2:$A$21,Store_Dim!$E$2:$E$21)</f>
        <v>Flagship</v>
      </c>
      <c r="V1643" s="1">
        <f>Table8[[#This Row],[Cost]]*Table8[[#This Row],[Quantity]]</f>
        <v>428.24</v>
      </c>
      <c r="W1643" s="1">
        <f>Table8[[#This Row],[Total_Amount]]-Table8[[#This Row],[Total Cost]]</f>
        <v>2682.7464</v>
      </c>
    </row>
    <row r="1644" spans="1:23" hidden="1" x14ac:dyDescent="0.25">
      <c r="A1644" t="s">
        <v>2860</v>
      </c>
      <c r="B1644" s="3">
        <v>45740</v>
      </c>
      <c r="C1644" t="s">
        <v>1273</v>
      </c>
      <c r="D1644" t="s">
        <v>1982</v>
      </c>
      <c r="E1644" t="s">
        <v>1886</v>
      </c>
      <c r="F1644" s="4">
        <f>IF(ISBLANK(Sales_Fact[[#This Row],[Quantity]]),MEDIAN(Sales_Fact[Quantity]),Sales_Fact[[#This Row],[Quantity]])</f>
        <v>2</v>
      </c>
      <c r="G1644" s="1">
        <f>IF(ISBLANK(Sales_Fact[[#This Row],[Unit_Price]]),MEDIAN(Sales_Fact[Unit_Price]),Sales_Fact[[#This Row],[Unit_Price]])</f>
        <v>403.2</v>
      </c>
      <c r="H1644" s="2">
        <f>IF(ISBLANK(Sales_Fact[[#This Row],[Discount]]),MEDIAN(Sales_Fact[Discount]),Sales_Fact[[#This Row],[Discount]])</f>
        <v>0.21</v>
      </c>
      <c r="I1644" t="s">
        <v>1864</v>
      </c>
      <c r="J1644" s="1">
        <f>Sales_Fact[[#This Row],[Quantity2]]*Sales_Fact[[#This Row],[Unit_Price3]]*(1-Sales_Fact[[#This Row],[Discount4]])</f>
        <v>637.05600000000004</v>
      </c>
      <c r="K1644" s="1">
        <f>Sales_Fact[[#This Row],[Quantity2]]*Sales_Fact[[#This Row],[Unit_Price3]]</f>
        <v>806.4</v>
      </c>
      <c r="L1644" s="1">
        <f>Sales_Fact[[#This Row],[Gross Amount]]*Sales_Fact[[#This Row],[Discount4]]</f>
        <v>169.34399999999999</v>
      </c>
      <c r="M1644" s="1" t="str">
        <f>IF(Sales_Fact[[#This Row],[Total_Amount5]]&gt;1000,"High Value","Standard")</f>
        <v>Standard</v>
      </c>
      <c r="N1644" s="1" t="str">
        <f>_xlfn.XLOOKUP(D1644,Product_Dim!$A$2:$A$101,Product_Dim!$B$2:$B$101,"Not Found")</f>
        <v>Men's Running Jacket</v>
      </c>
      <c r="O1644" s="1" t="str">
        <f>_xlfn.XLOOKUP(D1644,Product_Dim!$A$2:$A$101,Product_Dim!$C$2:$C$101)</f>
        <v>Clothing</v>
      </c>
      <c r="P1644" s="1">
        <f>_xlfn.XLOOKUP(D1644,Product_Dim!$A$2:$A$101,Product_Dim!$H$2:$H$101)</f>
        <v>364.67</v>
      </c>
      <c r="Q1644" s="1" t="str">
        <f>_xlfn.XLOOKUP(C1644,'Customer_Dim'!$A$2:$A$501,'Customer_Dim'!$I$2:$I$501)</f>
        <v>Gold</v>
      </c>
      <c r="R1644" s="1" t="str">
        <f>_xlfn.XLOOKUP(C1644,'Customer_Dim'!$A$2:$A$501,'Customer_Dim'!$D$2:$D$501)</f>
        <v>Female</v>
      </c>
      <c r="S1644" s="1" t="str">
        <f>_xlfn.XLOOKUP(C1644,'Customer_Dim'!$A$2:$A$501,'Customer_Dim'!$L$2:$L$501)</f>
        <v>Young</v>
      </c>
      <c r="T1644" s="1" t="str">
        <f>_xlfn.XLOOKUP(E1644,Store_Dim!$A$2:$A$21,Store_Dim!$C$2:$C$21)</f>
        <v>West</v>
      </c>
      <c r="U1644" s="1" t="str">
        <f>_xlfn.XLOOKUP(E1644,Store_Dim!$A$2:$A$21,Store_Dim!$E$2:$E$21)</f>
        <v>Flagship</v>
      </c>
      <c r="V1644" s="1">
        <f>Table8[[#This Row],[Cost]]*Table8[[#This Row],[Quantity]]</f>
        <v>729.34</v>
      </c>
      <c r="W1644" s="1">
        <f>Table8[[#This Row],[Total_Amount]]-Table8[[#This Row],[Total Cost]]</f>
        <v>-92.283999999999992</v>
      </c>
    </row>
    <row r="1645" spans="1:23" x14ac:dyDescent="0.25">
      <c r="A1645" t="s">
        <v>1975</v>
      </c>
      <c r="B1645" s="3">
        <v>45312</v>
      </c>
      <c r="C1645" t="s">
        <v>1273</v>
      </c>
      <c r="D1645" t="s">
        <v>1918</v>
      </c>
      <c r="E1645" t="s">
        <v>1883</v>
      </c>
      <c r="F1645" s="4">
        <f>IF(ISBLANK(Sales_Fact[[#This Row],[Quantity]]),MEDIAN(Sales_Fact[Quantity]),Sales_Fact[[#This Row],[Quantity]])</f>
        <v>4</v>
      </c>
      <c r="G1645" s="21">
        <f>IF(ISBLANK(Sales_Fact[[#This Row],[Unit_Price]]),MEDIAN(Sales_Fact[Unit_Price]),Sales_Fact[[#This Row],[Unit_Price]])</f>
        <v>292.31</v>
      </c>
      <c r="H1645" s="2">
        <f>IF(ISBLANK(Sales_Fact[[#This Row],[Discount]]),MEDIAN(Sales_Fact[Discount]),Sales_Fact[[#This Row],[Discount]])</f>
        <v>0.27</v>
      </c>
      <c r="I1645" t="s">
        <v>1864</v>
      </c>
      <c r="J1645" s="21">
        <f>Sales_Fact[[#This Row],[Quantity2]]*Sales_Fact[[#This Row],[Unit_Price3]]*(1-Sales_Fact[[#This Row],[Discount4]])</f>
        <v>853.54520000000002</v>
      </c>
      <c r="K1645" s="21">
        <f>Sales_Fact[[#This Row],[Quantity2]]*Sales_Fact[[#This Row],[Unit_Price3]]</f>
        <v>1169.24</v>
      </c>
      <c r="L1645" s="21">
        <f>Sales_Fact[[#This Row],[Gross Amount]]*Sales_Fact[[#This Row],[Discount4]]</f>
        <v>315.69480000000004</v>
      </c>
      <c r="M1645" s="1" t="str">
        <f>IF(Sales_Fact[[#This Row],[Total_Amount5]]&gt;1000,"High Value","Standard")</f>
        <v>Standard</v>
      </c>
      <c r="N1645" s="1" t="str">
        <f>_xlfn.XLOOKUP(D1645,Product_Dim!$A$2:$A$101,Product_Dim!$B$2:$B$101,"Not Found")</f>
        <v>Beard Grooming Kit</v>
      </c>
      <c r="O1645" s="1" t="str">
        <f>_xlfn.XLOOKUP(D1645,Product_Dim!$A$2:$A$101,Product_Dim!$C$2:$C$101)</f>
        <v>Beauty</v>
      </c>
      <c r="P1645" s="1">
        <f>_xlfn.XLOOKUP(D1645,Product_Dim!$A$2:$A$101,Product_Dim!$H$2:$H$101)</f>
        <v>337.42</v>
      </c>
      <c r="Q1645" s="1" t="str">
        <f>_xlfn.XLOOKUP(C1645,'Customer_Dim'!$A$2:$A$501,'Customer_Dim'!$I$2:$I$501)</f>
        <v>Gold</v>
      </c>
      <c r="R1645" s="1" t="str">
        <f>_xlfn.XLOOKUP(C1645,'Customer_Dim'!$A$2:$A$501,'Customer_Dim'!$D$2:$D$501)</f>
        <v>Female</v>
      </c>
      <c r="S1645" s="1" t="str">
        <f>_xlfn.XLOOKUP(C1645,'Customer_Dim'!$A$2:$A$501,'Customer_Dim'!$L$2:$L$501)</f>
        <v>Young</v>
      </c>
      <c r="T1645" s="1" t="str">
        <f>_xlfn.XLOOKUP(E1645,Store_Dim!$A$2:$A$21,Store_Dim!$C$2:$C$21)</f>
        <v>North</v>
      </c>
      <c r="U1645" s="1" t="str">
        <f>_xlfn.XLOOKUP(E1645,Store_Dim!$A$2:$A$21,Store_Dim!$E$2:$E$21)</f>
        <v>Flagship</v>
      </c>
      <c r="V1645" s="21">
        <f>Table8[[#This Row],[Cost]]*Table8[[#This Row],[Quantity]]</f>
        <v>1349.68</v>
      </c>
      <c r="W1645" s="21">
        <f>Table8[[#This Row],[Total_Amount]]-Table8[[#This Row],[Total Cost]]</f>
        <v>-496.13480000000004</v>
      </c>
    </row>
    <row r="1646" spans="1:23" hidden="1" x14ac:dyDescent="0.25">
      <c r="A1646" t="s">
        <v>2154</v>
      </c>
      <c r="B1646" s="3">
        <v>45555</v>
      </c>
      <c r="C1646" t="s">
        <v>1273</v>
      </c>
      <c r="D1646" t="s">
        <v>1821</v>
      </c>
      <c r="E1646" t="s">
        <v>1899</v>
      </c>
      <c r="F1646" s="4">
        <f>IF(ISBLANK(Sales_Fact[[#This Row],[Quantity]]),MEDIAN(Sales_Fact[Quantity]),Sales_Fact[[#This Row],[Quantity]])</f>
        <v>1</v>
      </c>
      <c r="G1646" s="1">
        <f>IF(ISBLANK(Sales_Fact[[#This Row],[Unit_Price]]),MEDIAN(Sales_Fact[Unit_Price]),Sales_Fact[[#This Row],[Unit_Price]])</f>
        <v>948.33</v>
      </c>
      <c r="H1646" s="2">
        <f>IF(ISBLANK(Sales_Fact[[#This Row],[Discount]]),MEDIAN(Sales_Fact[Discount]),Sales_Fact[[#This Row],[Discount]])</f>
        <v>0.11</v>
      </c>
      <c r="I1646" t="s">
        <v>1861</v>
      </c>
      <c r="J1646" s="1">
        <f>Sales_Fact[[#This Row],[Quantity2]]*Sales_Fact[[#This Row],[Unit_Price3]]*(1-Sales_Fact[[#This Row],[Discount4]])</f>
        <v>844.01370000000009</v>
      </c>
      <c r="K1646" s="1">
        <f>Sales_Fact[[#This Row],[Quantity2]]*Sales_Fact[[#This Row],[Unit_Price3]]</f>
        <v>948.33</v>
      </c>
      <c r="L1646" s="1">
        <f>Sales_Fact[[#This Row],[Gross Amount]]*Sales_Fact[[#This Row],[Discount4]]</f>
        <v>104.3163</v>
      </c>
      <c r="M1646" s="1" t="str">
        <f>IF(Sales_Fact[[#This Row],[Total_Amount5]]&gt;1000,"High Value","Standard")</f>
        <v>Standard</v>
      </c>
      <c r="N1646" s="1" t="str">
        <f>_xlfn.XLOOKUP(D1646,Product_Dim!$A$2:$A$101,Product_Dim!$B$2:$B$101,"Not Found")</f>
        <v>Gaming Mouse Pad XL</v>
      </c>
      <c r="O1646" s="1" t="str">
        <f>_xlfn.XLOOKUP(D1646,Product_Dim!$A$2:$A$101,Product_Dim!$C$2:$C$101)</f>
        <v>Electronics</v>
      </c>
      <c r="P1646" s="1">
        <f>_xlfn.XLOOKUP(D1646,Product_Dim!$A$2:$A$101,Product_Dim!$H$2:$H$101)</f>
        <v>340.14</v>
      </c>
      <c r="Q1646" s="1" t="str">
        <f>_xlfn.XLOOKUP(C1646,'Customer_Dim'!$A$2:$A$501,'Customer_Dim'!$I$2:$I$501)</f>
        <v>Gold</v>
      </c>
      <c r="R1646" s="1" t="str">
        <f>_xlfn.XLOOKUP(C1646,'Customer_Dim'!$A$2:$A$501,'Customer_Dim'!$D$2:$D$501)</f>
        <v>Female</v>
      </c>
      <c r="S1646" s="1" t="str">
        <f>_xlfn.XLOOKUP(C1646,'Customer_Dim'!$A$2:$A$501,'Customer_Dim'!$L$2:$L$501)</f>
        <v>Young</v>
      </c>
      <c r="T1646" s="1" t="str">
        <f>_xlfn.XLOOKUP(E1646,Store_Dim!$A$2:$A$21,Store_Dim!$C$2:$C$21)</f>
        <v>East</v>
      </c>
      <c r="U1646" s="1" t="str">
        <f>_xlfn.XLOOKUP(E1646,Store_Dim!$A$2:$A$21,Store_Dim!$E$2:$E$21)</f>
        <v>Flagship</v>
      </c>
      <c r="V1646" s="1">
        <f>Table8[[#This Row],[Cost]]*Table8[[#This Row],[Quantity]]</f>
        <v>340.14</v>
      </c>
      <c r="W1646" s="1">
        <f>Table8[[#This Row],[Total_Amount]]-Table8[[#This Row],[Total Cost]]</f>
        <v>503.8737000000001</v>
      </c>
    </row>
    <row r="1647" spans="1:23" hidden="1" x14ac:dyDescent="0.25">
      <c r="A1647" t="s">
        <v>3231</v>
      </c>
      <c r="B1647" s="3">
        <v>45323</v>
      </c>
      <c r="C1647" t="s">
        <v>1273</v>
      </c>
      <c r="D1647" t="s">
        <v>1842</v>
      </c>
      <c r="E1647" t="s">
        <v>1883</v>
      </c>
      <c r="F1647" s="4">
        <f>IF(ISBLANK(Sales_Fact[[#This Row],[Quantity]]),MEDIAN(Sales_Fact[Quantity]),Sales_Fact[[#This Row],[Quantity]])</f>
        <v>1</v>
      </c>
      <c r="G1647" s="1">
        <f>IF(ISBLANK(Sales_Fact[[#This Row],[Unit_Price]]),MEDIAN(Sales_Fact[Unit_Price]),Sales_Fact[[#This Row],[Unit_Price]])</f>
        <v>702.27</v>
      </c>
      <c r="H1647" s="2">
        <f>IF(ISBLANK(Sales_Fact[[#This Row],[Discount]]),MEDIAN(Sales_Fact[Discount]),Sales_Fact[[#This Row],[Discount]])</f>
        <v>0.17</v>
      </c>
      <c r="I1647" t="s">
        <v>1868</v>
      </c>
      <c r="J1647" s="1">
        <f>Sales_Fact[[#This Row],[Quantity2]]*Sales_Fact[[#This Row],[Unit_Price3]]*(1-Sales_Fact[[#This Row],[Discount4]])</f>
        <v>582.88409999999999</v>
      </c>
      <c r="K1647" s="1">
        <f>Sales_Fact[[#This Row],[Quantity2]]*Sales_Fact[[#This Row],[Unit_Price3]]</f>
        <v>702.27</v>
      </c>
      <c r="L1647" s="1">
        <f>Sales_Fact[[#This Row],[Gross Amount]]*Sales_Fact[[#This Row],[Discount4]]</f>
        <v>119.38590000000001</v>
      </c>
      <c r="M1647" s="1" t="str">
        <f>IF(Sales_Fact[[#This Row],[Total_Amount5]]&gt;1000,"High Value","Standard")</f>
        <v>Standard</v>
      </c>
      <c r="N1647" s="1" t="str">
        <f>_xlfn.XLOOKUP(D1647,Product_Dim!$A$2:$A$101,Product_Dim!$B$2:$B$101,"Not Found")</f>
        <v>Cricket Bat</v>
      </c>
      <c r="O1647" s="1" t="str">
        <f>_xlfn.XLOOKUP(D1647,Product_Dim!$A$2:$A$101,Product_Dim!$C$2:$C$101)</f>
        <v>Sports</v>
      </c>
      <c r="P1647" s="1">
        <f>_xlfn.XLOOKUP(D1647,Product_Dim!$A$2:$A$101,Product_Dim!$H$2:$H$101)</f>
        <v>245.98</v>
      </c>
      <c r="Q1647" s="1" t="str">
        <f>_xlfn.XLOOKUP(C1647,'Customer_Dim'!$A$2:$A$501,'Customer_Dim'!$I$2:$I$501)</f>
        <v>Gold</v>
      </c>
      <c r="R1647" s="1" t="str">
        <f>_xlfn.XLOOKUP(C1647,'Customer_Dim'!$A$2:$A$501,'Customer_Dim'!$D$2:$D$501)</f>
        <v>Female</v>
      </c>
      <c r="S1647" s="1" t="str">
        <f>_xlfn.XLOOKUP(C1647,'Customer_Dim'!$A$2:$A$501,'Customer_Dim'!$L$2:$L$501)</f>
        <v>Young</v>
      </c>
      <c r="T1647" s="1" t="str">
        <f>_xlfn.XLOOKUP(E1647,Store_Dim!$A$2:$A$21,Store_Dim!$C$2:$C$21)</f>
        <v>North</v>
      </c>
      <c r="U1647" s="1" t="str">
        <f>_xlfn.XLOOKUP(E1647,Store_Dim!$A$2:$A$21,Store_Dim!$E$2:$E$21)</f>
        <v>Flagship</v>
      </c>
      <c r="V1647" s="1">
        <f>Table8[[#This Row],[Cost]]*Table8[[#This Row],[Quantity]]</f>
        <v>245.98</v>
      </c>
      <c r="W1647" s="1">
        <f>Table8[[#This Row],[Total_Amount]]-Table8[[#This Row],[Total Cost]]</f>
        <v>336.90409999999997</v>
      </c>
    </row>
    <row r="1648" spans="1:23" hidden="1" x14ac:dyDescent="0.25">
      <c r="A1648" t="s">
        <v>2886</v>
      </c>
      <c r="B1648" s="3">
        <v>45522</v>
      </c>
      <c r="C1648" t="s">
        <v>1276</v>
      </c>
      <c r="D1648" t="s">
        <v>1653</v>
      </c>
      <c r="E1648" t="s">
        <v>1863</v>
      </c>
      <c r="F1648" s="4">
        <f>IF(ISBLANK(Sales_Fact[[#This Row],[Quantity]]),MEDIAN(Sales_Fact[Quantity]),Sales_Fact[[#This Row],[Quantity]])</f>
        <v>2</v>
      </c>
      <c r="G1648" s="1">
        <f>IF(ISBLANK(Sales_Fact[[#This Row],[Unit_Price]]),MEDIAN(Sales_Fact[Unit_Price]),Sales_Fact[[#This Row],[Unit_Price]])</f>
        <v>379.28</v>
      </c>
      <c r="H1648" s="2">
        <f>IF(ISBLANK(Sales_Fact[[#This Row],[Discount]]),MEDIAN(Sales_Fact[Discount]),Sales_Fact[[#This Row],[Discount]])</f>
        <v>0.26</v>
      </c>
      <c r="I1648" t="s">
        <v>1868</v>
      </c>
      <c r="J1648" s="1">
        <f>Sales_Fact[[#This Row],[Quantity2]]*Sales_Fact[[#This Row],[Unit_Price3]]*(1-Sales_Fact[[#This Row],[Discount4]])</f>
        <v>561.33439999999996</v>
      </c>
      <c r="K1648" s="1">
        <f>Sales_Fact[[#This Row],[Quantity2]]*Sales_Fact[[#This Row],[Unit_Price3]]</f>
        <v>758.56</v>
      </c>
      <c r="L1648" s="1">
        <f>Sales_Fact[[#This Row],[Gross Amount]]*Sales_Fact[[#This Row],[Discount4]]</f>
        <v>197.22559999999999</v>
      </c>
      <c r="M1648" s="1" t="str">
        <f>IF(Sales_Fact[[#This Row],[Total_Amount5]]&gt;1000,"High Value","Standard")</f>
        <v>Standard</v>
      </c>
      <c r="N1648" s="1" t="str">
        <f>_xlfn.XLOOKUP(D1648,Product_Dim!$A$2:$A$101,Product_Dim!$B$2:$B$101,"Not Found")</f>
        <v>Gaming Mechanical Keyboard</v>
      </c>
      <c r="O1648" s="1" t="str">
        <f>_xlfn.XLOOKUP(D1648,Product_Dim!$A$2:$A$101,Product_Dim!$C$2:$C$101)</f>
        <v>Electronics</v>
      </c>
      <c r="P1648" s="1">
        <f>_xlfn.XLOOKUP(D1648,Product_Dim!$A$2:$A$101,Product_Dim!$H$2:$H$101)</f>
        <v>419.28</v>
      </c>
      <c r="Q1648" s="1" t="str">
        <f>_xlfn.XLOOKUP(C1648,'Customer_Dim'!$A$2:$A$501,'Customer_Dim'!$I$2:$I$501)</f>
        <v>Gold</v>
      </c>
      <c r="R1648" s="1" t="str">
        <f>_xlfn.XLOOKUP(C1648,'Customer_Dim'!$A$2:$A$501,'Customer_Dim'!$D$2:$D$501)</f>
        <v>Male</v>
      </c>
      <c r="S1648" s="1" t="str">
        <f>_xlfn.XLOOKUP(C1648,'Customer_Dim'!$A$2:$A$501,'Customer_Dim'!$L$2:$L$501)</f>
        <v>Middle Age</v>
      </c>
      <c r="T1648" s="1" t="str">
        <f>_xlfn.XLOOKUP(E1648,Store_Dim!$A$2:$A$21,Store_Dim!$C$2:$C$21)</f>
        <v>North</v>
      </c>
      <c r="U1648" s="1" t="str">
        <f>_xlfn.XLOOKUP(E1648,Store_Dim!$A$2:$A$21,Store_Dim!$E$2:$E$21)</f>
        <v>Flagship</v>
      </c>
      <c r="V1648" s="1">
        <f>Table8[[#This Row],[Cost]]*Table8[[#This Row],[Quantity]]</f>
        <v>838.56</v>
      </c>
      <c r="W1648" s="1">
        <f>Table8[[#This Row],[Total_Amount]]-Table8[[#This Row],[Total Cost]]</f>
        <v>-277.22559999999999</v>
      </c>
    </row>
    <row r="1649" spans="1:23" hidden="1" x14ac:dyDescent="0.25">
      <c r="A1649" t="s">
        <v>2741</v>
      </c>
      <c r="B1649" s="3">
        <v>45873</v>
      </c>
      <c r="C1649" t="s">
        <v>1276</v>
      </c>
      <c r="D1649" t="s">
        <v>1761</v>
      </c>
      <c r="E1649" t="s">
        <v>1888</v>
      </c>
      <c r="F1649" s="4">
        <f>IF(ISBLANK(Sales_Fact[[#This Row],[Quantity]]),MEDIAN(Sales_Fact[Quantity]),Sales_Fact[[#This Row],[Quantity]])</f>
        <v>4</v>
      </c>
      <c r="G1649" s="1">
        <f>IF(ISBLANK(Sales_Fact[[#This Row],[Unit_Price]]),MEDIAN(Sales_Fact[Unit_Price]),Sales_Fact[[#This Row],[Unit_Price]])</f>
        <v>92.35</v>
      </c>
      <c r="H1649" s="2">
        <f>IF(ISBLANK(Sales_Fact[[#This Row],[Discount]]),MEDIAN(Sales_Fact[Discount]),Sales_Fact[[#This Row],[Discount]])</f>
        <v>0.15</v>
      </c>
      <c r="I1649" t="s">
        <v>1861</v>
      </c>
      <c r="J1649" s="1">
        <f>Sales_Fact[[#This Row],[Quantity2]]*Sales_Fact[[#This Row],[Unit_Price3]]*(1-Sales_Fact[[#This Row],[Discount4]])</f>
        <v>313.98999999999995</v>
      </c>
      <c r="K1649" s="1">
        <f>Sales_Fact[[#This Row],[Quantity2]]*Sales_Fact[[#This Row],[Unit_Price3]]</f>
        <v>369.4</v>
      </c>
      <c r="L1649" s="1">
        <f>Sales_Fact[[#This Row],[Gross Amount]]*Sales_Fact[[#This Row],[Discount4]]</f>
        <v>55.41</v>
      </c>
      <c r="M1649" s="1" t="str">
        <f>IF(Sales_Fact[[#This Row],[Total_Amount5]]&gt;1000,"High Value","Standard")</f>
        <v>Standard</v>
      </c>
      <c r="N1649" s="1" t="str">
        <f>_xlfn.XLOOKUP(D1649,Product_Dim!$A$2:$A$101,Product_Dim!$B$2:$B$101,"Not Found")</f>
        <v>Kitchen Storage Rack</v>
      </c>
      <c r="O1649" s="1" t="str">
        <f>_xlfn.XLOOKUP(D1649,Product_Dim!$A$2:$A$101,Product_Dim!$C$2:$C$101)</f>
        <v>Home</v>
      </c>
      <c r="P1649" s="1">
        <f>_xlfn.XLOOKUP(D1649,Product_Dim!$A$2:$A$101,Product_Dim!$H$2:$H$101)</f>
        <v>138.05000000000001</v>
      </c>
      <c r="Q1649" s="1" t="str">
        <f>_xlfn.XLOOKUP(C1649,'Customer_Dim'!$A$2:$A$501,'Customer_Dim'!$I$2:$I$501)</f>
        <v>Gold</v>
      </c>
      <c r="R1649" s="1" t="str">
        <f>_xlfn.XLOOKUP(C1649,'Customer_Dim'!$A$2:$A$501,'Customer_Dim'!$D$2:$D$501)</f>
        <v>Male</v>
      </c>
      <c r="S1649" s="1" t="str">
        <f>_xlfn.XLOOKUP(C1649,'Customer_Dim'!$A$2:$A$501,'Customer_Dim'!$L$2:$L$501)</f>
        <v>Middle Age</v>
      </c>
      <c r="T1649" s="1" t="str">
        <f>_xlfn.XLOOKUP(E1649,Store_Dim!$A$2:$A$21,Store_Dim!$C$2:$C$21)</f>
        <v>North</v>
      </c>
      <c r="U1649" s="1" t="str">
        <f>_xlfn.XLOOKUP(E1649,Store_Dim!$A$2:$A$21,Store_Dim!$E$2:$E$21)</f>
        <v>Flagship</v>
      </c>
      <c r="V1649" s="1">
        <f>Table8[[#This Row],[Cost]]*Table8[[#This Row],[Quantity]]</f>
        <v>552.20000000000005</v>
      </c>
      <c r="W1649" s="1">
        <f>Table8[[#This Row],[Total_Amount]]-Table8[[#This Row],[Total Cost]]</f>
        <v>-238.21000000000009</v>
      </c>
    </row>
    <row r="1650" spans="1:23" hidden="1" x14ac:dyDescent="0.25">
      <c r="A1650" t="s">
        <v>1944</v>
      </c>
      <c r="B1650" s="3">
        <v>45854</v>
      </c>
      <c r="C1650" t="s">
        <v>1279</v>
      </c>
      <c r="D1650" t="s">
        <v>1644</v>
      </c>
      <c r="E1650" t="s">
        <v>1901</v>
      </c>
      <c r="F1650" s="4">
        <f>IF(ISBLANK(Sales_Fact[[#This Row],[Quantity]]),MEDIAN(Sales_Fact[Quantity]),Sales_Fact[[#This Row],[Quantity]])</f>
        <v>4</v>
      </c>
      <c r="G1650" s="1">
        <f>IF(ISBLANK(Sales_Fact[[#This Row],[Unit_Price]]),MEDIAN(Sales_Fact[Unit_Price]),Sales_Fact[[#This Row],[Unit_Price]])</f>
        <v>721.54</v>
      </c>
      <c r="H1650" s="2">
        <f>IF(ISBLANK(Sales_Fact[[#This Row],[Discount]]),MEDIAN(Sales_Fact[Discount]),Sales_Fact[[#This Row],[Discount]])</f>
        <v>0.21</v>
      </c>
      <c r="I1650" t="s">
        <v>1868</v>
      </c>
      <c r="J1650" s="1">
        <f>Sales_Fact[[#This Row],[Quantity2]]*Sales_Fact[[#This Row],[Unit_Price3]]*(1-Sales_Fact[[#This Row],[Discount4]])</f>
        <v>2280.0664000000002</v>
      </c>
      <c r="K1650" s="1">
        <f>Sales_Fact[[#This Row],[Quantity2]]*Sales_Fact[[#This Row],[Unit_Price3]]</f>
        <v>2886.16</v>
      </c>
      <c r="L1650" s="1">
        <f>Sales_Fact[[#This Row],[Gross Amount]]*Sales_Fact[[#This Row],[Discount4]]</f>
        <v>606.09359999999992</v>
      </c>
      <c r="M1650" s="1" t="str">
        <f>IF(Sales_Fact[[#This Row],[Total_Amount5]]&gt;1000,"High Value","Standard")</f>
        <v>High Value</v>
      </c>
      <c r="N1650" s="1" t="str">
        <f>_xlfn.XLOOKUP(D1650,Product_Dim!$A$2:$A$101,Product_Dim!$B$2:$B$101,"Not Found")</f>
        <v>Basketball</v>
      </c>
      <c r="O1650" s="1" t="str">
        <f>_xlfn.XLOOKUP(D1650,Product_Dim!$A$2:$A$101,Product_Dim!$C$2:$C$101)</f>
        <v>Sports</v>
      </c>
      <c r="P1650" s="1">
        <f>_xlfn.XLOOKUP(D1650,Product_Dim!$A$2:$A$101,Product_Dim!$H$2:$H$101)</f>
        <v>204.39</v>
      </c>
      <c r="Q1650" s="1" t="str">
        <f>_xlfn.XLOOKUP(C1650,'Customer_Dim'!$A$2:$A$501,'Customer_Dim'!$I$2:$I$501)</f>
        <v>Gold</v>
      </c>
      <c r="R1650" s="1" t="str">
        <f>_xlfn.XLOOKUP(C1650,'Customer_Dim'!$A$2:$A$501,'Customer_Dim'!$D$2:$D$501)</f>
        <v>Male</v>
      </c>
      <c r="S1650" s="1" t="str">
        <f>_xlfn.XLOOKUP(C1650,'Customer_Dim'!$A$2:$A$501,'Customer_Dim'!$L$2:$L$501)</f>
        <v>Middle Age</v>
      </c>
      <c r="T1650" s="1" t="str">
        <f>_xlfn.XLOOKUP(E1650,Store_Dim!$A$2:$A$21,Store_Dim!$C$2:$C$21)</f>
        <v>East</v>
      </c>
      <c r="U1650" s="1" t="str">
        <f>_xlfn.XLOOKUP(E1650,Store_Dim!$A$2:$A$21,Store_Dim!$E$2:$E$21)</f>
        <v>Online</v>
      </c>
      <c r="V1650" s="1">
        <f>Table8[[#This Row],[Cost]]*Table8[[#This Row],[Quantity]]</f>
        <v>817.56</v>
      </c>
      <c r="W1650" s="1">
        <f>Table8[[#This Row],[Total_Amount]]-Table8[[#This Row],[Total Cost]]</f>
        <v>1462.5064000000002</v>
      </c>
    </row>
    <row r="1651" spans="1:23" x14ac:dyDescent="0.25">
      <c r="A1651" t="s">
        <v>3115</v>
      </c>
      <c r="B1651" s="3">
        <v>45681</v>
      </c>
      <c r="C1651" t="s">
        <v>1279</v>
      </c>
      <c r="D1651" t="s">
        <v>1728</v>
      </c>
      <c r="E1651" t="s">
        <v>1890</v>
      </c>
      <c r="F1651" s="4">
        <f>IF(ISBLANK(Sales_Fact[[#This Row],[Quantity]]),MEDIAN(Sales_Fact[Quantity]),Sales_Fact[[#This Row],[Quantity]])</f>
        <v>1</v>
      </c>
      <c r="G1651" s="21">
        <f>IF(ISBLANK(Sales_Fact[[#This Row],[Unit_Price]]),MEDIAN(Sales_Fact[Unit_Price]),Sales_Fact[[#This Row],[Unit_Price]])</f>
        <v>228.69</v>
      </c>
      <c r="H1651" s="2">
        <f>IF(ISBLANK(Sales_Fact[[#This Row],[Discount]]),MEDIAN(Sales_Fact[Discount]),Sales_Fact[[#This Row],[Discount]])</f>
        <v>0.14000000000000001</v>
      </c>
      <c r="I1651" t="s">
        <v>1861</v>
      </c>
      <c r="J1651" s="21">
        <f>Sales_Fact[[#This Row],[Quantity2]]*Sales_Fact[[#This Row],[Unit_Price3]]*(1-Sales_Fact[[#This Row],[Discount4]])</f>
        <v>196.67339999999999</v>
      </c>
      <c r="K1651" s="21">
        <f>Sales_Fact[[#This Row],[Quantity2]]*Sales_Fact[[#This Row],[Unit_Price3]]</f>
        <v>228.69</v>
      </c>
      <c r="L1651" s="21">
        <f>Sales_Fact[[#This Row],[Gross Amount]]*Sales_Fact[[#This Row],[Discount4]]</f>
        <v>32.016600000000004</v>
      </c>
      <c r="M1651" s="1" t="str">
        <f>IF(Sales_Fact[[#This Row],[Total_Amount5]]&gt;1000,"High Value","Standard")</f>
        <v>Standard</v>
      </c>
      <c r="N1651" s="1" t="str">
        <f>_xlfn.XLOOKUP(D1651,Product_Dim!$A$2:$A$101,Product_Dim!$B$2:$B$101,"Not Found")</f>
        <v>Men's Hair Styling Gel</v>
      </c>
      <c r="O1651" s="1" t="str">
        <f>_xlfn.XLOOKUP(D1651,Product_Dim!$A$2:$A$101,Product_Dim!$C$2:$C$101)</f>
        <v>Beauty</v>
      </c>
      <c r="P1651" s="1">
        <f>_xlfn.XLOOKUP(D1651,Product_Dim!$A$2:$A$101,Product_Dim!$H$2:$H$101)</f>
        <v>17.309999999999999</v>
      </c>
      <c r="Q1651" s="1" t="str">
        <f>_xlfn.XLOOKUP(C1651,'Customer_Dim'!$A$2:$A$501,'Customer_Dim'!$I$2:$I$501)</f>
        <v>Gold</v>
      </c>
      <c r="R1651" s="1" t="str">
        <f>_xlfn.XLOOKUP(C1651,'Customer_Dim'!$A$2:$A$501,'Customer_Dim'!$D$2:$D$501)</f>
        <v>Male</v>
      </c>
      <c r="S1651" s="1" t="str">
        <f>_xlfn.XLOOKUP(C1651,'Customer_Dim'!$A$2:$A$501,'Customer_Dim'!$L$2:$L$501)</f>
        <v>Middle Age</v>
      </c>
      <c r="T1651" s="1" t="str">
        <f>_xlfn.XLOOKUP(E1651,Store_Dim!$A$2:$A$21,Store_Dim!$C$2:$C$21)</f>
        <v>South</v>
      </c>
      <c r="U1651" s="1" t="str">
        <f>_xlfn.XLOOKUP(E1651,Store_Dim!$A$2:$A$21,Store_Dim!$E$2:$E$21)</f>
        <v>Flagship</v>
      </c>
      <c r="V1651" s="21">
        <f>Table8[[#This Row],[Cost]]*Table8[[#This Row],[Quantity]]</f>
        <v>17.309999999999999</v>
      </c>
      <c r="W1651" s="21">
        <f>Table8[[#This Row],[Total_Amount]]-Table8[[#This Row],[Total Cost]]</f>
        <v>179.36339999999998</v>
      </c>
    </row>
    <row r="1652" spans="1:23" hidden="1" x14ac:dyDescent="0.25">
      <c r="A1652" t="s">
        <v>2662</v>
      </c>
      <c r="B1652" s="3">
        <v>45804</v>
      </c>
      <c r="C1652" t="s">
        <v>1279</v>
      </c>
      <c r="D1652" t="s">
        <v>1803</v>
      </c>
      <c r="E1652" t="s">
        <v>1863</v>
      </c>
      <c r="F1652" s="4">
        <f>IF(ISBLANK(Sales_Fact[[#This Row],[Quantity]]),MEDIAN(Sales_Fact[Quantity]),Sales_Fact[[#This Row],[Quantity]])</f>
        <v>1</v>
      </c>
      <c r="G1652" s="1">
        <f>IF(ISBLANK(Sales_Fact[[#This Row],[Unit_Price]]),MEDIAN(Sales_Fact[Unit_Price]),Sales_Fact[[#This Row],[Unit_Price]])</f>
        <v>899.09</v>
      </c>
      <c r="H1652" s="2">
        <f>IF(ISBLANK(Sales_Fact[[#This Row],[Discount]]),MEDIAN(Sales_Fact[Discount]),Sales_Fact[[#This Row],[Discount]])</f>
        <v>0.2</v>
      </c>
      <c r="I1652" t="s">
        <v>1868</v>
      </c>
      <c r="J1652" s="1">
        <f>Sales_Fact[[#This Row],[Quantity2]]*Sales_Fact[[#This Row],[Unit_Price3]]*(1-Sales_Fact[[#This Row],[Discount4]])</f>
        <v>719.27200000000005</v>
      </c>
      <c r="K1652" s="1">
        <f>Sales_Fact[[#This Row],[Quantity2]]*Sales_Fact[[#This Row],[Unit_Price3]]</f>
        <v>899.09</v>
      </c>
      <c r="L1652" s="1">
        <f>Sales_Fact[[#This Row],[Gross Amount]]*Sales_Fact[[#This Row],[Discount4]]</f>
        <v>179.81800000000001</v>
      </c>
      <c r="M1652" s="1" t="str">
        <f>IF(Sales_Fact[[#This Row],[Total_Amount5]]&gt;1000,"High Value","Standard")</f>
        <v>Standard</v>
      </c>
      <c r="N1652" s="1" t="str">
        <f>_xlfn.XLOOKUP(D1652,Product_Dim!$A$2:$A$101,Product_Dim!$B$2:$B$101,"Not Found")</f>
        <v>Wooden Bookshelf</v>
      </c>
      <c r="O1652" s="1" t="str">
        <f>_xlfn.XLOOKUP(D1652,Product_Dim!$A$2:$A$101,Product_Dim!$C$2:$C$101)</f>
        <v>Home</v>
      </c>
      <c r="P1652" s="1">
        <f>_xlfn.XLOOKUP(D1652,Product_Dim!$A$2:$A$101,Product_Dim!$H$2:$H$101)</f>
        <v>388.46</v>
      </c>
      <c r="Q1652" s="1" t="str">
        <f>_xlfn.XLOOKUP(C1652,'Customer_Dim'!$A$2:$A$501,'Customer_Dim'!$I$2:$I$501)</f>
        <v>Gold</v>
      </c>
      <c r="R1652" s="1" t="str">
        <f>_xlfn.XLOOKUP(C1652,'Customer_Dim'!$A$2:$A$501,'Customer_Dim'!$D$2:$D$501)</f>
        <v>Male</v>
      </c>
      <c r="S1652" s="1" t="str">
        <f>_xlfn.XLOOKUP(C1652,'Customer_Dim'!$A$2:$A$501,'Customer_Dim'!$L$2:$L$501)</f>
        <v>Middle Age</v>
      </c>
      <c r="T1652" s="1" t="str">
        <f>_xlfn.XLOOKUP(E1652,Store_Dim!$A$2:$A$21,Store_Dim!$C$2:$C$21)</f>
        <v>North</v>
      </c>
      <c r="U1652" s="1" t="str">
        <f>_xlfn.XLOOKUP(E1652,Store_Dim!$A$2:$A$21,Store_Dim!$E$2:$E$21)</f>
        <v>Flagship</v>
      </c>
      <c r="V1652" s="1">
        <f>Table8[[#This Row],[Cost]]*Table8[[#This Row],[Quantity]]</f>
        <v>388.46</v>
      </c>
      <c r="W1652" s="1">
        <f>Table8[[#This Row],[Total_Amount]]-Table8[[#This Row],[Total Cost]]</f>
        <v>330.81200000000007</v>
      </c>
    </row>
    <row r="1653" spans="1:23" hidden="1" x14ac:dyDescent="0.25">
      <c r="A1653" t="s">
        <v>1859</v>
      </c>
      <c r="B1653" s="3">
        <v>45480</v>
      </c>
      <c r="C1653" t="s">
        <v>1282</v>
      </c>
      <c r="D1653" t="s">
        <v>1842</v>
      </c>
      <c r="E1653" t="s">
        <v>1860</v>
      </c>
      <c r="F1653" s="4">
        <f>IF(ISBLANK(Sales_Fact[[#This Row],[Quantity]]),MEDIAN(Sales_Fact[Quantity]),Sales_Fact[[#This Row],[Quantity]])</f>
        <v>4</v>
      </c>
      <c r="G1653" s="1">
        <f>IF(ISBLANK(Sales_Fact[[#This Row],[Unit_Price]]),MEDIAN(Sales_Fact[Unit_Price]),Sales_Fact[[#This Row],[Unit_Price]])</f>
        <v>195.75</v>
      </c>
      <c r="H1653" s="2">
        <f>IF(ISBLANK(Sales_Fact[[#This Row],[Discount]]),MEDIAN(Sales_Fact[Discount]),Sales_Fact[[#This Row],[Discount]])</f>
        <v>0.17</v>
      </c>
      <c r="I1653" t="s">
        <v>1861</v>
      </c>
      <c r="J1653" s="1">
        <f>Sales_Fact[[#This Row],[Quantity2]]*Sales_Fact[[#This Row],[Unit_Price3]]*(1-Sales_Fact[[#This Row],[Discount4]])</f>
        <v>649.89</v>
      </c>
      <c r="K1653" s="1">
        <f>Sales_Fact[[#This Row],[Quantity2]]*Sales_Fact[[#This Row],[Unit_Price3]]</f>
        <v>783</v>
      </c>
      <c r="L1653" s="1">
        <f>Sales_Fact[[#This Row],[Gross Amount]]*Sales_Fact[[#This Row],[Discount4]]</f>
        <v>133.11000000000001</v>
      </c>
      <c r="M1653" s="1" t="str">
        <f>IF(Sales_Fact[[#This Row],[Total_Amount5]]&gt;1000,"High Value","Standard")</f>
        <v>Standard</v>
      </c>
      <c r="N1653" s="1" t="str">
        <f>_xlfn.XLOOKUP(D1653,Product_Dim!$A$2:$A$101,Product_Dim!$B$2:$B$101,"Not Found")</f>
        <v>Cricket Bat</v>
      </c>
      <c r="O1653" s="1" t="str">
        <f>_xlfn.XLOOKUP(D1653,Product_Dim!$A$2:$A$101,Product_Dim!$C$2:$C$101)</f>
        <v>Sports</v>
      </c>
      <c r="P1653" s="1">
        <f>_xlfn.XLOOKUP(D1653,Product_Dim!$A$2:$A$101,Product_Dim!$H$2:$H$101)</f>
        <v>245.98</v>
      </c>
      <c r="Q1653" s="1" t="str">
        <f>_xlfn.XLOOKUP(C1653,'Customer_Dim'!$A$2:$A$501,'Customer_Dim'!$I$2:$I$501)</f>
        <v>Gold</v>
      </c>
      <c r="R1653" s="1" t="str">
        <f>_xlfn.XLOOKUP(C1653,'Customer_Dim'!$A$2:$A$501,'Customer_Dim'!$D$2:$D$501)</f>
        <v>Male</v>
      </c>
      <c r="S1653" s="1" t="str">
        <f>_xlfn.XLOOKUP(C1653,'Customer_Dim'!$A$2:$A$501,'Customer_Dim'!$L$2:$L$501)</f>
        <v>Senior</v>
      </c>
      <c r="T1653" s="1" t="str">
        <f>_xlfn.XLOOKUP(E1653,Store_Dim!$A$2:$A$21,Store_Dim!$C$2:$C$21)</f>
        <v>North</v>
      </c>
      <c r="U1653" s="1" t="str">
        <f>_xlfn.XLOOKUP(E1653,Store_Dim!$A$2:$A$21,Store_Dim!$E$2:$E$21)</f>
        <v>Outlet</v>
      </c>
      <c r="V1653" s="1">
        <f>Table8[[#This Row],[Cost]]*Table8[[#This Row],[Quantity]]</f>
        <v>983.92</v>
      </c>
      <c r="W1653" s="1">
        <f>Table8[[#This Row],[Total_Amount]]-Table8[[#This Row],[Total Cost]]</f>
        <v>-334.03</v>
      </c>
    </row>
    <row r="1654" spans="1:23" hidden="1" x14ac:dyDescent="0.25">
      <c r="A1654" t="s">
        <v>3355</v>
      </c>
      <c r="B1654" s="3">
        <v>45568</v>
      </c>
      <c r="C1654" t="s">
        <v>1282</v>
      </c>
      <c r="D1654" t="s">
        <v>1578</v>
      </c>
      <c r="E1654" t="s">
        <v>1866</v>
      </c>
      <c r="F1654" s="4">
        <f>IF(ISBLANK(Sales_Fact[[#This Row],[Quantity]]),MEDIAN(Sales_Fact[Quantity]),Sales_Fact[[#This Row],[Quantity]])</f>
        <v>3</v>
      </c>
      <c r="G1654" s="1">
        <f>IF(ISBLANK(Sales_Fact[[#This Row],[Unit_Price]]),MEDIAN(Sales_Fact[Unit_Price]),Sales_Fact[[#This Row],[Unit_Price]])</f>
        <v>199.13</v>
      </c>
      <c r="H1654" s="2">
        <f>IF(ISBLANK(Sales_Fact[[#This Row],[Discount]]),MEDIAN(Sales_Fact[Discount]),Sales_Fact[[#This Row],[Discount]])</f>
        <v>0.24</v>
      </c>
      <c r="I1654" t="s">
        <v>1864</v>
      </c>
      <c r="J1654" s="1">
        <f>Sales_Fact[[#This Row],[Quantity2]]*Sales_Fact[[#This Row],[Unit_Price3]]*(1-Sales_Fact[[#This Row],[Discount4]])</f>
        <v>454.01639999999998</v>
      </c>
      <c r="K1654" s="1">
        <f>Sales_Fact[[#This Row],[Quantity2]]*Sales_Fact[[#This Row],[Unit_Price3]]</f>
        <v>597.39</v>
      </c>
      <c r="L1654" s="1">
        <f>Sales_Fact[[#This Row],[Gross Amount]]*Sales_Fact[[#This Row],[Discount4]]</f>
        <v>143.37359999999998</v>
      </c>
      <c r="M1654" s="1" t="str">
        <f>IF(Sales_Fact[[#This Row],[Total_Amount5]]&gt;1000,"High Value","Standard")</f>
        <v>Standard</v>
      </c>
      <c r="N1654" s="1" t="str">
        <f>_xlfn.XLOOKUP(D1654,Product_Dim!$A$2:$A$101,Product_Dim!$B$2:$B$101,"Not Found")</f>
        <v>Adjustable Dumbbell Set</v>
      </c>
      <c r="O1654" s="1" t="str">
        <f>_xlfn.XLOOKUP(D1654,Product_Dim!$A$2:$A$101,Product_Dim!$C$2:$C$101)</f>
        <v>Sports</v>
      </c>
      <c r="P1654" s="1">
        <f>_xlfn.XLOOKUP(D1654,Product_Dim!$A$2:$A$101,Product_Dim!$H$2:$H$101)</f>
        <v>495.72</v>
      </c>
      <c r="Q1654" s="1" t="str">
        <f>_xlfn.XLOOKUP(C1654,'Customer_Dim'!$A$2:$A$501,'Customer_Dim'!$I$2:$I$501)</f>
        <v>Gold</v>
      </c>
      <c r="R1654" s="1" t="str">
        <f>_xlfn.XLOOKUP(C1654,'Customer_Dim'!$A$2:$A$501,'Customer_Dim'!$D$2:$D$501)</f>
        <v>Male</v>
      </c>
      <c r="S1654" s="1" t="str">
        <f>_xlfn.XLOOKUP(C1654,'Customer_Dim'!$A$2:$A$501,'Customer_Dim'!$L$2:$L$501)</f>
        <v>Senior</v>
      </c>
      <c r="T1654" s="1" t="str">
        <f>_xlfn.XLOOKUP(E1654,Store_Dim!$A$2:$A$21,Store_Dim!$C$2:$C$21)</f>
        <v>West</v>
      </c>
      <c r="U1654" s="1" t="str">
        <f>_xlfn.XLOOKUP(E1654,Store_Dim!$A$2:$A$21,Store_Dim!$E$2:$E$21)</f>
        <v>Online</v>
      </c>
      <c r="V1654" s="1">
        <f>Table8[[#This Row],[Cost]]*Table8[[#This Row],[Quantity]]</f>
        <v>1487.16</v>
      </c>
      <c r="W1654" s="1">
        <f>Table8[[#This Row],[Total_Amount]]-Table8[[#This Row],[Total Cost]]</f>
        <v>-1033.1436000000001</v>
      </c>
    </row>
    <row r="1655" spans="1:23" hidden="1" x14ac:dyDescent="0.25">
      <c r="A1655" t="s">
        <v>1956</v>
      </c>
      <c r="B1655" s="3">
        <v>45533</v>
      </c>
      <c r="C1655" t="s">
        <v>1282</v>
      </c>
      <c r="D1655" t="s">
        <v>1665</v>
      </c>
      <c r="E1655" t="s">
        <v>1870</v>
      </c>
      <c r="F1655" s="4">
        <f>IF(ISBLANK(Sales_Fact[[#This Row],[Quantity]]),MEDIAN(Sales_Fact[Quantity]),Sales_Fact[[#This Row],[Quantity]])</f>
        <v>2</v>
      </c>
      <c r="G1655" s="1">
        <f>IF(ISBLANK(Sales_Fact[[#This Row],[Unit_Price]]),MEDIAN(Sales_Fact[Unit_Price]),Sales_Fact[[#This Row],[Unit_Price]])</f>
        <v>833.62</v>
      </c>
      <c r="H1655" s="2">
        <f>IF(ISBLANK(Sales_Fact[[#This Row],[Discount]]),MEDIAN(Sales_Fact[Discount]),Sales_Fact[[#This Row],[Discount]])</f>
        <v>0.18</v>
      </c>
      <c r="I1655" t="s">
        <v>1861</v>
      </c>
      <c r="J1655" s="1">
        <f>Sales_Fact[[#This Row],[Quantity2]]*Sales_Fact[[#This Row],[Unit_Price3]]*(1-Sales_Fact[[#This Row],[Discount4]])</f>
        <v>1367.1368000000002</v>
      </c>
      <c r="K1655" s="1">
        <f>Sales_Fact[[#This Row],[Quantity2]]*Sales_Fact[[#This Row],[Unit_Price3]]</f>
        <v>1667.24</v>
      </c>
      <c r="L1655" s="1">
        <f>Sales_Fact[[#This Row],[Gross Amount]]*Sales_Fact[[#This Row],[Discount4]]</f>
        <v>300.10320000000002</v>
      </c>
      <c r="M1655" s="1" t="str">
        <f>IF(Sales_Fact[[#This Row],[Total_Amount5]]&gt;1000,"High Value","Standard")</f>
        <v>High Value</v>
      </c>
      <c r="N1655" s="1" t="str">
        <f>_xlfn.XLOOKUP(D1655,Product_Dim!$A$2:$A$101,Product_Dim!$B$2:$B$101,"Not Found")</f>
        <v>Sports Water Hydration Pack</v>
      </c>
      <c r="O1655" s="1" t="str">
        <f>_xlfn.XLOOKUP(D1655,Product_Dim!$A$2:$A$101,Product_Dim!$C$2:$C$101)</f>
        <v>Sports</v>
      </c>
      <c r="P1655" s="1">
        <f>_xlfn.XLOOKUP(D1655,Product_Dim!$A$2:$A$101,Product_Dim!$H$2:$H$101)</f>
        <v>135.61000000000001</v>
      </c>
      <c r="Q1655" s="1" t="str">
        <f>_xlfn.XLOOKUP(C1655,'Customer_Dim'!$A$2:$A$501,'Customer_Dim'!$I$2:$I$501)</f>
        <v>Gold</v>
      </c>
      <c r="R1655" s="1" t="str">
        <f>_xlfn.XLOOKUP(C1655,'Customer_Dim'!$A$2:$A$501,'Customer_Dim'!$D$2:$D$501)</f>
        <v>Male</v>
      </c>
      <c r="S1655" s="1" t="str">
        <f>_xlfn.XLOOKUP(C1655,'Customer_Dim'!$A$2:$A$501,'Customer_Dim'!$L$2:$L$501)</f>
        <v>Senior</v>
      </c>
      <c r="T1655" s="1" t="str">
        <f>_xlfn.XLOOKUP(E1655,Store_Dim!$A$2:$A$21,Store_Dim!$C$2:$C$21)</f>
        <v>North</v>
      </c>
      <c r="U1655" s="1" t="str">
        <f>_xlfn.XLOOKUP(E1655,Store_Dim!$A$2:$A$21,Store_Dim!$E$2:$E$21)</f>
        <v>Outlet</v>
      </c>
      <c r="V1655" s="1">
        <f>Table8[[#This Row],[Cost]]*Table8[[#This Row],[Quantity]]</f>
        <v>271.22000000000003</v>
      </c>
      <c r="W1655" s="1">
        <f>Table8[[#This Row],[Total_Amount]]-Table8[[#This Row],[Total Cost]]</f>
        <v>1095.9168000000002</v>
      </c>
    </row>
    <row r="1656" spans="1:23" hidden="1" x14ac:dyDescent="0.25">
      <c r="A1656" t="s">
        <v>2807</v>
      </c>
      <c r="B1656" s="3">
        <v>45238</v>
      </c>
      <c r="C1656" t="s">
        <v>1282</v>
      </c>
      <c r="D1656" t="s">
        <v>1761</v>
      </c>
      <c r="E1656" t="s">
        <v>1879</v>
      </c>
      <c r="F1656" s="4">
        <f>IF(ISBLANK(Sales_Fact[[#This Row],[Quantity]]),MEDIAN(Sales_Fact[Quantity]),Sales_Fact[[#This Row],[Quantity]])</f>
        <v>1</v>
      </c>
      <c r="G1656" s="1">
        <f>IF(ISBLANK(Sales_Fact[[#This Row],[Unit_Price]]),MEDIAN(Sales_Fact[Unit_Price]),Sales_Fact[[#This Row],[Unit_Price]])</f>
        <v>676.26</v>
      </c>
      <c r="H1656" s="2">
        <f>IF(ISBLANK(Sales_Fact[[#This Row],[Discount]]),MEDIAN(Sales_Fact[Discount]),Sales_Fact[[#This Row],[Discount]])</f>
        <v>0.14000000000000001</v>
      </c>
      <c r="I1656" t="s">
        <v>1861</v>
      </c>
      <c r="J1656" s="1">
        <f>Sales_Fact[[#This Row],[Quantity2]]*Sales_Fact[[#This Row],[Unit_Price3]]*(1-Sales_Fact[[#This Row],[Discount4]])</f>
        <v>581.58359999999993</v>
      </c>
      <c r="K1656" s="1">
        <f>Sales_Fact[[#This Row],[Quantity2]]*Sales_Fact[[#This Row],[Unit_Price3]]</f>
        <v>676.26</v>
      </c>
      <c r="L1656" s="1">
        <f>Sales_Fact[[#This Row],[Gross Amount]]*Sales_Fact[[#This Row],[Discount4]]</f>
        <v>94.676400000000001</v>
      </c>
      <c r="M1656" s="1" t="str">
        <f>IF(Sales_Fact[[#This Row],[Total_Amount5]]&gt;1000,"High Value","Standard")</f>
        <v>Standard</v>
      </c>
      <c r="N1656" s="1" t="str">
        <f>_xlfn.XLOOKUP(D1656,Product_Dim!$A$2:$A$101,Product_Dim!$B$2:$B$101,"Not Found")</f>
        <v>Kitchen Storage Rack</v>
      </c>
      <c r="O1656" s="1" t="str">
        <f>_xlfn.XLOOKUP(D1656,Product_Dim!$A$2:$A$101,Product_Dim!$C$2:$C$101)</f>
        <v>Home</v>
      </c>
      <c r="P1656" s="1">
        <f>_xlfn.XLOOKUP(D1656,Product_Dim!$A$2:$A$101,Product_Dim!$H$2:$H$101)</f>
        <v>138.05000000000001</v>
      </c>
      <c r="Q1656" s="1" t="str">
        <f>_xlfn.XLOOKUP(C1656,'Customer_Dim'!$A$2:$A$501,'Customer_Dim'!$I$2:$I$501)</f>
        <v>Gold</v>
      </c>
      <c r="R1656" s="1" t="str">
        <f>_xlfn.XLOOKUP(C1656,'Customer_Dim'!$A$2:$A$501,'Customer_Dim'!$D$2:$D$501)</f>
        <v>Male</v>
      </c>
      <c r="S1656" s="1" t="str">
        <f>_xlfn.XLOOKUP(C1656,'Customer_Dim'!$A$2:$A$501,'Customer_Dim'!$L$2:$L$501)</f>
        <v>Senior</v>
      </c>
      <c r="T1656" s="1" t="str">
        <f>_xlfn.XLOOKUP(E1656,Store_Dim!$A$2:$A$21,Store_Dim!$C$2:$C$21)</f>
        <v>East</v>
      </c>
      <c r="U1656" s="1" t="str">
        <f>_xlfn.XLOOKUP(E1656,Store_Dim!$A$2:$A$21,Store_Dim!$E$2:$E$21)</f>
        <v>Flagship</v>
      </c>
      <c r="V1656" s="1">
        <f>Table8[[#This Row],[Cost]]*Table8[[#This Row],[Quantity]]</f>
        <v>138.05000000000001</v>
      </c>
      <c r="W1656" s="1">
        <f>Table8[[#This Row],[Total_Amount]]-Table8[[#This Row],[Total Cost]]</f>
        <v>443.53359999999992</v>
      </c>
    </row>
    <row r="1657" spans="1:23" x14ac:dyDescent="0.25">
      <c r="A1657" t="s">
        <v>3203</v>
      </c>
      <c r="B1657" s="3">
        <v>45234</v>
      </c>
      <c r="C1657" t="s">
        <v>1282</v>
      </c>
      <c r="D1657" t="s">
        <v>1764</v>
      </c>
      <c r="E1657" t="s">
        <v>1888</v>
      </c>
      <c r="F1657" s="4">
        <f>IF(ISBLANK(Sales_Fact[[#This Row],[Quantity]]),MEDIAN(Sales_Fact[Quantity]),Sales_Fact[[#This Row],[Quantity]])</f>
        <v>2</v>
      </c>
      <c r="G1657" s="21">
        <f>IF(ISBLANK(Sales_Fact[[#This Row],[Unit_Price]]),MEDIAN(Sales_Fact[Unit_Price]),Sales_Fact[[#This Row],[Unit_Price]])</f>
        <v>666.49</v>
      </c>
      <c r="H1657" s="2">
        <f>IF(ISBLANK(Sales_Fact[[#This Row],[Discount]]),MEDIAN(Sales_Fact[Discount]),Sales_Fact[[#This Row],[Discount]])</f>
        <v>0.06</v>
      </c>
      <c r="I1657" t="s">
        <v>1861</v>
      </c>
      <c r="J1657" s="21">
        <f>Sales_Fact[[#This Row],[Quantity2]]*Sales_Fact[[#This Row],[Unit_Price3]]*(1-Sales_Fact[[#This Row],[Discount4]])</f>
        <v>1253.0011999999999</v>
      </c>
      <c r="K1657" s="21">
        <f>Sales_Fact[[#This Row],[Quantity2]]*Sales_Fact[[#This Row],[Unit_Price3]]</f>
        <v>1332.98</v>
      </c>
      <c r="L1657" s="21">
        <f>Sales_Fact[[#This Row],[Gross Amount]]*Sales_Fact[[#This Row],[Discount4]]</f>
        <v>79.978799999999993</v>
      </c>
      <c r="M1657" s="1" t="str">
        <f>IF(Sales_Fact[[#This Row],[Total_Amount5]]&gt;1000,"High Value","Standard")</f>
        <v>High Value</v>
      </c>
      <c r="N1657" s="1" t="str">
        <f>_xlfn.XLOOKUP(D1657,Product_Dim!$A$2:$A$101,Product_Dim!$B$2:$B$101,"Not Found")</f>
        <v>Hair Repair Oil Treatment</v>
      </c>
      <c r="O1657" s="1" t="str">
        <f>_xlfn.XLOOKUP(D1657,Product_Dim!$A$2:$A$101,Product_Dim!$C$2:$C$101)</f>
        <v>Beauty</v>
      </c>
      <c r="P1657" s="1">
        <f>_xlfn.XLOOKUP(D1657,Product_Dim!$A$2:$A$101,Product_Dim!$H$2:$H$101)</f>
        <v>214.32</v>
      </c>
      <c r="Q1657" s="1" t="str">
        <f>_xlfn.XLOOKUP(C1657,'Customer_Dim'!$A$2:$A$501,'Customer_Dim'!$I$2:$I$501)</f>
        <v>Gold</v>
      </c>
      <c r="R1657" s="1" t="str">
        <f>_xlfn.XLOOKUP(C1657,'Customer_Dim'!$A$2:$A$501,'Customer_Dim'!$D$2:$D$501)</f>
        <v>Male</v>
      </c>
      <c r="S1657" s="1" t="str">
        <f>_xlfn.XLOOKUP(C1657,'Customer_Dim'!$A$2:$A$501,'Customer_Dim'!$L$2:$L$501)</f>
        <v>Senior</v>
      </c>
      <c r="T1657" s="1" t="str">
        <f>_xlfn.XLOOKUP(E1657,Store_Dim!$A$2:$A$21,Store_Dim!$C$2:$C$21)</f>
        <v>North</v>
      </c>
      <c r="U1657" s="1" t="str">
        <f>_xlfn.XLOOKUP(E1657,Store_Dim!$A$2:$A$21,Store_Dim!$E$2:$E$21)</f>
        <v>Flagship</v>
      </c>
      <c r="V1657" s="21">
        <f>Table8[[#This Row],[Cost]]*Table8[[#This Row],[Quantity]]</f>
        <v>428.64</v>
      </c>
      <c r="W1657" s="21">
        <f>Table8[[#This Row],[Total_Amount]]-Table8[[#This Row],[Total Cost]]</f>
        <v>824.36119999999994</v>
      </c>
    </row>
    <row r="1658" spans="1:23" hidden="1" x14ac:dyDescent="0.25">
      <c r="A1658" t="s">
        <v>3478</v>
      </c>
      <c r="B1658" s="3">
        <v>45749</v>
      </c>
      <c r="C1658" t="s">
        <v>1285</v>
      </c>
      <c r="D1658" t="s">
        <v>1650</v>
      </c>
      <c r="E1658" t="s">
        <v>1892</v>
      </c>
      <c r="F1658" s="4">
        <f>IF(ISBLANK(Sales_Fact[[#This Row],[Quantity]]),MEDIAN(Sales_Fact[Quantity]),Sales_Fact[[#This Row],[Quantity]])</f>
        <v>3</v>
      </c>
      <c r="G1658" s="1">
        <f>IF(ISBLANK(Sales_Fact[[#This Row],[Unit_Price]]),MEDIAN(Sales_Fact[Unit_Price]),Sales_Fact[[#This Row],[Unit_Price]])</f>
        <v>471.19</v>
      </c>
      <c r="H1658" s="2">
        <f>IF(ISBLANK(Sales_Fact[[#This Row],[Discount]]),MEDIAN(Sales_Fact[Discount]),Sales_Fact[[#This Row],[Discount]])</f>
        <v>0.28000000000000003</v>
      </c>
      <c r="I1658" t="s">
        <v>1864</v>
      </c>
      <c r="J1658" s="1">
        <f>Sales_Fact[[#This Row],[Quantity2]]*Sales_Fact[[#This Row],[Unit_Price3]]*(1-Sales_Fact[[#This Row],[Discount4]])</f>
        <v>1017.7703999999999</v>
      </c>
      <c r="K1658" s="1">
        <f>Sales_Fact[[#This Row],[Quantity2]]*Sales_Fact[[#This Row],[Unit_Price3]]</f>
        <v>1413.57</v>
      </c>
      <c r="L1658" s="1">
        <f>Sales_Fact[[#This Row],[Gross Amount]]*Sales_Fact[[#This Row],[Discount4]]</f>
        <v>395.7996</v>
      </c>
      <c r="M1658" s="1" t="str">
        <f>IF(Sales_Fact[[#This Row],[Total_Amount5]]&gt;1000,"High Value","Standard")</f>
        <v>High Value</v>
      </c>
      <c r="N1658" s="1" t="str">
        <f>_xlfn.XLOOKUP(D1658,Product_Dim!$A$2:$A$101,Product_Dim!$B$2:$B$101,"Not Found")</f>
        <v>Modern Wall Clock</v>
      </c>
      <c r="O1658" s="1" t="str">
        <f>_xlfn.XLOOKUP(D1658,Product_Dim!$A$2:$A$101,Product_Dim!$C$2:$C$101)</f>
        <v>Home</v>
      </c>
      <c r="P1658" s="1">
        <f>_xlfn.XLOOKUP(D1658,Product_Dim!$A$2:$A$101,Product_Dim!$H$2:$H$101)</f>
        <v>179.77</v>
      </c>
      <c r="Q1658" s="1" t="str">
        <f>_xlfn.XLOOKUP(C1658,'Customer_Dim'!$A$2:$A$501,'Customer_Dim'!$I$2:$I$501)</f>
        <v>Bronze</v>
      </c>
      <c r="R1658" s="1" t="str">
        <f>_xlfn.XLOOKUP(C1658,'Customer_Dim'!$A$2:$A$501,'Customer_Dim'!$D$2:$D$501)</f>
        <v>Female</v>
      </c>
      <c r="S1658" s="1" t="str">
        <f>_xlfn.XLOOKUP(C1658,'Customer_Dim'!$A$2:$A$501,'Customer_Dim'!$L$2:$L$501)</f>
        <v>Middle Age</v>
      </c>
      <c r="T1658" s="1" t="str">
        <f>_xlfn.XLOOKUP(E1658,Store_Dim!$A$2:$A$21,Store_Dim!$C$2:$C$21)</f>
        <v>East</v>
      </c>
      <c r="U1658" s="1" t="str">
        <f>_xlfn.XLOOKUP(E1658,Store_Dim!$A$2:$A$21,Store_Dim!$E$2:$E$21)</f>
        <v>Online</v>
      </c>
      <c r="V1658" s="1">
        <f>Table8[[#This Row],[Cost]]*Table8[[#This Row],[Quantity]]</f>
        <v>539.31000000000006</v>
      </c>
      <c r="W1658" s="1">
        <f>Table8[[#This Row],[Total_Amount]]-Table8[[#This Row],[Total Cost]]</f>
        <v>478.46039999999982</v>
      </c>
    </row>
    <row r="1659" spans="1:23" hidden="1" x14ac:dyDescent="0.25">
      <c r="A1659" t="s">
        <v>2527</v>
      </c>
      <c r="B1659" s="3">
        <v>45590</v>
      </c>
      <c r="C1659" t="s">
        <v>1285</v>
      </c>
      <c r="D1659" t="s">
        <v>1839</v>
      </c>
      <c r="E1659" t="s">
        <v>1881</v>
      </c>
      <c r="F1659" s="4">
        <f>IF(ISBLANK(Sales_Fact[[#This Row],[Quantity]]),MEDIAN(Sales_Fact[Quantity]),Sales_Fact[[#This Row],[Quantity]])</f>
        <v>4</v>
      </c>
      <c r="G1659" s="1">
        <f>IF(ISBLANK(Sales_Fact[[#This Row],[Unit_Price]]),MEDIAN(Sales_Fact[Unit_Price]),Sales_Fact[[#This Row],[Unit_Price]])</f>
        <v>555.65</v>
      </c>
      <c r="H1659" s="2">
        <f>IF(ISBLANK(Sales_Fact[[#This Row],[Discount]]),MEDIAN(Sales_Fact[Discount]),Sales_Fact[[#This Row],[Discount]])</f>
        <v>0.25</v>
      </c>
      <c r="I1659" t="s">
        <v>1864</v>
      </c>
      <c r="J1659" s="1">
        <f>Sales_Fact[[#This Row],[Quantity2]]*Sales_Fact[[#This Row],[Unit_Price3]]*(1-Sales_Fact[[#This Row],[Discount4]])</f>
        <v>1666.9499999999998</v>
      </c>
      <c r="K1659" s="1">
        <f>Sales_Fact[[#This Row],[Quantity2]]*Sales_Fact[[#This Row],[Unit_Price3]]</f>
        <v>2222.6</v>
      </c>
      <c r="L1659" s="1">
        <f>Sales_Fact[[#This Row],[Gross Amount]]*Sales_Fact[[#This Row],[Discount4]]</f>
        <v>555.65</v>
      </c>
      <c r="M1659" s="1" t="str">
        <f>IF(Sales_Fact[[#This Row],[Total_Amount5]]&gt;1000,"High Value","Standard")</f>
        <v>High Value</v>
      </c>
      <c r="N1659" s="1" t="str">
        <f>_xlfn.XLOOKUP(D1659,Product_Dim!$A$2:$A$101,Product_Dim!$B$2:$B$101,"Not Found")</f>
        <v>Women's Formal Blazer</v>
      </c>
      <c r="O1659" s="1" t="str">
        <f>_xlfn.XLOOKUP(D1659,Product_Dim!$A$2:$A$101,Product_Dim!$C$2:$C$101)</f>
        <v>Clothing</v>
      </c>
      <c r="P1659" s="1">
        <f>_xlfn.XLOOKUP(D1659,Product_Dim!$A$2:$A$101,Product_Dim!$H$2:$H$101)</f>
        <v>358.47</v>
      </c>
      <c r="Q1659" s="1" t="str">
        <f>_xlfn.XLOOKUP(C1659,'Customer_Dim'!$A$2:$A$501,'Customer_Dim'!$I$2:$I$501)</f>
        <v>Bronze</v>
      </c>
      <c r="R1659" s="1" t="str">
        <f>_xlfn.XLOOKUP(C1659,'Customer_Dim'!$A$2:$A$501,'Customer_Dim'!$D$2:$D$501)</f>
        <v>Female</v>
      </c>
      <c r="S1659" s="1" t="str">
        <f>_xlfn.XLOOKUP(C1659,'Customer_Dim'!$A$2:$A$501,'Customer_Dim'!$L$2:$L$501)</f>
        <v>Middle Age</v>
      </c>
      <c r="T1659" s="1" t="str">
        <f>_xlfn.XLOOKUP(E1659,Store_Dim!$A$2:$A$21,Store_Dim!$C$2:$C$21)</f>
        <v>South</v>
      </c>
      <c r="U1659" s="1" t="str">
        <f>_xlfn.XLOOKUP(E1659,Store_Dim!$A$2:$A$21,Store_Dim!$E$2:$E$21)</f>
        <v>Outlet</v>
      </c>
      <c r="V1659" s="1">
        <f>Table8[[#This Row],[Cost]]*Table8[[#This Row],[Quantity]]</f>
        <v>1433.88</v>
      </c>
      <c r="W1659" s="1">
        <f>Table8[[#This Row],[Total_Amount]]-Table8[[#This Row],[Total Cost]]</f>
        <v>233.06999999999971</v>
      </c>
    </row>
    <row r="1660" spans="1:23" hidden="1" x14ac:dyDescent="0.25">
      <c r="A1660" t="s">
        <v>2522</v>
      </c>
      <c r="B1660" s="3">
        <v>45693</v>
      </c>
      <c r="C1660" t="s">
        <v>1288</v>
      </c>
      <c r="D1660" t="s">
        <v>1605</v>
      </c>
      <c r="E1660" t="s">
        <v>1888</v>
      </c>
      <c r="F1660" s="4">
        <f>IF(ISBLANK(Sales_Fact[[#This Row],[Quantity]]),MEDIAN(Sales_Fact[Quantity]),Sales_Fact[[#This Row],[Quantity]])</f>
        <v>2</v>
      </c>
      <c r="G1660" s="1">
        <f>IF(ISBLANK(Sales_Fact[[#This Row],[Unit_Price]]),MEDIAN(Sales_Fact[Unit_Price]),Sales_Fact[[#This Row],[Unit_Price]])</f>
        <v>100.42</v>
      </c>
      <c r="H1660" s="2">
        <f>IF(ISBLANK(Sales_Fact[[#This Row],[Discount]]),MEDIAN(Sales_Fact[Discount]),Sales_Fact[[#This Row],[Discount]])</f>
        <v>0.06</v>
      </c>
      <c r="I1660" t="s">
        <v>1868</v>
      </c>
      <c r="J1660" s="1">
        <f>Sales_Fact[[#This Row],[Quantity2]]*Sales_Fact[[#This Row],[Unit_Price3]]*(1-Sales_Fact[[#This Row],[Discount4]])</f>
        <v>188.78959999999998</v>
      </c>
      <c r="K1660" s="1">
        <f>Sales_Fact[[#This Row],[Quantity2]]*Sales_Fact[[#This Row],[Unit_Price3]]</f>
        <v>200.84</v>
      </c>
      <c r="L1660" s="1">
        <f>Sales_Fact[[#This Row],[Gross Amount]]*Sales_Fact[[#This Row],[Discount4]]</f>
        <v>12.0504</v>
      </c>
      <c r="M1660" s="1" t="str">
        <f>IF(Sales_Fact[[#This Row],[Total_Amount5]]&gt;1000,"High Value","Standard")</f>
        <v>Standard</v>
      </c>
      <c r="N1660" s="1" t="str">
        <f>_xlfn.XLOOKUP(D1660,Product_Dim!$A$2:$A$101,Product_Dim!$B$2:$B$101,"Not Found")</f>
        <v>Women's Denim Jeans</v>
      </c>
      <c r="O1660" s="1" t="str">
        <f>_xlfn.XLOOKUP(D1660,Product_Dim!$A$2:$A$101,Product_Dim!$C$2:$C$101)</f>
        <v>Clothing</v>
      </c>
      <c r="P1660" s="1">
        <f>_xlfn.XLOOKUP(D1660,Product_Dim!$A$2:$A$101,Product_Dim!$H$2:$H$101)</f>
        <v>242.96499999999997</v>
      </c>
      <c r="Q1660" s="1" t="str">
        <f>_xlfn.XLOOKUP(C1660,'Customer_Dim'!$A$2:$A$501,'Customer_Dim'!$I$2:$I$501)</f>
        <v>Silver</v>
      </c>
      <c r="R1660" s="1" t="str">
        <f>_xlfn.XLOOKUP(C1660,'Customer_Dim'!$A$2:$A$501,'Customer_Dim'!$D$2:$D$501)</f>
        <v>Male</v>
      </c>
      <c r="S1660" s="1" t="str">
        <f>_xlfn.XLOOKUP(C1660,'Customer_Dim'!$A$2:$A$501,'Customer_Dim'!$L$2:$L$501)</f>
        <v>Senior</v>
      </c>
      <c r="T1660" s="1" t="str">
        <f>_xlfn.XLOOKUP(E1660,Store_Dim!$A$2:$A$21,Store_Dim!$C$2:$C$21)</f>
        <v>North</v>
      </c>
      <c r="U1660" s="1" t="str">
        <f>_xlfn.XLOOKUP(E1660,Store_Dim!$A$2:$A$21,Store_Dim!$E$2:$E$21)</f>
        <v>Flagship</v>
      </c>
      <c r="V1660" s="1">
        <f>Table8[[#This Row],[Cost]]*Table8[[#This Row],[Quantity]]</f>
        <v>485.92999999999995</v>
      </c>
      <c r="W1660" s="1">
        <f>Table8[[#This Row],[Total_Amount]]-Table8[[#This Row],[Total Cost]]</f>
        <v>-297.1404</v>
      </c>
    </row>
    <row r="1661" spans="1:23" hidden="1" x14ac:dyDescent="0.25">
      <c r="A1661" t="s">
        <v>1912</v>
      </c>
      <c r="B1661" s="3">
        <v>45593</v>
      </c>
      <c r="C1661" t="s">
        <v>1291</v>
      </c>
      <c r="D1661" t="s">
        <v>1710</v>
      </c>
      <c r="E1661" t="s">
        <v>1913</v>
      </c>
      <c r="F1661" s="4">
        <f>IF(ISBLANK(Sales_Fact[[#This Row],[Quantity]]),MEDIAN(Sales_Fact[Quantity]),Sales_Fact[[#This Row],[Quantity]])</f>
        <v>3</v>
      </c>
      <c r="G1661" s="1">
        <f>IF(ISBLANK(Sales_Fact[[#This Row],[Unit_Price]]),MEDIAN(Sales_Fact[Unit_Price]),Sales_Fact[[#This Row],[Unit_Price]])</f>
        <v>981.69</v>
      </c>
      <c r="H1661" s="2">
        <f>IF(ISBLANK(Sales_Fact[[#This Row],[Discount]]),MEDIAN(Sales_Fact[Discount]),Sales_Fact[[#This Row],[Discount]])</f>
        <v>0.05</v>
      </c>
      <c r="I1661" t="s">
        <v>1868</v>
      </c>
      <c r="J1661" s="1">
        <f>Sales_Fact[[#This Row],[Quantity2]]*Sales_Fact[[#This Row],[Unit_Price3]]*(1-Sales_Fact[[#This Row],[Discount4]])</f>
        <v>2797.8164999999999</v>
      </c>
      <c r="K1661" s="1">
        <f>Sales_Fact[[#This Row],[Quantity2]]*Sales_Fact[[#This Row],[Unit_Price3]]</f>
        <v>2945.07</v>
      </c>
      <c r="L1661" s="1">
        <f>Sales_Fact[[#This Row],[Gross Amount]]*Sales_Fact[[#This Row],[Discount4]]</f>
        <v>147.2535</v>
      </c>
      <c r="M1661" s="1" t="str">
        <f>IF(Sales_Fact[[#This Row],[Total_Amount5]]&gt;1000,"High Value","Standard")</f>
        <v>High Value</v>
      </c>
      <c r="N1661" s="1" t="str">
        <f>_xlfn.XLOOKUP(D1661,Product_Dim!$A$2:$A$101,Product_Dim!$B$2:$B$101,"Not Found")</f>
        <v>Men's Track Pants</v>
      </c>
      <c r="O1661" s="1" t="str">
        <f>_xlfn.XLOOKUP(D1661,Product_Dim!$A$2:$A$101,Product_Dim!$C$2:$C$101)</f>
        <v>Clothing</v>
      </c>
      <c r="P1661" s="1">
        <f>_xlfn.XLOOKUP(D1661,Product_Dim!$A$2:$A$101,Product_Dim!$H$2:$H$101)</f>
        <v>386.56</v>
      </c>
      <c r="Q1661" s="1" t="str">
        <f>_xlfn.XLOOKUP(C1661,'Customer_Dim'!$A$2:$A$501,'Customer_Dim'!$I$2:$I$501)</f>
        <v>Gold</v>
      </c>
      <c r="R1661" s="1" t="str">
        <f>_xlfn.XLOOKUP(C1661,'Customer_Dim'!$A$2:$A$501,'Customer_Dim'!$D$2:$D$501)</f>
        <v>Female</v>
      </c>
      <c r="S1661" s="1" t="str">
        <f>_xlfn.XLOOKUP(C1661,'Customer_Dim'!$A$2:$A$501,'Customer_Dim'!$L$2:$L$501)</f>
        <v>Young</v>
      </c>
      <c r="T1661" s="1" t="str">
        <f>_xlfn.XLOOKUP(E1661,Store_Dim!$A$2:$A$21,Store_Dim!$C$2:$C$21)</f>
        <v>North</v>
      </c>
      <c r="U1661" s="1" t="str">
        <f>_xlfn.XLOOKUP(E1661,Store_Dim!$A$2:$A$21,Store_Dim!$E$2:$E$21)</f>
        <v>Online</v>
      </c>
      <c r="V1661" s="1">
        <f>Table8[[#This Row],[Cost]]*Table8[[#This Row],[Quantity]]</f>
        <v>1159.68</v>
      </c>
      <c r="W1661" s="1">
        <f>Table8[[#This Row],[Total_Amount]]-Table8[[#This Row],[Total Cost]]</f>
        <v>1638.1364999999998</v>
      </c>
    </row>
    <row r="1662" spans="1:23" hidden="1" x14ac:dyDescent="0.25">
      <c r="A1662" t="s">
        <v>3160</v>
      </c>
      <c r="B1662" s="3">
        <v>45876</v>
      </c>
      <c r="C1662" t="s">
        <v>1291</v>
      </c>
      <c r="D1662" t="s">
        <v>1638</v>
      </c>
      <c r="E1662" t="s">
        <v>1872</v>
      </c>
      <c r="F1662" s="4">
        <f>IF(ISBLANK(Sales_Fact[[#This Row],[Quantity]]),MEDIAN(Sales_Fact[Quantity]),Sales_Fact[[#This Row],[Quantity]])</f>
        <v>2</v>
      </c>
      <c r="G1662" s="1">
        <f>IF(ISBLANK(Sales_Fact[[#This Row],[Unit_Price]]),MEDIAN(Sales_Fact[Unit_Price]),Sales_Fact[[#This Row],[Unit_Price]])</f>
        <v>848.87</v>
      </c>
      <c r="H1662" s="2">
        <f>IF(ISBLANK(Sales_Fact[[#This Row],[Discount]]),MEDIAN(Sales_Fact[Discount]),Sales_Fact[[#This Row],[Discount]])</f>
        <v>0.09</v>
      </c>
      <c r="I1662" t="s">
        <v>1868</v>
      </c>
      <c r="J1662" s="1">
        <f>Sales_Fact[[#This Row],[Quantity2]]*Sales_Fact[[#This Row],[Unit_Price3]]*(1-Sales_Fact[[#This Row],[Discount4]])</f>
        <v>1544.9434000000001</v>
      </c>
      <c r="K1662" s="1">
        <f>Sales_Fact[[#This Row],[Quantity2]]*Sales_Fact[[#This Row],[Unit_Price3]]</f>
        <v>1697.74</v>
      </c>
      <c r="L1662" s="1">
        <f>Sales_Fact[[#This Row],[Gross Amount]]*Sales_Fact[[#This Row],[Discount4]]</f>
        <v>152.79659999999998</v>
      </c>
      <c r="M1662" s="1" t="str">
        <f>IF(Sales_Fact[[#This Row],[Total_Amount5]]&gt;1000,"High Value","Standard")</f>
        <v>High Value</v>
      </c>
      <c r="N1662" s="1" t="str">
        <f>_xlfn.XLOOKUP(D1662,Product_Dim!$A$2:$A$101,Product_Dim!$B$2:$B$101,"Not Found")</f>
        <v>Fabric Sofa Throw Blanket</v>
      </c>
      <c r="O1662" s="1" t="str">
        <f>_xlfn.XLOOKUP(D1662,Product_Dim!$A$2:$A$101,Product_Dim!$C$2:$C$101)</f>
        <v>Home</v>
      </c>
      <c r="P1662" s="1">
        <f>_xlfn.XLOOKUP(D1662,Product_Dim!$A$2:$A$101,Product_Dim!$H$2:$H$101)</f>
        <v>218.48</v>
      </c>
      <c r="Q1662" s="1" t="str">
        <f>_xlfn.XLOOKUP(C1662,'Customer_Dim'!$A$2:$A$501,'Customer_Dim'!$I$2:$I$501)</f>
        <v>Gold</v>
      </c>
      <c r="R1662" s="1" t="str">
        <f>_xlfn.XLOOKUP(C1662,'Customer_Dim'!$A$2:$A$501,'Customer_Dim'!$D$2:$D$501)</f>
        <v>Female</v>
      </c>
      <c r="S1662" s="1" t="str">
        <f>_xlfn.XLOOKUP(C1662,'Customer_Dim'!$A$2:$A$501,'Customer_Dim'!$L$2:$L$501)</f>
        <v>Young</v>
      </c>
      <c r="T1662" s="1" t="str">
        <f>_xlfn.XLOOKUP(E1662,Store_Dim!$A$2:$A$21,Store_Dim!$C$2:$C$21)</f>
        <v>South</v>
      </c>
      <c r="U1662" s="1" t="str">
        <f>_xlfn.XLOOKUP(E1662,Store_Dim!$A$2:$A$21,Store_Dim!$E$2:$E$21)</f>
        <v>Online</v>
      </c>
      <c r="V1662" s="1">
        <f>Table8[[#This Row],[Cost]]*Table8[[#This Row],[Quantity]]</f>
        <v>436.96</v>
      </c>
      <c r="W1662" s="1">
        <f>Table8[[#This Row],[Total_Amount]]-Table8[[#This Row],[Total Cost]]</f>
        <v>1107.9834000000001</v>
      </c>
    </row>
    <row r="1663" spans="1:23" hidden="1" x14ac:dyDescent="0.25">
      <c r="A1663" t="s">
        <v>2293</v>
      </c>
      <c r="B1663" s="3">
        <v>45336</v>
      </c>
      <c r="C1663" t="s">
        <v>1293</v>
      </c>
      <c r="D1663" t="s">
        <v>1761</v>
      </c>
      <c r="E1663" t="s">
        <v>1881</v>
      </c>
      <c r="F1663" s="4">
        <f>IF(ISBLANK(Sales_Fact[[#This Row],[Quantity]]),MEDIAN(Sales_Fact[Quantity]),Sales_Fact[[#This Row],[Quantity]])</f>
        <v>3</v>
      </c>
      <c r="G1663" s="1">
        <f>IF(ISBLANK(Sales_Fact[[#This Row],[Unit_Price]]),MEDIAN(Sales_Fact[Unit_Price]),Sales_Fact[[#This Row],[Unit_Price]])</f>
        <v>582.32000000000005</v>
      </c>
      <c r="H1663" s="2">
        <f>IF(ISBLANK(Sales_Fact[[#This Row],[Discount]]),MEDIAN(Sales_Fact[Discount]),Sales_Fact[[#This Row],[Discount]])</f>
        <v>0</v>
      </c>
      <c r="I1663" t="s">
        <v>1864</v>
      </c>
      <c r="J1663" s="1">
        <f>Sales_Fact[[#This Row],[Quantity2]]*Sales_Fact[[#This Row],[Unit_Price3]]*(1-Sales_Fact[[#This Row],[Discount4]])</f>
        <v>1746.96</v>
      </c>
      <c r="K1663" s="1">
        <f>Sales_Fact[[#This Row],[Quantity2]]*Sales_Fact[[#This Row],[Unit_Price3]]</f>
        <v>1746.96</v>
      </c>
      <c r="L1663" s="1">
        <f>Sales_Fact[[#This Row],[Gross Amount]]*Sales_Fact[[#This Row],[Discount4]]</f>
        <v>0</v>
      </c>
      <c r="M1663" s="1" t="str">
        <f>IF(Sales_Fact[[#This Row],[Total_Amount5]]&gt;1000,"High Value","Standard")</f>
        <v>High Value</v>
      </c>
      <c r="N1663" s="1" t="str">
        <f>_xlfn.XLOOKUP(D1663,Product_Dim!$A$2:$A$101,Product_Dim!$B$2:$B$101,"Not Found")</f>
        <v>Kitchen Storage Rack</v>
      </c>
      <c r="O1663" s="1" t="str">
        <f>_xlfn.XLOOKUP(D1663,Product_Dim!$A$2:$A$101,Product_Dim!$C$2:$C$101)</f>
        <v>Home</v>
      </c>
      <c r="P1663" s="1">
        <f>_xlfn.XLOOKUP(D1663,Product_Dim!$A$2:$A$101,Product_Dim!$H$2:$H$101)</f>
        <v>138.05000000000001</v>
      </c>
      <c r="Q1663" s="1" t="str">
        <f>_xlfn.XLOOKUP(C1663,'Customer_Dim'!$A$2:$A$501,'Customer_Dim'!$I$2:$I$501)</f>
        <v>Bronze</v>
      </c>
      <c r="R1663" s="1" t="str">
        <f>_xlfn.XLOOKUP(C1663,'Customer_Dim'!$A$2:$A$501,'Customer_Dim'!$D$2:$D$501)</f>
        <v>Female</v>
      </c>
      <c r="S1663" s="1" t="str">
        <f>_xlfn.XLOOKUP(C1663,'Customer_Dim'!$A$2:$A$501,'Customer_Dim'!$L$2:$L$501)</f>
        <v>Senior</v>
      </c>
      <c r="T1663" s="1" t="str">
        <f>_xlfn.XLOOKUP(E1663,Store_Dim!$A$2:$A$21,Store_Dim!$C$2:$C$21)</f>
        <v>South</v>
      </c>
      <c r="U1663" s="1" t="str">
        <f>_xlfn.XLOOKUP(E1663,Store_Dim!$A$2:$A$21,Store_Dim!$E$2:$E$21)</f>
        <v>Outlet</v>
      </c>
      <c r="V1663" s="1">
        <f>Table8[[#This Row],[Cost]]*Table8[[#This Row],[Quantity]]</f>
        <v>414.15000000000003</v>
      </c>
      <c r="W1663" s="1">
        <f>Table8[[#This Row],[Total_Amount]]-Table8[[#This Row],[Total Cost]]</f>
        <v>1332.81</v>
      </c>
    </row>
    <row r="1664" spans="1:23" hidden="1" x14ac:dyDescent="0.25">
      <c r="A1664" t="s">
        <v>2837</v>
      </c>
      <c r="B1664" s="3">
        <v>45399</v>
      </c>
      <c r="C1664" t="s">
        <v>1293</v>
      </c>
      <c r="D1664" t="s">
        <v>1794</v>
      </c>
      <c r="E1664" t="s">
        <v>1866</v>
      </c>
      <c r="F1664" s="4">
        <f>IF(ISBLANK(Sales_Fact[[#This Row],[Quantity]]),MEDIAN(Sales_Fact[Quantity]),Sales_Fact[[#This Row],[Quantity]])</f>
        <v>2</v>
      </c>
      <c r="G1664" s="1">
        <f>IF(ISBLANK(Sales_Fact[[#This Row],[Unit_Price]]),MEDIAN(Sales_Fact[Unit_Price]),Sales_Fact[[#This Row],[Unit_Price]])</f>
        <v>869.43</v>
      </c>
      <c r="H1664" s="2">
        <f>IF(ISBLANK(Sales_Fact[[#This Row],[Discount]]),MEDIAN(Sales_Fact[Discount]),Sales_Fact[[#This Row],[Discount]])</f>
        <v>0.24</v>
      </c>
      <c r="I1664" t="s">
        <v>1864</v>
      </c>
      <c r="J1664" s="1">
        <f>Sales_Fact[[#This Row],[Quantity2]]*Sales_Fact[[#This Row],[Unit_Price3]]*(1-Sales_Fact[[#This Row],[Discount4]])</f>
        <v>1321.5336</v>
      </c>
      <c r="K1664" s="1">
        <f>Sales_Fact[[#This Row],[Quantity2]]*Sales_Fact[[#This Row],[Unit_Price3]]</f>
        <v>1738.86</v>
      </c>
      <c r="L1664" s="1">
        <f>Sales_Fact[[#This Row],[Gross Amount]]*Sales_Fact[[#This Row],[Discount4]]</f>
        <v>417.32639999999998</v>
      </c>
      <c r="M1664" s="1" t="str">
        <f>IF(Sales_Fact[[#This Row],[Total_Amount5]]&gt;1000,"High Value","Standard")</f>
        <v>High Value</v>
      </c>
      <c r="N1664" s="1" t="str">
        <f>_xlfn.XLOOKUP(D1664,Product_Dim!$A$2:$A$101,Product_Dim!$B$2:$B$101,"Not Found")</f>
        <v>Badminton Racket Set</v>
      </c>
      <c r="O1664" s="1" t="str">
        <f>_xlfn.XLOOKUP(D1664,Product_Dim!$A$2:$A$101,Product_Dim!$C$2:$C$101)</f>
        <v>Sports</v>
      </c>
      <c r="P1664" s="1">
        <f>_xlfn.XLOOKUP(D1664,Product_Dim!$A$2:$A$101,Product_Dim!$H$2:$H$101)</f>
        <v>285.54000000000002</v>
      </c>
      <c r="Q1664" s="1" t="str">
        <f>_xlfn.XLOOKUP(C1664,'Customer_Dim'!$A$2:$A$501,'Customer_Dim'!$I$2:$I$501)</f>
        <v>Bronze</v>
      </c>
      <c r="R1664" s="1" t="str">
        <f>_xlfn.XLOOKUP(C1664,'Customer_Dim'!$A$2:$A$501,'Customer_Dim'!$D$2:$D$501)</f>
        <v>Female</v>
      </c>
      <c r="S1664" s="1" t="str">
        <f>_xlfn.XLOOKUP(C1664,'Customer_Dim'!$A$2:$A$501,'Customer_Dim'!$L$2:$L$501)</f>
        <v>Senior</v>
      </c>
      <c r="T1664" s="1" t="str">
        <f>_xlfn.XLOOKUP(E1664,Store_Dim!$A$2:$A$21,Store_Dim!$C$2:$C$21)</f>
        <v>West</v>
      </c>
      <c r="U1664" s="1" t="str">
        <f>_xlfn.XLOOKUP(E1664,Store_Dim!$A$2:$A$21,Store_Dim!$E$2:$E$21)</f>
        <v>Online</v>
      </c>
      <c r="V1664" s="1">
        <f>Table8[[#This Row],[Cost]]*Table8[[#This Row],[Quantity]]</f>
        <v>571.08000000000004</v>
      </c>
      <c r="W1664" s="1">
        <f>Table8[[#This Row],[Total_Amount]]-Table8[[#This Row],[Total Cost]]</f>
        <v>750.45359999999994</v>
      </c>
    </row>
    <row r="1665" spans="1:23" hidden="1" x14ac:dyDescent="0.25">
      <c r="A1665" t="s">
        <v>2966</v>
      </c>
      <c r="B1665" s="3">
        <v>45878</v>
      </c>
      <c r="C1665" t="s">
        <v>1296</v>
      </c>
      <c r="D1665" t="s">
        <v>1561</v>
      </c>
      <c r="E1665" t="s">
        <v>1931</v>
      </c>
      <c r="F1665" s="4">
        <f>IF(ISBLANK(Sales_Fact[[#This Row],[Quantity]]),MEDIAN(Sales_Fact[Quantity]),Sales_Fact[[#This Row],[Quantity]])</f>
        <v>1</v>
      </c>
      <c r="G1665" s="1">
        <f>IF(ISBLANK(Sales_Fact[[#This Row],[Unit_Price]]),MEDIAN(Sales_Fact[Unit_Price]),Sales_Fact[[#This Row],[Unit_Price]])</f>
        <v>62.26</v>
      </c>
      <c r="H1665" s="2">
        <f>IF(ISBLANK(Sales_Fact[[#This Row],[Discount]]),MEDIAN(Sales_Fact[Discount]),Sales_Fact[[#This Row],[Discount]])</f>
        <v>0.03</v>
      </c>
      <c r="I1665" t="s">
        <v>1861</v>
      </c>
      <c r="J1665" s="1">
        <f>Sales_Fact[[#This Row],[Quantity2]]*Sales_Fact[[#This Row],[Unit_Price3]]*(1-Sales_Fact[[#This Row],[Discount4]])</f>
        <v>60.392199999999995</v>
      </c>
      <c r="K1665" s="1">
        <f>Sales_Fact[[#This Row],[Quantity2]]*Sales_Fact[[#This Row],[Unit_Price3]]</f>
        <v>62.26</v>
      </c>
      <c r="L1665" s="1">
        <f>Sales_Fact[[#This Row],[Gross Amount]]*Sales_Fact[[#This Row],[Discount4]]</f>
        <v>1.8677999999999999</v>
      </c>
      <c r="M1665" s="1" t="str">
        <f>IF(Sales_Fact[[#This Row],[Total_Amount5]]&gt;1000,"High Value","Standard")</f>
        <v>Standard</v>
      </c>
      <c r="N1665" s="1" t="str">
        <f>_xlfn.XLOOKUP(D1665,Product_Dim!$A$2:$A$101,Product_Dim!$B$2:$B$101,"Not Found")</f>
        <v>Women's Yoga Pants</v>
      </c>
      <c r="O1665" s="1" t="str">
        <f>_xlfn.XLOOKUP(D1665,Product_Dim!$A$2:$A$101,Product_Dim!$C$2:$C$101)</f>
        <v>Clothing</v>
      </c>
      <c r="P1665" s="1">
        <f>_xlfn.XLOOKUP(D1665,Product_Dim!$A$2:$A$101,Product_Dim!$H$2:$H$101)</f>
        <v>306.45999999999998</v>
      </c>
      <c r="Q1665" s="1" t="str">
        <f>_xlfn.XLOOKUP(C1665,'Customer_Dim'!$A$2:$A$501,'Customer_Dim'!$I$2:$I$501)</f>
        <v>Gold</v>
      </c>
      <c r="R1665" s="1" t="str">
        <f>_xlfn.XLOOKUP(C1665,'Customer_Dim'!$A$2:$A$501,'Customer_Dim'!$D$2:$D$501)</f>
        <v>Female</v>
      </c>
      <c r="S1665" s="1" t="str">
        <f>_xlfn.XLOOKUP(C1665,'Customer_Dim'!$A$2:$A$501,'Customer_Dim'!$L$2:$L$501)</f>
        <v>Middle Age</v>
      </c>
      <c r="T1665" s="1" t="str">
        <f>_xlfn.XLOOKUP(E1665,Store_Dim!$A$2:$A$21,Store_Dim!$C$2:$C$21)</f>
        <v>South</v>
      </c>
      <c r="U1665" s="1" t="str">
        <f>_xlfn.XLOOKUP(E1665,Store_Dim!$A$2:$A$21,Store_Dim!$E$2:$E$21)</f>
        <v>Online</v>
      </c>
      <c r="V1665" s="1">
        <f>Table8[[#This Row],[Cost]]*Table8[[#This Row],[Quantity]]</f>
        <v>306.45999999999998</v>
      </c>
      <c r="W1665" s="1">
        <f>Table8[[#This Row],[Total_Amount]]-Table8[[#This Row],[Total Cost]]</f>
        <v>-246.06779999999998</v>
      </c>
    </row>
    <row r="1666" spans="1:23" hidden="1" x14ac:dyDescent="0.25">
      <c r="A1666" t="s">
        <v>2744</v>
      </c>
      <c r="B1666" s="3">
        <v>45874</v>
      </c>
      <c r="C1666" t="s">
        <v>1299</v>
      </c>
      <c r="D1666" t="s">
        <v>1677</v>
      </c>
      <c r="E1666" t="s">
        <v>1874</v>
      </c>
      <c r="F1666" s="4">
        <f>IF(ISBLANK(Sales_Fact[[#This Row],[Quantity]]),MEDIAN(Sales_Fact[Quantity]),Sales_Fact[[#This Row],[Quantity]])</f>
        <v>3</v>
      </c>
      <c r="G1666" s="1">
        <f>IF(ISBLANK(Sales_Fact[[#This Row],[Unit_Price]]),MEDIAN(Sales_Fact[Unit_Price]),Sales_Fact[[#This Row],[Unit_Price]])</f>
        <v>343.97</v>
      </c>
      <c r="H1666" s="2">
        <f>IF(ISBLANK(Sales_Fact[[#This Row],[Discount]]),MEDIAN(Sales_Fact[Discount]),Sales_Fact[[#This Row],[Discount]])</f>
        <v>0.04</v>
      </c>
      <c r="I1666" t="s">
        <v>1864</v>
      </c>
      <c r="J1666" s="1">
        <f>Sales_Fact[[#This Row],[Quantity2]]*Sales_Fact[[#This Row],[Unit_Price3]]*(1-Sales_Fact[[#This Row],[Discount4]])</f>
        <v>990.6336</v>
      </c>
      <c r="K1666" s="1">
        <f>Sales_Fact[[#This Row],[Quantity2]]*Sales_Fact[[#This Row],[Unit_Price3]]</f>
        <v>1031.9100000000001</v>
      </c>
      <c r="L1666" s="1">
        <f>Sales_Fact[[#This Row],[Gross Amount]]*Sales_Fact[[#This Row],[Discount4]]</f>
        <v>41.276400000000002</v>
      </c>
      <c r="M1666" s="1" t="str">
        <f>IF(Sales_Fact[[#This Row],[Total_Amount5]]&gt;1000,"High Value","Standard")</f>
        <v>Standard</v>
      </c>
      <c r="N1666" s="1" t="str">
        <f>_xlfn.XLOOKUP(D1666,Product_Dim!$A$2:$A$101,Product_Dim!$B$2:$B$101,"Not Found")</f>
        <v>Smart Home WiFi Camera</v>
      </c>
      <c r="O1666" s="1" t="str">
        <f>_xlfn.XLOOKUP(D1666,Product_Dim!$A$2:$A$101,Product_Dim!$C$2:$C$101)</f>
        <v>Electronics</v>
      </c>
      <c r="P1666" s="1">
        <f>_xlfn.XLOOKUP(D1666,Product_Dim!$A$2:$A$101,Product_Dim!$H$2:$H$101)</f>
        <v>450.71</v>
      </c>
      <c r="Q1666" s="1" t="str">
        <f>_xlfn.XLOOKUP(C1666,'Customer_Dim'!$A$2:$A$501,'Customer_Dim'!$I$2:$I$501)</f>
        <v>Silver</v>
      </c>
      <c r="R1666" s="1" t="str">
        <f>_xlfn.XLOOKUP(C1666,'Customer_Dim'!$A$2:$A$501,'Customer_Dim'!$D$2:$D$501)</f>
        <v>Female</v>
      </c>
      <c r="S1666" s="1" t="str">
        <f>_xlfn.XLOOKUP(C1666,'Customer_Dim'!$A$2:$A$501,'Customer_Dim'!$L$2:$L$501)</f>
        <v>Young</v>
      </c>
      <c r="T1666" s="1" t="str">
        <f>_xlfn.XLOOKUP(E1666,Store_Dim!$A$2:$A$21,Store_Dim!$C$2:$C$21)</f>
        <v>South</v>
      </c>
      <c r="U1666" s="1" t="str">
        <f>_xlfn.XLOOKUP(E1666,Store_Dim!$A$2:$A$21,Store_Dim!$E$2:$E$21)</f>
        <v>Online</v>
      </c>
      <c r="V1666" s="1">
        <f>Table8[[#This Row],[Cost]]*Table8[[#This Row],[Quantity]]</f>
        <v>1352.1299999999999</v>
      </c>
      <c r="W1666" s="1">
        <f>Table8[[#This Row],[Total_Amount]]-Table8[[#This Row],[Total Cost]]</f>
        <v>-361.49639999999988</v>
      </c>
    </row>
    <row r="1667" spans="1:23" hidden="1" x14ac:dyDescent="0.25">
      <c r="A1667" t="s">
        <v>2052</v>
      </c>
      <c r="B1667" s="3">
        <v>45866</v>
      </c>
      <c r="C1667" t="s">
        <v>1299</v>
      </c>
      <c r="D1667" t="s">
        <v>1788</v>
      </c>
      <c r="E1667" t="s">
        <v>1872</v>
      </c>
      <c r="F1667" s="4">
        <f>IF(ISBLANK(Sales_Fact[[#This Row],[Quantity]]),MEDIAN(Sales_Fact[Quantity]),Sales_Fact[[#This Row],[Quantity]])</f>
        <v>3</v>
      </c>
      <c r="G1667" s="1">
        <f>IF(ISBLANK(Sales_Fact[[#This Row],[Unit_Price]]),MEDIAN(Sales_Fact[Unit_Price]),Sales_Fact[[#This Row],[Unit_Price]])</f>
        <v>304.67</v>
      </c>
      <c r="H1667" s="2">
        <f>IF(ISBLANK(Sales_Fact[[#This Row],[Discount]]),MEDIAN(Sales_Fact[Discount]),Sales_Fact[[#This Row],[Discount]])</f>
        <v>0.11</v>
      </c>
      <c r="I1667" t="s">
        <v>1861</v>
      </c>
      <c r="J1667" s="1">
        <f>Sales_Fact[[#This Row],[Quantity2]]*Sales_Fact[[#This Row],[Unit_Price3]]*(1-Sales_Fact[[#This Row],[Discount4]])</f>
        <v>813.46889999999996</v>
      </c>
      <c r="K1667" s="1">
        <f>Sales_Fact[[#This Row],[Quantity2]]*Sales_Fact[[#This Row],[Unit_Price3]]</f>
        <v>914.01</v>
      </c>
      <c r="L1667" s="1">
        <f>Sales_Fact[[#This Row],[Gross Amount]]*Sales_Fact[[#This Row],[Discount4]]</f>
        <v>100.5411</v>
      </c>
      <c r="M1667" s="1" t="str">
        <f>IF(Sales_Fact[[#This Row],[Total_Amount5]]&gt;1000,"High Value","Standard")</f>
        <v>Standard</v>
      </c>
      <c r="N1667" s="1" t="str">
        <f>_xlfn.XLOOKUP(D1667,Product_Dim!$A$2:$A$101,Product_Dim!$B$2:$B$101,"Not Found")</f>
        <v>Decorative Lamp Shade</v>
      </c>
      <c r="O1667" s="1" t="str">
        <f>_xlfn.XLOOKUP(D1667,Product_Dim!$A$2:$A$101,Product_Dim!$C$2:$C$101)</f>
        <v>Home</v>
      </c>
      <c r="P1667" s="1">
        <f>_xlfn.XLOOKUP(D1667,Product_Dim!$A$2:$A$101,Product_Dim!$H$2:$H$101)</f>
        <v>228.53</v>
      </c>
      <c r="Q1667" s="1" t="str">
        <f>_xlfn.XLOOKUP(C1667,'Customer_Dim'!$A$2:$A$501,'Customer_Dim'!$I$2:$I$501)</f>
        <v>Silver</v>
      </c>
      <c r="R1667" s="1" t="str">
        <f>_xlfn.XLOOKUP(C1667,'Customer_Dim'!$A$2:$A$501,'Customer_Dim'!$D$2:$D$501)</f>
        <v>Female</v>
      </c>
      <c r="S1667" s="1" t="str">
        <f>_xlfn.XLOOKUP(C1667,'Customer_Dim'!$A$2:$A$501,'Customer_Dim'!$L$2:$L$501)</f>
        <v>Young</v>
      </c>
      <c r="T1667" s="1" t="str">
        <f>_xlfn.XLOOKUP(E1667,Store_Dim!$A$2:$A$21,Store_Dim!$C$2:$C$21)</f>
        <v>South</v>
      </c>
      <c r="U1667" s="1" t="str">
        <f>_xlfn.XLOOKUP(E1667,Store_Dim!$A$2:$A$21,Store_Dim!$E$2:$E$21)</f>
        <v>Online</v>
      </c>
      <c r="V1667" s="1">
        <f>Table8[[#This Row],[Cost]]*Table8[[#This Row],[Quantity]]</f>
        <v>685.59</v>
      </c>
      <c r="W1667" s="1">
        <f>Table8[[#This Row],[Total_Amount]]-Table8[[#This Row],[Total Cost]]</f>
        <v>127.87889999999993</v>
      </c>
    </row>
    <row r="1668" spans="1:23" hidden="1" x14ac:dyDescent="0.25">
      <c r="A1668" t="s">
        <v>2670</v>
      </c>
      <c r="B1668" s="3">
        <v>45759</v>
      </c>
      <c r="C1668" t="s">
        <v>1302</v>
      </c>
      <c r="D1668" t="s">
        <v>1845</v>
      </c>
      <c r="E1668" t="s">
        <v>1872</v>
      </c>
      <c r="F1668" s="4">
        <f>IF(ISBLANK(Sales_Fact[[#This Row],[Quantity]]),MEDIAN(Sales_Fact[Quantity]),Sales_Fact[[#This Row],[Quantity]])</f>
        <v>4</v>
      </c>
      <c r="G1668" s="1">
        <f>IF(ISBLANK(Sales_Fact[[#This Row],[Unit_Price]]),MEDIAN(Sales_Fact[Unit_Price]),Sales_Fact[[#This Row],[Unit_Price]])</f>
        <v>208.34</v>
      </c>
      <c r="H1668" s="2">
        <f>IF(ISBLANK(Sales_Fact[[#This Row],[Discount]]),MEDIAN(Sales_Fact[Discount]),Sales_Fact[[#This Row],[Discount]])</f>
        <v>0.01</v>
      </c>
      <c r="I1668" t="s">
        <v>1868</v>
      </c>
      <c r="J1668" s="1">
        <f>Sales_Fact[[#This Row],[Quantity2]]*Sales_Fact[[#This Row],[Unit_Price3]]*(1-Sales_Fact[[#This Row],[Discount4]])</f>
        <v>825.02639999999997</v>
      </c>
      <c r="K1668" s="1">
        <f>Sales_Fact[[#This Row],[Quantity2]]*Sales_Fact[[#This Row],[Unit_Price3]]</f>
        <v>833.36</v>
      </c>
      <c r="L1668" s="1">
        <f>Sales_Fact[[#This Row],[Gross Amount]]*Sales_Fact[[#This Row],[Discount4]]</f>
        <v>8.3336000000000006</v>
      </c>
      <c r="M1668" s="1" t="str">
        <f>IF(Sales_Fact[[#This Row],[Total_Amount5]]&gt;1000,"High Value","Standard")</f>
        <v>Standard</v>
      </c>
      <c r="N1668" s="1" t="str">
        <f>_xlfn.XLOOKUP(D1668,Product_Dim!$A$2:$A$101,Product_Dim!$B$2:$B$101,"Not Found")</f>
        <v>Portable Bluetooth Speaker</v>
      </c>
      <c r="O1668" s="1" t="str">
        <f>_xlfn.XLOOKUP(D1668,Product_Dim!$A$2:$A$101,Product_Dim!$C$2:$C$101)</f>
        <v>Electronics</v>
      </c>
      <c r="P1668" s="1">
        <f>_xlfn.XLOOKUP(D1668,Product_Dim!$A$2:$A$101,Product_Dim!$H$2:$H$101)</f>
        <v>431.67</v>
      </c>
      <c r="Q1668" s="1" t="str">
        <f>_xlfn.XLOOKUP(C1668,'Customer_Dim'!$A$2:$A$501,'Customer_Dim'!$I$2:$I$501)</f>
        <v>Platinum</v>
      </c>
      <c r="R1668" s="1" t="str">
        <f>_xlfn.XLOOKUP(C1668,'Customer_Dim'!$A$2:$A$501,'Customer_Dim'!$D$2:$D$501)</f>
        <v>Male</v>
      </c>
      <c r="S1668" s="1" t="str">
        <f>_xlfn.XLOOKUP(C1668,'Customer_Dim'!$A$2:$A$501,'Customer_Dim'!$L$2:$L$501)</f>
        <v>Middle Age</v>
      </c>
      <c r="T1668" s="1" t="str">
        <f>_xlfn.XLOOKUP(E1668,Store_Dim!$A$2:$A$21,Store_Dim!$C$2:$C$21)</f>
        <v>South</v>
      </c>
      <c r="U1668" s="1" t="str">
        <f>_xlfn.XLOOKUP(E1668,Store_Dim!$A$2:$A$21,Store_Dim!$E$2:$E$21)</f>
        <v>Online</v>
      </c>
      <c r="V1668" s="1">
        <f>Table8[[#This Row],[Cost]]*Table8[[#This Row],[Quantity]]</f>
        <v>1726.68</v>
      </c>
      <c r="W1668" s="1">
        <f>Table8[[#This Row],[Total_Amount]]-Table8[[#This Row],[Total Cost]]</f>
        <v>-901.6536000000001</v>
      </c>
    </row>
    <row r="1669" spans="1:23" hidden="1" x14ac:dyDescent="0.25">
      <c r="A1669" t="s">
        <v>3452</v>
      </c>
      <c r="B1669" s="3">
        <v>45458</v>
      </c>
      <c r="C1669" t="s">
        <v>1302</v>
      </c>
      <c r="D1669" t="s">
        <v>1650</v>
      </c>
      <c r="E1669" t="s">
        <v>1904</v>
      </c>
      <c r="F1669" s="4">
        <f>IF(ISBLANK(Sales_Fact[[#This Row],[Quantity]]),MEDIAN(Sales_Fact[Quantity]),Sales_Fact[[#This Row],[Quantity]])</f>
        <v>1</v>
      </c>
      <c r="G1669" s="1">
        <f>IF(ISBLANK(Sales_Fact[[#This Row],[Unit_Price]]),MEDIAN(Sales_Fact[Unit_Price]),Sales_Fact[[#This Row],[Unit_Price]])</f>
        <v>119.04</v>
      </c>
      <c r="H1669" s="2">
        <f>IF(ISBLANK(Sales_Fact[[#This Row],[Discount]]),MEDIAN(Sales_Fact[Discount]),Sales_Fact[[#This Row],[Discount]])</f>
        <v>0.13</v>
      </c>
      <c r="I1669" t="s">
        <v>1864</v>
      </c>
      <c r="J1669" s="1">
        <f>Sales_Fact[[#This Row],[Quantity2]]*Sales_Fact[[#This Row],[Unit_Price3]]*(1-Sales_Fact[[#This Row],[Discount4]])</f>
        <v>103.56480000000001</v>
      </c>
      <c r="K1669" s="1">
        <f>Sales_Fact[[#This Row],[Quantity2]]*Sales_Fact[[#This Row],[Unit_Price3]]</f>
        <v>119.04</v>
      </c>
      <c r="L1669" s="1">
        <f>Sales_Fact[[#This Row],[Gross Amount]]*Sales_Fact[[#This Row],[Discount4]]</f>
        <v>15.475200000000001</v>
      </c>
      <c r="M1669" s="1" t="str">
        <f>IF(Sales_Fact[[#This Row],[Total_Amount5]]&gt;1000,"High Value","Standard")</f>
        <v>Standard</v>
      </c>
      <c r="N1669" s="1" t="str">
        <f>_xlfn.XLOOKUP(D1669,Product_Dim!$A$2:$A$101,Product_Dim!$B$2:$B$101,"Not Found")</f>
        <v>Modern Wall Clock</v>
      </c>
      <c r="O1669" s="1" t="str">
        <f>_xlfn.XLOOKUP(D1669,Product_Dim!$A$2:$A$101,Product_Dim!$C$2:$C$101)</f>
        <v>Home</v>
      </c>
      <c r="P1669" s="1">
        <f>_xlfn.XLOOKUP(D1669,Product_Dim!$A$2:$A$101,Product_Dim!$H$2:$H$101)</f>
        <v>179.77</v>
      </c>
      <c r="Q1669" s="1" t="str">
        <f>_xlfn.XLOOKUP(C1669,'Customer_Dim'!$A$2:$A$501,'Customer_Dim'!$I$2:$I$501)</f>
        <v>Platinum</v>
      </c>
      <c r="R1669" s="1" t="str">
        <f>_xlfn.XLOOKUP(C1669,'Customer_Dim'!$A$2:$A$501,'Customer_Dim'!$D$2:$D$501)</f>
        <v>Male</v>
      </c>
      <c r="S1669" s="1" t="str">
        <f>_xlfn.XLOOKUP(C1669,'Customer_Dim'!$A$2:$A$501,'Customer_Dim'!$L$2:$L$501)</f>
        <v>Middle Age</v>
      </c>
      <c r="T1669" s="1" t="str">
        <f>_xlfn.XLOOKUP(E1669,Store_Dim!$A$2:$A$21,Store_Dim!$C$2:$C$21)</f>
        <v>East</v>
      </c>
      <c r="U1669" s="1" t="str">
        <f>_xlfn.XLOOKUP(E1669,Store_Dim!$A$2:$A$21,Store_Dim!$E$2:$E$21)</f>
        <v>Online</v>
      </c>
      <c r="V1669" s="1">
        <f>Table8[[#This Row],[Cost]]*Table8[[#This Row],[Quantity]]</f>
        <v>179.77</v>
      </c>
      <c r="W1669" s="1">
        <f>Table8[[#This Row],[Total_Amount]]-Table8[[#This Row],[Total Cost]]</f>
        <v>-76.205200000000005</v>
      </c>
    </row>
    <row r="1670" spans="1:23" x14ac:dyDescent="0.25">
      <c r="A1670" t="s">
        <v>1939</v>
      </c>
      <c r="B1670" s="3">
        <v>45589</v>
      </c>
      <c r="C1670" t="s">
        <v>1302</v>
      </c>
      <c r="D1670" t="s">
        <v>1698</v>
      </c>
      <c r="E1670" t="s">
        <v>1931</v>
      </c>
      <c r="F1670" s="4">
        <f>IF(ISBLANK(Sales_Fact[[#This Row],[Quantity]]),MEDIAN(Sales_Fact[Quantity]),Sales_Fact[[#This Row],[Quantity]])</f>
        <v>4</v>
      </c>
      <c r="G1670" s="21">
        <f>IF(ISBLANK(Sales_Fact[[#This Row],[Unit_Price]]),MEDIAN(Sales_Fact[Unit_Price]),Sales_Fact[[#This Row],[Unit_Price]])</f>
        <v>791.65</v>
      </c>
      <c r="H1670" s="2">
        <f>IF(ISBLANK(Sales_Fact[[#This Row],[Discount]]),MEDIAN(Sales_Fact[Discount]),Sales_Fact[[#This Row],[Discount]])</f>
        <v>0.06</v>
      </c>
      <c r="I1670" t="s">
        <v>1868</v>
      </c>
      <c r="J1670" s="21">
        <f>Sales_Fact[[#This Row],[Quantity2]]*Sales_Fact[[#This Row],[Unit_Price3]]*(1-Sales_Fact[[#This Row],[Discount4]])</f>
        <v>2976.6039999999998</v>
      </c>
      <c r="K1670" s="21">
        <f>Sales_Fact[[#This Row],[Quantity2]]*Sales_Fact[[#This Row],[Unit_Price3]]</f>
        <v>3166.6</v>
      </c>
      <c r="L1670" s="21">
        <f>Sales_Fact[[#This Row],[Gross Amount]]*Sales_Fact[[#This Row],[Discount4]]</f>
        <v>189.99599999999998</v>
      </c>
      <c r="M1670" s="1" t="str">
        <f>IF(Sales_Fact[[#This Row],[Total_Amount5]]&gt;1000,"High Value","Standard")</f>
        <v>High Value</v>
      </c>
      <c r="N1670" s="1" t="str">
        <f>_xlfn.XLOOKUP(D1670,Product_Dim!$A$2:$A$101,Product_Dim!$B$2:$B$101,"Not Found")</f>
        <v>Men's Roll-On Perfume</v>
      </c>
      <c r="O1670" s="1" t="str">
        <f>_xlfn.XLOOKUP(D1670,Product_Dim!$A$2:$A$101,Product_Dim!$C$2:$C$101)</f>
        <v>Beauty</v>
      </c>
      <c r="P1670" s="1">
        <f>_xlfn.XLOOKUP(D1670,Product_Dim!$A$2:$A$101,Product_Dim!$H$2:$H$101)</f>
        <v>43.29</v>
      </c>
      <c r="Q1670" s="1" t="str">
        <f>_xlfn.XLOOKUP(C1670,'Customer_Dim'!$A$2:$A$501,'Customer_Dim'!$I$2:$I$501)</f>
        <v>Platinum</v>
      </c>
      <c r="R1670" s="1" t="str">
        <f>_xlfn.XLOOKUP(C1670,'Customer_Dim'!$A$2:$A$501,'Customer_Dim'!$D$2:$D$501)</f>
        <v>Male</v>
      </c>
      <c r="S1670" s="1" t="str">
        <f>_xlfn.XLOOKUP(C1670,'Customer_Dim'!$A$2:$A$501,'Customer_Dim'!$L$2:$L$501)</f>
        <v>Middle Age</v>
      </c>
      <c r="T1670" s="1" t="str">
        <f>_xlfn.XLOOKUP(E1670,Store_Dim!$A$2:$A$21,Store_Dim!$C$2:$C$21)</f>
        <v>South</v>
      </c>
      <c r="U1670" s="1" t="str">
        <f>_xlfn.XLOOKUP(E1670,Store_Dim!$A$2:$A$21,Store_Dim!$E$2:$E$21)</f>
        <v>Online</v>
      </c>
      <c r="V1670" s="21">
        <f>Table8[[#This Row],[Cost]]*Table8[[#This Row],[Quantity]]</f>
        <v>173.16</v>
      </c>
      <c r="W1670" s="21">
        <f>Table8[[#This Row],[Total_Amount]]-Table8[[#This Row],[Total Cost]]</f>
        <v>2803.444</v>
      </c>
    </row>
    <row r="1671" spans="1:23" hidden="1" x14ac:dyDescent="0.25">
      <c r="A1671" t="s">
        <v>3586</v>
      </c>
      <c r="B1671" s="3">
        <v>45542</v>
      </c>
      <c r="C1671" t="s">
        <v>1302</v>
      </c>
      <c r="D1671" t="s">
        <v>1548</v>
      </c>
      <c r="E1671" t="s">
        <v>1888</v>
      </c>
      <c r="F1671" s="4">
        <f>IF(ISBLANK(Sales_Fact[[#This Row],[Quantity]]),MEDIAN(Sales_Fact[Quantity]),Sales_Fact[[#This Row],[Quantity]])</f>
        <v>2</v>
      </c>
      <c r="G1671" s="1">
        <f>IF(ISBLANK(Sales_Fact[[#This Row],[Unit_Price]]),MEDIAN(Sales_Fact[Unit_Price]),Sales_Fact[[#This Row],[Unit_Price]])</f>
        <v>414.86</v>
      </c>
      <c r="H1671" s="2">
        <f>IF(ISBLANK(Sales_Fact[[#This Row],[Discount]]),MEDIAN(Sales_Fact[Discount]),Sales_Fact[[#This Row],[Discount]])</f>
        <v>0.23</v>
      </c>
      <c r="I1671" t="s">
        <v>1864</v>
      </c>
      <c r="J1671" s="1">
        <f>Sales_Fact[[#This Row],[Quantity2]]*Sales_Fact[[#This Row],[Unit_Price3]]*(1-Sales_Fact[[#This Row],[Discount4]])</f>
        <v>638.88440000000003</v>
      </c>
      <c r="K1671" s="1">
        <f>Sales_Fact[[#This Row],[Quantity2]]*Sales_Fact[[#This Row],[Unit_Price3]]</f>
        <v>829.72</v>
      </c>
      <c r="L1671" s="1">
        <f>Sales_Fact[[#This Row],[Gross Amount]]*Sales_Fact[[#This Row],[Discount4]]</f>
        <v>190.83560000000003</v>
      </c>
      <c r="M1671" s="1" t="str">
        <f>IF(Sales_Fact[[#This Row],[Total_Amount5]]&gt;1000,"High Value","Standard")</f>
        <v>Standard</v>
      </c>
      <c r="N1671" s="1" t="str">
        <f>_xlfn.XLOOKUP(D1671,Product_Dim!$A$2:$A$101,Product_Dim!$B$2:$B$101,"Not Found")</f>
        <v>Brother Laser Printer</v>
      </c>
      <c r="O1671" s="1" t="str">
        <f>_xlfn.XLOOKUP(D1671,Product_Dim!$A$2:$A$101,Product_Dim!$C$2:$C$101)</f>
        <v>Electronics</v>
      </c>
      <c r="P1671" s="1">
        <f>_xlfn.XLOOKUP(D1671,Product_Dim!$A$2:$A$101,Product_Dim!$H$2:$H$101)</f>
        <v>112.42</v>
      </c>
      <c r="Q1671" s="1" t="str">
        <f>_xlfn.XLOOKUP(C1671,'Customer_Dim'!$A$2:$A$501,'Customer_Dim'!$I$2:$I$501)</f>
        <v>Platinum</v>
      </c>
      <c r="R1671" s="1" t="str">
        <f>_xlfn.XLOOKUP(C1671,'Customer_Dim'!$A$2:$A$501,'Customer_Dim'!$D$2:$D$501)</f>
        <v>Male</v>
      </c>
      <c r="S1671" s="1" t="str">
        <f>_xlfn.XLOOKUP(C1671,'Customer_Dim'!$A$2:$A$501,'Customer_Dim'!$L$2:$L$501)</f>
        <v>Middle Age</v>
      </c>
      <c r="T1671" s="1" t="str">
        <f>_xlfn.XLOOKUP(E1671,Store_Dim!$A$2:$A$21,Store_Dim!$C$2:$C$21)</f>
        <v>North</v>
      </c>
      <c r="U1671" s="1" t="str">
        <f>_xlfn.XLOOKUP(E1671,Store_Dim!$A$2:$A$21,Store_Dim!$E$2:$E$21)</f>
        <v>Flagship</v>
      </c>
      <c r="V1671" s="1">
        <f>Table8[[#This Row],[Cost]]*Table8[[#This Row],[Quantity]]</f>
        <v>224.84</v>
      </c>
      <c r="W1671" s="1">
        <f>Table8[[#This Row],[Total_Amount]]-Table8[[#This Row],[Total Cost]]</f>
        <v>414.0444</v>
      </c>
    </row>
    <row r="1672" spans="1:23" x14ac:dyDescent="0.25">
      <c r="A1672" t="s">
        <v>3456</v>
      </c>
      <c r="B1672" s="3">
        <v>45789</v>
      </c>
      <c r="C1672" t="s">
        <v>1302</v>
      </c>
      <c r="D1672" t="s">
        <v>1567</v>
      </c>
      <c r="E1672" t="s">
        <v>1901</v>
      </c>
      <c r="F1672" s="4">
        <f>IF(ISBLANK(Sales_Fact[[#This Row],[Quantity]]),MEDIAN(Sales_Fact[Quantity]),Sales_Fact[[#This Row],[Quantity]])</f>
        <v>2</v>
      </c>
      <c r="G1672" s="21">
        <f>IF(ISBLANK(Sales_Fact[[#This Row],[Unit_Price]]),MEDIAN(Sales_Fact[Unit_Price]),Sales_Fact[[#This Row],[Unit_Price]])</f>
        <v>960.81</v>
      </c>
      <c r="H1672" s="2">
        <f>IF(ISBLANK(Sales_Fact[[#This Row],[Discount]]),MEDIAN(Sales_Fact[Discount]),Sales_Fact[[#This Row],[Discount]])</f>
        <v>0.28000000000000003</v>
      </c>
      <c r="I1672" t="s">
        <v>1868</v>
      </c>
      <c r="J1672" s="21">
        <f>Sales_Fact[[#This Row],[Quantity2]]*Sales_Fact[[#This Row],[Unit_Price3]]*(1-Sales_Fact[[#This Row],[Discount4]])</f>
        <v>1383.5663999999999</v>
      </c>
      <c r="K1672" s="21">
        <f>Sales_Fact[[#This Row],[Quantity2]]*Sales_Fact[[#This Row],[Unit_Price3]]</f>
        <v>1921.62</v>
      </c>
      <c r="L1672" s="21">
        <f>Sales_Fact[[#This Row],[Gross Amount]]*Sales_Fact[[#This Row],[Discount4]]</f>
        <v>538.05360000000007</v>
      </c>
      <c r="M1672" s="1" t="str">
        <f>IF(Sales_Fact[[#This Row],[Total_Amount5]]&gt;1000,"High Value","Standard")</f>
        <v>High Value</v>
      </c>
      <c r="N1672" s="1" t="str">
        <f>_xlfn.XLOOKUP(D1672,Product_Dim!$A$2:$A$101,Product_Dim!$B$2:$B$101,"Not Found")</f>
        <v>Herbal Face Moisturizer</v>
      </c>
      <c r="O1672" s="1" t="str">
        <f>_xlfn.XLOOKUP(D1672,Product_Dim!$A$2:$A$101,Product_Dim!$C$2:$C$101)</f>
        <v>Beauty</v>
      </c>
      <c r="P1672" s="1">
        <f>_xlfn.XLOOKUP(D1672,Product_Dim!$A$2:$A$101,Product_Dim!$H$2:$H$101)</f>
        <v>312.8</v>
      </c>
      <c r="Q1672" s="1" t="str">
        <f>_xlfn.XLOOKUP(C1672,'Customer_Dim'!$A$2:$A$501,'Customer_Dim'!$I$2:$I$501)</f>
        <v>Platinum</v>
      </c>
      <c r="R1672" s="1" t="str">
        <f>_xlfn.XLOOKUP(C1672,'Customer_Dim'!$A$2:$A$501,'Customer_Dim'!$D$2:$D$501)</f>
        <v>Male</v>
      </c>
      <c r="S1672" s="1" t="str">
        <f>_xlfn.XLOOKUP(C1672,'Customer_Dim'!$A$2:$A$501,'Customer_Dim'!$L$2:$L$501)</f>
        <v>Middle Age</v>
      </c>
      <c r="T1672" s="1" t="str">
        <f>_xlfn.XLOOKUP(E1672,Store_Dim!$A$2:$A$21,Store_Dim!$C$2:$C$21)</f>
        <v>East</v>
      </c>
      <c r="U1672" s="1" t="str">
        <f>_xlfn.XLOOKUP(E1672,Store_Dim!$A$2:$A$21,Store_Dim!$E$2:$E$21)</f>
        <v>Online</v>
      </c>
      <c r="V1672" s="21">
        <f>Table8[[#This Row],[Cost]]*Table8[[#This Row],[Quantity]]</f>
        <v>625.6</v>
      </c>
      <c r="W1672" s="21">
        <f>Table8[[#This Row],[Total_Amount]]-Table8[[#This Row],[Total Cost]]</f>
        <v>757.96639999999991</v>
      </c>
    </row>
    <row r="1673" spans="1:23" hidden="1" x14ac:dyDescent="0.25">
      <c r="A1673" t="s">
        <v>3689</v>
      </c>
      <c r="B1673" s="3">
        <v>45741</v>
      </c>
      <c r="C1673" t="s">
        <v>1305</v>
      </c>
      <c r="D1673" t="s">
        <v>1602</v>
      </c>
      <c r="E1673" t="s">
        <v>1886</v>
      </c>
      <c r="F1673" s="4">
        <f>IF(ISBLANK(Sales_Fact[[#This Row],[Quantity]]),MEDIAN(Sales_Fact[Quantity]),Sales_Fact[[#This Row],[Quantity]])</f>
        <v>4</v>
      </c>
      <c r="G1673" s="1">
        <f>IF(ISBLANK(Sales_Fact[[#This Row],[Unit_Price]]),MEDIAN(Sales_Fact[Unit_Price]),Sales_Fact[[#This Row],[Unit_Price]])</f>
        <v>943.36</v>
      </c>
      <c r="H1673" s="2">
        <f>IF(ISBLANK(Sales_Fact[[#This Row],[Discount]]),MEDIAN(Sales_Fact[Discount]),Sales_Fact[[#This Row],[Discount]])</f>
        <v>0.18</v>
      </c>
      <c r="I1673" t="s">
        <v>1864</v>
      </c>
      <c r="J1673" s="1">
        <f>Sales_Fact[[#This Row],[Quantity2]]*Sales_Fact[[#This Row],[Unit_Price3]]*(1-Sales_Fact[[#This Row],[Discount4]])</f>
        <v>3094.2208000000001</v>
      </c>
      <c r="K1673" s="1">
        <f>Sales_Fact[[#This Row],[Quantity2]]*Sales_Fact[[#This Row],[Unit_Price3]]</f>
        <v>3773.44</v>
      </c>
      <c r="L1673" s="1">
        <f>Sales_Fact[[#This Row],[Gross Amount]]*Sales_Fact[[#This Row],[Discount4]]</f>
        <v>679.2192</v>
      </c>
      <c r="M1673" s="1" t="str">
        <f>IF(Sales_Fact[[#This Row],[Total_Amount5]]&gt;1000,"High Value","Standard")</f>
        <v>High Value</v>
      </c>
      <c r="N1673" s="1" t="str">
        <f>_xlfn.XLOOKUP(D1673,Product_Dim!$A$2:$A$101,Product_Dim!$B$2:$B$101,"Not Found")</f>
        <v>Soccer Training Cone Set</v>
      </c>
      <c r="O1673" s="1" t="str">
        <f>_xlfn.XLOOKUP(D1673,Product_Dim!$A$2:$A$101,Product_Dim!$C$2:$C$101)</f>
        <v>Sports</v>
      </c>
      <c r="P1673" s="1">
        <f>_xlfn.XLOOKUP(D1673,Product_Dim!$A$2:$A$101,Product_Dim!$H$2:$H$101)</f>
        <v>144.53</v>
      </c>
      <c r="Q1673" s="1" t="str">
        <f>_xlfn.XLOOKUP(C1673,'Customer_Dim'!$A$2:$A$501,'Customer_Dim'!$I$2:$I$501)</f>
        <v>Bronze</v>
      </c>
      <c r="R1673" s="1" t="str">
        <f>_xlfn.XLOOKUP(C1673,'Customer_Dim'!$A$2:$A$501,'Customer_Dim'!$D$2:$D$501)</f>
        <v>Female</v>
      </c>
      <c r="S1673" s="1" t="str">
        <f>_xlfn.XLOOKUP(C1673,'Customer_Dim'!$A$2:$A$501,'Customer_Dim'!$L$2:$L$501)</f>
        <v>Senior</v>
      </c>
      <c r="T1673" s="1" t="str">
        <f>_xlfn.XLOOKUP(E1673,Store_Dim!$A$2:$A$21,Store_Dim!$C$2:$C$21)</f>
        <v>West</v>
      </c>
      <c r="U1673" s="1" t="str">
        <f>_xlfn.XLOOKUP(E1673,Store_Dim!$A$2:$A$21,Store_Dim!$E$2:$E$21)</f>
        <v>Flagship</v>
      </c>
      <c r="V1673" s="1">
        <f>Table8[[#This Row],[Cost]]*Table8[[#This Row],[Quantity]]</f>
        <v>578.12</v>
      </c>
      <c r="W1673" s="1">
        <f>Table8[[#This Row],[Total_Amount]]-Table8[[#This Row],[Total Cost]]</f>
        <v>2516.1008000000002</v>
      </c>
    </row>
    <row r="1674" spans="1:23" hidden="1" x14ac:dyDescent="0.25">
      <c r="A1674" t="s">
        <v>2566</v>
      </c>
      <c r="B1674" s="3">
        <v>45220</v>
      </c>
      <c r="C1674" t="s">
        <v>1305</v>
      </c>
      <c r="D1674" t="s">
        <v>1737</v>
      </c>
      <c r="E1674" t="s">
        <v>1896</v>
      </c>
      <c r="F1674" s="4">
        <f>IF(ISBLANK(Sales_Fact[[#This Row],[Quantity]]),MEDIAN(Sales_Fact[Quantity]),Sales_Fact[[#This Row],[Quantity]])</f>
        <v>1</v>
      </c>
      <c r="G1674" s="1">
        <f>IF(ISBLANK(Sales_Fact[[#This Row],[Unit_Price]]),MEDIAN(Sales_Fact[Unit_Price]),Sales_Fact[[#This Row],[Unit_Price]])</f>
        <v>830.42</v>
      </c>
      <c r="H1674" s="2">
        <f>IF(ISBLANK(Sales_Fact[[#This Row],[Discount]]),MEDIAN(Sales_Fact[Discount]),Sales_Fact[[#This Row],[Discount]])</f>
        <v>0.26</v>
      </c>
      <c r="I1674" t="s">
        <v>1861</v>
      </c>
      <c r="J1674" s="1">
        <f>Sales_Fact[[#This Row],[Quantity2]]*Sales_Fact[[#This Row],[Unit_Price3]]*(1-Sales_Fact[[#This Row],[Discount4]])</f>
        <v>614.51080000000002</v>
      </c>
      <c r="K1674" s="1">
        <f>Sales_Fact[[#This Row],[Quantity2]]*Sales_Fact[[#This Row],[Unit_Price3]]</f>
        <v>830.42</v>
      </c>
      <c r="L1674" s="1">
        <f>Sales_Fact[[#This Row],[Gross Amount]]*Sales_Fact[[#This Row],[Discount4]]</f>
        <v>215.9092</v>
      </c>
      <c r="M1674" s="1" t="str">
        <f>IF(Sales_Fact[[#This Row],[Total_Amount5]]&gt;1000,"High Value","Standard")</f>
        <v>Standard</v>
      </c>
      <c r="N1674" s="1" t="str">
        <f>_xlfn.XLOOKUP(D1674,Product_Dim!$A$2:$A$101,Product_Dim!$B$2:$B$101,"Not Found")</f>
        <v>Laptop Cooling Pad</v>
      </c>
      <c r="O1674" s="1" t="str">
        <f>_xlfn.XLOOKUP(D1674,Product_Dim!$A$2:$A$101,Product_Dim!$C$2:$C$101)</f>
        <v>Electronics</v>
      </c>
      <c r="P1674" s="1">
        <f>_xlfn.XLOOKUP(D1674,Product_Dim!$A$2:$A$101,Product_Dim!$H$2:$H$101)</f>
        <v>86.42</v>
      </c>
      <c r="Q1674" s="1" t="str">
        <f>_xlfn.XLOOKUP(C1674,'Customer_Dim'!$A$2:$A$501,'Customer_Dim'!$I$2:$I$501)</f>
        <v>Bronze</v>
      </c>
      <c r="R1674" s="1" t="str">
        <f>_xlfn.XLOOKUP(C1674,'Customer_Dim'!$A$2:$A$501,'Customer_Dim'!$D$2:$D$501)</f>
        <v>Female</v>
      </c>
      <c r="S1674" s="1" t="str">
        <f>_xlfn.XLOOKUP(C1674,'Customer_Dim'!$A$2:$A$501,'Customer_Dim'!$L$2:$L$501)</f>
        <v>Senior</v>
      </c>
      <c r="T1674" s="1" t="str">
        <f>_xlfn.XLOOKUP(E1674,Store_Dim!$A$2:$A$21,Store_Dim!$C$2:$C$21)</f>
        <v>East</v>
      </c>
      <c r="U1674" s="1" t="str">
        <f>_xlfn.XLOOKUP(E1674,Store_Dim!$A$2:$A$21,Store_Dim!$E$2:$E$21)</f>
        <v>Flagship</v>
      </c>
      <c r="V1674" s="1">
        <f>Table8[[#This Row],[Cost]]*Table8[[#This Row],[Quantity]]</f>
        <v>86.42</v>
      </c>
      <c r="W1674" s="1">
        <f>Table8[[#This Row],[Total_Amount]]-Table8[[#This Row],[Total Cost]]</f>
        <v>528.09080000000006</v>
      </c>
    </row>
    <row r="1675" spans="1:23" hidden="1" x14ac:dyDescent="0.25">
      <c r="A1675" t="s">
        <v>3584</v>
      </c>
      <c r="B1675" s="3">
        <v>45515</v>
      </c>
      <c r="C1675" t="s">
        <v>1305</v>
      </c>
      <c r="D1675" t="s">
        <v>1752</v>
      </c>
      <c r="E1675" t="s">
        <v>1899</v>
      </c>
      <c r="F1675" s="4">
        <f>IF(ISBLANK(Sales_Fact[[#This Row],[Quantity]]),MEDIAN(Sales_Fact[Quantity]),Sales_Fact[[#This Row],[Quantity]])</f>
        <v>1</v>
      </c>
      <c r="G1675" s="1">
        <f>IF(ISBLANK(Sales_Fact[[#This Row],[Unit_Price]]),MEDIAN(Sales_Fact[Unit_Price]),Sales_Fact[[#This Row],[Unit_Price]])</f>
        <v>762.55</v>
      </c>
      <c r="H1675" s="2">
        <f>IF(ISBLANK(Sales_Fact[[#This Row],[Discount]]),MEDIAN(Sales_Fact[Discount]),Sales_Fact[[#This Row],[Discount]])</f>
        <v>0.19</v>
      </c>
      <c r="I1675" t="s">
        <v>1864</v>
      </c>
      <c r="J1675" s="1">
        <f>Sales_Fact[[#This Row],[Quantity2]]*Sales_Fact[[#This Row],[Unit_Price3]]*(1-Sales_Fact[[#This Row],[Discount4]])</f>
        <v>617.66549999999995</v>
      </c>
      <c r="K1675" s="1">
        <f>Sales_Fact[[#This Row],[Quantity2]]*Sales_Fact[[#This Row],[Unit_Price3]]</f>
        <v>762.55</v>
      </c>
      <c r="L1675" s="1">
        <f>Sales_Fact[[#This Row],[Gross Amount]]*Sales_Fact[[#This Row],[Discount4]]</f>
        <v>144.8845</v>
      </c>
      <c r="M1675" s="1" t="str">
        <f>IF(Sales_Fact[[#This Row],[Total_Amount5]]&gt;1000,"High Value","Standard")</f>
        <v>Standard</v>
      </c>
      <c r="N1675" s="1" t="str">
        <f>_xlfn.XLOOKUP(D1675,Product_Dim!$A$2:$A$101,Product_Dim!$B$2:$B$101,"Not Found")</f>
        <v>Smart LED Light Strip</v>
      </c>
      <c r="O1675" s="1" t="str">
        <f>_xlfn.XLOOKUP(D1675,Product_Dim!$A$2:$A$101,Product_Dim!$C$2:$C$101)</f>
        <v>Electronics</v>
      </c>
      <c r="P1675" s="1">
        <f>_xlfn.XLOOKUP(D1675,Product_Dim!$A$2:$A$101,Product_Dim!$H$2:$H$101)</f>
        <v>349.17</v>
      </c>
      <c r="Q1675" s="1" t="str">
        <f>_xlfn.XLOOKUP(C1675,'Customer_Dim'!$A$2:$A$501,'Customer_Dim'!$I$2:$I$501)</f>
        <v>Bronze</v>
      </c>
      <c r="R1675" s="1" t="str">
        <f>_xlfn.XLOOKUP(C1675,'Customer_Dim'!$A$2:$A$501,'Customer_Dim'!$D$2:$D$501)</f>
        <v>Female</v>
      </c>
      <c r="S1675" s="1" t="str">
        <f>_xlfn.XLOOKUP(C1675,'Customer_Dim'!$A$2:$A$501,'Customer_Dim'!$L$2:$L$501)</f>
        <v>Senior</v>
      </c>
      <c r="T1675" s="1" t="str">
        <f>_xlfn.XLOOKUP(E1675,Store_Dim!$A$2:$A$21,Store_Dim!$C$2:$C$21)</f>
        <v>East</v>
      </c>
      <c r="U1675" s="1" t="str">
        <f>_xlfn.XLOOKUP(E1675,Store_Dim!$A$2:$A$21,Store_Dim!$E$2:$E$21)</f>
        <v>Flagship</v>
      </c>
      <c r="V1675" s="1">
        <f>Table8[[#This Row],[Cost]]*Table8[[#This Row],[Quantity]]</f>
        <v>349.17</v>
      </c>
      <c r="W1675" s="1">
        <f>Table8[[#This Row],[Total_Amount]]-Table8[[#This Row],[Total Cost]]</f>
        <v>268.49549999999994</v>
      </c>
    </row>
    <row r="1676" spans="1:23" hidden="1" x14ac:dyDescent="0.25">
      <c r="A1676" t="s">
        <v>2305</v>
      </c>
      <c r="B1676" s="3">
        <v>45824</v>
      </c>
      <c r="C1676" t="s">
        <v>1305</v>
      </c>
      <c r="D1676" t="s">
        <v>1824</v>
      </c>
      <c r="E1676" t="s">
        <v>1892</v>
      </c>
      <c r="F1676" s="4">
        <f>IF(ISBLANK(Sales_Fact[[#This Row],[Quantity]]),MEDIAN(Sales_Fact[Quantity]),Sales_Fact[[#This Row],[Quantity]])</f>
        <v>2</v>
      </c>
      <c r="G1676" s="1">
        <f>IF(ISBLANK(Sales_Fact[[#This Row],[Unit_Price]]),MEDIAN(Sales_Fact[Unit_Price]),Sales_Fact[[#This Row],[Unit_Price]])</f>
        <v>464.43</v>
      </c>
      <c r="H1676" s="2">
        <f>IF(ISBLANK(Sales_Fact[[#This Row],[Discount]]),MEDIAN(Sales_Fact[Discount]),Sales_Fact[[#This Row],[Discount]])</f>
        <v>0.24</v>
      </c>
      <c r="I1676" t="s">
        <v>1864</v>
      </c>
      <c r="J1676" s="1">
        <f>Sales_Fact[[#This Row],[Quantity2]]*Sales_Fact[[#This Row],[Unit_Price3]]*(1-Sales_Fact[[#This Row],[Discount4]])</f>
        <v>705.93360000000007</v>
      </c>
      <c r="K1676" s="1">
        <f>Sales_Fact[[#This Row],[Quantity2]]*Sales_Fact[[#This Row],[Unit_Price3]]</f>
        <v>928.86</v>
      </c>
      <c r="L1676" s="1">
        <f>Sales_Fact[[#This Row],[Gross Amount]]*Sales_Fact[[#This Row],[Discount4]]</f>
        <v>222.9264</v>
      </c>
      <c r="M1676" s="1" t="str">
        <f>IF(Sales_Fact[[#This Row],[Total_Amount5]]&gt;1000,"High Value","Standard")</f>
        <v>Standard</v>
      </c>
      <c r="N1676" s="1" t="str">
        <f>_xlfn.XLOOKUP(D1676,Product_Dim!$A$2:$A$101,Product_Dim!$B$2:$B$101,"Not Found")</f>
        <v>Women's High Heels</v>
      </c>
      <c r="O1676" s="1" t="str">
        <f>_xlfn.XLOOKUP(D1676,Product_Dim!$A$2:$A$101,Product_Dim!$C$2:$C$101)</f>
        <v>Clothing</v>
      </c>
      <c r="P1676" s="1">
        <f>_xlfn.XLOOKUP(D1676,Product_Dim!$A$2:$A$101,Product_Dim!$H$2:$H$101)</f>
        <v>438.25</v>
      </c>
      <c r="Q1676" s="1" t="str">
        <f>_xlfn.XLOOKUP(C1676,'Customer_Dim'!$A$2:$A$501,'Customer_Dim'!$I$2:$I$501)</f>
        <v>Bronze</v>
      </c>
      <c r="R1676" s="1" t="str">
        <f>_xlfn.XLOOKUP(C1676,'Customer_Dim'!$A$2:$A$501,'Customer_Dim'!$D$2:$D$501)</f>
        <v>Female</v>
      </c>
      <c r="S1676" s="1" t="str">
        <f>_xlfn.XLOOKUP(C1676,'Customer_Dim'!$A$2:$A$501,'Customer_Dim'!$L$2:$L$501)</f>
        <v>Senior</v>
      </c>
      <c r="T1676" s="1" t="str">
        <f>_xlfn.XLOOKUP(E1676,Store_Dim!$A$2:$A$21,Store_Dim!$C$2:$C$21)</f>
        <v>East</v>
      </c>
      <c r="U1676" s="1" t="str">
        <f>_xlfn.XLOOKUP(E1676,Store_Dim!$A$2:$A$21,Store_Dim!$E$2:$E$21)</f>
        <v>Online</v>
      </c>
      <c r="V1676" s="1">
        <f>Table8[[#This Row],[Cost]]*Table8[[#This Row],[Quantity]]</f>
        <v>876.5</v>
      </c>
      <c r="W1676" s="1">
        <f>Table8[[#This Row],[Total_Amount]]-Table8[[#This Row],[Total Cost]]</f>
        <v>-170.56639999999993</v>
      </c>
    </row>
    <row r="1677" spans="1:23" hidden="1" x14ac:dyDescent="0.25">
      <c r="A1677" t="s">
        <v>2176</v>
      </c>
      <c r="B1677" s="3">
        <v>45856</v>
      </c>
      <c r="C1677" t="s">
        <v>1305</v>
      </c>
      <c r="D1677" t="s">
        <v>1842</v>
      </c>
      <c r="E1677" t="s">
        <v>1888</v>
      </c>
      <c r="F1677" s="4">
        <f>IF(ISBLANK(Sales_Fact[[#This Row],[Quantity]]),MEDIAN(Sales_Fact[Quantity]),Sales_Fact[[#This Row],[Quantity]])</f>
        <v>1</v>
      </c>
      <c r="G1677" s="1">
        <f>IF(ISBLANK(Sales_Fact[[#This Row],[Unit_Price]]),MEDIAN(Sales_Fact[Unit_Price]),Sales_Fact[[#This Row],[Unit_Price]])</f>
        <v>711.08</v>
      </c>
      <c r="H1677" s="2">
        <f>IF(ISBLANK(Sales_Fact[[#This Row],[Discount]]),MEDIAN(Sales_Fact[Discount]),Sales_Fact[[#This Row],[Discount]])</f>
        <v>0.24</v>
      </c>
      <c r="I1677" t="s">
        <v>1868</v>
      </c>
      <c r="J1677" s="1">
        <f>Sales_Fact[[#This Row],[Quantity2]]*Sales_Fact[[#This Row],[Unit_Price3]]*(1-Sales_Fact[[#This Row],[Discount4]])</f>
        <v>540.42079999999999</v>
      </c>
      <c r="K1677" s="1">
        <f>Sales_Fact[[#This Row],[Quantity2]]*Sales_Fact[[#This Row],[Unit_Price3]]</f>
        <v>711.08</v>
      </c>
      <c r="L1677" s="1">
        <f>Sales_Fact[[#This Row],[Gross Amount]]*Sales_Fact[[#This Row],[Discount4]]</f>
        <v>170.6592</v>
      </c>
      <c r="M1677" s="1" t="str">
        <f>IF(Sales_Fact[[#This Row],[Total_Amount5]]&gt;1000,"High Value","Standard")</f>
        <v>Standard</v>
      </c>
      <c r="N1677" s="1" t="str">
        <f>_xlfn.XLOOKUP(D1677,Product_Dim!$A$2:$A$101,Product_Dim!$B$2:$B$101,"Not Found")</f>
        <v>Cricket Bat</v>
      </c>
      <c r="O1677" s="1" t="str">
        <f>_xlfn.XLOOKUP(D1677,Product_Dim!$A$2:$A$101,Product_Dim!$C$2:$C$101)</f>
        <v>Sports</v>
      </c>
      <c r="P1677" s="1">
        <f>_xlfn.XLOOKUP(D1677,Product_Dim!$A$2:$A$101,Product_Dim!$H$2:$H$101)</f>
        <v>245.98</v>
      </c>
      <c r="Q1677" s="1" t="str">
        <f>_xlfn.XLOOKUP(C1677,'Customer_Dim'!$A$2:$A$501,'Customer_Dim'!$I$2:$I$501)</f>
        <v>Bronze</v>
      </c>
      <c r="R1677" s="1" t="str">
        <f>_xlfn.XLOOKUP(C1677,'Customer_Dim'!$A$2:$A$501,'Customer_Dim'!$D$2:$D$501)</f>
        <v>Female</v>
      </c>
      <c r="S1677" s="1" t="str">
        <f>_xlfn.XLOOKUP(C1677,'Customer_Dim'!$A$2:$A$501,'Customer_Dim'!$L$2:$L$501)</f>
        <v>Senior</v>
      </c>
      <c r="T1677" s="1" t="str">
        <f>_xlfn.XLOOKUP(E1677,Store_Dim!$A$2:$A$21,Store_Dim!$C$2:$C$21)</f>
        <v>North</v>
      </c>
      <c r="U1677" s="1" t="str">
        <f>_xlfn.XLOOKUP(E1677,Store_Dim!$A$2:$A$21,Store_Dim!$E$2:$E$21)</f>
        <v>Flagship</v>
      </c>
      <c r="V1677" s="1">
        <f>Table8[[#This Row],[Cost]]*Table8[[#This Row],[Quantity]]</f>
        <v>245.98</v>
      </c>
      <c r="W1677" s="1">
        <f>Table8[[#This Row],[Total_Amount]]-Table8[[#This Row],[Total Cost]]</f>
        <v>294.44079999999997</v>
      </c>
    </row>
    <row r="1678" spans="1:23" hidden="1" x14ac:dyDescent="0.25">
      <c r="A1678" t="s">
        <v>2245</v>
      </c>
      <c r="B1678" s="3">
        <v>45480</v>
      </c>
      <c r="C1678" t="s">
        <v>1305</v>
      </c>
      <c r="D1678" t="s">
        <v>1674</v>
      </c>
      <c r="E1678" t="s">
        <v>1890</v>
      </c>
      <c r="F1678" s="4">
        <f>IF(ISBLANK(Sales_Fact[[#This Row],[Quantity]]),MEDIAN(Sales_Fact[Quantity]),Sales_Fact[[#This Row],[Quantity]])</f>
        <v>2</v>
      </c>
      <c r="G1678" s="1">
        <f>IF(ISBLANK(Sales_Fact[[#This Row],[Unit_Price]]),MEDIAN(Sales_Fact[Unit_Price]),Sales_Fact[[#This Row],[Unit_Price]])</f>
        <v>984.96</v>
      </c>
      <c r="H1678" s="2">
        <f>IF(ISBLANK(Sales_Fact[[#This Row],[Discount]]),MEDIAN(Sales_Fact[Discount]),Sales_Fact[[#This Row],[Discount]])</f>
        <v>0.16</v>
      </c>
      <c r="I1678" t="s">
        <v>1868</v>
      </c>
      <c r="J1678" s="1">
        <f>Sales_Fact[[#This Row],[Quantity2]]*Sales_Fact[[#This Row],[Unit_Price3]]*(1-Sales_Fact[[#This Row],[Discount4]])</f>
        <v>1654.7328</v>
      </c>
      <c r="K1678" s="1">
        <f>Sales_Fact[[#This Row],[Quantity2]]*Sales_Fact[[#This Row],[Unit_Price3]]</f>
        <v>1969.92</v>
      </c>
      <c r="L1678" s="1">
        <f>Sales_Fact[[#This Row],[Gross Amount]]*Sales_Fact[[#This Row],[Discount4]]</f>
        <v>315.18720000000002</v>
      </c>
      <c r="M1678" s="1" t="str">
        <f>IF(Sales_Fact[[#This Row],[Total_Amount5]]&gt;1000,"High Value","Standard")</f>
        <v>High Value</v>
      </c>
      <c r="N1678" s="1" t="str">
        <f>_xlfn.XLOOKUP(D1678,Product_Dim!$A$2:$A$101,Product_Dim!$B$2:$B$101,"Not Found")</f>
        <v>Yoga Exercise Mat</v>
      </c>
      <c r="O1678" s="1" t="str">
        <f>_xlfn.XLOOKUP(D1678,Product_Dim!$A$2:$A$101,Product_Dim!$C$2:$C$101)</f>
        <v>Sports</v>
      </c>
      <c r="P1678" s="1">
        <f>_xlfn.XLOOKUP(D1678,Product_Dim!$A$2:$A$101,Product_Dim!$H$2:$H$101)</f>
        <v>313.26</v>
      </c>
      <c r="Q1678" s="1" t="str">
        <f>_xlfn.XLOOKUP(C1678,'Customer_Dim'!$A$2:$A$501,'Customer_Dim'!$I$2:$I$501)</f>
        <v>Bronze</v>
      </c>
      <c r="R1678" s="1" t="str">
        <f>_xlfn.XLOOKUP(C1678,'Customer_Dim'!$A$2:$A$501,'Customer_Dim'!$D$2:$D$501)</f>
        <v>Female</v>
      </c>
      <c r="S1678" s="1" t="str">
        <f>_xlfn.XLOOKUP(C1678,'Customer_Dim'!$A$2:$A$501,'Customer_Dim'!$L$2:$L$501)</f>
        <v>Senior</v>
      </c>
      <c r="T1678" s="1" t="str">
        <f>_xlfn.XLOOKUP(E1678,Store_Dim!$A$2:$A$21,Store_Dim!$C$2:$C$21)</f>
        <v>South</v>
      </c>
      <c r="U1678" s="1" t="str">
        <f>_xlfn.XLOOKUP(E1678,Store_Dim!$A$2:$A$21,Store_Dim!$E$2:$E$21)</f>
        <v>Flagship</v>
      </c>
      <c r="V1678" s="1">
        <f>Table8[[#This Row],[Cost]]*Table8[[#This Row],[Quantity]]</f>
        <v>626.52</v>
      </c>
      <c r="W1678" s="1">
        <f>Table8[[#This Row],[Total_Amount]]-Table8[[#This Row],[Total Cost]]</f>
        <v>1028.2128</v>
      </c>
    </row>
    <row r="1679" spans="1:23" x14ac:dyDescent="0.25">
      <c r="A1679" t="s">
        <v>2376</v>
      </c>
      <c r="B1679" s="3">
        <v>45371</v>
      </c>
      <c r="C1679" t="s">
        <v>1308</v>
      </c>
      <c r="D1679" t="s">
        <v>1818</v>
      </c>
      <c r="E1679" t="s">
        <v>1899</v>
      </c>
      <c r="F1679" s="4">
        <f>IF(ISBLANK(Sales_Fact[[#This Row],[Quantity]]),MEDIAN(Sales_Fact[Quantity]),Sales_Fact[[#This Row],[Quantity]])</f>
        <v>1</v>
      </c>
      <c r="G1679" s="21">
        <f>IF(ISBLANK(Sales_Fact[[#This Row],[Unit_Price]]),MEDIAN(Sales_Fact[Unit_Price]),Sales_Fact[[#This Row],[Unit_Price]])</f>
        <v>21.14</v>
      </c>
      <c r="H1679" s="2">
        <f>IF(ISBLANK(Sales_Fact[[#This Row],[Discount]]),MEDIAN(Sales_Fact[Discount]),Sales_Fact[[#This Row],[Discount]])</f>
        <v>0.06</v>
      </c>
      <c r="I1679" t="s">
        <v>1861</v>
      </c>
      <c r="J1679" s="21">
        <f>Sales_Fact[[#This Row],[Quantity2]]*Sales_Fact[[#This Row],[Unit_Price3]]*(1-Sales_Fact[[#This Row],[Discount4]])</f>
        <v>19.871600000000001</v>
      </c>
      <c r="K1679" s="21">
        <f>Sales_Fact[[#This Row],[Quantity2]]*Sales_Fact[[#This Row],[Unit_Price3]]</f>
        <v>21.14</v>
      </c>
      <c r="L1679" s="21">
        <f>Sales_Fact[[#This Row],[Gross Amount]]*Sales_Fact[[#This Row],[Discount4]]</f>
        <v>1.2684</v>
      </c>
      <c r="M1679" s="1" t="str">
        <f>IF(Sales_Fact[[#This Row],[Total_Amount5]]&gt;1000,"High Value","Standard")</f>
        <v>Standard</v>
      </c>
      <c r="N1679" s="1" t="str">
        <f>_xlfn.XLOOKUP(D1679,Product_Dim!$A$2:$A$101,Product_Dim!$B$2:$B$101,"Not Found")</f>
        <v>Face Foundation Kit</v>
      </c>
      <c r="O1679" s="1" t="str">
        <f>_xlfn.XLOOKUP(D1679,Product_Dim!$A$2:$A$101,Product_Dim!$C$2:$C$101)</f>
        <v>Beauty</v>
      </c>
      <c r="P1679" s="1">
        <f>_xlfn.XLOOKUP(D1679,Product_Dim!$A$2:$A$101,Product_Dim!$H$2:$H$101)</f>
        <v>183.04</v>
      </c>
      <c r="Q1679" s="1" t="str">
        <f>_xlfn.XLOOKUP(C1679,'Customer_Dim'!$A$2:$A$501,'Customer_Dim'!$I$2:$I$501)</f>
        <v>Silver</v>
      </c>
      <c r="R1679" s="1" t="str">
        <f>_xlfn.XLOOKUP(C1679,'Customer_Dim'!$A$2:$A$501,'Customer_Dim'!$D$2:$D$501)</f>
        <v>Female</v>
      </c>
      <c r="S1679" s="1" t="str">
        <f>_xlfn.XLOOKUP(C1679,'Customer_Dim'!$A$2:$A$501,'Customer_Dim'!$L$2:$L$501)</f>
        <v>Senior</v>
      </c>
      <c r="T1679" s="1" t="str">
        <f>_xlfn.XLOOKUP(E1679,Store_Dim!$A$2:$A$21,Store_Dim!$C$2:$C$21)</f>
        <v>East</v>
      </c>
      <c r="U1679" s="1" t="str">
        <f>_xlfn.XLOOKUP(E1679,Store_Dim!$A$2:$A$21,Store_Dim!$E$2:$E$21)</f>
        <v>Flagship</v>
      </c>
      <c r="V1679" s="21">
        <f>Table8[[#This Row],[Cost]]*Table8[[#This Row],[Quantity]]</f>
        <v>183.04</v>
      </c>
      <c r="W1679" s="21">
        <f>Table8[[#This Row],[Total_Amount]]-Table8[[#This Row],[Total Cost]]</f>
        <v>-163.16839999999999</v>
      </c>
    </row>
    <row r="1680" spans="1:23" hidden="1" x14ac:dyDescent="0.25">
      <c r="A1680" t="s">
        <v>2969</v>
      </c>
      <c r="B1680" s="3">
        <v>45702</v>
      </c>
      <c r="C1680" t="s">
        <v>1308</v>
      </c>
      <c r="D1680" t="s">
        <v>1683</v>
      </c>
      <c r="E1680" t="s">
        <v>1860</v>
      </c>
      <c r="F1680" s="4">
        <f>IF(ISBLANK(Sales_Fact[[#This Row],[Quantity]]),MEDIAN(Sales_Fact[Quantity]),Sales_Fact[[#This Row],[Quantity]])</f>
        <v>1</v>
      </c>
      <c r="G1680" s="1">
        <f>IF(ISBLANK(Sales_Fact[[#This Row],[Unit_Price]]),MEDIAN(Sales_Fact[Unit_Price]),Sales_Fact[[#This Row],[Unit_Price]])</f>
        <v>343.03</v>
      </c>
      <c r="H1680" s="2">
        <f>IF(ISBLANK(Sales_Fact[[#This Row],[Discount]]),MEDIAN(Sales_Fact[Discount]),Sales_Fact[[#This Row],[Discount]])</f>
        <v>0.16</v>
      </c>
      <c r="I1680" t="s">
        <v>1861</v>
      </c>
      <c r="J1680" s="1">
        <f>Sales_Fact[[#This Row],[Quantity2]]*Sales_Fact[[#This Row],[Unit_Price3]]*(1-Sales_Fact[[#This Row],[Discount4]])</f>
        <v>288.14519999999999</v>
      </c>
      <c r="K1680" s="1">
        <f>Sales_Fact[[#This Row],[Quantity2]]*Sales_Fact[[#This Row],[Unit_Price3]]</f>
        <v>343.03</v>
      </c>
      <c r="L1680" s="1">
        <f>Sales_Fact[[#This Row],[Gross Amount]]*Sales_Fact[[#This Row],[Discount4]]</f>
        <v>54.884799999999998</v>
      </c>
      <c r="M1680" s="1" t="str">
        <f>IF(Sales_Fact[[#This Row],[Total_Amount5]]&gt;1000,"High Value","Standard")</f>
        <v>Standard</v>
      </c>
      <c r="N1680" s="1" t="str">
        <f>_xlfn.XLOOKUP(D1680,Product_Dim!$A$2:$A$101,Product_Dim!$B$2:$B$101,"Not Found")</f>
        <v>Adjustable Jump Rope</v>
      </c>
      <c r="O1680" s="1" t="str">
        <f>_xlfn.XLOOKUP(D1680,Product_Dim!$A$2:$A$101,Product_Dim!$C$2:$C$101)</f>
        <v>Sports</v>
      </c>
      <c r="P1680" s="1">
        <f>_xlfn.XLOOKUP(D1680,Product_Dim!$A$2:$A$101,Product_Dim!$H$2:$H$101)</f>
        <v>167.12</v>
      </c>
      <c r="Q1680" s="1" t="str">
        <f>_xlfn.XLOOKUP(C1680,'Customer_Dim'!$A$2:$A$501,'Customer_Dim'!$I$2:$I$501)</f>
        <v>Silver</v>
      </c>
      <c r="R1680" s="1" t="str">
        <f>_xlfn.XLOOKUP(C1680,'Customer_Dim'!$A$2:$A$501,'Customer_Dim'!$D$2:$D$501)</f>
        <v>Female</v>
      </c>
      <c r="S1680" s="1" t="str">
        <f>_xlfn.XLOOKUP(C1680,'Customer_Dim'!$A$2:$A$501,'Customer_Dim'!$L$2:$L$501)</f>
        <v>Senior</v>
      </c>
      <c r="T1680" s="1" t="str">
        <f>_xlfn.XLOOKUP(E1680,Store_Dim!$A$2:$A$21,Store_Dim!$C$2:$C$21)</f>
        <v>North</v>
      </c>
      <c r="U1680" s="1" t="str">
        <f>_xlfn.XLOOKUP(E1680,Store_Dim!$A$2:$A$21,Store_Dim!$E$2:$E$21)</f>
        <v>Outlet</v>
      </c>
      <c r="V1680" s="1">
        <f>Table8[[#This Row],[Cost]]*Table8[[#This Row],[Quantity]]</f>
        <v>167.12</v>
      </c>
      <c r="W1680" s="1">
        <f>Table8[[#This Row],[Total_Amount]]-Table8[[#This Row],[Total Cost]]</f>
        <v>121.02519999999998</v>
      </c>
    </row>
    <row r="1681" spans="1:23" hidden="1" x14ac:dyDescent="0.25">
      <c r="A1681" t="s">
        <v>3293</v>
      </c>
      <c r="B1681" s="3">
        <v>45351</v>
      </c>
      <c r="C1681" t="s">
        <v>1308</v>
      </c>
      <c r="D1681" t="s">
        <v>1767</v>
      </c>
      <c r="E1681" t="s">
        <v>1872</v>
      </c>
      <c r="F1681" s="4">
        <f>IF(ISBLANK(Sales_Fact[[#This Row],[Quantity]]),MEDIAN(Sales_Fact[Quantity]),Sales_Fact[[#This Row],[Quantity]])</f>
        <v>3</v>
      </c>
      <c r="G1681" s="1">
        <f>IF(ISBLANK(Sales_Fact[[#This Row],[Unit_Price]]),MEDIAN(Sales_Fact[Unit_Price]),Sales_Fact[[#This Row],[Unit_Price]])</f>
        <v>94.83</v>
      </c>
      <c r="H1681" s="2">
        <f>IF(ISBLANK(Sales_Fact[[#This Row],[Discount]]),MEDIAN(Sales_Fact[Discount]),Sales_Fact[[#This Row],[Discount]])</f>
        <v>0.16</v>
      </c>
      <c r="I1681" t="s">
        <v>1864</v>
      </c>
      <c r="J1681" s="1">
        <f>Sales_Fact[[#This Row],[Quantity2]]*Sales_Fact[[#This Row],[Unit_Price3]]*(1-Sales_Fact[[#This Row],[Discount4]])</f>
        <v>238.9716</v>
      </c>
      <c r="K1681" s="1">
        <f>Sales_Fact[[#This Row],[Quantity2]]*Sales_Fact[[#This Row],[Unit_Price3]]</f>
        <v>284.49</v>
      </c>
      <c r="L1681" s="1">
        <f>Sales_Fact[[#This Row],[Gross Amount]]*Sales_Fact[[#This Row],[Discount4]]</f>
        <v>45.5184</v>
      </c>
      <c r="M1681" s="1" t="str">
        <f>IF(Sales_Fact[[#This Row],[Total_Amount5]]&gt;1000,"High Value","Standard")</f>
        <v>Standard</v>
      </c>
      <c r="N1681" s="1" t="str">
        <f>_xlfn.XLOOKUP(D1681,Product_Dim!$A$2:$A$101,Product_Dim!$B$2:$B$101,"Not Found")</f>
        <v>Professional Jump Rope</v>
      </c>
      <c r="O1681" s="1" t="str">
        <f>_xlfn.XLOOKUP(D1681,Product_Dim!$A$2:$A$101,Product_Dim!$C$2:$C$101)</f>
        <v>Sports</v>
      </c>
      <c r="P1681" s="1">
        <f>_xlfn.XLOOKUP(D1681,Product_Dim!$A$2:$A$101,Product_Dim!$H$2:$H$101)</f>
        <v>477.61</v>
      </c>
      <c r="Q1681" s="1" t="str">
        <f>_xlfn.XLOOKUP(C1681,'Customer_Dim'!$A$2:$A$501,'Customer_Dim'!$I$2:$I$501)</f>
        <v>Silver</v>
      </c>
      <c r="R1681" s="1" t="str">
        <f>_xlfn.XLOOKUP(C1681,'Customer_Dim'!$A$2:$A$501,'Customer_Dim'!$D$2:$D$501)</f>
        <v>Female</v>
      </c>
      <c r="S1681" s="1" t="str">
        <f>_xlfn.XLOOKUP(C1681,'Customer_Dim'!$A$2:$A$501,'Customer_Dim'!$L$2:$L$501)</f>
        <v>Senior</v>
      </c>
      <c r="T1681" s="1" t="str">
        <f>_xlfn.XLOOKUP(E1681,Store_Dim!$A$2:$A$21,Store_Dim!$C$2:$C$21)</f>
        <v>South</v>
      </c>
      <c r="U1681" s="1" t="str">
        <f>_xlfn.XLOOKUP(E1681,Store_Dim!$A$2:$A$21,Store_Dim!$E$2:$E$21)</f>
        <v>Online</v>
      </c>
      <c r="V1681" s="1">
        <f>Table8[[#This Row],[Cost]]*Table8[[#This Row],[Quantity]]</f>
        <v>1432.83</v>
      </c>
      <c r="W1681" s="1">
        <f>Table8[[#This Row],[Total_Amount]]-Table8[[#This Row],[Total Cost]]</f>
        <v>-1193.8583999999998</v>
      </c>
    </row>
    <row r="1682" spans="1:23" hidden="1" x14ac:dyDescent="0.25">
      <c r="A1682" t="s">
        <v>3301</v>
      </c>
      <c r="B1682" s="3">
        <v>45506</v>
      </c>
      <c r="C1682" t="s">
        <v>1308</v>
      </c>
      <c r="D1682" t="s">
        <v>1626</v>
      </c>
      <c r="E1682" t="s">
        <v>1886</v>
      </c>
      <c r="F1682" s="4">
        <f>IF(ISBLANK(Sales_Fact[[#This Row],[Quantity]]),MEDIAN(Sales_Fact[Quantity]),Sales_Fact[[#This Row],[Quantity]])</f>
        <v>3</v>
      </c>
      <c r="G1682" s="1">
        <f>IF(ISBLANK(Sales_Fact[[#This Row],[Unit_Price]]),MEDIAN(Sales_Fact[Unit_Price]),Sales_Fact[[#This Row],[Unit_Price]])</f>
        <v>74.66</v>
      </c>
      <c r="H1682" s="2">
        <f>IF(ISBLANK(Sales_Fact[[#This Row],[Discount]]),MEDIAN(Sales_Fact[Discount]),Sales_Fact[[#This Row],[Discount]])</f>
        <v>0.03</v>
      </c>
      <c r="I1682" t="s">
        <v>1868</v>
      </c>
      <c r="J1682" s="1">
        <f>Sales_Fact[[#This Row],[Quantity2]]*Sales_Fact[[#This Row],[Unit_Price3]]*(1-Sales_Fact[[#This Row],[Discount4]])</f>
        <v>217.26059999999998</v>
      </c>
      <c r="K1682" s="1">
        <f>Sales_Fact[[#This Row],[Quantity2]]*Sales_Fact[[#This Row],[Unit_Price3]]</f>
        <v>223.98</v>
      </c>
      <c r="L1682" s="1">
        <f>Sales_Fact[[#This Row],[Gross Amount]]*Sales_Fact[[#This Row],[Discount4]]</f>
        <v>6.7193999999999994</v>
      </c>
      <c r="M1682" s="1" t="str">
        <f>IF(Sales_Fact[[#This Row],[Total_Amount5]]&gt;1000,"High Value","Standard")</f>
        <v>Standard</v>
      </c>
      <c r="N1682" s="1" t="str">
        <f>_xlfn.XLOOKUP(D1682,Product_Dim!$A$2:$A$101,Product_Dim!$B$2:$B$101,"Not Found")</f>
        <v>Women's Scarf Set</v>
      </c>
      <c r="O1682" s="1" t="str">
        <f>_xlfn.XLOOKUP(D1682,Product_Dim!$A$2:$A$101,Product_Dim!$C$2:$C$101)</f>
        <v>Clothing</v>
      </c>
      <c r="P1682" s="1">
        <f>_xlfn.XLOOKUP(D1682,Product_Dim!$A$2:$A$101,Product_Dim!$H$2:$H$101)</f>
        <v>174.02</v>
      </c>
      <c r="Q1682" s="1" t="str">
        <f>_xlfn.XLOOKUP(C1682,'Customer_Dim'!$A$2:$A$501,'Customer_Dim'!$I$2:$I$501)</f>
        <v>Silver</v>
      </c>
      <c r="R1682" s="1" t="str">
        <f>_xlfn.XLOOKUP(C1682,'Customer_Dim'!$A$2:$A$501,'Customer_Dim'!$D$2:$D$501)</f>
        <v>Female</v>
      </c>
      <c r="S1682" s="1" t="str">
        <f>_xlfn.XLOOKUP(C1682,'Customer_Dim'!$A$2:$A$501,'Customer_Dim'!$L$2:$L$501)</f>
        <v>Senior</v>
      </c>
      <c r="T1682" s="1" t="str">
        <f>_xlfn.XLOOKUP(E1682,Store_Dim!$A$2:$A$21,Store_Dim!$C$2:$C$21)</f>
        <v>West</v>
      </c>
      <c r="U1682" s="1" t="str">
        <f>_xlfn.XLOOKUP(E1682,Store_Dim!$A$2:$A$21,Store_Dim!$E$2:$E$21)</f>
        <v>Flagship</v>
      </c>
      <c r="V1682" s="1">
        <f>Table8[[#This Row],[Cost]]*Table8[[#This Row],[Quantity]]</f>
        <v>522.06000000000006</v>
      </c>
      <c r="W1682" s="1">
        <f>Table8[[#This Row],[Total_Amount]]-Table8[[#This Row],[Total Cost]]</f>
        <v>-304.79940000000011</v>
      </c>
    </row>
    <row r="1683" spans="1:23" hidden="1" x14ac:dyDescent="0.25">
      <c r="A1683" t="s">
        <v>2368</v>
      </c>
      <c r="B1683" s="3">
        <v>45851</v>
      </c>
      <c r="C1683" t="s">
        <v>1311</v>
      </c>
      <c r="D1683" t="s">
        <v>1638</v>
      </c>
      <c r="E1683" t="s">
        <v>1866</v>
      </c>
      <c r="F1683" s="4">
        <f>IF(ISBLANK(Sales_Fact[[#This Row],[Quantity]]),MEDIAN(Sales_Fact[Quantity]),Sales_Fact[[#This Row],[Quantity]])</f>
        <v>3</v>
      </c>
      <c r="G1683" s="1">
        <f>IF(ISBLANK(Sales_Fact[[#This Row],[Unit_Price]]),MEDIAN(Sales_Fact[Unit_Price]),Sales_Fact[[#This Row],[Unit_Price]])</f>
        <v>281.95999999999998</v>
      </c>
      <c r="H1683" s="2">
        <f>IF(ISBLANK(Sales_Fact[[#This Row],[Discount]]),MEDIAN(Sales_Fact[Discount]),Sales_Fact[[#This Row],[Discount]])</f>
        <v>0.01</v>
      </c>
      <c r="I1683" t="s">
        <v>1861</v>
      </c>
      <c r="J1683" s="1">
        <f>Sales_Fact[[#This Row],[Quantity2]]*Sales_Fact[[#This Row],[Unit_Price3]]*(1-Sales_Fact[[#This Row],[Discount4]])</f>
        <v>837.42119999999989</v>
      </c>
      <c r="K1683" s="1">
        <f>Sales_Fact[[#This Row],[Quantity2]]*Sales_Fact[[#This Row],[Unit_Price3]]</f>
        <v>845.87999999999988</v>
      </c>
      <c r="L1683" s="1">
        <f>Sales_Fact[[#This Row],[Gross Amount]]*Sales_Fact[[#This Row],[Discount4]]</f>
        <v>8.4587999999999983</v>
      </c>
      <c r="M1683" s="1" t="str">
        <f>IF(Sales_Fact[[#This Row],[Total_Amount5]]&gt;1000,"High Value","Standard")</f>
        <v>Standard</v>
      </c>
      <c r="N1683" s="1" t="str">
        <f>_xlfn.XLOOKUP(D1683,Product_Dim!$A$2:$A$101,Product_Dim!$B$2:$B$101,"Not Found")</f>
        <v>Fabric Sofa Throw Blanket</v>
      </c>
      <c r="O1683" s="1" t="str">
        <f>_xlfn.XLOOKUP(D1683,Product_Dim!$A$2:$A$101,Product_Dim!$C$2:$C$101)</f>
        <v>Home</v>
      </c>
      <c r="P1683" s="1">
        <f>_xlfn.XLOOKUP(D1683,Product_Dim!$A$2:$A$101,Product_Dim!$H$2:$H$101)</f>
        <v>218.48</v>
      </c>
      <c r="Q1683" s="1" t="str">
        <f>_xlfn.XLOOKUP(C1683,'Customer_Dim'!$A$2:$A$501,'Customer_Dim'!$I$2:$I$501)</f>
        <v>Gold</v>
      </c>
      <c r="R1683" s="1" t="str">
        <f>_xlfn.XLOOKUP(C1683,'Customer_Dim'!$A$2:$A$501,'Customer_Dim'!$D$2:$D$501)</f>
        <v>Male</v>
      </c>
      <c r="S1683" s="1" t="str">
        <f>_xlfn.XLOOKUP(C1683,'Customer_Dim'!$A$2:$A$501,'Customer_Dim'!$L$2:$L$501)</f>
        <v>Middle Age</v>
      </c>
      <c r="T1683" s="1" t="str">
        <f>_xlfn.XLOOKUP(E1683,Store_Dim!$A$2:$A$21,Store_Dim!$C$2:$C$21)</f>
        <v>West</v>
      </c>
      <c r="U1683" s="1" t="str">
        <f>_xlfn.XLOOKUP(E1683,Store_Dim!$A$2:$A$21,Store_Dim!$E$2:$E$21)</f>
        <v>Online</v>
      </c>
      <c r="V1683" s="1">
        <f>Table8[[#This Row],[Cost]]*Table8[[#This Row],[Quantity]]</f>
        <v>655.43999999999994</v>
      </c>
      <c r="W1683" s="1">
        <f>Table8[[#This Row],[Total_Amount]]-Table8[[#This Row],[Total Cost]]</f>
        <v>181.98119999999994</v>
      </c>
    </row>
    <row r="1684" spans="1:23" hidden="1" x14ac:dyDescent="0.25">
      <c r="A1684" t="s">
        <v>2001</v>
      </c>
      <c r="B1684" s="3">
        <v>45420</v>
      </c>
      <c r="C1684" t="s">
        <v>1311</v>
      </c>
      <c r="D1684" t="s">
        <v>1982</v>
      </c>
      <c r="E1684" t="s">
        <v>1866</v>
      </c>
      <c r="F1684" s="4">
        <f>IF(ISBLANK(Sales_Fact[[#This Row],[Quantity]]),MEDIAN(Sales_Fact[Quantity]),Sales_Fact[[#This Row],[Quantity]])</f>
        <v>4</v>
      </c>
      <c r="G1684" s="1">
        <f>IF(ISBLANK(Sales_Fact[[#This Row],[Unit_Price]]),MEDIAN(Sales_Fact[Unit_Price]),Sales_Fact[[#This Row],[Unit_Price]])</f>
        <v>622.27</v>
      </c>
      <c r="H1684" s="2">
        <f>IF(ISBLANK(Sales_Fact[[#This Row],[Discount]]),MEDIAN(Sales_Fact[Discount]),Sales_Fact[[#This Row],[Discount]])</f>
        <v>0.02</v>
      </c>
      <c r="I1684" t="s">
        <v>1861</v>
      </c>
      <c r="J1684" s="1">
        <f>Sales_Fact[[#This Row],[Quantity2]]*Sales_Fact[[#This Row],[Unit_Price3]]*(1-Sales_Fact[[#This Row],[Discount4]])</f>
        <v>2439.2983999999997</v>
      </c>
      <c r="K1684" s="1">
        <f>Sales_Fact[[#This Row],[Quantity2]]*Sales_Fact[[#This Row],[Unit_Price3]]</f>
        <v>2489.08</v>
      </c>
      <c r="L1684" s="1">
        <f>Sales_Fact[[#This Row],[Gross Amount]]*Sales_Fact[[#This Row],[Discount4]]</f>
        <v>49.781599999999997</v>
      </c>
      <c r="M1684" s="1" t="str">
        <f>IF(Sales_Fact[[#This Row],[Total_Amount5]]&gt;1000,"High Value","Standard")</f>
        <v>High Value</v>
      </c>
      <c r="N1684" s="1" t="str">
        <f>_xlfn.XLOOKUP(D1684,Product_Dim!$A$2:$A$101,Product_Dim!$B$2:$B$101,"Not Found")</f>
        <v>Men's Running Jacket</v>
      </c>
      <c r="O1684" s="1" t="str">
        <f>_xlfn.XLOOKUP(D1684,Product_Dim!$A$2:$A$101,Product_Dim!$C$2:$C$101)</f>
        <v>Clothing</v>
      </c>
      <c r="P1684" s="1">
        <f>_xlfn.XLOOKUP(D1684,Product_Dim!$A$2:$A$101,Product_Dim!$H$2:$H$101)</f>
        <v>364.67</v>
      </c>
      <c r="Q1684" s="1" t="str">
        <f>_xlfn.XLOOKUP(C1684,'Customer_Dim'!$A$2:$A$501,'Customer_Dim'!$I$2:$I$501)</f>
        <v>Gold</v>
      </c>
      <c r="R1684" s="1" t="str">
        <f>_xlfn.XLOOKUP(C1684,'Customer_Dim'!$A$2:$A$501,'Customer_Dim'!$D$2:$D$501)</f>
        <v>Male</v>
      </c>
      <c r="S1684" s="1" t="str">
        <f>_xlfn.XLOOKUP(C1684,'Customer_Dim'!$A$2:$A$501,'Customer_Dim'!$L$2:$L$501)</f>
        <v>Middle Age</v>
      </c>
      <c r="T1684" s="1" t="str">
        <f>_xlfn.XLOOKUP(E1684,Store_Dim!$A$2:$A$21,Store_Dim!$C$2:$C$21)</f>
        <v>West</v>
      </c>
      <c r="U1684" s="1" t="str">
        <f>_xlfn.XLOOKUP(E1684,Store_Dim!$A$2:$A$21,Store_Dim!$E$2:$E$21)</f>
        <v>Online</v>
      </c>
      <c r="V1684" s="1">
        <f>Table8[[#This Row],[Cost]]*Table8[[#This Row],[Quantity]]</f>
        <v>1458.68</v>
      </c>
      <c r="W1684" s="1">
        <f>Table8[[#This Row],[Total_Amount]]-Table8[[#This Row],[Total Cost]]</f>
        <v>980.61839999999961</v>
      </c>
    </row>
    <row r="1685" spans="1:23" hidden="1" x14ac:dyDescent="0.25">
      <c r="A1685" t="s">
        <v>3073</v>
      </c>
      <c r="B1685" s="3">
        <v>45505</v>
      </c>
      <c r="C1685" t="s">
        <v>1314</v>
      </c>
      <c r="D1685" t="s">
        <v>1597</v>
      </c>
      <c r="E1685" t="s">
        <v>1883</v>
      </c>
      <c r="F1685" s="4">
        <f>IF(ISBLANK(Sales_Fact[[#This Row],[Quantity]]),MEDIAN(Sales_Fact[Quantity]),Sales_Fact[[#This Row],[Quantity]])</f>
        <v>2</v>
      </c>
      <c r="G1685" s="1">
        <f>IF(ISBLANK(Sales_Fact[[#This Row],[Unit_Price]]),MEDIAN(Sales_Fact[Unit_Price]),Sales_Fact[[#This Row],[Unit_Price]])</f>
        <v>78.27</v>
      </c>
      <c r="H1685" s="2">
        <f>IF(ISBLANK(Sales_Fact[[#This Row],[Discount]]),MEDIAN(Sales_Fact[Discount]),Sales_Fact[[#This Row],[Discount]])</f>
        <v>0.28999999999999998</v>
      </c>
      <c r="I1685" t="s">
        <v>1861</v>
      </c>
      <c r="J1685" s="1">
        <f>Sales_Fact[[#This Row],[Quantity2]]*Sales_Fact[[#This Row],[Unit_Price3]]*(1-Sales_Fact[[#This Row],[Discount4]])</f>
        <v>111.14339999999999</v>
      </c>
      <c r="K1685" s="1">
        <f>Sales_Fact[[#This Row],[Quantity2]]*Sales_Fact[[#This Row],[Unit_Price3]]</f>
        <v>156.54</v>
      </c>
      <c r="L1685" s="1">
        <f>Sales_Fact[[#This Row],[Gross Amount]]*Sales_Fact[[#This Row],[Discount4]]</f>
        <v>45.396599999999992</v>
      </c>
      <c r="M1685" s="1" t="str">
        <f>IF(Sales_Fact[[#This Row],[Total_Amount5]]&gt;1000,"High Value","Standard")</f>
        <v>Standard</v>
      </c>
      <c r="N1685" s="1" t="str">
        <f>_xlfn.XLOOKUP(D1685,Product_Dim!$A$2:$A$101,Product_Dim!$B$2:$B$101,"Not Found")</f>
        <v>4K Home Projector</v>
      </c>
      <c r="O1685" s="1" t="str">
        <f>_xlfn.XLOOKUP(D1685,Product_Dim!$A$2:$A$101,Product_Dim!$C$2:$C$101)</f>
        <v>Electronics</v>
      </c>
      <c r="P1685" s="1">
        <f>_xlfn.XLOOKUP(D1685,Product_Dim!$A$2:$A$101,Product_Dim!$H$2:$H$101)</f>
        <v>465.34</v>
      </c>
      <c r="Q1685" s="1" t="str">
        <f>_xlfn.XLOOKUP(C1685,'Customer_Dim'!$A$2:$A$501,'Customer_Dim'!$I$2:$I$501)</f>
        <v>Bronze</v>
      </c>
      <c r="R1685" s="1" t="str">
        <f>_xlfn.XLOOKUP(C1685,'Customer_Dim'!$A$2:$A$501,'Customer_Dim'!$D$2:$D$501)</f>
        <v>Male</v>
      </c>
      <c r="S1685" s="1" t="str">
        <f>_xlfn.XLOOKUP(C1685,'Customer_Dim'!$A$2:$A$501,'Customer_Dim'!$L$2:$L$501)</f>
        <v>Senior</v>
      </c>
      <c r="T1685" s="1" t="str">
        <f>_xlfn.XLOOKUP(E1685,Store_Dim!$A$2:$A$21,Store_Dim!$C$2:$C$21)</f>
        <v>North</v>
      </c>
      <c r="U1685" s="1" t="str">
        <f>_xlfn.XLOOKUP(E1685,Store_Dim!$A$2:$A$21,Store_Dim!$E$2:$E$21)</f>
        <v>Flagship</v>
      </c>
      <c r="V1685" s="1">
        <f>Table8[[#This Row],[Cost]]*Table8[[#This Row],[Quantity]]</f>
        <v>930.68</v>
      </c>
      <c r="W1685" s="1">
        <f>Table8[[#This Row],[Total_Amount]]-Table8[[#This Row],[Total Cost]]</f>
        <v>-819.53659999999991</v>
      </c>
    </row>
    <row r="1686" spans="1:23" hidden="1" x14ac:dyDescent="0.25">
      <c r="A1686" t="s">
        <v>3610</v>
      </c>
      <c r="B1686" s="3">
        <v>45709</v>
      </c>
      <c r="C1686" t="s">
        <v>1314</v>
      </c>
      <c r="D1686" t="s">
        <v>1725</v>
      </c>
      <c r="E1686" t="s">
        <v>1879</v>
      </c>
      <c r="F1686" s="4">
        <f>IF(ISBLANK(Sales_Fact[[#This Row],[Quantity]]),MEDIAN(Sales_Fact[Quantity]),Sales_Fact[[#This Row],[Quantity]])</f>
        <v>4</v>
      </c>
      <c r="G1686" s="1">
        <f>IF(ISBLANK(Sales_Fact[[#This Row],[Unit_Price]]),MEDIAN(Sales_Fact[Unit_Price]),Sales_Fact[[#This Row],[Unit_Price]])</f>
        <v>676.58</v>
      </c>
      <c r="H1686" s="2">
        <f>IF(ISBLANK(Sales_Fact[[#This Row],[Discount]]),MEDIAN(Sales_Fact[Discount]),Sales_Fact[[#This Row],[Discount]])</f>
        <v>0.23</v>
      </c>
      <c r="I1686" t="s">
        <v>1864</v>
      </c>
      <c r="J1686" s="1">
        <f>Sales_Fact[[#This Row],[Quantity2]]*Sales_Fact[[#This Row],[Unit_Price3]]*(1-Sales_Fact[[#This Row],[Discount4]])</f>
        <v>2083.8664000000003</v>
      </c>
      <c r="K1686" s="1">
        <f>Sales_Fact[[#This Row],[Quantity2]]*Sales_Fact[[#This Row],[Unit_Price3]]</f>
        <v>2706.32</v>
      </c>
      <c r="L1686" s="1">
        <f>Sales_Fact[[#This Row],[Gross Amount]]*Sales_Fact[[#This Row],[Discount4]]</f>
        <v>622.45360000000005</v>
      </c>
      <c r="M1686" s="1" t="str">
        <f>IF(Sales_Fact[[#This Row],[Total_Amount5]]&gt;1000,"High Value","Standard")</f>
        <v>High Value</v>
      </c>
      <c r="N1686" s="1" t="str">
        <f>_xlfn.XLOOKUP(D1686,Product_Dim!$A$2:$A$101,Product_Dim!$B$2:$B$101,"Not Found")</f>
        <v>Womens Cotton Scarf</v>
      </c>
      <c r="O1686" s="1" t="str">
        <f>_xlfn.XLOOKUP(D1686,Product_Dim!$A$2:$A$101,Product_Dim!$C$2:$C$101)</f>
        <v>Clothing</v>
      </c>
      <c r="P1686" s="1">
        <f>_xlfn.XLOOKUP(D1686,Product_Dim!$A$2:$A$101,Product_Dim!$H$2:$H$101)</f>
        <v>113.83</v>
      </c>
      <c r="Q1686" s="1" t="str">
        <f>_xlfn.XLOOKUP(C1686,'Customer_Dim'!$A$2:$A$501,'Customer_Dim'!$I$2:$I$501)</f>
        <v>Bronze</v>
      </c>
      <c r="R1686" s="1" t="str">
        <f>_xlfn.XLOOKUP(C1686,'Customer_Dim'!$A$2:$A$501,'Customer_Dim'!$D$2:$D$501)</f>
        <v>Male</v>
      </c>
      <c r="S1686" s="1" t="str">
        <f>_xlfn.XLOOKUP(C1686,'Customer_Dim'!$A$2:$A$501,'Customer_Dim'!$L$2:$L$501)</f>
        <v>Senior</v>
      </c>
      <c r="T1686" s="1" t="str">
        <f>_xlfn.XLOOKUP(E1686,Store_Dim!$A$2:$A$21,Store_Dim!$C$2:$C$21)</f>
        <v>East</v>
      </c>
      <c r="U1686" s="1" t="str">
        <f>_xlfn.XLOOKUP(E1686,Store_Dim!$A$2:$A$21,Store_Dim!$E$2:$E$21)</f>
        <v>Flagship</v>
      </c>
      <c r="V1686" s="1">
        <f>Table8[[#This Row],[Cost]]*Table8[[#This Row],[Quantity]]</f>
        <v>455.32</v>
      </c>
      <c r="W1686" s="1">
        <f>Table8[[#This Row],[Total_Amount]]-Table8[[#This Row],[Total Cost]]</f>
        <v>1628.5464000000004</v>
      </c>
    </row>
    <row r="1687" spans="1:23" hidden="1" x14ac:dyDescent="0.25">
      <c r="A1687" t="s">
        <v>3500</v>
      </c>
      <c r="B1687" s="3">
        <v>45777</v>
      </c>
      <c r="C1687" t="s">
        <v>1314</v>
      </c>
      <c r="D1687" t="s">
        <v>1653</v>
      </c>
      <c r="E1687" t="s">
        <v>1879</v>
      </c>
      <c r="F1687" s="4">
        <f>IF(ISBLANK(Sales_Fact[[#This Row],[Quantity]]),MEDIAN(Sales_Fact[Quantity]),Sales_Fact[[#This Row],[Quantity]])</f>
        <v>2</v>
      </c>
      <c r="G1687" s="1">
        <f>IF(ISBLANK(Sales_Fact[[#This Row],[Unit_Price]]),MEDIAN(Sales_Fact[Unit_Price]),Sales_Fact[[#This Row],[Unit_Price]])</f>
        <v>938.6</v>
      </c>
      <c r="H1687" s="2">
        <f>IF(ISBLANK(Sales_Fact[[#This Row],[Discount]]),MEDIAN(Sales_Fact[Discount]),Sales_Fact[[#This Row],[Discount]])</f>
        <v>0.04</v>
      </c>
      <c r="I1687" t="s">
        <v>1868</v>
      </c>
      <c r="J1687" s="1">
        <f>Sales_Fact[[#This Row],[Quantity2]]*Sales_Fact[[#This Row],[Unit_Price3]]*(1-Sales_Fact[[#This Row],[Discount4]])</f>
        <v>1802.1120000000001</v>
      </c>
      <c r="K1687" s="1">
        <f>Sales_Fact[[#This Row],[Quantity2]]*Sales_Fact[[#This Row],[Unit_Price3]]</f>
        <v>1877.2</v>
      </c>
      <c r="L1687" s="1">
        <f>Sales_Fact[[#This Row],[Gross Amount]]*Sales_Fact[[#This Row],[Discount4]]</f>
        <v>75.088000000000008</v>
      </c>
      <c r="M1687" s="1" t="str">
        <f>IF(Sales_Fact[[#This Row],[Total_Amount5]]&gt;1000,"High Value","Standard")</f>
        <v>High Value</v>
      </c>
      <c r="N1687" s="1" t="str">
        <f>_xlfn.XLOOKUP(D1687,Product_Dim!$A$2:$A$101,Product_Dim!$B$2:$B$101,"Not Found")</f>
        <v>Gaming Mechanical Keyboard</v>
      </c>
      <c r="O1687" s="1" t="str">
        <f>_xlfn.XLOOKUP(D1687,Product_Dim!$A$2:$A$101,Product_Dim!$C$2:$C$101)</f>
        <v>Electronics</v>
      </c>
      <c r="P1687" s="1">
        <f>_xlfn.XLOOKUP(D1687,Product_Dim!$A$2:$A$101,Product_Dim!$H$2:$H$101)</f>
        <v>419.28</v>
      </c>
      <c r="Q1687" s="1" t="str">
        <f>_xlfn.XLOOKUP(C1687,'Customer_Dim'!$A$2:$A$501,'Customer_Dim'!$I$2:$I$501)</f>
        <v>Bronze</v>
      </c>
      <c r="R1687" s="1" t="str">
        <f>_xlfn.XLOOKUP(C1687,'Customer_Dim'!$A$2:$A$501,'Customer_Dim'!$D$2:$D$501)</f>
        <v>Male</v>
      </c>
      <c r="S1687" s="1" t="str">
        <f>_xlfn.XLOOKUP(C1687,'Customer_Dim'!$A$2:$A$501,'Customer_Dim'!$L$2:$L$501)</f>
        <v>Senior</v>
      </c>
      <c r="T1687" s="1" t="str">
        <f>_xlfn.XLOOKUP(E1687,Store_Dim!$A$2:$A$21,Store_Dim!$C$2:$C$21)</f>
        <v>East</v>
      </c>
      <c r="U1687" s="1" t="str">
        <f>_xlfn.XLOOKUP(E1687,Store_Dim!$A$2:$A$21,Store_Dim!$E$2:$E$21)</f>
        <v>Flagship</v>
      </c>
      <c r="V1687" s="1">
        <f>Table8[[#This Row],[Cost]]*Table8[[#This Row],[Quantity]]</f>
        <v>838.56</v>
      </c>
      <c r="W1687" s="1">
        <f>Table8[[#This Row],[Total_Amount]]-Table8[[#This Row],[Total Cost]]</f>
        <v>963.55200000000013</v>
      </c>
    </row>
    <row r="1688" spans="1:23" hidden="1" x14ac:dyDescent="0.25">
      <c r="A1688" t="s">
        <v>1933</v>
      </c>
      <c r="B1688" s="3">
        <v>45607</v>
      </c>
      <c r="C1688" t="s">
        <v>1314</v>
      </c>
      <c r="D1688" t="s">
        <v>1614</v>
      </c>
      <c r="E1688" t="s">
        <v>1886</v>
      </c>
      <c r="F1688" s="4">
        <f>IF(ISBLANK(Sales_Fact[[#This Row],[Quantity]]),MEDIAN(Sales_Fact[Quantity]),Sales_Fact[[#This Row],[Quantity]])</f>
        <v>2</v>
      </c>
      <c r="G1688" s="1">
        <f>IF(ISBLANK(Sales_Fact[[#This Row],[Unit_Price]]),MEDIAN(Sales_Fact[Unit_Price]),Sales_Fact[[#This Row],[Unit_Price]])</f>
        <v>859.47</v>
      </c>
      <c r="H1688" s="2">
        <f>IF(ISBLANK(Sales_Fact[[#This Row],[Discount]]),MEDIAN(Sales_Fact[Discount]),Sales_Fact[[#This Row],[Discount]])</f>
        <v>0.01</v>
      </c>
      <c r="I1688" t="s">
        <v>1868</v>
      </c>
      <c r="J1688" s="1">
        <f>Sales_Fact[[#This Row],[Quantity2]]*Sales_Fact[[#This Row],[Unit_Price3]]*(1-Sales_Fact[[#This Row],[Discount4]])</f>
        <v>1701.7506000000001</v>
      </c>
      <c r="K1688" s="1">
        <f>Sales_Fact[[#This Row],[Quantity2]]*Sales_Fact[[#This Row],[Unit_Price3]]</f>
        <v>1718.94</v>
      </c>
      <c r="L1688" s="1">
        <f>Sales_Fact[[#This Row],[Gross Amount]]*Sales_Fact[[#This Row],[Discount4]]</f>
        <v>17.189400000000003</v>
      </c>
      <c r="M1688" s="1" t="str">
        <f>IF(Sales_Fact[[#This Row],[Total_Amount5]]&gt;1000,"High Value","Standard")</f>
        <v>High Value</v>
      </c>
      <c r="N1688" s="1" t="str">
        <f>_xlfn.XLOOKUP(D1688,Product_Dim!$A$2:$A$101,Product_Dim!$B$2:$B$101,"Not Found")</f>
        <v>Multi-Purpose Storage Box</v>
      </c>
      <c r="O1688" s="1" t="str">
        <f>_xlfn.XLOOKUP(D1688,Product_Dim!$A$2:$A$101,Product_Dim!$C$2:$C$101)</f>
        <v>Home</v>
      </c>
      <c r="P1688" s="1">
        <f>_xlfn.XLOOKUP(D1688,Product_Dim!$A$2:$A$101,Product_Dim!$H$2:$H$101)</f>
        <v>123.46</v>
      </c>
      <c r="Q1688" s="1" t="str">
        <f>_xlfn.XLOOKUP(C1688,'Customer_Dim'!$A$2:$A$501,'Customer_Dim'!$I$2:$I$501)</f>
        <v>Bronze</v>
      </c>
      <c r="R1688" s="1" t="str">
        <f>_xlfn.XLOOKUP(C1688,'Customer_Dim'!$A$2:$A$501,'Customer_Dim'!$D$2:$D$501)</f>
        <v>Male</v>
      </c>
      <c r="S1688" s="1" t="str">
        <f>_xlfn.XLOOKUP(C1688,'Customer_Dim'!$A$2:$A$501,'Customer_Dim'!$L$2:$L$501)</f>
        <v>Senior</v>
      </c>
      <c r="T1688" s="1" t="str">
        <f>_xlfn.XLOOKUP(E1688,Store_Dim!$A$2:$A$21,Store_Dim!$C$2:$C$21)</f>
        <v>West</v>
      </c>
      <c r="U1688" s="1" t="str">
        <f>_xlfn.XLOOKUP(E1688,Store_Dim!$A$2:$A$21,Store_Dim!$E$2:$E$21)</f>
        <v>Flagship</v>
      </c>
      <c r="V1688" s="1">
        <f>Table8[[#This Row],[Cost]]*Table8[[#This Row],[Quantity]]</f>
        <v>246.92</v>
      </c>
      <c r="W1688" s="1">
        <f>Table8[[#This Row],[Total_Amount]]-Table8[[#This Row],[Total Cost]]</f>
        <v>1454.8306</v>
      </c>
    </row>
    <row r="1689" spans="1:23" hidden="1" x14ac:dyDescent="0.25">
      <c r="A1689" t="s">
        <v>2517</v>
      </c>
      <c r="B1689" s="3">
        <v>45804</v>
      </c>
      <c r="C1689" t="s">
        <v>1314</v>
      </c>
      <c r="D1689" t="s">
        <v>1575</v>
      </c>
      <c r="E1689" t="s">
        <v>1860</v>
      </c>
      <c r="F1689" s="4">
        <f>IF(ISBLANK(Sales_Fact[[#This Row],[Quantity]]),MEDIAN(Sales_Fact[Quantity]),Sales_Fact[[#This Row],[Quantity]])</f>
        <v>3</v>
      </c>
      <c r="G1689" s="1">
        <f>IF(ISBLANK(Sales_Fact[[#This Row],[Unit_Price]]),MEDIAN(Sales_Fact[Unit_Price]),Sales_Fact[[#This Row],[Unit_Price]])</f>
        <v>672.98</v>
      </c>
      <c r="H1689" s="2">
        <f>IF(ISBLANK(Sales_Fact[[#This Row],[Discount]]),MEDIAN(Sales_Fact[Discount]),Sales_Fact[[#This Row],[Discount]])</f>
        <v>0.23</v>
      </c>
      <c r="I1689" t="s">
        <v>1868</v>
      </c>
      <c r="J1689" s="1">
        <f>Sales_Fact[[#This Row],[Quantity2]]*Sales_Fact[[#This Row],[Unit_Price3]]*(1-Sales_Fact[[#This Row],[Discount4]])</f>
        <v>1554.5838000000001</v>
      </c>
      <c r="K1689" s="1">
        <f>Sales_Fact[[#This Row],[Quantity2]]*Sales_Fact[[#This Row],[Unit_Price3]]</f>
        <v>2018.94</v>
      </c>
      <c r="L1689" s="1">
        <f>Sales_Fact[[#This Row],[Gross Amount]]*Sales_Fact[[#This Row],[Discount4]]</f>
        <v>464.35620000000006</v>
      </c>
      <c r="M1689" s="1" t="str">
        <f>IF(Sales_Fact[[#This Row],[Total_Amount5]]&gt;1000,"High Value","Standard")</f>
        <v>High Value</v>
      </c>
      <c r="N1689" s="1" t="str">
        <f>_xlfn.XLOOKUP(D1689,Product_Dim!$A$2:$A$101,Product_Dim!$B$2:$B$101,"Not Found")</f>
        <v>Wireless Bluetooth Earbuds</v>
      </c>
      <c r="O1689" s="1" t="str">
        <f>_xlfn.XLOOKUP(D1689,Product_Dim!$A$2:$A$101,Product_Dim!$C$2:$C$101)</f>
        <v>Electronics</v>
      </c>
      <c r="P1689" s="1">
        <f>_xlfn.XLOOKUP(D1689,Product_Dim!$A$2:$A$101,Product_Dim!$H$2:$H$101)</f>
        <v>439.07</v>
      </c>
      <c r="Q1689" s="1" t="str">
        <f>_xlfn.XLOOKUP(C1689,'Customer_Dim'!$A$2:$A$501,'Customer_Dim'!$I$2:$I$501)</f>
        <v>Bronze</v>
      </c>
      <c r="R1689" s="1" t="str">
        <f>_xlfn.XLOOKUP(C1689,'Customer_Dim'!$A$2:$A$501,'Customer_Dim'!$D$2:$D$501)</f>
        <v>Male</v>
      </c>
      <c r="S1689" s="1" t="str">
        <f>_xlfn.XLOOKUP(C1689,'Customer_Dim'!$A$2:$A$501,'Customer_Dim'!$L$2:$L$501)</f>
        <v>Senior</v>
      </c>
      <c r="T1689" s="1" t="str">
        <f>_xlfn.XLOOKUP(E1689,Store_Dim!$A$2:$A$21,Store_Dim!$C$2:$C$21)</f>
        <v>North</v>
      </c>
      <c r="U1689" s="1" t="str">
        <f>_xlfn.XLOOKUP(E1689,Store_Dim!$A$2:$A$21,Store_Dim!$E$2:$E$21)</f>
        <v>Outlet</v>
      </c>
      <c r="V1689" s="1">
        <f>Table8[[#This Row],[Cost]]*Table8[[#This Row],[Quantity]]</f>
        <v>1317.21</v>
      </c>
      <c r="W1689" s="1">
        <f>Table8[[#This Row],[Total_Amount]]-Table8[[#This Row],[Total Cost]]</f>
        <v>237.37380000000007</v>
      </c>
    </row>
    <row r="1690" spans="1:23" hidden="1" x14ac:dyDescent="0.25">
      <c r="A1690" t="s">
        <v>3757</v>
      </c>
      <c r="B1690" s="3">
        <v>45794</v>
      </c>
      <c r="C1690" t="s">
        <v>1314</v>
      </c>
      <c r="D1690" t="s">
        <v>1773</v>
      </c>
      <c r="E1690" t="s">
        <v>1866</v>
      </c>
      <c r="F1690" s="4">
        <f>IF(ISBLANK(Sales_Fact[[#This Row],[Quantity]]),MEDIAN(Sales_Fact[Quantity]),Sales_Fact[[#This Row],[Quantity]])</f>
        <v>1</v>
      </c>
      <c r="G1690" s="1">
        <f>IF(ISBLANK(Sales_Fact[[#This Row],[Unit_Price]]),MEDIAN(Sales_Fact[Unit_Price]),Sales_Fact[[#This Row],[Unit_Price]])</f>
        <v>75.8</v>
      </c>
      <c r="H1690" s="2">
        <f>IF(ISBLANK(Sales_Fact[[#This Row],[Discount]]),MEDIAN(Sales_Fact[Discount]),Sales_Fact[[#This Row],[Discount]])</f>
        <v>0.28999999999999998</v>
      </c>
      <c r="I1690" t="s">
        <v>1861</v>
      </c>
      <c r="J1690" s="1">
        <f>Sales_Fact[[#This Row],[Quantity2]]*Sales_Fact[[#This Row],[Unit_Price3]]*(1-Sales_Fact[[#This Row],[Discount4]])</f>
        <v>53.817999999999998</v>
      </c>
      <c r="K1690" s="1">
        <f>Sales_Fact[[#This Row],[Quantity2]]*Sales_Fact[[#This Row],[Unit_Price3]]</f>
        <v>75.8</v>
      </c>
      <c r="L1690" s="1">
        <f>Sales_Fact[[#This Row],[Gross Amount]]*Sales_Fact[[#This Row],[Discount4]]</f>
        <v>21.981999999999999</v>
      </c>
      <c r="M1690" s="1" t="str">
        <f>IF(Sales_Fact[[#This Row],[Total_Amount5]]&gt;1000,"High Value","Standard")</f>
        <v>Standard</v>
      </c>
      <c r="N1690" s="1" t="str">
        <f>_xlfn.XLOOKUP(D1690,Product_Dim!$A$2:$A$101,Product_Dim!$B$2:$B$101,"Not Found")</f>
        <v>Bluetooth Car Audio System</v>
      </c>
      <c r="O1690" s="1" t="str">
        <f>_xlfn.XLOOKUP(D1690,Product_Dim!$A$2:$A$101,Product_Dim!$C$2:$C$101)</f>
        <v>Electronics</v>
      </c>
      <c r="P1690" s="1">
        <f>_xlfn.XLOOKUP(D1690,Product_Dim!$A$2:$A$101,Product_Dim!$H$2:$H$101)</f>
        <v>403.71</v>
      </c>
      <c r="Q1690" s="1" t="str">
        <f>_xlfn.XLOOKUP(C1690,'Customer_Dim'!$A$2:$A$501,'Customer_Dim'!$I$2:$I$501)</f>
        <v>Bronze</v>
      </c>
      <c r="R1690" s="1" t="str">
        <f>_xlfn.XLOOKUP(C1690,'Customer_Dim'!$A$2:$A$501,'Customer_Dim'!$D$2:$D$501)</f>
        <v>Male</v>
      </c>
      <c r="S1690" s="1" t="str">
        <f>_xlfn.XLOOKUP(C1690,'Customer_Dim'!$A$2:$A$501,'Customer_Dim'!$L$2:$L$501)</f>
        <v>Senior</v>
      </c>
      <c r="T1690" s="1" t="str">
        <f>_xlfn.XLOOKUP(E1690,Store_Dim!$A$2:$A$21,Store_Dim!$C$2:$C$21)</f>
        <v>West</v>
      </c>
      <c r="U1690" s="1" t="str">
        <f>_xlfn.XLOOKUP(E1690,Store_Dim!$A$2:$A$21,Store_Dim!$E$2:$E$21)</f>
        <v>Online</v>
      </c>
      <c r="V1690" s="1">
        <f>Table8[[#This Row],[Cost]]*Table8[[#This Row],[Quantity]]</f>
        <v>403.71</v>
      </c>
      <c r="W1690" s="1">
        <f>Table8[[#This Row],[Total_Amount]]-Table8[[#This Row],[Total Cost]]</f>
        <v>-349.892</v>
      </c>
    </row>
    <row r="1691" spans="1:23" hidden="1" x14ac:dyDescent="0.25">
      <c r="A1691" t="s">
        <v>2272</v>
      </c>
      <c r="B1691" s="3">
        <v>45433</v>
      </c>
      <c r="C1691" t="s">
        <v>1314</v>
      </c>
      <c r="D1691" t="s">
        <v>1758</v>
      </c>
      <c r="E1691" t="s">
        <v>1886</v>
      </c>
      <c r="F1691" s="4">
        <f>IF(ISBLANK(Sales_Fact[[#This Row],[Quantity]]),MEDIAN(Sales_Fact[Quantity]),Sales_Fact[[#This Row],[Quantity]])</f>
        <v>4</v>
      </c>
      <c r="G1691" s="1">
        <f>IF(ISBLANK(Sales_Fact[[#This Row],[Unit_Price]]),MEDIAN(Sales_Fact[Unit_Price]),Sales_Fact[[#This Row],[Unit_Price]])</f>
        <v>742.15</v>
      </c>
      <c r="H1691" s="2">
        <f>IF(ISBLANK(Sales_Fact[[#This Row],[Discount]]),MEDIAN(Sales_Fact[Discount]),Sales_Fact[[#This Row],[Discount]])</f>
        <v>0.1</v>
      </c>
      <c r="I1691" t="s">
        <v>1864</v>
      </c>
      <c r="J1691" s="1">
        <f>Sales_Fact[[#This Row],[Quantity2]]*Sales_Fact[[#This Row],[Unit_Price3]]*(1-Sales_Fact[[#This Row],[Discount4]])</f>
        <v>2671.74</v>
      </c>
      <c r="K1691" s="1">
        <f>Sales_Fact[[#This Row],[Quantity2]]*Sales_Fact[[#This Row],[Unit_Price3]]</f>
        <v>2968.6</v>
      </c>
      <c r="L1691" s="1">
        <f>Sales_Fact[[#This Row],[Gross Amount]]*Sales_Fact[[#This Row],[Discount4]]</f>
        <v>296.86</v>
      </c>
      <c r="M1691" s="1" t="str">
        <f>IF(Sales_Fact[[#This Row],[Total_Amount5]]&gt;1000,"High Value","Standard")</f>
        <v>High Value</v>
      </c>
      <c r="N1691" s="1" t="str">
        <f>_xlfn.XLOOKUP(D1691,Product_Dim!$A$2:$A$101,Product_Dim!$B$2:$B$101,"Not Found")</f>
        <v>Men's Sports Shorts</v>
      </c>
      <c r="O1691" s="1" t="str">
        <f>_xlfn.XLOOKUP(D1691,Product_Dim!$A$2:$A$101,Product_Dim!$C$2:$C$101)</f>
        <v>Clothing</v>
      </c>
      <c r="P1691" s="1">
        <f>_xlfn.XLOOKUP(D1691,Product_Dim!$A$2:$A$101,Product_Dim!$H$2:$H$101)</f>
        <v>218.22</v>
      </c>
      <c r="Q1691" s="1" t="str">
        <f>_xlfn.XLOOKUP(C1691,'Customer_Dim'!$A$2:$A$501,'Customer_Dim'!$I$2:$I$501)</f>
        <v>Bronze</v>
      </c>
      <c r="R1691" s="1" t="str">
        <f>_xlfn.XLOOKUP(C1691,'Customer_Dim'!$A$2:$A$501,'Customer_Dim'!$D$2:$D$501)</f>
        <v>Male</v>
      </c>
      <c r="S1691" s="1" t="str">
        <f>_xlfn.XLOOKUP(C1691,'Customer_Dim'!$A$2:$A$501,'Customer_Dim'!$L$2:$L$501)</f>
        <v>Senior</v>
      </c>
      <c r="T1691" s="1" t="str">
        <f>_xlfn.XLOOKUP(E1691,Store_Dim!$A$2:$A$21,Store_Dim!$C$2:$C$21)</f>
        <v>West</v>
      </c>
      <c r="U1691" s="1" t="str">
        <f>_xlfn.XLOOKUP(E1691,Store_Dim!$A$2:$A$21,Store_Dim!$E$2:$E$21)</f>
        <v>Flagship</v>
      </c>
      <c r="V1691" s="1">
        <f>Table8[[#This Row],[Cost]]*Table8[[#This Row],[Quantity]]</f>
        <v>872.88</v>
      </c>
      <c r="W1691" s="1">
        <f>Table8[[#This Row],[Total_Amount]]-Table8[[#This Row],[Total Cost]]</f>
        <v>1798.8599999999997</v>
      </c>
    </row>
    <row r="1692" spans="1:23" hidden="1" x14ac:dyDescent="0.25">
      <c r="A1692" t="s">
        <v>2887</v>
      </c>
      <c r="B1692" s="3">
        <v>45304</v>
      </c>
      <c r="C1692" t="s">
        <v>1317</v>
      </c>
      <c r="D1692" t="s">
        <v>1794</v>
      </c>
      <c r="E1692" t="s">
        <v>1866</v>
      </c>
      <c r="F1692" s="4">
        <f>IF(ISBLANK(Sales_Fact[[#This Row],[Quantity]]),MEDIAN(Sales_Fact[Quantity]),Sales_Fact[[#This Row],[Quantity]])</f>
        <v>1</v>
      </c>
      <c r="G1692" s="1">
        <f>IF(ISBLANK(Sales_Fact[[#This Row],[Unit_Price]]),MEDIAN(Sales_Fact[Unit_Price]),Sales_Fact[[#This Row],[Unit_Price]])</f>
        <v>637.39</v>
      </c>
      <c r="H1692" s="2">
        <f>IF(ISBLANK(Sales_Fact[[#This Row],[Discount]]),MEDIAN(Sales_Fact[Discount]),Sales_Fact[[#This Row],[Discount]])</f>
        <v>0.22</v>
      </c>
      <c r="I1692" t="s">
        <v>1864</v>
      </c>
      <c r="J1692" s="1">
        <f>Sales_Fact[[#This Row],[Quantity2]]*Sales_Fact[[#This Row],[Unit_Price3]]*(1-Sales_Fact[[#This Row],[Discount4]])</f>
        <v>497.16419999999999</v>
      </c>
      <c r="K1692" s="1">
        <f>Sales_Fact[[#This Row],[Quantity2]]*Sales_Fact[[#This Row],[Unit_Price3]]</f>
        <v>637.39</v>
      </c>
      <c r="L1692" s="1">
        <f>Sales_Fact[[#This Row],[Gross Amount]]*Sales_Fact[[#This Row],[Discount4]]</f>
        <v>140.22579999999999</v>
      </c>
      <c r="M1692" s="1" t="str">
        <f>IF(Sales_Fact[[#This Row],[Total_Amount5]]&gt;1000,"High Value","Standard")</f>
        <v>Standard</v>
      </c>
      <c r="N1692" s="1" t="str">
        <f>_xlfn.XLOOKUP(D1692,Product_Dim!$A$2:$A$101,Product_Dim!$B$2:$B$101,"Not Found")</f>
        <v>Badminton Racket Set</v>
      </c>
      <c r="O1692" s="1" t="str">
        <f>_xlfn.XLOOKUP(D1692,Product_Dim!$A$2:$A$101,Product_Dim!$C$2:$C$101)</f>
        <v>Sports</v>
      </c>
      <c r="P1692" s="1">
        <f>_xlfn.XLOOKUP(D1692,Product_Dim!$A$2:$A$101,Product_Dim!$H$2:$H$101)</f>
        <v>285.54000000000002</v>
      </c>
      <c r="Q1692" s="1" t="str">
        <f>_xlfn.XLOOKUP(C1692,'Customer_Dim'!$A$2:$A$501,'Customer_Dim'!$I$2:$I$501)</f>
        <v>Platinum</v>
      </c>
      <c r="R1692" s="1" t="str">
        <f>_xlfn.XLOOKUP(C1692,'Customer_Dim'!$A$2:$A$501,'Customer_Dim'!$D$2:$D$501)</f>
        <v>Female</v>
      </c>
      <c r="S1692" s="1" t="str">
        <f>_xlfn.XLOOKUP(C1692,'Customer_Dim'!$A$2:$A$501,'Customer_Dim'!$L$2:$L$501)</f>
        <v>Middle Age</v>
      </c>
      <c r="T1692" s="1" t="str">
        <f>_xlfn.XLOOKUP(E1692,Store_Dim!$A$2:$A$21,Store_Dim!$C$2:$C$21)</f>
        <v>West</v>
      </c>
      <c r="U1692" s="1" t="str">
        <f>_xlfn.XLOOKUP(E1692,Store_Dim!$A$2:$A$21,Store_Dim!$E$2:$E$21)</f>
        <v>Online</v>
      </c>
      <c r="V1692" s="1">
        <f>Table8[[#This Row],[Cost]]*Table8[[#This Row],[Quantity]]</f>
        <v>285.54000000000002</v>
      </c>
      <c r="W1692" s="1">
        <f>Table8[[#This Row],[Total_Amount]]-Table8[[#This Row],[Total Cost]]</f>
        <v>211.62419999999997</v>
      </c>
    </row>
    <row r="1693" spans="1:23" x14ac:dyDescent="0.25">
      <c r="A1693" t="s">
        <v>3150</v>
      </c>
      <c r="B1693" s="3">
        <v>45253</v>
      </c>
      <c r="C1693" t="s">
        <v>1317</v>
      </c>
      <c r="D1693" t="s">
        <v>1647</v>
      </c>
      <c r="E1693" t="s">
        <v>1888</v>
      </c>
      <c r="F1693" s="4">
        <f>IF(ISBLANK(Sales_Fact[[#This Row],[Quantity]]),MEDIAN(Sales_Fact[Quantity]),Sales_Fact[[#This Row],[Quantity]])</f>
        <v>1</v>
      </c>
      <c r="G1693" s="21">
        <f>IF(ISBLANK(Sales_Fact[[#This Row],[Unit_Price]]),MEDIAN(Sales_Fact[Unit_Price]),Sales_Fact[[#This Row],[Unit_Price]])</f>
        <v>631</v>
      </c>
      <c r="H1693" s="2">
        <f>IF(ISBLANK(Sales_Fact[[#This Row],[Discount]]),MEDIAN(Sales_Fact[Discount]),Sales_Fact[[#This Row],[Discount]])</f>
        <v>0.04</v>
      </c>
      <c r="I1693" t="s">
        <v>1861</v>
      </c>
      <c r="J1693" s="21">
        <f>Sales_Fact[[#This Row],[Quantity2]]*Sales_Fact[[#This Row],[Unit_Price3]]*(1-Sales_Fact[[#This Row],[Discount4]])</f>
        <v>605.76</v>
      </c>
      <c r="K1693" s="21">
        <f>Sales_Fact[[#This Row],[Quantity2]]*Sales_Fact[[#This Row],[Unit_Price3]]</f>
        <v>631</v>
      </c>
      <c r="L1693" s="21">
        <f>Sales_Fact[[#This Row],[Gross Amount]]*Sales_Fact[[#This Row],[Discount4]]</f>
        <v>25.240000000000002</v>
      </c>
      <c r="M1693" s="1" t="str">
        <f>IF(Sales_Fact[[#This Row],[Total_Amount5]]&gt;1000,"High Value","Standard")</f>
        <v>Standard</v>
      </c>
      <c r="N1693" s="1" t="str">
        <f>_xlfn.XLOOKUP(D1693,Product_Dim!$A$2:$A$101,Product_Dim!$B$2:$B$101,"Not Found")</f>
        <v>Vitamin C Face Serum</v>
      </c>
      <c r="O1693" s="1" t="str">
        <f>_xlfn.XLOOKUP(D1693,Product_Dim!$A$2:$A$101,Product_Dim!$C$2:$C$101)</f>
        <v>Beauty</v>
      </c>
      <c r="P1693" s="1">
        <f>_xlfn.XLOOKUP(D1693,Product_Dim!$A$2:$A$101,Product_Dim!$H$2:$H$101)</f>
        <v>283.83</v>
      </c>
      <c r="Q1693" s="1" t="str">
        <f>_xlfn.XLOOKUP(C1693,'Customer_Dim'!$A$2:$A$501,'Customer_Dim'!$I$2:$I$501)</f>
        <v>Platinum</v>
      </c>
      <c r="R1693" s="1" t="str">
        <f>_xlfn.XLOOKUP(C1693,'Customer_Dim'!$A$2:$A$501,'Customer_Dim'!$D$2:$D$501)</f>
        <v>Female</v>
      </c>
      <c r="S1693" s="1" t="str">
        <f>_xlfn.XLOOKUP(C1693,'Customer_Dim'!$A$2:$A$501,'Customer_Dim'!$L$2:$L$501)</f>
        <v>Middle Age</v>
      </c>
      <c r="T1693" s="1" t="str">
        <f>_xlfn.XLOOKUP(E1693,Store_Dim!$A$2:$A$21,Store_Dim!$C$2:$C$21)</f>
        <v>North</v>
      </c>
      <c r="U1693" s="1" t="str">
        <f>_xlfn.XLOOKUP(E1693,Store_Dim!$A$2:$A$21,Store_Dim!$E$2:$E$21)</f>
        <v>Flagship</v>
      </c>
      <c r="V1693" s="21">
        <f>Table8[[#This Row],[Cost]]*Table8[[#This Row],[Quantity]]</f>
        <v>283.83</v>
      </c>
      <c r="W1693" s="21">
        <f>Table8[[#This Row],[Total_Amount]]-Table8[[#This Row],[Total Cost]]</f>
        <v>321.93</v>
      </c>
    </row>
    <row r="1694" spans="1:23" hidden="1" x14ac:dyDescent="0.25">
      <c r="A1694" t="s">
        <v>3785</v>
      </c>
      <c r="B1694" s="3">
        <v>45345</v>
      </c>
      <c r="C1694" t="s">
        <v>1317</v>
      </c>
      <c r="D1694" t="s">
        <v>1812</v>
      </c>
      <c r="E1694" t="s">
        <v>1904</v>
      </c>
      <c r="F1694" s="4">
        <f>IF(ISBLANK(Sales_Fact[[#This Row],[Quantity]]),MEDIAN(Sales_Fact[Quantity]),Sales_Fact[[#This Row],[Quantity]])</f>
        <v>4</v>
      </c>
      <c r="G1694" s="1">
        <f>IF(ISBLANK(Sales_Fact[[#This Row],[Unit_Price]]),MEDIAN(Sales_Fact[Unit_Price]),Sales_Fact[[#This Row],[Unit_Price]])</f>
        <v>983.98</v>
      </c>
      <c r="H1694" s="2">
        <f>IF(ISBLANK(Sales_Fact[[#This Row],[Discount]]),MEDIAN(Sales_Fact[Discount]),Sales_Fact[[#This Row],[Discount]])</f>
        <v>0.11</v>
      </c>
      <c r="I1694" t="s">
        <v>1864</v>
      </c>
      <c r="J1694" s="1">
        <f>Sales_Fact[[#This Row],[Quantity2]]*Sales_Fact[[#This Row],[Unit_Price3]]*(1-Sales_Fact[[#This Row],[Discount4]])</f>
        <v>3502.9688000000001</v>
      </c>
      <c r="K1694" s="1">
        <f>Sales_Fact[[#This Row],[Quantity2]]*Sales_Fact[[#This Row],[Unit_Price3]]</f>
        <v>3935.92</v>
      </c>
      <c r="L1694" s="1">
        <f>Sales_Fact[[#This Row],[Gross Amount]]*Sales_Fact[[#This Row],[Discount4]]</f>
        <v>432.95120000000003</v>
      </c>
      <c r="M1694" s="1" t="str">
        <f>IF(Sales_Fact[[#This Row],[Total_Amount5]]&gt;1000,"High Value","Standard")</f>
        <v>High Value</v>
      </c>
      <c r="N1694" s="1" t="str">
        <f>_xlfn.XLOOKUP(D1694,Product_Dim!$A$2:$A$101,Product_Dim!$B$2:$B$101,"Not Found")</f>
        <v>LED Bedside Lamp</v>
      </c>
      <c r="O1694" s="1" t="str">
        <f>_xlfn.XLOOKUP(D1694,Product_Dim!$A$2:$A$101,Product_Dim!$C$2:$C$101)</f>
        <v>Home</v>
      </c>
      <c r="P1694" s="1">
        <f>_xlfn.XLOOKUP(D1694,Product_Dim!$A$2:$A$101,Product_Dim!$H$2:$H$101)</f>
        <v>371.38</v>
      </c>
      <c r="Q1694" s="1" t="str">
        <f>_xlfn.XLOOKUP(C1694,'Customer_Dim'!$A$2:$A$501,'Customer_Dim'!$I$2:$I$501)</f>
        <v>Platinum</v>
      </c>
      <c r="R1694" s="1" t="str">
        <f>_xlfn.XLOOKUP(C1694,'Customer_Dim'!$A$2:$A$501,'Customer_Dim'!$D$2:$D$501)</f>
        <v>Female</v>
      </c>
      <c r="S1694" s="1" t="str">
        <f>_xlfn.XLOOKUP(C1694,'Customer_Dim'!$A$2:$A$501,'Customer_Dim'!$L$2:$L$501)</f>
        <v>Middle Age</v>
      </c>
      <c r="T1694" s="1" t="str">
        <f>_xlfn.XLOOKUP(E1694,Store_Dim!$A$2:$A$21,Store_Dim!$C$2:$C$21)</f>
        <v>East</v>
      </c>
      <c r="U1694" s="1" t="str">
        <f>_xlfn.XLOOKUP(E1694,Store_Dim!$A$2:$A$21,Store_Dim!$E$2:$E$21)</f>
        <v>Online</v>
      </c>
      <c r="V1694" s="1">
        <f>Table8[[#This Row],[Cost]]*Table8[[#This Row],[Quantity]]</f>
        <v>1485.52</v>
      </c>
      <c r="W1694" s="1">
        <f>Table8[[#This Row],[Total_Amount]]-Table8[[#This Row],[Total Cost]]</f>
        <v>2017.4488000000001</v>
      </c>
    </row>
    <row r="1695" spans="1:23" hidden="1" x14ac:dyDescent="0.25">
      <c r="A1695" t="s">
        <v>2954</v>
      </c>
      <c r="B1695" s="3">
        <v>45608</v>
      </c>
      <c r="C1695" t="s">
        <v>1317</v>
      </c>
      <c r="D1695" t="s">
        <v>1827</v>
      </c>
      <c r="E1695" t="s">
        <v>1899</v>
      </c>
      <c r="F1695" s="4">
        <f>IF(ISBLANK(Sales_Fact[[#This Row],[Quantity]]),MEDIAN(Sales_Fact[Quantity]),Sales_Fact[[#This Row],[Quantity]])</f>
        <v>4</v>
      </c>
      <c r="G1695" s="1">
        <f>IF(ISBLANK(Sales_Fact[[#This Row],[Unit_Price]]),MEDIAN(Sales_Fact[Unit_Price]),Sales_Fact[[#This Row],[Unit_Price]])</f>
        <v>73.69</v>
      </c>
      <c r="H1695" s="2">
        <f>IF(ISBLANK(Sales_Fact[[#This Row],[Discount]]),MEDIAN(Sales_Fact[Discount]),Sales_Fact[[#This Row],[Discount]])</f>
        <v>0.08</v>
      </c>
      <c r="I1695" t="s">
        <v>1861</v>
      </c>
      <c r="J1695" s="1">
        <f>Sales_Fact[[#This Row],[Quantity2]]*Sales_Fact[[#This Row],[Unit_Price3]]*(1-Sales_Fact[[#This Row],[Discount4]])</f>
        <v>271.17919999999998</v>
      </c>
      <c r="K1695" s="1">
        <f>Sales_Fact[[#This Row],[Quantity2]]*Sales_Fact[[#This Row],[Unit_Price3]]</f>
        <v>294.76</v>
      </c>
      <c r="L1695" s="1">
        <f>Sales_Fact[[#This Row],[Gross Amount]]*Sales_Fact[[#This Row],[Discount4]]</f>
        <v>23.5808</v>
      </c>
      <c r="M1695" s="1" t="str">
        <f>IF(Sales_Fact[[#This Row],[Total_Amount5]]&gt;1000,"High Value","Standard")</f>
        <v>Standard</v>
      </c>
      <c r="N1695" s="1" t="str">
        <f>_xlfn.XLOOKUP(D1695,Product_Dim!$A$2:$A$101,Product_Dim!$B$2:$B$101,"Not Found")</f>
        <v>Microwave Oven</v>
      </c>
      <c r="O1695" s="1" t="str">
        <f>_xlfn.XLOOKUP(D1695,Product_Dim!$A$2:$A$101,Product_Dim!$C$2:$C$101)</f>
        <v>Home</v>
      </c>
      <c r="P1695" s="1">
        <f>_xlfn.XLOOKUP(D1695,Product_Dim!$A$2:$A$101,Product_Dim!$H$2:$H$101)</f>
        <v>447.43</v>
      </c>
      <c r="Q1695" s="1" t="str">
        <f>_xlfn.XLOOKUP(C1695,'Customer_Dim'!$A$2:$A$501,'Customer_Dim'!$I$2:$I$501)</f>
        <v>Platinum</v>
      </c>
      <c r="R1695" s="1" t="str">
        <f>_xlfn.XLOOKUP(C1695,'Customer_Dim'!$A$2:$A$501,'Customer_Dim'!$D$2:$D$501)</f>
        <v>Female</v>
      </c>
      <c r="S1695" s="1" t="str">
        <f>_xlfn.XLOOKUP(C1695,'Customer_Dim'!$A$2:$A$501,'Customer_Dim'!$L$2:$L$501)</f>
        <v>Middle Age</v>
      </c>
      <c r="T1695" s="1" t="str">
        <f>_xlfn.XLOOKUP(E1695,Store_Dim!$A$2:$A$21,Store_Dim!$C$2:$C$21)</f>
        <v>East</v>
      </c>
      <c r="U1695" s="1" t="str">
        <f>_xlfn.XLOOKUP(E1695,Store_Dim!$A$2:$A$21,Store_Dim!$E$2:$E$21)</f>
        <v>Flagship</v>
      </c>
      <c r="V1695" s="1">
        <f>Table8[[#This Row],[Cost]]*Table8[[#This Row],[Quantity]]</f>
        <v>1789.72</v>
      </c>
      <c r="W1695" s="1">
        <f>Table8[[#This Row],[Total_Amount]]-Table8[[#This Row],[Total Cost]]</f>
        <v>-1518.5408</v>
      </c>
    </row>
    <row r="1696" spans="1:23" hidden="1" x14ac:dyDescent="0.25">
      <c r="A1696" t="s">
        <v>3403</v>
      </c>
      <c r="B1696" s="3">
        <v>45504</v>
      </c>
      <c r="C1696" t="s">
        <v>1320</v>
      </c>
      <c r="D1696" t="s">
        <v>1611</v>
      </c>
      <c r="E1696" t="s">
        <v>1896</v>
      </c>
      <c r="F1696" s="4">
        <f>IF(ISBLANK(Sales_Fact[[#This Row],[Quantity]]),MEDIAN(Sales_Fact[Quantity]),Sales_Fact[[#This Row],[Quantity]])</f>
        <v>3</v>
      </c>
      <c r="G1696" s="1">
        <f>IF(ISBLANK(Sales_Fact[[#This Row],[Unit_Price]]),MEDIAN(Sales_Fact[Unit_Price]),Sales_Fact[[#This Row],[Unit_Price]])</f>
        <v>110.99</v>
      </c>
      <c r="H1696" s="2">
        <f>IF(ISBLANK(Sales_Fact[[#This Row],[Discount]]),MEDIAN(Sales_Fact[Discount]),Sales_Fact[[#This Row],[Discount]])</f>
        <v>0.21</v>
      </c>
      <c r="I1696" t="s">
        <v>1861</v>
      </c>
      <c r="J1696" s="1">
        <f>Sales_Fact[[#This Row],[Quantity2]]*Sales_Fact[[#This Row],[Unit_Price3]]*(1-Sales_Fact[[#This Row],[Discount4]])</f>
        <v>263.04629999999997</v>
      </c>
      <c r="K1696" s="1">
        <f>Sales_Fact[[#This Row],[Quantity2]]*Sales_Fact[[#This Row],[Unit_Price3]]</f>
        <v>332.96999999999997</v>
      </c>
      <c r="L1696" s="1">
        <f>Sales_Fact[[#This Row],[Gross Amount]]*Sales_Fact[[#This Row],[Discount4]]</f>
        <v>69.923699999999997</v>
      </c>
      <c r="M1696" s="1" t="str">
        <f>IF(Sales_Fact[[#This Row],[Total_Amount5]]&gt;1000,"High Value","Standard")</f>
        <v>Standard</v>
      </c>
      <c r="N1696" s="1" t="str">
        <f>_xlfn.XLOOKUP(D1696,Product_Dim!$A$2:$A$101,Product_Dim!$B$2:$B$101,"Not Found")</f>
        <v>Outdoor Sports Water Bottle</v>
      </c>
      <c r="O1696" s="1" t="str">
        <f>_xlfn.XLOOKUP(D1696,Product_Dim!$A$2:$A$101,Product_Dim!$C$2:$C$101)</f>
        <v>Sports</v>
      </c>
      <c r="P1696" s="1">
        <f>_xlfn.XLOOKUP(D1696,Product_Dim!$A$2:$A$101,Product_Dim!$H$2:$H$101)</f>
        <v>131.51</v>
      </c>
      <c r="Q1696" s="1" t="str">
        <f>_xlfn.XLOOKUP(C1696,'Customer_Dim'!$A$2:$A$501,'Customer_Dim'!$I$2:$I$501)</f>
        <v>Platinum</v>
      </c>
      <c r="R1696" s="1" t="str">
        <f>_xlfn.XLOOKUP(C1696,'Customer_Dim'!$A$2:$A$501,'Customer_Dim'!$D$2:$D$501)</f>
        <v>Female</v>
      </c>
      <c r="S1696" s="1" t="str">
        <f>_xlfn.XLOOKUP(C1696,'Customer_Dim'!$A$2:$A$501,'Customer_Dim'!$L$2:$L$501)</f>
        <v>Middle Age</v>
      </c>
      <c r="T1696" s="1" t="str">
        <f>_xlfn.XLOOKUP(E1696,Store_Dim!$A$2:$A$21,Store_Dim!$C$2:$C$21)</f>
        <v>East</v>
      </c>
      <c r="U1696" s="1" t="str">
        <f>_xlfn.XLOOKUP(E1696,Store_Dim!$A$2:$A$21,Store_Dim!$E$2:$E$21)</f>
        <v>Flagship</v>
      </c>
      <c r="V1696" s="1">
        <f>Table8[[#This Row],[Cost]]*Table8[[#This Row],[Quantity]]</f>
        <v>394.53</v>
      </c>
      <c r="W1696" s="1">
        <f>Table8[[#This Row],[Total_Amount]]-Table8[[#This Row],[Total Cost]]</f>
        <v>-131.4837</v>
      </c>
    </row>
    <row r="1697" spans="1:23" hidden="1" x14ac:dyDescent="0.25">
      <c r="A1697" t="s">
        <v>2625</v>
      </c>
      <c r="B1697" s="3">
        <v>45756</v>
      </c>
      <c r="C1697" t="s">
        <v>1320</v>
      </c>
      <c r="D1697" t="s">
        <v>1578</v>
      </c>
      <c r="E1697" t="s">
        <v>1874</v>
      </c>
      <c r="F1697" s="4">
        <f>IF(ISBLANK(Sales_Fact[[#This Row],[Quantity]]),MEDIAN(Sales_Fact[Quantity]),Sales_Fact[[#This Row],[Quantity]])</f>
        <v>1</v>
      </c>
      <c r="G1697" s="1">
        <f>IF(ISBLANK(Sales_Fact[[#This Row],[Unit_Price]]),MEDIAN(Sales_Fact[Unit_Price]),Sales_Fact[[#This Row],[Unit_Price]])</f>
        <v>66.86</v>
      </c>
      <c r="H1697" s="2">
        <f>IF(ISBLANK(Sales_Fact[[#This Row],[Discount]]),MEDIAN(Sales_Fact[Discount]),Sales_Fact[[#This Row],[Discount]])</f>
        <v>0.22</v>
      </c>
      <c r="I1697" t="s">
        <v>1864</v>
      </c>
      <c r="J1697" s="1">
        <f>Sales_Fact[[#This Row],[Quantity2]]*Sales_Fact[[#This Row],[Unit_Price3]]*(1-Sales_Fact[[#This Row],[Discount4]])</f>
        <v>52.150800000000004</v>
      </c>
      <c r="K1697" s="1">
        <f>Sales_Fact[[#This Row],[Quantity2]]*Sales_Fact[[#This Row],[Unit_Price3]]</f>
        <v>66.86</v>
      </c>
      <c r="L1697" s="1">
        <f>Sales_Fact[[#This Row],[Gross Amount]]*Sales_Fact[[#This Row],[Discount4]]</f>
        <v>14.709199999999999</v>
      </c>
      <c r="M1697" s="1" t="str">
        <f>IF(Sales_Fact[[#This Row],[Total_Amount5]]&gt;1000,"High Value","Standard")</f>
        <v>Standard</v>
      </c>
      <c r="N1697" s="1" t="str">
        <f>_xlfn.XLOOKUP(D1697,Product_Dim!$A$2:$A$101,Product_Dim!$B$2:$B$101,"Not Found")</f>
        <v>Adjustable Dumbbell Set</v>
      </c>
      <c r="O1697" s="1" t="str">
        <f>_xlfn.XLOOKUP(D1697,Product_Dim!$A$2:$A$101,Product_Dim!$C$2:$C$101)</f>
        <v>Sports</v>
      </c>
      <c r="P1697" s="1">
        <f>_xlfn.XLOOKUP(D1697,Product_Dim!$A$2:$A$101,Product_Dim!$H$2:$H$101)</f>
        <v>495.72</v>
      </c>
      <c r="Q1697" s="1" t="str">
        <f>_xlfn.XLOOKUP(C1697,'Customer_Dim'!$A$2:$A$501,'Customer_Dim'!$I$2:$I$501)</f>
        <v>Platinum</v>
      </c>
      <c r="R1697" s="1" t="str">
        <f>_xlfn.XLOOKUP(C1697,'Customer_Dim'!$A$2:$A$501,'Customer_Dim'!$D$2:$D$501)</f>
        <v>Female</v>
      </c>
      <c r="S1697" s="1" t="str">
        <f>_xlfn.XLOOKUP(C1697,'Customer_Dim'!$A$2:$A$501,'Customer_Dim'!$L$2:$L$501)</f>
        <v>Middle Age</v>
      </c>
      <c r="T1697" s="1" t="str">
        <f>_xlfn.XLOOKUP(E1697,Store_Dim!$A$2:$A$21,Store_Dim!$C$2:$C$21)</f>
        <v>South</v>
      </c>
      <c r="U1697" s="1" t="str">
        <f>_xlfn.XLOOKUP(E1697,Store_Dim!$A$2:$A$21,Store_Dim!$E$2:$E$21)</f>
        <v>Online</v>
      </c>
      <c r="V1697" s="1">
        <f>Table8[[#This Row],[Cost]]*Table8[[#This Row],[Quantity]]</f>
        <v>495.72</v>
      </c>
      <c r="W1697" s="1">
        <f>Table8[[#This Row],[Total_Amount]]-Table8[[#This Row],[Total Cost]]</f>
        <v>-443.56920000000002</v>
      </c>
    </row>
    <row r="1698" spans="1:23" hidden="1" x14ac:dyDescent="0.25">
      <c r="A1698" t="s">
        <v>3270</v>
      </c>
      <c r="B1698" s="3">
        <v>45374</v>
      </c>
      <c r="C1698" t="s">
        <v>1320</v>
      </c>
      <c r="D1698" t="s">
        <v>1582</v>
      </c>
      <c r="E1698" t="s">
        <v>1886</v>
      </c>
      <c r="F1698" s="4">
        <f>IF(ISBLANK(Sales_Fact[[#This Row],[Quantity]]),MEDIAN(Sales_Fact[Quantity]),Sales_Fact[[#This Row],[Quantity]])</f>
        <v>1</v>
      </c>
      <c r="G1698" s="1">
        <f>IF(ISBLANK(Sales_Fact[[#This Row],[Unit_Price]]),MEDIAN(Sales_Fact[Unit_Price]),Sales_Fact[[#This Row],[Unit_Price]])</f>
        <v>980.26</v>
      </c>
      <c r="H1698" s="2">
        <f>IF(ISBLANK(Sales_Fact[[#This Row],[Discount]]),MEDIAN(Sales_Fact[Discount]),Sales_Fact[[#This Row],[Discount]])</f>
        <v>0.14000000000000001</v>
      </c>
      <c r="I1698" t="s">
        <v>1861</v>
      </c>
      <c r="J1698" s="1">
        <f>Sales_Fact[[#This Row],[Quantity2]]*Sales_Fact[[#This Row],[Unit_Price3]]*(1-Sales_Fact[[#This Row],[Discount4]])</f>
        <v>843.02359999999999</v>
      </c>
      <c r="K1698" s="1">
        <f>Sales_Fact[[#This Row],[Quantity2]]*Sales_Fact[[#This Row],[Unit_Price3]]</f>
        <v>980.26</v>
      </c>
      <c r="L1698" s="1">
        <f>Sales_Fact[[#This Row],[Gross Amount]]*Sales_Fact[[#This Row],[Discount4]]</f>
        <v>137.2364</v>
      </c>
      <c r="M1698" s="1" t="str">
        <f>IF(Sales_Fact[[#This Row],[Total_Amount5]]&gt;1000,"High Value","Standard")</f>
        <v>Standard</v>
      </c>
      <c r="N1698" s="1" t="str">
        <f>_xlfn.XLOOKUP(D1698,Product_Dim!$A$2:$A$101,Product_Dim!$B$2:$B$101,"Not Found")</f>
        <v>Ceramic Kitchen Bowl Set</v>
      </c>
      <c r="O1698" s="1" t="str">
        <f>_xlfn.XLOOKUP(D1698,Product_Dim!$A$2:$A$101,Product_Dim!$C$2:$C$101)</f>
        <v>Home</v>
      </c>
      <c r="P1698" s="1">
        <f>_xlfn.XLOOKUP(D1698,Product_Dim!$A$2:$A$101,Product_Dim!$H$2:$H$101)</f>
        <v>298.86</v>
      </c>
      <c r="Q1698" s="1" t="str">
        <f>_xlfn.XLOOKUP(C1698,'Customer_Dim'!$A$2:$A$501,'Customer_Dim'!$I$2:$I$501)</f>
        <v>Platinum</v>
      </c>
      <c r="R1698" s="1" t="str">
        <f>_xlfn.XLOOKUP(C1698,'Customer_Dim'!$A$2:$A$501,'Customer_Dim'!$D$2:$D$501)</f>
        <v>Female</v>
      </c>
      <c r="S1698" s="1" t="str">
        <f>_xlfn.XLOOKUP(C1698,'Customer_Dim'!$A$2:$A$501,'Customer_Dim'!$L$2:$L$501)</f>
        <v>Middle Age</v>
      </c>
      <c r="T1698" s="1" t="str">
        <f>_xlfn.XLOOKUP(E1698,Store_Dim!$A$2:$A$21,Store_Dim!$C$2:$C$21)</f>
        <v>West</v>
      </c>
      <c r="U1698" s="1" t="str">
        <f>_xlfn.XLOOKUP(E1698,Store_Dim!$A$2:$A$21,Store_Dim!$E$2:$E$21)</f>
        <v>Flagship</v>
      </c>
      <c r="V1698" s="1">
        <f>Table8[[#This Row],[Cost]]*Table8[[#This Row],[Quantity]]</f>
        <v>298.86</v>
      </c>
      <c r="W1698" s="1">
        <f>Table8[[#This Row],[Total_Amount]]-Table8[[#This Row],[Total Cost]]</f>
        <v>544.16359999999997</v>
      </c>
    </row>
    <row r="1699" spans="1:23" x14ac:dyDescent="0.25">
      <c r="A1699" t="s">
        <v>2337</v>
      </c>
      <c r="B1699" s="3">
        <v>45508</v>
      </c>
      <c r="C1699" t="s">
        <v>1320</v>
      </c>
      <c r="D1699" t="s">
        <v>1698</v>
      </c>
      <c r="E1699" t="s">
        <v>1909</v>
      </c>
      <c r="F1699" s="4">
        <f>IF(ISBLANK(Sales_Fact[[#This Row],[Quantity]]),MEDIAN(Sales_Fact[Quantity]),Sales_Fact[[#This Row],[Quantity]])</f>
        <v>1</v>
      </c>
      <c r="G1699" s="21">
        <f>IF(ISBLANK(Sales_Fact[[#This Row],[Unit_Price]]),MEDIAN(Sales_Fact[Unit_Price]),Sales_Fact[[#This Row],[Unit_Price]])</f>
        <v>235.28</v>
      </c>
      <c r="H1699" s="2">
        <f>IF(ISBLANK(Sales_Fact[[#This Row],[Discount]]),MEDIAN(Sales_Fact[Discount]),Sales_Fact[[#This Row],[Discount]])</f>
        <v>0.05</v>
      </c>
      <c r="I1699" t="s">
        <v>1864</v>
      </c>
      <c r="J1699" s="21">
        <f>Sales_Fact[[#This Row],[Quantity2]]*Sales_Fact[[#This Row],[Unit_Price3]]*(1-Sales_Fact[[#This Row],[Discount4]])</f>
        <v>223.51599999999999</v>
      </c>
      <c r="K1699" s="21">
        <f>Sales_Fact[[#This Row],[Quantity2]]*Sales_Fact[[#This Row],[Unit_Price3]]</f>
        <v>235.28</v>
      </c>
      <c r="L1699" s="21">
        <f>Sales_Fact[[#This Row],[Gross Amount]]*Sales_Fact[[#This Row],[Discount4]]</f>
        <v>11.764000000000001</v>
      </c>
      <c r="M1699" s="1" t="str">
        <f>IF(Sales_Fact[[#This Row],[Total_Amount5]]&gt;1000,"High Value","Standard")</f>
        <v>Standard</v>
      </c>
      <c r="N1699" s="1" t="str">
        <f>_xlfn.XLOOKUP(D1699,Product_Dim!$A$2:$A$101,Product_Dim!$B$2:$B$101,"Not Found")</f>
        <v>Men's Roll-On Perfume</v>
      </c>
      <c r="O1699" s="1" t="str">
        <f>_xlfn.XLOOKUP(D1699,Product_Dim!$A$2:$A$101,Product_Dim!$C$2:$C$101)</f>
        <v>Beauty</v>
      </c>
      <c r="P1699" s="1">
        <f>_xlfn.XLOOKUP(D1699,Product_Dim!$A$2:$A$101,Product_Dim!$H$2:$H$101)</f>
        <v>43.29</v>
      </c>
      <c r="Q1699" s="1" t="str">
        <f>_xlfn.XLOOKUP(C1699,'Customer_Dim'!$A$2:$A$501,'Customer_Dim'!$I$2:$I$501)</f>
        <v>Platinum</v>
      </c>
      <c r="R1699" s="1" t="str">
        <f>_xlfn.XLOOKUP(C1699,'Customer_Dim'!$A$2:$A$501,'Customer_Dim'!$D$2:$D$501)</f>
        <v>Female</v>
      </c>
      <c r="S1699" s="1" t="str">
        <f>_xlfn.XLOOKUP(C1699,'Customer_Dim'!$A$2:$A$501,'Customer_Dim'!$L$2:$L$501)</f>
        <v>Middle Age</v>
      </c>
      <c r="T1699" s="1" t="str">
        <f>_xlfn.XLOOKUP(E1699,Store_Dim!$A$2:$A$21,Store_Dim!$C$2:$C$21)</f>
        <v>South</v>
      </c>
      <c r="U1699" s="1" t="str">
        <f>_xlfn.XLOOKUP(E1699,Store_Dim!$A$2:$A$21,Store_Dim!$E$2:$E$21)</f>
        <v>Outlet</v>
      </c>
      <c r="V1699" s="21">
        <f>Table8[[#This Row],[Cost]]*Table8[[#This Row],[Quantity]]</f>
        <v>43.29</v>
      </c>
      <c r="W1699" s="21">
        <f>Table8[[#This Row],[Total_Amount]]-Table8[[#This Row],[Total Cost]]</f>
        <v>180.226</v>
      </c>
    </row>
    <row r="1700" spans="1:23" hidden="1" x14ac:dyDescent="0.25">
      <c r="A1700" t="s">
        <v>1968</v>
      </c>
      <c r="B1700" s="3">
        <v>45268</v>
      </c>
      <c r="C1700" t="s">
        <v>1323</v>
      </c>
      <c r="D1700" t="s">
        <v>1689</v>
      </c>
      <c r="E1700" t="s">
        <v>1863</v>
      </c>
      <c r="F1700" s="4">
        <f>IF(ISBLANK(Sales_Fact[[#This Row],[Quantity]]),MEDIAN(Sales_Fact[Quantity]),Sales_Fact[[#This Row],[Quantity]])</f>
        <v>3</v>
      </c>
      <c r="G1700" s="1">
        <f>IF(ISBLANK(Sales_Fact[[#This Row],[Unit_Price]]),MEDIAN(Sales_Fact[Unit_Price]),Sales_Fact[[#This Row],[Unit_Price]])</f>
        <v>407.39</v>
      </c>
      <c r="H1700" s="2">
        <f>IF(ISBLANK(Sales_Fact[[#This Row],[Discount]]),MEDIAN(Sales_Fact[Discount]),Sales_Fact[[#This Row],[Discount]])</f>
        <v>0.08</v>
      </c>
      <c r="I1700" t="s">
        <v>1868</v>
      </c>
      <c r="J1700" s="1">
        <f>Sales_Fact[[#This Row],[Quantity2]]*Sales_Fact[[#This Row],[Unit_Price3]]*(1-Sales_Fact[[#This Row],[Discount4]])</f>
        <v>1124.3964000000001</v>
      </c>
      <c r="K1700" s="1">
        <f>Sales_Fact[[#This Row],[Quantity2]]*Sales_Fact[[#This Row],[Unit_Price3]]</f>
        <v>1222.17</v>
      </c>
      <c r="L1700" s="1">
        <f>Sales_Fact[[#This Row],[Gross Amount]]*Sales_Fact[[#This Row],[Discount4]]</f>
        <v>97.773600000000002</v>
      </c>
      <c r="M1700" s="1" t="str">
        <f>IF(Sales_Fact[[#This Row],[Total_Amount5]]&gt;1000,"High Value","Standard")</f>
        <v>High Value</v>
      </c>
      <c r="N1700" s="1" t="str">
        <f>_xlfn.XLOOKUP(D1700,Product_Dim!$A$2:$A$101,Product_Dim!$B$2:$B$101,"Not Found")</f>
        <v>Men's Winter Jacket</v>
      </c>
      <c r="O1700" s="1" t="str">
        <f>_xlfn.XLOOKUP(D1700,Product_Dim!$A$2:$A$101,Product_Dim!$C$2:$C$101)</f>
        <v>Clothing</v>
      </c>
      <c r="P1700" s="1">
        <f>_xlfn.XLOOKUP(D1700,Product_Dim!$A$2:$A$101,Product_Dim!$H$2:$H$101)</f>
        <v>167.34</v>
      </c>
      <c r="Q1700" s="1" t="str">
        <f>_xlfn.XLOOKUP(C1700,'Customer_Dim'!$A$2:$A$501,'Customer_Dim'!$I$2:$I$501)</f>
        <v>Silver</v>
      </c>
      <c r="R1700" s="1" t="str">
        <f>_xlfn.XLOOKUP(C1700,'Customer_Dim'!$A$2:$A$501,'Customer_Dim'!$D$2:$D$501)</f>
        <v>Male</v>
      </c>
      <c r="S1700" s="1" t="str">
        <f>_xlfn.XLOOKUP(C1700,'Customer_Dim'!$A$2:$A$501,'Customer_Dim'!$L$2:$L$501)</f>
        <v>Middle Age</v>
      </c>
      <c r="T1700" s="1" t="str">
        <f>_xlfn.XLOOKUP(E1700,Store_Dim!$A$2:$A$21,Store_Dim!$C$2:$C$21)</f>
        <v>North</v>
      </c>
      <c r="U1700" s="1" t="str">
        <f>_xlfn.XLOOKUP(E1700,Store_Dim!$A$2:$A$21,Store_Dim!$E$2:$E$21)</f>
        <v>Flagship</v>
      </c>
      <c r="V1700" s="1">
        <f>Table8[[#This Row],[Cost]]*Table8[[#This Row],[Quantity]]</f>
        <v>502.02</v>
      </c>
      <c r="W1700" s="1">
        <f>Table8[[#This Row],[Total_Amount]]-Table8[[#This Row],[Total Cost]]</f>
        <v>622.3764000000001</v>
      </c>
    </row>
    <row r="1701" spans="1:23" hidden="1" x14ac:dyDescent="0.25">
      <c r="A1701" t="s">
        <v>1953</v>
      </c>
      <c r="B1701" s="3">
        <v>45897</v>
      </c>
      <c r="C1701" t="s">
        <v>1323</v>
      </c>
      <c r="D1701" t="s">
        <v>1591</v>
      </c>
      <c r="E1701" t="s">
        <v>1886</v>
      </c>
      <c r="F1701" s="4">
        <f>IF(ISBLANK(Sales_Fact[[#This Row],[Quantity]]),MEDIAN(Sales_Fact[Quantity]),Sales_Fact[[#This Row],[Quantity]])</f>
        <v>4</v>
      </c>
      <c r="G1701" s="1">
        <f>IF(ISBLANK(Sales_Fact[[#This Row],[Unit_Price]]),MEDIAN(Sales_Fact[Unit_Price]),Sales_Fact[[#This Row],[Unit_Price]])</f>
        <v>459.83</v>
      </c>
      <c r="H1701" s="2">
        <f>IF(ISBLANK(Sales_Fact[[#This Row],[Discount]]),MEDIAN(Sales_Fact[Discount]),Sales_Fact[[#This Row],[Discount]])</f>
        <v>0.12</v>
      </c>
      <c r="I1701" t="s">
        <v>1861</v>
      </c>
      <c r="J1701" s="1">
        <f>Sales_Fact[[#This Row],[Quantity2]]*Sales_Fact[[#This Row],[Unit_Price3]]*(1-Sales_Fact[[#This Row],[Discount4]])</f>
        <v>1618.6016</v>
      </c>
      <c r="K1701" s="1">
        <f>Sales_Fact[[#This Row],[Quantity2]]*Sales_Fact[[#This Row],[Unit_Price3]]</f>
        <v>1839.32</v>
      </c>
      <c r="L1701" s="1">
        <f>Sales_Fact[[#This Row],[Gross Amount]]*Sales_Fact[[#This Row],[Discount4]]</f>
        <v>220.71839999999997</v>
      </c>
      <c r="M1701" s="1" t="str">
        <f>IF(Sales_Fact[[#This Row],[Total_Amount5]]&gt;1000,"High Value","Standard")</f>
        <v>High Value</v>
      </c>
      <c r="N1701" s="1" t="str">
        <f>_xlfn.XLOOKUP(D1701,Product_Dim!$A$2:$A$101,Product_Dim!$B$2:$B$101,"Not Found")</f>
        <v>USB-C Fast Charger</v>
      </c>
      <c r="O1701" s="1" t="str">
        <f>_xlfn.XLOOKUP(D1701,Product_Dim!$A$2:$A$101,Product_Dim!$C$2:$C$101)</f>
        <v>Electronics</v>
      </c>
      <c r="P1701" s="1">
        <f>_xlfn.XLOOKUP(D1701,Product_Dim!$A$2:$A$101,Product_Dim!$H$2:$H$101)</f>
        <v>242.23</v>
      </c>
      <c r="Q1701" s="1" t="str">
        <f>_xlfn.XLOOKUP(C1701,'Customer_Dim'!$A$2:$A$501,'Customer_Dim'!$I$2:$I$501)</f>
        <v>Silver</v>
      </c>
      <c r="R1701" s="1" t="str">
        <f>_xlfn.XLOOKUP(C1701,'Customer_Dim'!$A$2:$A$501,'Customer_Dim'!$D$2:$D$501)</f>
        <v>Male</v>
      </c>
      <c r="S1701" s="1" t="str">
        <f>_xlfn.XLOOKUP(C1701,'Customer_Dim'!$A$2:$A$501,'Customer_Dim'!$L$2:$L$501)</f>
        <v>Middle Age</v>
      </c>
      <c r="T1701" s="1" t="str">
        <f>_xlfn.XLOOKUP(E1701,Store_Dim!$A$2:$A$21,Store_Dim!$C$2:$C$21)</f>
        <v>West</v>
      </c>
      <c r="U1701" s="1" t="str">
        <f>_xlfn.XLOOKUP(E1701,Store_Dim!$A$2:$A$21,Store_Dim!$E$2:$E$21)</f>
        <v>Flagship</v>
      </c>
      <c r="V1701" s="1">
        <f>Table8[[#This Row],[Cost]]*Table8[[#This Row],[Quantity]]</f>
        <v>968.92</v>
      </c>
      <c r="W1701" s="1">
        <f>Table8[[#This Row],[Total_Amount]]-Table8[[#This Row],[Total Cost]]</f>
        <v>649.6816</v>
      </c>
    </row>
    <row r="1702" spans="1:23" x14ac:dyDescent="0.25">
      <c r="A1702" t="s">
        <v>3819</v>
      </c>
      <c r="B1702" s="3">
        <v>45825</v>
      </c>
      <c r="C1702" t="s">
        <v>1326</v>
      </c>
      <c r="D1702" t="s">
        <v>1800</v>
      </c>
      <c r="E1702" t="s">
        <v>1863</v>
      </c>
      <c r="F1702" s="4">
        <f>IF(ISBLANK(Sales_Fact[[#This Row],[Quantity]]),MEDIAN(Sales_Fact[Quantity]),Sales_Fact[[#This Row],[Quantity]])</f>
        <v>3</v>
      </c>
      <c r="G1702" s="21">
        <f>IF(ISBLANK(Sales_Fact[[#This Row],[Unit_Price]]),MEDIAN(Sales_Fact[Unit_Price]),Sales_Fact[[#This Row],[Unit_Price]])</f>
        <v>706.6</v>
      </c>
      <c r="H1702" s="2">
        <f>IF(ISBLANK(Sales_Fact[[#This Row],[Discount]]),MEDIAN(Sales_Fact[Discount]),Sales_Fact[[#This Row],[Discount]])</f>
        <v>0.17</v>
      </c>
      <c r="I1702" t="s">
        <v>1868</v>
      </c>
      <c r="J1702" s="21">
        <f>Sales_Fact[[#This Row],[Quantity2]]*Sales_Fact[[#This Row],[Unit_Price3]]*(1-Sales_Fact[[#This Row],[Discount4]])</f>
        <v>1759.434</v>
      </c>
      <c r="K1702" s="21">
        <f>Sales_Fact[[#This Row],[Quantity2]]*Sales_Fact[[#This Row],[Unit_Price3]]</f>
        <v>2119.8000000000002</v>
      </c>
      <c r="L1702" s="21">
        <f>Sales_Fact[[#This Row],[Gross Amount]]*Sales_Fact[[#This Row],[Discount4]]</f>
        <v>360.36600000000004</v>
      </c>
      <c r="M1702" s="1" t="str">
        <f>IF(Sales_Fact[[#This Row],[Total_Amount5]]&gt;1000,"High Value","Standard")</f>
        <v>High Value</v>
      </c>
      <c r="N1702" s="1" t="str">
        <f>_xlfn.XLOOKUP(D1702,Product_Dim!$A$2:$A$101,Product_Dim!$B$2:$B$101,"Not Found")</f>
        <v>Hydrating Face Cleanser</v>
      </c>
      <c r="O1702" s="1" t="str">
        <f>_xlfn.XLOOKUP(D1702,Product_Dim!$A$2:$A$101,Product_Dim!$C$2:$C$101)</f>
        <v>Beauty</v>
      </c>
      <c r="P1702" s="1">
        <f>_xlfn.XLOOKUP(D1702,Product_Dim!$A$2:$A$101,Product_Dim!$H$2:$H$101)</f>
        <v>242.96499999999997</v>
      </c>
      <c r="Q1702" s="1" t="str">
        <f>_xlfn.XLOOKUP(C1702,'Customer_Dim'!$A$2:$A$501,'Customer_Dim'!$I$2:$I$501)</f>
        <v>Bronze</v>
      </c>
      <c r="R1702" s="1" t="str">
        <f>_xlfn.XLOOKUP(C1702,'Customer_Dim'!$A$2:$A$501,'Customer_Dim'!$D$2:$D$501)</f>
        <v>Male</v>
      </c>
      <c r="S1702" s="1" t="str">
        <f>_xlfn.XLOOKUP(C1702,'Customer_Dim'!$A$2:$A$501,'Customer_Dim'!$L$2:$L$501)</f>
        <v>Senior</v>
      </c>
      <c r="T1702" s="1" t="str">
        <f>_xlfn.XLOOKUP(E1702,Store_Dim!$A$2:$A$21,Store_Dim!$C$2:$C$21)</f>
        <v>North</v>
      </c>
      <c r="U1702" s="1" t="str">
        <f>_xlfn.XLOOKUP(E1702,Store_Dim!$A$2:$A$21,Store_Dim!$E$2:$E$21)</f>
        <v>Flagship</v>
      </c>
      <c r="V1702" s="21">
        <f>Table8[[#This Row],[Cost]]*Table8[[#This Row],[Quantity]]</f>
        <v>728.89499999999998</v>
      </c>
      <c r="W1702" s="21">
        <f>Table8[[#This Row],[Total_Amount]]-Table8[[#This Row],[Total Cost]]</f>
        <v>1030.539</v>
      </c>
    </row>
    <row r="1703" spans="1:23" hidden="1" x14ac:dyDescent="0.25">
      <c r="A1703" t="s">
        <v>2078</v>
      </c>
      <c r="B1703" s="3">
        <v>45617</v>
      </c>
      <c r="C1703" t="s">
        <v>1326</v>
      </c>
      <c r="D1703" t="s">
        <v>1827</v>
      </c>
      <c r="E1703" t="s">
        <v>1881</v>
      </c>
      <c r="F1703" s="4">
        <f>IF(ISBLANK(Sales_Fact[[#This Row],[Quantity]]),MEDIAN(Sales_Fact[Quantity]),Sales_Fact[[#This Row],[Quantity]])</f>
        <v>3</v>
      </c>
      <c r="G1703" s="1">
        <f>IF(ISBLANK(Sales_Fact[[#This Row],[Unit_Price]]),MEDIAN(Sales_Fact[Unit_Price]),Sales_Fact[[#This Row],[Unit_Price]])</f>
        <v>811.16</v>
      </c>
      <c r="H1703" s="2">
        <f>IF(ISBLANK(Sales_Fact[[#This Row],[Discount]]),MEDIAN(Sales_Fact[Discount]),Sales_Fact[[#This Row],[Discount]])</f>
        <v>0.1</v>
      </c>
      <c r="I1703" t="s">
        <v>1868</v>
      </c>
      <c r="J1703" s="1">
        <f>Sales_Fact[[#This Row],[Quantity2]]*Sales_Fact[[#This Row],[Unit_Price3]]*(1-Sales_Fact[[#This Row],[Discount4]])</f>
        <v>2190.1320000000001</v>
      </c>
      <c r="K1703" s="1">
        <f>Sales_Fact[[#This Row],[Quantity2]]*Sales_Fact[[#This Row],[Unit_Price3]]</f>
        <v>2433.48</v>
      </c>
      <c r="L1703" s="1">
        <f>Sales_Fact[[#This Row],[Gross Amount]]*Sales_Fact[[#This Row],[Discount4]]</f>
        <v>243.34800000000001</v>
      </c>
      <c r="M1703" s="1" t="str">
        <f>IF(Sales_Fact[[#This Row],[Total_Amount5]]&gt;1000,"High Value","Standard")</f>
        <v>High Value</v>
      </c>
      <c r="N1703" s="1" t="str">
        <f>_xlfn.XLOOKUP(D1703,Product_Dim!$A$2:$A$101,Product_Dim!$B$2:$B$101,"Not Found")</f>
        <v>Microwave Oven</v>
      </c>
      <c r="O1703" s="1" t="str">
        <f>_xlfn.XLOOKUP(D1703,Product_Dim!$A$2:$A$101,Product_Dim!$C$2:$C$101)</f>
        <v>Home</v>
      </c>
      <c r="P1703" s="1">
        <f>_xlfn.XLOOKUP(D1703,Product_Dim!$A$2:$A$101,Product_Dim!$H$2:$H$101)</f>
        <v>447.43</v>
      </c>
      <c r="Q1703" s="1" t="str">
        <f>_xlfn.XLOOKUP(C1703,'Customer_Dim'!$A$2:$A$501,'Customer_Dim'!$I$2:$I$501)</f>
        <v>Bronze</v>
      </c>
      <c r="R1703" s="1" t="str">
        <f>_xlfn.XLOOKUP(C1703,'Customer_Dim'!$A$2:$A$501,'Customer_Dim'!$D$2:$D$501)</f>
        <v>Male</v>
      </c>
      <c r="S1703" s="1" t="str">
        <f>_xlfn.XLOOKUP(C1703,'Customer_Dim'!$A$2:$A$501,'Customer_Dim'!$L$2:$L$501)</f>
        <v>Senior</v>
      </c>
      <c r="T1703" s="1" t="str">
        <f>_xlfn.XLOOKUP(E1703,Store_Dim!$A$2:$A$21,Store_Dim!$C$2:$C$21)</f>
        <v>South</v>
      </c>
      <c r="U1703" s="1" t="str">
        <f>_xlfn.XLOOKUP(E1703,Store_Dim!$A$2:$A$21,Store_Dim!$E$2:$E$21)</f>
        <v>Outlet</v>
      </c>
      <c r="V1703" s="1">
        <f>Table8[[#This Row],[Cost]]*Table8[[#This Row],[Quantity]]</f>
        <v>1342.29</v>
      </c>
      <c r="W1703" s="1">
        <f>Table8[[#This Row],[Total_Amount]]-Table8[[#This Row],[Total Cost]]</f>
        <v>847.8420000000001</v>
      </c>
    </row>
    <row r="1704" spans="1:23" hidden="1" x14ac:dyDescent="0.25">
      <c r="A1704" t="s">
        <v>2772</v>
      </c>
      <c r="B1704" s="3">
        <v>45395</v>
      </c>
      <c r="C1704" t="s">
        <v>1329</v>
      </c>
      <c r="D1704" t="s">
        <v>1767</v>
      </c>
      <c r="E1704" t="s">
        <v>1892</v>
      </c>
      <c r="F1704" s="4">
        <f>IF(ISBLANK(Sales_Fact[[#This Row],[Quantity]]),MEDIAN(Sales_Fact[Quantity]),Sales_Fact[[#This Row],[Quantity]])</f>
        <v>2</v>
      </c>
      <c r="G1704" s="1">
        <f>IF(ISBLANK(Sales_Fact[[#This Row],[Unit_Price]]),MEDIAN(Sales_Fact[Unit_Price]),Sales_Fact[[#This Row],[Unit_Price]])</f>
        <v>985.79</v>
      </c>
      <c r="H1704" s="2">
        <f>IF(ISBLANK(Sales_Fact[[#This Row],[Discount]]),MEDIAN(Sales_Fact[Discount]),Sales_Fact[[#This Row],[Discount]])</f>
        <v>0.04</v>
      </c>
      <c r="I1704" t="s">
        <v>1861</v>
      </c>
      <c r="J1704" s="1">
        <f>Sales_Fact[[#This Row],[Quantity2]]*Sales_Fact[[#This Row],[Unit_Price3]]*(1-Sales_Fact[[#This Row],[Discount4]])</f>
        <v>1892.7167999999999</v>
      </c>
      <c r="K1704" s="1">
        <f>Sales_Fact[[#This Row],[Quantity2]]*Sales_Fact[[#This Row],[Unit_Price3]]</f>
        <v>1971.58</v>
      </c>
      <c r="L1704" s="1">
        <f>Sales_Fact[[#This Row],[Gross Amount]]*Sales_Fact[[#This Row],[Discount4]]</f>
        <v>78.863199999999992</v>
      </c>
      <c r="M1704" s="1" t="str">
        <f>IF(Sales_Fact[[#This Row],[Total_Amount5]]&gt;1000,"High Value","Standard")</f>
        <v>High Value</v>
      </c>
      <c r="N1704" s="1" t="str">
        <f>_xlfn.XLOOKUP(D1704,Product_Dim!$A$2:$A$101,Product_Dim!$B$2:$B$101,"Not Found")</f>
        <v>Professional Jump Rope</v>
      </c>
      <c r="O1704" s="1" t="str">
        <f>_xlfn.XLOOKUP(D1704,Product_Dim!$A$2:$A$101,Product_Dim!$C$2:$C$101)</f>
        <v>Sports</v>
      </c>
      <c r="P1704" s="1">
        <f>_xlfn.XLOOKUP(D1704,Product_Dim!$A$2:$A$101,Product_Dim!$H$2:$H$101)</f>
        <v>477.61</v>
      </c>
      <c r="Q1704" s="1" t="str">
        <f>_xlfn.XLOOKUP(C1704,'Customer_Dim'!$A$2:$A$501,'Customer_Dim'!$I$2:$I$501)</f>
        <v>Bronze</v>
      </c>
      <c r="R1704" s="1" t="str">
        <f>_xlfn.XLOOKUP(C1704,'Customer_Dim'!$A$2:$A$501,'Customer_Dim'!$D$2:$D$501)</f>
        <v>Male</v>
      </c>
      <c r="S1704" s="1" t="str">
        <f>_xlfn.XLOOKUP(C1704,'Customer_Dim'!$A$2:$A$501,'Customer_Dim'!$L$2:$L$501)</f>
        <v>Middle Age</v>
      </c>
      <c r="T1704" s="1" t="str">
        <f>_xlfn.XLOOKUP(E1704,Store_Dim!$A$2:$A$21,Store_Dim!$C$2:$C$21)</f>
        <v>East</v>
      </c>
      <c r="U1704" s="1" t="str">
        <f>_xlfn.XLOOKUP(E1704,Store_Dim!$A$2:$A$21,Store_Dim!$E$2:$E$21)</f>
        <v>Online</v>
      </c>
      <c r="V1704" s="1">
        <f>Table8[[#This Row],[Cost]]*Table8[[#This Row],[Quantity]]</f>
        <v>955.22</v>
      </c>
      <c r="W1704" s="1">
        <f>Table8[[#This Row],[Total_Amount]]-Table8[[#This Row],[Total Cost]]</f>
        <v>937.49679999999989</v>
      </c>
    </row>
    <row r="1705" spans="1:23" x14ac:dyDescent="0.25">
      <c r="A1705" t="s">
        <v>3836</v>
      </c>
      <c r="B1705" s="3">
        <v>45293</v>
      </c>
      <c r="C1705" t="s">
        <v>1329</v>
      </c>
      <c r="D1705" t="s">
        <v>1833</v>
      </c>
      <c r="E1705" t="s">
        <v>1901</v>
      </c>
      <c r="F1705" s="4">
        <f>IF(ISBLANK(Sales_Fact[[#This Row],[Quantity]]),MEDIAN(Sales_Fact[Quantity]),Sales_Fact[[#This Row],[Quantity]])</f>
        <v>1</v>
      </c>
      <c r="G1705" s="21">
        <f>IF(ISBLANK(Sales_Fact[[#This Row],[Unit_Price]]),MEDIAN(Sales_Fact[Unit_Price]),Sales_Fact[[#This Row],[Unit_Price]])</f>
        <v>255.02</v>
      </c>
      <c r="H1705" s="2">
        <f>IF(ISBLANK(Sales_Fact[[#This Row],[Discount]]),MEDIAN(Sales_Fact[Discount]),Sales_Fact[[#This Row],[Discount]])</f>
        <v>0.3</v>
      </c>
      <c r="I1705" t="s">
        <v>1864</v>
      </c>
      <c r="J1705" s="21">
        <f>Sales_Fact[[#This Row],[Quantity2]]*Sales_Fact[[#This Row],[Unit_Price3]]*(1-Sales_Fact[[#This Row],[Discount4]])</f>
        <v>178.51400000000001</v>
      </c>
      <c r="K1705" s="21">
        <f>Sales_Fact[[#This Row],[Quantity2]]*Sales_Fact[[#This Row],[Unit_Price3]]</f>
        <v>255.02</v>
      </c>
      <c r="L1705" s="21">
        <f>Sales_Fact[[#This Row],[Gross Amount]]*Sales_Fact[[#This Row],[Discount4]]</f>
        <v>76.506</v>
      </c>
      <c r="M1705" s="1" t="str">
        <f>IF(Sales_Fact[[#This Row],[Total_Amount5]]&gt;1000,"High Value","Standard")</f>
        <v>Standard</v>
      </c>
      <c r="N1705" s="1" t="str">
        <f>_xlfn.XLOOKUP(D1705,Product_Dim!$A$2:$A$101,Product_Dim!$B$2:$B$101,"Not Found")</f>
        <v>Vitamin E Body Lotion</v>
      </c>
      <c r="O1705" s="1" t="str">
        <f>_xlfn.XLOOKUP(D1705,Product_Dim!$A$2:$A$101,Product_Dim!$C$2:$C$101)</f>
        <v>Beauty</v>
      </c>
      <c r="P1705" s="1">
        <f>_xlfn.XLOOKUP(D1705,Product_Dim!$A$2:$A$101,Product_Dim!$H$2:$H$101)</f>
        <v>358.47</v>
      </c>
      <c r="Q1705" s="1" t="str">
        <f>_xlfn.XLOOKUP(C1705,'Customer_Dim'!$A$2:$A$501,'Customer_Dim'!$I$2:$I$501)</f>
        <v>Bronze</v>
      </c>
      <c r="R1705" s="1" t="str">
        <f>_xlfn.XLOOKUP(C1705,'Customer_Dim'!$A$2:$A$501,'Customer_Dim'!$D$2:$D$501)</f>
        <v>Male</v>
      </c>
      <c r="S1705" s="1" t="str">
        <f>_xlfn.XLOOKUP(C1705,'Customer_Dim'!$A$2:$A$501,'Customer_Dim'!$L$2:$L$501)</f>
        <v>Middle Age</v>
      </c>
      <c r="T1705" s="1" t="str">
        <f>_xlfn.XLOOKUP(E1705,Store_Dim!$A$2:$A$21,Store_Dim!$C$2:$C$21)</f>
        <v>East</v>
      </c>
      <c r="U1705" s="1" t="str">
        <f>_xlfn.XLOOKUP(E1705,Store_Dim!$A$2:$A$21,Store_Dim!$E$2:$E$21)</f>
        <v>Online</v>
      </c>
      <c r="V1705" s="21">
        <f>Table8[[#This Row],[Cost]]*Table8[[#This Row],[Quantity]]</f>
        <v>358.47</v>
      </c>
      <c r="W1705" s="21">
        <f>Table8[[#This Row],[Total_Amount]]-Table8[[#This Row],[Total Cost]]</f>
        <v>-179.95600000000002</v>
      </c>
    </row>
    <row r="1706" spans="1:23" hidden="1" x14ac:dyDescent="0.25">
      <c r="A1706" t="s">
        <v>3675</v>
      </c>
      <c r="B1706" s="3">
        <v>45652</v>
      </c>
      <c r="C1706" t="s">
        <v>1329</v>
      </c>
      <c r="D1706" t="s">
        <v>1571</v>
      </c>
      <c r="E1706" t="s">
        <v>1888</v>
      </c>
      <c r="F1706" s="4">
        <f>IF(ISBLANK(Sales_Fact[[#This Row],[Quantity]]),MEDIAN(Sales_Fact[Quantity]),Sales_Fact[[#This Row],[Quantity]])</f>
        <v>1</v>
      </c>
      <c r="G1706" s="1">
        <f>IF(ISBLANK(Sales_Fact[[#This Row],[Unit_Price]]),MEDIAN(Sales_Fact[Unit_Price]),Sales_Fact[[#This Row],[Unit_Price]])</f>
        <v>153.57</v>
      </c>
      <c r="H1706" s="2">
        <f>IF(ISBLANK(Sales_Fact[[#This Row],[Discount]]),MEDIAN(Sales_Fact[Discount]),Sales_Fact[[#This Row],[Discount]])</f>
        <v>0.01</v>
      </c>
      <c r="I1706" t="s">
        <v>1864</v>
      </c>
      <c r="J1706" s="1">
        <f>Sales_Fact[[#This Row],[Quantity2]]*Sales_Fact[[#This Row],[Unit_Price3]]*(1-Sales_Fact[[#This Row],[Discount4]])</f>
        <v>152.0343</v>
      </c>
      <c r="K1706" s="1">
        <f>Sales_Fact[[#This Row],[Quantity2]]*Sales_Fact[[#This Row],[Unit_Price3]]</f>
        <v>153.57</v>
      </c>
      <c r="L1706" s="1">
        <f>Sales_Fact[[#This Row],[Gross Amount]]*Sales_Fact[[#This Row],[Discount4]]</f>
        <v>1.5357000000000001</v>
      </c>
      <c r="M1706" s="1" t="str">
        <f>IF(Sales_Fact[[#This Row],[Total_Amount5]]&gt;1000,"High Value","Standard")</f>
        <v>Standard</v>
      </c>
      <c r="N1706" s="1" t="str">
        <f>_xlfn.XLOOKUP(D1706,Product_Dim!$A$2:$A$101,Product_Dim!$B$2:$B$101,"Not Found")</f>
        <v>LED Table Lamp</v>
      </c>
      <c r="O1706" s="1" t="str">
        <f>_xlfn.XLOOKUP(D1706,Product_Dim!$A$2:$A$101,Product_Dim!$C$2:$C$101)</f>
        <v>Home</v>
      </c>
      <c r="P1706" s="1">
        <f>_xlfn.XLOOKUP(D1706,Product_Dim!$A$2:$A$101,Product_Dim!$H$2:$H$101)</f>
        <v>218.86</v>
      </c>
      <c r="Q1706" s="1" t="str">
        <f>_xlfn.XLOOKUP(C1706,'Customer_Dim'!$A$2:$A$501,'Customer_Dim'!$I$2:$I$501)</f>
        <v>Bronze</v>
      </c>
      <c r="R1706" s="1" t="str">
        <f>_xlfn.XLOOKUP(C1706,'Customer_Dim'!$A$2:$A$501,'Customer_Dim'!$D$2:$D$501)</f>
        <v>Male</v>
      </c>
      <c r="S1706" s="1" t="str">
        <f>_xlfn.XLOOKUP(C1706,'Customer_Dim'!$A$2:$A$501,'Customer_Dim'!$L$2:$L$501)</f>
        <v>Middle Age</v>
      </c>
      <c r="T1706" s="1" t="str">
        <f>_xlfn.XLOOKUP(E1706,Store_Dim!$A$2:$A$21,Store_Dim!$C$2:$C$21)</f>
        <v>North</v>
      </c>
      <c r="U1706" s="1" t="str">
        <f>_xlfn.XLOOKUP(E1706,Store_Dim!$A$2:$A$21,Store_Dim!$E$2:$E$21)</f>
        <v>Flagship</v>
      </c>
      <c r="V1706" s="1">
        <f>Table8[[#This Row],[Cost]]*Table8[[#This Row],[Quantity]]</f>
        <v>218.86</v>
      </c>
      <c r="W1706" s="1">
        <f>Table8[[#This Row],[Total_Amount]]-Table8[[#This Row],[Total Cost]]</f>
        <v>-66.825700000000012</v>
      </c>
    </row>
    <row r="1707" spans="1:23" x14ac:dyDescent="0.25">
      <c r="A1707" t="s">
        <v>3023</v>
      </c>
      <c r="B1707" s="3">
        <v>45722</v>
      </c>
      <c r="C1707" t="s">
        <v>1329</v>
      </c>
      <c r="D1707" t="s">
        <v>1818</v>
      </c>
      <c r="E1707" t="s">
        <v>1904</v>
      </c>
      <c r="F1707" s="4">
        <f>IF(ISBLANK(Sales_Fact[[#This Row],[Quantity]]),MEDIAN(Sales_Fact[Quantity]),Sales_Fact[[#This Row],[Quantity]])</f>
        <v>3</v>
      </c>
      <c r="G1707" s="21">
        <f>IF(ISBLANK(Sales_Fact[[#This Row],[Unit_Price]]),MEDIAN(Sales_Fact[Unit_Price]),Sales_Fact[[#This Row],[Unit_Price]])</f>
        <v>962.98</v>
      </c>
      <c r="H1707" s="2">
        <f>IF(ISBLANK(Sales_Fact[[#This Row],[Discount]]),MEDIAN(Sales_Fact[Discount]),Sales_Fact[[#This Row],[Discount]])</f>
        <v>0.21</v>
      </c>
      <c r="I1707" t="s">
        <v>1868</v>
      </c>
      <c r="J1707" s="21">
        <f>Sales_Fact[[#This Row],[Quantity2]]*Sales_Fact[[#This Row],[Unit_Price3]]*(1-Sales_Fact[[#This Row],[Discount4]])</f>
        <v>2282.2626</v>
      </c>
      <c r="K1707" s="21">
        <f>Sales_Fact[[#This Row],[Quantity2]]*Sales_Fact[[#This Row],[Unit_Price3]]</f>
        <v>2888.94</v>
      </c>
      <c r="L1707" s="21">
        <f>Sales_Fact[[#This Row],[Gross Amount]]*Sales_Fact[[#This Row],[Discount4]]</f>
        <v>606.67740000000003</v>
      </c>
      <c r="M1707" s="1" t="str">
        <f>IF(Sales_Fact[[#This Row],[Total_Amount5]]&gt;1000,"High Value","Standard")</f>
        <v>High Value</v>
      </c>
      <c r="N1707" s="1" t="str">
        <f>_xlfn.XLOOKUP(D1707,Product_Dim!$A$2:$A$101,Product_Dim!$B$2:$B$101,"Not Found")</f>
        <v>Face Foundation Kit</v>
      </c>
      <c r="O1707" s="1" t="str">
        <f>_xlfn.XLOOKUP(D1707,Product_Dim!$A$2:$A$101,Product_Dim!$C$2:$C$101)</f>
        <v>Beauty</v>
      </c>
      <c r="P1707" s="1">
        <f>_xlfn.XLOOKUP(D1707,Product_Dim!$A$2:$A$101,Product_Dim!$H$2:$H$101)</f>
        <v>183.04</v>
      </c>
      <c r="Q1707" s="1" t="str">
        <f>_xlfn.XLOOKUP(C1707,'Customer_Dim'!$A$2:$A$501,'Customer_Dim'!$I$2:$I$501)</f>
        <v>Bronze</v>
      </c>
      <c r="R1707" s="1" t="str">
        <f>_xlfn.XLOOKUP(C1707,'Customer_Dim'!$A$2:$A$501,'Customer_Dim'!$D$2:$D$501)</f>
        <v>Male</v>
      </c>
      <c r="S1707" s="1" t="str">
        <f>_xlfn.XLOOKUP(C1707,'Customer_Dim'!$A$2:$A$501,'Customer_Dim'!$L$2:$L$501)</f>
        <v>Middle Age</v>
      </c>
      <c r="T1707" s="1" t="str">
        <f>_xlfn.XLOOKUP(E1707,Store_Dim!$A$2:$A$21,Store_Dim!$C$2:$C$21)</f>
        <v>East</v>
      </c>
      <c r="U1707" s="1" t="str">
        <f>_xlfn.XLOOKUP(E1707,Store_Dim!$A$2:$A$21,Store_Dim!$E$2:$E$21)</f>
        <v>Online</v>
      </c>
      <c r="V1707" s="21">
        <f>Table8[[#This Row],[Cost]]*Table8[[#This Row],[Quantity]]</f>
        <v>549.12</v>
      </c>
      <c r="W1707" s="21">
        <f>Table8[[#This Row],[Total_Amount]]-Table8[[#This Row],[Total Cost]]</f>
        <v>1733.1426000000001</v>
      </c>
    </row>
    <row r="1708" spans="1:23" hidden="1" x14ac:dyDescent="0.25">
      <c r="A1708" t="s">
        <v>2499</v>
      </c>
      <c r="B1708" s="3">
        <v>45772</v>
      </c>
      <c r="C1708" t="s">
        <v>1329</v>
      </c>
      <c r="D1708" t="s">
        <v>1776</v>
      </c>
      <c r="E1708" t="s">
        <v>1901</v>
      </c>
      <c r="F1708" s="4">
        <f>IF(ISBLANK(Sales_Fact[[#This Row],[Quantity]]),MEDIAN(Sales_Fact[Quantity]),Sales_Fact[[#This Row],[Quantity]])</f>
        <v>3</v>
      </c>
      <c r="G1708" s="1">
        <f>IF(ISBLANK(Sales_Fact[[#This Row],[Unit_Price]]),MEDIAN(Sales_Fact[Unit_Price]),Sales_Fact[[#This Row],[Unit_Price]])</f>
        <v>884.46</v>
      </c>
      <c r="H1708" s="2">
        <f>IF(ISBLANK(Sales_Fact[[#This Row],[Discount]]),MEDIAN(Sales_Fact[Discount]),Sales_Fact[[#This Row],[Discount]])</f>
        <v>0.25</v>
      </c>
      <c r="I1708" t="s">
        <v>1861</v>
      </c>
      <c r="J1708" s="1">
        <f>Sales_Fact[[#This Row],[Quantity2]]*Sales_Fact[[#This Row],[Unit_Price3]]*(1-Sales_Fact[[#This Row],[Discount4]])</f>
        <v>1990.0350000000001</v>
      </c>
      <c r="K1708" s="1">
        <f>Sales_Fact[[#This Row],[Quantity2]]*Sales_Fact[[#This Row],[Unit_Price3]]</f>
        <v>2653.38</v>
      </c>
      <c r="L1708" s="1">
        <f>Sales_Fact[[#This Row],[Gross Amount]]*Sales_Fact[[#This Row],[Discount4]]</f>
        <v>663.34500000000003</v>
      </c>
      <c r="M1708" s="1" t="str">
        <f>IF(Sales_Fact[[#This Row],[Total_Amount5]]&gt;1000,"High Value","Standard")</f>
        <v>High Value</v>
      </c>
      <c r="N1708" s="1" t="str">
        <f>_xlfn.XLOOKUP(D1708,Product_Dim!$A$2:$A$101,Product_Dim!$B$2:$B$101,"Not Found")</f>
        <v>Women's Ankle Boots</v>
      </c>
      <c r="O1708" s="1" t="str">
        <f>_xlfn.XLOOKUP(D1708,Product_Dim!$A$2:$A$101,Product_Dim!$C$2:$C$101)</f>
        <v>Clothing</v>
      </c>
      <c r="P1708" s="1">
        <f>_xlfn.XLOOKUP(D1708,Product_Dim!$A$2:$A$101,Product_Dim!$H$2:$H$101)</f>
        <v>158.13999999999999</v>
      </c>
      <c r="Q1708" s="1" t="str">
        <f>_xlfn.XLOOKUP(C1708,'Customer_Dim'!$A$2:$A$501,'Customer_Dim'!$I$2:$I$501)</f>
        <v>Bronze</v>
      </c>
      <c r="R1708" s="1" t="str">
        <f>_xlfn.XLOOKUP(C1708,'Customer_Dim'!$A$2:$A$501,'Customer_Dim'!$D$2:$D$501)</f>
        <v>Male</v>
      </c>
      <c r="S1708" s="1" t="str">
        <f>_xlfn.XLOOKUP(C1708,'Customer_Dim'!$A$2:$A$501,'Customer_Dim'!$L$2:$L$501)</f>
        <v>Middle Age</v>
      </c>
      <c r="T1708" s="1" t="str">
        <f>_xlfn.XLOOKUP(E1708,Store_Dim!$A$2:$A$21,Store_Dim!$C$2:$C$21)</f>
        <v>East</v>
      </c>
      <c r="U1708" s="1" t="str">
        <f>_xlfn.XLOOKUP(E1708,Store_Dim!$A$2:$A$21,Store_Dim!$E$2:$E$21)</f>
        <v>Online</v>
      </c>
      <c r="V1708" s="1">
        <f>Table8[[#This Row],[Cost]]*Table8[[#This Row],[Quantity]]</f>
        <v>474.41999999999996</v>
      </c>
      <c r="W1708" s="1">
        <f>Table8[[#This Row],[Total_Amount]]-Table8[[#This Row],[Total Cost]]</f>
        <v>1515.6150000000002</v>
      </c>
    </row>
    <row r="1709" spans="1:23" x14ac:dyDescent="0.25">
      <c r="A1709" t="s">
        <v>2896</v>
      </c>
      <c r="B1709" s="3">
        <v>45259</v>
      </c>
      <c r="C1709" t="s">
        <v>1332</v>
      </c>
      <c r="D1709" t="s">
        <v>1740</v>
      </c>
      <c r="E1709" t="s">
        <v>1901</v>
      </c>
      <c r="F1709" s="4">
        <f>IF(ISBLANK(Sales_Fact[[#This Row],[Quantity]]),MEDIAN(Sales_Fact[Quantity]),Sales_Fact[[#This Row],[Quantity]])</f>
        <v>4</v>
      </c>
      <c r="G1709" s="21">
        <f>IF(ISBLANK(Sales_Fact[[#This Row],[Unit_Price]]),MEDIAN(Sales_Fact[Unit_Price]),Sales_Fact[[#This Row],[Unit_Price]])</f>
        <v>359.71</v>
      </c>
      <c r="H1709" s="2">
        <f>IF(ISBLANK(Sales_Fact[[#This Row],[Discount]]),MEDIAN(Sales_Fact[Discount]),Sales_Fact[[#This Row],[Discount]])</f>
        <v>0.05</v>
      </c>
      <c r="I1709" t="s">
        <v>1864</v>
      </c>
      <c r="J1709" s="21">
        <f>Sales_Fact[[#This Row],[Quantity2]]*Sales_Fact[[#This Row],[Unit_Price3]]*(1-Sales_Fact[[#This Row],[Discount4]])</f>
        <v>1366.8979999999999</v>
      </c>
      <c r="K1709" s="21">
        <f>Sales_Fact[[#This Row],[Quantity2]]*Sales_Fact[[#This Row],[Unit_Price3]]</f>
        <v>1438.84</v>
      </c>
      <c r="L1709" s="21">
        <f>Sales_Fact[[#This Row],[Gross Amount]]*Sales_Fact[[#This Row],[Discount4]]</f>
        <v>71.941999999999993</v>
      </c>
      <c r="M1709" s="1" t="str">
        <f>IF(Sales_Fact[[#This Row],[Total_Amount5]]&gt;1000,"High Value","Standard")</f>
        <v>High Value</v>
      </c>
      <c r="N1709" s="1" t="str">
        <f>_xlfn.XLOOKUP(D1709,Product_Dim!$A$2:$A$101,Product_Dim!$B$2:$B$101,"Not Found")</f>
        <v>Organic Sunscreen Lotion</v>
      </c>
      <c r="O1709" s="1" t="str">
        <f>_xlfn.XLOOKUP(D1709,Product_Dim!$A$2:$A$101,Product_Dim!$C$2:$C$101)</f>
        <v>Beauty</v>
      </c>
      <c r="P1709" s="1">
        <f>_xlfn.XLOOKUP(D1709,Product_Dim!$A$2:$A$101,Product_Dim!$H$2:$H$101)</f>
        <v>266.86</v>
      </c>
      <c r="Q1709" s="1" t="str">
        <f>_xlfn.XLOOKUP(C1709,'Customer_Dim'!$A$2:$A$501,'Customer_Dim'!$I$2:$I$501)</f>
        <v>Platinum</v>
      </c>
      <c r="R1709" s="1" t="str">
        <f>_xlfn.XLOOKUP(C1709,'Customer_Dim'!$A$2:$A$501,'Customer_Dim'!$D$2:$D$501)</f>
        <v>Male</v>
      </c>
      <c r="S1709" s="1" t="str">
        <f>_xlfn.XLOOKUP(C1709,'Customer_Dim'!$A$2:$A$501,'Customer_Dim'!$L$2:$L$501)</f>
        <v>Young</v>
      </c>
      <c r="T1709" s="1" t="str">
        <f>_xlfn.XLOOKUP(E1709,Store_Dim!$A$2:$A$21,Store_Dim!$C$2:$C$21)</f>
        <v>East</v>
      </c>
      <c r="U1709" s="1" t="str">
        <f>_xlfn.XLOOKUP(E1709,Store_Dim!$A$2:$A$21,Store_Dim!$E$2:$E$21)</f>
        <v>Online</v>
      </c>
      <c r="V1709" s="21">
        <f>Table8[[#This Row],[Cost]]*Table8[[#This Row],[Quantity]]</f>
        <v>1067.44</v>
      </c>
      <c r="W1709" s="21">
        <f>Table8[[#This Row],[Total_Amount]]-Table8[[#This Row],[Total Cost]]</f>
        <v>299.45799999999986</v>
      </c>
    </row>
    <row r="1710" spans="1:23" hidden="1" x14ac:dyDescent="0.25">
      <c r="A1710" t="s">
        <v>3540</v>
      </c>
      <c r="B1710" s="3">
        <v>45532</v>
      </c>
      <c r="C1710" t="s">
        <v>1332</v>
      </c>
      <c r="D1710" t="s">
        <v>1830</v>
      </c>
      <c r="E1710" t="s">
        <v>1888</v>
      </c>
      <c r="F1710" s="4">
        <f>IF(ISBLANK(Sales_Fact[[#This Row],[Quantity]]),MEDIAN(Sales_Fact[Quantity]),Sales_Fact[[#This Row],[Quantity]])</f>
        <v>3</v>
      </c>
      <c r="G1710" s="1">
        <f>IF(ISBLANK(Sales_Fact[[#This Row],[Unit_Price]]),MEDIAN(Sales_Fact[Unit_Price]),Sales_Fact[[#This Row],[Unit_Price]])</f>
        <v>766.47</v>
      </c>
      <c r="H1710" s="2">
        <f>IF(ISBLANK(Sales_Fact[[#This Row],[Discount]]),MEDIAN(Sales_Fact[Discount]),Sales_Fact[[#This Row],[Discount]])</f>
        <v>0.18</v>
      </c>
      <c r="I1710" t="s">
        <v>1861</v>
      </c>
      <c r="J1710" s="1">
        <f>Sales_Fact[[#This Row],[Quantity2]]*Sales_Fact[[#This Row],[Unit_Price3]]*(1-Sales_Fact[[#This Row],[Discount4]])</f>
        <v>1885.5162</v>
      </c>
      <c r="K1710" s="1">
        <f>Sales_Fact[[#This Row],[Quantity2]]*Sales_Fact[[#This Row],[Unit_Price3]]</f>
        <v>2299.41</v>
      </c>
      <c r="L1710" s="1">
        <f>Sales_Fact[[#This Row],[Gross Amount]]*Sales_Fact[[#This Row],[Discount4]]</f>
        <v>413.89379999999994</v>
      </c>
      <c r="M1710" s="1" t="str">
        <f>IF(Sales_Fact[[#This Row],[Total_Amount5]]&gt;1000,"High Value","Standard")</f>
        <v>High Value</v>
      </c>
      <c r="N1710" s="1" t="str">
        <f>_xlfn.XLOOKUP(D1710,Product_Dim!$A$2:$A$101,Product_Dim!$B$2:$B$101,"Not Found")</f>
        <v>USB-C Laptop Charger</v>
      </c>
      <c r="O1710" s="1" t="str">
        <f>_xlfn.XLOOKUP(D1710,Product_Dim!$A$2:$A$101,Product_Dim!$C$2:$C$101)</f>
        <v>Electronics</v>
      </c>
      <c r="P1710" s="1">
        <f>_xlfn.XLOOKUP(D1710,Product_Dim!$A$2:$A$101,Product_Dim!$H$2:$H$101)</f>
        <v>377.52</v>
      </c>
      <c r="Q1710" s="1" t="str">
        <f>_xlfn.XLOOKUP(C1710,'Customer_Dim'!$A$2:$A$501,'Customer_Dim'!$I$2:$I$501)</f>
        <v>Platinum</v>
      </c>
      <c r="R1710" s="1" t="str">
        <f>_xlfn.XLOOKUP(C1710,'Customer_Dim'!$A$2:$A$501,'Customer_Dim'!$D$2:$D$501)</f>
        <v>Male</v>
      </c>
      <c r="S1710" s="1" t="str">
        <f>_xlfn.XLOOKUP(C1710,'Customer_Dim'!$A$2:$A$501,'Customer_Dim'!$L$2:$L$501)</f>
        <v>Young</v>
      </c>
      <c r="T1710" s="1" t="str">
        <f>_xlfn.XLOOKUP(E1710,Store_Dim!$A$2:$A$21,Store_Dim!$C$2:$C$21)</f>
        <v>North</v>
      </c>
      <c r="U1710" s="1" t="str">
        <f>_xlfn.XLOOKUP(E1710,Store_Dim!$A$2:$A$21,Store_Dim!$E$2:$E$21)</f>
        <v>Flagship</v>
      </c>
      <c r="V1710" s="1">
        <f>Table8[[#This Row],[Cost]]*Table8[[#This Row],[Quantity]]</f>
        <v>1132.56</v>
      </c>
      <c r="W1710" s="1">
        <f>Table8[[#This Row],[Total_Amount]]-Table8[[#This Row],[Total Cost]]</f>
        <v>752.95620000000008</v>
      </c>
    </row>
    <row r="1711" spans="1:23" x14ac:dyDescent="0.25">
      <c r="A1711" t="s">
        <v>2081</v>
      </c>
      <c r="B1711" s="3">
        <v>45290</v>
      </c>
      <c r="C1711" t="s">
        <v>1335</v>
      </c>
      <c r="D1711" t="s">
        <v>1731</v>
      </c>
      <c r="E1711" t="s">
        <v>1863</v>
      </c>
      <c r="F1711" s="4">
        <f>IF(ISBLANK(Sales_Fact[[#This Row],[Quantity]]),MEDIAN(Sales_Fact[Quantity]),Sales_Fact[[#This Row],[Quantity]])</f>
        <v>1</v>
      </c>
      <c r="G1711" s="21">
        <f>IF(ISBLANK(Sales_Fact[[#This Row],[Unit_Price]]),MEDIAN(Sales_Fact[Unit_Price]),Sales_Fact[[#This Row],[Unit_Price]])</f>
        <v>772.07</v>
      </c>
      <c r="H1711" s="2">
        <f>IF(ISBLANK(Sales_Fact[[#This Row],[Discount]]),MEDIAN(Sales_Fact[Discount]),Sales_Fact[[#This Row],[Discount]])</f>
        <v>0.26</v>
      </c>
      <c r="I1711" t="s">
        <v>1861</v>
      </c>
      <c r="J1711" s="21">
        <f>Sales_Fact[[#This Row],[Quantity2]]*Sales_Fact[[#This Row],[Unit_Price3]]*(1-Sales_Fact[[#This Row],[Discount4]])</f>
        <v>571.33180000000004</v>
      </c>
      <c r="K1711" s="21">
        <f>Sales_Fact[[#This Row],[Quantity2]]*Sales_Fact[[#This Row],[Unit_Price3]]</f>
        <v>772.07</v>
      </c>
      <c r="L1711" s="21">
        <f>Sales_Fact[[#This Row],[Gross Amount]]*Sales_Fact[[#This Row],[Discount4]]</f>
        <v>200.73820000000001</v>
      </c>
      <c r="M1711" s="1" t="str">
        <f>IF(Sales_Fact[[#This Row],[Total_Amount5]]&gt;1000,"High Value","Standard")</f>
        <v>Standard</v>
      </c>
      <c r="N1711" s="1" t="str">
        <f>_xlfn.XLOOKUP(D1711,Product_Dim!$A$2:$A$101,Product_Dim!$B$2:$B$101,"Not Found")</f>
        <v>Luxury Perfume Spray</v>
      </c>
      <c r="O1711" s="1" t="str">
        <f>_xlfn.XLOOKUP(D1711,Product_Dim!$A$2:$A$101,Product_Dim!$C$2:$C$101)</f>
        <v>Beauty</v>
      </c>
      <c r="P1711" s="1">
        <f>_xlfn.XLOOKUP(D1711,Product_Dim!$A$2:$A$101,Product_Dim!$H$2:$H$101)</f>
        <v>482.75</v>
      </c>
      <c r="Q1711" s="1" t="str">
        <f>_xlfn.XLOOKUP(C1711,'Customer_Dim'!$A$2:$A$501,'Customer_Dim'!$I$2:$I$501)</f>
        <v>Gold</v>
      </c>
      <c r="R1711" s="1" t="str">
        <f>_xlfn.XLOOKUP(C1711,'Customer_Dim'!$A$2:$A$501,'Customer_Dim'!$D$2:$D$501)</f>
        <v>Female</v>
      </c>
      <c r="S1711" s="1" t="str">
        <f>_xlfn.XLOOKUP(C1711,'Customer_Dim'!$A$2:$A$501,'Customer_Dim'!$L$2:$L$501)</f>
        <v>Young</v>
      </c>
      <c r="T1711" s="1" t="str">
        <f>_xlfn.XLOOKUP(E1711,Store_Dim!$A$2:$A$21,Store_Dim!$C$2:$C$21)</f>
        <v>North</v>
      </c>
      <c r="U1711" s="1" t="str">
        <f>_xlfn.XLOOKUP(E1711,Store_Dim!$A$2:$A$21,Store_Dim!$E$2:$E$21)</f>
        <v>Flagship</v>
      </c>
      <c r="V1711" s="21">
        <f>Table8[[#This Row],[Cost]]*Table8[[#This Row],[Quantity]]</f>
        <v>482.75</v>
      </c>
      <c r="W1711" s="21">
        <f>Table8[[#This Row],[Total_Amount]]-Table8[[#This Row],[Total Cost]]</f>
        <v>88.581800000000044</v>
      </c>
    </row>
    <row r="1712" spans="1:23" hidden="1" x14ac:dyDescent="0.25">
      <c r="A1712" t="s">
        <v>2020</v>
      </c>
      <c r="B1712" s="3">
        <v>45544</v>
      </c>
      <c r="C1712" t="s">
        <v>1335</v>
      </c>
      <c r="D1712" t="s">
        <v>1710</v>
      </c>
      <c r="E1712" t="s">
        <v>1870</v>
      </c>
      <c r="F1712" s="4">
        <f>IF(ISBLANK(Sales_Fact[[#This Row],[Quantity]]),MEDIAN(Sales_Fact[Quantity]),Sales_Fact[[#This Row],[Quantity]])</f>
        <v>3</v>
      </c>
      <c r="G1712" s="1">
        <f>IF(ISBLANK(Sales_Fact[[#This Row],[Unit_Price]]),MEDIAN(Sales_Fact[Unit_Price]),Sales_Fact[[#This Row],[Unit_Price]])</f>
        <v>108.31</v>
      </c>
      <c r="H1712" s="2">
        <f>IF(ISBLANK(Sales_Fact[[#This Row],[Discount]]),MEDIAN(Sales_Fact[Discount]),Sales_Fact[[#This Row],[Discount]])</f>
        <v>0.26</v>
      </c>
      <c r="I1712" t="s">
        <v>1868</v>
      </c>
      <c r="J1712" s="1">
        <f>Sales_Fact[[#This Row],[Quantity2]]*Sales_Fact[[#This Row],[Unit_Price3]]*(1-Sales_Fact[[#This Row],[Discount4]])</f>
        <v>240.44820000000001</v>
      </c>
      <c r="K1712" s="1">
        <f>Sales_Fact[[#This Row],[Quantity2]]*Sales_Fact[[#This Row],[Unit_Price3]]</f>
        <v>324.93</v>
      </c>
      <c r="L1712" s="1">
        <f>Sales_Fact[[#This Row],[Gross Amount]]*Sales_Fact[[#This Row],[Discount4]]</f>
        <v>84.481800000000007</v>
      </c>
      <c r="M1712" s="1" t="str">
        <f>IF(Sales_Fact[[#This Row],[Total_Amount5]]&gt;1000,"High Value","Standard")</f>
        <v>Standard</v>
      </c>
      <c r="N1712" s="1" t="str">
        <f>_xlfn.XLOOKUP(D1712,Product_Dim!$A$2:$A$101,Product_Dim!$B$2:$B$101,"Not Found")</f>
        <v>Men's Track Pants</v>
      </c>
      <c r="O1712" s="1" t="str">
        <f>_xlfn.XLOOKUP(D1712,Product_Dim!$A$2:$A$101,Product_Dim!$C$2:$C$101)</f>
        <v>Clothing</v>
      </c>
      <c r="P1712" s="1">
        <f>_xlfn.XLOOKUP(D1712,Product_Dim!$A$2:$A$101,Product_Dim!$H$2:$H$101)</f>
        <v>386.56</v>
      </c>
      <c r="Q1712" s="1" t="str">
        <f>_xlfn.XLOOKUP(C1712,'Customer_Dim'!$A$2:$A$501,'Customer_Dim'!$I$2:$I$501)</f>
        <v>Gold</v>
      </c>
      <c r="R1712" s="1" t="str">
        <f>_xlfn.XLOOKUP(C1712,'Customer_Dim'!$A$2:$A$501,'Customer_Dim'!$D$2:$D$501)</f>
        <v>Female</v>
      </c>
      <c r="S1712" s="1" t="str">
        <f>_xlfn.XLOOKUP(C1712,'Customer_Dim'!$A$2:$A$501,'Customer_Dim'!$L$2:$L$501)</f>
        <v>Young</v>
      </c>
      <c r="T1712" s="1" t="str">
        <f>_xlfn.XLOOKUP(E1712,Store_Dim!$A$2:$A$21,Store_Dim!$C$2:$C$21)</f>
        <v>North</v>
      </c>
      <c r="U1712" s="1" t="str">
        <f>_xlfn.XLOOKUP(E1712,Store_Dim!$A$2:$A$21,Store_Dim!$E$2:$E$21)</f>
        <v>Outlet</v>
      </c>
      <c r="V1712" s="1">
        <f>Table8[[#This Row],[Cost]]*Table8[[#This Row],[Quantity]]</f>
        <v>1159.68</v>
      </c>
      <c r="W1712" s="1">
        <f>Table8[[#This Row],[Total_Amount]]-Table8[[#This Row],[Total Cost]]</f>
        <v>-919.23180000000002</v>
      </c>
    </row>
    <row r="1713" spans="1:23" x14ac:dyDescent="0.25">
      <c r="A1713" t="s">
        <v>3151</v>
      </c>
      <c r="B1713" s="3">
        <v>45530</v>
      </c>
      <c r="C1713" t="s">
        <v>1335</v>
      </c>
      <c r="D1713" t="s">
        <v>1647</v>
      </c>
      <c r="E1713" t="s">
        <v>1874</v>
      </c>
      <c r="F1713" s="4">
        <f>IF(ISBLANK(Sales_Fact[[#This Row],[Quantity]]),MEDIAN(Sales_Fact[Quantity]),Sales_Fact[[#This Row],[Quantity]])</f>
        <v>1</v>
      </c>
      <c r="G1713" s="21">
        <f>IF(ISBLANK(Sales_Fact[[#This Row],[Unit_Price]]),MEDIAN(Sales_Fact[Unit_Price]),Sales_Fact[[#This Row],[Unit_Price]])</f>
        <v>502.53</v>
      </c>
      <c r="H1713" s="2">
        <f>IF(ISBLANK(Sales_Fact[[#This Row],[Discount]]),MEDIAN(Sales_Fact[Discount]),Sales_Fact[[#This Row],[Discount]])</f>
        <v>0</v>
      </c>
      <c r="I1713" t="s">
        <v>1864</v>
      </c>
      <c r="J1713" s="21">
        <f>Sales_Fact[[#This Row],[Quantity2]]*Sales_Fact[[#This Row],[Unit_Price3]]*(1-Sales_Fact[[#This Row],[Discount4]])</f>
        <v>502.53</v>
      </c>
      <c r="K1713" s="21">
        <f>Sales_Fact[[#This Row],[Quantity2]]*Sales_Fact[[#This Row],[Unit_Price3]]</f>
        <v>502.53</v>
      </c>
      <c r="L1713" s="21">
        <f>Sales_Fact[[#This Row],[Gross Amount]]*Sales_Fact[[#This Row],[Discount4]]</f>
        <v>0</v>
      </c>
      <c r="M1713" s="1" t="str">
        <f>IF(Sales_Fact[[#This Row],[Total_Amount5]]&gt;1000,"High Value","Standard")</f>
        <v>Standard</v>
      </c>
      <c r="N1713" s="1" t="str">
        <f>_xlfn.XLOOKUP(D1713,Product_Dim!$A$2:$A$101,Product_Dim!$B$2:$B$101,"Not Found")</f>
        <v>Vitamin C Face Serum</v>
      </c>
      <c r="O1713" s="1" t="str">
        <f>_xlfn.XLOOKUP(D1713,Product_Dim!$A$2:$A$101,Product_Dim!$C$2:$C$101)</f>
        <v>Beauty</v>
      </c>
      <c r="P1713" s="1">
        <f>_xlfn.XLOOKUP(D1713,Product_Dim!$A$2:$A$101,Product_Dim!$H$2:$H$101)</f>
        <v>283.83</v>
      </c>
      <c r="Q1713" s="1" t="str">
        <f>_xlfn.XLOOKUP(C1713,'Customer_Dim'!$A$2:$A$501,'Customer_Dim'!$I$2:$I$501)</f>
        <v>Gold</v>
      </c>
      <c r="R1713" s="1" t="str">
        <f>_xlfn.XLOOKUP(C1713,'Customer_Dim'!$A$2:$A$501,'Customer_Dim'!$D$2:$D$501)</f>
        <v>Female</v>
      </c>
      <c r="S1713" s="1" t="str">
        <f>_xlfn.XLOOKUP(C1713,'Customer_Dim'!$A$2:$A$501,'Customer_Dim'!$L$2:$L$501)</f>
        <v>Young</v>
      </c>
      <c r="T1713" s="1" t="str">
        <f>_xlfn.XLOOKUP(E1713,Store_Dim!$A$2:$A$21,Store_Dim!$C$2:$C$21)</f>
        <v>South</v>
      </c>
      <c r="U1713" s="1" t="str">
        <f>_xlfn.XLOOKUP(E1713,Store_Dim!$A$2:$A$21,Store_Dim!$E$2:$E$21)</f>
        <v>Online</v>
      </c>
      <c r="V1713" s="21">
        <f>Table8[[#This Row],[Cost]]*Table8[[#This Row],[Quantity]]</f>
        <v>283.83</v>
      </c>
      <c r="W1713" s="21">
        <f>Table8[[#This Row],[Total_Amount]]-Table8[[#This Row],[Total Cost]]</f>
        <v>218.7</v>
      </c>
    </row>
    <row r="1714" spans="1:23" x14ac:dyDescent="0.25">
      <c r="A1714" t="s">
        <v>3728</v>
      </c>
      <c r="B1714" s="3">
        <v>45853</v>
      </c>
      <c r="C1714" t="s">
        <v>1338</v>
      </c>
      <c r="D1714" t="s">
        <v>1800</v>
      </c>
      <c r="E1714" t="s">
        <v>1913</v>
      </c>
      <c r="F1714" s="4">
        <f>IF(ISBLANK(Sales_Fact[[#This Row],[Quantity]]),MEDIAN(Sales_Fact[Quantity]),Sales_Fact[[#This Row],[Quantity]])</f>
        <v>2</v>
      </c>
      <c r="G1714" s="21">
        <f>IF(ISBLANK(Sales_Fact[[#This Row],[Unit_Price]]),MEDIAN(Sales_Fact[Unit_Price]),Sales_Fact[[#This Row],[Unit_Price]])</f>
        <v>508.52</v>
      </c>
      <c r="H1714" s="2">
        <f>IF(ISBLANK(Sales_Fact[[#This Row],[Discount]]),MEDIAN(Sales_Fact[Discount]),Sales_Fact[[#This Row],[Discount]])</f>
        <v>0.11</v>
      </c>
      <c r="I1714" t="s">
        <v>1864</v>
      </c>
      <c r="J1714" s="21">
        <f>Sales_Fact[[#This Row],[Quantity2]]*Sales_Fact[[#This Row],[Unit_Price3]]*(1-Sales_Fact[[#This Row],[Discount4]])</f>
        <v>905.16559999999993</v>
      </c>
      <c r="K1714" s="21">
        <f>Sales_Fact[[#This Row],[Quantity2]]*Sales_Fact[[#This Row],[Unit_Price3]]</f>
        <v>1017.04</v>
      </c>
      <c r="L1714" s="21">
        <f>Sales_Fact[[#This Row],[Gross Amount]]*Sales_Fact[[#This Row],[Discount4]]</f>
        <v>111.87439999999999</v>
      </c>
      <c r="M1714" s="1" t="str">
        <f>IF(Sales_Fact[[#This Row],[Total_Amount5]]&gt;1000,"High Value","Standard")</f>
        <v>Standard</v>
      </c>
      <c r="N1714" s="1" t="str">
        <f>_xlfn.XLOOKUP(D1714,Product_Dim!$A$2:$A$101,Product_Dim!$B$2:$B$101,"Not Found")</f>
        <v>Hydrating Face Cleanser</v>
      </c>
      <c r="O1714" s="1" t="str">
        <f>_xlfn.XLOOKUP(D1714,Product_Dim!$A$2:$A$101,Product_Dim!$C$2:$C$101)</f>
        <v>Beauty</v>
      </c>
      <c r="P1714" s="1">
        <f>_xlfn.XLOOKUP(D1714,Product_Dim!$A$2:$A$101,Product_Dim!$H$2:$H$101)</f>
        <v>242.96499999999997</v>
      </c>
      <c r="Q1714" s="1" t="str">
        <f>_xlfn.XLOOKUP(C1714,'Customer_Dim'!$A$2:$A$501,'Customer_Dim'!$I$2:$I$501)</f>
        <v>Bronze</v>
      </c>
      <c r="R1714" s="1" t="str">
        <f>_xlfn.XLOOKUP(C1714,'Customer_Dim'!$A$2:$A$501,'Customer_Dim'!$D$2:$D$501)</f>
        <v>Female</v>
      </c>
      <c r="S1714" s="1" t="str">
        <f>_xlfn.XLOOKUP(C1714,'Customer_Dim'!$A$2:$A$501,'Customer_Dim'!$L$2:$L$501)</f>
        <v>Young</v>
      </c>
      <c r="T1714" s="1" t="str">
        <f>_xlfn.XLOOKUP(E1714,Store_Dim!$A$2:$A$21,Store_Dim!$C$2:$C$21)</f>
        <v>North</v>
      </c>
      <c r="U1714" s="1" t="str">
        <f>_xlfn.XLOOKUP(E1714,Store_Dim!$A$2:$A$21,Store_Dim!$E$2:$E$21)</f>
        <v>Online</v>
      </c>
      <c r="V1714" s="21">
        <f>Table8[[#This Row],[Cost]]*Table8[[#This Row],[Quantity]]</f>
        <v>485.92999999999995</v>
      </c>
      <c r="W1714" s="21">
        <f>Table8[[#This Row],[Total_Amount]]-Table8[[#This Row],[Total Cost]]</f>
        <v>419.23559999999998</v>
      </c>
    </row>
    <row r="1715" spans="1:23" hidden="1" x14ac:dyDescent="0.25">
      <c r="A1715" t="s">
        <v>3281</v>
      </c>
      <c r="B1715" s="3">
        <v>45243</v>
      </c>
      <c r="C1715" t="s">
        <v>1338</v>
      </c>
      <c r="D1715" t="s">
        <v>1556</v>
      </c>
      <c r="E1715" t="s">
        <v>1909</v>
      </c>
      <c r="F1715" s="4">
        <f>IF(ISBLANK(Sales_Fact[[#This Row],[Quantity]]),MEDIAN(Sales_Fact[Quantity]),Sales_Fact[[#This Row],[Quantity]])</f>
        <v>1</v>
      </c>
      <c r="G1715" s="1">
        <f>IF(ISBLANK(Sales_Fact[[#This Row],[Unit_Price]]),MEDIAN(Sales_Fact[Unit_Price]),Sales_Fact[[#This Row],[Unit_Price]])</f>
        <v>492</v>
      </c>
      <c r="H1715" s="2">
        <f>IF(ISBLANK(Sales_Fact[[#This Row],[Discount]]),MEDIAN(Sales_Fact[Discount]),Sales_Fact[[#This Row],[Discount]])</f>
        <v>0.26</v>
      </c>
      <c r="I1715" t="s">
        <v>1861</v>
      </c>
      <c r="J1715" s="1">
        <f>Sales_Fact[[#This Row],[Quantity2]]*Sales_Fact[[#This Row],[Unit_Price3]]*(1-Sales_Fact[[#This Row],[Discount4]])</f>
        <v>364.08</v>
      </c>
      <c r="K1715" s="1">
        <f>Sales_Fact[[#This Row],[Quantity2]]*Sales_Fact[[#This Row],[Unit_Price3]]</f>
        <v>492</v>
      </c>
      <c r="L1715" s="1">
        <f>Sales_Fact[[#This Row],[Gross Amount]]*Sales_Fact[[#This Row],[Discount4]]</f>
        <v>127.92</v>
      </c>
      <c r="M1715" s="1" t="str">
        <f>IF(Sales_Fact[[#This Row],[Total_Amount5]]&gt;1000,"High Value","Standard")</f>
        <v>Standard</v>
      </c>
      <c r="N1715" s="1" t="str">
        <f>_xlfn.XLOOKUP(D1715,Product_Dim!$A$2:$A$101,Product_Dim!$B$2:$B$101,"Not Found")</f>
        <v>Women's Casual Hoodie</v>
      </c>
      <c r="O1715" s="1" t="str">
        <f>_xlfn.XLOOKUP(D1715,Product_Dim!$A$2:$A$101,Product_Dim!$C$2:$C$101)</f>
        <v>Clothing</v>
      </c>
      <c r="P1715" s="1">
        <f>_xlfn.XLOOKUP(D1715,Product_Dim!$A$2:$A$101,Product_Dim!$H$2:$H$101)</f>
        <v>242.96499999999997</v>
      </c>
      <c r="Q1715" s="1" t="str">
        <f>_xlfn.XLOOKUP(C1715,'Customer_Dim'!$A$2:$A$501,'Customer_Dim'!$I$2:$I$501)</f>
        <v>Bronze</v>
      </c>
      <c r="R1715" s="1" t="str">
        <f>_xlfn.XLOOKUP(C1715,'Customer_Dim'!$A$2:$A$501,'Customer_Dim'!$D$2:$D$501)</f>
        <v>Female</v>
      </c>
      <c r="S1715" s="1" t="str">
        <f>_xlfn.XLOOKUP(C1715,'Customer_Dim'!$A$2:$A$501,'Customer_Dim'!$L$2:$L$501)</f>
        <v>Young</v>
      </c>
      <c r="T1715" s="1" t="str">
        <f>_xlfn.XLOOKUP(E1715,Store_Dim!$A$2:$A$21,Store_Dim!$C$2:$C$21)</f>
        <v>South</v>
      </c>
      <c r="U1715" s="1" t="str">
        <f>_xlfn.XLOOKUP(E1715,Store_Dim!$A$2:$A$21,Store_Dim!$E$2:$E$21)</f>
        <v>Outlet</v>
      </c>
      <c r="V1715" s="1">
        <f>Table8[[#This Row],[Cost]]*Table8[[#This Row],[Quantity]]</f>
        <v>242.96499999999997</v>
      </c>
      <c r="W1715" s="1">
        <f>Table8[[#This Row],[Total_Amount]]-Table8[[#This Row],[Total Cost]]</f>
        <v>121.11500000000001</v>
      </c>
    </row>
    <row r="1716" spans="1:23" hidden="1" x14ac:dyDescent="0.25">
      <c r="A1716" t="s">
        <v>2713</v>
      </c>
      <c r="B1716" s="3">
        <v>45877</v>
      </c>
      <c r="C1716" t="s">
        <v>1338</v>
      </c>
      <c r="D1716" t="s">
        <v>1662</v>
      </c>
      <c r="E1716" t="s">
        <v>1888</v>
      </c>
      <c r="F1716" s="4">
        <f>IF(ISBLANK(Sales_Fact[[#This Row],[Quantity]]),MEDIAN(Sales_Fact[Quantity]),Sales_Fact[[#This Row],[Quantity]])</f>
        <v>4</v>
      </c>
      <c r="G1716" s="1">
        <f>IF(ISBLANK(Sales_Fact[[#This Row],[Unit_Price]]),MEDIAN(Sales_Fact[Unit_Price]),Sales_Fact[[#This Row],[Unit_Price]])</f>
        <v>746.36</v>
      </c>
      <c r="H1716" s="2">
        <f>IF(ISBLANK(Sales_Fact[[#This Row],[Discount]]),MEDIAN(Sales_Fact[Discount]),Sales_Fact[[#This Row],[Discount]])</f>
        <v>0.02</v>
      </c>
      <c r="I1716" t="s">
        <v>1861</v>
      </c>
      <c r="J1716" s="1">
        <f>Sales_Fact[[#This Row],[Quantity2]]*Sales_Fact[[#This Row],[Unit_Price3]]*(1-Sales_Fact[[#This Row],[Discount4]])</f>
        <v>2925.7312000000002</v>
      </c>
      <c r="K1716" s="1">
        <f>Sales_Fact[[#This Row],[Quantity2]]*Sales_Fact[[#This Row],[Unit_Price3]]</f>
        <v>2985.44</v>
      </c>
      <c r="L1716" s="1">
        <f>Sales_Fact[[#This Row],[Gross Amount]]*Sales_Fact[[#This Row],[Discount4]]</f>
        <v>59.708800000000004</v>
      </c>
      <c r="M1716" s="1" t="str">
        <f>IF(Sales_Fact[[#This Row],[Total_Amount5]]&gt;1000,"High Value","Standard")</f>
        <v>High Value</v>
      </c>
      <c r="N1716" s="1" t="str">
        <f>_xlfn.XLOOKUP(D1716,Product_Dim!$A$2:$A$101,Product_Dim!$B$2:$B$101,"Not Found")</f>
        <v>Men's Casual Sneakers</v>
      </c>
      <c r="O1716" s="1" t="str">
        <f>_xlfn.XLOOKUP(D1716,Product_Dim!$A$2:$A$101,Product_Dim!$C$2:$C$101)</f>
        <v>Clothing</v>
      </c>
      <c r="P1716" s="1">
        <f>_xlfn.XLOOKUP(D1716,Product_Dim!$A$2:$A$101,Product_Dim!$H$2:$H$101)</f>
        <v>353.47</v>
      </c>
      <c r="Q1716" s="1" t="str">
        <f>_xlfn.XLOOKUP(C1716,'Customer_Dim'!$A$2:$A$501,'Customer_Dim'!$I$2:$I$501)</f>
        <v>Bronze</v>
      </c>
      <c r="R1716" s="1" t="str">
        <f>_xlfn.XLOOKUP(C1716,'Customer_Dim'!$A$2:$A$501,'Customer_Dim'!$D$2:$D$501)</f>
        <v>Female</v>
      </c>
      <c r="S1716" s="1" t="str">
        <f>_xlfn.XLOOKUP(C1716,'Customer_Dim'!$A$2:$A$501,'Customer_Dim'!$L$2:$L$501)</f>
        <v>Young</v>
      </c>
      <c r="T1716" s="1" t="str">
        <f>_xlfn.XLOOKUP(E1716,Store_Dim!$A$2:$A$21,Store_Dim!$C$2:$C$21)</f>
        <v>North</v>
      </c>
      <c r="U1716" s="1" t="str">
        <f>_xlfn.XLOOKUP(E1716,Store_Dim!$A$2:$A$21,Store_Dim!$E$2:$E$21)</f>
        <v>Flagship</v>
      </c>
      <c r="V1716" s="1">
        <f>Table8[[#This Row],[Cost]]*Table8[[#This Row],[Quantity]]</f>
        <v>1413.88</v>
      </c>
      <c r="W1716" s="1">
        <f>Table8[[#This Row],[Total_Amount]]-Table8[[#This Row],[Total Cost]]</f>
        <v>1511.8512000000001</v>
      </c>
    </row>
    <row r="1717" spans="1:23" x14ac:dyDescent="0.25">
      <c r="A1717" t="s">
        <v>3088</v>
      </c>
      <c r="B1717" s="3">
        <v>45313</v>
      </c>
      <c r="C1717" t="s">
        <v>1338</v>
      </c>
      <c r="D1717" t="s">
        <v>1749</v>
      </c>
      <c r="E1717" t="s">
        <v>1909</v>
      </c>
      <c r="F1717" s="4">
        <f>IF(ISBLANK(Sales_Fact[[#This Row],[Quantity]]),MEDIAN(Sales_Fact[Quantity]),Sales_Fact[[#This Row],[Quantity]])</f>
        <v>1</v>
      </c>
      <c r="G1717" s="21">
        <f>IF(ISBLANK(Sales_Fact[[#This Row],[Unit_Price]]),MEDIAN(Sales_Fact[Unit_Price]),Sales_Fact[[#This Row],[Unit_Price]])</f>
        <v>120.83</v>
      </c>
      <c r="H1717" s="2">
        <f>IF(ISBLANK(Sales_Fact[[#This Row],[Discount]]),MEDIAN(Sales_Fact[Discount]),Sales_Fact[[#This Row],[Discount]])</f>
        <v>0.08</v>
      </c>
      <c r="I1717" t="s">
        <v>1868</v>
      </c>
      <c r="J1717" s="21">
        <f>Sales_Fact[[#This Row],[Quantity2]]*Sales_Fact[[#This Row],[Unit_Price3]]*(1-Sales_Fact[[#This Row],[Discount4]])</f>
        <v>111.1636</v>
      </c>
      <c r="K1717" s="21">
        <f>Sales_Fact[[#This Row],[Quantity2]]*Sales_Fact[[#This Row],[Unit_Price3]]</f>
        <v>120.83</v>
      </c>
      <c r="L1717" s="21">
        <f>Sales_Fact[[#This Row],[Gross Amount]]*Sales_Fact[[#This Row],[Discount4]]</f>
        <v>9.6663999999999994</v>
      </c>
      <c r="M1717" s="1" t="str">
        <f>IF(Sales_Fact[[#This Row],[Total_Amount5]]&gt;1000,"High Value","Standard")</f>
        <v>Standard</v>
      </c>
      <c r="N1717" s="1" t="str">
        <f>_xlfn.XLOOKUP(D1717,Product_Dim!$A$2:$A$101,Product_Dim!$B$2:$B$101,"Not Found")</f>
        <v>Women's Hair Dryer Brush</v>
      </c>
      <c r="O1717" s="1" t="str">
        <f>_xlfn.XLOOKUP(D1717,Product_Dim!$A$2:$A$101,Product_Dim!$C$2:$C$101)</f>
        <v>Beauty</v>
      </c>
      <c r="P1717" s="1">
        <f>_xlfn.XLOOKUP(D1717,Product_Dim!$A$2:$A$101,Product_Dim!$H$2:$H$101)</f>
        <v>340.39</v>
      </c>
      <c r="Q1717" s="1" t="str">
        <f>_xlfn.XLOOKUP(C1717,'Customer_Dim'!$A$2:$A$501,'Customer_Dim'!$I$2:$I$501)</f>
        <v>Bronze</v>
      </c>
      <c r="R1717" s="1" t="str">
        <f>_xlfn.XLOOKUP(C1717,'Customer_Dim'!$A$2:$A$501,'Customer_Dim'!$D$2:$D$501)</f>
        <v>Female</v>
      </c>
      <c r="S1717" s="1" t="str">
        <f>_xlfn.XLOOKUP(C1717,'Customer_Dim'!$A$2:$A$501,'Customer_Dim'!$L$2:$L$501)</f>
        <v>Young</v>
      </c>
      <c r="T1717" s="1" t="str">
        <f>_xlfn.XLOOKUP(E1717,Store_Dim!$A$2:$A$21,Store_Dim!$C$2:$C$21)</f>
        <v>South</v>
      </c>
      <c r="U1717" s="1" t="str">
        <f>_xlfn.XLOOKUP(E1717,Store_Dim!$A$2:$A$21,Store_Dim!$E$2:$E$21)</f>
        <v>Outlet</v>
      </c>
      <c r="V1717" s="21">
        <f>Table8[[#This Row],[Cost]]*Table8[[#This Row],[Quantity]]</f>
        <v>340.39</v>
      </c>
      <c r="W1717" s="21">
        <f>Table8[[#This Row],[Total_Amount]]-Table8[[#This Row],[Total Cost]]</f>
        <v>-229.22639999999998</v>
      </c>
    </row>
    <row r="1718" spans="1:23" x14ac:dyDescent="0.25">
      <c r="A1718" t="s">
        <v>2071</v>
      </c>
      <c r="B1718" s="3">
        <v>45354</v>
      </c>
      <c r="C1718" t="s">
        <v>1338</v>
      </c>
      <c r="D1718" t="s">
        <v>1740</v>
      </c>
      <c r="E1718" t="s">
        <v>1860</v>
      </c>
      <c r="F1718" s="4">
        <f>IF(ISBLANK(Sales_Fact[[#This Row],[Quantity]]),MEDIAN(Sales_Fact[Quantity]),Sales_Fact[[#This Row],[Quantity]])</f>
        <v>2</v>
      </c>
      <c r="G1718" s="21">
        <f>IF(ISBLANK(Sales_Fact[[#This Row],[Unit_Price]]),MEDIAN(Sales_Fact[Unit_Price]),Sales_Fact[[#This Row],[Unit_Price]])</f>
        <v>68.31</v>
      </c>
      <c r="H1718" s="2">
        <f>IF(ISBLANK(Sales_Fact[[#This Row],[Discount]]),MEDIAN(Sales_Fact[Discount]),Sales_Fact[[#This Row],[Discount]])</f>
        <v>0.28999999999999998</v>
      </c>
      <c r="I1718" t="s">
        <v>1868</v>
      </c>
      <c r="J1718" s="21">
        <f>Sales_Fact[[#This Row],[Quantity2]]*Sales_Fact[[#This Row],[Unit_Price3]]*(1-Sales_Fact[[#This Row],[Discount4]])</f>
        <v>97.000199999999992</v>
      </c>
      <c r="K1718" s="21">
        <f>Sales_Fact[[#This Row],[Quantity2]]*Sales_Fact[[#This Row],[Unit_Price3]]</f>
        <v>136.62</v>
      </c>
      <c r="L1718" s="21">
        <f>Sales_Fact[[#This Row],[Gross Amount]]*Sales_Fact[[#This Row],[Discount4]]</f>
        <v>39.619799999999998</v>
      </c>
      <c r="M1718" s="1" t="str">
        <f>IF(Sales_Fact[[#This Row],[Total_Amount5]]&gt;1000,"High Value","Standard")</f>
        <v>Standard</v>
      </c>
      <c r="N1718" s="1" t="str">
        <f>_xlfn.XLOOKUP(D1718,Product_Dim!$A$2:$A$101,Product_Dim!$B$2:$B$101,"Not Found")</f>
        <v>Organic Sunscreen Lotion</v>
      </c>
      <c r="O1718" s="1" t="str">
        <f>_xlfn.XLOOKUP(D1718,Product_Dim!$A$2:$A$101,Product_Dim!$C$2:$C$101)</f>
        <v>Beauty</v>
      </c>
      <c r="P1718" s="1">
        <f>_xlfn.XLOOKUP(D1718,Product_Dim!$A$2:$A$101,Product_Dim!$H$2:$H$101)</f>
        <v>266.86</v>
      </c>
      <c r="Q1718" s="1" t="str">
        <f>_xlfn.XLOOKUP(C1718,'Customer_Dim'!$A$2:$A$501,'Customer_Dim'!$I$2:$I$501)</f>
        <v>Bronze</v>
      </c>
      <c r="R1718" s="1" t="str">
        <f>_xlfn.XLOOKUP(C1718,'Customer_Dim'!$A$2:$A$501,'Customer_Dim'!$D$2:$D$501)</f>
        <v>Female</v>
      </c>
      <c r="S1718" s="1" t="str">
        <f>_xlfn.XLOOKUP(C1718,'Customer_Dim'!$A$2:$A$501,'Customer_Dim'!$L$2:$L$501)</f>
        <v>Young</v>
      </c>
      <c r="T1718" s="1" t="str">
        <f>_xlfn.XLOOKUP(E1718,Store_Dim!$A$2:$A$21,Store_Dim!$C$2:$C$21)</f>
        <v>North</v>
      </c>
      <c r="U1718" s="1" t="str">
        <f>_xlfn.XLOOKUP(E1718,Store_Dim!$A$2:$A$21,Store_Dim!$E$2:$E$21)</f>
        <v>Outlet</v>
      </c>
      <c r="V1718" s="21">
        <f>Table8[[#This Row],[Cost]]*Table8[[#This Row],[Quantity]]</f>
        <v>533.72</v>
      </c>
      <c r="W1718" s="21">
        <f>Table8[[#This Row],[Total_Amount]]-Table8[[#This Row],[Total Cost]]</f>
        <v>-436.71980000000002</v>
      </c>
    </row>
    <row r="1719" spans="1:23" hidden="1" x14ac:dyDescent="0.25">
      <c r="A1719" t="s">
        <v>2846</v>
      </c>
      <c r="B1719" s="3">
        <v>45639</v>
      </c>
      <c r="C1719" t="s">
        <v>1344</v>
      </c>
      <c r="D1719" t="s">
        <v>1785</v>
      </c>
      <c r="E1719" t="s">
        <v>1881</v>
      </c>
      <c r="F1719" s="4">
        <f>IF(ISBLANK(Sales_Fact[[#This Row],[Quantity]]),MEDIAN(Sales_Fact[Quantity]),Sales_Fact[[#This Row],[Quantity]])</f>
        <v>2</v>
      </c>
      <c r="G1719" s="1">
        <f>IF(ISBLANK(Sales_Fact[[#This Row],[Unit_Price]]),MEDIAN(Sales_Fact[Unit_Price]),Sales_Fact[[#This Row],[Unit_Price]])</f>
        <v>761.71</v>
      </c>
      <c r="H1719" s="2">
        <f>IF(ISBLANK(Sales_Fact[[#This Row],[Discount]]),MEDIAN(Sales_Fact[Discount]),Sales_Fact[[#This Row],[Discount]])</f>
        <v>0.02</v>
      </c>
      <c r="I1719" t="s">
        <v>1861</v>
      </c>
      <c r="J1719" s="1">
        <f>Sales_Fact[[#This Row],[Quantity2]]*Sales_Fact[[#This Row],[Unit_Price3]]*(1-Sales_Fact[[#This Row],[Discount4]])</f>
        <v>1492.9516000000001</v>
      </c>
      <c r="K1719" s="1">
        <f>Sales_Fact[[#This Row],[Quantity2]]*Sales_Fact[[#This Row],[Unit_Price3]]</f>
        <v>1523.42</v>
      </c>
      <c r="L1719" s="1">
        <f>Sales_Fact[[#This Row],[Gross Amount]]*Sales_Fact[[#This Row],[Discount4]]</f>
        <v>30.468400000000003</v>
      </c>
      <c r="M1719" s="1" t="str">
        <f>IF(Sales_Fact[[#This Row],[Total_Amount5]]&gt;1000,"High Value","Standard")</f>
        <v>High Value</v>
      </c>
      <c r="N1719" s="1" t="str">
        <f>_xlfn.XLOOKUP(D1719,Product_Dim!$A$2:$A$101,Product_Dim!$B$2:$B$101,"Not Found")</f>
        <v>Essential Oil Diffuser</v>
      </c>
      <c r="O1719" s="1" t="str">
        <f>_xlfn.XLOOKUP(D1719,Product_Dim!$A$2:$A$101,Product_Dim!$C$2:$C$101)</f>
        <v>Home</v>
      </c>
      <c r="P1719" s="1">
        <f>_xlfn.XLOOKUP(D1719,Product_Dim!$A$2:$A$101,Product_Dim!$H$2:$H$101)</f>
        <v>325.26</v>
      </c>
      <c r="Q1719" s="1" t="str">
        <f>_xlfn.XLOOKUP(C1719,'Customer_Dim'!$A$2:$A$501,'Customer_Dim'!$I$2:$I$501)</f>
        <v>Gold</v>
      </c>
      <c r="R1719" s="1" t="str">
        <f>_xlfn.XLOOKUP(C1719,'Customer_Dim'!$A$2:$A$501,'Customer_Dim'!$D$2:$D$501)</f>
        <v>Female</v>
      </c>
      <c r="S1719" s="1" t="str">
        <f>_xlfn.XLOOKUP(C1719,'Customer_Dim'!$A$2:$A$501,'Customer_Dim'!$L$2:$L$501)</f>
        <v>Middle Age</v>
      </c>
      <c r="T1719" s="1" t="str">
        <f>_xlfn.XLOOKUP(E1719,Store_Dim!$A$2:$A$21,Store_Dim!$C$2:$C$21)</f>
        <v>South</v>
      </c>
      <c r="U1719" s="1" t="str">
        <f>_xlfn.XLOOKUP(E1719,Store_Dim!$A$2:$A$21,Store_Dim!$E$2:$E$21)</f>
        <v>Outlet</v>
      </c>
      <c r="V1719" s="1">
        <f>Table8[[#This Row],[Cost]]*Table8[[#This Row],[Quantity]]</f>
        <v>650.52</v>
      </c>
      <c r="W1719" s="1">
        <f>Table8[[#This Row],[Total_Amount]]-Table8[[#This Row],[Total Cost]]</f>
        <v>842.43160000000012</v>
      </c>
    </row>
    <row r="1720" spans="1:23" hidden="1" x14ac:dyDescent="0.25">
      <c r="A1720" t="s">
        <v>2493</v>
      </c>
      <c r="B1720" s="3">
        <v>45583</v>
      </c>
      <c r="C1720" t="s">
        <v>1344</v>
      </c>
      <c r="D1720" t="s">
        <v>1812</v>
      </c>
      <c r="E1720" t="s">
        <v>1896</v>
      </c>
      <c r="F1720" s="4">
        <f>IF(ISBLANK(Sales_Fact[[#This Row],[Quantity]]),MEDIAN(Sales_Fact[Quantity]),Sales_Fact[[#This Row],[Quantity]])</f>
        <v>4</v>
      </c>
      <c r="G1720" s="1">
        <f>IF(ISBLANK(Sales_Fact[[#This Row],[Unit_Price]]),MEDIAN(Sales_Fact[Unit_Price]),Sales_Fact[[#This Row],[Unit_Price]])</f>
        <v>346.37</v>
      </c>
      <c r="H1720" s="2">
        <f>IF(ISBLANK(Sales_Fact[[#This Row],[Discount]]),MEDIAN(Sales_Fact[Discount]),Sales_Fact[[#This Row],[Discount]])</f>
        <v>0.18</v>
      </c>
      <c r="I1720" t="s">
        <v>1868</v>
      </c>
      <c r="J1720" s="1">
        <f>Sales_Fact[[#This Row],[Quantity2]]*Sales_Fact[[#This Row],[Unit_Price3]]*(1-Sales_Fact[[#This Row],[Discount4]])</f>
        <v>1136.0936000000002</v>
      </c>
      <c r="K1720" s="1">
        <f>Sales_Fact[[#This Row],[Quantity2]]*Sales_Fact[[#This Row],[Unit_Price3]]</f>
        <v>1385.48</v>
      </c>
      <c r="L1720" s="1">
        <f>Sales_Fact[[#This Row],[Gross Amount]]*Sales_Fact[[#This Row],[Discount4]]</f>
        <v>249.38639999999998</v>
      </c>
      <c r="M1720" s="1" t="str">
        <f>IF(Sales_Fact[[#This Row],[Total_Amount5]]&gt;1000,"High Value","Standard")</f>
        <v>High Value</v>
      </c>
      <c r="N1720" s="1" t="str">
        <f>_xlfn.XLOOKUP(D1720,Product_Dim!$A$2:$A$101,Product_Dim!$B$2:$B$101,"Not Found")</f>
        <v>LED Bedside Lamp</v>
      </c>
      <c r="O1720" s="1" t="str">
        <f>_xlfn.XLOOKUP(D1720,Product_Dim!$A$2:$A$101,Product_Dim!$C$2:$C$101)</f>
        <v>Home</v>
      </c>
      <c r="P1720" s="1">
        <f>_xlfn.XLOOKUP(D1720,Product_Dim!$A$2:$A$101,Product_Dim!$H$2:$H$101)</f>
        <v>371.38</v>
      </c>
      <c r="Q1720" s="1" t="str">
        <f>_xlfn.XLOOKUP(C1720,'Customer_Dim'!$A$2:$A$501,'Customer_Dim'!$I$2:$I$501)</f>
        <v>Gold</v>
      </c>
      <c r="R1720" s="1" t="str">
        <f>_xlfn.XLOOKUP(C1720,'Customer_Dim'!$A$2:$A$501,'Customer_Dim'!$D$2:$D$501)</f>
        <v>Female</v>
      </c>
      <c r="S1720" s="1" t="str">
        <f>_xlfn.XLOOKUP(C1720,'Customer_Dim'!$A$2:$A$501,'Customer_Dim'!$L$2:$L$501)</f>
        <v>Middle Age</v>
      </c>
      <c r="T1720" s="1" t="str">
        <f>_xlfn.XLOOKUP(E1720,Store_Dim!$A$2:$A$21,Store_Dim!$C$2:$C$21)</f>
        <v>East</v>
      </c>
      <c r="U1720" s="1" t="str">
        <f>_xlfn.XLOOKUP(E1720,Store_Dim!$A$2:$A$21,Store_Dim!$E$2:$E$21)</f>
        <v>Flagship</v>
      </c>
      <c r="V1720" s="1">
        <f>Table8[[#This Row],[Cost]]*Table8[[#This Row],[Quantity]]</f>
        <v>1485.52</v>
      </c>
      <c r="W1720" s="1">
        <f>Table8[[#This Row],[Total_Amount]]-Table8[[#This Row],[Total Cost]]</f>
        <v>-349.42639999999983</v>
      </c>
    </row>
    <row r="1721" spans="1:23" hidden="1" x14ac:dyDescent="0.25">
      <c r="A1721" t="s">
        <v>3789</v>
      </c>
      <c r="B1721" s="3">
        <v>45250</v>
      </c>
      <c r="C1721" t="s">
        <v>1347</v>
      </c>
      <c r="D1721" t="s">
        <v>1626</v>
      </c>
      <c r="E1721" t="s">
        <v>1866</v>
      </c>
      <c r="F1721" s="4">
        <f>IF(ISBLANK(Sales_Fact[[#This Row],[Quantity]]),MEDIAN(Sales_Fact[Quantity]),Sales_Fact[[#This Row],[Quantity]])</f>
        <v>1</v>
      </c>
      <c r="G1721" s="1">
        <f>IF(ISBLANK(Sales_Fact[[#This Row],[Unit_Price]]),MEDIAN(Sales_Fact[Unit_Price]),Sales_Fact[[#This Row],[Unit_Price]])</f>
        <v>846.3</v>
      </c>
      <c r="H1721" s="2">
        <f>IF(ISBLANK(Sales_Fact[[#This Row],[Discount]]),MEDIAN(Sales_Fact[Discount]),Sales_Fact[[#This Row],[Discount]])</f>
        <v>0.14000000000000001</v>
      </c>
      <c r="I1721" t="s">
        <v>1868</v>
      </c>
      <c r="J1721" s="1">
        <f>Sales_Fact[[#This Row],[Quantity2]]*Sales_Fact[[#This Row],[Unit_Price3]]*(1-Sales_Fact[[#This Row],[Discount4]])</f>
        <v>727.81799999999998</v>
      </c>
      <c r="K1721" s="1">
        <f>Sales_Fact[[#This Row],[Quantity2]]*Sales_Fact[[#This Row],[Unit_Price3]]</f>
        <v>846.3</v>
      </c>
      <c r="L1721" s="1">
        <f>Sales_Fact[[#This Row],[Gross Amount]]*Sales_Fact[[#This Row],[Discount4]]</f>
        <v>118.482</v>
      </c>
      <c r="M1721" s="1" t="str">
        <f>IF(Sales_Fact[[#This Row],[Total_Amount5]]&gt;1000,"High Value","Standard")</f>
        <v>Standard</v>
      </c>
      <c r="N1721" s="1" t="str">
        <f>_xlfn.XLOOKUP(D1721,Product_Dim!$A$2:$A$101,Product_Dim!$B$2:$B$101,"Not Found")</f>
        <v>Women's Scarf Set</v>
      </c>
      <c r="O1721" s="1" t="str">
        <f>_xlfn.XLOOKUP(D1721,Product_Dim!$A$2:$A$101,Product_Dim!$C$2:$C$101)</f>
        <v>Clothing</v>
      </c>
      <c r="P1721" s="1">
        <f>_xlfn.XLOOKUP(D1721,Product_Dim!$A$2:$A$101,Product_Dim!$H$2:$H$101)</f>
        <v>174.02</v>
      </c>
      <c r="Q1721" s="1" t="str">
        <f>_xlfn.XLOOKUP(C1721,'Customer_Dim'!$A$2:$A$501,'Customer_Dim'!$I$2:$I$501)</f>
        <v>Platinum</v>
      </c>
      <c r="R1721" s="1" t="str">
        <f>_xlfn.XLOOKUP(C1721,'Customer_Dim'!$A$2:$A$501,'Customer_Dim'!$D$2:$D$501)</f>
        <v>Male</v>
      </c>
      <c r="S1721" s="1" t="str">
        <f>_xlfn.XLOOKUP(C1721,'Customer_Dim'!$A$2:$A$501,'Customer_Dim'!$L$2:$L$501)</f>
        <v>Young</v>
      </c>
      <c r="T1721" s="1" t="str">
        <f>_xlfn.XLOOKUP(E1721,Store_Dim!$A$2:$A$21,Store_Dim!$C$2:$C$21)</f>
        <v>West</v>
      </c>
      <c r="U1721" s="1" t="str">
        <f>_xlfn.XLOOKUP(E1721,Store_Dim!$A$2:$A$21,Store_Dim!$E$2:$E$21)</f>
        <v>Online</v>
      </c>
      <c r="V1721" s="1">
        <f>Table8[[#This Row],[Cost]]*Table8[[#This Row],[Quantity]]</f>
        <v>174.02</v>
      </c>
      <c r="W1721" s="1">
        <f>Table8[[#This Row],[Total_Amount]]-Table8[[#This Row],[Total Cost]]</f>
        <v>553.798</v>
      </c>
    </row>
    <row r="1722" spans="1:23" hidden="1" x14ac:dyDescent="0.25">
      <c r="A1722" t="s">
        <v>2784</v>
      </c>
      <c r="B1722" s="3">
        <v>45294</v>
      </c>
      <c r="C1722" t="s">
        <v>1347</v>
      </c>
      <c r="D1722" t="s">
        <v>1839</v>
      </c>
      <c r="E1722" t="s">
        <v>1886</v>
      </c>
      <c r="F1722" s="4">
        <f>IF(ISBLANK(Sales_Fact[[#This Row],[Quantity]]),MEDIAN(Sales_Fact[Quantity]),Sales_Fact[[#This Row],[Quantity]])</f>
        <v>1</v>
      </c>
      <c r="G1722" s="1">
        <f>IF(ISBLANK(Sales_Fact[[#This Row],[Unit_Price]]),MEDIAN(Sales_Fact[Unit_Price]),Sales_Fact[[#This Row],[Unit_Price]])</f>
        <v>458.97</v>
      </c>
      <c r="H1722" s="2">
        <f>IF(ISBLANK(Sales_Fact[[#This Row],[Discount]]),MEDIAN(Sales_Fact[Discount]),Sales_Fact[[#This Row],[Discount]])</f>
        <v>0.1</v>
      </c>
      <c r="I1722" t="s">
        <v>1868</v>
      </c>
      <c r="J1722" s="1">
        <f>Sales_Fact[[#This Row],[Quantity2]]*Sales_Fact[[#This Row],[Unit_Price3]]*(1-Sales_Fact[[#This Row],[Discount4]])</f>
        <v>413.07300000000004</v>
      </c>
      <c r="K1722" s="1">
        <f>Sales_Fact[[#This Row],[Quantity2]]*Sales_Fact[[#This Row],[Unit_Price3]]</f>
        <v>458.97</v>
      </c>
      <c r="L1722" s="1">
        <f>Sales_Fact[[#This Row],[Gross Amount]]*Sales_Fact[[#This Row],[Discount4]]</f>
        <v>45.897000000000006</v>
      </c>
      <c r="M1722" s="1" t="str">
        <f>IF(Sales_Fact[[#This Row],[Total_Amount5]]&gt;1000,"High Value","Standard")</f>
        <v>Standard</v>
      </c>
      <c r="N1722" s="1" t="str">
        <f>_xlfn.XLOOKUP(D1722,Product_Dim!$A$2:$A$101,Product_Dim!$B$2:$B$101,"Not Found")</f>
        <v>Women's Formal Blazer</v>
      </c>
      <c r="O1722" s="1" t="str">
        <f>_xlfn.XLOOKUP(D1722,Product_Dim!$A$2:$A$101,Product_Dim!$C$2:$C$101)</f>
        <v>Clothing</v>
      </c>
      <c r="P1722" s="1">
        <f>_xlfn.XLOOKUP(D1722,Product_Dim!$A$2:$A$101,Product_Dim!$H$2:$H$101)</f>
        <v>358.47</v>
      </c>
      <c r="Q1722" s="1" t="str">
        <f>_xlfn.XLOOKUP(C1722,'Customer_Dim'!$A$2:$A$501,'Customer_Dim'!$I$2:$I$501)</f>
        <v>Platinum</v>
      </c>
      <c r="R1722" s="1" t="str">
        <f>_xlfn.XLOOKUP(C1722,'Customer_Dim'!$A$2:$A$501,'Customer_Dim'!$D$2:$D$501)</f>
        <v>Male</v>
      </c>
      <c r="S1722" s="1" t="str">
        <f>_xlfn.XLOOKUP(C1722,'Customer_Dim'!$A$2:$A$501,'Customer_Dim'!$L$2:$L$501)</f>
        <v>Young</v>
      </c>
      <c r="T1722" s="1" t="str">
        <f>_xlfn.XLOOKUP(E1722,Store_Dim!$A$2:$A$21,Store_Dim!$C$2:$C$21)</f>
        <v>West</v>
      </c>
      <c r="U1722" s="1" t="str">
        <f>_xlfn.XLOOKUP(E1722,Store_Dim!$A$2:$A$21,Store_Dim!$E$2:$E$21)</f>
        <v>Flagship</v>
      </c>
      <c r="V1722" s="1">
        <f>Table8[[#This Row],[Cost]]*Table8[[#This Row],[Quantity]]</f>
        <v>358.47</v>
      </c>
      <c r="W1722" s="1">
        <f>Table8[[#This Row],[Total_Amount]]-Table8[[#This Row],[Total Cost]]</f>
        <v>54.603000000000009</v>
      </c>
    </row>
    <row r="1723" spans="1:23" x14ac:dyDescent="0.25">
      <c r="A1723" t="s">
        <v>1922</v>
      </c>
      <c r="B1723" s="3">
        <v>45264</v>
      </c>
      <c r="C1723" t="s">
        <v>1347</v>
      </c>
      <c r="D1723" t="s">
        <v>1833</v>
      </c>
      <c r="E1723" t="s">
        <v>1860</v>
      </c>
      <c r="F1723" s="4">
        <f>IF(ISBLANK(Sales_Fact[[#This Row],[Quantity]]),MEDIAN(Sales_Fact[Quantity]),Sales_Fact[[#This Row],[Quantity]])</f>
        <v>2</v>
      </c>
      <c r="G1723" s="21">
        <f>IF(ISBLANK(Sales_Fact[[#This Row],[Unit_Price]]),MEDIAN(Sales_Fact[Unit_Price]),Sales_Fact[[#This Row],[Unit_Price]])</f>
        <v>536.61</v>
      </c>
      <c r="H1723" s="2">
        <f>IF(ISBLANK(Sales_Fact[[#This Row],[Discount]]),MEDIAN(Sales_Fact[Discount]),Sales_Fact[[#This Row],[Discount]])</f>
        <v>0.14000000000000001</v>
      </c>
      <c r="I1723" t="s">
        <v>1861</v>
      </c>
      <c r="J1723" s="21">
        <f>Sales_Fact[[#This Row],[Quantity2]]*Sales_Fact[[#This Row],[Unit_Price3]]*(1-Sales_Fact[[#This Row],[Discount4]])</f>
        <v>922.9692</v>
      </c>
      <c r="K1723" s="21">
        <f>Sales_Fact[[#This Row],[Quantity2]]*Sales_Fact[[#This Row],[Unit_Price3]]</f>
        <v>1073.22</v>
      </c>
      <c r="L1723" s="21">
        <f>Sales_Fact[[#This Row],[Gross Amount]]*Sales_Fact[[#This Row],[Discount4]]</f>
        <v>150.25080000000003</v>
      </c>
      <c r="M1723" s="1" t="str">
        <f>IF(Sales_Fact[[#This Row],[Total_Amount5]]&gt;1000,"High Value","Standard")</f>
        <v>Standard</v>
      </c>
      <c r="N1723" s="1" t="str">
        <f>_xlfn.XLOOKUP(D1723,Product_Dim!$A$2:$A$101,Product_Dim!$B$2:$B$101,"Not Found")</f>
        <v>Vitamin E Body Lotion</v>
      </c>
      <c r="O1723" s="1" t="str">
        <f>_xlfn.XLOOKUP(D1723,Product_Dim!$A$2:$A$101,Product_Dim!$C$2:$C$101)</f>
        <v>Beauty</v>
      </c>
      <c r="P1723" s="1">
        <f>_xlfn.XLOOKUP(D1723,Product_Dim!$A$2:$A$101,Product_Dim!$H$2:$H$101)</f>
        <v>358.47</v>
      </c>
      <c r="Q1723" s="1" t="str">
        <f>_xlfn.XLOOKUP(C1723,'Customer_Dim'!$A$2:$A$501,'Customer_Dim'!$I$2:$I$501)</f>
        <v>Platinum</v>
      </c>
      <c r="R1723" s="1" t="str">
        <f>_xlfn.XLOOKUP(C1723,'Customer_Dim'!$A$2:$A$501,'Customer_Dim'!$D$2:$D$501)</f>
        <v>Male</v>
      </c>
      <c r="S1723" s="1" t="str">
        <f>_xlfn.XLOOKUP(C1723,'Customer_Dim'!$A$2:$A$501,'Customer_Dim'!$L$2:$L$501)</f>
        <v>Young</v>
      </c>
      <c r="T1723" s="1" t="str">
        <f>_xlfn.XLOOKUP(E1723,Store_Dim!$A$2:$A$21,Store_Dim!$C$2:$C$21)</f>
        <v>North</v>
      </c>
      <c r="U1723" s="1" t="str">
        <f>_xlfn.XLOOKUP(E1723,Store_Dim!$A$2:$A$21,Store_Dim!$E$2:$E$21)</f>
        <v>Outlet</v>
      </c>
      <c r="V1723" s="21">
        <f>Table8[[#This Row],[Cost]]*Table8[[#This Row],[Quantity]]</f>
        <v>716.94</v>
      </c>
      <c r="W1723" s="21">
        <f>Table8[[#This Row],[Total_Amount]]-Table8[[#This Row],[Total Cost]]</f>
        <v>206.02919999999995</v>
      </c>
    </row>
    <row r="1724" spans="1:23" hidden="1" x14ac:dyDescent="0.25">
      <c r="A1724" t="s">
        <v>3199</v>
      </c>
      <c r="B1724" s="3">
        <v>45376</v>
      </c>
      <c r="C1724" t="s">
        <v>1350</v>
      </c>
      <c r="D1724" t="s">
        <v>1695</v>
      </c>
      <c r="E1724" t="s">
        <v>1870</v>
      </c>
      <c r="F1724" s="4">
        <f>IF(ISBLANK(Sales_Fact[[#This Row],[Quantity]]),MEDIAN(Sales_Fact[Quantity]),Sales_Fact[[#This Row],[Quantity]])</f>
        <v>3</v>
      </c>
      <c r="G1724" s="1">
        <f>IF(ISBLANK(Sales_Fact[[#This Row],[Unit_Price]]),MEDIAN(Sales_Fact[Unit_Price]),Sales_Fact[[#This Row],[Unit_Price]])</f>
        <v>130.41</v>
      </c>
      <c r="H1724" s="2">
        <f>IF(ISBLANK(Sales_Fact[[#This Row],[Discount]]),MEDIAN(Sales_Fact[Discount]),Sales_Fact[[#This Row],[Discount]])</f>
        <v>0.14000000000000001</v>
      </c>
      <c r="I1724" t="s">
        <v>1861</v>
      </c>
      <c r="J1724" s="1">
        <f>Sales_Fact[[#This Row],[Quantity2]]*Sales_Fact[[#This Row],[Unit_Price3]]*(1-Sales_Fact[[#This Row],[Discount4]])</f>
        <v>336.45780000000002</v>
      </c>
      <c r="K1724" s="1">
        <f>Sales_Fact[[#This Row],[Quantity2]]*Sales_Fact[[#This Row],[Unit_Price3]]</f>
        <v>391.23</v>
      </c>
      <c r="L1724" s="1">
        <f>Sales_Fact[[#This Row],[Gross Amount]]*Sales_Fact[[#This Row],[Discount4]]</f>
        <v>54.772200000000005</v>
      </c>
      <c r="M1724" s="1" t="str">
        <f>IF(Sales_Fact[[#This Row],[Total_Amount5]]&gt;1000,"High Value","Standard")</f>
        <v>Standard</v>
      </c>
      <c r="N1724" s="1" t="str">
        <f>_xlfn.XLOOKUP(D1724,Product_Dim!$A$2:$A$101,Product_Dim!$B$2:$B$101,"Not Found")</f>
        <v>Car Dashboard Phone Holder</v>
      </c>
      <c r="O1724" s="1" t="str">
        <f>_xlfn.XLOOKUP(D1724,Product_Dim!$A$2:$A$101,Product_Dim!$C$2:$C$101)</f>
        <v>Electronics</v>
      </c>
      <c r="P1724" s="1">
        <f>_xlfn.XLOOKUP(D1724,Product_Dim!$A$2:$A$101,Product_Dim!$H$2:$H$101)</f>
        <v>177.98</v>
      </c>
      <c r="Q1724" s="1" t="str">
        <f>_xlfn.XLOOKUP(C1724,'Customer_Dim'!$A$2:$A$501,'Customer_Dim'!$I$2:$I$501)</f>
        <v>Bronze</v>
      </c>
      <c r="R1724" s="1" t="str">
        <f>_xlfn.XLOOKUP(C1724,'Customer_Dim'!$A$2:$A$501,'Customer_Dim'!$D$2:$D$501)</f>
        <v>Male</v>
      </c>
      <c r="S1724" s="1" t="str">
        <f>_xlfn.XLOOKUP(C1724,'Customer_Dim'!$A$2:$A$501,'Customer_Dim'!$L$2:$L$501)</f>
        <v>Middle Age</v>
      </c>
      <c r="T1724" s="1" t="str">
        <f>_xlfn.XLOOKUP(E1724,Store_Dim!$A$2:$A$21,Store_Dim!$C$2:$C$21)</f>
        <v>North</v>
      </c>
      <c r="U1724" s="1" t="str">
        <f>_xlfn.XLOOKUP(E1724,Store_Dim!$A$2:$A$21,Store_Dim!$E$2:$E$21)</f>
        <v>Outlet</v>
      </c>
      <c r="V1724" s="1">
        <f>Table8[[#This Row],[Cost]]*Table8[[#This Row],[Quantity]]</f>
        <v>533.93999999999994</v>
      </c>
      <c r="W1724" s="1">
        <f>Table8[[#This Row],[Total_Amount]]-Table8[[#This Row],[Total Cost]]</f>
        <v>-197.48219999999992</v>
      </c>
    </row>
    <row r="1725" spans="1:23" hidden="1" x14ac:dyDescent="0.25">
      <c r="A1725" t="s">
        <v>3608</v>
      </c>
      <c r="B1725" s="3">
        <v>45624</v>
      </c>
      <c r="C1725" t="s">
        <v>1350</v>
      </c>
      <c r="D1725" t="s">
        <v>1548</v>
      </c>
      <c r="E1725" t="s">
        <v>1892</v>
      </c>
      <c r="F1725" s="4">
        <f>IF(ISBLANK(Sales_Fact[[#This Row],[Quantity]]),MEDIAN(Sales_Fact[Quantity]),Sales_Fact[[#This Row],[Quantity]])</f>
        <v>4</v>
      </c>
      <c r="G1725" s="1">
        <f>IF(ISBLANK(Sales_Fact[[#This Row],[Unit_Price]]),MEDIAN(Sales_Fact[Unit_Price]),Sales_Fact[[#This Row],[Unit_Price]])</f>
        <v>706.67</v>
      </c>
      <c r="H1725" s="2">
        <f>IF(ISBLANK(Sales_Fact[[#This Row],[Discount]]),MEDIAN(Sales_Fact[Discount]),Sales_Fact[[#This Row],[Discount]])</f>
        <v>0.01</v>
      </c>
      <c r="I1725" t="s">
        <v>1864</v>
      </c>
      <c r="J1725" s="1">
        <f>Sales_Fact[[#This Row],[Quantity2]]*Sales_Fact[[#This Row],[Unit_Price3]]*(1-Sales_Fact[[#This Row],[Discount4]])</f>
        <v>2798.4132</v>
      </c>
      <c r="K1725" s="1">
        <f>Sales_Fact[[#This Row],[Quantity2]]*Sales_Fact[[#This Row],[Unit_Price3]]</f>
        <v>2826.68</v>
      </c>
      <c r="L1725" s="1">
        <f>Sales_Fact[[#This Row],[Gross Amount]]*Sales_Fact[[#This Row],[Discount4]]</f>
        <v>28.2668</v>
      </c>
      <c r="M1725" s="1" t="str">
        <f>IF(Sales_Fact[[#This Row],[Total_Amount5]]&gt;1000,"High Value","Standard")</f>
        <v>High Value</v>
      </c>
      <c r="N1725" s="1" t="str">
        <f>_xlfn.XLOOKUP(D1725,Product_Dim!$A$2:$A$101,Product_Dim!$B$2:$B$101,"Not Found")</f>
        <v>Brother Laser Printer</v>
      </c>
      <c r="O1725" s="1" t="str">
        <f>_xlfn.XLOOKUP(D1725,Product_Dim!$A$2:$A$101,Product_Dim!$C$2:$C$101)</f>
        <v>Electronics</v>
      </c>
      <c r="P1725" s="1">
        <f>_xlfn.XLOOKUP(D1725,Product_Dim!$A$2:$A$101,Product_Dim!$H$2:$H$101)</f>
        <v>112.42</v>
      </c>
      <c r="Q1725" s="1" t="str">
        <f>_xlfn.XLOOKUP(C1725,'Customer_Dim'!$A$2:$A$501,'Customer_Dim'!$I$2:$I$501)</f>
        <v>Bronze</v>
      </c>
      <c r="R1725" s="1" t="str">
        <f>_xlfn.XLOOKUP(C1725,'Customer_Dim'!$A$2:$A$501,'Customer_Dim'!$D$2:$D$501)</f>
        <v>Male</v>
      </c>
      <c r="S1725" s="1" t="str">
        <f>_xlfn.XLOOKUP(C1725,'Customer_Dim'!$A$2:$A$501,'Customer_Dim'!$L$2:$L$501)</f>
        <v>Middle Age</v>
      </c>
      <c r="T1725" s="1" t="str">
        <f>_xlfn.XLOOKUP(E1725,Store_Dim!$A$2:$A$21,Store_Dim!$C$2:$C$21)</f>
        <v>East</v>
      </c>
      <c r="U1725" s="1" t="str">
        <f>_xlfn.XLOOKUP(E1725,Store_Dim!$A$2:$A$21,Store_Dim!$E$2:$E$21)</f>
        <v>Online</v>
      </c>
      <c r="V1725" s="1">
        <f>Table8[[#This Row],[Cost]]*Table8[[#This Row],[Quantity]]</f>
        <v>449.68</v>
      </c>
      <c r="W1725" s="1">
        <f>Table8[[#This Row],[Total_Amount]]-Table8[[#This Row],[Total Cost]]</f>
        <v>2348.7332000000001</v>
      </c>
    </row>
    <row r="1726" spans="1:23" x14ac:dyDescent="0.25">
      <c r="A1726" t="s">
        <v>3033</v>
      </c>
      <c r="B1726" s="3">
        <v>45821</v>
      </c>
      <c r="C1726" t="s">
        <v>1350</v>
      </c>
      <c r="D1726" t="s">
        <v>1918</v>
      </c>
      <c r="E1726" t="s">
        <v>1896</v>
      </c>
      <c r="F1726" s="4">
        <f>IF(ISBLANK(Sales_Fact[[#This Row],[Quantity]]),MEDIAN(Sales_Fact[Quantity]),Sales_Fact[[#This Row],[Quantity]])</f>
        <v>3</v>
      </c>
      <c r="G1726" s="21">
        <f>IF(ISBLANK(Sales_Fact[[#This Row],[Unit_Price]]),MEDIAN(Sales_Fact[Unit_Price]),Sales_Fact[[#This Row],[Unit_Price]])</f>
        <v>523.45000000000005</v>
      </c>
      <c r="H1726" s="2">
        <f>IF(ISBLANK(Sales_Fact[[#This Row],[Discount]]),MEDIAN(Sales_Fact[Discount]),Sales_Fact[[#This Row],[Discount]])</f>
        <v>0.17</v>
      </c>
      <c r="I1726" t="s">
        <v>1868</v>
      </c>
      <c r="J1726" s="21">
        <f>Sales_Fact[[#This Row],[Quantity2]]*Sales_Fact[[#This Row],[Unit_Price3]]*(1-Sales_Fact[[#This Row],[Discount4]])</f>
        <v>1303.3905</v>
      </c>
      <c r="K1726" s="21">
        <f>Sales_Fact[[#This Row],[Quantity2]]*Sales_Fact[[#This Row],[Unit_Price3]]</f>
        <v>1570.3500000000001</v>
      </c>
      <c r="L1726" s="21">
        <f>Sales_Fact[[#This Row],[Gross Amount]]*Sales_Fact[[#This Row],[Discount4]]</f>
        <v>266.95950000000005</v>
      </c>
      <c r="M1726" s="1" t="str">
        <f>IF(Sales_Fact[[#This Row],[Total_Amount5]]&gt;1000,"High Value","Standard")</f>
        <v>High Value</v>
      </c>
      <c r="N1726" s="1" t="str">
        <f>_xlfn.XLOOKUP(D1726,Product_Dim!$A$2:$A$101,Product_Dim!$B$2:$B$101,"Not Found")</f>
        <v>Beard Grooming Kit</v>
      </c>
      <c r="O1726" s="1" t="str">
        <f>_xlfn.XLOOKUP(D1726,Product_Dim!$A$2:$A$101,Product_Dim!$C$2:$C$101)</f>
        <v>Beauty</v>
      </c>
      <c r="P1726" s="1">
        <f>_xlfn.XLOOKUP(D1726,Product_Dim!$A$2:$A$101,Product_Dim!$H$2:$H$101)</f>
        <v>337.42</v>
      </c>
      <c r="Q1726" s="1" t="str">
        <f>_xlfn.XLOOKUP(C1726,'Customer_Dim'!$A$2:$A$501,'Customer_Dim'!$I$2:$I$501)</f>
        <v>Bronze</v>
      </c>
      <c r="R1726" s="1" t="str">
        <f>_xlfn.XLOOKUP(C1726,'Customer_Dim'!$A$2:$A$501,'Customer_Dim'!$D$2:$D$501)</f>
        <v>Male</v>
      </c>
      <c r="S1726" s="1" t="str">
        <f>_xlfn.XLOOKUP(C1726,'Customer_Dim'!$A$2:$A$501,'Customer_Dim'!$L$2:$L$501)</f>
        <v>Middle Age</v>
      </c>
      <c r="T1726" s="1" t="str">
        <f>_xlfn.XLOOKUP(E1726,Store_Dim!$A$2:$A$21,Store_Dim!$C$2:$C$21)</f>
        <v>East</v>
      </c>
      <c r="U1726" s="1" t="str">
        <f>_xlfn.XLOOKUP(E1726,Store_Dim!$A$2:$A$21,Store_Dim!$E$2:$E$21)</f>
        <v>Flagship</v>
      </c>
      <c r="V1726" s="21">
        <f>Table8[[#This Row],[Cost]]*Table8[[#This Row],[Quantity]]</f>
        <v>1012.26</v>
      </c>
      <c r="W1726" s="21">
        <f>Table8[[#This Row],[Total_Amount]]-Table8[[#This Row],[Total Cost]]</f>
        <v>291.13049999999998</v>
      </c>
    </row>
    <row r="1727" spans="1:23" hidden="1" x14ac:dyDescent="0.25">
      <c r="A1727" t="s">
        <v>3038</v>
      </c>
      <c r="B1727" s="3">
        <v>45352</v>
      </c>
      <c r="C1727" t="s">
        <v>1350</v>
      </c>
      <c r="D1727" t="s">
        <v>1665</v>
      </c>
      <c r="E1727" t="s">
        <v>1881</v>
      </c>
      <c r="F1727" s="4">
        <f>IF(ISBLANK(Sales_Fact[[#This Row],[Quantity]]),MEDIAN(Sales_Fact[Quantity]),Sales_Fact[[#This Row],[Quantity]])</f>
        <v>3</v>
      </c>
      <c r="G1727" s="1">
        <f>IF(ISBLANK(Sales_Fact[[#This Row],[Unit_Price]]),MEDIAN(Sales_Fact[Unit_Price]),Sales_Fact[[#This Row],[Unit_Price]])</f>
        <v>482.2</v>
      </c>
      <c r="H1727" s="2">
        <f>IF(ISBLANK(Sales_Fact[[#This Row],[Discount]]),MEDIAN(Sales_Fact[Discount]),Sales_Fact[[#This Row],[Discount]])</f>
        <v>0.23</v>
      </c>
      <c r="I1727" t="s">
        <v>1868</v>
      </c>
      <c r="J1727" s="1">
        <f>Sales_Fact[[#This Row],[Quantity2]]*Sales_Fact[[#This Row],[Unit_Price3]]*(1-Sales_Fact[[#This Row],[Discount4]])</f>
        <v>1113.8820000000001</v>
      </c>
      <c r="K1727" s="1">
        <f>Sales_Fact[[#This Row],[Quantity2]]*Sales_Fact[[#This Row],[Unit_Price3]]</f>
        <v>1446.6</v>
      </c>
      <c r="L1727" s="1">
        <f>Sales_Fact[[#This Row],[Gross Amount]]*Sales_Fact[[#This Row],[Discount4]]</f>
        <v>332.71800000000002</v>
      </c>
      <c r="M1727" s="1" t="str">
        <f>IF(Sales_Fact[[#This Row],[Total_Amount5]]&gt;1000,"High Value","Standard")</f>
        <v>High Value</v>
      </c>
      <c r="N1727" s="1" t="str">
        <f>_xlfn.XLOOKUP(D1727,Product_Dim!$A$2:$A$101,Product_Dim!$B$2:$B$101,"Not Found")</f>
        <v>Sports Water Hydration Pack</v>
      </c>
      <c r="O1727" s="1" t="str">
        <f>_xlfn.XLOOKUP(D1727,Product_Dim!$A$2:$A$101,Product_Dim!$C$2:$C$101)</f>
        <v>Sports</v>
      </c>
      <c r="P1727" s="1">
        <f>_xlfn.XLOOKUP(D1727,Product_Dim!$A$2:$A$101,Product_Dim!$H$2:$H$101)</f>
        <v>135.61000000000001</v>
      </c>
      <c r="Q1727" s="1" t="str">
        <f>_xlfn.XLOOKUP(C1727,'Customer_Dim'!$A$2:$A$501,'Customer_Dim'!$I$2:$I$501)</f>
        <v>Bronze</v>
      </c>
      <c r="R1727" s="1" t="str">
        <f>_xlfn.XLOOKUP(C1727,'Customer_Dim'!$A$2:$A$501,'Customer_Dim'!$D$2:$D$501)</f>
        <v>Male</v>
      </c>
      <c r="S1727" s="1" t="str">
        <f>_xlfn.XLOOKUP(C1727,'Customer_Dim'!$A$2:$A$501,'Customer_Dim'!$L$2:$L$501)</f>
        <v>Middle Age</v>
      </c>
      <c r="T1727" s="1" t="str">
        <f>_xlfn.XLOOKUP(E1727,Store_Dim!$A$2:$A$21,Store_Dim!$C$2:$C$21)</f>
        <v>South</v>
      </c>
      <c r="U1727" s="1" t="str">
        <f>_xlfn.XLOOKUP(E1727,Store_Dim!$A$2:$A$21,Store_Dim!$E$2:$E$21)</f>
        <v>Outlet</v>
      </c>
      <c r="V1727" s="1">
        <f>Table8[[#This Row],[Cost]]*Table8[[#This Row],[Quantity]]</f>
        <v>406.83000000000004</v>
      </c>
      <c r="W1727" s="1">
        <f>Table8[[#This Row],[Total_Amount]]-Table8[[#This Row],[Total Cost]]</f>
        <v>707.05200000000002</v>
      </c>
    </row>
    <row r="1728" spans="1:23" x14ac:dyDescent="0.25">
      <c r="A1728" t="s">
        <v>3603</v>
      </c>
      <c r="B1728" s="3">
        <v>45823</v>
      </c>
      <c r="C1728" t="s">
        <v>1353</v>
      </c>
      <c r="D1728" t="s">
        <v>1588</v>
      </c>
      <c r="E1728" t="s">
        <v>1883</v>
      </c>
      <c r="F1728" s="4">
        <f>IF(ISBLANK(Sales_Fact[[#This Row],[Quantity]]),MEDIAN(Sales_Fact[Quantity]),Sales_Fact[[#This Row],[Quantity]])</f>
        <v>4</v>
      </c>
      <c r="G1728" s="21">
        <f>IF(ISBLANK(Sales_Fact[[#This Row],[Unit_Price]]),MEDIAN(Sales_Fact[Unit_Price]),Sales_Fact[[#This Row],[Unit_Price]])</f>
        <v>688.86</v>
      </c>
      <c r="H1728" s="2">
        <f>IF(ISBLANK(Sales_Fact[[#This Row],[Discount]]),MEDIAN(Sales_Fact[Discount]),Sales_Fact[[#This Row],[Discount]])</f>
        <v>0.02</v>
      </c>
      <c r="I1728" t="s">
        <v>1861</v>
      </c>
      <c r="J1728" s="21">
        <f>Sales_Fact[[#This Row],[Quantity2]]*Sales_Fact[[#This Row],[Unit_Price3]]*(1-Sales_Fact[[#This Row],[Discount4]])</f>
        <v>2700.3312000000001</v>
      </c>
      <c r="K1728" s="21">
        <f>Sales_Fact[[#This Row],[Quantity2]]*Sales_Fact[[#This Row],[Unit_Price3]]</f>
        <v>2755.44</v>
      </c>
      <c r="L1728" s="21">
        <f>Sales_Fact[[#This Row],[Gross Amount]]*Sales_Fact[[#This Row],[Discount4]]</f>
        <v>55.108800000000002</v>
      </c>
      <c r="M1728" s="1" t="str">
        <f>IF(Sales_Fact[[#This Row],[Total_Amount5]]&gt;1000,"High Value","Standard")</f>
        <v>High Value</v>
      </c>
      <c r="N1728" s="1" t="str">
        <f>_xlfn.XLOOKUP(D1728,Product_Dim!$A$2:$A$101,Product_Dim!$B$2:$B$101,"Not Found")</f>
        <v>Hair Strengthening Shampoo</v>
      </c>
      <c r="O1728" s="1" t="str">
        <f>_xlfn.XLOOKUP(D1728,Product_Dim!$A$2:$A$101,Product_Dim!$C$2:$C$101)</f>
        <v>Beauty</v>
      </c>
      <c r="P1728" s="1">
        <f>_xlfn.XLOOKUP(D1728,Product_Dim!$A$2:$A$101,Product_Dim!$H$2:$H$101)</f>
        <v>115.82</v>
      </c>
      <c r="Q1728" s="1" t="str">
        <f>_xlfn.XLOOKUP(C1728,'Customer_Dim'!$A$2:$A$501,'Customer_Dim'!$I$2:$I$501)</f>
        <v>Silver</v>
      </c>
      <c r="R1728" s="1" t="str">
        <f>_xlfn.XLOOKUP(C1728,'Customer_Dim'!$A$2:$A$501,'Customer_Dim'!$D$2:$D$501)</f>
        <v>Female</v>
      </c>
      <c r="S1728" s="1" t="str">
        <f>_xlfn.XLOOKUP(C1728,'Customer_Dim'!$A$2:$A$501,'Customer_Dim'!$L$2:$L$501)</f>
        <v>Senior</v>
      </c>
      <c r="T1728" s="1" t="str">
        <f>_xlfn.XLOOKUP(E1728,Store_Dim!$A$2:$A$21,Store_Dim!$C$2:$C$21)</f>
        <v>North</v>
      </c>
      <c r="U1728" s="1" t="str">
        <f>_xlfn.XLOOKUP(E1728,Store_Dim!$A$2:$A$21,Store_Dim!$E$2:$E$21)</f>
        <v>Flagship</v>
      </c>
      <c r="V1728" s="21">
        <f>Table8[[#This Row],[Cost]]*Table8[[#This Row],[Quantity]]</f>
        <v>463.28</v>
      </c>
      <c r="W1728" s="21">
        <f>Table8[[#This Row],[Total_Amount]]-Table8[[#This Row],[Total Cost]]</f>
        <v>2237.0511999999999</v>
      </c>
    </row>
    <row r="1729" spans="1:23" hidden="1" x14ac:dyDescent="0.25">
      <c r="A1729" t="s">
        <v>3582</v>
      </c>
      <c r="B1729" s="3">
        <v>45490</v>
      </c>
      <c r="C1729" t="s">
        <v>1353</v>
      </c>
      <c r="D1729" t="s">
        <v>1585</v>
      </c>
      <c r="E1729" t="s">
        <v>1872</v>
      </c>
      <c r="F1729" s="4">
        <f>IF(ISBLANK(Sales_Fact[[#This Row],[Quantity]]),MEDIAN(Sales_Fact[Quantity]),Sales_Fact[[#This Row],[Quantity]])</f>
        <v>1</v>
      </c>
      <c r="G1729" s="1">
        <f>IF(ISBLANK(Sales_Fact[[#This Row],[Unit_Price]]),MEDIAN(Sales_Fact[Unit_Price]),Sales_Fact[[#This Row],[Unit_Price]])</f>
        <v>145.47999999999999</v>
      </c>
      <c r="H1729" s="2">
        <f>IF(ISBLANK(Sales_Fact[[#This Row],[Discount]]),MEDIAN(Sales_Fact[Discount]),Sales_Fact[[#This Row],[Discount]])</f>
        <v>0.1</v>
      </c>
      <c r="I1729" t="s">
        <v>1861</v>
      </c>
      <c r="J1729" s="1">
        <f>Sales_Fact[[#This Row],[Quantity2]]*Sales_Fact[[#This Row],[Unit_Price3]]*(1-Sales_Fact[[#This Row],[Discount4]])</f>
        <v>130.93199999999999</v>
      </c>
      <c r="K1729" s="1">
        <f>Sales_Fact[[#This Row],[Quantity2]]*Sales_Fact[[#This Row],[Unit_Price3]]</f>
        <v>145.47999999999999</v>
      </c>
      <c r="L1729" s="1">
        <f>Sales_Fact[[#This Row],[Gross Amount]]*Sales_Fact[[#This Row],[Discount4]]</f>
        <v>14.548</v>
      </c>
      <c r="M1729" s="1" t="str">
        <f>IF(Sales_Fact[[#This Row],[Total_Amount5]]&gt;1000,"High Value","Standard")</f>
        <v>Standard</v>
      </c>
      <c r="N1729" s="1" t="str">
        <f>_xlfn.XLOOKUP(D1729,Product_Dim!$A$2:$A$101,Product_Dim!$B$2:$B$101,"Not Found")</f>
        <v>HD Smart TV Stick</v>
      </c>
      <c r="O1729" s="1" t="str">
        <f>_xlfn.XLOOKUP(D1729,Product_Dim!$A$2:$A$101,Product_Dim!$C$2:$C$101)</f>
        <v>Electronics</v>
      </c>
      <c r="P1729" s="1">
        <f>_xlfn.XLOOKUP(D1729,Product_Dim!$A$2:$A$101,Product_Dim!$H$2:$H$101)</f>
        <v>449.4</v>
      </c>
      <c r="Q1729" s="1" t="str">
        <f>_xlfn.XLOOKUP(C1729,'Customer_Dim'!$A$2:$A$501,'Customer_Dim'!$I$2:$I$501)</f>
        <v>Silver</v>
      </c>
      <c r="R1729" s="1" t="str">
        <f>_xlfn.XLOOKUP(C1729,'Customer_Dim'!$A$2:$A$501,'Customer_Dim'!$D$2:$D$501)</f>
        <v>Female</v>
      </c>
      <c r="S1729" s="1" t="str">
        <f>_xlfn.XLOOKUP(C1729,'Customer_Dim'!$A$2:$A$501,'Customer_Dim'!$L$2:$L$501)</f>
        <v>Senior</v>
      </c>
      <c r="T1729" s="1" t="str">
        <f>_xlfn.XLOOKUP(E1729,Store_Dim!$A$2:$A$21,Store_Dim!$C$2:$C$21)</f>
        <v>South</v>
      </c>
      <c r="U1729" s="1" t="str">
        <f>_xlfn.XLOOKUP(E1729,Store_Dim!$A$2:$A$21,Store_Dim!$E$2:$E$21)</f>
        <v>Online</v>
      </c>
      <c r="V1729" s="1">
        <f>Table8[[#This Row],[Cost]]*Table8[[#This Row],[Quantity]]</f>
        <v>449.4</v>
      </c>
      <c r="W1729" s="1">
        <f>Table8[[#This Row],[Total_Amount]]-Table8[[#This Row],[Total Cost]]</f>
        <v>-318.46799999999996</v>
      </c>
    </row>
    <row r="1730" spans="1:23" hidden="1" x14ac:dyDescent="0.25">
      <c r="A1730" t="s">
        <v>2160</v>
      </c>
      <c r="B1730" s="3">
        <v>45316</v>
      </c>
      <c r="C1730" t="s">
        <v>1353</v>
      </c>
      <c r="D1730" t="s">
        <v>1582</v>
      </c>
      <c r="E1730" t="s">
        <v>1883</v>
      </c>
      <c r="F1730" s="4">
        <f>IF(ISBLANK(Sales_Fact[[#This Row],[Quantity]]),MEDIAN(Sales_Fact[Quantity]),Sales_Fact[[#This Row],[Quantity]])</f>
        <v>4</v>
      </c>
      <c r="G1730" s="1">
        <f>IF(ISBLANK(Sales_Fact[[#This Row],[Unit_Price]]),MEDIAN(Sales_Fact[Unit_Price]),Sales_Fact[[#This Row],[Unit_Price]])</f>
        <v>862.25</v>
      </c>
      <c r="H1730" s="2">
        <f>IF(ISBLANK(Sales_Fact[[#This Row],[Discount]]),MEDIAN(Sales_Fact[Discount]),Sales_Fact[[#This Row],[Discount]])</f>
        <v>0.28000000000000003</v>
      </c>
      <c r="I1730" t="s">
        <v>1868</v>
      </c>
      <c r="J1730" s="1">
        <f>Sales_Fact[[#This Row],[Quantity2]]*Sales_Fact[[#This Row],[Unit_Price3]]*(1-Sales_Fact[[#This Row],[Discount4]])</f>
        <v>2483.2799999999997</v>
      </c>
      <c r="K1730" s="1">
        <f>Sales_Fact[[#This Row],[Quantity2]]*Sales_Fact[[#This Row],[Unit_Price3]]</f>
        <v>3449</v>
      </c>
      <c r="L1730" s="1">
        <f>Sales_Fact[[#This Row],[Gross Amount]]*Sales_Fact[[#This Row],[Discount4]]</f>
        <v>965.72000000000014</v>
      </c>
      <c r="M1730" s="1" t="str">
        <f>IF(Sales_Fact[[#This Row],[Total_Amount5]]&gt;1000,"High Value","Standard")</f>
        <v>High Value</v>
      </c>
      <c r="N1730" s="1" t="str">
        <f>_xlfn.XLOOKUP(D1730,Product_Dim!$A$2:$A$101,Product_Dim!$B$2:$B$101,"Not Found")</f>
        <v>Ceramic Kitchen Bowl Set</v>
      </c>
      <c r="O1730" s="1" t="str">
        <f>_xlfn.XLOOKUP(D1730,Product_Dim!$A$2:$A$101,Product_Dim!$C$2:$C$101)</f>
        <v>Home</v>
      </c>
      <c r="P1730" s="1">
        <f>_xlfn.XLOOKUP(D1730,Product_Dim!$A$2:$A$101,Product_Dim!$H$2:$H$101)</f>
        <v>298.86</v>
      </c>
      <c r="Q1730" s="1" t="str">
        <f>_xlfn.XLOOKUP(C1730,'Customer_Dim'!$A$2:$A$501,'Customer_Dim'!$I$2:$I$501)</f>
        <v>Silver</v>
      </c>
      <c r="R1730" s="1" t="str">
        <f>_xlfn.XLOOKUP(C1730,'Customer_Dim'!$A$2:$A$501,'Customer_Dim'!$D$2:$D$501)</f>
        <v>Female</v>
      </c>
      <c r="S1730" s="1" t="str">
        <f>_xlfn.XLOOKUP(C1730,'Customer_Dim'!$A$2:$A$501,'Customer_Dim'!$L$2:$L$501)</f>
        <v>Senior</v>
      </c>
      <c r="T1730" s="1" t="str">
        <f>_xlfn.XLOOKUP(E1730,Store_Dim!$A$2:$A$21,Store_Dim!$C$2:$C$21)</f>
        <v>North</v>
      </c>
      <c r="U1730" s="1" t="str">
        <f>_xlfn.XLOOKUP(E1730,Store_Dim!$A$2:$A$21,Store_Dim!$E$2:$E$21)</f>
        <v>Flagship</v>
      </c>
      <c r="V1730" s="1">
        <f>Table8[[#This Row],[Cost]]*Table8[[#This Row],[Quantity]]</f>
        <v>1195.44</v>
      </c>
      <c r="W1730" s="1">
        <f>Table8[[#This Row],[Total_Amount]]-Table8[[#This Row],[Total Cost]]</f>
        <v>1287.8399999999997</v>
      </c>
    </row>
    <row r="1731" spans="1:23" hidden="1" x14ac:dyDescent="0.25">
      <c r="A1731" t="s">
        <v>3720</v>
      </c>
      <c r="B1731" s="3">
        <v>45327</v>
      </c>
      <c r="C1731" t="s">
        <v>1353</v>
      </c>
      <c r="D1731" t="s">
        <v>1770</v>
      </c>
      <c r="E1731" t="s">
        <v>1901</v>
      </c>
      <c r="F1731" s="4">
        <f>IF(ISBLANK(Sales_Fact[[#This Row],[Quantity]]),MEDIAN(Sales_Fact[Quantity]),Sales_Fact[[#This Row],[Quantity]])</f>
        <v>4</v>
      </c>
      <c r="G1731" s="1">
        <f>IF(ISBLANK(Sales_Fact[[#This Row],[Unit_Price]]),MEDIAN(Sales_Fact[Unit_Price]),Sales_Fact[[#This Row],[Unit_Price]])</f>
        <v>146.12</v>
      </c>
      <c r="H1731" s="2">
        <f>IF(ISBLANK(Sales_Fact[[#This Row],[Discount]]),MEDIAN(Sales_Fact[Discount]),Sales_Fact[[#This Row],[Discount]])</f>
        <v>0.12</v>
      </c>
      <c r="I1731" t="s">
        <v>1864</v>
      </c>
      <c r="J1731" s="1">
        <f>Sales_Fact[[#This Row],[Quantity2]]*Sales_Fact[[#This Row],[Unit_Price3]]*(1-Sales_Fact[[#This Row],[Discount4]])</f>
        <v>514.3424</v>
      </c>
      <c r="K1731" s="1">
        <f>Sales_Fact[[#This Row],[Quantity2]]*Sales_Fact[[#This Row],[Unit_Price3]]</f>
        <v>584.48</v>
      </c>
      <c r="L1731" s="1">
        <f>Sales_Fact[[#This Row],[Gross Amount]]*Sales_Fact[[#This Row],[Discount4]]</f>
        <v>70.137600000000006</v>
      </c>
      <c r="M1731" s="1" t="str">
        <f>IF(Sales_Fact[[#This Row],[Total_Amount5]]&gt;1000,"High Value","Standard")</f>
        <v>Standard</v>
      </c>
      <c r="N1731" s="1" t="str">
        <f>_xlfn.XLOOKUP(D1731,Product_Dim!$A$2:$A$101,Product_Dim!$B$2:$B$101,"Not Found")</f>
        <v>Shin Guards – Adult</v>
      </c>
      <c r="O1731" s="1" t="str">
        <f>_xlfn.XLOOKUP(D1731,Product_Dim!$A$2:$A$101,Product_Dim!$C$2:$C$101)</f>
        <v>Sports</v>
      </c>
      <c r="P1731" s="1">
        <f>_xlfn.XLOOKUP(D1731,Product_Dim!$A$2:$A$101,Product_Dim!$H$2:$H$101)</f>
        <v>107.06</v>
      </c>
      <c r="Q1731" s="1" t="str">
        <f>_xlfn.XLOOKUP(C1731,'Customer_Dim'!$A$2:$A$501,'Customer_Dim'!$I$2:$I$501)</f>
        <v>Silver</v>
      </c>
      <c r="R1731" s="1" t="str">
        <f>_xlfn.XLOOKUP(C1731,'Customer_Dim'!$A$2:$A$501,'Customer_Dim'!$D$2:$D$501)</f>
        <v>Female</v>
      </c>
      <c r="S1731" s="1" t="str">
        <f>_xlfn.XLOOKUP(C1731,'Customer_Dim'!$A$2:$A$501,'Customer_Dim'!$L$2:$L$501)</f>
        <v>Senior</v>
      </c>
      <c r="T1731" s="1" t="str">
        <f>_xlfn.XLOOKUP(E1731,Store_Dim!$A$2:$A$21,Store_Dim!$C$2:$C$21)</f>
        <v>East</v>
      </c>
      <c r="U1731" s="1" t="str">
        <f>_xlfn.XLOOKUP(E1731,Store_Dim!$A$2:$A$21,Store_Dim!$E$2:$E$21)</f>
        <v>Online</v>
      </c>
      <c r="V1731" s="1">
        <f>Table8[[#This Row],[Cost]]*Table8[[#This Row],[Quantity]]</f>
        <v>428.24</v>
      </c>
      <c r="W1731" s="1">
        <f>Table8[[#This Row],[Total_Amount]]-Table8[[#This Row],[Total Cost]]</f>
        <v>86.102399999999989</v>
      </c>
    </row>
    <row r="1732" spans="1:23" x14ac:dyDescent="0.25">
      <c r="A1732" t="s">
        <v>3119</v>
      </c>
      <c r="B1732" s="3">
        <v>45259</v>
      </c>
      <c r="C1732" t="s">
        <v>1353</v>
      </c>
      <c r="D1732" t="s">
        <v>1764</v>
      </c>
      <c r="E1732" t="s">
        <v>1904</v>
      </c>
      <c r="F1732" s="4">
        <f>IF(ISBLANK(Sales_Fact[[#This Row],[Quantity]]),MEDIAN(Sales_Fact[Quantity]),Sales_Fact[[#This Row],[Quantity]])</f>
        <v>2</v>
      </c>
      <c r="G1732" s="21">
        <f>IF(ISBLANK(Sales_Fact[[#This Row],[Unit_Price]]),MEDIAN(Sales_Fact[Unit_Price]),Sales_Fact[[#This Row],[Unit_Price]])</f>
        <v>695.02</v>
      </c>
      <c r="H1732" s="2">
        <f>IF(ISBLANK(Sales_Fact[[#This Row],[Discount]]),MEDIAN(Sales_Fact[Discount]),Sales_Fact[[#This Row],[Discount]])</f>
        <v>0.3</v>
      </c>
      <c r="I1732" t="s">
        <v>1861</v>
      </c>
      <c r="J1732" s="21">
        <f>Sales_Fact[[#This Row],[Quantity2]]*Sales_Fact[[#This Row],[Unit_Price3]]*(1-Sales_Fact[[#This Row],[Discount4]])</f>
        <v>973.02799999999991</v>
      </c>
      <c r="K1732" s="21">
        <f>Sales_Fact[[#This Row],[Quantity2]]*Sales_Fact[[#This Row],[Unit_Price3]]</f>
        <v>1390.04</v>
      </c>
      <c r="L1732" s="21">
        <f>Sales_Fact[[#This Row],[Gross Amount]]*Sales_Fact[[#This Row],[Discount4]]</f>
        <v>417.012</v>
      </c>
      <c r="M1732" s="1" t="str">
        <f>IF(Sales_Fact[[#This Row],[Total_Amount5]]&gt;1000,"High Value","Standard")</f>
        <v>Standard</v>
      </c>
      <c r="N1732" s="1" t="str">
        <f>_xlfn.XLOOKUP(D1732,Product_Dim!$A$2:$A$101,Product_Dim!$B$2:$B$101,"Not Found")</f>
        <v>Hair Repair Oil Treatment</v>
      </c>
      <c r="O1732" s="1" t="str">
        <f>_xlfn.XLOOKUP(D1732,Product_Dim!$A$2:$A$101,Product_Dim!$C$2:$C$101)</f>
        <v>Beauty</v>
      </c>
      <c r="P1732" s="1">
        <f>_xlfn.XLOOKUP(D1732,Product_Dim!$A$2:$A$101,Product_Dim!$H$2:$H$101)</f>
        <v>214.32</v>
      </c>
      <c r="Q1732" s="1" t="str">
        <f>_xlfn.XLOOKUP(C1732,'Customer_Dim'!$A$2:$A$501,'Customer_Dim'!$I$2:$I$501)</f>
        <v>Silver</v>
      </c>
      <c r="R1732" s="1" t="str">
        <f>_xlfn.XLOOKUP(C1732,'Customer_Dim'!$A$2:$A$501,'Customer_Dim'!$D$2:$D$501)</f>
        <v>Female</v>
      </c>
      <c r="S1732" s="1" t="str">
        <f>_xlfn.XLOOKUP(C1732,'Customer_Dim'!$A$2:$A$501,'Customer_Dim'!$L$2:$L$501)</f>
        <v>Senior</v>
      </c>
      <c r="T1732" s="1" t="str">
        <f>_xlfn.XLOOKUP(E1732,Store_Dim!$A$2:$A$21,Store_Dim!$C$2:$C$21)</f>
        <v>East</v>
      </c>
      <c r="U1732" s="1" t="str">
        <f>_xlfn.XLOOKUP(E1732,Store_Dim!$A$2:$A$21,Store_Dim!$E$2:$E$21)</f>
        <v>Online</v>
      </c>
      <c r="V1732" s="21">
        <f>Table8[[#This Row],[Cost]]*Table8[[#This Row],[Quantity]]</f>
        <v>428.64</v>
      </c>
      <c r="W1732" s="21">
        <f>Table8[[#This Row],[Total_Amount]]-Table8[[#This Row],[Total Cost]]</f>
        <v>544.38799999999992</v>
      </c>
    </row>
    <row r="1733" spans="1:23" hidden="1" x14ac:dyDescent="0.25">
      <c r="A1733" t="s">
        <v>3461</v>
      </c>
      <c r="B1733" s="3">
        <v>45612</v>
      </c>
      <c r="C1733" t="s">
        <v>1353</v>
      </c>
      <c r="D1733" t="s">
        <v>1824</v>
      </c>
      <c r="E1733" t="s">
        <v>1890</v>
      </c>
      <c r="F1733" s="4">
        <f>IF(ISBLANK(Sales_Fact[[#This Row],[Quantity]]),MEDIAN(Sales_Fact[Quantity]),Sales_Fact[[#This Row],[Quantity]])</f>
        <v>2</v>
      </c>
      <c r="G1733" s="1">
        <f>IF(ISBLANK(Sales_Fact[[#This Row],[Unit_Price]]),MEDIAN(Sales_Fact[Unit_Price]),Sales_Fact[[#This Row],[Unit_Price]])</f>
        <v>886.67</v>
      </c>
      <c r="H1733" s="2">
        <f>IF(ISBLANK(Sales_Fact[[#This Row],[Discount]]),MEDIAN(Sales_Fact[Discount]),Sales_Fact[[#This Row],[Discount]])</f>
        <v>0.24</v>
      </c>
      <c r="I1733" t="s">
        <v>1864</v>
      </c>
      <c r="J1733" s="1">
        <f>Sales_Fact[[#This Row],[Quantity2]]*Sales_Fact[[#This Row],[Unit_Price3]]*(1-Sales_Fact[[#This Row],[Discount4]])</f>
        <v>1347.7384</v>
      </c>
      <c r="K1733" s="1">
        <f>Sales_Fact[[#This Row],[Quantity2]]*Sales_Fact[[#This Row],[Unit_Price3]]</f>
        <v>1773.34</v>
      </c>
      <c r="L1733" s="1">
        <f>Sales_Fact[[#This Row],[Gross Amount]]*Sales_Fact[[#This Row],[Discount4]]</f>
        <v>425.60159999999996</v>
      </c>
      <c r="M1733" s="1" t="str">
        <f>IF(Sales_Fact[[#This Row],[Total_Amount5]]&gt;1000,"High Value","Standard")</f>
        <v>High Value</v>
      </c>
      <c r="N1733" s="1" t="str">
        <f>_xlfn.XLOOKUP(D1733,Product_Dim!$A$2:$A$101,Product_Dim!$B$2:$B$101,"Not Found")</f>
        <v>Women's High Heels</v>
      </c>
      <c r="O1733" s="1" t="str">
        <f>_xlfn.XLOOKUP(D1733,Product_Dim!$A$2:$A$101,Product_Dim!$C$2:$C$101)</f>
        <v>Clothing</v>
      </c>
      <c r="P1733" s="1">
        <f>_xlfn.XLOOKUP(D1733,Product_Dim!$A$2:$A$101,Product_Dim!$H$2:$H$101)</f>
        <v>438.25</v>
      </c>
      <c r="Q1733" s="1" t="str">
        <f>_xlfn.XLOOKUP(C1733,'Customer_Dim'!$A$2:$A$501,'Customer_Dim'!$I$2:$I$501)</f>
        <v>Silver</v>
      </c>
      <c r="R1733" s="1" t="str">
        <f>_xlfn.XLOOKUP(C1733,'Customer_Dim'!$A$2:$A$501,'Customer_Dim'!$D$2:$D$501)</f>
        <v>Female</v>
      </c>
      <c r="S1733" s="1" t="str">
        <f>_xlfn.XLOOKUP(C1733,'Customer_Dim'!$A$2:$A$501,'Customer_Dim'!$L$2:$L$501)</f>
        <v>Senior</v>
      </c>
      <c r="T1733" s="1" t="str">
        <f>_xlfn.XLOOKUP(E1733,Store_Dim!$A$2:$A$21,Store_Dim!$C$2:$C$21)</f>
        <v>South</v>
      </c>
      <c r="U1733" s="1" t="str">
        <f>_xlfn.XLOOKUP(E1733,Store_Dim!$A$2:$A$21,Store_Dim!$E$2:$E$21)</f>
        <v>Flagship</v>
      </c>
      <c r="V1733" s="1">
        <f>Table8[[#This Row],[Cost]]*Table8[[#This Row],[Quantity]]</f>
        <v>876.5</v>
      </c>
      <c r="W1733" s="1">
        <f>Table8[[#This Row],[Total_Amount]]-Table8[[#This Row],[Total Cost]]</f>
        <v>471.23839999999996</v>
      </c>
    </row>
    <row r="1734" spans="1:23" x14ac:dyDescent="0.25">
      <c r="A1734" t="s">
        <v>2152</v>
      </c>
      <c r="B1734" s="3">
        <v>45437</v>
      </c>
      <c r="C1734" t="s">
        <v>1353</v>
      </c>
      <c r="D1734" t="s">
        <v>1743</v>
      </c>
      <c r="E1734" t="s">
        <v>1874</v>
      </c>
      <c r="F1734" s="4">
        <f>IF(ISBLANK(Sales_Fact[[#This Row],[Quantity]]),MEDIAN(Sales_Fact[Quantity]),Sales_Fact[[#This Row],[Quantity]])</f>
        <v>2</v>
      </c>
      <c r="G1734" s="21">
        <f>IF(ISBLANK(Sales_Fact[[#This Row],[Unit_Price]]),MEDIAN(Sales_Fact[Unit_Price]),Sales_Fact[[#This Row],[Unit_Price]])</f>
        <v>864.09</v>
      </c>
      <c r="H1734" s="2">
        <f>IF(ISBLANK(Sales_Fact[[#This Row],[Discount]]),MEDIAN(Sales_Fact[Discount]),Sales_Fact[[#This Row],[Discount]])</f>
        <v>0.06</v>
      </c>
      <c r="I1734" t="s">
        <v>1861</v>
      </c>
      <c r="J1734" s="21">
        <f>Sales_Fact[[#This Row],[Quantity2]]*Sales_Fact[[#This Row],[Unit_Price3]]*(1-Sales_Fact[[#This Row],[Discount4]])</f>
        <v>1624.4892</v>
      </c>
      <c r="K1734" s="21">
        <f>Sales_Fact[[#This Row],[Quantity2]]*Sales_Fact[[#This Row],[Unit_Price3]]</f>
        <v>1728.18</v>
      </c>
      <c r="L1734" s="21">
        <f>Sales_Fact[[#This Row],[Gross Amount]]*Sales_Fact[[#This Row],[Discount4]]</f>
        <v>103.6908</v>
      </c>
      <c r="M1734" s="1" t="str">
        <f>IF(Sales_Fact[[#This Row],[Total_Amount5]]&gt;1000,"High Value","Standard")</f>
        <v>High Value</v>
      </c>
      <c r="N1734" s="1" t="str">
        <f>_xlfn.XLOOKUP(D1734,Product_Dim!$A$2:$A$101,Product_Dim!$B$2:$B$101,"Not Found")</f>
        <v>Matte Lipstick Set</v>
      </c>
      <c r="O1734" s="1" t="str">
        <f>_xlfn.XLOOKUP(D1734,Product_Dim!$A$2:$A$101,Product_Dim!$C$2:$C$101)</f>
        <v>Beauty</v>
      </c>
      <c r="P1734" s="1">
        <f>_xlfn.XLOOKUP(D1734,Product_Dim!$A$2:$A$101,Product_Dim!$H$2:$H$101)</f>
        <v>299.11</v>
      </c>
      <c r="Q1734" s="1" t="str">
        <f>_xlfn.XLOOKUP(C1734,'Customer_Dim'!$A$2:$A$501,'Customer_Dim'!$I$2:$I$501)</f>
        <v>Silver</v>
      </c>
      <c r="R1734" s="1" t="str">
        <f>_xlfn.XLOOKUP(C1734,'Customer_Dim'!$A$2:$A$501,'Customer_Dim'!$D$2:$D$501)</f>
        <v>Female</v>
      </c>
      <c r="S1734" s="1" t="str">
        <f>_xlfn.XLOOKUP(C1734,'Customer_Dim'!$A$2:$A$501,'Customer_Dim'!$L$2:$L$501)</f>
        <v>Senior</v>
      </c>
      <c r="T1734" s="1" t="str">
        <f>_xlfn.XLOOKUP(E1734,Store_Dim!$A$2:$A$21,Store_Dim!$C$2:$C$21)</f>
        <v>South</v>
      </c>
      <c r="U1734" s="1" t="str">
        <f>_xlfn.XLOOKUP(E1734,Store_Dim!$A$2:$A$21,Store_Dim!$E$2:$E$21)</f>
        <v>Online</v>
      </c>
      <c r="V1734" s="21">
        <f>Table8[[#This Row],[Cost]]*Table8[[#This Row],[Quantity]]</f>
        <v>598.22</v>
      </c>
      <c r="W1734" s="21">
        <f>Table8[[#This Row],[Total_Amount]]-Table8[[#This Row],[Total Cost]]</f>
        <v>1026.2692</v>
      </c>
    </row>
    <row r="1735" spans="1:23" hidden="1" x14ac:dyDescent="0.25">
      <c r="A1735" t="s">
        <v>3812</v>
      </c>
      <c r="B1735" s="3">
        <v>45849</v>
      </c>
      <c r="C1735" t="s">
        <v>1356</v>
      </c>
      <c r="D1735" t="s">
        <v>1641</v>
      </c>
      <c r="E1735" t="s">
        <v>1909</v>
      </c>
      <c r="F1735" s="4">
        <f>IF(ISBLANK(Sales_Fact[[#This Row],[Quantity]]),MEDIAN(Sales_Fact[Quantity]),Sales_Fact[[#This Row],[Quantity]])</f>
        <v>1</v>
      </c>
      <c r="G1735" s="1">
        <f>IF(ISBLANK(Sales_Fact[[#This Row],[Unit_Price]]),MEDIAN(Sales_Fact[Unit_Price]),Sales_Fact[[#This Row],[Unit_Price]])</f>
        <v>437.65</v>
      </c>
      <c r="H1735" s="2">
        <f>IF(ISBLANK(Sales_Fact[[#This Row],[Discount]]),MEDIAN(Sales_Fact[Discount]),Sales_Fact[[#This Row],[Discount]])</f>
        <v>0.02</v>
      </c>
      <c r="I1735" t="s">
        <v>1864</v>
      </c>
      <c r="J1735" s="1">
        <f>Sales_Fact[[#This Row],[Quantity2]]*Sales_Fact[[#This Row],[Unit_Price3]]*(1-Sales_Fact[[#This Row],[Discount4]])</f>
        <v>428.89699999999999</v>
      </c>
      <c r="K1735" s="1">
        <f>Sales_Fact[[#This Row],[Quantity2]]*Sales_Fact[[#This Row],[Unit_Price3]]</f>
        <v>437.65</v>
      </c>
      <c r="L1735" s="1">
        <f>Sales_Fact[[#This Row],[Gross Amount]]*Sales_Fact[[#This Row],[Discount4]]</f>
        <v>8.7530000000000001</v>
      </c>
      <c r="M1735" s="1" t="str">
        <f>IF(Sales_Fact[[#This Row],[Total_Amount5]]&gt;1000,"High Value","Standard")</f>
        <v>Standard</v>
      </c>
      <c r="N1735" s="1" t="str">
        <f>_xlfn.XLOOKUP(D1735,Product_Dim!$A$2:$A$101,Product_Dim!$B$2:$B$101,"Not Found")</f>
        <v>Stainless Steel Cutlery Set</v>
      </c>
      <c r="O1735" s="1" t="str">
        <f>_xlfn.XLOOKUP(D1735,Product_Dim!$A$2:$A$101,Product_Dim!$C$2:$C$101)</f>
        <v>Home</v>
      </c>
      <c r="P1735" s="1">
        <f>_xlfn.XLOOKUP(D1735,Product_Dim!$A$2:$A$101,Product_Dim!$H$2:$H$101)</f>
        <v>19.52</v>
      </c>
      <c r="Q1735" s="1" t="str">
        <f>_xlfn.XLOOKUP(C1735,'Customer_Dim'!$A$2:$A$501,'Customer_Dim'!$I$2:$I$501)</f>
        <v>Gold</v>
      </c>
      <c r="R1735" s="1" t="str">
        <f>_xlfn.XLOOKUP(C1735,'Customer_Dim'!$A$2:$A$501,'Customer_Dim'!$D$2:$D$501)</f>
        <v>Female</v>
      </c>
      <c r="S1735" s="1" t="str">
        <f>_xlfn.XLOOKUP(C1735,'Customer_Dim'!$A$2:$A$501,'Customer_Dim'!$L$2:$L$501)</f>
        <v>Middle Age</v>
      </c>
      <c r="T1735" s="1" t="str">
        <f>_xlfn.XLOOKUP(E1735,Store_Dim!$A$2:$A$21,Store_Dim!$C$2:$C$21)</f>
        <v>South</v>
      </c>
      <c r="U1735" s="1" t="str">
        <f>_xlfn.XLOOKUP(E1735,Store_Dim!$A$2:$A$21,Store_Dim!$E$2:$E$21)</f>
        <v>Outlet</v>
      </c>
      <c r="V1735" s="1">
        <f>Table8[[#This Row],[Cost]]*Table8[[#This Row],[Quantity]]</f>
        <v>19.52</v>
      </c>
      <c r="W1735" s="1">
        <f>Table8[[#This Row],[Total_Amount]]-Table8[[#This Row],[Total Cost]]</f>
        <v>409.37700000000001</v>
      </c>
    </row>
    <row r="1736" spans="1:23" hidden="1" x14ac:dyDescent="0.25">
      <c r="A1736" t="s">
        <v>3784</v>
      </c>
      <c r="B1736" s="3">
        <v>45780</v>
      </c>
      <c r="C1736" t="s">
        <v>1356</v>
      </c>
      <c r="D1736" t="s">
        <v>1591</v>
      </c>
      <c r="E1736" t="s">
        <v>1866</v>
      </c>
      <c r="F1736" s="4">
        <f>IF(ISBLANK(Sales_Fact[[#This Row],[Quantity]]),MEDIAN(Sales_Fact[Quantity]),Sales_Fact[[#This Row],[Quantity]])</f>
        <v>2</v>
      </c>
      <c r="G1736" s="1">
        <f>IF(ISBLANK(Sales_Fact[[#This Row],[Unit_Price]]),MEDIAN(Sales_Fact[Unit_Price]),Sales_Fact[[#This Row],[Unit_Price]])</f>
        <v>208.09</v>
      </c>
      <c r="H1736" s="2">
        <f>IF(ISBLANK(Sales_Fact[[#This Row],[Discount]]),MEDIAN(Sales_Fact[Discount]),Sales_Fact[[#This Row],[Discount]])</f>
        <v>0.27</v>
      </c>
      <c r="I1736" t="s">
        <v>1861</v>
      </c>
      <c r="J1736" s="1">
        <f>Sales_Fact[[#This Row],[Quantity2]]*Sales_Fact[[#This Row],[Unit_Price3]]*(1-Sales_Fact[[#This Row],[Discount4]])</f>
        <v>303.81139999999999</v>
      </c>
      <c r="K1736" s="1">
        <f>Sales_Fact[[#This Row],[Quantity2]]*Sales_Fact[[#This Row],[Unit_Price3]]</f>
        <v>416.18</v>
      </c>
      <c r="L1736" s="1">
        <f>Sales_Fact[[#This Row],[Gross Amount]]*Sales_Fact[[#This Row],[Discount4]]</f>
        <v>112.36860000000001</v>
      </c>
      <c r="M1736" s="1" t="str">
        <f>IF(Sales_Fact[[#This Row],[Total_Amount5]]&gt;1000,"High Value","Standard")</f>
        <v>Standard</v>
      </c>
      <c r="N1736" s="1" t="str">
        <f>_xlfn.XLOOKUP(D1736,Product_Dim!$A$2:$A$101,Product_Dim!$B$2:$B$101,"Not Found")</f>
        <v>USB-C Fast Charger</v>
      </c>
      <c r="O1736" s="1" t="str">
        <f>_xlfn.XLOOKUP(D1736,Product_Dim!$A$2:$A$101,Product_Dim!$C$2:$C$101)</f>
        <v>Electronics</v>
      </c>
      <c r="P1736" s="1">
        <f>_xlfn.XLOOKUP(D1736,Product_Dim!$A$2:$A$101,Product_Dim!$H$2:$H$101)</f>
        <v>242.23</v>
      </c>
      <c r="Q1736" s="1" t="str">
        <f>_xlfn.XLOOKUP(C1736,'Customer_Dim'!$A$2:$A$501,'Customer_Dim'!$I$2:$I$501)</f>
        <v>Gold</v>
      </c>
      <c r="R1736" s="1" t="str">
        <f>_xlfn.XLOOKUP(C1736,'Customer_Dim'!$A$2:$A$501,'Customer_Dim'!$D$2:$D$501)</f>
        <v>Female</v>
      </c>
      <c r="S1736" s="1" t="str">
        <f>_xlfn.XLOOKUP(C1736,'Customer_Dim'!$A$2:$A$501,'Customer_Dim'!$L$2:$L$501)</f>
        <v>Middle Age</v>
      </c>
      <c r="T1736" s="1" t="str">
        <f>_xlfn.XLOOKUP(E1736,Store_Dim!$A$2:$A$21,Store_Dim!$C$2:$C$21)</f>
        <v>West</v>
      </c>
      <c r="U1736" s="1" t="str">
        <f>_xlfn.XLOOKUP(E1736,Store_Dim!$A$2:$A$21,Store_Dim!$E$2:$E$21)</f>
        <v>Online</v>
      </c>
      <c r="V1736" s="1">
        <f>Table8[[#This Row],[Cost]]*Table8[[#This Row],[Quantity]]</f>
        <v>484.46</v>
      </c>
      <c r="W1736" s="1">
        <f>Table8[[#This Row],[Total_Amount]]-Table8[[#This Row],[Total Cost]]</f>
        <v>-180.64859999999999</v>
      </c>
    </row>
    <row r="1737" spans="1:23" hidden="1" x14ac:dyDescent="0.25">
      <c r="A1737" t="s">
        <v>2029</v>
      </c>
      <c r="B1737" s="3">
        <v>45448</v>
      </c>
      <c r="C1737" t="s">
        <v>1359</v>
      </c>
      <c r="D1737" t="s">
        <v>1659</v>
      </c>
      <c r="E1737" t="s">
        <v>1866</v>
      </c>
      <c r="F1737" s="4">
        <f>IF(ISBLANK(Sales_Fact[[#This Row],[Quantity]]),MEDIAN(Sales_Fact[Quantity]),Sales_Fact[[#This Row],[Quantity]])</f>
        <v>4</v>
      </c>
      <c r="G1737" s="1">
        <f>IF(ISBLANK(Sales_Fact[[#This Row],[Unit_Price]]),MEDIAN(Sales_Fact[Unit_Price]),Sales_Fact[[#This Row],[Unit_Price]])</f>
        <v>825.78</v>
      </c>
      <c r="H1737" s="2">
        <f>IF(ISBLANK(Sales_Fact[[#This Row],[Discount]]),MEDIAN(Sales_Fact[Discount]),Sales_Fact[[#This Row],[Discount]])</f>
        <v>0.02</v>
      </c>
      <c r="I1737" t="s">
        <v>1864</v>
      </c>
      <c r="J1737" s="1">
        <f>Sales_Fact[[#This Row],[Quantity2]]*Sales_Fact[[#This Row],[Unit_Price3]]*(1-Sales_Fact[[#This Row],[Discount4]])</f>
        <v>3237.0575999999996</v>
      </c>
      <c r="K1737" s="1">
        <f>Sales_Fact[[#This Row],[Quantity2]]*Sales_Fact[[#This Row],[Unit_Price3]]</f>
        <v>3303.12</v>
      </c>
      <c r="L1737" s="1">
        <f>Sales_Fact[[#This Row],[Gross Amount]]*Sales_Fact[[#This Row],[Discount4]]</f>
        <v>66.062399999999997</v>
      </c>
      <c r="M1737" s="1" t="str">
        <f>IF(Sales_Fact[[#This Row],[Total_Amount5]]&gt;1000,"High Value","Standard")</f>
        <v>High Value</v>
      </c>
      <c r="N1737" s="1" t="str">
        <f>_xlfn.XLOOKUP(D1737,Product_Dim!$A$2:$A$101,Product_Dim!$B$2:$B$101,"Not Found")</f>
        <v>Women's Summer Dress</v>
      </c>
      <c r="O1737" s="1" t="str">
        <f>_xlfn.XLOOKUP(D1737,Product_Dim!$A$2:$A$101,Product_Dim!$C$2:$C$101)</f>
        <v>Clothing</v>
      </c>
      <c r="P1737" s="1">
        <f>_xlfn.XLOOKUP(D1737,Product_Dim!$A$2:$A$101,Product_Dim!$H$2:$H$101)</f>
        <v>223.43</v>
      </c>
      <c r="Q1737" s="1" t="str">
        <f>_xlfn.XLOOKUP(C1737,'Customer_Dim'!$A$2:$A$501,'Customer_Dim'!$I$2:$I$501)</f>
        <v>Silver</v>
      </c>
      <c r="R1737" s="1" t="str">
        <f>_xlfn.XLOOKUP(C1737,'Customer_Dim'!$A$2:$A$501,'Customer_Dim'!$D$2:$D$501)</f>
        <v>Female</v>
      </c>
      <c r="S1737" s="1" t="str">
        <f>_xlfn.XLOOKUP(C1737,'Customer_Dim'!$A$2:$A$501,'Customer_Dim'!$L$2:$L$501)</f>
        <v>Middle Age</v>
      </c>
      <c r="T1737" s="1" t="str">
        <f>_xlfn.XLOOKUP(E1737,Store_Dim!$A$2:$A$21,Store_Dim!$C$2:$C$21)</f>
        <v>West</v>
      </c>
      <c r="U1737" s="1" t="str">
        <f>_xlfn.XLOOKUP(E1737,Store_Dim!$A$2:$A$21,Store_Dim!$E$2:$E$21)</f>
        <v>Online</v>
      </c>
      <c r="V1737" s="1">
        <f>Table8[[#This Row],[Cost]]*Table8[[#This Row],[Quantity]]</f>
        <v>893.72</v>
      </c>
      <c r="W1737" s="1">
        <f>Table8[[#This Row],[Total_Amount]]-Table8[[#This Row],[Total Cost]]</f>
        <v>2343.3375999999998</v>
      </c>
    </row>
    <row r="1738" spans="1:23" x14ac:dyDescent="0.25">
      <c r="A1738" t="s">
        <v>2133</v>
      </c>
      <c r="B1738" s="3">
        <v>45729</v>
      </c>
      <c r="C1738" t="s">
        <v>1359</v>
      </c>
      <c r="D1738" t="s">
        <v>1833</v>
      </c>
      <c r="E1738" t="s">
        <v>1913</v>
      </c>
      <c r="F1738" s="4">
        <f>IF(ISBLANK(Sales_Fact[[#This Row],[Quantity]]),MEDIAN(Sales_Fact[Quantity]),Sales_Fact[[#This Row],[Quantity]])</f>
        <v>3</v>
      </c>
      <c r="G1738" s="21">
        <f>IF(ISBLANK(Sales_Fact[[#This Row],[Unit_Price]]),MEDIAN(Sales_Fact[Unit_Price]),Sales_Fact[[#This Row],[Unit_Price]])</f>
        <v>849.77</v>
      </c>
      <c r="H1738" s="2">
        <f>IF(ISBLANK(Sales_Fact[[#This Row],[Discount]]),MEDIAN(Sales_Fact[Discount]),Sales_Fact[[#This Row],[Discount]])</f>
        <v>0.12</v>
      </c>
      <c r="I1738" t="s">
        <v>1868</v>
      </c>
      <c r="J1738" s="21">
        <f>Sales_Fact[[#This Row],[Quantity2]]*Sales_Fact[[#This Row],[Unit_Price3]]*(1-Sales_Fact[[#This Row],[Discount4]])</f>
        <v>2243.3928000000001</v>
      </c>
      <c r="K1738" s="21">
        <f>Sales_Fact[[#This Row],[Quantity2]]*Sales_Fact[[#This Row],[Unit_Price3]]</f>
        <v>2549.31</v>
      </c>
      <c r="L1738" s="21">
        <f>Sales_Fact[[#This Row],[Gross Amount]]*Sales_Fact[[#This Row],[Discount4]]</f>
        <v>305.91719999999998</v>
      </c>
      <c r="M1738" s="1" t="str">
        <f>IF(Sales_Fact[[#This Row],[Total_Amount5]]&gt;1000,"High Value","Standard")</f>
        <v>High Value</v>
      </c>
      <c r="N1738" s="1" t="str">
        <f>_xlfn.XLOOKUP(D1738,Product_Dim!$A$2:$A$101,Product_Dim!$B$2:$B$101,"Not Found")</f>
        <v>Vitamin E Body Lotion</v>
      </c>
      <c r="O1738" s="1" t="str">
        <f>_xlfn.XLOOKUP(D1738,Product_Dim!$A$2:$A$101,Product_Dim!$C$2:$C$101)</f>
        <v>Beauty</v>
      </c>
      <c r="P1738" s="1">
        <f>_xlfn.XLOOKUP(D1738,Product_Dim!$A$2:$A$101,Product_Dim!$H$2:$H$101)</f>
        <v>358.47</v>
      </c>
      <c r="Q1738" s="1" t="str">
        <f>_xlfn.XLOOKUP(C1738,'Customer_Dim'!$A$2:$A$501,'Customer_Dim'!$I$2:$I$501)</f>
        <v>Silver</v>
      </c>
      <c r="R1738" s="1" t="str">
        <f>_xlfn.XLOOKUP(C1738,'Customer_Dim'!$A$2:$A$501,'Customer_Dim'!$D$2:$D$501)</f>
        <v>Female</v>
      </c>
      <c r="S1738" s="1" t="str">
        <f>_xlfn.XLOOKUP(C1738,'Customer_Dim'!$A$2:$A$501,'Customer_Dim'!$L$2:$L$501)</f>
        <v>Middle Age</v>
      </c>
      <c r="T1738" s="1" t="str">
        <f>_xlfn.XLOOKUP(E1738,Store_Dim!$A$2:$A$21,Store_Dim!$C$2:$C$21)</f>
        <v>North</v>
      </c>
      <c r="U1738" s="1" t="str">
        <f>_xlfn.XLOOKUP(E1738,Store_Dim!$A$2:$A$21,Store_Dim!$E$2:$E$21)</f>
        <v>Online</v>
      </c>
      <c r="V1738" s="21">
        <f>Table8[[#This Row],[Cost]]*Table8[[#This Row],[Quantity]]</f>
        <v>1075.4100000000001</v>
      </c>
      <c r="W1738" s="21">
        <f>Table8[[#This Row],[Total_Amount]]-Table8[[#This Row],[Total Cost]]</f>
        <v>1167.9828</v>
      </c>
    </row>
    <row r="1739" spans="1:23" hidden="1" x14ac:dyDescent="0.25">
      <c r="A1739" t="s">
        <v>1889</v>
      </c>
      <c r="B1739" s="3">
        <v>45636</v>
      </c>
      <c r="C1739" t="s">
        <v>1359</v>
      </c>
      <c r="D1739" t="s">
        <v>1659</v>
      </c>
      <c r="E1739" t="s">
        <v>1890</v>
      </c>
      <c r="F1739" s="4">
        <f>IF(ISBLANK(Sales_Fact[[#This Row],[Quantity]]),MEDIAN(Sales_Fact[Quantity]),Sales_Fact[[#This Row],[Quantity]])</f>
        <v>1</v>
      </c>
      <c r="G1739" s="1">
        <f>IF(ISBLANK(Sales_Fact[[#This Row],[Unit_Price]]),MEDIAN(Sales_Fact[Unit_Price]),Sales_Fact[[#This Row],[Unit_Price]])</f>
        <v>88.78</v>
      </c>
      <c r="H1739" s="2">
        <f>IF(ISBLANK(Sales_Fact[[#This Row],[Discount]]),MEDIAN(Sales_Fact[Discount]),Sales_Fact[[#This Row],[Discount]])</f>
        <v>0.18</v>
      </c>
      <c r="I1739" t="s">
        <v>1868</v>
      </c>
      <c r="J1739" s="1">
        <f>Sales_Fact[[#This Row],[Quantity2]]*Sales_Fact[[#This Row],[Unit_Price3]]*(1-Sales_Fact[[#This Row],[Discount4]])</f>
        <v>72.799600000000012</v>
      </c>
      <c r="K1739" s="1">
        <f>Sales_Fact[[#This Row],[Quantity2]]*Sales_Fact[[#This Row],[Unit_Price3]]</f>
        <v>88.78</v>
      </c>
      <c r="L1739" s="1">
        <f>Sales_Fact[[#This Row],[Gross Amount]]*Sales_Fact[[#This Row],[Discount4]]</f>
        <v>15.980399999999999</v>
      </c>
      <c r="M1739" s="1" t="str">
        <f>IF(Sales_Fact[[#This Row],[Total_Amount5]]&gt;1000,"High Value","Standard")</f>
        <v>Standard</v>
      </c>
      <c r="N1739" s="1" t="str">
        <f>_xlfn.XLOOKUP(D1739,Product_Dim!$A$2:$A$101,Product_Dim!$B$2:$B$101,"Not Found")</f>
        <v>Women's Summer Dress</v>
      </c>
      <c r="O1739" s="1" t="str">
        <f>_xlfn.XLOOKUP(D1739,Product_Dim!$A$2:$A$101,Product_Dim!$C$2:$C$101)</f>
        <v>Clothing</v>
      </c>
      <c r="P1739" s="1">
        <f>_xlfn.XLOOKUP(D1739,Product_Dim!$A$2:$A$101,Product_Dim!$H$2:$H$101)</f>
        <v>223.43</v>
      </c>
      <c r="Q1739" s="1" t="str">
        <f>_xlfn.XLOOKUP(C1739,'Customer_Dim'!$A$2:$A$501,'Customer_Dim'!$I$2:$I$501)</f>
        <v>Silver</v>
      </c>
      <c r="R1739" s="1" t="str">
        <f>_xlfn.XLOOKUP(C1739,'Customer_Dim'!$A$2:$A$501,'Customer_Dim'!$D$2:$D$501)</f>
        <v>Female</v>
      </c>
      <c r="S1739" s="1" t="str">
        <f>_xlfn.XLOOKUP(C1739,'Customer_Dim'!$A$2:$A$501,'Customer_Dim'!$L$2:$L$501)</f>
        <v>Middle Age</v>
      </c>
      <c r="T1739" s="1" t="str">
        <f>_xlfn.XLOOKUP(E1739,Store_Dim!$A$2:$A$21,Store_Dim!$C$2:$C$21)</f>
        <v>South</v>
      </c>
      <c r="U1739" s="1" t="str">
        <f>_xlfn.XLOOKUP(E1739,Store_Dim!$A$2:$A$21,Store_Dim!$E$2:$E$21)</f>
        <v>Flagship</v>
      </c>
      <c r="V1739" s="1">
        <f>Table8[[#This Row],[Cost]]*Table8[[#This Row],[Quantity]]</f>
        <v>223.43</v>
      </c>
      <c r="W1739" s="1">
        <f>Table8[[#This Row],[Total_Amount]]-Table8[[#This Row],[Total Cost]]</f>
        <v>-150.63040000000001</v>
      </c>
    </row>
    <row r="1740" spans="1:23" hidden="1" x14ac:dyDescent="0.25">
      <c r="A1740" t="s">
        <v>2915</v>
      </c>
      <c r="B1740" s="3">
        <v>45422</v>
      </c>
      <c r="C1740" t="s">
        <v>1362</v>
      </c>
      <c r="D1740" t="s">
        <v>1707</v>
      </c>
      <c r="E1740" t="s">
        <v>1899</v>
      </c>
      <c r="F1740" s="4">
        <f>IF(ISBLANK(Sales_Fact[[#This Row],[Quantity]]),MEDIAN(Sales_Fact[Quantity]),Sales_Fact[[#This Row],[Quantity]])</f>
        <v>4</v>
      </c>
      <c r="G1740" s="1">
        <f>IF(ISBLANK(Sales_Fact[[#This Row],[Unit_Price]]),MEDIAN(Sales_Fact[Unit_Price]),Sales_Fact[[#This Row],[Unit_Price]])</f>
        <v>507.22</v>
      </c>
      <c r="H1740" s="2">
        <f>IF(ISBLANK(Sales_Fact[[#This Row],[Discount]]),MEDIAN(Sales_Fact[Discount]),Sales_Fact[[#This Row],[Discount]])</f>
        <v>0.14000000000000001</v>
      </c>
      <c r="I1740" t="s">
        <v>1861</v>
      </c>
      <c r="J1740" s="1">
        <f>Sales_Fact[[#This Row],[Quantity2]]*Sales_Fact[[#This Row],[Unit_Price3]]*(1-Sales_Fact[[#This Row],[Discount4]])</f>
        <v>1744.8368</v>
      </c>
      <c r="K1740" s="1">
        <f>Sales_Fact[[#This Row],[Quantity2]]*Sales_Fact[[#This Row],[Unit_Price3]]</f>
        <v>2028.88</v>
      </c>
      <c r="L1740" s="1">
        <f>Sales_Fact[[#This Row],[Gross Amount]]*Sales_Fact[[#This Row],[Discount4]]</f>
        <v>284.04320000000007</v>
      </c>
      <c r="M1740" s="1" t="str">
        <f>IF(Sales_Fact[[#This Row],[Total_Amount5]]&gt;1000,"High Value","Standard")</f>
        <v>High Value</v>
      </c>
      <c r="N1740" s="1" t="str">
        <f>_xlfn.XLOOKUP(D1740,Product_Dim!$A$2:$A$101,Product_Dim!$B$2:$B$101,"Not Found")</f>
        <v>Rugby Ball</v>
      </c>
      <c r="O1740" s="1" t="str">
        <f>_xlfn.XLOOKUP(D1740,Product_Dim!$A$2:$A$101,Product_Dim!$C$2:$C$101)</f>
        <v>Sports</v>
      </c>
      <c r="P1740" s="1">
        <f>_xlfn.XLOOKUP(D1740,Product_Dim!$A$2:$A$101,Product_Dim!$H$2:$H$101)</f>
        <v>212.26</v>
      </c>
      <c r="Q1740" s="1" t="str">
        <f>_xlfn.XLOOKUP(C1740,'Customer_Dim'!$A$2:$A$501,'Customer_Dim'!$I$2:$I$501)</f>
        <v>Gold</v>
      </c>
      <c r="R1740" s="1" t="str">
        <f>_xlfn.XLOOKUP(C1740,'Customer_Dim'!$A$2:$A$501,'Customer_Dim'!$D$2:$D$501)</f>
        <v>Male</v>
      </c>
      <c r="S1740" s="1" t="str">
        <f>_xlfn.XLOOKUP(C1740,'Customer_Dim'!$A$2:$A$501,'Customer_Dim'!$L$2:$L$501)</f>
        <v>Senior</v>
      </c>
      <c r="T1740" s="1" t="str">
        <f>_xlfn.XLOOKUP(E1740,Store_Dim!$A$2:$A$21,Store_Dim!$C$2:$C$21)</f>
        <v>East</v>
      </c>
      <c r="U1740" s="1" t="str">
        <f>_xlfn.XLOOKUP(E1740,Store_Dim!$A$2:$A$21,Store_Dim!$E$2:$E$21)</f>
        <v>Flagship</v>
      </c>
      <c r="V1740" s="1">
        <f>Table8[[#This Row],[Cost]]*Table8[[#This Row],[Quantity]]</f>
        <v>849.04</v>
      </c>
      <c r="W1740" s="1">
        <f>Table8[[#This Row],[Total_Amount]]-Table8[[#This Row],[Total Cost]]</f>
        <v>895.79680000000008</v>
      </c>
    </row>
    <row r="1741" spans="1:23" hidden="1" x14ac:dyDescent="0.25">
      <c r="A1741" t="s">
        <v>3438</v>
      </c>
      <c r="B1741" s="3">
        <v>45258</v>
      </c>
      <c r="C1741" t="s">
        <v>1362</v>
      </c>
      <c r="D1741" t="s">
        <v>1671</v>
      </c>
      <c r="E1741" t="s">
        <v>1909</v>
      </c>
      <c r="F1741" s="4">
        <f>IF(ISBLANK(Sales_Fact[[#This Row],[Quantity]]),MEDIAN(Sales_Fact[Quantity]),Sales_Fact[[#This Row],[Quantity]])</f>
        <v>3</v>
      </c>
      <c r="G1741" s="1">
        <f>IF(ISBLANK(Sales_Fact[[#This Row],[Unit_Price]]),MEDIAN(Sales_Fact[Unit_Price]),Sales_Fact[[#This Row],[Unit_Price]])</f>
        <v>330.98</v>
      </c>
      <c r="H1741" s="2">
        <f>IF(ISBLANK(Sales_Fact[[#This Row],[Discount]]),MEDIAN(Sales_Fact[Discount]),Sales_Fact[[#This Row],[Discount]])</f>
        <v>0.11</v>
      </c>
      <c r="I1741" t="s">
        <v>1861</v>
      </c>
      <c r="J1741" s="1">
        <f>Sales_Fact[[#This Row],[Quantity2]]*Sales_Fact[[#This Row],[Unit_Price3]]*(1-Sales_Fact[[#This Row],[Discount4]])</f>
        <v>883.71660000000008</v>
      </c>
      <c r="K1741" s="1">
        <f>Sales_Fact[[#This Row],[Quantity2]]*Sales_Fact[[#This Row],[Unit_Price3]]</f>
        <v>992.94</v>
      </c>
      <c r="L1741" s="1">
        <f>Sales_Fact[[#This Row],[Gross Amount]]*Sales_Fact[[#This Row],[Discount4]]</f>
        <v>109.22340000000001</v>
      </c>
      <c r="M1741" s="1" t="str">
        <f>IF(Sales_Fact[[#This Row],[Total_Amount5]]&gt;1000,"High Value","Standard")</f>
        <v>Standard</v>
      </c>
      <c r="N1741" s="1" t="str">
        <f>_xlfn.XLOOKUP(D1741,Product_Dim!$A$2:$A$101,Product_Dim!$B$2:$B$101,"Not Found")</f>
        <v>Noise-Canceling Headphones</v>
      </c>
      <c r="O1741" s="1" t="str">
        <f>_xlfn.XLOOKUP(D1741,Product_Dim!$A$2:$A$101,Product_Dim!$C$2:$C$101)</f>
        <v>Electronics</v>
      </c>
      <c r="P1741" s="1">
        <f>_xlfn.XLOOKUP(D1741,Product_Dim!$A$2:$A$101,Product_Dim!$H$2:$H$101)</f>
        <v>38.520000000000003</v>
      </c>
      <c r="Q1741" s="1" t="str">
        <f>_xlfn.XLOOKUP(C1741,'Customer_Dim'!$A$2:$A$501,'Customer_Dim'!$I$2:$I$501)</f>
        <v>Gold</v>
      </c>
      <c r="R1741" s="1" t="str">
        <f>_xlfn.XLOOKUP(C1741,'Customer_Dim'!$A$2:$A$501,'Customer_Dim'!$D$2:$D$501)</f>
        <v>Male</v>
      </c>
      <c r="S1741" s="1" t="str">
        <f>_xlfn.XLOOKUP(C1741,'Customer_Dim'!$A$2:$A$501,'Customer_Dim'!$L$2:$L$501)</f>
        <v>Senior</v>
      </c>
      <c r="T1741" s="1" t="str">
        <f>_xlfn.XLOOKUP(E1741,Store_Dim!$A$2:$A$21,Store_Dim!$C$2:$C$21)</f>
        <v>South</v>
      </c>
      <c r="U1741" s="1" t="str">
        <f>_xlfn.XLOOKUP(E1741,Store_Dim!$A$2:$A$21,Store_Dim!$E$2:$E$21)</f>
        <v>Outlet</v>
      </c>
      <c r="V1741" s="1">
        <f>Table8[[#This Row],[Cost]]*Table8[[#This Row],[Quantity]]</f>
        <v>115.56</v>
      </c>
      <c r="W1741" s="1">
        <f>Table8[[#This Row],[Total_Amount]]-Table8[[#This Row],[Total Cost]]</f>
        <v>768.15660000000003</v>
      </c>
    </row>
    <row r="1742" spans="1:23" hidden="1" x14ac:dyDescent="0.25">
      <c r="A1742" t="s">
        <v>3654</v>
      </c>
      <c r="B1742" s="3">
        <v>45571</v>
      </c>
      <c r="C1742" t="s">
        <v>1362</v>
      </c>
      <c r="D1742" t="s">
        <v>1608</v>
      </c>
      <c r="E1742" t="s">
        <v>1866</v>
      </c>
      <c r="F1742" s="4">
        <f>IF(ISBLANK(Sales_Fact[[#This Row],[Quantity]]),MEDIAN(Sales_Fact[Quantity]),Sales_Fact[[#This Row],[Quantity]])</f>
        <v>4</v>
      </c>
      <c r="G1742" s="1">
        <f>IF(ISBLANK(Sales_Fact[[#This Row],[Unit_Price]]),MEDIAN(Sales_Fact[Unit_Price]),Sales_Fact[[#This Row],[Unit_Price]])</f>
        <v>442.87</v>
      </c>
      <c r="H1742" s="2">
        <f>IF(ISBLANK(Sales_Fact[[#This Row],[Discount]]),MEDIAN(Sales_Fact[Discount]),Sales_Fact[[#This Row],[Discount]])</f>
        <v>0.08</v>
      </c>
      <c r="I1742" t="s">
        <v>1861</v>
      </c>
      <c r="J1742" s="1">
        <f>Sales_Fact[[#This Row],[Quantity2]]*Sales_Fact[[#This Row],[Unit_Price3]]*(1-Sales_Fact[[#This Row],[Discount4]])</f>
        <v>1629.7616</v>
      </c>
      <c r="K1742" s="1">
        <f>Sales_Fact[[#This Row],[Quantity2]]*Sales_Fact[[#This Row],[Unit_Price3]]</f>
        <v>1771.48</v>
      </c>
      <c r="L1742" s="1">
        <f>Sales_Fact[[#This Row],[Gross Amount]]*Sales_Fact[[#This Row],[Discount4]]</f>
        <v>141.7184</v>
      </c>
      <c r="M1742" s="1" t="str">
        <f>IF(Sales_Fact[[#This Row],[Total_Amount5]]&gt;1000,"High Value","Standard")</f>
        <v>High Value</v>
      </c>
      <c r="N1742" s="1" t="str">
        <f>_xlfn.XLOOKUP(D1742,Product_Dim!$A$2:$A$101,Product_Dim!$B$2:$B$101,"Not Found")</f>
        <v>Knee Support Brace</v>
      </c>
      <c r="O1742" s="1" t="str">
        <f>_xlfn.XLOOKUP(D1742,Product_Dim!$A$2:$A$101,Product_Dim!$C$2:$C$101)</f>
        <v>Sports</v>
      </c>
      <c r="P1742" s="1">
        <f>_xlfn.XLOOKUP(D1742,Product_Dim!$A$2:$A$101,Product_Dim!$H$2:$H$101)</f>
        <v>21.34</v>
      </c>
      <c r="Q1742" s="1" t="str">
        <f>_xlfn.XLOOKUP(C1742,'Customer_Dim'!$A$2:$A$501,'Customer_Dim'!$I$2:$I$501)</f>
        <v>Gold</v>
      </c>
      <c r="R1742" s="1" t="str">
        <f>_xlfn.XLOOKUP(C1742,'Customer_Dim'!$A$2:$A$501,'Customer_Dim'!$D$2:$D$501)</f>
        <v>Male</v>
      </c>
      <c r="S1742" s="1" t="str">
        <f>_xlfn.XLOOKUP(C1742,'Customer_Dim'!$A$2:$A$501,'Customer_Dim'!$L$2:$L$501)</f>
        <v>Senior</v>
      </c>
      <c r="T1742" s="1" t="str">
        <f>_xlfn.XLOOKUP(E1742,Store_Dim!$A$2:$A$21,Store_Dim!$C$2:$C$21)</f>
        <v>West</v>
      </c>
      <c r="U1742" s="1" t="str">
        <f>_xlfn.XLOOKUP(E1742,Store_Dim!$A$2:$A$21,Store_Dim!$E$2:$E$21)</f>
        <v>Online</v>
      </c>
      <c r="V1742" s="1">
        <f>Table8[[#This Row],[Cost]]*Table8[[#This Row],[Quantity]]</f>
        <v>85.36</v>
      </c>
      <c r="W1742" s="1">
        <f>Table8[[#This Row],[Total_Amount]]-Table8[[#This Row],[Total Cost]]</f>
        <v>1544.4016000000001</v>
      </c>
    </row>
    <row r="1743" spans="1:23" hidden="1" x14ac:dyDescent="0.25">
      <c r="A1743" t="s">
        <v>3823</v>
      </c>
      <c r="B1743" s="3">
        <v>45258</v>
      </c>
      <c r="C1743" t="s">
        <v>1362</v>
      </c>
      <c r="D1743" t="s">
        <v>1704</v>
      </c>
      <c r="E1743" t="s">
        <v>1872</v>
      </c>
      <c r="F1743" s="4">
        <f>IF(ISBLANK(Sales_Fact[[#This Row],[Quantity]]),MEDIAN(Sales_Fact[Quantity]),Sales_Fact[[#This Row],[Quantity]])</f>
        <v>2</v>
      </c>
      <c r="G1743" s="1">
        <f>IF(ISBLANK(Sales_Fact[[#This Row],[Unit_Price]]),MEDIAN(Sales_Fact[Unit_Price]),Sales_Fact[[#This Row],[Unit_Price]])</f>
        <v>939.66</v>
      </c>
      <c r="H1743" s="2">
        <f>IF(ISBLANK(Sales_Fact[[#This Row],[Discount]]),MEDIAN(Sales_Fact[Discount]),Sales_Fact[[#This Row],[Discount]])</f>
        <v>0.14000000000000001</v>
      </c>
      <c r="I1743" t="s">
        <v>1861</v>
      </c>
      <c r="J1743" s="1">
        <f>Sales_Fact[[#This Row],[Quantity2]]*Sales_Fact[[#This Row],[Unit_Price3]]*(1-Sales_Fact[[#This Row],[Discount4]])</f>
        <v>1616.2151999999999</v>
      </c>
      <c r="K1743" s="1">
        <f>Sales_Fact[[#This Row],[Quantity2]]*Sales_Fact[[#This Row],[Unit_Price3]]</f>
        <v>1879.32</v>
      </c>
      <c r="L1743" s="1">
        <f>Sales_Fact[[#This Row],[Gross Amount]]*Sales_Fact[[#This Row],[Discount4]]</f>
        <v>263.10480000000001</v>
      </c>
      <c r="M1743" s="1" t="str">
        <f>IF(Sales_Fact[[#This Row],[Total_Amount5]]&gt;1000,"High Value","Standard")</f>
        <v>High Value</v>
      </c>
      <c r="N1743" s="1" t="str">
        <f>_xlfn.XLOOKUP(D1743,Product_Dim!$A$2:$A$101,Product_Dim!$B$2:$B$101,"Not Found")</f>
        <v>HDMI Cable – 2m</v>
      </c>
      <c r="O1743" s="1" t="str">
        <f>_xlfn.XLOOKUP(D1743,Product_Dim!$A$2:$A$101,Product_Dim!$C$2:$C$101)</f>
        <v>Electronics</v>
      </c>
      <c r="P1743" s="1">
        <f>_xlfn.XLOOKUP(D1743,Product_Dim!$A$2:$A$101,Product_Dim!$H$2:$H$101)</f>
        <v>88.49</v>
      </c>
      <c r="Q1743" s="1" t="str">
        <f>_xlfn.XLOOKUP(C1743,'Customer_Dim'!$A$2:$A$501,'Customer_Dim'!$I$2:$I$501)</f>
        <v>Gold</v>
      </c>
      <c r="R1743" s="1" t="str">
        <f>_xlfn.XLOOKUP(C1743,'Customer_Dim'!$A$2:$A$501,'Customer_Dim'!$D$2:$D$501)</f>
        <v>Male</v>
      </c>
      <c r="S1743" s="1" t="str">
        <f>_xlfn.XLOOKUP(C1743,'Customer_Dim'!$A$2:$A$501,'Customer_Dim'!$L$2:$L$501)</f>
        <v>Senior</v>
      </c>
      <c r="T1743" s="1" t="str">
        <f>_xlfn.XLOOKUP(E1743,Store_Dim!$A$2:$A$21,Store_Dim!$C$2:$C$21)</f>
        <v>South</v>
      </c>
      <c r="U1743" s="1" t="str">
        <f>_xlfn.XLOOKUP(E1743,Store_Dim!$A$2:$A$21,Store_Dim!$E$2:$E$21)</f>
        <v>Online</v>
      </c>
      <c r="V1743" s="1">
        <f>Table8[[#This Row],[Cost]]*Table8[[#This Row],[Quantity]]</f>
        <v>176.98</v>
      </c>
      <c r="W1743" s="1">
        <f>Table8[[#This Row],[Total_Amount]]-Table8[[#This Row],[Total Cost]]</f>
        <v>1439.2351999999998</v>
      </c>
    </row>
    <row r="1744" spans="1:23" hidden="1" x14ac:dyDescent="0.25">
      <c r="A1744" t="s">
        <v>2091</v>
      </c>
      <c r="B1744" s="3">
        <v>45883</v>
      </c>
      <c r="C1744" t="s">
        <v>1365</v>
      </c>
      <c r="D1744" t="s">
        <v>1815</v>
      </c>
      <c r="E1744" t="s">
        <v>1870</v>
      </c>
      <c r="F1744" s="4">
        <f>IF(ISBLANK(Sales_Fact[[#This Row],[Quantity]]),MEDIAN(Sales_Fact[Quantity]),Sales_Fact[[#This Row],[Quantity]])</f>
        <v>1</v>
      </c>
      <c r="G1744" s="1">
        <f>IF(ISBLANK(Sales_Fact[[#This Row],[Unit_Price]]),MEDIAN(Sales_Fact[Unit_Price]),Sales_Fact[[#This Row],[Unit_Price]])</f>
        <v>24.13</v>
      </c>
      <c r="H1744" s="2">
        <f>IF(ISBLANK(Sales_Fact[[#This Row],[Discount]]),MEDIAN(Sales_Fact[Discount]),Sales_Fact[[#This Row],[Discount]])</f>
        <v>0</v>
      </c>
      <c r="I1744" t="s">
        <v>1861</v>
      </c>
      <c r="J1744" s="1">
        <f>Sales_Fact[[#This Row],[Quantity2]]*Sales_Fact[[#This Row],[Unit_Price3]]*(1-Sales_Fact[[#This Row],[Discount4]])</f>
        <v>24.13</v>
      </c>
      <c r="K1744" s="1">
        <f>Sales_Fact[[#This Row],[Quantity2]]*Sales_Fact[[#This Row],[Unit_Price3]]</f>
        <v>24.13</v>
      </c>
      <c r="L1744" s="1">
        <f>Sales_Fact[[#This Row],[Gross Amount]]*Sales_Fact[[#This Row],[Discount4]]</f>
        <v>0</v>
      </c>
      <c r="M1744" s="1" t="str">
        <f>IF(Sales_Fact[[#This Row],[Total_Amount5]]&gt;1000,"High Value","Standard")</f>
        <v>Standard</v>
      </c>
      <c r="N1744" s="1" t="str">
        <f>_xlfn.XLOOKUP(D1744,Product_Dim!$A$2:$A$101,Product_Dim!$B$2:$B$101,"Not Found")</f>
        <v>Sports Wrist Sweatbands</v>
      </c>
      <c r="O1744" s="1" t="str">
        <f>_xlfn.XLOOKUP(D1744,Product_Dim!$A$2:$A$101,Product_Dim!$C$2:$C$101)</f>
        <v>Sports</v>
      </c>
      <c r="P1744" s="1">
        <f>_xlfn.XLOOKUP(D1744,Product_Dim!$A$2:$A$101,Product_Dim!$H$2:$H$101)</f>
        <v>131.24</v>
      </c>
      <c r="Q1744" s="1" t="str">
        <f>_xlfn.XLOOKUP(C1744,'Customer_Dim'!$A$2:$A$501,'Customer_Dim'!$I$2:$I$501)</f>
        <v>Platinum</v>
      </c>
      <c r="R1744" s="1" t="str">
        <f>_xlfn.XLOOKUP(C1744,'Customer_Dim'!$A$2:$A$501,'Customer_Dim'!$D$2:$D$501)</f>
        <v>Female</v>
      </c>
      <c r="S1744" s="1" t="str">
        <f>_xlfn.XLOOKUP(C1744,'Customer_Dim'!$A$2:$A$501,'Customer_Dim'!$L$2:$L$501)</f>
        <v>Middle Age</v>
      </c>
      <c r="T1744" s="1" t="str">
        <f>_xlfn.XLOOKUP(E1744,Store_Dim!$A$2:$A$21,Store_Dim!$C$2:$C$21)</f>
        <v>North</v>
      </c>
      <c r="U1744" s="1" t="str">
        <f>_xlfn.XLOOKUP(E1744,Store_Dim!$A$2:$A$21,Store_Dim!$E$2:$E$21)</f>
        <v>Outlet</v>
      </c>
      <c r="V1744" s="1">
        <f>Table8[[#This Row],[Cost]]*Table8[[#This Row],[Quantity]]</f>
        <v>131.24</v>
      </c>
      <c r="W1744" s="1">
        <f>Table8[[#This Row],[Total_Amount]]-Table8[[#This Row],[Total Cost]]</f>
        <v>-107.11000000000001</v>
      </c>
    </row>
    <row r="1745" spans="1:23" hidden="1" x14ac:dyDescent="0.25">
      <c r="A1745" t="s">
        <v>2655</v>
      </c>
      <c r="B1745" s="3">
        <v>45434</v>
      </c>
      <c r="C1745" t="s">
        <v>1365</v>
      </c>
      <c r="D1745" t="s">
        <v>1650</v>
      </c>
      <c r="E1745" t="s">
        <v>1931</v>
      </c>
      <c r="F1745" s="4">
        <f>IF(ISBLANK(Sales_Fact[[#This Row],[Quantity]]),MEDIAN(Sales_Fact[Quantity]),Sales_Fact[[#This Row],[Quantity]])</f>
        <v>3</v>
      </c>
      <c r="G1745" s="1">
        <f>IF(ISBLANK(Sales_Fact[[#This Row],[Unit_Price]]),MEDIAN(Sales_Fact[Unit_Price]),Sales_Fact[[#This Row],[Unit_Price]])</f>
        <v>239.54</v>
      </c>
      <c r="H1745" s="2">
        <f>IF(ISBLANK(Sales_Fact[[#This Row],[Discount]]),MEDIAN(Sales_Fact[Discount]),Sales_Fact[[#This Row],[Discount]])</f>
        <v>0.28999999999999998</v>
      </c>
      <c r="I1745" t="s">
        <v>1864</v>
      </c>
      <c r="J1745" s="1">
        <f>Sales_Fact[[#This Row],[Quantity2]]*Sales_Fact[[#This Row],[Unit_Price3]]*(1-Sales_Fact[[#This Row],[Discount4]])</f>
        <v>510.22019999999998</v>
      </c>
      <c r="K1745" s="1">
        <f>Sales_Fact[[#This Row],[Quantity2]]*Sales_Fact[[#This Row],[Unit_Price3]]</f>
        <v>718.62</v>
      </c>
      <c r="L1745" s="1">
        <f>Sales_Fact[[#This Row],[Gross Amount]]*Sales_Fact[[#This Row],[Discount4]]</f>
        <v>208.3998</v>
      </c>
      <c r="M1745" s="1" t="str">
        <f>IF(Sales_Fact[[#This Row],[Total_Amount5]]&gt;1000,"High Value","Standard")</f>
        <v>Standard</v>
      </c>
      <c r="N1745" s="1" t="str">
        <f>_xlfn.XLOOKUP(D1745,Product_Dim!$A$2:$A$101,Product_Dim!$B$2:$B$101,"Not Found")</f>
        <v>Modern Wall Clock</v>
      </c>
      <c r="O1745" s="1" t="str">
        <f>_xlfn.XLOOKUP(D1745,Product_Dim!$A$2:$A$101,Product_Dim!$C$2:$C$101)</f>
        <v>Home</v>
      </c>
      <c r="P1745" s="1">
        <f>_xlfn.XLOOKUP(D1745,Product_Dim!$A$2:$A$101,Product_Dim!$H$2:$H$101)</f>
        <v>179.77</v>
      </c>
      <c r="Q1745" s="1" t="str">
        <f>_xlfn.XLOOKUP(C1745,'Customer_Dim'!$A$2:$A$501,'Customer_Dim'!$I$2:$I$501)</f>
        <v>Platinum</v>
      </c>
      <c r="R1745" s="1" t="str">
        <f>_xlfn.XLOOKUP(C1745,'Customer_Dim'!$A$2:$A$501,'Customer_Dim'!$D$2:$D$501)</f>
        <v>Female</v>
      </c>
      <c r="S1745" s="1" t="str">
        <f>_xlfn.XLOOKUP(C1745,'Customer_Dim'!$A$2:$A$501,'Customer_Dim'!$L$2:$L$501)</f>
        <v>Middle Age</v>
      </c>
      <c r="T1745" s="1" t="str">
        <f>_xlfn.XLOOKUP(E1745,Store_Dim!$A$2:$A$21,Store_Dim!$C$2:$C$21)</f>
        <v>South</v>
      </c>
      <c r="U1745" s="1" t="str">
        <f>_xlfn.XLOOKUP(E1745,Store_Dim!$A$2:$A$21,Store_Dim!$E$2:$E$21)</f>
        <v>Online</v>
      </c>
      <c r="V1745" s="1">
        <f>Table8[[#This Row],[Cost]]*Table8[[#This Row],[Quantity]]</f>
        <v>539.31000000000006</v>
      </c>
      <c r="W1745" s="1">
        <f>Table8[[#This Row],[Total_Amount]]-Table8[[#This Row],[Total Cost]]</f>
        <v>-29.089800000000082</v>
      </c>
    </row>
    <row r="1746" spans="1:23" x14ac:dyDescent="0.25">
      <c r="A1746" t="s">
        <v>3130</v>
      </c>
      <c r="B1746" s="3">
        <v>45692</v>
      </c>
      <c r="C1746" t="s">
        <v>1365</v>
      </c>
      <c r="D1746" t="s">
        <v>1800</v>
      </c>
      <c r="E1746" t="s">
        <v>1888</v>
      </c>
      <c r="F1746" s="4">
        <f>IF(ISBLANK(Sales_Fact[[#This Row],[Quantity]]),MEDIAN(Sales_Fact[Quantity]),Sales_Fact[[#This Row],[Quantity]])</f>
        <v>1</v>
      </c>
      <c r="G1746" s="21">
        <f>IF(ISBLANK(Sales_Fact[[#This Row],[Unit_Price]]),MEDIAN(Sales_Fact[Unit_Price]),Sales_Fact[[#This Row],[Unit_Price]])</f>
        <v>588.53</v>
      </c>
      <c r="H1746" s="2">
        <f>IF(ISBLANK(Sales_Fact[[#This Row],[Discount]]),MEDIAN(Sales_Fact[Discount]),Sales_Fact[[#This Row],[Discount]])</f>
        <v>0.1</v>
      </c>
      <c r="I1746" t="s">
        <v>1864</v>
      </c>
      <c r="J1746" s="21">
        <f>Sales_Fact[[#This Row],[Quantity2]]*Sales_Fact[[#This Row],[Unit_Price3]]*(1-Sales_Fact[[#This Row],[Discount4]])</f>
        <v>529.67700000000002</v>
      </c>
      <c r="K1746" s="21">
        <f>Sales_Fact[[#This Row],[Quantity2]]*Sales_Fact[[#This Row],[Unit_Price3]]</f>
        <v>588.53</v>
      </c>
      <c r="L1746" s="21">
        <f>Sales_Fact[[#This Row],[Gross Amount]]*Sales_Fact[[#This Row],[Discount4]]</f>
        <v>58.853000000000002</v>
      </c>
      <c r="M1746" s="1" t="str">
        <f>IF(Sales_Fact[[#This Row],[Total_Amount5]]&gt;1000,"High Value","Standard")</f>
        <v>Standard</v>
      </c>
      <c r="N1746" s="1" t="str">
        <f>_xlfn.XLOOKUP(D1746,Product_Dim!$A$2:$A$101,Product_Dim!$B$2:$B$101,"Not Found")</f>
        <v>Hydrating Face Cleanser</v>
      </c>
      <c r="O1746" s="1" t="str">
        <f>_xlfn.XLOOKUP(D1746,Product_Dim!$A$2:$A$101,Product_Dim!$C$2:$C$101)</f>
        <v>Beauty</v>
      </c>
      <c r="P1746" s="1">
        <f>_xlfn.XLOOKUP(D1746,Product_Dim!$A$2:$A$101,Product_Dim!$H$2:$H$101)</f>
        <v>242.96499999999997</v>
      </c>
      <c r="Q1746" s="1" t="str">
        <f>_xlfn.XLOOKUP(C1746,'Customer_Dim'!$A$2:$A$501,'Customer_Dim'!$I$2:$I$501)</f>
        <v>Platinum</v>
      </c>
      <c r="R1746" s="1" t="str">
        <f>_xlfn.XLOOKUP(C1746,'Customer_Dim'!$A$2:$A$501,'Customer_Dim'!$D$2:$D$501)</f>
        <v>Female</v>
      </c>
      <c r="S1746" s="1" t="str">
        <f>_xlfn.XLOOKUP(C1746,'Customer_Dim'!$A$2:$A$501,'Customer_Dim'!$L$2:$L$501)</f>
        <v>Middle Age</v>
      </c>
      <c r="T1746" s="1" t="str">
        <f>_xlfn.XLOOKUP(E1746,Store_Dim!$A$2:$A$21,Store_Dim!$C$2:$C$21)</f>
        <v>North</v>
      </c>
      <c r="U1746" s="1" t="str">
        <f>_xlfn.XLOOKUP(E1746,Store_Dim!$A$2:$A$21,Store_Dim!$E$2:$E$21)</f>
        <v>Flagship</v>
      </c>
      <c r="V1746" s="21">
        <f>Table8[[#This Row],[Cost]]*Table8[[#This Row],[Quantity]]</f>
        <v>242.96499999999997</v>
      </c>
      <c r="W1746" s="21">
        <f>Table8[[#This Row],[Total_Amount]]-Table8[[#This Row],[Total Cost]]</f>
        <v>286.71200000000005</v>
      </c>
    </row>
    <row r="1747" spans="1:23" hidden="1" x14ac:dyDescent="0.25">
      <c r="A1747" t="s">
        <v>3595</v>
      </c>
      <c r="B1747" s="3">
        <v>45778</v>
      </c>
      <c r="C1747" t="s">
        <v>1365</v>
      </c>
      <c r="D1747" t="s">
        <v>1752</v>
      </c>
      <c r="E1747" t="s">
        <v>1901</v>
      </c>
      <c r="F1747" s="4">
        <f>IF(ISBLANK(Sales_Fact[[#This Row],[Quantity]]),MEDIAN(Sales_Fact[Quantity]),Sales_Fact[[#This Row],[Quantity]])</f>
        <v>1</v>
      </c>
      <c r="G1747" s="1">
        <f>IF(ISBLANK(Sales_Fact[[#This Row],[Unit_Price]]),MEDIAN(Sales_Fact[Unit_Price]),Sales_Fact[[#This Row],[Unit_Price]])</f>
        <v>145.96</v>
      </c>
      <c r="H1747" s="2">
        <f>IF(ISBLANK(Sales_Fact[[#This Row],[Discount]]),MEDIAN(Sales_Fact[Discount]),Sales_Fact[[#This Row],[Discount]])</f>
        <v>0.3</v>
      </c>
      <c r="I1747" t="s">
        <v>1864</v>
      </c>
      <c r="J1747" s="1">
        <f>Sales_Fact[[#This Row],[Quantity2]]*Sales_Fact[[#This Row],[Unit_Price3]]*(1-Sales_Fact[[#This Row],[Discount4]])</f>
        <v>102.172</v>
      </c>
      <c r="K1747" s="1">
        <f>Sales_Fact[[#This Row],[Quantity2]]*Sales_Fact[[#This Row],[Unit_Price3]]</f>
        <v>145.96</v>
      </c>
      <c r="L1747" s="1">
        <f>Sales_Fact[[#This Row],[Gross Amount]]*Sales_Fact[[#This Row],[Discount4]]</f>
        <v>43.788000000000004</v>
      </c>
      <c r="M1747" s="1" t="str">
        <f>IF(Sales_Fact[[#This Row],[Total_Amount5]]&gt;1000,"High Value","Standard")</f>
        <v>Standard</v>
      </c>
      <c r="N1747" s="1" t="str">
        <f>_xlfn.XLOOKUP(D1747,Product_Dim!$A$2:$A$101,Product_Dim!$B$2:$B$101,"Not Found")</f>
        <v>Smart LED Light Strip</v>
      </c>
      <c r="O1747" s="1" t="str">
        <f>_xlfn.XLOOKUP(D1747,Product_Dim!$A$2:$A$101,Product_Dim!$C$2:$C$101)</f>
        <v>Electronics</v>
      </c>
      <c r="P1747" s="1">
        <f>_xlfn.XLOOKUP(D1747,Product_Dim!$A$2:$A$101,Product_Dim!$H$2:$H$101)</f>
        <v>349.17</v>
      </c>
      <c r="Q1747" s="1" t="str">
        <f>_xlfn.XLOOKUP(C1747,'Customer_Dim'!$A$2:$A$501,'Customer_Dim'!$I$2:$I$501)</f>
        <v>Platinum</v>
      </c>
      <c r="R1747" s="1" t="str">
        <f>_xlfn.XLOOKUP(C1747,'Customer_Dim'!$A$2:$A$501,'Customer_Dim'!$D$2:$D$501)</f>
        <v>Female</v>
      </c>
      <c r="S1747" s="1" t="str">
        <f>_xlfn.XLOOKUP(C1747,'Customer_Dim'!$A$2:$A$501,'Customer_Dim'!$L$2:$L$501)</f>
        <v>Middle Age</v>
      </c>
      <c r="T1747" s="1" t="str">
        <f>_xlfn.XLOOKUP(E1747,Store_Dim!$A$2:$A$21,Store_Dim!$C$2:$C$21)</f>
        <v>East</v>
      </c>
      <c r="U1747" s="1" t="str">
        <f>_xlfn.XLOOKUP(E1747,Store_Dim!$A$2:$A$21,Store_Dim!$E$2:$E$21)</f>
        <v>Online</v>
      </c>
      <c r="V1747" s="1">
        <f>Table8[[#This Row],[Cost]]*Table8[[#This Row],[Quantity]]</f>
        <v>349.17</v>
      </c>
      <c r="W1747" s="1">
        <f>Table8[[#This Row],[Total_Amount]]-Table8[[#This Row],[Total Cost]]</f>
        <v>-246.99800000000002</v>
      </c>
    </row>
    <row r="1748" spans="1:23" hidden="1" x14ac:dyDescent="0.25">
      <c r="A1748" t="s">
        <v>2942</v>
      </c>
      <c r="B1748" s="3">
        <v>45850</v>
      </c>
      <c r="C1748" t="s">
        <v>1365</v>
      </c>
      <c r="D1748" t="s">
        <v>1656</v>
      </c>
      <c r="E1748" t="s">
        <v>1913</v>
      </c>
      <c r="F1748" s="4">
        <f>IF(ISBLANK(Sales_Fact[[#This Row],[Quantity]]),MEDIAN(Sales_Fact[Quantity]),Sales_Fact[[#This Row],[Quantity]])</f>
        <v>4</v>
      </c>
      <c r="G1748" s="1">
        <f>IF(ISBLANK(Sales_Fact[[#This Row],[Unit_Price]]),MEDIAN(Sales_Fact[Unit_Price]),Sales_Fact[[#This Row],[Unit_Price]])</f>
        <v>640.91</v>
      </c>
      <c r="H1748" s="2">
        <f>IF(ISBLANK(Sales_Fact[[#This Row],[Discount]]),MEDIAN(Sales_Fact[Discount]),Sales_Fact[[#This Row],[Discount]])</f>
        <v>0.06</v>
      </c>
      <c r="I1748" t="s">
        <v>1864</v>
      </c>
      <c r="J1748" s="1">
        <f>Sales_Fact[[#This Row],[Quantity2]]*Sales_Fact[[#This Row],[Unit_Price3]]*(1-Sales_Fact[[#This Row],[Discount4]])</f>
        <v>2409.8215999999998</v>
      </c>
      <c r="K1748" s="1">
        <f>Sales_Fact[[#This Row],[Quantity2]]*Sales_Fact[[#This Row],[Unit_Price3]]</f>
        <v>2563.64</v>
      </c>
      <c r="L1748" s="1">
        <f>Sales_Fact[[#This Row],[Gross Amount]]*Sales_Fact[[#This Row],[Discount4]]</f>
        <v>153.8184</v>
      </c>
      <c r="M1748" s="1" t="str">
        <f>IF(Sales_Fact[[#This Row],[Total_Amount5]]&gt;1000,"High Value","Standard")</f>
        <v>High Value</v>
      </c>
      <c r="N1748" s="1" t="str">
        <f>_xlfn.XLOOKUP(D1748,Product_Dim!$A$2:$A$101,Product_Dim!$B$2:$B$101,"Not Found")</f>
        <v>Bedroom Table Lamp</v>
      </c>
      <c r="O1748" s="1" t="str">
        <f>_xlfn.XLOOKUP(D1748,Product_Dim!$A$2:$A$101,Product_Dim!$C$2:$C$101)</f>
        <v>Home</v>
      </c>
      <c r="P1748" s="1">
        <f>_xlfn.XLOOKUP(D1748,Product_Dim!$A$2:$A$101,Product_Dim!$H$2:$H$101)</f>
        <v>382.22</v>
      </c>
      <c r="Q1748" s="1" t="str">
        <f>_xlfn.XLOOKUP(C1748,'Customer_Dim'!$A$2:$A$501,'Customer_Dim'!$I$2:$I$501)</f>
        <v>Platinum</v>
      </c>
      <c r="R1748" s="1" t="str">
        <f>_xlfn.XLOOKUP(C1748,'Customer_Dim'!$A$2:$A$501,'Customer_Dim'!$D$2:$D$501)</f>
        <v>Female</v>
      </c>
      <c r="S1748" s="1" t="str">
        <f>_xlfn.XLOOKUP(C1748,'Customer_Dim'!$A$2:$A$501,'Customer_Dim'!$L$2:$L$501)</f>
        <v>Middle Age</v>
      </c>
      <c r="T1748" s="1" t="str">
        <f>_xlfn.XLOOKUP(E1748,Store_Dim!$A$2:$A$21,Store_Dim!$C$2:$C$21)</f>
        <v>North</v>
      </c>
      <c r="U1748" s="1" t="str">
        <f>_xlfn.XLOOKUP(E1748,Store_Dim!$A$2:$A$21,Store_Dim!$E$2:$E$21)</f>
        <v>Online</v>
      </c>
      <c r="V1748" s="1">
        <f>Table8[[#This Row],[Cost]]*Table8[[#This Row],[Quantity]]</f>
        <v>1528.88</v>
      </c>
      <c r="W1748" s="1">
        <f>Table8[[#This Row],[Total_Amount]]-Table8[[#This Row],[Total Cost]]</f>
        <v>880.94159999999965</v>
      </c>
    </row>
    <row r="1749" spans="1:23" hidden="1" x14ac:dyDescent="0.25">
      <c r="A1749" t="s">
        <v>3005</v>
      </c>
      <c r="B1749" s="3">
        <v>45510</v>
      </c>
      <c r="C1749" t="s">
        <v>1365</v>
      </c>
      <c r="D1749" t="s">
        <v>1839</v>
      </c>
      <c r="E1749" t="s">
        <v>1860</v>
      </c>
      <c r="F1749" s="4">
        <f>IF(ISBLANK(Sales_Fact[[#This Row],[Quantity]]),MEDIAN(Sales_Fact[Quantity]),Sales_Fact[[#This Row],[Quantity]])</f>
        <v>3</v>
      </c>
      <c r="G1749" s="1">
        <f>IF(ISBLANK(Sales_Fact[[#This Row],[Unit_Price]]),MEDIAN(Sales_Fact[Unit_Price]),Sales_Fact[[#This Row],[Unit_Price]])</f>
        <v>773.86</v>
      </c>
      <c r="H1749" s="2">
        <f>IF(ISBLANK(Sales_Fact[[#This Row],[Discount]]),MEDIAN(Sales_Fact[Discount]),Sales_Fact[[#This Row],[Discount]])</f>
        <v>0.22</v>
      </c>
      <c r="I1749" t="s">
        <v>1864</v>
      </c>
      <c r="J1749" s="1">
        <f>Sales_Fact[[#This Row],[Quantity2]]*Sales_Fact[[#This Row],[Unit_Price3]]*(1-Sales_Fact[[#This Row],[Discount4]])</f>
        <v>1810.8324</v>
      </c>
      <c r="K1749" s="1">
        <f>Sales_Fact[[#This Row],[Quantity2]]*Sales_Fact[[#This Row],[Unit_Price3]]</f>
        <v>2321.58</v>
      </c>
      <c r="L1749" s="1">
        <f>Sales_Fact[[#This Row],[Gross Amount]]*Sales_Fact[[#This Row],[Discount4]]</f>
        <v>510.74759999999998</v>
      </c>
      <c r="M1749" s="1" t="str">
        <f>IF(Sales_Fact[[#This Row],[Total_Amount5]]&gt;1000,"High Value","Standard")</f>
        <v>High Value</v>
      </c>
      <c r="N1749" s="1" t="str">
        <f>_xlfn.XLOOKUP(D1749,Product_Dim!$A$2:$A$101,Product_Dim!$B$2:$B$101,"Not Found")</f>
        <v>Women's Formal Blazer</v>
      </c>
      <c r="O1749" s="1" t="str">
        <f>_xlfn.XLOOKUP(D1749,Product_Dim!$A$2:$A$101,Product_Dim!$C$2:$C$101)</f>
        <v>Clothing</v>
      </c>
      <c r="P1749" s="1">
        <f>_xlfn.XLOOKUP(D1749,Product_Dim!$A$2:$A$101,Product_Dim!$H$2:$H$101)</f>
        <v>358.47</v>
      </c>
      <c r="Q1749" s="1" t="str">
        <f>_xlfn.XLOOKUP(C1749,'Customer_Dim'!$A$2:$A$501,'Customer_Dim'!$I$2:$I$501)</f>
        <v>Platinum</v>
      </c>
      <c r="R1749" s="1" t="str">
        <f>_xlfn.XLOOKUP(C1749,'Customer_Dim'!$A$2:$A$501,'Customer_Dim'!$D$2:$D$501)</f>
        <v>Female</v>
      </c>
      <c r="S1749" s="1" t="str">
        <f>_xlfn.XLOOKUP(C1749,'Customer_Dim'!$A$2:$A$501,'Customer_Dim'!$L$2:$L$501)</f>
        <v>Middle Age</v>
      </c>
      <c r="T1749" s="1" t="str">
        <f>_xlfn.XLOOKUP(E1749,Store_Dim!$A$2:$A$21,Store_Dim!$C$2:$C$21)</f>
        <v>North</v>
      </c>
      <c r="U1749" s="1" t="str">
        <f>_xlfn.XLOOKUP(E1749,Store_Dim!$A$2:$A$21,Store_Dim!$E$2:$E$21)</f>
        <v>Outlet</v>
      </c>
      <c r="V1749" s="1">
        <f>Table8[[#This Row],[Cost]]*Table8[[#This Row],[Quantity]]</f>
        <v>1075.4100000000001</v>
      </c>
      <c r="W1749" s="1">
        <f>Table8[[#This Row],[Total_Amount]]-Table8[[#This Row],[Total Cost]]</f>
        <v>735.42239999999993</v>
      </c>
    </row>
    <row r="1750" spans="1:23" x14ac:dyDescent="0.25">
      <c r="A1750" t="s">
        <v>2209</v>
      </c>
      <c r="B1750" s="3">
        <v>45497</v>
      </c>
      <c r="C1750" t="s">
        <v>1367</v>
      </c>
      <c r="D1750" t="s">
        <v>1740</v>
      </c>
      <c r="E1750" t="s">
        <v>1913</v>
      </c>
      <c r="F1750" s="4">
        <f>IF(ISBLANK(Sales_Fact[[#This Row],[Quantity]]),MEDIAN(Sales_Fact[Quantity]),Sales_Fact[[#This Row],[Quantity]])</f>
        <v>2</v>
      </c>
      <c r="G1750" s="21">
        <f>IF(ISBLANK(Sales_Fact[[#This Row],[Unit_Price]]),MEDIAN(Sales_Fact[Unit_Price]),Sales_Fact[[#This Row],[Unit_Price]])</f>
        <v>31.28</v>
      </c>
      <c r="H1750" s="2">
        <f>IF(ISBLANK(Sales_Fact[[#This Row],[Discount]]),MEDIAN(Sales_Fact[Discount]),Sales_Fact[[#This Row],[Discount]])</f>
        <v>0.2</v>
      </c>
      <c r="I1750" t="s">
        <v>1864</v>
      </c>
      <c r="J1750" s="21">
        <f>Sales_Fact[[#This Row],[Quantity2]]*Sales_Fact[[#This Row],[Unit_Price3]]*(1-Sales_Fact[[#This Row],[Discount4]])</f>
        <v>50.048000000000002</v>
      </c>
      <c r="K1750" s="21">
        <f>Sales_Fact[[#This Row],[Quantity2]]*Sales_Fact[[#This Row],[Unit_Price3]]</f>
        <v>62.56</v>
      </c>
      <c r="L1750" s="21">
        <f>Sales_Fact[[#This Row],[Gross Amount]]*Sales_Fact[[#This Row],[Discount4]]</f>
        <v>12.512</v>
      </c>
      <c r="M1750" s="1" t="str">
        <f>IF(Sales_Fact[[#This Row],[Total_Amount5]]&gt;1000,"High Value","Standard")</f>
        <v>Standard</v>
      </c>
      <c r="N1750" s="1" t="str">
        <f>_xlfn.XLOOKUP(D1750,Product_Dim!$A$2:$A$101,Product_Dim!$B$2:$B$101,"Not Found")</f>
        <v>Organic Sunscreen Lotion</v>
      </c>
      <c r="O1750" s="1" t="str">
        <f>_xlfn.XLOOKUP(D1750,Product_Dim!$A$2:$A$101,Product_Dim!$C$2:$C$101)</f>
        <v>Beauty</v>
      </c>
      <c r="P1750" s="1">
        <f>_xlfn.XLOOKUP(D1750,Product_Dim!$A$2:$A$101,Product_Dim!$H$2:$H$101)</f>
        <v>266.86</v>
      </c>
      <c r="Q1750" s="1" t="str">
        <f>_xlfn.XLOOKUP(C1750,'Customer_Dim'!$A$2:$A$501,'Customer_Dim'!$I$2:$I$501)</f>
        <v>Platinum</v>
      </c>
      <c r="R1750" s="1" t="str">
        <f>_xlfn.XLOOKUP(C1750,'Customer_Dim'!$A$2:$A$501,'Customer_Dim'!$D$2:$D$501)</f>
        <v>Female</v>
      </c>
      <c r="S1750" s="1" t="str">
        <f>_xlfn.XLOOKUP(C1750,'Customer_Dim'!$A$2:$A$501,'Customer_Dim'!$L$2:$L$501)</f>
        <v>Senior</v>
      </c>
      <c r="T1750" s="1" t="str">
        <f>_xlfn.XLOOKUP(E1750,Store_Dim!$A$2:$A$21,Store_Dim!$C$2:$C$21)</f>
        <v>North</v>
      </c>
      <c r="U1750" s="1" t="str">
        <f>_xlfn.XLOOKUP(E1750,Store_Dim!$A$2:$A$21,Store_Dim!$E$2:$E$21)</f>
        <v>Online</v>
      </c>
      <c r="V1750" s="21">
        <f>Table8[[#This Row],[Cost]]*Table8[[#This Row],[Quantity]]</f>
        <v>533.72</v>
      </c>
      <c r="W1750" s="21">
        <f>Table8[[#This Row],[Total_Amount]]-Table8[[#This Row],[Total Cost]]</f>
        <v>-483.67200000000003</v>
      </c>
    </row>
    <row r="1751" spans="1:23" hidden="1" x14ac:dyDescent="0.25">
      <c r="A1751" t="s">
        <v>2214</v>
      </c>
      <c r="B1751" s="3">
        <v>45349</v>
      </c>
      <c r="C1751" t="s">
        <v>1367</v>
      </c>
      <c r="D1751" t="s">
        <v>1782</v>
      </c>
      <c r="E1751" t="s">
        <v>1904</v>
      </c>
      <c r="F1751" s="4">
        <f>IF(ISBLANK(Sales_Fact[[#This Row],[Quantity]]),MEDIAN(Sales_Fact[Quantity]),Sales_Fact[[#This Row],[Quantity]])</f>
        <v>4</v>
      </c>
      <c r="G1751" s="1">
        <f>IF(ISBLANK(Sales_Fact[[#This Row],[Unit_Price]]),MEDIAN(Sales_Fact[Unit_Price]),Sales_Fact[[#This Row],[Unit_Price]])</f>
        <v>389.22</v>
      </c>
      <c r="H1751" s="2">
        <f>IF(ISBLANK(Sales_Fact[[#This Row],[Discount]]),MEDIAN(Sales_Fact[Discount]),Sales_Fact[[#This Row],[Discount]])</f>
        <v>0.18</v>
      </c>
      <c r="I1751" t="s">
        <v>1868</v>
      </c>
      <c r="J1751" s="1">
        <f>Sales_Fact[[#This Row],[Quantity2]]*Sales_Fact[[#This Row],[Unit_Price3]]*(1-Sales_Fact[[#This Row],[Discount4]])</f>
        <v>1276.6416000000002</v>
      </c>
      <c r="K1751" s="1">
        <f>Sales_Fact[[#This Row],[Quantity2]]*Sales_Fact[[#This Row],[Unit_Price3]]</f>
        <v>1556.88</v>
      </c>
      <c r="L1751" s="1">
        <f>Sales_Fact[[#This Row],[Gross Amount]]*Sales_Fact[[#This Row],[Discount4]]</f>
        <v>280.23840000000001</v>
      </c>
      <c r="M1751" s="1" t="str">
        <f>IF(Sales_Fact[[#This Row],[Total_Amount5]]&gt;1000,"High Value","Standard")</f>
        <v>High Value</v>
      </c>
      <c r="N1751" s="1" t="str">
        <f>_xlfn.XLOOKUP(D1751,Product_Dim!$A$2:$A$101,Product_Dim!$B$2:$B$101,"Not Found")</f>
        <v>WiFi Mesh Router</v>
      </c>
      <c r="O1751" s="1" t="str">
        <f>_xlfn.XLOOKUP(D1751,Product_Dim!$A$2:$A$101,Product_Dim!$C$2:$C$101)</f>
        <v>Electronics</v>
      </c>
      <c r="P1751" s="1">
        <f>_xlfn.XLOOKUP(D1751,Product_Dim!$A$2:$A$101,Product_Dim!$H$2:$H$101)</f>
        <v>480.9</v>
      </c>
      <c r="Q1751" s="1" t="str">
        <f>_xlfn.XLOOKUP(C1751,'Customer_Dim'!$A$2:$A$501,'Customer_Dim'!$I$2:$I$501)</f>
        <v>Platinum</v>
      </c>
      <c r="R1751" s="1" t="str">
        <f>_xlfn.XLOOKUP(C1751,'Customer_Dim'!$A$2:$A$501,'Customer_Dim'!$D$2:$D$501)</f>
        <v>Female</v>
      </c>
      <c r="S1751" s="1" t="str">
        <f>_xlfn.XLOOKUP(C1751,'Customer_Dim'!$A$2:$A$501,'Customer_Dim'!$L$2:$L$501)</f>
        <v>Senior</v>
      </c>
      <c r="T1751" s="1" t="str">
        <f>_xlfn.XLOOKUP(E1751,Store_Dim!$A$2:$A$21,Store_Dim!$C$2:$C$21)</f>
        <v>East</v>
      </c>
      <c r="U1751" s="1" t="str">
        <f>_xlfn.XLOOKUP(E1751,Store_Dim!$A$2:$A$21,Store_Dim!$E$2:$E$21)</f>
        <v>Online</v>
      </c>
      <c r="V1751" s="1">
        <f>Table8[[#This Row],[Cost]]*Table8[[#This Row],[Quantity]]</f>
        <v>1923.6</v>
      </c>
      <c r="W1751" s="1">
        <f>Table8[[#This Row],[Total_Amount]]-Table8[[#This Row],[Total Cost]]</f>
        <v>-646.95839999999976</v>
      </c>
    </row>
    <row r="1752" spans="1:23" hidden="1" x14ac:dyDescent="0.25">
      <c r="A1752" t="s">
        <v>3212</v>
      </c>
      <c r="B1752" s="3">
        <v>45543</v>
      </c>
      <c r="C1752" t="s">
        <v>1367</v>
      </c>
      <c r="D1752" t="s">
        <v>1773</v>
      </c>
      <c r="E1752" t="s">
        <v>1863</v>
      </c>
      <c r="F1752" s="4">
        <f>IF(ISBLANK(Sales_Fact[[#This Row],[Quantity]]),MEDIAN(Sales_Fact[Quantity]),Sales_Fact[[#This Row],[Quantity]])</f>
        <v>3</v>
      </c>
      <c r="G1752" s="1">
        <f>IF(ISBLANK(Sales_Fact[[#This Row],[Unit_Price]]),MEDIAN(Sales_Fact[Unit_Price]),Sales_Fact[[#This Row],[Unit_Price]])</f>
        <v>543.44000000000005</v>
      </c>
      <c r="H1752" s="2">
        <f>IF(ISBLANK(Sales_Fact[[#This Row],[Discount]]),MEDIAN(Sales_Fact[Discount]),Sales_Fact[[#This Row],[Discount]])</f>
        <v>0.13</v>
      </c>
      <c r="I1752" t="s">
        <v>1864</v>
      </c>
      <c r="J1752" s="1">
        <f>Sales_Fact[[#This Row],[Quantity2]]*Sales_Fact[[#This Row],[Unit_Price3]]*(1-Sales_Fact[[#This Row],[Discount4]])</f>
        <v>1418.3784000000001</v>
      </c>
      <c r="K1752" s="1">
        <f>Sales_Fact[[#This Row],[Quantity2]]*Sales_Fact[[#This Row],[Unit_Price3]]</f>
        <v>1630.3200000000002</v>
      </c>
      <c r="L1752" s="1">
        <f>Sales_Fact[[#This Row],[Gross Amount]]*Sales_Fact[[#This Row],[Discount4]]</f>
        <v>211.94160000000002</v>
      </c>
      <c r="M1752" s="1" t="str">
        <f>IF(Sales_Fact[[#This Row],[Total_Amount5]]&gt;1000,"High Value","Standard")</f>
        <v>High Value</v>
      </c>
      <c r="N1752" s="1" t="str">
        <f>_xlfn.XLOOKUP(D1752,Product_Dim!$A$2:$A$101,Product_Dim!$B$2:$B$101,"Not Found")</f>
        <v>Bluetooth Car Audio System</v>
      </c>
      <c r="O1752" s="1" t="str">
        <f>_xlfn.XLOOKUP(D1752,Product_Dim!$A$2:$A$101,Product_Dim!$C$2:$C$101)</f>
        <v>Electronics</v>
      </c>
      <c r="P1752" s="1">
        <f>_xlfn.XLOOKUP(D1752,Product_Dim!$A$2:$A$101,Product_Dim!$H$2:$H$101)</f>
        <v>403.71</v>
      </c>
      <c r="Q1752" s="1" t="str">
        <f>_xlfn.XLOOKUP(C1752,'Customer_Dim'!$A$2:$A$501,'Customer_Dim'!$I$2:$I$501)</f>
        <v>Platinum</v>
      </c>
      <c r="R1752" s="1" t="str">
        <f>_xlfn.XLOOKUP(C1752,'Customer_Dim'!$A$2:$A$501,'Customer_Dim'!$D$2:$D$501)</f>
        <v>Female</v>
      </c>
      <c r="S1752" s="1" t="str">
        <f>_xlfn.XLOOKUP(C1752,'Customer_Dim'!$A$2:$A$501,'Customer_Dim'!$L$2:$L$501)</f>
        <v>Senior</v>
      </c>
      <c r="T1752" s="1" t="str">
        <f>_xlfn.XLOOKUP(E1752,Store_Dim!$A$2:$A$21,Store_Dim!$C$2:$C$21)</f>
        <v>North</v>
      </c>
      <c r="U1752" s="1" t="str">
        <f>_xlfn.XLOOKUP(E1752,Store_Dim!$A$2:$A$21,Store_Dim!$E$2:$E$21)</f>
        <v>Flagship</v>
      </c>
      <c r="V1752" s="1">
        <f>Table8[[#This Row],[Cost]]*Table8[[#This Row],[Quantity]]</f>
        <v>1211.1299999999999</v>
      </c>
      <c r="W1752" s="1">
        <f>Table8[[#This Row],[Total_Amount]]-Table8[[#This Row],[Total Cost]]</f>
        <v>207.24840000000017</v>
      </c>
    </row>
    <row r="1753" spans="1:23" hidden="1" x14ac:dyDescent="0.25">
      <c r="A1753" t="s">
        <v>3228</v>
      </c>
      <c r="B1753" s="3">
        <v>45855</v>
      </c>
      <c r="C1753" t="s">
        <v>1370</v>
      </c>
      <c r="D1753" t="s">
        <v>1611</v>
      </c>
      <c r="E1753" t="s">
        <v>1883</v>
      </c>
      <c r="F1753" s="4">
        <f>IF(ISBLANK(Sales_Fact[[#This Row],[Quantity]]),MEDIAN(Sales_Fact[Quantity]),Sales_Fact[[#This Row],[Quantity]])</f>
        <v>4</v>
      </c>
      <c r="G1753" s="1">
        <f>IF(ISBLANK(Sales_Fact[[#This Row],[Unit_Price]]),MEDIAN(Sales_Fact[Unit_Price]),Sales_Fact[[#This Row],[Unit_Price]])</f>
        <v>715.42</v>
      </c>
      <c r="H1753" s="2">
        <f>IF(ISBLANK(Sales_Fact[[#This Row],[Discount]]),MEDIAN(Sales_Fact[Discount]),Sales_Fact[[#This Row],[Discount]])</f>
        <v>0.28999999999999998</v>
      </c>
      <c r="I1753" t="s">
        <v>1861</v>
      </c>
      <c r="J1753" s="1">
        <f>Sales_Fact[[#This Row],[Quantity2]]*Sales_Fact[[#This Row],[Unit_Price3]]*(1-Sales_Fact[[#This Row],[Discount4]])</f>
        <v>2031.7927999999997</v>
      </c>
      <c r="K1753" s="1">
        <f>Sales_Fact[[#This Row],[Quantity2]]*Sales_Fact[[#This Row],[Unit_Price3]]</f>
        <v>2861.68</v>
      </c>
      <c r="L1753" s="1">
        <f>Sales_Fact[[#This Row],[Gross Amount]]*Sales_Fact[[#This Row],[Discount4]]</f>
        <v>829.88719999999989</v>
      </c>
      <c r="M1753" s="1" t="str">
        <f>IF(Sales_Fact[[#This Row],[Total_Amount5]]&gt;1000,"High Value","Standard")</f>
        <v>High Value</v>
      </c>
      <c r="N1753" s="1" t="str">
        <f>_xlfn.XLOOKUP(D1753,Product_Dim!$A$2:$A$101,Product_Dim!$B$2:$B$101,"Not Found")</f>
        <v>Outdoor Sports Water Bottle</v>
      </c>
      <c r="O1753" s="1" t="str">
        <f>_xlfn.XLOOKUP(D1753,Product_Dim!$A$2:$A$101,Product_Dim!$C$2:$C$101)</f>
        <v>Sports</v>
      </c>
      <c r="P1753" s="1">
        <f>_xlfn.XLOOKUP(D1753,Product_Dim!$A$2:$A$101,Product_Dim!$H$2:$H$101)</f>
        <v>131.51</v>
      </c>
      <c r="Q1753" s="1" t="str">
        <f>_xlfn.XLOOKUP(C1753,'Customer_Dim'!$A$2:$A$501,'Customer_Dim'!$I$2:$I$501)</f>
        <v>Silver</v>
      </c>
      <c r="R1753" s="1" t="str">
        <f>_xlfn.XLOOKUP(C1753,'Customer_Dim'!$A$2:$A$501,'Customer_Dim'!$D$2:$D$501)</f>
        <v>Male</v>
      </c>
      <c r="S1753" s="1" t="str">
        <f>_xlfn.XLOOKUP(C1753,'Customer_Dim'!$A$2:$A$501,'Customer_Dim'!$L$2:$L$501)</f>
        <v>Senior</v>
      </c>
      <c r="T1753" s="1" t="str">
        <f>_xlfn.XLOOKUP(E1753,Store_Dim!$A$2:$A$21,Store_Dim!$C$2:$C$21)</f>
        <v>North</v>
      </c>
      <c r="U1753" s="1" t="str">
        <f>_xlfn.XLOOKUP(E1753,Store_Dim!$A$2:$A$21,Store_Dim!$E$2:$E$21)</f>
        <v>Flagship</v>
      </c>
      <c r="V1753" s="1">
        <f>Table8[[#This Row],[Cost]]*Table8[[#This Row],[Quantity]]</f>
        <v>526.04</v>
      </c>
      <c r="W1753" s="1">
        <f>Table8[[#This Row],[Total_Amount]]-Table8[[#This Row],[Total Cost]]</f>
        <v>1505.7527999999998</v>
      </c>
    </row>
    <row r="1754" spans="1:23" x14ac:dyDescent="0.25">
      <c r="A1754" t="s">
        <v>2540</v>
      </c>
      <c r="B1754" s="3">
        <v>45332</v>
      </c>
      <c r="C1754" t="s">
        <v>1372</v>
      </c>
      <c r="D1754" t="s">
        <v>1743</v>
      </c>
      <c r="E1754" t="s">
        <v>1860</v>
      </c>
      <c r="F1754" s="4">
        <f>IF(ISBLANK(Sales_Fact[[#This Row],[Quantity]]),MEDIAN(Sales_Fact[Quantity]),Sales_Fact[[#This Row],[Quantity]])</f>
        <v>4</v>
      </c>
      <c r="G1754" s="21">
        <f>IF(ISBLANK(Sales_Fact[[#This Row],[Unit_Price]]),MEDIAN(Sales_Fact[Unit_Price]),Sales_Fact[[#This Row],[Unit_Price]])</f>
        <v>676.14</v>
      </c>
      <c r="H1754" s="2">
        <f>IF(ISBLANK(Sales_Fact[[#This Row],[Discount]]),MEDIAN(Sales_Fact[Discount]),Sales_Fact[[#This Row],[Discount]])</f>
        <v>0.11</v>
      </c>
      <c r="I1754" t="s">
        <v>1868</v>
      </c>
      <c r="J1754" s="21">
        <f>Sales_Fact[[#This Row],[Quantity2]]*Sales_Fact[[#This Row],[Unit_Price3]]*(1-Sales_Fact[[#This Row],[Discount4]])</f>
        <v>2407.0583999999999</v>
      </c>
      <c r="K1754" s="21">
        <f>Sales_Fact[[#This Row],[Quantity2]]*Sales_Fact[[#This Row],[Unit_Price3]]</f>
        <v>2704.56</v>
      </c>
      <c r="L1754" s="21">
        <f>Sales_Fact[[#This Row],[Gross Amount]]*Sales_Fact[[#This Row],[Discount4]]</f>
        <v>297.5016</v>
      </c>
      <c r="M1754" s="1" t="str">
        <f>IF(Sales_Fact[[#This Row],[Total_Amount5]]&gt;1000,"High Value","Standard")</f>
        <v>High Value</v>
      </c>
      <c r="N1754" s="1" t="str">
        <f>_xlfn.XLOOKUP(D1754,Product_Dim!$A$2:$A$101,Product_Dim!$B$2:$B$101,"Not Found")</f>
        <v>Matte Lipstick Set</v>
      </c>
      <c r="O1754" s="1" t="str">
        <f>_xlfn.XLOOKUP(D1754,Product_Dim!$A$2:$A$101,Product_Dim!$C$2:$C$101)</f>
        <v>Beauty</v>
      </c>
      <c r="P1754" s="1">
        <f>_xlfn.XLOOKUP(D1754,Product_Dim!$A$2:$A$101,Product_Dim!$H$2:$H$101)</f>
        <v>299.11</v>
      </c>
      <c r="Q1754" s="1" t="str">
        <f>_xlfn.XLOOKUP(C1754,'Customer_Dim'!$A$2:$A$501,'Customer_Dim'!$I$2:$I$501)</f>
        <v>Silver</v>
      </c>
      <c r="R1754" s="1" t="str">
        <f>_xlfn.XLOOKUP(C1754,'Customer_Dim'!$A$2:$A$501,'Customer_Dim'!$D$2:$D$501)</f>
        <v>Male</v>
      </c>
      <c r="S1754" s="1" t="str">
        <f>_xlfn.XLOOKUP(C1754,'Customer_Dim'!$A$2:$A$501,'Customer_Dim'!$L$2:$L$501)</f>
        <v>Senior</v>
      </c>
      <c r="T1754" s="1" t="str">
        <f>_xlfn.XLOOKUP(E1754,Store_Dim!$A$2:$A$21,Store_Dim!$C$2:$C$21)</f>
        <v>North</v>
      </c>
      <c r="U1754" s="1" t="str">
        <f>_xlfn.XLOOKUP(E1754,Store_Dim!$A$2:$A$21,Store_Dim!$E$2:$E$21)</f>
        <v>Outlet</v>
      </c>
      <c r="V1754" s="21">
        <f>Table8[[#This Row],[Cost]]*Table8[[#This Row],[Quantity]]</f>
        <v>1196.44</v>
      </c>
      <c r="W1754" s="21">
        <f>Table8[[#This Row],[Total_Amount]]-Table8[[#This Row],[Total Cost]]</f>
        <v>1210.6183999999998</v>
      </c>
    </row>
    <row r="1755" spans="1:23" hidden="1" x14ac:dyDescent="0.25">
      <c r="A1755" t="s">
        <v>3471</v>
      </c>
      <c r="B1755" s="3">
        <v>45667</v>
      </c>
      <c r="C1755" t="s">
        <v>1372</v>
      </c>
      <c r="D1755" t="s">
        <v>1779</v>
      </c>
      <c r="E1755" t="s">
        <v>1863</v>
      </c>
      <c r="F1755" s="4">
        <f>IF(ISBLANK(Sales_Fact[[#This Row],[Quantity]]),MEDIAN(Sales_Fact[Quantity]),Sales_Fact[[#This Row],[Quantity]])</f>
        <v>4</v>
      </c>
      <c r="G1755" s="1">
        <f>IF(ISBLANK(Sales_Fact[[#This Row],[Unit_Price]]),MEDIAN(Sales_Fact[Unit_Price]),Sales_Fact[[#This Row],[Unit_Price]])</f>
        <v>352.72</v>
      </c>
      <c r="H1755" s="2">
        <f>IF(ISBLANK(Sales_Fact[[#This Row],[Discount]]),MEDIAN(Sales_Fact[Discount]),Sales_Fact[[#This Row],[Discount]])</f>
        <v>0.25</v>
      </c>
      <c r="I1755" t="s">
        <v>1861</v>
      </c>
      <c r="J1755" s="1">
        <f>Sales_Fact[[#This Row],[Quantity2]]*Sales_Fact[[#This Row],[Unit_Price3]]*(1-Sales_Fact[[#This Row],[Discount4]])</f>
        <v>1058.1600000000001</v>
      </c>
      <c r="K1755" s="1">
        <f>Sales_Fact[[#This Row],[Quantity2]]*Sales_Fact[[#This Row],[Unit_Price3]]</f>
        <v>1410.88</v>
      </c>
      <c r="L1755" s="1">
        <f>Sales_Fact[[#This Row],[Gross Amount]]*Sales_Fact[[#This Row],[Discount4]]</f>
        <v>352.72</v>
      </c>
      <c r="M1755" s="1" t="str">
        <f>IF(Sales_Fact[[#This Row],[Total_Amount5]]&gt;1000,"High Value","Standard")</f>
        <v>High Value</v>
      </c>
      <c r="N1755" s="1" t="str">
        <f>_xlfn.XLOOKUP(D1755,Product_Dim!$A$2:$A$101,Product_Dim!$B$2:$B$101,"Not Found")</f>
        <v>Wireless Mouse</v>
      </c>
      <c r="O1755" s="1" t="str">
        <f>_xlfn.XLOOKUP(D1755,Product_Dim!$A$2:$A$101,Product_Dim!$C$2:$C$101)</f>
        <v>Electronics</v>
      </c>
      <c r="P1755" s="1">
        <f>_xlfn.XLOOKUP(D1755,Product_Dim!$A$2:$A$101,Product_Dim!$H$2:$H$101)</f>
        <v>392.89</v>
      </c>
      <c r="Q1755" s="1" t="str">
        <f>_xlfn.XLOOKUP(C1755,'Customer_Dim'!$A$2:$A$501,'Customer_Dim'!$I$2:$I$501)</f>
        <v>Silver</v>
      </c>
      <c r="R1755" s="1" t="str">
        <f>_xlfn.XLOOKUP(C1755,'Customer_Dim'!$A$2:$A$501,'Customer_Dim'!$D$2:$D$501)</f>
        <v>Male</v>
      </c>
      <c r="S1755" s="1" t="str">
        <f>_xlfn.XLOOKUP(C1755,'Customer_Dim'!$A$2:$A$501,'Customer_Dim'!$L$2:$L$501)</f>
        <v>Senior</v>
      </c>
      <c r="T1755" s="1" t="str">
        <f>_xlfn.XLOOKUP(E1755,Store_Dim!$A$2:$A$21,Store_Dim!$C$2:$C$21)</f>
        <v>North</v>
      </c>
      <c r="U1755" s="1" t="str">
        <f>_xlfn.XLOOKUP(E1755,Store_Dim!$A$2:$A$21,Store_Dim!$E$2:$E$21)</f>
        <v>Flagship</v>
      </c>
      <c r="V1755" s="1">
        <f>Table8[[#This Row],[Cost]]*Table8[[#This Row],[Quantity]]</f>
        <v>1571.56</v>
      </c>
      <c r="W1755" s="1">
        <f>Table8[[#This Row],[Total_Amount]]-Table8[[#This Row],[Total Cost]]</f>
        <v>-513.39999999999986</v>
      </c>
    </row>
    <row r="1756" spans="1:23" hidden="1" x14ac:dyDescent="0.25">
      <c r="A1756" t="s">
        <v>2711</v>
      </c>
      <c r="B1756" s="3">
        <v>45933</v>
      </c>
      <c r="C1756" t="s">
        <v>1375</v>
      </c>
      <c r="D1756" t="s">
        <v>1683</v>
      </c>
      <c r="E1756" t="s">
        <v>1883</v>
      </c>
      <c r="F1756" s="4">
        <f>IF(ISBLANK(Sales_Fact[[#This Row],[Quantity]]),MEDIAN(Sales_Fact[Quantity]),Sales_Fact[[#This Row],[Quantity]])</f>
        <v>1</v>
      </c>
      <c r="G1756" s="1">
        <f>IF(ISBLANK(Sales_Fact[[#This Row],[Unit_Price]]),MEDIAN(Sales_Fact[Unit_Price]),Sales_Fact[[#This Row],[Unit_Price]])</f>
        <v>470.18</v>
      </c>
      <c r="H1756" s="2">
        <f>IF(ISBLANK(Sales_Fact[[#This Row],[Discount]]),MEDIAN(Sales_Fact[Discount]),Sales_Fact[[#This Row],[Discount]])</f>
        <v>0.19</v>
      </c>
      <c r="I1756" t="s">
        <v>1864</v>
      </c>
      <c r="J1756" s="1">
        <f>Sales_Fact[[#This Row],[Quantity2]]*Sales_Fact[[#This Row],[Unit_Price3]]*(1-Sales_Fact[[#This Row],[Discount4]])</f>
        <v>380.84580000000005</v>
      </c>
      <c r="K1756" s="1">
        <f>Sales_Fact[[#This Row],[Quantity2]]*Sales_Fact[[#This Row],[Unit_Price3]]</f>
        <v>470.18</v>
      </c>
      <c r="L1756" s="1">
        <f>Sales_Fact[[#This Row],[Gross Amount]]*Sales_Fact[[#This Row],[Discount4]]</f>
        <v>89.334199999999996</v>
      </c>
      <c r="M1756" s="1" t="str">
        <f>IF(Sales_Fact[[#This Row],[Total_Amount5]]&gt;1000,"High Value","Standard")</f>
        <v>Standard</v>
      </c>
      <c r="N1756" s="1" t="str">
        <f>_xlfn.XLOOKUP(D1756,Product_Dim!$A$2:$A$101,Product_Dim!$B$2:$B$101,"Not Found")</f>
        <v>Adjustable Jump Rope</v>
      </c>
      <c r="O1756" s="1" t="str">
        <f>_xlfn.XLOOKUP(D1756,Product_Dim!$A$2:$A$101,Product_Dim!$C$2:$C$101)</f>
        <v>Sports</v>
      </c>
      <c r="P1756" s="1">
        <f>_xlfn.XLOOKUP(D1756,Product_Dim!$A$2:$A$101,Product_Dim!$H$2:$H$101)</f>
        <v>167.12</v>
      </c>
      <c r="Q1756" s="1" t="str">
        <f>_xlfn.XLOOKUP(C1756,'Customer_Dim'!$A$2:$A$501,'Customer_Dim'!$I$2:$I$501)</f>
        <v>Silver</v>
      </c>
      <c r="R1756" s="1" t="str">
        <f>_xlfn.XLOOKUP(C1756,'Customer_Dim'!$A$2:$A$501,'Customer_Dim'!$D$2:$D$501)</f>
        <v>Male</v>
      </c>
      <c r="S1756" s="1" t="str">
        <f>_xlfn.XLOOKUP(C1756,'Customer_Dim'!$A$2:$A$501,'Customer_Dim'!$L$2:$L$501)</f>
        <v>Middle Age</v>
      </c>
      <c r="T1756" s="1" t="str">
        <f>_xlfn.XLOOKUP(E1756,Store_Dim!$A$2:$A$21,Store_Dim!$C$2:$C$21)</f>
        <v>North</v>
      </c>
      <c r="U1756" s="1" t="str">
        <f>_xlfn.XLOOKUP(E1756,Store_Dim!$A$2:$A$21,Store_Dim!$E$2:$E$21)</f>
        <v>Flagship</v>
      </c>
      <c r="V1756" s="1">
        <f>Table8[[#This Row],[Cost]]*Table8[[#This Row],[Quantity]]</f>
        <v>167.12</v>
      </c>
      <c r="W1756" s="1">
        <f>Table8[[#This Row],[Total_Amount]]-Table8[[#This Row],[Total Cost]]</f>
        <v>213.72580000000005</v>
      </c>
    </row>
    <row r="1757" spans="1:23" hidden="1" x14ac:dyDescent="0.25">
      <c r="A1757" t="s">
        <v>2098</v>
      </c>
      <c r="B1757" s="3">
        <v>45942</v>
      </c>
      <c r="C1757" t="s">
        <v>1378</v>
      </c>
      <c r="D1757" t="s">
        <v>1719</v>
      </c>
      <c r="E1757" t="s">
        <v>1892</v>
      </c>
      <c r="F1757" s="4">
        <f>IF(ISBLANK(Sales_Fact[[#This Row],[Quantity]]),MEDIAN(Sales_Fact[Quantity]),Sales_Fact[[#This Row],[Quantity]])</f>
        <v>1</v>
      </c>
      <c r="G1757" s="1">
        <f>IF(ISBLANK(Sales_Fact[[#This Row],[Unit_Price]]),MEDIAN(Sales_Fact[Unit_Price]),Sales_Fact[[#This Row],[Unit_Price]])</f>
        <v>891.79</v>
      </c>
      <c r="H1757" s="2">
        <f>IF(ISBLANK(Sales_Fact[[#This Row],[Discount]]),MEDIAN(Sales_Fact[Discount]),Sales_Fact[[#This Row],[Discount]])</f>
        <v>0.03</v>
      </c>
      <c r="I1757" t="s">
        <v>1861</v>
      </c>
      <c r="J1757" s="1">
        <f>Sales_Fact[[#This Row],[Quantity2]]*Sales_Fact[[#This Row],[Unit_Price3]]*(1-Sales_Fact[[#This Row],[Discount4]])</f>
        <v>865.03629999999998</v>
      </c>
      <c r="K1757" s="1">
        <f>Sales_Fact[[#This Row],[Quantity2]]*Sales_Fact[[#This Row],[Unit_Price3]]</f>
        <v>891.79</v>
      </c>
      <c r="L1757" s="1">
        <f>Sales_Fact[[#This Row],[Gross Amount]]*Sales_Fact[[#This Row],[Discount4]]</f>
        <v>26.753699999999998</v>
      </c>
      <c r="M1757" s="1" t="str">
        <f>IF(Sales_Fact[[#This Row],[Total_Amount5]]&gt;1000,"High Value","Standard")</f>
        <v>Standard</v>
      </c>
      <c r="N1757" s="1" t="str">
        <f>_xlfn.XLOOKUP(D1757,Product_Dim!$A$2:$A$101,Product_Dim!$B$2:$B$101,"Not Found")</f>
        <v>Premium Blanket Throw</v>
      </c>
      <c r="O1757" s="1" t="str">
        <f>_xlfn.XLOOKUP(D1757,Product_Dim!$A$2:$A$101,Product_Dim!$C$2:$C$101)</f>
        <v>Home</v>
      </c>
      <c r="P1757" s="1">
        <f>_xlfn.XLOOKUP(D1757,Product_Dim!$A$2:$A$101,Product_Dim!$H$2:$H$101)</f>
        <v>461.47</v>
      </c>
      <c r="Q1757" s="1" t="str">
        <f>_xlfn.XLOOKUP(C1757,'Customer_Dim'!$A$2:$A$501,'Customer_Dim'!$I$2:$I$501)</f>
        <v>Bronze</v>
      </c>
      <c r="R1757" s="1" t="str">
        <f>_xlfn.XLOOKUP(C1757,'Customer_Dim'!$A$2:$A$501,'Customer_Dim'!$D$2:$D$501)</f>
        <v>Female</v>
      </c>
      <c r="S1757" s="1" t="str">
        <f>_xlfn.XLOOKUP(C1757,'Customer_Dim'!$A$2:$A$501,'Customer_Dim'!$L$2:$L$501)</f>
        <v>Middle Age</v>
      </c>
      <c r="T1757" s="1" t="str">
        <f>_xlfn.XLOOKUP(E1757,Store_Dim!$A$2:$A$21,Store_Dim!$C$2:$C$21)</f>
        <v>East</v>
      </c>
      <c r="U1757" s="1" t="str">
        <f>_xlfn.XLOOKUP(E1757,Store_Dim!$A$2:$A$21,Store_Dim!$E$2:$E$21)</f>
        <v>Online</v>
      </c>
      <c r="V1757" s="1">
        <f>Table8[[#This Row],[Cost]]*Table8[[#This Row],[Quantity]]</f>
        <v>461.47</v>
      </c>
      <c r="W1757" s="1">
        <f>Table8[[#This Row],[Total_Amount]]-Table8[[#This Row],[Total Cost]]</f>
        <v>403.56629999999996</v>
      </c>
    </row>
    <row r="1758" spans="1:23" hidden="1" x14ac:dyDescent="0.25">
      <c r="A1758" t="s">
        <v>2905</v>
      </c>
      <c r="B1758" s="3">
        <v>45837</v>
      </c>
      <c r="C1758" t="s">
        <v>1378</v>
      </c>
      <c r="D1758" t="s">
        <v>1653</v>
      </c>
      <c r="E1758" t="s">
        <v>1886</v>
      </c>
      <c r="F1758" s="4">
        <f>IF(ISBLANK(Sales_Fact[[#This Row],[Quantity]]),MEDIAN(Sales_Fact[Quantity]),Sales_Fact[[#This Row],[Quantity]])</f>
        <v>2</v>
      </c>
      <c r="G1758" s="1">
        <f>IF(ISBLANK(Sales_Fact[[#This Row],[Unit_Price]]),MEDIAN(Sales_Fact[Unit_Price]),Sales_Fact[[#This Row],[Unit_Price]])</f>
        <v>433.07</v>
      </c>
      <c r="H1758" s="2">
        <f>IF(ISBLANK(Sales_Fact[[#This Row],[Discount]]),MEDIAN(Sales_Fact[Discount]),Sales_Fact[[#This Row],[Discount]])</f>
        <v>0.25</v>
      </c>
      <c r="I1758" t="s">
        <v>1868</v>
      </c>
      <c r="J1758" s="1">
        <f>Sales_Fact[[#This Row],[Quantity2]]*Sales_Fact[[#This Row],[Unit_Price3]]*(1-Sales_Fact[[#This Row],[Discount4]])</f>
        <v>649.60500000000002</v>
      </c>
      <c r="K1758" s="1">
        <f>Sales_Fact[[#This Row],[Quantity2]]*Sales_Fact[[#This Row],[Unit_Price3]]</f>
        <v>866.14</v>
      </c>
      <c r="L1758" s="1">
        <f>Sales_Fact[[#This Row],[Gross Amount]]*Sales_Fact[[#This Row],[Discount4]]</f>
        <v>216.535</v>
      </c>
      <c r="M1758" s="1" t="str">
        <f>IF(Sales_Fact[[#This Row],[Total_Amount5]]&gt;1000,"High Value","Standard")</f>
        <v>Standard</v>
      </c>
      <c r="N1758" s="1" t="str">
        <f>_xlfn.XLOOKUP(D1758,Product_Dim!$A$2:$A$101,Product_Dim!$B$2:$B$101,"Not Found")</f>
        <v>Gaming Mechanical Keyboard</v>
      </c>
      <c r="O1758" s="1" t="str">
        <f>_xlfn.XLOOKUP(D1758,Product_Dim!$A$2:$A$101,Product_Dim!$C$2:$C$101)</f>
        <v>Electronics</v>
      </c>
      <c r="P1758" s="1">
        <f>_xlfn.XLOOKUP(D1758,Product_Dim!$A$2:$A$101,Product_Dim!$H$2:$H$101)</f>
        <v>419.28</v>
      </c>
      <c r="Q1758" s="1" t="str">
        <f>_xlfn.XLOOKUP(C1758,'Customer_Dim'!$A$2:$A$501,'Customer_Dim'!$I$2:$I$501)</f>
        <v>Bronze</v>
      </c>
      <c r="R1758" s="1" t="str">
        <f>_xlfn.XLOOKUP(C1758,'Customer_Dim'!$A$2:$A$501,'Customer_Dim'!$D$2:$D$501)</f>
        <v>Female</v>
      </c>
      <c r="S1758" s="1" t="str">
        <f>_xlfn.XLOOKUP(C1758,'Customer_Dim'!$A$2:$A$501,'Customer_Dim'!$L$2:$L$501)</f>
        <v>Middle Age</v>
      </c>
      <c r="T1758" s="1" t="str">
        <f>_xlfn.XLOOKUP(E1758,Store_Dim!$A$2:$A$21,Store_Dim!$C$2:$C$21)</f>
        <v>West</v>
      </c>
      <c r="U1758" s="1" t="str">
        <f>_xlfn.XLOOKUP(E1758,Store_Dim!$A$2:$A$21,Store_Dim!$E$2:$E$21)</f>
        <v>Flagship</v>
      </c>
      <c r="V1758" s="1">
        <f>Table8[[#This Row],[Cost]]*Table8[[#This Row],[Quantity]]</f>
        <v>838.56</v>
      </c>
      <c r="W1758" s="1">
        <f>Table8[[#This Row],[Total_Amount]]-Table8[[#This Row],[Total Cost]]</f>
        <v>-188.95499999999993</v>
      </c>
    </row>
    <row r="1759" spans="1:23" hidden="1" x14ac:dyDescent="0.25">
      <c r="A1759" t="s">
        <v>2946</v>
      </c>
      <c r="B1759" s="3">
        <v>45629</v>
      </c>
      <c r="C1759" t="s">
        <v>1378</v>
      </c>
      <c r="D1759" t="s">
        <v>1689</v>
      </c>
      <c r="E1759" t="s">
        <v>1866</v>
      </c>
      <c r="F1759" s="4">
        <f>IF(ISBLANK(Sales_Fact[[#This Row],[Quantity]]),MEDIAN(Sales_Fact[Quantity]),Sales_Fact[[#This Row],[Quantity]])</f>
        <v>3</v>
      </c>
      <c r="G1759" s="1">
        <f>IF(ISBLANK(Sales_Fact[[#This Row],[Unit_Price]]),MEDIAN(Sales_Fact[Unit_Price]),Sales_Fact[[#This Row],[Unit_Price]])</f>
        <v>626.71</v>
      </c>
      <c r="H1759" s="2">
        <f>IF(ISBLANK(Sales_Fact[[#This Row],[Discount]]),MEDIAN(Sales_Fact[Discount]),Sales_Fact[[#This Row],[Discount]])</f>
        <v>7.0000000000000007E-2</v>
      </c>
      <c r="I1759" t="s">
        <v>1864</v>
      </c>
      <c r="J1759" s="1">
        <f>Sales_Fact[[#This Row],[Quantity2]]*Sales_Fact[[#This Row],[Unit_Price3]]*(1-Sales_Fact[[#This Row],[Discount4]])</f>
        <v>1748.5209</v>
      </c>
      <c r="K1759" s="1">
        <f>Sales_Fact[[#This Row],[Quantity2]]*Sales_Fact[[#This Row],[Unit_Price3]]</f>
        <v>1880.13</v>
      </c>
      <c r="L1759" s="1">
        <f>Sales_Fact[[#This Row],[Gross Amount]]*Sales_Fact[[#This Row],[Discount4]]</f>
        <v>131.60910000000001</v>
      </c>
      <c r="M1759" s="1" t="str">
        <f>IF(Sales_Fact[[#This Row],[Total_Amount5]]&gt;1000,"High Value","Standard")</f>
        <v>High Value</v>
      </c>
      <c r="N1759" s="1" t="str">
        <f>_xlfn.XLOOKUP(D1759,Product_Dim!$A$2:$A$101,Product_Dim!$B$2:$B$101,"Not Found")</f>
        <v>Men's Winter Jacket</v>
      </c>
      <c r="O1759" s="1" t="str">
        <f>_xlfn.XLOOKUP(D1759,Product_Dim!$A$2:$A$101,Product_Dim!$C$2:$C$101)</f>
        <v>Clothing</v>
      </c>
      <c r="P1759" s="1">
        <f>_xlfn.XLOOKUP(D1759,Product_Dim!$A$2:$A$101,Product_Dim!$H$2:$H$101)</f>
        <v>167.34</v>
      </c>
      <c r="Q1759" s="1" t="str">
        <f>_xlfn.XLOOKUP(C1759,'Customer_Dim'!$A$2:$A$501,'Customer_Dim'!$I$2:$I$501)</f>
        <v>Bronze</v>
      </c>
      <c r="R1759" s="1" t="str">
        <f>_xlfn.XLOOKUP(C1759,'Customer_Dim'!$A$2:$A$501,'Customer_Dim'!$D$2:$D$501)</f>
        <v>Female</v>
      </c>
      <c r="S1759" s="1" t="str">
        <f>_xlfn.XLOOKUP(C1759,'Customer_Dim'!$A$2:$A$501,'Customer_Dim'!$L$2:$L$501)</f>
        <v>Middle Age</v>
      </c>
      <c r="T1759" s="1" t="str">
        <f>_xlfn.XLOOKUP(E1759,Store_Dim!$A$2:$A$21,Store_Dim!$C$2:$C$21)</f>
        <v>West</v>
      </c>
      <c r="U1759" s="1" t="str">
        <f>_xlfn.XLOOKUP(E1759,Store_Dim!$A$2:$A$21,Store_Dim!$E$2:$E$21)</f>
        <v>Online</v>
      </c>
      <c r="V1759" s="1">
        <f>Table8[[#This Row],[Cost]]*Table8[[#This Row],[Quantity]]</f>
        <v>502.02</v>
      </c>
      <c r="W1759" s="1">
        <f>Table8[[#This Row],[Total_Amount]]-Table8[[#This Row],[Total Cost]]</f>
        <v>1246.5009</v>
      </c>
    </row>
    <row r="1760" spans="1:23" x14ac:dyDescent="0.25">
      <c r="A1760" t="s">
        <v>3851</v>
      </c>
      <c r="B1760" s="3">
        <v>45770</v>
      </c>
      <c r="C1760" t="s">
        <v>1378</v>
      </c>
      <c r="D1760" t="s">
        <v>1728</v>
      </c>
      <c r="E1760" t="s">
        <v>1892</v>
      </c>
      <c r="F1760" s="4">
        <f>IF(ISBLANK(Sales_Fact[[#This Row],[Quantity]]),MEDIAN(Sales_Fact[Quantity]),Sales_Fact[[#This Row],[Quantity]])</f>
        <v>2</v>
      </c>
      <c r="G1760" s="21">
        <f>IF(ISBLANK(Sales_Fact[[#This Row],[Unit_Price]]),MEDIAN(Sales_Fact[Unit_Price]),Sales_Fact[[#This Row],[Unit_Price]])</f>
        <v>324.18</v>
      </c>
      <c r="H1760" s="2">
        <f>IF(ISBLANK(Sales_Fact[[#This Row],[Discount]]),MEDIAN(Sales_Fact[Discount]),Sales_Fact[[#This Row],[Discount]])</f>
        <v>0.06</v>
      </c>
      <c r="I1760" t="s">
        <v>1861</v>
      </c>
      <c r="J1760" s="21">
        <f>Sales_Fact[[#This Row],[Quantity2]]*Sales_Fact[[#This Row],[Unit_Price3]]*(1-Sales_Fact[[#This Row],[Discount4]])</f>
        <v>609.45839999999998</v>
      </c>
      <c r="K1760" s="21">
        <f>Sales_Fact[[#This Row],[Quantity2]]*Sales_Fact[[#This Row],[Unit_Price3]]</f>
        <v>648.36</v>
      </c>
      <c r="L1760" s="21">
        <f>Sales_Fact[[#This Row],[Gross Amount]]*Sales_Fact[[#This Row],[Discount4]]</f>
        <v>38.901600000000002</v>
      </c>
      <c r="M1760" s="1" t="str">
        <f>IF(Sales_Fact[[#This Row],[Total_Amount5]]&gt;1000,"High Value","Standard")</f>
        <v>Standard</v>
      </c>
      <c r="N1760" s="1" t="str">
        <f>_xlfn.XLOOKUP(D1760,Product_Dim!$A$2:$A$101,Product_Dim!$B$2:$B$101,"Not Found")</f>
        <v>Men's Hair Styling Gel</v>
      </c>
      <c r="O1760" s="1" t="str">
        <f>_xlfn.XLOOKUP(D1760,Product_Dim!$A$2:$A$101,Product_Dim!$C$2:$C$101)</f>
        <v>Beauty</v>
      </c>
      <c r="P1760" s="1">
        <f>_xlfn.XLOOKUP(D1760,Product_Dim!$A$2:$A$101,Product_Dim!$H$2:$H$101)</f>
        <v>17.309999999999999</v>
      </c>
      <c r="Q1760" s="1" t="str">
        <f>_xlfn.XLOOKUP(C1760,'Customer_Dim'!$A$2:$A$501,'Customer_Dim'!$I$2:$I$501)</f>
        <v>Bronze</v>
      </c>
      <c r="R1760" s="1" t="str">
        <f>_xlfn.XLOOKUP(C1760,'Customer_Dim'!$A$2:$A$501,'Customer_Dim'!$D$2:$D$501)</f>
        <v>Female</v>
      </c>
      <c r="S1760" s="1" t="str">
        <f>_xlfn.XLOOKUP(C1760,'Customer_Dim'!$A$2:$A$501,'Customer_Dim'!$L$2:$L$501)</f>
        <v>Middle Age</v>
      </c>
      <c r="T1760" s="1" t="str">
        <f>_xlfn.XLOOKUP(E1760,Store_Dim!$A$2:$A$21,Store_Dim!$C$2:$C$21)</f>
        <v>East</v>
      </c>
      <c r="U1760" s="1" t="str">
        <f>_xlfn.XLOOKUP(E1760,Store_Dim!$A$2:$A$21,Store_Dim!$E$2:$E$21)</f>
        <v>Online</v>
      </c>
      <c r="V1760" s="21">
        <f>Table8[[#This Row],[Cost]]*Table8[[#This Row],[Quantity]]</f>
        <v>34.619999999999997</v>
      </c>
      <c r="W1760" s="21">
        <f>Table8[[#This Row],[Total_Amount]]-Table8[[#This Row],[Total Cost]]</f>
        <v>574.83839999999998</v>
      </c>
    </row>
    <row r="1761" spans="1:23" hidden="1" x14ac:dyDescent="0.25">
      <c r="A1761" t="s">
        <v>2877</v>
      </c>
      <c r="B1761" s="3">
        <v>45694</v>
      </c>
      <c r="C1761" t="s">
        <v>1381</v>
      </c>
      <c r="D1761" t="s">
        <v>1815</v>
      </c>
      <c r="E1761" t="s">
        <v>1901</v>
      </c>
      <c r="F1761" s="4">
        <f>IF(ISBLANK(Sales_Fact[[#This Row],[Quantity]]),MEDIAN(Sales_Fact[Quantity]),Sales_Fact[[#This Row],[Quantity]])</f>
        <v>4</v>
      </c>
      <c r="G1761" s="1">
        <f>IF(ISBLANK(Sales_Fact[[#This Row],[Unit_Price]]),MEDIAN(Sales_Fact[Unit_Price]),Sales_Fact[[#This Row],[Unit_Price]])</f>
        <v>839.74</v>
      </c>
      <c r="H1761" s="2">
        <f>IF(ISBLANK(Sales_Fact[[#This Row],[Discount]]),MEDIAN(Sales_Fact[Discount]),Sales_Fact[[#This Row],[Discount]])</f>
        <v>0.13</v>
      </c>
      <c r="I1761" t="s">
        <v>1868</v>
      </c>
      <c r="J1761" s="1">
        <f>Sales_Fact[[#This Row],[Quantity2]]*Sales_Fact[[#This Row],[Unit_Price3]]*(1-Sales_Fact[[#This Row],[Discount4]])</f>
        <v>2922.2952</v>
      </c>
      <c r="K1761" s="1">
        <f>Sales_Fact[[#This Row],[Quantity2]]*Sales_Fact[[#This Row],[Unit_Price3]]</f>
        <v>3358.96</v>
      </c>
      <c r="L1761" s="1">
        <f>Sales_Fact[[#This Row],[Gross Amount]]*Sales_Fact[[#This Row],[Discount4]]</f>
        <v>436.66480000000001</v>
      </c>
      <c r="M1761" s="1" t="str">
        <f>IF(Sales_Fact[[#This Row],[Total_Amount5]]&gt;1000,"High Value","Standard")</f>
        <v>High Value</v>
      </c>
      <c r="N1761" s="1" t="str">
        <f>_xlfn.XLOOKUP(D1761,Product_Dim!$A$2:$A$101,Product_Dim!$B$2:$B$101,"Not Found")</f>
        <v>Sports Wrist Sweatbands</v>
      </c>
      <c r="O1761" s="1" t="str">
        <f>_xlfn.XLOOKUP(D1761,Product_Dim!$A$2:$A$101,Product_Dim!$C$2:$C$101)</f>
        <v>Sports</v>
      </c>
      <c r="P1761" s="1">
        <f>_xlfn.XLOOKUP(D1761,Product_Dim!$A$2:$A$101,Product_Dim!$H$2:$H$101)</f>
        <v>131.24</v>
      </c>
      <c r="Q1761" s="1" t="str">
        <f>_xlfn.XLOOKUP(C1761,'Customer_Dim'!$A$2:$A$501,'Customer_Dim'!$I$2:$I$501)</f>
        <v>Silver</v>
      </c>
      <c r="R1761" s="1" t="str">
        <f>_xlfn.XLOOKUP(C1761,'Customer_Dim'!$A$2:$A$501,'Customer_Dim'!$D$2:$D$501)</f>
        <v>Male</v>
      </c>
      <c r="S1761" s="1" t="str">
        <f>_xlfn.XLOOKUP(C1761,'Customer_Dim'!$A$2:$A$501,'Customer_Dim'!$L$2:$L$501)</f>
        <v>Senior</v>
      </c>
      <c r="T1761" s="1" t="str">
        <f>_xlfn.XLOOKUP(E1761,Store_Dim!$A$2:$A$21,Store_Dim!$C$2:$C$21)</f>
        <v>East</v>
      </c>
      <c r="U1761" s="1" t="str">
        <f>_xlfn.XLOOKUP(E1761,Store_Dim!$A$2:$A$21,Store_Dim!$E$2:$E$21)</f>
        <v>Online</v>
      </c>
      <c r="V1761" s="1">
        <f>Table8[[#This Row],[Cost]]*Table8[[#This Row],[Quantity]]</f>
        <v>524.96</v>
      </c>
      <c r="W1761" s="1">
        <f>Table8[[#This Row],[Total_Amount]]-Table8[[#This Row],[Total Cost]]</f>
        <v>2397.3352</v>
      </c>
    </row>
    <row r="1762" spans="1:23" hidden="1" x14ac:dyDescent="0.25">
      <c r="A1762" t="s">
        <v>1885</v>
      </c>
      <c r="B1762" s="3">
        <v>45875</v>
      </c>
      <c r="C1762" t="s">
        <v>1381</v>
      </c>
      <c r="D1762" t="s">
        <v>1653</v>
      </c>
      <c r="E1762" t="s">
        <v>1886</v>
      </c>
      <c r="F1762" s="4">
        <f>IF(ISBLANK(Sales_Fact[[#This Row],[Quantity]]),MEDIAN(Sales_Fact[Quantity]),Sales_Fact[[#This Row],[Quantity]])</f>
        <v>3</v>
      </c>
      <c r="G1762" s="1">
        <f>IF(ISBLANK(Sales_Fact[[#This Row],[Unit_Price]]),MEDIAN(Sales_Fact[Unit_Price]),Sales_Fact[[#This Row],[Unit_Price]])</f>
        <v>252.63</v>
      </c>
      <c r="H1762" s="2">
        <f>IF(ISBLANK(Sales_Fact[[#This Row],[Discount]]),MEDIAN(Sales_Fact[Discount]),Sales_Fact[[#This Row],[Discount]])</f>
        <v>0.28000000000000003</v>
      </c>
      <c r="I1762" t="s">
        <v>1864</v>
      </c>
      <c r="J1762" s="1">
        <f>Sales_Fact[[#This Row],[Quantity2]]*Sales_Fact[[#This Row],[Unit_Price3]]*(1-Sales_Fact[[#This Row],[Discount4]])</f>
        <v>545.68079999999998</v>
      </c>
      <c r="K1762" s="1">
        <f>Sales_Fact[[#This Row],[Quantity2]]*Sales_Fact[[#This Row],[Unit_Price3]]</f>
        <v>757.89</v>
      </c>
      <c r="L1762" s="1">
        <f>Sales_Fact[[#This Row],[Gross Amount]]*Sales_Fact[[#This Row],[Discount4]]</f>
        <v>212.20920000000001</v>
      </c>
      <c r="M1762" s="1" t="str">
        <f>IF(Sales_Fact[[#This Row],[Total_Amount5]]&gt;1000,"High Value","Standard")</f>
        <v>Standard</v>
      </c>
      <c r="N1762" s="1" t="str">
        <f>_xlfn.XLOOKUP(D1762,Product_Dim!$A$2:$A$101,Product_Dim!$B$2:$B$101,"Not Found")</f>
        <v>Gaming Mechanical Keyboard</v>
      </c>
      <c r="O1762" s="1" t="str">
        <f>_xlfn.XLOOKUP(D1762,Product_Dim!$A$2:$A$101,Product_Dim!$C$2:$C$101)</f>
        <v>Electronics</v>
      </c>
      <c r="P1762" s="1">
        <f>_xlfn.XLOOKUP(D1762,Product_Dim!$A$2:$A$101,Product_Dim!$H$2:$H$101)</f>
        <v>419.28</v>
      </c>
      <c r="Q1762" s="1" t="str">
        <f>_xlfn.XLOOKUP(C1762,'Customer_Dim'!$A$2:$A$501,'Customer_Dim'!$I$2:$I$501)</f>
        <v>Silver</v>
      </c>
      <c r="R1762" s="1" t="str">
        <f>_xlfn.XLOOKUP(C1762,'Customer_Dim'!$A$2:$A$501,'Customer_Dim'!$D$2:$D$501)</f>
        <v>Male</v>
      </c>
      <c r="S1762" s="1" t="str">
        <f>_xlfn.XLOOKUP(C1762,'Customer_Dim'!$A$2:$A$501,'Customer_Dim'!$L$2:$L$501)</f>
        <v>Senior</v>
      </c>
      <c r="T1762" s="1" t="str">
        <f>_xlfn.XLOOKUP(E1762,Store_Dim!$A$2:$A$21,Store_Dim!$C$2:$C$21)</f>
        <v>West</v>
      </c>
      <c r="U1762" s="1" t="str">
        <f>_xlfn.XLOOKUP(E1762,Store_Dim!$A$2:$A$21,Store_Dim!$E$2:$E$21)</f>
        <v>Flagship</v>
      </c>
      <c r="V1762" s="1">
        <f>Table8[[#This Row],[Cost]]*Table8[[#This Row],[Quantity]]</f>
        <v>1257.8399999999999</v>
      </c>
      <c r="W1762" s="1">
        <f>Table8[[#This Row],[Total_Amount]]-Table8[[#This Row],[Total Cost]]</f>
        <v>-712.15919999999994</v>
      </c>
    </row>
    <row r="1763" spans="1:23" hidden="1" x14ac:dyDescent="0.25">
      <c r="A1763" t="s">
        <v>3323</v>
      </c>
      <c r="B1763" s="3">
        <v>45779</v>
      </c>
      <c r="C1763" t="s">
        <v>1381</v>
      </c>
      <c r="D1763" t="s">
        <v>1632</v>
      </c>
      <c r="E1763" t="s">
        <v>1879</v>
      </c>
      <c r="F1763" s="4">
        <f>IF(ISBLANK(Sales_Fact[[#This Row],[Quantity]]),MEDIAN(Sales_Fact[Quantity]),Sales_Fact[[#This Row],[Quantity]])</f>
        <v>2</v>
      </c>
      <c r="G1763" s="1">
        <f>IF(ISBLANK(Sales_Fact[[#This Row],[Unit_Price]]),MEDIAN(Sales_Fact[Unit_Price]),Sales_Fact[[#This Row],[Unit_Price]])</f>
        <v>60.53</v>
      </c>
      <c r="H1763" s="2">
        <f>IF(ISBLANK(Sales_Fact[[#This Row],[Discount]]),MEDIAN(Sales_Fact[Discount]),Sales_Fact[[#This Row],[Discount]])</f>
        <v>0.18</v>
      </c>
      <c r="I1763" t="s">
        <v>1864</v>
      </c>
      <c r="J1763" s="1">
        <f>Sales_Fact[[#This Row],[Quantity2]]*Sales_Fact[[#This Row],[Unit_Price3]]*(1-Sales_Fact[[#This Row],[Discount4]])</f>
        <v>99.269200000000012</v>
      </c>
      <c r="K1763" s="1">
        <f>Sales_Fact[[#This Row],[Quantity2]]*Sales_Fact[[#This Row],[Unit_Price3]]</f>
        <v>121.06</v>
      </c>
      <c r="L1763" s="1">
        <f>Sales_Fact[[#This Row],[Gross Amount]]*Sales_Fact[[#This Row],[Discount4]]</f>
        <v>21.790800000000001</v>
      </c>
      <c r="M1763" s="1" t="str">
        <f>IF(Sales_Fact[[#This Row],[Total_Amount5]]&gt;1000,"High Value","Standard")</f>
        <v>Standard</v>
      </c>
      <c r="N1763" s="1" t="str">
        <f>_xlfn.XLOOKUP(D1763,Product_Dim!$A$2:$A$101,Product_Dim!$B$2:$B$101,"Not Found")</f>
        <v>Decorative Floor Vase</v>
      </c>
      <c r="O1763" s="1" t="str">
        <f>_xlfn.XLOOKUP(D1763,Product_Dim!$A$2:$A$101,Product_Dim!$C$2:$C$101)</f>
        <v>Home</v>
      </c>
      <c r="P1763" s="1">
        <f>_xlfn.XLOOKUP(D1763,Product_Dim!$A$2:$A$101,Product_Dim!$H$2:$H$101)</f>
        <v>242.96499999999997</v>
      </c>
      <c r="Q1763" s="1" t="str">
        <f>_xlfn.XLOOKUP(C1763,'Customer_Dim'!$A$2:$A$501,'Customer_Dim'!$I$2:$I$501)</f>
        <v>Silver</v>
      </c>
      <c r="R1763" s="1" t="str">
        <f>_xlfn.XLOOKUP(C1763,'Customer_Dim'!$A$2:$A$501,'Customer_Dim'!$D$2:$D$501)</f>
        <v>Male</v>
      </c>
      <c r="S1763" s="1" t="str">
        <f>_xlfn.XLOOKUP(C1763,'Customer_Dim'!$A$2:$A$501,'Customer_Dim'!$L$2:$L$501)</f>
        <v>Senior</v>
      </c>
      <c r="T1763" s="1" t="str">
        <f>_xlfn.XLOOKUP(E1763,Store_Dim!$A$2:$A$21,Store_Dim!$C$2:$C$21)</f>
        <v>East</v>
      </c>
      <c r="U1763" s="1" t="str">
        <f>_xlfn.XLOOKUP(E1763,Store_Dim!$A$2:$A$21,Store_Dim!$E$2:$E$21)</f>
        <v>Flagship</v>
      </c>
      <c r="V1763" s="1">
        <f>Table8[[#This Row],[Cost]]*Table8[[#This Row],[Quantity]]</f>
        <v>485.92999999999995</v>
      </c>
      <c r="W1763" s="1">
        <f>Table8[[#This Row],[Total_Amount]]-Table8[[#This Row],[Total Cost]]</f>
        <v>-386.66079999999994</v>
      </c>
    </row>
    <row r="1764" spans="1:23" hidden="1" x14ac:dyDescent="0.25">
      <c r="A1764" t="s">
        <v>3078</v>
      </c>
      <c r="B1764" s="3">
        <v>45468</v>
      </c>
      <c r="C1764" t="s">
        <v>1381</v>
      </c>
      <c r="D1764" t="s">
        <v>1548</v>
      </c>
      <c r="E1764" t="s">
        <v>1890</v>
      </c>
      <c r="F1764" s="4">
        <f>IF(ISBLANK(Sales_Fact[[#This Row],[Quantity]]),MEDIAN(Sales_Fact[Quantity]),Sales_Fact[[#This Row],[Quantity]])</f>
        <v>4</v>
      </c>
      <c r="G1764" s="1">
        <f>IF(ISBLANK(Sales_Fact[[#This Row],[Unit_Price]]),MEDIAN(Sales_Fact[Unit_Price]),Sales_Fact[[#This Row],[Unit_Price]])</f>
        <v>341.95</v>
      </c>
      <c r="H1764" s="2">
        <f>IF(ISBLANK(Sales_Fact[[#This Row],[Discount]]),MEDIAN(Sales_Fact[Discount]),Sales_Fact[[#This Row],[Discount]])</f>
        <v>0.25</v>
      </c>
      <c r="I1764" t="s">
        <v>1861</v>
      </c>
      <c r="J1764" s="1">
        <f>Sales_Fact[[#This Row],[Quantity2]]*Sales_Fact[[#This Row],[Unit_Price3]]*(1-Sales_Fact[[#This Row],[Discount4]])</f>
        <v>1025.8499999999999</v>
      </c>
      <c r="K1764" s="1">
        <f>Sales_Fact[[#This Row],[Quantity2]]*Sales_Fact[[#This Row],[Unit_Price3]]</f>
        <v>1367.8</v>
      </c>
      <c r="L1764" s="1">
        <f>Sales_Fact[[#This Row],[Gross Amount]]*Sales_Fact[[#This Row],[Discount4]]</f>
        <v>341.95</v>
      </c>
      <c r="M1764" s="1" t="str">
        <f>IF(Sales_Fact[[#This Row],[Total_Amount5]]&gt;1000,"High Value","Standard")</f>
        <v>High Value</v>
      </c>
      <c r="N1764" s="1" t="str">
        <f>_xlfn.XLOOKUP(D1764,Product_Dim!$A$2:$A$101,Product_Dim!$B$2:$B$101,"Not Found")</f>
        <v>Brother Laser Printer</v>
      </c>
      <c r="O1764" s="1" t="str">
        <f>_xlfn.XLOOKUP(D1764,Product_Dim!$A$2:$A$101,Product_Dim!$C$2:$C$101)</f>
        <v>Electronics</v>
      </c>
      <c r="P1764" s="1">
        <f>_xlfn.XLOOKUP(D1764,Product_Dim!$A$2:$A$101,Product_Dim!$H$2:$H$101)</f>
        <v>112.42</v>
      </c>
      <c r="Q1764" s="1" t="str">
        <f>_xlfn.XLOOKUP(C1764,'Customer_Dim'!$A$2:$A$501,'Customer_Dim'!$I$2:$I$501)</f>
        <v>Silver</v>
      </c>
      <c r="R1764" s="1" t="str">
        <f>_xlfn.XLOOKUP(C1764,'Customer_Dim'!$A$2:$A$501,'Customer_Dim'!$D$2:$D$501)</f>
        <v>Male</v>
      </c>
      <c r="S1764" s="1" t="str">
        <f>_xlfn.XLOOKUP(C1764,'Customer_Dim'!$A$2:$A$501,'Customer_Dim'!$L$2:$L$501)</f>
        <v>Senior</v>
      </c>
      <c r="T1764" s="1" t="str">
        <f>_xlfn.XLOOKUP(E1764,Store_Dim!$A$2:$A$21,Store_Dim!$C$2:$C$21)</f>
        <v>South</v>
      </c>
      <c r="U1764" s="1" t="str">
        <f>_xlfn.XLOOKUP(E1764,Store_Dim!$A$2:$A$21,Store_Dim!$E$2:$E$21)</f>
        <v>Flagship</v>
      </c>
      <c r="V1764" s="1">
        <f>Table8[[#This Row],[Cost]]*Table8[[#This Row],[Quantity]]</f>
        <v>449.68</v>
      </c>
      <c r="W1764" s="1">
        <f>Table8[[#This Row],[Total_Amount]]-Table8[[#This Row],[Total Cost]]</f>
        <v>576.16999999999985</v>
      </c>
    </row>
    <row r="1765" spans="1:23" hidden="1" x14ac:dyDescent="0.25">
      <c r="A1765" t="s">
        <v>2101</v>
      </c>
      <c r="B1765" s="3">
        <v>45356</v>
      </c>
      <c r="C1765" t="s">
        <v>1381</v>
      </c>
      <c r="D1765" t="s">
        <v>1594</v>
      </c>
      <c r="E1765" t="s">
        <v>1890</v>
      </c>
      <c r="F1765" s="4">
        <f>IF(ISBLANK(Sales_Fact[[#This Row],[Quantity]]),MEDIAN(Sales_Fact[Quantity]),Sales_Fact[[#This Row],[Quantity]])</f>
        <v>4</v>
      </c>
      <c r="G1765" s="1">
        <f>IF(ISBLANK(Sales_Fact[[#This Row],[Unit_Price]]),MEDIAN(Sales_Fact[Unit_Price]),Sales_Fact[[#This Row],[Unit_Price]])</f>
        <v>300.12</v>
      </c>
      <c r="H1765" s="2">
        <f>IF(ISBLANK(Sales_Fact[[#This Row],[Discount]]),MEDIAN(Sales_Fact[Discount]),Sales_Fact[[#This Row],[Discount]])</f>
        <v>0.05</v>
      </c>
      <c r="I1765" t="s">
        <v>1861</v>
      </c>
      <c r="J1765" s="1">
        <f>Sales_Fact[[#This Row],[Quantity2]]*Sales_Fact[[#This Row],[Unit_Price3]]*(1-Sales_Fact[[#This Row],[Discount4]])</f>
        <v>1140.4559999999999</v>
      </c>
      <c r="K1765" s="1">
        <f>Sales_Fact[[#This Row],[Quantity2]]*Sales_Fact[[#This Row],[Unit_Price3]]</f>
        <v>1200.48</v>
      </c>
      <c r="L1765" s="1">
        <f>Sales_Fact[[#This Row],[Gross Amount]]*Sales_Fact[[#This Row],[Discount4]]</f>
        <v>60.024000000000001</v>
      </c>
      <c r="M1765" s="1" t="str">
        <f>IF(Sales_Fact[[#This Row],[Total_Amount5]]&gt;1000,"High Value","Standard")</f>
        <v>High Value</v>
      </c>
      <c r="N1765" s="1" t="str">
        <f>_xlfn.XLOOKUP(D1765,Product_Dim!$A$2:$A$101,Product_Dim!$B$2:$B$101,"Not Found")</f>
        <v>Decorative Wall Mirror</v>
      </c>
      <c r="O1765" s="1" t="str">
        <f>_xlfn.XLOOKUP(D1765,Product_Dim!$A$2:$A$101,Product_Dim!$C$2:$C$101)</f>
        <v>Home</v>
      </c>
      <c r="P1765" s="1">
        <f>_xlfn.XLOOKUP(D1765,Product_Dim!$A$2:$A$101,Product_Dim!$H$2:$H$101)</f>
        <v>48.01</v>
      </c>
      <c r="Q1765" s="1" t="str">
        <f>_xlfn.XLOOKUP(C1765,'Customer_Dim'!$A$2:$A$501,'Customer_Dim'!$I$2:$I$501)</f>
        <v>Silver</v>
      </c>
      <c r="R1765" s="1" t="str">
        <f>_xlfn.XLOOKUP(C1765,'Customer_Dim'!$A$2:$A$501,'Customer_Dim'!$D$2:$D$501)</f>
        <v>Male</v>
      </c>
      <c r="S1765" s="1" t="str">
        <f>_xlfn.XLOOKUP(C1765,'Customer_Dim'!$A$2:$A$501,'Customer_Dim'!$L$2:$L$501)</f>
        <v>Senior</v>
      </c>
      <c r="T1765" s="1" t="str">
        <f>_xlfn.XLOOKUP(E1765,Store_Dim!$A$2:$A$21,Store_Dim!$C$2:$C$21)</f>
        <v>South</v>
      </c>
      <c r="U1765" s="1" t="str">
        <f>_xlfn.XLOOKUP(E1765,Store_Dim!$A$2:$A$21,Store_Dim!$E$2:$E$21)</f>
        <v>Flagship</v>
      </c>
      <c r="V1765" s="1">
        <f>Table8[[#This Row],[Cost]]*Table8[[#This Row],[Quantity]]</f>
        <v>192.04</v>
      </c>
      <c r="W1765" s="1">
        <f>Table8[[#This Row],[Total_Amount]]-Table8[[#This Row],[Total Cost]]</f>
        <v>948.41599999999994</v>
      </c>
    </row>
    <row r="1766" spans="1:23" hidden="1" x14ac:dyDescent="0.25">
      <c r="A1766" t="s">
        <v>2031</v>
      </c>
      <c r="B1766" s="3">
        <v>45626</v>
      </c>
      <c r="C1766" t="s">
        <v>1381</v>
      </c>
      <c r="D1766" t="s">
        <v>1659</v>
      </c>
      <c r="E1766" t="s">
        <v>1892</v>
      </c>
      <c r="F1766" s="4">
        <f>IF(ISBLANK(Sales_Fact[[#This Row],[Quantity]]),MEDIAN(Sales_Fact[Quantity]),Sales_Fact[[#This Row],[Quantity]])</f>
        <v>2</v>
      </c>
      <c r="G1766" s="1">
        <f>IF(ISBLANK(Sales_Fact[[#This Row],[Unit_Price]]),MEDIAN(Sales_Fact[Unit_Price]),Sales_Fact[[#This Row],[Unit_Price]])</f>
        <v>289.14</v>
      </c>
      <c r="H1766" s="2">
        <f>IF(ISBLANK(Sales_Fact[[#This Row],[Discount]]),MEDIAN(Sales_Fact[Discount]),Sales_Fact[[#This Row],[Discount]])</f>
        <v>0.12</v>
      </c>
      <c r="I1766" t="s">
        <v>1868</v>
      </c>
      <c r="J1766" s="1">
        <f>Sales_Fact[[#This Row],[Quantity2]]*Sales_Fact[[#This Row],[Unit_Price3]]*(1-Sales_Fact[[#This Row],[Discount4]])</f>
        <v>508.88639999999998</v>
      </c>
      <c r="K1766" s="1">
        <f>Sales_Fact[[#This Row],[Quantity2]]*Sales_Fact[[#This Row],[Unit_Price3]]</f>
        <v>578.28</v>
      </c>
      <c r="L1766" s="1">
        <f>Sales_Fact[[#This Row],[Gross Amount]]*Sales_Fact[[#This Row],[Discount4]]</f>
        <v>69.393599999999992</v>
      </c>
      <c r="M1766" s="1" t="str">
        <f>IF(Sales_Fact[[#This Row],[Total_Amount5]]&gt;1000,"High Value","Standard")</f>
        <v>Standard</v>
      </c>
      <c r="N1766" s="1" t="str">
        <f>_xlfn.XLOOKUP(D1766,Product_Dim!$A$2:$A$101,Product_Dim!$B$2:$B$101,"Not Found")</f>
        <v>Women's Summer Dress</v>
      </c>
      <c r="O1766" s="1" t="str">
        <f>_xlfn.XLOOKUP(D1766,Product_Dim!$A$2:$A$101,Product_Dim!$C$2:$C$101)</f>
        <v>Clothing</v>
      </c>
      <c r="P1766" s="1">
        <f>_xlfn.XLOOKUP(D1766,Product_Dim!$A$2:$A$101,Product_Dim!$H$2:$H$101)</f>
        <v>223.43</v>
      </c>
      <c r="Q1766" s="1" t="str">
        <f>_xlfn.XLOOKUP(C1766,'Customer_Dim'!$A$2:$A$501,'Customer_Dim'!$I$2:$I$501)</f>
        <v>Silver</v>
      </c>
      <c r="R1766" s="1" t="str">
        <f>_xlfn.XLOOKUP(C1766,'Customer_Dim'!$A$2:$A$501,'Customer_Dim'!$D$2:$D$501)</f>
        <v>Male</v>
      </c>
      <c r="S1766" s="1" t="str">
        <f>_xlfn.XLOOKUP(C1766,'Customer_Dim'!$A$2:$A$501,'Customer_Dim'!$L$2:$L$501)</f>
        <v>Senior</v>
      </c>
      <c r="T1766" s="1" t="str">
        <f>_xlfn.XLOOKUP(E1766,Store_Dim!$A$2:$A$21,Store_Dim!$C$2:$C$21)</f>
        <v>East</v>
      </c>
      <c r="U1766" s="1" t="str">
        <f>_xlfn.XLOOKUP(E1766,Store_Dim!$A$2:$A$21,Store_Dim!$E$2:$E$21)</f>
        <v>Online</v>
      </c>
      <c r="V1766" s="1">
        <f>Table8[[#This Row],[Cost]]*Table8[[#This Row],[Quantity]]</f>
        <v>446.86</v>
      </c>
      <c r="W1766" s="1">
        <f>Table8[[#This Row],[Total_Amount]]-Table8[[#This Row],[Total Cost]]</f>
        <v>62.026399999999967</v>
      </c>
    </row>
    <row r="1767" spans="1:23" hidden="1" x14ac:dyDescent="0.25">
      <c r="A1767" t="s">
        <v>3229</v>
      </c>
      <c r="B1767" s="3">
        <v>45837</v>
      </c>
      <c r="C1767" t="s">
        <v>1381</v>
      </c>
      <c r="D1767" t="s">
        <v>1830</v>
      </c>
      <c r="E1767" t="s">
        <v>1872</v>
      </c>
      <c r="F1767" s="4">
        <f>IF(ISBLANK(Sales_Fact[[#This Row],[Quantity]]),MEDIAN(Sales_Fact[Quantity]),Sales_Fact[[#This Row],[Quantity]])</f>
        <v>2</v>
      </c>
      <c r="G1767" s="1">
        <f>IF(ISBLANK(Sales_Fact[[#This Row],[Unit_Price]]),MEDIAN(Sales_Fact[Unit_Price]),Sales_Fact[[#This Row],[Unit_Price]])</f>
        <v>596.84</v>
      </c>
      <c r="H1767" s="2">
        <f>IF(ISBLANK(Sales_Fact[[#This Row],[Discount]]),MEDIAN(Sales_Fact[Discount]),Sales_Fact[[#This Row],[Discount]])</f>
        <v>0.01</v>
      </c>
      <c r="I1767" t="s">
        <v>1864</v>
      </c>
      <c r="J1767" s="1">
        <f>Sales_Fact[[#This Row],[Quantity2]]*Sales_Fact[[#This Row],[Unit_Price3]]*(1-Sales_Fact[[#This Row],[Discount4]])</f>
        <v>1181.7432000000001</v>
      </c>
      <c r="K1767" s="1">
        <f>Sales_Fact[[#This Row],[Quantity2]]*Sales_Fact[[#This Row],[Unit_Price3]]</f>
        <v>1193.68</v>
      </c>
      <c r="L1767" s="1">
        <f>Sales_Fact[[#This Row],[Gross Amount]]*Sales_Fact[[#This Row],[Discount4]]</f>
        <v>11.936800000000002</v>
      </c>
      <c r="M1767" s="1" t="str">
        <f>IF(Sales_Fact[[#This Row],[Total_Amount5]]&gt;1000,"High Value","Standard")</f>
        <v>High Value</v>
      </c>
      <c r="N1767" s="1" t="str">
        <f>_xlfn.XLOOKUP(D1767,Product_Dim!$A$2:$A$101,Product_Dim!$B$2:$B$101,"Not Found")</f>
        <v>USB-C Laptop Charger</v>
      </c>
      <c r="O1767" s="1" t="str">
        <f>_xlfn.XLOOKUP(D1767,Product_Dim!$A$2:$A$101,Product_Dim!$C$2:$C$101)</f>
        <v>Electronics</v>
      </c>
      <c r="P1767" s="1">
        <f>_xlfn.XLOOKUP(D1767,Product_Dim!$A$2:$A$101,Product_Dim!$H$2:$H$101)</f>
        <v>377.52</v>
      </c>
      <c r="Q1767" s="1" t="str">
        <f>_xlfn.XLOOKUP(C1767,'Customer_Dim'!$A$2:$A$501,'Customer_Dim'!$I$2:$I$501)</f>
        <v>Silver</v>
      </c>
      <c r="R1767" s="1" t="str">
        <f>_xlfn.XLOOKUP(C1767,'Customer_Dim'!$A$2:$A$501,'Customer_Dim'!$D$2:$D$501)</f>
        <v>Male</v>
      </c>
      <c r="S1767" s="1" t="str">
        <f>_xlfn.XLOOKUP(C1767,'Customer_Dim'!$A$2:$A$501,'Customer_Dim'!$L$2:$L$501)</f>
        <v>Senior</v>
      </c>
      <c r="T1767" s="1" t="str">
        <f>_xlfn.XLOOKUP(E1767,Store_Dim!$A$2:$A$21,Store_Dim!$C$2:$C$21)</f>
        <v>South</v>
      </c>
      <c r="U1767" s="1" t="str">
        <f>_xlfn.XLOOKUP(E1767,Store_Dim!$A$2:$A$21,Store_Dim!$E$2:$E$21)</f>
        <v>Online</v>
      </c>
      <c r="V1767" s="1">
        <f>Table8[[#This Row],[Cost]]*Table8[[#This Row],[Quantity]]</f>
        <v>755.04</v>
      </c>
      <c r="W1767" s="1">
        <f>Table8[[#This Row],[Total_Amount]]-Table8[[#This Row],[Total Cost]]</f>
        <v>426.70320000000015</v>
      </c>
    </row>
    <row r="1768" spans="1:23" hidden="1" x14ac:dyDescent="0.25">
      <c r="A1768" t="s">
        <v>3221</v>
      </c>
      <c r="B1768" s="3">
        <v>45565</v>
      </c>
      <c r="C1768" t="s">
        <v>1384</v>
      </c>
      <c r="D1768" t="s">
        <v>1602</v>
      </c>
      <c r="E1768" t="s">
        <v>1904</v>
      </c>
      <c r="F1768" s="4">
        <f>IF(ISBLANK(Sales_Fact[[#This Row],[Quantity]]),MEDIAN(Sales_Fact[Quantity]),Sales_Fact[[#This Row],[Quantity]])</f>
        <v>4</v>
      </c>
      <c r="G1768" s="1">
        <f>IF(ISBLANK(Sales_Fact[[#This Row],[Unit_Price]]),MEDIAN(Sales_Fact[Unit_Price]),Sales_Fact[[#This Row],[Unit_Price]])</f>
        <v>466.24</v>
      </c>
      <c r="H1768" s="2">
        <f>IF(ISBLANK(Sales_Fact[[#This Row],[Discount]]),MEDIAN(Sales_Fact[Discount]),Sales_Fact[[#This Row],[Discount]])</f>
        <v>0.16</v>
      </c>
      <c r="I1768" t="s">
        <v>1868</v>
      </c>
      <c r="J1768" s="1">
        <f>Sales_Fact[[#This Row],[Quantity2]]*Sales_Fact[[#This Row],[Unit_Price3]]*(1-Sales_Fact[[#This Row],[Discount4]])</f>
        <v>1566.5663999999999</v>
      </c>
      <c r="K1768" s="1">
        <f>Sales_Fact[[#This Row],[Quantity2]]*Sales_Fact[[#This Row],[Unit_Price3]]</f>
        <v>1864.96</v>
      </c>
      <c r="L1768" s="1">
        <f>Sales_Fact[[#This Row],[Gross Amount]]*Sales_Fact[[#This Row],[Discount4]]</f>
        <v>298.39359999999999</v>
      </c>
      <c r="M1768" s="1" t="str">
        <f>IF(Sales_Fact[[#This Row],[Total_Amount5]]&gt;1000,"High Value","Standard")</f>
        <v>High Value</v>
      </c>
      <c r="N1768" s="1" t="str">
        <f>_xlfn.XLOOKUP(D1768,Product_Dim!$A$2:$A$101,Product_Dim!$B$2:$B$101,"Not Found")</f>
        <v>Soccer Training Cone Set</v>
      </c>
      <c r="O1768" s="1" t="str">
        <f>_xlfn.XLOOKUP(D1768,Product_Dim!$A$2:$A$101,Product_Dim!$C$2:$C$101)</f>
        <v>Sports</v>
      </c>
      <c r="P1768" s="1">
        <f>_xlfn.XLOOKUP(D1768,Product_Dim!$A$2:$A$101,Product_Dim!$H$2:$H$101)</f>
        <v>144.53</v>
      </c>
      <c r="Q1768" s="1" t="str">
        <f>_xlfn.XLOOKUP(C1768,'Customer_Dim'!$A$2:$A$501,'Customer_Dim'!$I$2:$I$501)</f>
        <v>Gold</v>
      </c>
      <c r="R1768" s="1" t="str">
        <f>_xlfn.XLOOKUP(C1768,'Customer_Dim'!$A$2:$A$501,'Customer_Dim'!$D$2:$D$501)</f>
        <v>Male</v>
      </c>
      <c r="S1768" s="1" t="str">
        <f>_xlfn.XLOOKUP(C1768,'Customer_Dim'!$A$2:$A$501,'Customer_Dim'!$L$2:$L$501)</f>
        <v>Young</v>
      </c>
      <c r="T1768" s="1" t="str">
        <f>_xlfn.XLOOKUP(E1768,Store_Dim!$A$2:$A$21,Store_Dim!$C$2:$C$21)</f>
        <v>East</v>
      </c>
      <c r="U1768" s="1" t="str">
        <f>_xlfn.XLOOKUP(E1768,Store_Dim!$A$2:$A$21,Store_Dim!$E$2:$E$21)</f>
        <v>Online</v>
      </c>
      <c r="V1768" s="1">
        <f>Table8[[#This Row],[Cost]]*Table8[[#This Row],[Quantity]]</f>
        <v>578.12</v>
      </c>
      <c r="W1768" s="1">
        <f>Table8[[#This Row],[Total_Amount]]-Table8[[#This Row],[Total Cost]]</f>
        <v>988.44639999999993</v>
      </c>
    </row>
    <row r="1769" spans="1:23" hidden="1" x14ac:dyDescent="0.25">
      <c r="A1769" t="s">
        <v>3208</v>
      </c>
      <c r="B1769" s="3">
        <v>45788</v>
      </c>
      <c r="C1769" t="s">
        <v>1384</v>
      </c>
      <c r="D1769" t="s">
        <v>1713</v>
      </c>
      <c r="E1769" t="s">
        <v>1860</v>
      </c>
      <c r="F1769" s="4">
        <f>IF(ISBLANK(Sales_Fact[[#This Row],[Quantity]]),MEDIAN(Sales_Fact[Quantity]),Sales_Fact[[#This Row],[Quantity]])</f>
        <v>2</v>
      </c>
      <c r="G1769" s="1">
        <f>IF(ISBLANK(Sales_Fact[[#This Row],[Unit_Price]]),MEDIAN(Sales_Fact[Unit_Price]),Sales_Fact[[#This Row],[Unit_Price]])</f>
        <v>330.59</v>
      </c>
      <c r="H1769" s="2">
        <f>IF(ISBLANK(Sales_Fact[[#This Row],[Discount]]),MEDIAN(Sales_Fact[Discount]),Sales_Fact[[#This Row],[Discount]])</f>
        <v>0.14000000000000001</v>
      </c>
      <c r="I1769" t="s">
        <v>1864</v>
      </c>
      <c r="J1769" s="1">
        <f>Sales_Fact[[#This Row],[Quantity2]]*Sales_Fact[[#This Row],[Unit_Price3]]*(1-Sales_Fact[[#This Row],[Discount4]])</f>
        <v>568.61479999999995</v>
      </c>
      <c r="K1769" s="1">
        <f>Sales_Fact[[#This Row],[Quantity2]]*Sales_Fact[[#This Row],[Unit_Price3]]</f>
        <v>661.18</v>
      </c>
      <c r="L1769" s="1">
        <f>Sales_Fact[[#This Row],[Gross Amount]]*Sales_Fact[[#This Row],[Discount4]]</f>
        <v>92.565200000000004</v>
      </c>
      <c r="M1769" s="1" t="str">
        <f>IF(Sales_Fact[[#This Row],[Total_Amount5]]&gt;1000,"High Value","Standard")</f>
        <v>Standard</v>
      </c>
      <c r="N1769" s="1" t="str">
        <f>_xlfn.XLOOKUP(D1769,Product_Dim!$A$2:$A$101,Product_Dim!$B$2:$B$101,"Not Found")</f>
        <v>Sports Stopwatch Pro</v>
      </c>
      <c r="O1769" s="1" t="str">
        <f>_xlfn.XLOOKUP(D1769,Product_Dim!$A$2:$A$101,Product_Dim!$C$2:$C$101)</f>
        <v>Sports</v>
      </c>
      <c r="P1769" s="1">
        <f>_xlfn.XLOOKUP(D1769,Product_Dim!$A$2:$A$101,Product_Dim!$H$2:$H$101)</f>
        <v>434.84</v>
      </c>
      <c r="Q1769" s="1" t="str">
        <f>_xlfn.XLOOKUP(C1769,'Customer_Dim'!$A$2:$A$501,'Customer_Dim'!$I$2:$I$501)</f>
        <v>Gold</v>
      </c>
      <c r="R1769" s="1" t="str">
        <f>_xlfn.XLOOKUP(C1769,'Customer_Dim'!$A$2:$A$501,'Customer_Dim'!$D$2:$D$501)</f>
        <v>Male</v>
      </c>
      <c r="S1769" s="1" t="str">
        <f>_xlfn.XLOOKUP(C1769,'Customer_Dim'!$A$2:$A$501,'Customer_Dim'!$L$2:$L$501)</f>
        <v>Young</v>
      </c>
      <c r="T1769" s="1" t="str">
        <f>_xlfn.XLOOKUP(E1769,Store_Dim!$A$2:$A$21,Store_Dim!$C$2:$C$21)</f>
        <v>North</v>
      </c>
      <c r="U1769" s="1" t="str">
        <f>_xlfn.XLOOKUP(E1769,Store_Dim!$A$2:$A$21,Store_Dim!$E$2:$E$21)</f>
        <v>Outlet</v>
      </c>
      <c r="V1769" s="1">
        <f>Table8[[#This Row],[Cost]]*Table8[[#This Row],[Quantity]]</f>
        <v>869.68</v>
      </c>
      <c r="W1769" s="1">
        <f>Table8[[#This Row],[Total_Amount]]-Table8[[#This Row],[Total Cost]]</f>
        <v>-301.0652</v>
      </c>
    </row>
    <row r="1770" spans="1:23" hidden="1" x14ac:dyDescent="0.25">
      <c r="A1770" t="s">
        <v>2862</v>
      </c>
      <c r="B1770" s="3">
        <v>45667</v>
      </c>
      <c r="C1770" t="s">
        <v>1384</v>
      </c>
      <c r="D1770" t="s">
        <v>1582</v>
      </c>
      <c r="E1770" t="s">
        <v>1904</v>
      </c>
      <c r="F1770" s="4">
        <f>IF(ISBLANK(Sales_Fact[[#This Row],[Quantity]]),MEDIAN(Sales_Fact[Quantity]),Sales_Fact[[#This Row],[Quantity]])</f>
        <v>2</v>
      </c>
      <c r="G1770" s="1">
        <f>IF(ISBLANK(Sales_Fact[[#This Row],[Unit_Price]]),MEDIAN(Sales_Fact[Unit_Price]),Sales_Fact[[#This Row],[Unit_Price]])</f>
        <v>616.42999999999995</v>
      </c>
      <c r="H1770" s="2">
        <f>IF(ISBLANK(Sales_Fact[[#This Row],[Discount]]),MEDIAN(Sales_Fact[Discount]),Sales_Fact[[#This Row],[Discount]])</f>
        <v>0.02</v>
      </c>
      <c r="I1770" t="s">
        <v>1861</v>
      </c>
      <c r="J1770" s="1">
        <f>Sales_Fact[[#This Row],[Quantity2]]*Sales_Fact[[#This Row],[Unit_Price3]]*(1-Sales_Fact[[#This Row],[Discount4]])</f>
        <v>1208.2027999999998</v>
      </c>
      <c r="K1770" s="1">
        <f>Sales_Fact[[#This Row],[Quantity2]]*Sales_Fact[[#This Row],[Unit_Price3]]</f>
        <v>1232.8599999999999</v>
      </c>
      <c r="L1770" s="1">
        <f>Sales_Fact[[#This Row],[Gross Amount]]*Sales_Fact[[#This Row],[Discount4]]</f>
        <v>24.6572</v>
      </c>
      <c r="M1770" s="1" t="str">
        <f>IF(Sales_Fact[[#This Row],[Total_Amount5]]&gt;1000,"High Value","Standard")</f>
        <v>High Value</v>
      </c>
      <c r="N1770" s="1" t="str">
        <f>_xlfn.XLOOKUP(D1770,Product_Dim!$A$2:$A$101,Product_Dim!$B$2:$B$101,"Not Found")</f>
        <v>Ceramic Kitchen Bowl Set</v>
      </c>
      <c r="O1770" s="1" t="str">
        <f>_xlfn.XLOOKUP(D1770,Product_Dim!$A$2:$A$101,Product_Dim!$C$2:$C$101)</f>
        <v>Home</v>
      </c>
      <c r="P1770" s="1">
        <f>_xlfn.XLOOKUP(D1770,Product_Dim!$A$2:$A$101,Product_Dim!$H$2:$H$101)</f>
        <v>298.86</v>
      </c>
      <c r="Q1770" s="1" t="str">
        <f>_xlfn.XLOOKUP(C1770,'Customer_Dim'!$A$2:$A$501,'Customer_Dim'!$I$2:$I$501)</f>
        <v>Gold</v>
      </c>
      <c r="R1770" s="1" t="str">
        <f>_xlfn.XLOOKUP(C1770,'Customer_Dim'!$A$2:$A$501,'Customer_Dim'!$D$2:$D$501)</f>
        <v>Male</v>
      </c>
      <c r="S1770" s="1" t="str">
        <f>_xlfn.XLOOKUP(C1770,'Customer_Dim'!$A$2:$A$501,'Customer_Dim'!$L$2:$L$501)</f>
        <v>Young</v>
      </c>
      <c r="T1770" s="1" t="str">
        <f>_xlfn.XLOOKUP(E1770,Store_Dim!$A$2:$A$21,Store_Dim!$C$2:$C$21)</f>
        <v>East</v>
      </c>
      <c r="U1770" s="1" t="str">
        <f>_xlfn.XLOOKUP(E1770,Store_Dim!$A$2:$A$21,Store_Dim!$E$2:$E$21)</f>
        <v>Online</v>
      </c>
      <c r="V1770" s="1">
        <f>Table8[[#This Row],[Cost]]*Table8[[#This Row],[Quantity]]</f>
        <v>597.72</v>
      </c>
      <c r="W1770" s="1">
        <f>Table8[[#This Row],[Total_Amount]]-Table8[[#This Row],[Total Cost]]</f>
        <v>610.48279999999977</v>
      </c>
    </row>
    <row r="1771" spans="1:23" hidden="1" x14ac:dyDescent="0.25">
      <c r="A1771" t="s">
        <v>2386</v>
      </c>
      <c r="B1771" s="3">
        <v>45627</v>
      </c>
      <c r="C1771" t="s">
        <v>1387</v>
      </c>
      <c r="D1771" t="s">
        <v>1556</v>
      </c>
      <c r="E1771" t="s">
        <v>1874</v>
      </c>
      <c r="F1771" s="4">
        <f>IF(ISBLANK(Sales_Fact[[#This Row],[Quantity]]),MEDIAN(Sales_Fact[Quantity]),Sales_Fact[[#This Row],[Quantity]])</f>
        <v>3</v>
      </c>
      <c r="G1771" s="1">
        <f>IF(ISBLANK(Sales_Fact[[#This Row],[Unit_Price]]),MEDIAN(Sales_Fact[Unit_Price]),Sales_Fact[[#This Row],[Unit_Price]])</f>
        <v>195.89</v>
      </c>
      <c r="H1771" s="2">
        <f>IF(ISBLANK(Sales_Fact[[#This Row],[Discount]]),MEDIAN(Sales_Fact[Discount]),Sales_Fact[[#This Row],[Discount]])</f>
        <v>0.16</v>
      </c>
      <c r="I1771" t="s">
        <v>1868</v>
      </c>
      <c r="J1771" s="1">
        <f>Sales_Fact[[#This Row],[Quantity2]]*Sales_Fact[[#This Row],[Unit_Price3]]*(1-Sales_Fact[[#This Row],[Discount4]])</f>
        <v>493.64279999999997</v>
      </c>
      <c r="K1771" s="1">
        <f>Sales_Fact[[#This Row],[Quantity2]]*Sales_Fact[[#This Row],[Unit_Price3]]</f>
        <v>587.66999999999996</v>
      </c>
      <c r="L1771" s="1">
        <f>Sales_Fact[[#This Row],[Gross Amount]]*Sales_Fact[[#This Row],[Discount4]]</f>
        <v>94.027199999999993</v>
      </c>
      <c r="M1771" s="1" t="str">
        <f>IF(Sales_Fact[[#This Row],[Total_Amount5]]&gt;1000,"High Value","Standard")</f>
        <v>Standard</v>
      </c>
      <c r="N1771" s="1" t="str">
        <f>_xlfn.XLOOKUP(D1771,Product_Dim!$A$2:$A$101,Product_Dim!$B$2:$B$101,"Not Found")</f>
        <v>Women's Casual Hoodie</v>
      </c>
      <c r="O1771" s="1" t="str">
        <f>_xlfn.XLOOKUP(D1771,Product_Dim!$A$2:$A$101,Product_Dim!$C$2:$C$101)</f>
        <v>Clothing</v>
      </c>
      <c r="P1771" s="1">
        <f>_xlfn.XLOOKUP(D1771,Product_Dim!$A$2:$A$101,Product_Dim!$H$2:$H$101)</f>
        <v>242.96499999999997</v>
      </c>
      <c r="Q1771" s="1" t="str">
        <f>_xlfn.XLOOKUP(C1771,'Customer_Dim'!$A$2:$A$501,'Customer_Dim'!$I$2:$I$501)</f>
        <v>Platinum</v>
      </c>
      <c r="R1771" s="1" t="str">
        <f>_xlfn.XLOOKUP(C1771,'Customer_Dim'!$A$2:$A$501,'Customer_Dim'!$D$2:$D$501)</f>
        <v>Female</v>
      </c>
      <c r="S1771" s="1" t="str">
        <f>_xlfn.XLOOKUP(C1771,'Customer_Dim'!$A$2:$A$501,'Customer_Dim'!$L$2:$L$501)</f>
        <v>Middle Age</v>
      </c>
      <c r="T1771" s="1" t="str">
        <f>_xlfn.XLOOKUP(E1771,Store_Dim!$A$2:$A$21,Store_Dim!$C$2:$C$21)</f>
        <v>South</v>
      </c>
      <c r="U1771" s="1" t="str">
        <f>_xlfn.XLOOKUP(E1771,Store_Dim!$A$2:$A$21,Store_Dim!$E$2:$E$21)</f>
        <v>Online</v>
      </c>
      <c r="V1771" s="1">
        <f>Table8[[#This Row],[Cost]]*Table8[[#This Row],[Quantity]]</f>
        <v>728.89499999999998</v>
      </c>
      <c r="W1771" s="1">
        <f>Table8[[#This Row],[Total_Amount]]-Table8[[#This Row],[Total Cost]]</f>
        <v>-235.25220000000002</v>
      </c>
    </row>
    <row r="1772" spans="1:23" hidden="1" x14ac:dyDescent="0.25">
      <c r="A1772" t="s">
        <v>3135</v>
      </c>
      <c r="B1772" s="3">
        <v>45560</v>
      </c>
      <c r="C1772" t="s">
        <v>1387</v>
      </c>
      <c r="D1772" t="s">
        <v>1605</v>
      </c>
      <c r="E1772" t="s">
        <v>1866</v>
      </c>
      <c r="F1772" s="4">
        <f>IF(ISBLANK(Sales_Fact[[#This Row],[Quantity]]),MEDIAN(Sales_Fact[Quantity]),Sales_Fact[[#This Row],[Quantity]])</f>
        <v>4</v>
      </c>
      <c r="G1772" s="1">
        <f>IF(ISBLANK(Sales_Fact[[#This Row],[Unit_Price]]),MEDIAN(Sales_Fact[Unit_Price]),Sales_Fact[[#This Row],[Unit_Price]])</f>
        <v>614.76</v>
      </c>
      <c r="H1772" s="2">
        <f>IF(ISBLANK(Sales_Fact[[#This Row],[Discount]]),MEDIAN(Sales_Fact[Discount]),Sales_Fact[[#This Row],[Discount]])</f>
        <v>0.16</v>
      </c>
      <c r="I1772" t="s">
        <v>1861</v>
      </c>
      <c r="J1772" s="1">
        <f>Sales_Fact[[#This Row],[Quantity2]]*Sales_Fact[[#This Row],[Unit_Price3]]*(1-Sales_Fact[[#This Row],[Discount4]])</f>
        <v>2065.5935999999997</v>
      </c>
      <c r="K1772" s="1">
        <f>Sales_Fact[[#This Row],[Quantity2]]*Sales_Fact[[#This Row],[Unit_Price3]]</f>
        <v>2459.04</v>
      </c>
      <c r="L1772" s="1">
        <f>Sales_Fact[[#This Row],[Gross Amount]]*Sales_Fact[[#This Row],[Discount4]]</f>
        <v>393.44639999999998</v>
      </c>
      <c r="M1772" s="1" t="str">
        <f>IF(Sales_Fact[[#This Row],[Total_Amount5]]&gt;1000,"High Value","Standard")</f>
        <v>High Value</v>
      </c>
      <c r="N1772" s="1" t="str">
        <f>_xlfn.XLOOKUP(D1772,Product_Dim!$A$2:$A$101,Product_Dim!$B$2:$B$101,"Not Found")</f>
        <v>Women's Denim Jeans</v>
      </c>
      <c r="O1772" s="1" t="str">
        <f>_xlfn.XLOOKUP(D1772,Product_Dim!$A$2:$A$101,Product_Dim!$C$2:$C$101)</f>
        <v>Clothing</v>
      </c>
      <c r="P1772" s="1">
        <f>_xlfn.XLOOKUP(D1772,Product_Dim!$A$2:$A$101,Product_Dim!$H$2:$H$101)</f>
        <v>242.96499999999997</v>
      </c>
      <c r="Q1772" s="1" t="str">
        <f>_xlfn.XLOOKUP(C1772,'Customer_Dim'!$A$2:$A$501,'Customer_Dim'!$I$2:$I$501)</f>
        <v>Platinum</v>
      </c>
      <c r="R1772" s="1" t="str">
        <f>_xlfn.XLOOKUP(C1772,'Customer_Dim'!$A$2:$A$501,'Customer_Dim'!$D$2:$D$501)</f>
        <v>Female</v>
      </c>
      <c r="S1772" s="1" t="str">
        <f>_xlfn.XLOOKUP(C1772,'Customer_Dim'!$A$2:$A$501,'Customer_Dim'!$L$2:$L$501)</f>
        <v>Middle Age</v>
      </c>
      <c r="T1772" s="1" t="str">
        <f>_xlfn.XLOOKUP(E1772,Store_Dim!$A$2:$A$21,Store_Dim!$C$2:$C$21)</f>
        <v>West</v>
      </c>
      <c r="U1772" s="1" t="str">
        <f>_xlfn.XLOOKUP(E1772,Store_Dim!$A$2:$A$21,Store_Dim!$E$2:$E$21)</f>
        <v>Online</v>
      </c>
      <c r="V1772" s="1">
        <f>Table8[[#This Row],[Cost]]*Table8[[#This Row],[Quantity]]</f>
        <v>971.8599999999999</v>
      </c>
      <c r="W1772" s="1">
        <f>Table8[[#This Row],[Total_Amount]]-Table8[[#This Row],[Total Cost]]</f>
        <v>1093.7335999999998</v>
      </c>
    </row>
    <row r="1773" spans="1:23" hidden="1" x14ac:dyDescent="0.25">
      <c r="A1773" t="s">
        <v>3797</v>
      </c>
      <c r="B1773" s="3">
        <v>45495</v>
      </c>
      <c r="C1773" t="s">
        <v>1387</v>
      </c>
      <c r="D1773" t="s">
        <v>1713</v>
      </c>
      <c r="E1773" t="s">
        <v>1899</v>
      </c>
      <c r="F1773" s="4">
        <f>IF(ISBLANK(Sales_Fact[[#This Row],[Quantity]]),MEDIAN(Sales_Fact[Quantity]),Sales_Fact[[#This Row],[Quantity]])</f>
        <v>1</v>
      </c>
      <c r="G1773" s="1">
        <f>IF(ISBLANK(Sales_Fact[[#This Row],[Unit_Price]]),MEDIAN(Sales_Fact[Unit_Price]),Sales_Fact[[#This Row],[Unit_Price]])</f>
        <v>224.49</v>
      </c>
      <c r="H1773" s="2">
        <f>IF(ISBLANK(Sales_Fact[[#This Row],[Discount]]),MEDIAN(Sales_Fact[Discount]),Sales_Fact[[#This Row],[Discount]])</f>
        <v>0.11</v>
      </c>
      <c r="I1773" t="s">
        <v>1868</v>
      </c>
      <c r="J1773" s="1">
        <f>Sales_Fact[[#This Row],[Quantity2]]*Sales_Fact[[#This Row],[Unit_Price3]]*(1-Sales_Fact[[#This Row],[Discount4]])</f>
        <v>199.79610000000002</v>
      </c>
      <c r="K1773" s="1">
        <f>Sales_Fact[[#This Row],[Quantity2]]*Sales_Fact[[#This Row],[Unit_Price3]]</f>
        <v>224.49</v>
      </c>
      <c r="L1773" s="1">
        <f>Sales_Fact[[#This Row],[Gross Amount]]*Sales_Fact[[#This Row],[Discount4]]</f>
        <v>24.693900000000003</v>
      </c>
      <c r="M1773" s="1" t="str">
        <f>IF(Sales_Fact[[#This Row],[Total_Amount5]]&gt;1000,"High Value","Standard")</f>
        <v>Standard</v>
      </c>
      <c r="N1773" s="1" t="str">
        <f>_xlfn.XLOOKUP(D1773,Product_Dim!$A$2:$A$101,Product_Dim!$B$2:$B$101,"Not Found")</f>
        <v>Sports Stopwatch Pro</v>
      </c>
      <c r="O1773" s="1" t="str">
        <f>_xlfn.XLOOKUP(D1773,Product_Dim!$A$2:$A$101,Product_Dim!$C$2:$C$101)</f>
        <v>Sports</v>
      </c>
      <c r="P1773" s="1">
        <f>_xlfn.XLOOKUP(D1773,Product_Dim!$A$2:$A$101,Product_Dim!$H$2:$H$101)</f>
        <v>434.84</v>
      </c>
      <c r="Q1773" s="1" t="str">
        <f>_xlfn.XLOOKUP(C1773,'Customer_Dim'!$A$2:$A$501,'Customer_Dim'!$I$2:$I$501)</f>
        <v>Platinum</v>
      </c>
      <c r="R1773" s="1" t="str">
        <f>_xlfn.XLOOKUP(C1773,'Customer_Dim'!$A$2:$A$501,'Customer_Dim'!$D$2:$D$501)</f>
        <v>Female</v>
      </c>
      <c r="S1773" s="1" t="str">
        <f>_xlfn.XLOOKUP(C1773,'Customer_Dim'!$A$2:$A$501,'Customer_Dim'!$L$2:$L$501)</f>
        <v>Middle Age</v>
      </c>
      <c r="T1773" s="1" t="str">
        <f>_xlfn.XLOOKUP(E1773,Store_Dim!$A$2:$A$21,Store_Dim!$C$2:$C$21)</f>
        <v>East</v>
      </c>
      <c r="U1773" s="1" t="str">
        <f>_xlfn.XLOOKUP(E1773,Store_Dim!$A$2:$A$21,Store_Dim!$E$2:$E$21)</f>
        <v>Flagship</v>
      </c>
      <c r="V1773" s="1">
        <f>Table8[[#This Row],[Cost]]*Table8[[#This Row],[Quantity]]</f>
        <v>434.84</v>
      </c>
      <c r="W1773" s="1">
        <f>Table8[[#This Row],[Total_Amount]]-Table8[[#This Row],[Total Cost]]</f>
        <v>-235.04389999999995</v>
      </c>
    </row>
    <row r="1774" spans="1:23" hidden="1" x14ac:dyDescent="0.25">
      <c r="A1774" t="s">
        <v>2869</v>
      </c>
      <c r="B1774" s="3">
        <v>45481</v>
      </c>
      <c r="C1774" t="s">
        <v>1387</v>
      </c>
      <c r="D1774" t="s">
        <v>1806</v>
      </c>
      <c r="E1774" t="s">
        <v>1866</v>
      </c>
      <c r="F1774" s="4">
        <f>IF(ISBLANK(Sales_Fact[[#This Row],[Quantity]]),MEDIAN(Sales_Fact[Quantity]),Sales_Fact[[#This Row],[Quantity]])</f>
        <v>1</v>
      </c>
      <c r="G1774" s="1">
        <f>IF(ISBLANK(Sales_Fact[[#This Row],[Unit_Price]]),MEDIAN(Sales_Fact[Unit_Price]),Sales_Fact[[#This Row],[Unit_Price]])</f>
        <v>967.76</v>
      </c>
      <c r="H1774" s="2">
        <f>IF(ISBLANK(Sales_Fact[[#This Row],[Discount]]),MEDIAN(Sales_Fact[Discount]),Sales_Fact[[#This Row],[Discount]])</f>
        <v>0.09</v>
      </c>
      <c r="I1774" t="s">
        <v>1864</v>
      </c>
      <c r="J1774" s="1">
        <f>Sales_Fact[[#This Row],[Quantity2]]*Sales_Fact[[#This Row],[Unit_Price3]]*(1-Sales_Fact[[#This Row],[Discount4]])</f>
        <v>880.66160000000002</v>
      </c>
      <c r="K1774" s="1">
        <f>Sales_Fact[[#This Row],[Quantity2]]*Sales_Fact[[#This Row],[Unit_Price3]]</f>
        <v>967.76</v>
      </c>
      <c r="L1774" s="1">
        <f>Sales_Fact[[#This Row],[Gross Amount]]*Sales_Fact[[#This Row],[Discount4]]</f>
        <v>87.098399999999998</v>
      </c>
      <c r="M1774" s="1" t="str">
        <f>IF(Sales_Fact[[#This Row],[Total_Amount5]]&gt;1000,"High Value","Standard")</f>
        <v>Standard</v>
      </c>
      <c r="N1774" s="1" t="str">
        <f>_xlfn.XLOOKUP(D1774,Product_Dim!$A$2:$A$101,Product_Dim!$B$2:$B$101,"Not Found")</f>
        <v>Women's Beanie Hat</v>
      </c>
      <c r="O1774" s="1" t="str">
        <f>_xlfn.XLOOKUP(D1774,Product_Dim!$A$2:$A$101,Product_Dim!$C$2:$C$101)</f>
        <v>Clothing</v>
      </c>
      <c r="P1774" s="1">
        <f>_xlfn.XLOOKUP(D1774,Product_Dim!$A$2:$A$101,Product_Dim!$H$2:$H$101)</f>
        <v>119.57</v>
      </c>
      <c r="Q1774" s="1" t="str">
        <f>_xlfn.XLOOKUP(C1774,'Customer_Dim'!$A$2:$A$501,'Customer_Dim'!$I$2:$I$501)</f>
        <v>Platinum</v>
      </c>
      <c r="R1774" s="1" t="str">
        <f>_xlfn.XLOOKUP(C1774,'Customer_Dim'!$A$2:$A$501,'Customer_Dim'!$D$2:$D$501)</f>
        <v>Female</v>
      </c>
      <c r="S1774" s="1" t="str">
        <f>_xlfn.XLOOKUP(C1774,'Customer_Dim'!$A$2:$A$501,'Customer_Dim'!$L$2:$L$501)</f>
        <v>Middle Age</v>
      </c>
      <c r="T1774" s="1" t="str">
        <f>_xlfn.XLOOKUP(E1774,Store_Dim!$A$2:$A$21,Store_Dim!$C$2:$C$21)</f>
        <v>West</v>
      </c>
      <c r="U1774" s="1" t="str">
        <f>_xlfn.XLOOKUP(E1774,Store_Dim!$A$2:$A$21,Store_Dim!$E$2:$E$21)</f>
        <v>Online</v>
      </c>
      <c r="V1774" s="1">
        <f>Table8[[#This Row],[Cost]]*Table8[[#This Row],[Quantity]]</f>
        <v>119.57</v>
      </c>
      <c r="W1774" s="1">
        <f>Table8[[#This Row],[Total_Amount]]-Table8[[#This Row],[Total Cost]]</f>
        <v>761.09159999999997</v>
      </c>
    </row>
    <row r="1775" spans="1:23" hidden="1" x14ac:dyDescent="0.25">
      <c r="A1775" t="s">
        <v>2828</v>
      </c>
      <c r="B1775" s="3">
        <v>45880</v>
      </c>
      <c r="C1775" t="s">
        <v>1387</v>
      </c>
      <c r="D1775" t="s">
        <v>1644</v>
      </c>
      <c r="E1775" t="s">
        <v>1886</v>
      </c>
      <c r="F1775" s="4">
        <f>IF(ISBLANK(Sales_Fact[[#This Row],[Quantity]]),MEDIAN(Sales_Fact[Quantity]),Sales_Fact[[#This Row],[Quantity]])</f>
        <v>2</v>
      </c>
      <c r="G1775" s="1">
        <f>IF(ISBLANK(Sales_Fact[[#This Row],[Unit_Price]]),MEDIAN(Sales_Fact[Unit_Price]),Sales_Fact[[#This Row],[Unit_Price]])</f>
        <v>56.52</v>
      </c>
      <c r="H1775" s="2">
        <f>IF(ISBLANK(Sales_Fact[[#This Row],[Discount]]),MEDIAN(Sales_Fact[Discount]),Sales_Fact[[#This Row],[Discount]])</f>
        <v>0.17</v>
      </c>
      <c r="I1775" t="s">
        <v>1861</v>
      </c>
      <c r="J1775" s="1">
        <f>Sales_Fact[[#This Row],[Quantity2]]*Sales_Fact[[#This Row],[Unit_Price3]]*(1-Sales_Fact[[#This Row],[Discount4]])</f>
        <v>93.8232</v>
      </c>
      <c r="K1775" s="1">
        <f>Sales_Fact[[#This Row],[Quantity2]]*Sales_Fact[[#This Row],[Unit_Price3]]</f>
        <v>113.04</v>
      </c>
      <c r="L1775" s="1">
        <f>Sales_Fact[[#This Row],[Gross Amount]]*Sales_Fact[[#This Row],[Discount4]]</f>
        <v>19.216800000000003</v>
      </c>
      <c r="M1775" s="1" t="str">
        <f>IF(Sales_Fact[[#This Row],[Total_Amount5]]&gt;1000,"High Value","Standard")</f>
        <v>Standard</v>
      </c>
      <c r="N1775" s="1" t="str">
        <f>_xlfn.XLOOKUP(D1775,Product_Dim!$A$2:$A$101,Product_Dim!$B$2:$B$101,"Not Found")</f>
        <v>Basketball</v>
      </c>
      <c r="O1775" s="1" t="str">
        <f>_xlfn.XLOOKUP(D1775,Product_Dim!$A$2:$A$101,Product_Dim!$C$2:$C$101)</f>
        <v>Sports</v>
      </c>
      <c r="P1775" s="1">
        <f>_xlfn.XLOOKUP(D1775,Product_Dim!$A$2:$A$101,Product_Dim!$H$2:$H$101)</f>
        <v>204.39</v>
      </c>
      <c r="Q1775" s="1" t="str">
        <f>_xlfn.XLOOKUP(C1775,'Customer_Dim'!$A$2:$A$501,'Customer_Dim'!$I$2:$I$501)</f>
        <v>Platinum</v>
      </c>
      <c r="R1775" s="1" t="str">
        <f>_xlfn.XLOOKUP(C1775,'Customer_Dim'!$A$2:$A$501,'Customer_Dim'!$D$2:$D$501)</f>
        <v>Female</v>
      </c>
      <c r="S1775" s="1" t="str">
        <f>_xlfn.XLOOKUP(C1775,'Customer_Dim'!$A$2:$A$501,'Customer_Dim'!$L$2:$L$501)</f>
        <v>Middle Age</v>
      </c>
      <c r="T1775" s="1" t="str">
        <f>_xlfn.XLOOKUP(E1775,Store_Dim!$A$2:$A$21,Store_Dim!$C$2:$C$21)</f>
        <v>West</v>
      </c>
      <c r="U1775" s="1" t="str">
        <f>_xlfn.XLOOKUP(E1775,Store_Dim!$A$2:$A$21,Store_Dim!$E$2:$E$21)</f>
        <v>Flagship</v>
      </c>
      <c r="V1775" s="1">
        <f>Table8[[#This Row],[Cost]]*Table8[[#This Row],[Quantity]]</f>
        <v>408.78</v>
      </c>
      <c r="W1775" s="1">
        <f>Table8[[#This Row],[Total_Amount]]-Table8[[#This Row],[Total Cost]]</f>
        <v>-314.95679999999999</v>
      </c>
    </row>
    <row r="1776" spans="1:23" x14ac:dyDescent="0.25">
      <c r="A1776" t="s">
        <v>3393</v>
      </c>
      <c r="B1776" s="3">
        <v>45235</v>
      </c>
      <c r="C1776" t="s">
        <v>1390</v>
      </c>
      <c r="D1776" t="s">
        <v>1728</v>
      </c>
      <c r="E1776" t="s">
        <v>1888</v>
      </c>
      <c r="F1776" s="4">
        <f>IF(ISBLANK(Sales_Fact[[#This Row],[Quantity]]),MEDIAN(Sales_Fact[Quantity]),Sales_Fact[[#This Row],[Quantity]])</f>
        <v>4</v>
      </c>
      <c r="G1776" s="21">
        <f>IF(ISBLANK(Sales_Fact[[#This Row],[Unit_Price]]),MEDIAN(Sales_Fact[Unit_Price]),Sales_Fact[[#This Row],[Unit_Price]])</f>
        <v>921.84</v>
      </c>
      <c r="H1776" s="2">
        <f>IF(ISBLANK(Sales_Fact[[#This Row],[Discount]]),MEDIAN(Sales_Fact[Discount]),Sales_Fact[[#This Row],[Discount]])</f>
        <v>0.04</v>
      </c>
      <c r="I1776" t="s">
        <v>1864</v>
      </c>
      <c r="J1776" s="21">
        <f>Sales_Fact[[#This Row],[Quantity2]]*Sales_Fact[[#This Row],[Unit_Price3]]*(1-Sales_Fact[[#This Row],[Discount4]])</f>
        <v>3539.8656000000001</v>
      </c>
      <c r="K1776" s="21">
        <f>Sales_Fact[[#This Row],[Quantity2]]*Sales_Fact[[#This Row],[Unit_Price3]]</f>
        <v>3687.36</v>
      </c>
      <c r="L1776" s="21">
        <f>Sales_Fact[[#This Row],[Gross Amount]]*Sales_Fact[[#This Row],[Discount4]]</f>
        <v>147.49440000000001</v>
      </c>
      <c r="M1776" s="1" t="str">
        <f>IF(Sales_Fact[[#This Row],[Total_Amount5]]&gt;1000,"High Value","Standard")</f>
        <v>High Value</v>
      </c>
      <c r="N1776" s="1" t="str">
        <f>_xlfn.XLOOKUP(D1776,Product_Dim!$A$2:$A$101,Product_Dim!$B$2:$B$101,"Not Found")</f>
        <v>Men's Hair Styling Gel</v>
      </c>
      <c r="O1776" s="1" t="str">
        <f>_xlfn.XLOOKUP(D1776,Product_Dim!$A$2:$A$101,Product_Dim!$C$2:$C$101)</f>
        <v>Beauty</v>
      </c>
      <c r="P1776" s="1">
        <f>_xlfn.XLOOKUP(D1776,Product_Dim!$A$2:$A$101,Product_Dim!$H$2:$H$101)</f>
        <v>17.309999999999999</v>
      </c>
      <c r="Q1776" s="1" t="str">
        <f>_xlfn.XLOOKUP(C1776,'Customer_Dim'!$A$2:$A$501,'Customer_Dim'!$I$2:$I$501)</f>
        <v>Silver</v>
      </c>
      <c r="R1776" s="1" t="str">
        <f>_xlfn.XLOOKUP(C1776,'Customer_Dim'!$A$2:$A$501,'Customer_Dim'!$D$2:$D$501)</f>
        <v>Male</v>
      </c>
      <c r="S1776" s="1" t="str">
        <f>_xlfn.XLOOKUP(C1776,'Customer_Dim'!$A$2:$A$501,'Customer_Dim'!$L$2:$L$501)</f>
        <v>Middle Age</v>
      </c>
      <c r="T1776" s="1" t="str">
        <f>_xlfn.XLOOKUP(E1776,Store_Dim!$A$2:$A$21,Store_Dim!$C$2:$C$21)</f>
        <v>North</v>
      </c>
      <c r="U1776" s="1" t="str">
        <f>_xlfn.XLOOKUP(E1776,Store_Dim!$A$2:$A$21,Store_Dim!$E$2:$E$21)</f>
        <v>Flagship</v>
      </c>
      <c r="V1776" s="21">
        <f>Table8[[#This Row],[Cost]]*Table8[[#This Row],[Quantity]]</f>
        <v>69.239999999999995</v>
      </c>
      <c r="W1776" s="21">
        <f>Table8[[#This Row],[Total_Amount]]-Table8[[#This Row],[Total Cost]]</f>
        <v>3470.6256000000003</v>
      </c>
    </row>
    <row r="1777" spans="1:23" hidden="1" x14ac:dyDescent="0.25">
      <c r="A1777" t="s">
        <v>2596</v>
      </c>
      <c r="B1777" s="3">
        <v>45572</v>
      </c>
      <c r="C1777" t="s">
        <v>1390</v>
      </c>
      <c r="D1777" t="s">
        <v>1644</v>
      </c>
      <c r="E1777" t="s">
        <v>1874</v>
      </c>
      <c r="F1777" s="4">
        <f>IF(ISBLANK(Sales_Fact[[#This Row],[Quantity]]),MEDIAN(Sales_Fact[Quantity]),Sales_Fact[[#This Row],[Quantity]])</f>
        <v>3</v>
      </c>
      <c r="G1777" s="1">
        <f>IF(ISBLANK(Sales_Fact[[#This Row],[Unit_Price]]),MEDIAN(Sales_Fact[Unit_Price]),Sales_Fact[[#This Row],[Unit_Price]])</f>
        <v>738.47</v>
      </c>
      <c r="H1777" s="2">
        <f>IF(ISBLANK(Sales_Fact[[#This Row],[Discount]]),MEDIAN(Sales_Fact[Discount]),Sales_Fact[[#This Row],[Discount]])</f>
        <v>0.28000000000000003</v>
      </c>
      <c r="I1777" t="s">
        <v>1864</v>
      </c>
      <c r="J1777" s="1">
        <f>Sales_Fact[[#This Row],[Quantity2]]*Sales_Fact[[#This Row],[Unit_Price3]]*(1-Sales_Fact[[#This Row],[Discount4]])</f>
        <v>1595.0951999999997</v>
      </c>
      <c r="K1777" s="1">
        <f>Sales_Fact[[#This Row],[Quantity2]]*Sales_Fact[[#This Row],[Unit_Price3]]</f>
        <v>2215.41</v>
      </c>
      <c r="L1777" s="1">
        <f>Sales_Fact[[#This Row],[Gross Amount]]*Sales_Fact[[#This Row],[Discount4]]</f>
        <v>620.31479999999999</v>
      </c>
      <c r="M1777" s="1" t="str">
        <f>IF(Sales_Fact[[#This Row],[Total_Amount5]]&gt;1000,"High Value","Standard")</f>
        <v>High Value</v>
      </c>
      <c r="N1777" s="1" t="str">
        <f>_xlfn.XLOOKUP(D1777,Product_Dim!$A$2:$A$101,Product_Dim!$B$2:$B$101,"Not Found")</f>
        <v>Basketball</v>
      </c>
      <c r="O1777" s="1" t="str">
        <f>_xlfn.XLOOKUP(D1777,Product_Dim!$A$2:$A$101,Product_Dim!$C$2:$C$101)</f>
        <v>Sports</v>
      </c>
      <c r="P1777" s="1">
        <f>_xlfn.XLOOKUP(D1777,Product_Dim!$A$2:$A$101,Product_Dim!$H$2:$H$101)</f>
        <v>204.39</v>
      </c>
      <c r="Q1777" s="1" t="str">
        <f>_xlfn.XLOOKUP(C1777,'Customer_Dim'!$A$2:$A$501,'Customer_Dim'!$I$2:$I$501)</f>
        <v>Silver</v>
      </c>
      <c r="R1777" s="1" t="str">
        <f>_xlfn.XLOOKUP(C1777,'Customer_Dim'!$A$2:$A$501,'Customer_Dim'!$D$2:$D$501)</f>
        <v>Male</v>
      </c>
      <c r="S1777" s="1" t="str">
        <f>_xlfn.XLOOKUP(C1777,'Customer_Dim'!$A$2:$A$501,'Customer_Dim'!$L$2:$L$501)</f>
        <v>Middle Age</v>
      </c>
      <c r="T1777" s="1" t="str">
        <f>_xlfn.XLOOKUP(E1777,Store_Dim!$A$2:$A$21,Store_Dim!$C$2:$C$21)</f>
        <v>South</v>
      </c>
      <c r="U1777" s="1" t="str">
        <f>_xlfn.XLOOKUP(E1777,Store_Dim!$A$2:$A$21,Store_Dim!$E$2:$E$21)</f>
        <v>Online</v>
      </c>
      <c r="V1777" s="1">
        <f>Table8[[#This Row],[Cost]]*Table8[[#This Row],[Quantity]]</f>
        <v>613.16999999999996</v>
      </c>
      <c r="W1777" s="1">
        <f>Table8[[#This Row],[Total_Amount]]-Table8[[#This Row],[Total Cost]]</f>
        <v>981.92519999999979</v>
      </c>
    </row>
    <row r="1778" spans="1:23" hidden="1" x14ac:dyDescent="0.25">
      <c r="A1778" t="s">
        <v>3319</v>
      </c>
      <c r="B1778" s="3">
        <v>45906</v>
      </c>
      <c r="C1778" t="s">
        <v>1393</v>
      </c>
      <c r="D1778" t="s">
        <v>1677</v>
      </c>
      <c r="E1778" t="s">
        <v>1863</v>
      </c>
      <c r="F1778" s="4">
        <f>IF(ISBLANK(Sales_Fact[[#This Row],[Quantity]]),MEDIAN(Sales_Fact[Quantity]),Sales_Fact[[#This Row],[Quantity]])</f>
        <v>4</v>
      </c>
      <c r="G1778" s="1">
        <f>IF(ISBLANK(Sales_Fact[[#This Row],[Unit_Price]]),MEDIAN(Sales_Fact[Unit_Price]),Sales_Fact[[#This Row],[Unit_Price]])</f>
        <v>477.83</v>
      </c>
      <c r="H1778" s="2">
        <f>IF(ISBLANK(Sales_Fact[[#This Row],[Discount]]),MEDIAN(Sales_Fact[Discount]),Sales_Fact[[#This Row],[Discount]])</f>
        <v>0.05</v>
      </c>
      <c r="I1778" t="s">
        <v>1864</v>
      </c>
      <c r="J1778" s="1">
        <f>Sales_Fact[[#This Row],[Quantity2]]*Sales_Fact[[#This Row],[Unit_Price3]]*(1-Sales_Fact[[#This Row],[Discount4]])</f>
        <v>1815.7539999999999</v>
      </c>
      <c r="K1778" s="1">
        <f>Sales_Fact[[#This Row],[Quantity2]]*Sales_Fact[[#This Row],[Unit_Price3]]</f>
        <v>1911.32</v>
      </c>
      <c r="L1778" s="1">
        <f>Sales_Fact[[#This Row],[Gross Amount]]*Sales_Fact[[#This Row],[Discount4]]</f>
        <v>95.566000000000003</v>
      </c>
      <c r="M1778" s="1" t="str">
        <f>IF(Sales_Fact[[#This Row],[Total_Amount5]]&gt;1000,"High Value","Standard")</f>
        <v>High Value</v>
      </c>
      <c r="N1778" s="1" t="str">
        <f>_xlfn.XLOOKUP(D1778,Product_Dim!$A$2:$A$101,Product_Dim!$B$2:$B$101,"Not Found")</f>
        <v>Smart Home WiFi Camera</v>
      </c>
      <c r="O1778" s="1" t="str">
        <f>_xlfn.XLOOKUP(D1778,Product_Dim!$A$2:$A$101,Product_Dim!$C$2:$C$101)</f>
        <v>Electronics</v>
      </c>
      <c r="P1778" s="1">
        <f>_xlfn.XLOOKUP(D1778,Product_Dim!$A$2:$A$101,Product_Dim!$H$2:$H$101)</f>
        <v>450.71</v>
      </c>
      <c r="Q1778" s="1" t="str">
        <f>_xlfn.XLOOKUP(C1778,'Customer_Dim'!$A$2:$A$501,'Customer_Dim'!$I$2:$I$501)</f>
        <v>Gold</v>
      </c>
      <c r="R1778" s="1" t="str">
        <f>_xlfn.XLOOKUP(C1778,'Customer_Dim'!$A$2:$A$501,'Customer_Dim'!$D$2:$D$501)</f>
        <v>Male</v>
      </c>
      <c r="S1778" s="1" t="str">
        <f>_xlfn.XLOOKUP(C1778,'Customer_Dim'!$A$2:$A$501,'Customer_Dim'!$L$2:$L$501)</f>
        <v>Middle Age</v>
      </c>
      <c r="T1778" s="1" t="str">
        <f>_xlfn.XLOOKUP(E1778,Store_Dim!$A$2:$A$21,Store_Dim!$C$2:$C$21)</f>
        <v>North</v>
      </c>
      <c r="U1778" s="1" t="str">
        <f>_xlfn.XLOOKUP(E1778,Store_Dim!$A$2:$A$21,Store_Dim!$E$2:$E$21)</f>
        <v>Flagship</v>
      </c>
      <c r="V1778" s="1">
        <f>Table8[[#This Row],[Cost]]*Table8[[#This Row],[Quantity]]</f>
        <v>1802.84</v>
      </c>
      <c r="W1778" s="1">
        <f>Table8[[#This Row],[Total_Amount]]-Table8[[#This Row],[Total Cost]]</f>
        <v>12.913999999999987</v>
      </c>
    </row>
    <row r="1779" spans="1:23" hidden="1" x14ac:dyDescent="0.25">
      <c r="A1779" t="s">
        <v>2084</v>
      </c>
      <c r="B1779" s="3">
        <v>45600</v>
      </c>
      <c r="C1779" t="s">
        <v>1396</v>
      </c>
      <c r="D1779" t="s">
        <v>1794</v>
      </c>
      <c r="E1779" t="s">
        <v>1904</v>
      </c>
      <c r="F1779" s="4">
        <f>IF(ISBLANK(Sales_Fact[[#This Row],[Quantity]]),MEDIAN(Sales_Fact[Quantity]),Sales_Fact[[#This Row],[Quantity]])</f>
        <v>3</v>
      </c>
      <c r="G1779" s="1">
        <f>IF(ISBLANK(Sales_Fact[[#This Row],[Unit_Price]]),MEDIAN(Sales_Fact[Unit_Price]),Sales_Fact[[#This Row],[Unit_Price]])</f>
        <v>605.83000000000004</v>
      </c>
      <c r="H1779" s="2">
        <f>IF(ISBLANK(Sales_Fact[[#This Row],[Discount]]),MEDIAN(Sales_Fact[Discount]),Sales_Fact[[#This Row],[Discount]])</f>
        <v>0.28000000000000003</v>
      </c>
      <c r="I1779" t="s">
        <v>1864</v>
      </c>
      <c r="J1779" s="1">
        <f>Sales_Fact[[#This Row],[Quantity2]]*Sales_Fact[[#This Row],[Unit_Price3]]*(1-Sales_Fact[[#This Row],[Discount4]])</f>
        <v>1308.5928000000001</v>
      </c>
      <c r="K1779" s="1">
        <f>Sales_Fact[[#This Row],[Quantity2]]*Sales_Fact[[#This Row],[Unit_Price3]]</f>
        <v>1817.4900000000002</v>
      </c>
      <c r="L1779" s="1">
        <f>Sales_Fact[[#This Row],[Gross Amount]]*Sales_Fact[[#This Row],[Discount4]]</f>
        <v>508.89720000000011</v>
      </c>
      <c r="M1779" s="1" t="str">
        <f>IF(Sales_Fact[[#This Row],[Total_Amount5]]&gt;1000,"High Value","Standard")</f>
        <v>High Value</v>
      </c>
      <c r="N1779" s="1" t="str">
        <f>_xlfn.XLOOKUP(D1779,Product_Dim!$A$2:$A$101,Product_Dim!$B$2:$B$101,"Not Found")</f>
        <v>Badminton Racket Set</v>
      </c>
      <c r="O1779" s="1" t="str">
        <f>_xlfn.XLOOKUP(D1779,Product_Dim!$A$2:$A$101,Product_Dim!$C$2:$C$101)</f>
        <v>Sports</v>
      </c>
      <c r="P1779" s="1">
        <f>_xlfn.XLOOKUP(D1779,Product_Dim!$A$2:$A$101,Product_Dim!$H$2:$H$101)</f>
        <v>285.54000000000002</v>
      </c>
      <c r="Q1779" s="1" t="str">
        <f>_xlfn.XLOOKUP(C1779,'Customer_Dim'!$A$2:$A$501,'Customer_Dim'!$I$2:$I$501)</f>
        <v>Bronze</v>
      </c>
      <c r="R1779" s="1" t="str">
        <f>_xlfn.XLOOKUP(C1779,'Customer_Dim'!$A$2:$A$501,'Customer_Dim'!$D$2:$D$501)</f>
        <v>Female</v>
      </c>
      <c r="S1779" s="1" t="str">
        <f>_xlfn.XLOOKUP(C1779,'Customer_Dim'!$A$2:$A$501,'Customer_Dim'!$L$2:$L$501)</f>
        <v>Senior</v>
      </c>
      <c r="T1779" s="1" t="str">
        <f>_xlfn.XLOOKUP(E1779,Store_Dim!$A$2:$A$21,Store_Dim!$C$2:$C$21)</f>
        <v>East</v>
      </c>
      <c r="U1779" s="1" t="str">
        <f>_xlfn.XLOOKUP(E1779,Store_Dim!$A$2:$A$21,Store_Dim!$E$2:$E$21)</f>
        <v>Online</v>
      </c>
      <c r="V1779" s="1">
        <f>Table8[[#This Row],[Cost]]*Table8[[#This Row],[Quantity]]</f>
        <v>856.62000000000012</v>
      </c>
      <c r="W1779" s="1">
        <f>Table8[[#This Row],[Total_Amount]]-Table8[[#This Row],[Total Cost]]</f>
        <v>451.97280000000001</v>
      </c>
    </row>
    <row r="1780" spans="1:23" hidden="1" x14ac:dyDescent="0.25">
      <c r="A1780" t="s">
        <v>2255</v>
      </c>
      <c r="B1780" s="3">
        <v>45217</v>
      </c>
      <c r="C1780" t="s">
        <v>1396</v>
      </c>
      <c r="D1780" t="s">
        <v>1746</v>
      </c>
      <c r="E1780" t="s">
        <v>1860</v>
      </c>
      <c r="F1780" s="4">
        <f>IF(ISBLANK(Sales_Fact[[#This Row],[Quantity]]),MEDIAN(Sales_Fact[Quantity]),Sales_Fact[[#This Row],[Quantity]])</f>
        <v>2</v>
      </c>
      <c r="G1780" s="1">
        <f>IF(ISBLANK(Sales_Fact[[#This Row],[Unit_Price]]),MEDIAN(Sales_Fact[Unit_Price]),Sales_Fact[[#This Row],[Unit_Price]])</f>
        <v>521.44000000000005</v>
      </c>
      <c r="H1780" s="2">
        <f>IF(ISBLANK(Sales_Fact[[#This Row],[Discount]]),MEDIAN(Sales_Fact[Discount]),Sales_Fact[[#This Row],[Discount]])</f>
        <v>0.25</v>
      </c>
      <c r="I1780" t="s">
        <v>1864</v>
      </c>
      <c r="J1780" s="1">
        <f>Sales_Fact[[#This Row],[Quantity2]]*Sales_Fact[[#This Row],[Unit_Price3]]*(1-Sales_Fact[[#This Row],[Discount4]])</f>
        <v>782.16000000000008</v>
      </c>
      <c r="K1780" s="1">
        <f>Sales_Fact[[#This Row],[Quantity2]]*Sales_Fact[[#This Row],[Unit_Price3]]</f>
        <v>1042.8800000000001</v>
      </c>
      <c r="L1780" s="1">
        <f>Sales_Fact[[#This Row],[Gross Amount]]*Sales_Fact[[#This Row],[Discount4]]</f>
        <v>260.72000000000003</v>
      </c>
      <c r="M1780" s="1" t="str">
        <f>IF(Sales_Fact[[#This Row],[Total_Amount5]]&gt;1000,"High Value","Standard")</f>
        <v>Standard</v>
      </c>
      <c r="N1780" s="1" t="str">
        <f>_xlfn.XLOOKUP(D1780,Product_Dim!$A$2:$A$101,Product_Dim!$B$2:$B$101,"Not Found")</f>
        <v>Adjustable Dumbbells 20kg</v>
      </c>
      <c r="O1780" s="1" t="str">
        <f>_xlfn.XLOOKUP(D1780,Product_Dim!$A$2:$A$101,Product_Dim!$C$2:$C$101)</f>
        <v>Sports</v>
      </c>
      <c r="P1780" s="1">
        <f>_xlfn.XLOOKUP(D1780,Product_Dim!$A$2:$A$101,Product_Dim!$H$2:$H$101)</f>
        <v>240.63</v>
      </c>
      <c r="Q1780" s="1" t="str">
        <f>_xlfn.XLOOKUP(C1780,'Customer_Dim'!$A$2:$A$501,'Customer_Dim'!$I$2:$I$501)</f>
        <v>Bronze</v>
      </c>
      <c r="R1780" s="1" t="str">
        <f>_xlfn.XLOOKUP(C1780,'Customer_Dim'!$A$2:$A$501,'Customer_Dim'!$D$2:$D$501)</f>
        <v>Female</v>
      </c>
      <c r="S1780" s="1" t="str">
        <f>_xlfn.XLOOKUP(C1780,'Customer_Dim'!$A$2:$A$501,'Customer_Dim'!$L$2:$L$501)</f>
        <v>Senior</v>
      </c>
      <c r="T1780" s="1" t="str">
        <f>_xlfn.XLOOKUP(E1780,Store_Dim!$A$2:$A$21,Store_Dim!$C$2:$C$21)</f>
        <v>North</v>
      </c>
      <c r="U1780" s="1" t="str">
        <f>_xlfn.XLOOKUP(E1780,Store_Dim!$A$2:$A$21,Store_Dim!$E$2:$E$21)</f>
        <v>Outlet</v>
      </c>
      <c r="V1780" s="1">
        <f>Table8[[#This Row],[Cost]]*Table8[[#This Row],[Quantity]]</f>
        <v>481.26</v>
      </c>
      <c r="W1780" s="1">
        <f>Table8[[#This Row],[Total_Amount]]-Table8[[#This Row],[Total Cost]]</f>
        <v>300.90000000000009</v>
      </c>
    </row>
    <row r="1781" spans="1:23" hidden="1" x14ac:dyDescent="0.25">
      <c r="A1781" t="s">
        <v>3875</v>
      </c>
      <c r="B1781" s="3">
        <v>45886</v>
      </c>
      <c r="C1781" t="s">
        <v>1399</v>
      </c>
      <c r="D1781" t="s">
        <v>1722</v>
      </c>
      <c r="E1781" t="s">
        <v>1892</v>
      </c>
      <c r="F1781" s="4">
        <f>IF(ISBLANK(Sales_Fact[[#This Row],[Quantity]]),MEDIAN(Sales_Fact[Quantity]),Sales_Fact[[#This Row],[Quantity]])</f>
        <v>4</v>
      </c>
      <c r="G1781" s="1">
        <f>IF(ISBLANK(Sales_Fact[[#This Row],[Unit_Price]]),MEDIAN(Sales_Fact[Unit_Price]),Sales_Fact[[#This Row],[Unit_Price]])</f>
        <v>499.02</v>
      </c>
      <c r="H1781" s="2">
        <f>IF(ISBLANK(Sales_Fact[[#This Row],[Discount]]),MEDIAN(Sales_Fact[Discount]),Sales_Fact[[#This Row],[Discount]])</f>
        <v>0.06</v>
      </c>
      <c r="I1781" t="s">
        <v>1861</v>
      </c>
      <c r="J1781" s="1">
        <f>Sales_Fact[[#This Row],[Quantity2]]*Sales_Fact[[#This Row],[Unit_Price3]]*(1-Sales_Fact[[#This Row],[Discount4]])</f>
        <v>1876.3151999999998</v>
      </c>
      <c r="K1781" s="1">
        <f>Sales_Fact[[#This Row],[Quantity2]]*Sales_Fact[[#This Row],[Unit_Price3]]</f>
        <v>1996.08</v>
      </c>
      <c r="L1781" s="1">
        <f>Sales_Fact[[#This Row],[Gross Amount]]*Sales_Fact[[#This Row],[Discount4]]</f>
        <v>119.76479999999999</v>
      </c>
      <c r="M1781" s="1" t="str">
        <f>IF(Sales_Fact[[#This Row],[Total_Amount5]]&gt;1000,"High Value","Standard")</f>
        <v>High Value</v>
      </c>
      <c r="N1781" s="1" t="str">
        <f>_xlfn.XLOOKUP(D1781,Product_Dim!$A$2:$A$101,Product_Dim!$B$2:$B$101,"Not Found")</f>
        <v>Foam Roller</v>
      </c>
      <c r="O1781" s="1" t="str">
        <f>_xlfn.XLOOKUP(D1781,Product_Dim!$A$2:$A$101,Product_Dim!$C$2:$C$101)</f>
        <v>Sports</v>
      </c>
      <c r="P1781" s="1">
        <f>_xlfn.XLOOKUP(D1781,Product_Dim!$A$2:$A$101,Product_Dim!$H$2:$H$101)</f>
        <v>30.62</v>
      </c>
      <c r="Q1781" s="1" t="str">
        <f>_xlfn.XLOOKUP(C1781,'Customer_Dim'!$A$2:$A$501,'Customer_Dim'!$I$2:$I$501)</f>
        <v>Bronze</v>
      </c>
      <c r="R1781" s="1" t="str">
        <f>_xlfn.XLOOKUP(C1781,'Customer_Dim'!$A$2:$A$501,'Customer_Dim'!$D$2:$D$501)</f>
        <v>Male</v>
      </c>
      <c r="S1781" s="1" t="str">
        <f>_xlfn.XLOOKUP(C1781,'Customer_Dim'!$A$2:$A$501,'Customer_Dim'!$L$2:$L$501)</f>
        <v>Young</v>
      </c>
      <c r="T1781" s="1" t="str">
        <f>_xlfn.XLOOKUP(E1781,Store_Dim!$A$2:$A$21,Store_Dim!$C$2:$C$21)</f>
        <v>East</v>
      </c>
      <c r="U1781" s="1" t="str">
        <f>_xlfn.XLOOKUP(E1781,Store_Dim!$A$2:$A$21,Store_Dim!$E$2:$E$21)</f>
        <v>Online</v>
      </c>
      <c r="V1781" s="1">
        <f>Table8[[#This Row],[Cost]]*Table8[[#This Row],[Quantity]]</f>
        <v>122.48</v>
      </c>
      <c r="W1781" s="1">
        <f>Table8[[#This Row],[Total_Amount]]-Table8[[#This Row],[Total Cost]]</f>
        <v>1753.8351999999998</v>
      </c>
    </row>
    <row r="1782" spans="1:23" hidden="1" x14ac:dyDescent="0.25">
      <c r="A1782" t="s">
        <v>3218</v>
      </c>
      <c r="B1782" s="3">
        <v>45261</v>
      </c>
      <c r="C1782" t="s">
        <v>1399</v>
      </c>
      <c r="D1782" t="s">
        <v>1737</v>
      </c>
      <c r="E1782" t="s">
        <v>1909</v>
      </c>
      <c r="F1782" s="4">
        <f>IF(ISBLANK(Sales_Fact[[#This Row],[Quantity]]),MEDIAN(Sales_Fact[Quantity]),Sales_Fact[[#This Row],[Quantity]])</f>
        <v>4</v>
      </c>
      <c r="G1782" s="1">
        <f>IF(ISBLANK(Sales_Fact[[#This Row],[Unit_Price]]),MEDIAN(Sales_Fact[Unit_Price]),Sales_Fact[[#This Row],[Unit_Price]])</f>
        <v>299.45999999999998</v>
      </c>
      <c r="H1782" s="2">
        <f>IF(ISBLANK(Sales_Fact[[#This Row],[Discount]]),MEDIAN(Sales_Fact[Discount]),Sales_Fact[[#This Row],[Discount]])</f>
        <v>0.18</v>
      </c>
      <c r="I1782" t="s">
        <v>1864</v>
      </c>
      <c r="J1782" s="1">
        <f>Sales_Fact[[#This Row],[Quantity2]]*Sales_Fact[[#This Row],[Unit_Price3]]*(1-Sales_Fact[[#This Row],[Discount4]])</f>
        <v>982.22879999999998</v>
      </c>
      <c r="K1782" s="1">
        <f>Sales_Fact[[#This Row],[Quantity2]]*Sales_Fact[[#This Row],[Unit_Price3]]</f>
        <v>1197.8399999999999</v>
      </c>
      <c r="L1782" s="1">
        <f>Sales_Fact[[#This Row],[Gross Amount]]*Sales_Fact[[#This Row],[Discount4]]</f>
        <v>215.61119999999997</v>
      </c>
      <c r="M1782" s="1" t="str">
        <f>IF(Sales_Fact[[#This Row],[Total_Amount5]]&gt;1000,"High Value","Standard")</f>
        <v>Standard</v>
      </c>
      <c r="N1782" s="1" t="str">
        <f>_xlfn.XLOOKUP(D1782,Product_Dim!$A$2:$A$101,Product_Dim!$B$2:$B$101,"Not Found")</f>
        <v>Laptop Cooling Pad</v>
      </c>
      <c r="O1782" s="1" t="str">
        <f>_xlfn.XLOOKUP(D1782,Product_Dim!$A$2:$A$101,Product_Dim!$C$2:$C$101)</f>
        <v>Electronics</v>
      </c>
      <c r="P1782" s="1">
        <f>_xlfn.XLOOKUP(D1782,Product_Dim!$A$2:$A$101,Product_Dim!$H$2:$H$101)</f>
        <v>86.42</v>
      </c>
      <c r="Q1782" s="1" t="str">
        <f>_xlfn.XLOOKUP(C1782,'Customer_Dim'!$A$2:$A$501,'Customer_Dim'!$I$2:$I$501)</f>
        <v>Bronze</v>
      </c>
      <c r="R1782" s="1" t="str">
        <f>_xlfn.XLOOKUP(C1782,'Customer_Dim'!$A$2:$A$501,'Customer_Dim'!$D$2:$D$501)</f>
        <v>Male</v>
      </c>
      <c r="S1782" s="1" t="str">
        <f>_xlfn.XLOOKUP(C1782,'Customer_Dim'!$A$2:$A$501,'Customer_Dim'!$L$2:$L$501)</f>
        <v>Young</v>
      </c>
      <c r="T1782" s="1" t="str">
        <f>_xlfn.XLOOKUP(E1782,Store_Dim!$A$2:$A$21,Store_Dim!$C$2:$C$21)</f>
        <v>South</v>
      </c>
      <c r="U1782" s="1" t="str">
        <f>_xlfn.XLOOKUP(E1782,Store_Dim!$A$2:$A$21,Store_Dim!$E$2:$E$21)</f>
        <v>Outlet</v>
      </c>
      <c r="V1782" s="1">
        <f>Table8[[#This Row],[Cost]]*Table8[[#This Row],[Quantity]]</f>
        <v>345.68</v>
      </c>
      <c r="W1782" s="1">
        <f>Table8[[#This Row],[Total_Amount]]-Table8[[#This Row],[Total Cost]]</f>
        <v>636.54880000000003</v>
      </c>
    </row>
    <row r="1783" spans="1:23" x14ac:dyDescent="0.25">
      <c r="A1783" t="s">
        <v>2520</v>
      </c>
      <c r="B1783" s="3">
        <v>45338</v>
      </c>
      <c r="C1783" t="s">
        <v>1399</v>
      </c>
      <c r="D1783" t="s">
        <v>1800</v>
      </c>
      <c r="E1783" t="s">
        <v>1901</v>
      </c>
      <c r="F1783" s="4">
        <f>IF(ISBLANK(Sales_Fact[[#This Row],[Quantity]]),MEDIAN(Sales_Fact[Quantity]),Sales_Fact[[#This Row],[Quantity]])</f>
        <v>1</v>
      </c>
      <c r="G1783" s="21">
        <f>IF(ISBLANK(Sales_Fact[[#This Row],[Unit_Price]]),MEDIAN(Sales_Fact[Unit_Price]),Sales_Fact[[#This Row],[Unit_Price]])</f>
        <v>609.29</v>
      </c>
      <c r="H1783" s="2">
        <f>IF(ISBLANK(Sales_Fact[[#This Row],[Discount]]),MEDIAN(Sales_Fact[Discount]),Sales_Fact[[#This Row],[Discount]])</f>
        <v>0.15</v>
      </c>
      <c r="I1783" t="s">
        <v>1864</v>
      </c>
      <c r="J1783" s="21">
        <f>Sales_Fact[[#This Row],[Quantity2]]*Sales_Fact[[#This Row],[Unit_Price3]]*(1-Sales_Fact[[#This Row],[Discount4]])</f>
        <v>517.89649999999995</v>
      </c>
      <c r="K1783" s="21">
        <f>Sales_Fact[[#This Row],[Quantity2]]*Sales_Fact[[#This Row],[Unit_Price3]]</f>
        <v>609.29</v>
      </c>
      <c r="L1783" s="21">
        <f>Sales_Fact[[#This Row],[Gross Amount]]*Sales_Fact[[#This Row],[Discount4]]</f>
        <v>91.393499999999989</v>
      </c>
      <c r="M1783" s="1" t="str">
        <f>IF(Sales_Fact[[#This Row],[Total_Amount5]]&gt;1000,"High Value","Standard")</f>
        <v>Standard</v>
      </c>
      <c r="N1783" s="1" t="str">
        <f>_xlfn.XLOOKUP(D1783,Product_Dim!$A$2:$A$101,Product_Dim!$B$2:$B$101,"Not Found")</f>
        <v>Hydrating Face Cleanser</v>
      </c>
      <c r="O1783" s="1" t="str">
        <f>_xlfn.XLOOKUP(D1783,Product_Dim!$A$2:$A$101,Product_Dim!$C$2:$C$101)</f>
        <v>Beauty</v>
      </c>
      <c r="P1783" s="1">
        <f>_xlfn.XLOOKUP(D1783,Product_Dim!$A$2:$A$101,Product_Dim!$H$2:$H$101)</f>
        <v>242.96499999999997</v>
      </c>
      <c r="Q1783" s="1" t="str">
        <f>_xlfn.XLOOKUP(C1783,'Customer_Dim'!$A$2:$A$501,'Customer_Dim'!$I$2:$I$501)</f>
        <v>Bronze</v>
      </c>
      <c r="R1783" s="1" t="str">
        <f>_xlfn.XLOOKUP(C1783,'Customer_Dim'!$A$2:$A$501,'Customer_Dim'!$D$2:$D$501)</f>
        <v>Male</v>
      </c>
      <c r="S1783" s="1" t="str">
        <f>_xlfn.XLOOKUP(C1783,'Customer_Dim'!$A$2:$A$501,'Customer_Dim'!$L$2:$L$501)</f>
        <v>Young</v>
      </c>
      <c r="T1783" s="1" t="str">
        <f>_xlfn.XLOOKUP(E1783,Store_Dim!$A$2:$A$21,Store_Dim!$C$2:$C$21)</f>
        <v>East</v>
      </c>
      <c r="U1783" s="1" t="str">
        <f>_xlfn.XLOOKUP(E1783,Store_Dim!$A$2:$A$21,Store_Dim!$E$2:$E$21)</f>
        <v>Online</v>
      </c>
      <c r="V1783" s="21">
        <f>Table8[[#This Row],[Cost]]*Table8[[#This Row],[Quantity]]</f>
        <v>242.96499999999997</v>
      </c>
      <c r="W1783" s="21">
        <f>Table8[[#This Row],[Total_Amount]]-Table8[[#This Row],[Total Cost]]</f>
        <v>274.93149999999997</v>
      </c>
    </row>
    <row r="1784" spans="1:23" hidden="1" x14ac:dyDescent="0.25">
      <c r="A1784" t="s">
        <v>2138</v>
      </c>
      <c r="B1784" s="3">
        <v>45925</v>
      </c>
      <c r="C1784" t="s">
        <v>1399</v>
      </c>
      <c r="D1784" t="s">
        <v>1845</v>
      </c>
      <c r="E1784" t="s">
        <v>1892</v>
      </c>
      <c r="F1784" s="4">
        <f>IF(ISBLANK(Sales_Fact[[#This Row],[Quantity]]),MEDIAN(Sales_Fact[Quantity]),Sales_Fact[[#This Row],[Quantity]])</f>
        <v>1</v>
      </c>
      <c r="G1784" s="1">
        <f>IF(ISBLANK(Sales_Fact[[#This Row],[Unit_Price]]),MEDIAN(Sales_Fact[Unit_Price]),Sales_Fact[[#This Row],[Unit_Price]])</f>
        <v>213.74</v>
      </c>
      <c r="H1784" s="2">
        <f>IF(ISBLANK(Sales_Fact[[#This Row],[Discount]]),MEDIAN(Sales_Fact[Discount]),Sales_Fact[[#This Row],[Discount]])</f>
        <v>7.0000000000000007E-2</v>
      </c>
      <c r="I1784" t="s">
        <v>1864</v>
      </c>
      <c r="J1784" s="1">
        <f>Sales_Fact[[#This Row],[Quantity2]]*Sales_Fact[[#This Row],[Unit_Price3]]*(1-Sales_Fact[[#This Row],[Discount4]])</f>
        <v>198.7782</v>
      </c>
      <c r="K1784" s="1">
        <f>Sales_Fact[[#This Row],[Quantity2]]*Sales_Fact[[#This Row],[Unit_Price3]]</f>
        <v>213.74</v>
      </c>
      <c r="L1784" s="1">
        <f>Sales_Fact[[#This Row],[Gross Amount]]*Sales_Fact[[#This Row],[Discount4]]</f>
        <v>14.961800000000002</v>
      </c>
      <c r="M1784" s="1" t="str">
        <f>IF(Sales_Fact[[#This Row],[Total_Amount5]]&gt;1000,"High Value","Standard")</f>
        <v>Standard</v>
      </c>
      <c r="N1784" s="1" t="str">
        <f>_xlfn.XLOOKUP(D1784,Product_Dim!$A$2:$A$101,Product_Dim!$B$2:$B$101,"Not Found")</f>
        <v>Portable Bluetooth Speaker</v>
      </c>
      <c r="O1784" s="1" t="str">
        <f>_xlfn.XLOOKUP(D1784,Product_Dim!$A$2:$A$101,Product_Dim!$C$2:$C$101)</f>
        <v>Electronics</v>
      </c>
      <c r="P1784" s="1">
        <f>_xlfn.XLOOKUP(D1784,Product_Dim!$A$2:$A$101,Product_Dim!$H$2:$H$101)</f>
        <v>431.67</v>
      </c>
      <c r="Q1784" s="1" t="str">
        <f>_xlfn.XLOOKUP(C1784,'Customer_Dim'!$A$2:$A$501,'Customer_Dim'!$I$2:$I$501)</f>
        <v>Bronze</v>
      </c>
      <c r="R1784" s="1" t="str">
        <f>_xlfn.XLOOKUP(C1784,'Customer_Dim'!$A$2:$A$501,'Customer_Dim'!$D$2:$D$501)</f>
        <v>Male</v>
      </c>
      <c r="S1784" s="1" t="str">
        <f>_xlfn.XLOOKUP(C1784,'Customer_Dim'!$A$2:$A$501,'Customer_Dim'!$L$2:$L$501)</f>
        <v>Young</v>
      </c>
      <c r="T1784" s="1" t="str">
        <f>_xlfn.XLOOKUP(E1784,Store_Dim!$A$2:$A$21,Store_Dim!$C$2:$C$21)</f>
        <v>East</v>
      </c>
      <c r="U1784" s="1" t="str">
        <f>_xlfn.XLOOKUP(E1784,Store_Dim!$A$2:$A$21,Store_Dim!$E$2:$E$21)</f>
        <v>Online</v>
      </c>
      <c r="V1784" s="1">
        <f>Table8[[#This Row],[Cost]]*Table8[[#This Row],[Quantity]]</f>
        <v>431.67</v>
      </c>
      <c r="W1784" s="1">
        <f>Table8[[#This Row],[Total_Amount]]-Table8[[#This Row],[Total Cost]]</f>
        <v>-232.89180000000002</v>
      </c>
    </row>
    <row r="1785" spans="1:23" hidden="1" x14ac:dyDescent="0.25">
      <c r="A1785" t="s">
        <v>2365</v>
      </c>
      <c r="B1785" s="3">
        <v>45574</v>
      </c>
      <c r="C1785" t="s">
        <v>1399</v>
      </c>
      <c r="D1785" t="s">
        <v>1597</v>
      </c>
      <c r="E1785" t="s">
        <v>1890</v>
      </c>
      <c r="F1785" s="4">
        <f>IF(ISBLANK(Sales_Fact[[#This Row],[Quantity]]),MEDIAN(Sales_Fact[Quantity]),Sales_Fact[[#This Row],[Quantity]])</f>
        <v>4</v>
      </c>
      <c r="G1785" s="1">
        <f>IF(ISBLANK(Sales_Fact[[#This Row],[Unit_Price]]),MEDIAN(Sales_Fact[Unit_Price]),Sales_Fact[[#This Row],[Unit_Price]])</f>
        <v>613.16999999999996</v>
      </c>
      <c r="H1785" s="2">
        <f>IF(ISBLANK(Sales_Fact[[#This Row],[Discount]]),MEDIAN(Sales_Fact[Discount]),Sales_Fact[[#This Row],[Discount]])</f>
        <v>0.26</v>
      </c>
      <c r="I1785" t="s">
        <v>1864</v>
      </c>
      <c r="J1785" s="1">
        <f>Sales_Fact[[#This Row],[Quantity2]]*Sales_Fact[[#This Row],[Unit_Price3]]*(1-Sales_Fact[[#This Row],[Discount4]])</f>
        <v>1814.9831999999999</v>
      </c>
      <c r="K1785" s="1">
        <f>Sales_Fact[[#This Row],[Quantity2]]*Sales_Fact[[#This Row],[Unit_Price3]]</f>
        <v>2452.6799999999998</v>
      </c>
      <c r="L1785" s="1">
        <f>Sales_Fact[[#This Row],[Gross Amount]]*Sales_Fact[[#This Row],[Discount4]]</f>
        <v>637.69679999999994</v>
      </c>
      <c r="M1785" s="1" t="str">
        <f>IF(Sales_Fact[[#This Row],[Total_Amount5]]&gt;1000,"High Value","Standard")</f>
        <v>High Value</v>
      </c>
      <c r="N1785" s="1" t="str">
        <f>_xlfn.XLOOKUP(D1785,Product_Dim!$A$2:$A$101,Product_Dim!$B$2:$B$101,"Not Found")</f>
        <v>4K Home Projector</v>
      </c>
      <c r="O1785" s="1" t="str">
        <f>_xlfn.XLOOKUP(D1785,Product_Dim!$A$2:$A$101,Product_Dim!$C$2:$C$101)</f>
        <v>Electronics</v>
      </c>
      <c r="P1785" s="1">
        <f>_xlfn.XLOOKUP(D1785,Product_Dim!$A$2:$A$101,Product_Dim!$H$2:$H$101)</f>
        <v>465.34</v>
      </c>
      <c r="Q1785" s="1" t="str">
        <f>_xlfn.XLOOKUP(C1785,'Customer_Dim'!$A$2:$A$501,'Customer_Dim'!$I$2:$I$501)</f>
        <v>Bronze</v>
      </c>
      <c r="R1785" s="1" t="str">
        <f>_xlfn.XLOOKUP(C1785,'Customer_Dim'!$A$2:$A$501,'Customer_Dim'!$D$2:$D$501)</f>
        <v>Male</v>
      </c>
      <c r="S1785" s="1" t="str">
        <f>_xlfn.XLOOKUP(C1785,'Customer_Dim'!$A$2:$A$501,'Customer_Dim'!$L$2:$L$501)</f>
        <v>Young</v>
      </c>
      <c r="T1785" s="1" t="str">
        <f>_xlfn.XLOOKUP(E1785,Store_Dim!$A$2:$A$21,Store_Dim!$C$2:$C$21)</f>
        <v>South</v>
      </c>
      <c r="U1785" s="1" t="str">
        <f>_xlfn.XLOOKUP(E1785,Store_Dim!$A$2:$A$21,Store_Dim!$E$2:$E$21)</f>
        <v>Flagship</v>
      </c>
      <c r="V1785" s="1">
        <f>Table8[[#This Row],[Cost]]*Table8[[#This Row],[Quantity]]</f>
        <v>1861.36</v>
      </c>
      <c r="W1785" s="1">
        <f>Table8[[#This Row],[Total_Amount]]-Table8[[#This Row],[Total Cost]]</f>
        <v>-46.376800000000003</v>
      </c>
    </row>
    <row r="1786" spans="1:23" hidden="1" x14ac:dyDescent="0.25">
      <c r="A1786" t="s">
        <v>3822</v>
      </c>
      <c r="B1786" s="3">
        <v>45250</v>
      </c>
      <c r="C1786" t="s">
        <v>1402</v>
      </c>
      <c r="D1786" t="s">
        <v>1770</v>
      </c>
      <c r="E1786" t="s">
        <v>1892</v>
      </c>
      <c r="F1786" s="4">
        <f>IF(ISBLANK(Sales_Fact[[#This Row],[Quantity]]),MEDIAN(Sales_Fact[Quantity]),Sales_Fact[[#This Row],[Quantity]])</f>
        <v>2</v>
      </c>
      <c r="G1786" s="1">
        <f>IF(ISBLANK(Sales_Fact[[#This Row],[Unit_Price]]),MEDIAN(Sales_Fact[Unit_Price]),Sales_Fact[[#This Row],[Unit_Price]])</f>
        <v>687.36</v>
      </c>
      <c r="H1786" s="2">
        <f>IF(ISBLANK(Sales_Fact[[#This Row],[Discount]]),MEDIAN(Sales_Fact[Discount]),Sales_Fact[[#This Row],[Discount]])</f>
        <v>7.0000000000000007E-2</v>
      </c>
      <c r="I1786" t="s">
        <v>1868</v>
      </c>
      <c r="J1786" s="1">
        <f>Sales_Fact[[#This Row],[Quantity2]]*Sales_Fact[[#This Row],[Unit_Price3]]*(1-Sales_Fact[[#This Row],[Discount4]])</f>
        <v>1278.4895999999999</v>
      </c>
      <c r="K1786" s="1">
        <f>Sales_Fact[[#This Row],[Quantity2]]*Sales_Fact[[#This Row],[Unit_Price3]]</f>
        <v>1374.72</v>
      </c>
      <c r="L1786" s="1">
        <f>Sales_Fact[[#This Row],[Gross Amount]]*Sales_Fact[[#This Row],[Discount4]]</f>
        <v>96.230400000000017</v>
      </c>
      <c r="M1786" s="1" t="str">
        <f>IF(Sales_Fact[[#This Row],[Total_Amount5]]&gt;1000,"High Value","Standard")</f>
        <v>High Value</v>
      </c>
      <c r="N1786" s="1" t="str">
        <f>_xlfn.XLOOKUP(D1786,Product_Dim!$A$2:$A$101,Product_Dim!$B$2:$B$101,"Not Found")</f>
        <v>Shin Guards – Adult</v>
      </c>
      <c r="O1786" s="1" t="str">
        <f>_xlfn.XLOOKUP(D1786,Product_Dim!$A$2:$A$101,Product_Dim!$C$2:$C$101)</f>
        <v>Sports</v>
      </c>
      <c r="P1786" s="1">
        <f>_xlfn.XLOOKUP(D1786,Product_Dim!$A$2:$A$101,Product_Dim!$H$2:$H$101)</f>
        <v>107.06</v>
      </c>
      <c r="Q1786" s="1" t="str">
        <f>_xlfn.XLOOKUP(C1786,'Customer_Dim'!$A$2:$A$501,'Customer_Dim'!$I$2:$I$501)</f>
        <v>Bronze</v>
      </c>
      <c r="R1786" s="1" t="str">
        <f>_xlfn.XLOOKUP(C1786,'Customer_Dim'!$A$2:$A$501,'Customer_Dim'!$D$2:$D$501)</f>
        <v>Male</v>
      </c>
      <c r="S1786" s="1" t="str">
        <f>_xlfn.XLOOKUP(C1786,'Customer_Dim'!$A$2:$A$501,'Customer_Dim'!$L$2:$L$501)</f>
        <v>Senior</v>
      </c>
      <c r="T1786" s="1" t="str">
        <f>_xlfn.XLOOKUP(E1786,Store_Dim!$A$2:$A$21,Store_Dim!$C$2:$C$21)</f>
        <v>East</v>
      </c>
      <c r="U1786" s="1" t="str">
        <f>_xlfn.XLOOKUP(E1786,Store_Dim!$A$2:$A$21,Store_Dim!$E$2:$E$21)</f>
        <v>Online</v>
      </c>
      <c r="V1786" s="1">
        <f>Table8[[#This Row],[Cost]]*Table8[[#This Row],[Quantity]]</f>
        <v>214.12</v>
      </c>
      <c r="W1786" s="1">
        <f>Table8[[#This Row],[Total_Amount]]-Table8[[#This Row],[Total Cost]]</f>
        <v>1064.3696</v>
      </c>
    </row>
    <row r="1787" spans="1:23" x14ac:dyDescent="0.25">
      <c r="A1787" t="s">
        <v>3144</v>
      </c>
      <c r="B1787" s="3">
        <v>45671</v>
      </c>
      <c r="C1787" t="s">
        <v>1402</v>
      </c>
      <c r="D1787" t="s">
        <v>1740</v>
      </c>
      <c r="E1787" t="s">
        <v>1931</v>
      </c>
      <c r="F1787" s="4">
        <f>IF(ISBLANK(Sales_Fact[[#This Row],[Quantity]]),MEDIAN(Sales_Fact[Quantity]),Sales_Fact[[#This Row],[Quantity]])</f>
        <v>3</v>
      </c>
      <c r="G1787" s="21">
        <f>IF(ISBLANK(Sales_Fact[[#This Row],[Unit_Price]]),MEDIAN(Sales_Fact[Unit_Price]),Sales_Fact[[#This Row],[Unit_Price]])</f>
        <v>115.39</v>
      </c>
      <c r="H1787" s="2">
        <f>IF(ISBLANK(Sales_Fact[[#This Row],[Discount]]),MEDIAN(Sales_Fact[Discount]),Sales_Fact[[#This Row],[Discount]])</f>
        <v>0.02</v>
      </c>
      <c r="I1787" t="s">
        <v>1861</v>
      </c>
      <c r="J1787" s="21">
        <f>Sales_Fact[[#This Row],[Quantity2]]*Sales_Fact[[#This Row],[Unit_Price3]]*(1-Sales_Fact[[#This Row],[Discount4]])</f>
        <v>339.2466</v>
      </c>
      <c r="K1787" s="21">
        <f>Sales_Fact[[#This Row],[Quantity2]]*Sales_Fact[[#This Row],[Unit_Price3]]</f>
        <v>346.17</v>
      </c>
      <c r="L1787" s="21">
        <f>Sales_Fact[[#This Row],[Gross Amount]]*Sales_Fact[[#This Row],[Discount4]]</f>
        <v>6.9234000000000009</v>
      </c>
      <c r="M1787" s="1" t="str">
        <f>IF(Sales_Fact[[#This Row],[Total_Amount5]]&gt;1000,"High Value","Standard")</f>
        <v>Standard</v>
      </c>
      <c r="N1787" s="1" t="str">
        <f>_xlfn.XLOOKUP(D1787,Product_Dim!$A$2:$A$101,Product_Dim!$B$2:$B$101,"Not Found")</f>
        <v>Organic Sunscreen Lotion</v>
      </c>
      <c r="O1787" s="1" t="str">
        <f>_xlfn.XLOOKUP(D1787,Product_Dim!$A$2:$A$101,Product_Dim!$C$2:$C$101)</f>
        <v>Beauty</v>
      </c>
      <c r="P1787" s="1">
        <f>_xlfn.XLOOKUP(D1787,Product_Dim!$A$2:$A$101,Product_Dim!$H$2:$H$101)</f>
        <v>266.86</v>
      </c>
      <c r="Q1787" s="1" t="str">
        <f>_xlfn.XLOOKUP(C1787,'Customer_Dim'!$A$2:$A$501,'Customer_Dim'!$I$2:$I$501)</f>
        <v>Bronze</v>
      </c>
      <c r="R1787" s="1" t="str">
        <f>_xlfn.XLOOKUP(C1787,'Customer_Dim'!$A$2:$A$501,'Customer_Dim'!$D$2:$D$501)</f>
        <v>Male</v>
      </c>
      <c r="S1787" s="1" t="str">
        <f>_xlfn.XLOOKUP(C1787,'Customer_Dim'!$A$2:$A$501,'Customer_Dim'!$L$2:$L$501)</f>
        <v>Senior</v>
      </c>
      <c r="T1787" s="1" t="str">
        <f>_xlfn.XLOOKUP(E1787,Store_Dim!$A$2:$A$21,Store_Dim!$C$2:$C$21)</f>
        <v>South</v>
      </c>
      <c r="U1787" s="1" t="str">
        <f>_xlfn.XLOOKUP(E1787,Store_Dim!$A$2:$A$21,Store_Dim!$E$2:$E$21)</f>
        <v>Online</v>
      </c>
      <c r="V1787" s="21">
        <f>Table8[[#This Row],[Cost]]*Table8[[#This Row],[Quantity]]</f>
        <v>800.58</v>
      </c>
      <c r="W1787" s="21">
        <f>Table8[[#This Row],[Total_Amount]]-Table8[[#This Row],[Total Cost]]</f>
        <v>-461.33340000000004</v>
      </c>
    </row>
    <row r="1788" spans="1:23" hidden="1" x14ac:dyDescent="0.25">
      <c r="A1788" t="s">
        <v>2306</v>
      </c>
      <c r="B1788" s="3">
        <v>45921</v>
      </c>
      <c r="C1788" t="s">
        <v>1405</v>
      </c>
      <c r="D1788" t="s">
        <v>1671</v>
      </c>
      <c r="E1788" t="s">
        <v>1931</v>
      </c>
      <c r="F1788" s="4">
        <f>IF(ISBLANK(Sales_Fact[[#This Row],[Quantity]]),MEDIAN(Sales_Fact[Quantity]),Sales_Fact[[#This Row],[Quantity]])</f>
        <v>2</v>
      </c>
      <c r="G1788" s="1">
        <f>IF(ISBLANK(Sales_Fact[[#This Row],[Unit_Price]]),MEDIAN(Sales_Fact[Unit_Price]),Sales_Fact[[#This Row],[Unit_Price]])</f>
        <v>722.06</v>
      </c>
      <c r="H1788" s="2">
        <f>IF(ISBLANK(Sales_Fact[[#This Row],[Discount]]),MEDIAN(Sales_Fact[Discount]),Sales_Fact[[#This Row],[Discount]])</f>
        <v>7.0000000000000007E-2</v>
      </c>
      <c r="I1788" t="s">
        <v>1864</v>
      </c>
      <c r="J1788" s="1">
        <f>Sales_Fact[[#This Row],[Quantity2]]*Sales_Fact[[#This Row],[Unit_Price3]]*(1-Sales_Fact[[#This Row],[Discount4]])</f>
        <v>1343.0315999999998</v>
      </c>
      <c r="K1788" s="1">
        <f>Sales_Fact[[#This Row],[Quantity2]]*Sales_Fact[[#This Row],[Unit_Price3]]</f>
        <v>1444.12</v>
      </c>
      <c r="L1788" s="1">
        <f>Sales_Fact[[#This Row],[Gross Amount]]*Sales_Fact[[#This Row],[Discount4]]</f>
        <v>101.08840000000001</v>
      </c>
      <c r="M1788" s="1" t="str">
        <f>IF(Sales_Fact[[#This Row],[Total_Amount5]]&gt;1000,"High Value","Standard")</f>
        <v>High Value</v>
      </c>
      <c r="N1788" s="1" t="str">
        <f>_xlfn.XLOOKUP(D1788,Product_Dim!$A$2:$A$101,Product_Dim!$B$2:$B$101,"Not Found")</f>
        <v>Noise-Canceling Headphones</v>
      </c>
      <c r="O1788" s="1" t="str">
        <f>_xlfn.XLOOKUP(D1788,Product_Dim!$A$2:$A$101,Product_Dim!$C$2:$C$101)</f>
        <v>Electronics</v>
      </c>
      <c r="P1788" s="1">
        <f>_xlfn.XLOOKUP(D1788,Product_Dim!$A$2:$A$101,Product_Dim!$H$2:$H$101)</f>
        <v>38.520000000000003</v>
      </c>
      <c r="Q1788" s="1" t="str">
        <f>_xlfn.XLOOKUP(C1788,'Customer_Dim'!$A$2:$A$501,'Customer_Dim'!$I$2:$I$501)</f>
        <v>Gold</v>
      </c>
      <c r="R1788" s="1" t="str">
        <f>_xlfn.XLOOKUP(C1788,'Customer_Dim'!$A$2:$A$501,'Customer_Dim'!$D$2:$D$501)</f>
        <v>Male</v>
      </c>
      <c r="S1788" s="1" t="str">
        <f>_xlfn.XLOOKUP(C1788,'Customer_Dim'!$A$2:$A$501,'Customer_Dim'!$L$2:$L$501)</f>
        <v>Middle Age</v>
      </c>
      <c r="T1788" s="1" t="str">
        <f>_xlfn.XLOOKUP(E1788,Store_Dim!$A$2:$A$21,Store_Dim!$C$2:$C$21)</f>
        <v>South</v>
      </c>
      <c r="U1788" s="1" t="str">
        <f>_xlfn.XLOOKUP(E1788,Store_Dim!$A$2:$A$21,Store_Dim!$E$2:$E$21)</f>
        <v>Online</v>
      </c>
      <c r="V1788" s="1">
        <f>Table8[[#This Row],[Cost]]*Table8[[#This Row],[Quantity]]</f>
        <v>77.040000000000006</v>
      </c>
      <c r="W1788" s="1">
        <f>Table8[[#This Row],[Total_Amount]]-Table8[[#This Row],[Total Cost]]</f>
        <v>1265.9915999999998</v>
      </c>
    </row>
    <row r="1789" spans="1:23" hidden="1" x14ac:dyDescent="0.25">
      <c r="A1789" t="s">
        <v>2193</v>
      </c>
      <c r="B1789" s="3">
        <v>45842</v>
      </c>
      <c r="C1789" t="s">
        <v>1405</v>
      </c>
      <c r="D1789" t="s">
        <v>1821</v>
      </c>
      <c r="E1789" t="s">
        <v>1883</v>
      </c>
      <c r="F1789" s="4">
        <f>IF(ISBLANK(Sales_Fact[[#This Row],[Quantity]]),MEDIAN(Sales_Fact[Quantity]),Sales_Fact[[#This Row],[Quantity]])</f>
        <v>1</v>
      </c>
      <c r="G1789" s="1">
        <f>IF(ISBLANK(Sales_Fact[[#This Row],[Unit_Price]]),MEDIAN(Sales_Fact[Unit_Price]),Sales_Fact[[#This Row],[Unit_Price]])</f>
        <v>384.57</v>
      </c>
      <c r="H1789" s="2">
        <f>IF(ISBLANK(Sales_Fact[[#This Row],[Discount]]),MEDIAN(Sales_Fact[Discount]),Sales_Fact[[#This Row],[Discount]])</f>
        <v>0.06</v>
      </c>
      <c r="I1789" t="s">
        <v>1861</v>
      </c>
      <c r="J1789" s="1">
        <f>Sales_Fact[[#This Row],[Quantity2]]*Sales_Fact[[#This Row],[Unit_Price3]]*(1-Sales_Fact[[#This Row],[Discount4]])</f>
        <v>361.49579999999997</v>
      </c>
      <c r="K1789" s="1">
        <f>Sales_Fact[[#This Row],[Quantity2]]*Sales_Fact[[#This Row],[Unit_Price3]]</f>
        <v>384.57</v>
      </c>
      <c r="L1789" s="1">
        <f>Sales_Fact[[#This Row],[Gross Amount]]*Sales_Fact[[#This Row],[Discount4]]</f>
        <v>23.074199999999998</v>
      </c>
      <c r="M1789" s="1" t="str">
        <f>IF(Sales_Fact[[#This Row],[Total_Amount5]]&gt;1000,"High Value","Standard")</f>
        <v>Standard</v>
      </c>
      <c r="N1789" s="1" t="str">
        <f>_xlfn.XLOOKUP(D1789,Product_Dim!$A$2:$A$101,Product_Dim!$B$2:$B$101,"Not Found")</f>
        <v>Gaming Mouse Pad XL</v>
      </c>
      <c r="O1789" s="1" t="str">
        <f>_xlfn.XLOOKUP(D1789,Product_Dim!$A$2:$A$101,Product_Dim!$C$2:$C$101)</f>
        <v>Electronics</v>
      </c>
      <c r="P1789" s="1">
        <f>_xlfn.XLOOKUP(D1789,Product_Dim!$A$2:$A$101,Product_Dim!$H$2:$H$101)</f>
        <v>340.14</v>
      </c>
      <c r="Q1789" s="1" t="str">
        <f>_xlfn.XLOOKUP(C1789,'Customer_Dim'!$A$2:$A$501,'Customer_Dim'!$I$2:$I$501)</f>
        <v>Gold</v>
      </c>
      <c r="R1789" s="1" t="str">
        <f>_xlfn.XLOOKUP(C1789,'Customer_Dim'!$A$2:$A$501,'Customer_Dim'!$D$2:$D$501)</f>
        <v>Male</v>
      </c>
      <c r="S1789" s="1" t="str">
        <f>_xlfn.XLOOKUP(C1789,'Customer_Dim'!$A$2:$A$501,'Customer_Dim'!$L$2:$L$501)</f>
        <v>Middle Age</v>
      </c>
      <c r="T1789" s="1" t="str">
        <f>_xlfn.XLOOKUP(E1789,Store_Dim!$A$2:$A$21,Store_Dim!$C$2:$C$21)</f>
        <v>North</v>
      </c>
      <c r="U1789" s="1" t="str">
        <f>_xlfn.XLOOKUP(E1789,Store_Dim!$A$2:$A$21,Store_Dim!$E$2:$E$21)</f>
        <v>Flagship</v>
      </c>
      <c r="V1789" s="1">
        <f>Table8[[#This Row],[Cost]]*Table8[[#This Row],[Quantity]]</f>
        <v>340.14</v>
      </c>
      <c r="W1789" s="1">
        <f>Table8[[#This Row],[Total_Amount]]-Table8[[#This Row],[Total Cost]]</f>
        <v>21.355799999999988</v>
      </c>
    </row>
    <row r="1790" spans="1:23" hidden="1" x14ac:dyDescent="0.25">
      <c r="A1790" t="s">
        <v>2379</v>
      </c>
      <c r="B1790" s="3">
        <v>45863</v>
      </c>
      <c r="C1790" t="s">
        <v>1405</v>
      </c>
      <c r="D1790" t="s">
        <v>1767</v>
      </c>
      <c r="E1790" t="s">
        <v>1879</v>
      </c>
      <c r="F1790" s="4">
        <f>IF(ISBLANK(Sales_Fact[[#This Row],[Quantity]]),MEDIAN(Sales_Fact[Quantity]),Sales_Fact[[#This Row],[Quantity]])</f>
        <v>2</v>
      </c>
      <c r="G1790" s="1">
        <f>IF(ISBLANK(Sales_Fact[[#This Row],[Unit_Price]]),MEDIAN(Sales_Fact[Unit_Price]),Sales_Fact[[#This Row],[Unit_Price]])</f>
        <v>194.09</v>
      </c>
      <c r="H1790" s="2">
        <f>IF(ISBLANK(Sales_Fact[[#This Row],[Discount]]),MEDIAN(Sales_Fact[Discount]),Sales_Fact[[#This Row],[Discount]])</f>
        <v>0.18</v>
      </c>
      <c r="I1790" t="s">
        <v>1864</v>
      </c>
      <c r="J1790" s="1">
        <f>Sales_Fact[[#This Row],[Quantity2]]*Sales_Fact[[#This Row],[Unit_Price3]]*(1-Sales_Fact[[#This Row],[Discount4]])</f>
        <v>318.30760000000004</v>
      </c>
      <c r="K1790" s="1">
        <f>Sales_Fact[[#This Row],[Quantity2]]*Sales_Fact[[#This Row],[Unit_Price3]]</f>
        <v>388.18</v>
      </c>
      <c r="L1790" s="1">
        <f>Sales_Fact[[#This Row],[Gross Amount]]*Sales_Fact[[#This Row],[Discount4]]</f>
        <v>69.872399999999999</v>
      </c>
      <c r="M1790" s="1" t="str">
        <f>IF(Sales_Fact[[#This Row],[Total_Amount5]]&gt;1000,"High Value","Standard")</f>
        <v>Standard</v>
      </c>
      <c r="N1790" s="1" t="str">
        <f>_xlfn.XLOOKUP(D1790,Product_Dim!$A$2:$A$101,Product_Dim!$B$2:$B$101,"Not Found")</f>
        <v>Professional Jump Rope</v>
      </c>
      <c r="O1790" s="1" t="str">
        <f>_xlfn.XLOOKUP(D1790,Product_Dim!$A$2:$A$101,Product_Dim!$C$2:$C$101)</f>
        <v>Sports</v>
      </c>
      <c r="P1790" s="1">
        <f>_xlfn.XLOOKUP(D1790,Product_Dim!$A$2:$A$101,Product_Dim!$H$2:$H$101)</f>
        <v>477.61</v>
      </c>
      <c r="Q1790" s="1" t="str">
        <f>_xlfn.XLOOKUP(C1790,'Customer_Dim'!$A$2:$A$501,'Customer_Dim'!$I$2:$I$501)</f>
        <v>Gold</v>
      </c>
      <c r="R1790" s="1" t="str">
        <f>_xlfn.XLOOKUP(C1790,'Customer_Dim'!$A$2:$A$501,'Customer_Dim'!$D$2:$D$501)</f>
        <v>Male</v>
      </c>
      <c r="S1790" s="1" t="str">
        <f>_xlfn.XLOOKUP(C1790,'Customer_Dim'!$A$2:$A$501,'Customer_Dim'!$L$2:$L$501)</f>
        <v>Middle Age</v>
      </c>
      <c r="T1790" s="1" t="str">
        <f>_xlfn.XLOOKUP(E1790,Store_Dim!$A$2:$A$21,Store_Dim!$C$2:$C$21)</f>
        <v>East</v>
      </c>
      <c r="U1790" s="1" t="str">
        <f>_xlfn.XLOOKUP(E1790,Store_Dim!$A$2:$A$21,Store_Dim!$E$2:$E$21)</f>
        <v>Flagship</v>
      </c>
      <c r="V1790" s="1">
        <f>Table8[[#This Row],[Cost]]*Table8[[#This Row],[Quantity]]</f>
        <v>955.22</v>
      </c>
      <c r="W1790" s="1">
        <f>Table8[[#This Row],[Total_Amount]]-Table8[[#This Row],[Total Cost]]</f>
        <v>-636.91239999999993</v>
      </c>
    </row>
    <row r="1791" spans="1:23" hidden="1" x14ac:dyDescent="0.25">
      <c r="A1791" t="s">
        <v>3701</v>
      </c>
      <c r="B1791" s="3">
        <v>45289</v>
      </c>
      <c r="C1791" t="s">
        <v>1405</v>
      </c>
      <c r="D1791" t="s">
        <v>1776</v>
      </c>
      <c r="E1791" t="s">
        <v>1899</v>
      </c>
      <c r="F1791" s="4">
        <f>IF(ISBLANK(Sales_Fact[[#This Row],[Quantity]]),MEDIAN(Sales_Fact[Quantity]),Sales_Fact[[#This Row],[Quantity]])</f>
        <v>2</v>
      </c>
      <c r="G1791" s="1">
        <f>IF(ISBLANK(Sales_Fact[[#This Row],[Unit_Price]]),MEDIAN(Sales_Fact[Unit_Price]),Sales_Fact[[#This Row],[Unit_Price]])</f>
        <v>403.91</v>
      </c>
      <c r="H1791" s="2">
        <f>IF(ISBLANK(Sales_Fact[[#This Row],[Discount]]),MEDIAN(Sales_Fact[Discount]),Sales_Fact[[#This Row],[Discount]])</f>
        <v>7.0000000000000007E-2</v>
      </c>
      <c r="I1791" t="s">
        <v>1864</v>
      </c>
      <c r="J1791" s="1">
        <f>Sales_Fact[[#This Row],[Quantity2]]*Sales_Fact[[#This Row],[Unit_Price3]]*(1-Sales_Fact[[#This Row],[Discount4]])</f>
        <v>751.27260000000001</v>
      </c>
      <c r="K1791" s="1">
        <f>Sales_Fact[[#This Row],[Quantity2]]*Sales_Fact[[#This Row],[Unit_Price3]]</f>
        <v>807.82</v>
      </c>
      <c r="L1791" s="1">
        <f>Sales_Fact[[#This Row],[Gross Amount]]*Sales_Fact[[#This Row],[Discount4]]</f>
        <v>56.54740000000001</v>
      </c>
      <c r="M1791" s="1" t="str">
        <f>IF(Sales_Fact[[#This Row],[Total_Amount5]]&gt;1000,"High Value","Standard")</f>
        <v>Standard</v>
      </c>
      <c r="N1791" s="1" t="str">
        <f>_xlfn.XLOOKUP(D1791,Product_Dim!$A$2:$A$101,Product_Dim!$B$2:$B$101,"Not Found")</f>
        <v>Women's Ankle Boots</v>
      </c>
      <c r="O1791" s="1" t="str">
        <f>_xlfn.XLOOKUP(D1791,Product_Dim!$A$2:$A$101,Product_Dim!$C$2:$C$101)</f>
        <v>Clothing</v>
      </c>
      <c r="P1791" s="1">
        <f>_xlfn.XLOOKUP(D1791,Product_Dim!$A$2:$A$101,Product_Dim!$H$2:$H$101)</f>
        <v>158.13999999999999</v>
      </c>
      <c r="Q1791" s="1" t="str">
        <f>_xlfn.XLOOKUP(C1791,'Customer_Dim'!$A$2:$A$501,'Customer_Dim'!$I$2:$I$501)</f>
        <v>Gold</v>
      </c>
      <c r="R1791" s="1" t="str">
        <f>_xlfn.XLOOKUP(C1791,'Customer_Dim'!$A$2:$A$501,'Customer_Dim'!$D$2:$D$501)</f>
        <v>Male</v>
      </c>
      <c r="S1791" s="1" t="str">
        <f>_xlfn.XLOOKUP(C1791,'Customer_Dim'!$A$2:$A$501,'Customer_Dim'!$L$2:$L$501)</f>
        <v>Middle Age</v>
      </c>
      <c r="T1791" s="1" t="str">
        <f>_xlfn.XLOOKUP(E1791,Store_Dim!$A$2:$A$21,Store_Dim!$C$2:$C$21)</f>
        <v>East</v>
      </c>
      <c r="U1791" s="1" t="str">
        <f>_xlfn.XLOOKUP(E1791,Store_Dim!$A$2:$A$21,Store_Dim!$E$2:$E$21)</f>
        <v>Flagship</v>
      </c>
      <c r="V1791" s="1">
        <f>Table8[[#This Row],[Cost]]*Table8[[#This Row],[Quantity]]</f>
        <v>316.27999999999997</v>
      </c>
      <c r="W1791" s="1">
        <f>Table8[[#This Row],[Total_Amount]]-Table8[[#This Row],[Total Cost]]</f>
        <v>434.99260000000004</v>
      </c>
    </row>
    <row r="1792" spans="1:23" hidden="1" x14ac:dyDescent="0.25">
      <c r="A1792" t="s">
        <v>3338</v>
      </c>
      <c r="B1792" s="3">
        <v>45305</v>
      </c>
      <c r="C1792" t="s">
        <v>1407</v>
      </c>
      <c r="D1792" t="s">
        <v>1578</v>
      </c>
      <c r="E1792" t="s">
        <v>1872</v>
      </c>
      <c r="F1792" s="4">
        <f>IF(ISBLANK(Sales_Fact[[#This Row],[Quantity]]),MEDIAN(Sales_Fact[Quantity]),Sales_Fact[[#This Row],[Quantity]])</f>
        <v>1</v>
      </c>
      <c r="G1792" s="1">
        <f>IF(ISBLANK(Sales_Fact[[#This Row],[Unit_Price]]),MEDIAN(Sales_Fact[Unit_Price]),Sales_Fact[[#This Row],[Unit_Price]])</f>
        <v>878.69</v>
      </c>
      <c r="H1792" s="2">
        <f>IF(ISBLANK(Sales_Fact[[#This Row],[Discount]]),MEDIAN(Sales_Fact[Discount]),Sales_Fact[[#This Row],[Discount]])</f>
        <v>0.3</v>
      </c>
      <c r="I1792" t="s">
        <v>1868</v>
      </c>
      <c r="J1792" s="1">
        <f>Sales_Fact[[#This Row],[Quantity2]]*Sales_Fact[[#This Row],[Unit_Price3]]*(1-Sales_Fact[[#This Row],[Discount4]])</f>
        <v>615.08299999999997</v>
      </c>
      <c r="K1792" s="1">
        <f>Sales_Fact[[#This Row],[Quantity2]]*Sales_Fact[[#This Row],[Unit_Price3]]</f>
        <v>878.69</v>
      </c>
      <c r="L1792" s="1">
        <f>Sales_Fact[[#This Row],[Gross Amount]]*Sales_Fact[[#This Row],[Discount4]]</f>
        <v>263.60700000000003</v>
      </c>
      <c r="M1792" s="1" t="str">
        <f>IF(Sales_Fact[[#This Row],[Total_Amount5]]&gt;1000,"High Value","Standard")</f>
        <v>Standard</v>
      </c>
      <c r="N1792" s="1" t="str">
        <f>_xlfn.XLOOKUP(D1792,Product_Dim!$A$2:$A$101,Product_Dim!$B$2:$B$101,"Not Found")</f>
        <v>Adjustable Dumbbell Set</v>
      </c>
      <c r="O1792" s="1" t="str">
        <f>_xlfn.XLOOKUP(D1792,Product_Dim!$A$2:$A$101,Product_Dim!$C$2:$C$101)</f>
        <v>Sports</v>
      </c>
      <c r="P1792" s="1">
        <f>_xlfn.XLOOKUP(D1792,Product_Dim!$A$2:$A$101,Product_Dim!$H$2:$H$101)</f>
        <v>495.72</v>
      </c>
      <c r="Q1792" s="1" t="str">
        <f>_xlfn.XLOOKUP(C1792,'Customer_Dim'!$A$2:$A$501,'Customer_Dim'!$I$2:$I$501)</f>
        <v>Bronze</v>
      </c>
      <c r="R1792" s="1" t="str">
        <f>_xlfn.XLOOKUP(C1792,'Customer_Dim'!$A$2:$A$501,'Customer_Dim'!$D$2:$D$501)</f>
        <v>Female</v>
      </c>
      <c r="S1792" s="1" t="str">
        <f>_xlfn.XLOOKUP(C1792,'Customer_Dim'!$A$2:$A$501,'Customer_Dim'!$L$2:$L$501)</f>
        <v>Senior</v>
      </c>
      <c r="T1792" s="1" t="str">
        <f>_xlfn.XLOOKUP(E1792,Store_Dim!$A$2:$A$21,Store_Dim!$C$2:$C$21)</f>
        <v>South</v>
      </c>
      <c r="U1792" s="1" t="str">
        <f>_xlfn.XLOOKUP(E1792,Store_Dim!$A$2:$A$21,Store_Dim!$E$2:$E$21)</f>
        <v>Online</v>
      </c>
      <c r="V1792" s="1">
        <f>Table8[[#This Row],[Cost]]*Table8[[#This Row],[Quantity]]</f>
        <v>495.72</v>
      </c>
      <c r="W1792" s="1">
        <f>Table8[[#This Row],[Total_Amount]]-Table8[[#This Row],[Total Cost]]</f>
        <v>119.36299999999994</v>
      </c>
    </row>
    <row r="1793" spans="1:23" x14ac:dyDescent="0.25">
      <c r="A1793" t="s">
        <v>2453</v>
      </c>
      <c r="B1793" s="3">
        <v>45602</v>
      </c>
      <c r="C1793" t="s">
        <v>1407</v>
      </c>
      <c r="D1793" t="s">
        <v>1740</v>
      </c>
      <c r="E1793" t="s">
        <v>1909</v>
      </c>
      <c r="F1793" s="4">
        <f>IF(ISBLANK(Sales_Fact[[#This Row],[Quantity]]),MEDIAN(Sales_Fact[Quantity]),Sales_Fact[[#This Row],[Quantity]])</f>
        <v>1</v>
      </c>
      <c r="G1793" s="21">
        <f>IF(ISBLANK(Sales_Fact[[#This Row],[Unit_Price]]),MEDIAN(Sales_Fact[Unit_Price]),Sales_Fact[[#This Row],[Unit_Price]])</f>
        <v>161.16999999999999</v>
      </c>
      <c r="H1793" s="2">
        <f>IF(ISBLANK(Sales_Fact[[#This Row],[Discount]]),MEDIAN(Sales_Fact[Discount]),Sales_Fact[[#This Row],[Discount]])</f>
        <v>0.05</v>
      </c>
      <c r="I1793" t="s">
        <v>1864</v>
      </c>
      <c r="J1793" s="21">
        <f>Sales_Fact[[#This Row],[Quantity2]]*Sales_Fact[[#This Row],[Unit_Price3]]*(1-Sales_Fact[[#This Row],[Discount4]])</f>
        <v>153.11149999999998</v>
      </c>
      <c r="K1793" s="21">
        <f>Sales_Fact[[#This Row],[Quantity2]]*Sales_Fact[[#This Row],[Unit_Price3]]</f>
        <v>161.16999999999999</v>
      </c>
      <c r="L1793" s="21">
        <f>Sales_Fact[[#This Row],[Gross Amount]]*Sales_Fact[[#This Row],[Discount4]]</f>
        <v>8.0585000000000004</v>
      </c>
      <c r="M1793" s="1" t="str">
        <f>IF(Sales_Fact[[#This Row],[Total_Amount5]]&gt;1000,"High Value","Standard")</f>
        <v>Standard</v>
      </c>
      <c r="N1793" s="1" t="str">
        <f>_xlfn.XLOOKUP(D1793,Product_Dim!$A$2:$A$101,Product_Dim!$B$2:$B$101,"Not Found")</f>
        <v>Organic Sunscreen Lotion</v>
      </c>
      <c r="O1793" s="1" t="str">
        <f>_xlfn.XLOOKUP(D1793,Product_Dim!$A$2:$A$101,Product_Dim!$C$2:$C$101)</f>
        <v>Beauty</v>
      </c>
      <c r="P1793" s="1">
        <f>_xlfn.XLOOKUP(D1793,Product_Dim!$A$2:$A$101,Product_Dim!$H$2:$H$101)</f>
        <v>266.86</v>
      </c>
      <c r="Q1793" s="1" t="str">
        <f>_xlfn.XLOOKUP(C1793,'Customer_Dim'!$A$2:$A$501,'Customer_Dim'!$I$2:$I$501)</f>
        <v>Bronze</v>
      </c>
      <c r="R1793" s="1" t="str">
        <f>_xlfn.XLOOKUP(C1793,'Customer_Dim'!$A$2:$A$501,'Customer_Dim'!$D$2:$D$501)</f>
        <v>Female</v>
      </c>
      <c r="S1793" s="1" t="str">
        <f>_xlfn.XLOOKUP(C1793,'Customer_Dim'!$A$2:$A$501,'Customer_Dim'!$L$2:$L$501)</f>
        <v>Senior</v>
      </c>
      <c r="T1793" s="1" t="str">
        <f>_xlfn.XLOOKUP(E1793,Store_Dim!$A$2:$A$21,Store_Dim!$C$2:$C$21)</f>
        <v>South</v>
      </c>
      <c r="U1793" s="1" t="str">
        <f>_xlfn.XLOOKUP(E1793,Store_Dim!$A$2:$A$21,Store_Dim!$E$2:$E$21)</f>
        <v>Outlet</v>
      </c>
      <c r="V1793" s="21">
        <f>Table8[[#This Row],[Cost]]*Table8[[#This Row],[Quantity]]</f>
        <v>266.86</v>
      </c>
      <c r="W1793" s="21">
        <f>Table8[[#This Row],[Total_Amount]]-Table8[[#This Row],[Total Cost]]</f>
        <v>-113.74850000000004</v>
      </c>
    </row>
    <row r="1794" spans="1:23" x14ac:dyDescent="0.25">
      <c r="A1794" t="s">
        <v>2450</v>
      </c>
      <c r="B1794" s="3">
        <v>45507</v>
      </c>
      <c r="C1794" t="s">
        <v>1407</v>
      </c>
      <c r="D1794" t="s">
        <v>1728</v>
      </c>
      <c r="E1794" t="s">
        <v>1872</v>
      </c>
      <c r="F1794" s="4">
        <f>IF(ISBLANK(Sales_Fact[[#This Row],[Quantity]]),MEDIAN(Sales_Fact[Quantity]),Sales_Fact[[#This Row],[Quantity]])</f>
        <v>2</v>
      </c>
      <c r="G1794" s="21">
        <f>IF(ISBLANK(Sales_Fact[[#This Row],[Unit_Price]]),MEDIAN(Sales_Fact[Unit_Price]),Sales_Fact[[#This Row],[Unit_Price]])</f>
        <v>720.15</v>
      </c>
      <c r="H1794" s="2">
        <f>IF(ISBLANK(Sales_Fact[[#This Row],[Discount]]),MEDIAN(Sales_Fact[Discount]),Sales_Fact[[#This Row],[Discount]])</f>
        <v>0.22</v>
      </c>
      <c r="I1794" t="s">
        <v>1861</v>
      </c>
      <c r="J1794" s="21">
        <f>Sales_Fact[[#This Row],[Quantity2]]*Sales_Fact[[#This Row],[Unit_Price3]]*(1-Sales_Fact[[#This Row],[Discount4]])</f>
        <v>1123.434</v>
      </c>
      <c r="K1794" s="21">
        <f>Sales_Fact[[#This Row],[Quantity2]]*Sales_Fact[[#This Row],[Unit_Price3]]</f>
        <v>1440.3</v>
      </c>
      <c r="L1794" s="21">
        <f>Sales_Fact[[#This Row],[Gross Amount]]*Sales_Fact[[#This Row],[Discount4]]</f>
        <v>316.86599999999999</v>
      </c>
      <c r="M1794" s="1" t="str">
        <f>IF(Sales_Fact[[#This Row],[Total_Amount5]]&gt;1000,"High Value","Standard")</f>
        <v>High Value</v>
      </c>
      <c r="N1794" s="1" t="str">
        <f>_xlfn.XLOOKUP(D1794,Product_Dim!$A$2:$A$101,Product_Dim!$B$2:$B$101,"Not Found")</f>
        <v>Men's Hair Styling Gel</v>
      </c>
      <c r="O1794" s="1" t="str">
        <f>_xlfn.XLOOKUP(D1794,Product_Dim!$A$2:$A$101,Product_Dim!$C$2:$C$101)</f>
        <v>Beauty</v>
      </c>
      <c r="P1794" s="1">
        <f>_xlfn.XLOOKUP(D1794,Product_Dim!$A$2:$A$101,Product_Dim!$H$2:$H$101)</f>
        <v>17.309999999999999</v>
      </c>
      <c r="Q1794" s="1" t="str">
        <f>_xlfn.XLOOKUP(C1794,'Customer_Dim'!$A$2:$A$501,'Customer_Dim'!$I$2:$I$501)</f>
        <v>Bronze</v>
      </c>
      <c r="R1794" s="1" t="str">
        <f>_xlfn.XLOOKUP(C1794,'Customer_Dim'!$A$2:$A$501,'Customer_Dim'!$D$2:$D$501)</f>
        <v>Female</v>
      </c>
      <c r="S1794" s="1" t="str">
        <f>_xlfn.XLOOKUP(C1794,'Customer_Dim'!$A$2:$A$501,'Customer_Dim'!$L$2:$L$501)</f>
        <v>Senior</v>
      </c>
      <c r="T1794" s="1" t="str">
        <f>_xlfn.XLOOKUP(E1794,Store_Dim!$A$2:$A$21,Store_Dim!$C$2:$C$21)</f>
        <v>South</v>
      </c>
      <c r="U1794" s="1" t="str">
        <f>_xlfn.XLOOKUP(E1794,Store_Dim!$A$2:$A$21,Store_Dim!$E$2:$E$21)</f>
        <v>Online</v>
      </c>
      <c r="V1794" s="21">
        <f>Table8[[#This Row],[Cost]]*Table8[[#This Row],[Quantity]]</f>
        <v>34.619999999999997</v>
      </c>
      <c r="W1794" s="21">
        <f>Table8[[#This Row],[Total_Amount]]-Table8[[#This Row],[Total Cost]]</f>
        <v>1088.8140000000001</v>
      </c>
    </row>
    <row r="1795" spans="1:23" hidden="1" x14ac:dyDescent="0.25">
      <c r="A1795" t="s">
        <v>3764</v>
      </c>
      <c r="B1795" s="3">
        <v>45731</v>
      </c>
      <c r="C1795" t="s">
        <v>1410</v>
      </c>
      <c r="D1795" t="s">
        <v>1845</v>
      </c>
      <c r="E1795" t="s">
        <v>1909</v>
      </c>
      <c r="F1795" s="4">
        <f>IF(ISBLANK(Sales_Fact[[#This Row],[Quantity]]),MEDIAN(Sales_Fact[Quantity]),Sales_Fact[[#This Row],[Quantity]])</f>
        <v>1</v>
      </c>
      <c r="G1795" s="1">
        <f>IF(ISBLANK(Sales_Fact[[#This Row],[Unit_Price]]),MEDIAN(Sales_Fact[Unit_Price]),Sales_Fact[[#This Row],[Unit_Price]])</f>
        <v>361.8</v>
      </c>
      <c r="H1795" s="2">
        <f>IF(ISBLANK(Sales_Fact[[#This Row],[Discount]]),MEDIAN(Sales_Fact[Discount]),Sales_Fact[[#This Row],[Discount]])</f>
        <v>0.02</v>
      </c>
      <c r="I1795" t="s">
        <v>1861</v>
      </c>
      <c r="J1795" s="1">
        <f>Sales_Fact[[#This Row],[Quantity2]]*Sales_Fact[[#This Row],[Unit_Price3]]*(1-Sales_Fact[[#This Row],[Discount4]])</f>
        <v>354.56400000000002</v>
      </c>
      <c r="K1795" s="1">
        <f>Sales_Fact[[#This Row],[Quantity2]]*Sales_Fact[[#This Row],[Unit_Price3]]</f>
        <v>361.8</v>
      </c>
      <c r="L1795" s="1">
        <f>Sales_Fact[[#This Row],[Gross Amount]]*Sales_Fact[[#This Row],[Discount4]]</f>
        <v>7.2360000000000007</v>
      </c>
      <c r="M1795" s="1" t="str">
        <f>IF(Sales_Fact[[#This Row],[Total_Amount5]]&gt;1000,"High Value","Standard")</f>
        <v>Standard</v>
      </c>
      <c r="N1795" s="1" t="str">
        <f>_xlfn.XLOOKUP(D1795,Product_Dim!$A$2:$A$101,Product_Dim!$B$2:$B$101,"Not Found")</f>
        <v>Portable Bluetooth Speaker</v>
      </c>
      <c r="O1795" s="1" t="str">
        <f>_xlfn.XLOOKUP(D1795,Product_Dim!$A$2:$A$101,Product_Dim!$C$2:$C$101)</f>
        <v>Electronics</v>
      </c>
      <c r="P1795" s="1">
        <f>_xlfn.XLOOKUP(D1795,Product_Dim!$A$2:$A$101,Product_Dim!$H$2:$H$101)</f>
        <v>431.67</v>
      </c>
      <c r="Q1795" s="1" t="str">
        <f>_xlfn.XLOOKUP(C1795,'Customer_Dim'!$A$2:$A$501,'Customer_Dim'!$I$2:$I$501)</f>
        <v>Platinum</v>
      </c>
      <c r="R1795" s="1" t="str">
        <f>_xlfn.XLOOKUP(C1795,'Customer_Dim'!$A$2:$A$501,'Customer_Dim'!$D$2:$D$501)</f>
        <v>Female</v>
      </c>
      <c r="S1795" s="1" t="str">
        <f>_xlfn.XLOOKUP(C1795,'Customer_Dim'!$A$2:$A$501,'Customer_Dim'!$L$2:$L$501)</f>
        <v>Senior</v>
      </c>
      <c r="T1795" s="1" t="str">
        <f>_xlfn.XLOOKUP(E1795,Store_Dim!$A$2:$A$21,Store_Dim!$C$2:$C$21)</f>
        <v>South</v>
      </c>
      <c r="U1795" s="1" t="str">
        <f>_xlfn.XLOOKUP(E1795,Store_Dim!$A$2:$A$21,Store_Dim!$E$2:$E$21)</f>
        <v>Outlet</v>
      </c>
      <c r="V1795" s="1">
        <f>Table8[[#This Row],[Cost]]*Table8[[#This Row],[Quantity]]</f>
        <v>431.67</v>
      </c>
      <c r="W1795" s="1">
        <f>Table8[[#This Row],[Total_Amount]]-Table8[[#This Row],[Total Cost]]</f>
        <v>-77.105999999999995</v>
      </c>
    </row>
    <row r="1796" spans="1:23" hidden="1" x14ac:dyDescent="0.25">
      <c r="A1796" t="s">
        <v>3070</v>
      </c>
      <c r="B1796" s="3">
        <v>45321</v>
      </c>
      <c r="C1796" t="s">
        <v>1410</v>
      </c>
      <c r="D1796" t="s">
        <v>1659</v>
      </c>
      <c r="E1796" t="s">
        <v>1872</v>
      </c>
      <c r="F1796" s="4">
        <f>IF(ISBLANK(Sales_Fact[[#This Row],[Quantity]]),MEDIAN(Sales_Fact[Quantity]),Sales_Fact[[#This Row],[Quantity]])</f>
        <v>1</v>
      </c>
      <c r="G1796" s="1">
        <f>IF(ISBLANK(Sales_Fact[[#This Row],[Unit_Price]]),MEDIAN(Sales_Fact[Unit_Price]),Sales_Fact[[#This Row],[Unit_Price]])</f>
        <v>779.84</v>
      </c>
      <c r="H1796" s="2">
        <f>IF(ISBLANK(Sales_Fact[[#This Row],[Discount]]),MEDIAN(Sales_Fact[Discount]),Sales_Fact[[#This Row],[Discount]])</f>
        <v>0.28999999999999998</v>
      </c>
      <c r="I1796" t="s">
        <v>1861</v>
      </c>
      <c r="J1796" s="1">
        <f>Sales_Fact[[#This Row],[Quantity2]]*Sales_Fact[[#This Row],[Unit_Price3]]*(1-Sales_Fact[[#This Row],[Discount4]])</f>
        <v>553.68640000000005</v>
      </c>
      <c r="K1796" s="1">
        <f>Sales_Fact[[#This Row],[Quantity2]]*Sales_Fact[[#This Row],[Unit_Price3]]</f>
        <v>779.84</v>
      </c>
      <c r="L1796" s="1">
        <f>Sales_Fact[[#This Row],[Gross Amount]]*Sales_Fact[[#This Row],[Discount4]]</f>
        <v>226.15359999999998</v>
      </c>
      <c r="M1796" s="1" t="str">
        <f>IF(Sales_Fact[[#This Row],[Total_Amount5]]&gt;1000,"High Value","Standard")</f>
        <v>Standard</v>
      </c>
      <c r="N1796" s="1" t="str">
        <f>_xlfn.XLOOKUP(D1796,Product_Dim!$A$2:$A$101,Product_Dim!$B$2:$B$101,"Not Found")</f>
        <v>Women's Summer Dress</v>
      </c>
      <c r="O1796" s="1" t="str">
        <f>_xlfn.XLOOKUP(D1796,Product_Dim!$A$2:$A$101,Product_Dim!$C$2:$C$101)</f>
        <v>Clothing</v>
      </c>
      <c r="P1796" s="1">
        <f>_xlfn.XLOOKUP(D1796,Product_Dim!$A$2:$A$101,Product_Dim!$H$2:$H$101)</f>
        <v>223.43</v>
      </c>
      <c r="Q1796" s="1" t="str">
        <f>_xlfn.XLOOKUP(C1796,'Customer_Dim'!$A$2:$A$501,'Customer_Dim'!$I$2:$I$501)</f>
        <v>Platinum</v>
      </c>
      <c r="R1796" s="1" t="str">
        <f>_xlfn.XLOOKUP(C1796,'Customer_Dim'!$A$2:$A$501,'Customer_Dim'!$D$2:$D$501)</f>
        <v>Female</v>
      </c>
      <c r="S1796" s="1" t="str">
        <f>_xlfn.XLOOKUP(C1796,'Customer_Dim'!$A$2:$A$501,'Customer_Dim'!$L$2:$L$501)</f>
        <v>Senior</v>
      </c>
      <c r="T1796" s="1" t="str">
        <f>_xlfn.XLOOKUP(E1796,Store_Dim!$A$2:$A$21,Store_Dim!$C$2:$C$21)</f>
        <v>South</v>
      </c>
      <c r="U1796" s="1" t="str">
        <f>_xlfn.XLOOKUP(E1796,Store_Dim!$A$2:$A$21,Store_Dim!$E$2:$E$21)</f>
        <v>Online</v>
      </c>
      <c r="V1796" s="1">
        <f>Table8[[#This Row],[Cost]]*Table8[[#This Row],[Quantity]]</f>
        <v>223.43</v>
      </c>
      <c r="W1796" s="1">
        <f>Table8[[#This Row],[Total_Amount]]-Table8[[#This Row],[Total Cost]]</f>
        <v>330.25640000000004</v>
      </c>
    </row>
    <row r="1797" spans="1:23" hidden="1" x14ac:dyDescent="0.25">
      <c r="A1797" t="s">
        <v>3133</v>
      </c>
      <c r="B1797" s="3">
        <v>45299</v>
      </c>
      <c r="C1797" t="s">
        <v>1410</v>
      </c>
      <c r="D1797" t="s">
        <v>1806</v>
      </c>
      <c r="E1797" t="s">
        <v>1886</v>
      </c>
      <c r="F1797" s="4">
        <f>IF(ISBLANK(Sales_Fact[[#This Row],[Quantity]]),MEDIAN(Sales_Fact[Quantity]),Sales_Fact[[#This Row],[Quantity]])</f>
        <v>2</v>
      </c>
      <c r="G1797" s="1">
        <f>IF(ISBLANK(Sales_Fact[[#This Row],[Unit_Price]]),MEDIAN(Sales_Fact[Unit_Price]),Sales_Fact[[#This Row],[Unit_Price]])</f>
        <v>649.89</v>
      </c>
      <c r="H1797" s="2">
        <f>IF(ISBLANK(Sales_Fact[[#This Row],[Discount]]),MEDIAN(Sales_Fact[Discount]),Sales_Fact[[#This Row],[Discount]])</f>
        <v>0.17</v>
      </c>
      <c r="I1797" t="s">
        <v>1861</v>
      </c>
      <c r="J1797" s="1">
        <f>Sales_Fact[[#This Row],[Quantity2]]*Sales_Fact[[#This Row],[Unit_Price3]]*(1-Sales_Fact[[#This Row],[Discount4]])</f>
        <v>1078.8173999999999</v>
      </c>
      <c r="K1797" s="1">
        <f>Sales_Fact[[#This Row],[Quantity2]]*Sales_Fact[[#This Row],[Unit_Price3]]</f>
        <v>1299.78</v>
      </c>
      <c r="L1797" s="1">
        <f>Sales_Fact[[#This Row],[Gross Amount]]*Sales_Fact[[#This Row],[Discount4]]</f>
        <v>220.96260000000001</v>
      </c>
      <c r="M1797" s="1" t="str">
        <f>IF(Sales_Fact[[#This Row],[Total_Amount5]]&gt;1000,"High Value","Standard")</f>
        <v>High Value</v>
      </c>
      <c r="N1797" s="1" t="str">
        <f>_xlfn.XLOOKUP(D1797,Product_Dim!$A$2:$A$101,Product_Dim!$B$2:$B$101,"Not Found")</f>
        <v>Women's Beanie Hat</v>
      </c>
      <c r="O1797" s="1" t="str">
        <f>_xlfn.XLOOKUP(D1797,Product_Dim!$A$2:$A$101,Product_Dim!$C$2:$C$101)</f>
        <v>Clothing</v>
      </c>
      <c r="P1797" s="1">
        <f>_xlfn.XLOOKUP(D1797,Product_Dim!$A$2:$A$101,Product_Dim!$H$2:$H$101)</f>
        <v>119.57</v>
      </c>
      <c r="Q1797" s="1" t="str">
        <f>_xlfn.XLOOKUP(C1797,'Customer_Dim'!$A$2:$A$501,'Customer_Dim'!$I$2:$I$501)</f>
        <v>Platinum</v>
      </c>
      <c r="R1797" s="1" t="str">
        <f>_xlfn.XLOOKUP(C1797,'Customer_Dim'!$A$2:$A$501,'Customer_Dim'!$D$2:$D$501)</f>
        <v>Female</v>
      </c>
      <c r="S1797" s="1" t="str">
        <f>_xlfn.XLOOKUP(C1797,'Customer_Dim'!$A$2:$A$501,'Customer_Dim'!$L$2:$L$501)</f>
        <v>Senior</v>
      </c>
      <c r="T1797" s="1" t="str">
        <f>_xlfn.XLOOKUP(E1797,Store_Dim!$A$2:$A$21,Store_Dim!$C$2:$C$21)</f>
        <v>West</v>
      </c>
      <c r="U1797" s="1" t="str">
        <f>_xlfn.XLOOKUP(E1797,Store_Dim!$A$2:$A$21,Store_Dim!$E$2:$E$21)</f>
        <v>Flagship</v>
      </c>
      <c r="V1797" s="1">
        <f>Table8[[#This Row],[Cost]]*Table8[[#This Row],[Quantity]]</f>
        <v>239.14</v>
      </c>
      <c r="W1797" s="1">
        <f>Table8[[#This Row],[Total_Amount]]-Table8[[#This Row],[Total Cost]]</f>
        <v>839.67739999999992</v>
      </c>
    </row>
    <row r="1798" spans="1:23" hidden="1" x14ac:dyDescent="0.25">
      <c r="A1798" t="s">
        <v>2072</v>
      </c>
      <c r="B1798" s="3">
        <v>45600</v>
      </c>
      <c r="C1798" t="s">
        <v>1410</v>
      </c>
      <c r="D1798" t="s">
        <v>1788</v>
      </c>
      <c r="E1798" t="s">
        <v>1899</v>
      </c>
      <c r="F1798" s="4">
        <f>IF(ISBLANK(Sales_Fact[[#This Row],[Quantity]]),MEDIAN(Sales_Fact[Quantity]),Sales_Fact[[#This Row],[Quantity]])</f>
        <v>1</v>
      </c>
      <c r="G1798" s="1">
        <f>IF(ISBLANK(Sales_Fact[[#This Row],[Unit_Price]]),MEDIAN(Sales_Fact[Unit_Price]),Sales_Fact[[#This Row],[Unit_Price]])</f>
        <v>952.73</v>
      </c>
      <c r="H1798" s="2">
        <f>IF(ISBLANK(Sales_Fact[[#This Row],[Discount]]),MEDIAN(Sales_Fact[Discount]),Sales_Fact[[#This Row],[Discount]])</f>
        <v>0.17</v>
      </c>
      <c r="I1798" t="s">
        <v>1864</v>
      </c>
      <c r="J1798" s="1">
        <f>Sales_Fact[[#This Row],[Quantity2]]*Sales_Fact[[#This Row],[Unit_Price3]]*(1-Sales_Fact[[#This Row],[Discount4]])</f>
        <v>790.76589999999999</v>
      </c>
      <c r="K1798" s="1">
        <f>Sales_Fact[[#This Row],[Quantity2]]*Sales_Fact[[#This Row],[Unit_Price3]]</f>
        <v>952.73</v>
      </c>
      <c r="L1798" s="1">
        <f>Sales_Fact[[#This Row],[Gross Amount]]*Sales_Fact[[#This Row],[Discount4]]</f>
        <v>161.9641</v>
      </c>
      <c r="M1798" s="1" t="str">
        <f>IF(Sales_Fact[[#This Row],[Total_Amount5]]&gt;1000,"High Value","Standard")</f>
        <v>Standard</v>
      </c>
      <c r="N1798" s="1" t="str">
        <f>_xlfn.XLOOKUP(D1798,Product_Dim!$A$2:$A$101,Product_Dim!$B$2:$B$101,"Not Found")</f>
        <v>Decorative Lamp Shade</v>
      </c>
      <c r="O1798" s="1" t="str">
        <f>_xlfn.XLOOKUP(D1798,Product_Dim!$A$2:$A$101,Product_Dim!$C$2:$C$101)</f>
        <v>Home</v>
      </c>
      <c r="P1798" s="1">
        <f>_xlfn.XLOOKUP(D1798,Product_Dim!$A$2:$A$101,Product_Dim!$H$2:$H$101)</f>
        <v>228.53</v>
      </c>
      <c r="Q1798" s="1" t="str">
        <f>_xlfn.XLOOKUP(C1798,'Customer_Dim'!$A$2:$A$501,'Customer_Dim'!$I$2:$I$501)</f>
        <v>Platinum</v>
      </c>
      <c r="R1798" s="1" t="str">
        <f>_xlfn.XLOOKUP(C1798,'Customer_Dim'!$A$2:$A$501,'Customer_Dim'!$D$2:$D$501)</f>
        <v>Female</v>
      </c>
      <c r="S1798" s="1" t="str">
        <f>_xlfn.XLOOKUP(C1798,'Customer_Dim'!$A$2:$A$501,'Customer_Dim'!$L$2:$L$501)</f>
        <v>Senior</v>
      </c>
      <c r="T1798" s="1" t="str">
        <f>_xlfn.XLOOKUP(E1798,Store_Dim!$A$2:$A$21,Store_Dim!$C$2:$C$21)</f>
        <v>East</v>
      </c>
      <c r="U1798" s="1" t="str">
        <f>_xlfn.XLOOKUP(E1798,Store_Dim!$A$2:$A$21,Store_Dim!$E$2:$E$21)</f>
        <v>Flagship</v>
      </c>
      <c r="V1798" s="1">
        <f>Table8[[#This Row],[Cost]]*Table8[[#This Row],[Quantity]]</f>
        <v>228.53</v>
      </c>
      <c r="W1798" s="1">
        <f>Table8[[#This Row],[Total_Amount]]-Table8[[#This Row],[Total Cost]]</f>
        <v>562.23590000000002</v>
      </c>
    </row>
    <row r="1799" spans="1:23" hidden="1" x14ac:dyDescent="0.25">
      <c r="A1799" t="s">
        <v>2831</v>
      </c>
      <c r="B1799" s="3">
        <v>45380</v>
      </c>
      <c r="C1799" t="s">
        <v>1410</v>
      </c>
      <c r="D1799" t="s">
        <v>1794</v>
      </c>
      <c r="E1799" t="s">
        <v>1899</v>
      </c>
      <c r="F1799" s="4">
        <f>IF(ISBLANK(Sales_Fact[[#This Row],[Quantity]]),MEDIAN(Sales_Fact[Quantity]),Sales_Fact[[#This Row],[Quantity]])</f>
        <v>4</v>
      </c>
      <c r="G1799" s="1">
        <f>IF(ISBLANK(Sales_Fact[[#This Row],[Unit_Price]]),MEDIAN(Sales_Fact[Unit_Price]),Sales_Fact[[#This Row],[Unit_Price]])</f>
        <v>820.78</v>
      </c>
      <c r="H1799" s="2">
        <f>IF(ISBLANK(Sales_Fact[[#This Row],[Discount]]),MEDIAN(Sales_Fact[Discount]),Sales_Fact[[#This Row],[Discount]])</f>
        <v>0.25</v>
      </c>
      <c r="I1799" t="s">
        <v>1864</v>
      </c>
      <c r="J1799" s="1">
        <f>Sales_Fact[[#This Row],[Quantity2]]*Sales_Fact[[#This Row],[Unit_Price3]]*(1-Sales_Fact[[#This Row],[Discount4]])</f>
        <v>2462.34</v>
      </c>
      <c r="K1799" s="1">
        <f>Sales_Fact[[#This Row],[Quantity2]]*Sales_Fact[[#This Row],[Unit_Price3]]</f>
        <v>3283.12</v>
      </c>
      <c r="L1799" s="1">
        <f>Sales_Fact[[#This Row],[Gross Amount]]*Sales_Fact[[#This Row],[Discount4]]</f>
        <v>820.78</v>
      </c>
      <c r="M1799" s="1" t="str">
        <f>IF(Sales_Fact[[#This Row],[Total_Amount5]]&gt;1000,"High Value","Standard")</f>
        <v>High Value</v>
      </c>
      <c r="N1799" s="1" t="str">
        <f>_xlfn.XLOOKUP(D1799,Product_Dim!$A$2:$A$101,Product_Dim!$B$2:$B$101,"Not Found")</f>
        <v>Badminton Racket Set</v>
      </c>
      <c r="O1799" s="1" t="str">
        <f>_xlfn.XLOOKUP(D1799,Product_Dim!$A$2:$A$101,Product_Dim!$C$2:$C$101)</f>
        <v>Sports</v>
      </c>
      <c r="P1799" s="1">
        <f>_xlfn.XLOOKUP(D1799,Product_Dim!$A$2:$A$101,Product_Dim!$H$2:$H$101)</f>
        <v>285.54000000000002</v>
      </c>
      <c r="Q1799" s="1" t="str">
        <f>_xlfn.XLOOKUP(C1799,'Customer_Dim'!$A$2:$A$501,'Customer_Dim'!$I$2:$I$501)</f>
        <v>Platinum</v>
      </c>
      <c r="R1799" s="1" t="str">
        <f>_xlfn.XLOOKUP(C1799,'Customer_Dim'!$A$2:$A$501,'Customer_Dim'!$D$2:$D$501)</f>
        <v>Female</v>
      </c>
      <c r="S1799" s="1" t="str">
        <f>_xlfn.XLOOKUP(C1799,'Customer_Dim'!$A$2:$A$501,'Customer_Dim'!$L$2:$L$501)</f>
        <v>Senior</v>
      </c>
      <c r="T1799" s="1" t="str">
        <f>_xlfn.XLOOKUP(E1799,Store_Dim!$A$2:$A$21,Store_Dim!$C$2:$C$21)</f>
        <v>East</v>
      </c>
      <c r="U1799" s="1" t="str">
        <f>_xlfn.XLOOKUP(E1799,Store_Dim!$A$2:$A$21,Store_Dim!$E$2:$E$21)</f>
        <v>Flagship</v>
      </c>
      <c r="V1799" s="1">
        <f>Table8[[#This Row],[Cost]]*Table8[[#This Row],[Quantity]]</f>
        <v>1142.1600000000001</v>
      </c>
      <c r="W1799" s="1">
        <f>Table8[[#This Row],[Total_Amount]]-Table8[[#This Row],[Total Cost]]</f>
        <v>1320.18</v>
      </c>
    </row>
    <row r="1800" spans="1:23" x14ac:dyDescent="0.25">
      <c r="A1800" t="s">
        <v>1915</v>
      </c>
      <c r="B1800" s="3">
        <v>45620</v>
      </c>
      <c r="C1800" t="s">
        <v>1410</v>
      </c>
      <c r="D1800" t="s">
        <v>1588</v>
      </c>
      <c r="E1800" t="s">
        <v>1904</v>
      </c>
      <c r="F1800" s="4">
        <f>IF(ISBLANK(Sales_Fact[[#This Row],[Quantity]]),MEDIAN(Sales_Fact[Quantity]),Sales_Fact[[#This Row],[Quantity]])</f>
        <v>4</v>
      </c>
      <c r="G1800" s="21">
        <f>IF(ISBLANK(Sales_Fact[[#This Row],[Unit_Price]]),MEDIAN(Sales_Fact[Unit_Price]),Sales_Fact[[#This Row],[Unit_Price]])</f>
        <v>247.55</v>
      </c>
      <c r="H1800" s="2">
        <f>IF(ISBLANK(Sales_Fact[[#This Row],[Discount]]),MEDIAN(Sales_Fact[Discount]),Sales_Fact[[#This Row],[Discount]])</f>
        <v>0.05</v>
      </c>
      <c r="I1800" t="s">
        <v>1861</v>
      </c>
      <c r="J1800" s="21">
        <f>Sales_Fact[[#This Row],[Quantity2]]*Sales_Fact[[#This Row],[Unit_Price3]]*(1-Sales_Fact[[#This Row],[Discount4]])</f>
        <v>940.69</v>
      </c>
      <c r="K1800" s="21">
        <f>Sales_Fact[[#This Row],[Quantity2]]*Sales_Fact[[#This Row],[Unit_Price3]]</f>
        <v>990.2</v>
      </c>
      <c r="L1800" s="21">
        <f>Sales_Fact[[#This Row],[Gross Amount]]*Sales_Fact[[#This Row],[Discount4]]</f>
        <v>49.510000000000005</v>
      </c>
      <c r="M1800" s="1" t="str">
        <f>IF(Sales_Fact[[#This Row],[Total_Amount5]]&gt;1000,"High Value","Standard")</f>
        <v>Standard</v>
      </c>
      <c r="N1800" s="1" t="str">
        <f>_xlfn.XLOOKUP(D1800,Product_Dim!$A$2:$A$101,Product_Dim!$B$2:$B$101,"Not Found")</f>
        <v>Hair Strengthening Shampoo</v>
      </c>
      <c r="O1800" s="1" t="str">
        <f>_xlfn.XLOOKUP(D1800,Product_Dim!$A$2:$A$101,Product_Dim!$C$2:$C$101)</f>
        <v>Beauty</v>
      </c>
      <c r="P1800" s="1">
        <f>_xlfn.XLOOKUP(D1800,Product_Dim!$A$2:$A$101,Product_Dim!$H$2:$H$101)</f>
        <v>115.82</v>
      </c>
      <c r="Q1800" s="1" t="str">
        <f>_xlfn.XLOOKUP(C1800,'Customer_Dim'!$A$2:$A$501,'Customer_Dim'!$I$2:$I$501)</f>
        <v>Platinum</v>
      </c>
      <c r="R1800" s="1" t="str">
        <f>_xlfn.XLOOKUP(C1800,'Customer_Dim'!$A$2:$A$501,'Customer_Dim'!$D$2:$D$501)</f>
        <v>Female</v>
      </c>
      <c r="S1800" s="1" t="str">
        <f>_xlfn.XLOOKUP(C1800,'Customer_Dim'!$A$2:$A$501,'Customer_Dim'!$L$2:$L$501)</f>
        <v>Senior</v>
      </c>
      <c r="T1800" s="1" t="str">
        <f>_xlfn.XLOOKUP(E1800,Store_Dim!$A$2:$A$21,Store_Dim!$C$2:$C$21)</f>
        <v>East</v>
      </c>
      <c r="U1800" s="1" t="str">
        <f>_xlfn.XLOOKUP(E1800,Store_Dim!$A$2:$A$21,Store_Dim!$E$2:$E$21)</f>
        <v>Online</v>
      </c>
      <c r="V1800" s="21">
        <f>Table8[[#This Row],[Cost]]*Table8[[#This Row],[Quantity]]</f>
        <v>463.28</v>
      </c>
      <c r="W1800" s="21">
        <f>Table8[[#This Row],[Total_Amount]]-Table8[[#This Row],[Total Cost]]</f>
        <v>477.41000000000008</v>
      </c>
    </row>
    <row r="1801" spans="1:23" hidden="1" x14ac:dyDescent="0.25">
      <c r="A1801" t="s">
        <v>3274</v>
      </c>
      <c r="B1801" s="3">
        <v>45733</v>
      </c>
      <c r="C1801" t="s">
        <v>1410</v>
      </c>
      <c r="D1801" t="s">
        <v>1611</v>
      </c>
      <c r="E1801" t="s">
        <v>1881</v>
      </c>
      <c r="F1801" s="4">
        <f>IF(ISBLANK(Sales_Fact[[#This Row],[Quantity]]),MEDIAN(Sales_Fact[Quantity]),Sales_Fact[[#This Row],[Quantity]])</f>
        <v>3</v>
      </c>
      <c r="G1801" s="1">
        <f>IF(ISBLANK(Sales_Fact[[#This Row],[Unit_Price]]),MEDIAN(Sales_Fact[Unit_Price]),Sales_Fact[[#This Row],[Unit_Price]])</f>
        <v>561.44000000000005</v>
      </c>
      <c r="H1801" s="2">
        <f>IF(ISBLANK(Sales_Fact[[#This Row],[Discount]]),MEDIAN(Sales_Fact[Discount]),Sales_Fact[[#This Row],[Discount]])</f>
        <v>0.2</v>
      </c>
      <c r="I1801" t="s">
        <v>1861</v>
      </c>
      <c r="J1801" s="1">
        <f>Sales_Fact[[#This Row],[Quantity2]]*Sales_Fact[[#This Row],[Unit_Price3]]*(1-Sales_Fact[[#This Row],[Discount4]])</f>
        <v>1347.4560000000001</v>
      </c>
      <c r="K1801" s="1">
        <f>Sales_Fact[[#This Row],[Quantity2]]*Sales_Fact[[#This Row],[Unit_Price3]]</f>
        <v>1684.3200000000002</v>
      </c>
      <c r="L1801" s="1">
        <f>Sales_Fact[[#This Row],[Gross Amount]]*Sales_Fact[[#This Row],[Discount4]]</f>
        <v>336.86400000000003</v>
      </c>
      <c r="M1801" s="1" t="str">
        <f>IF(Sales_Fact[[#This Row],[Total_Amount5]]&gt;1000,"High Value","Standard")</f>
        <v>High Value</v>
      </c>
      <c r="N1801" s="1" t="str">
        <f>_xlfn.XLOOKUP(D1801,Product_Dim!$A$2:$A$101,Product_Dim!$B$2:$B$101,"Not Found")</f>
        <v>Outdoor Sports Water Bottle</v>
      </c>
      <c r="O1801" s="1" t="str">
        <f>_xlfn.XLOOKUP(D1801,Product_Dim!$A$2:$A$101,Product_Dim!$C$2:$C$101)</f>
        <v>Sports</v>
      </c>
      <c r="P1801" s="1">
        <f>_xlfn.XLOOKUP(D1801,Product_Dim!$A$2:$A$101,Product_Dim!$H$2:$H$101)</f>
        <v>131.51</v>
      </c>
      <c r="Q1801" s="1" t="str">
        <f>_xlfn.XLOOKUP(C1801,'Customer_Dim'!$A$2:$A$501,'Customer_Dim'!$I$2:$I$501)</f>
        <v>Platinum</v>
      </c>
      <c r="R1801" s="1" t="str">
        <f>_xlfn.XLOOKUP(C1801,'Customer_Dim'!$A$2:$A$501,'Customer_Dim'!$D$2:$D$501)</f>
        <v>Female</v>
      </c>
      <c r="S1801" s="1" t="str">
        <f>_xlfn.XLOOKUP(C1801,'Customer_Dim'!$A$2:$A$501,'Customer_Dim'!$L$2:$L$501)</f>
        <v>Senior</v>
      </c>
      <c r="T1801" s="1" t="str">
        <f>_xlfn.XLOOKUP(E1801,Store_Dim!$A$2:$A$21,Store_Dim!$C$2:$C$21)</f>
        <v>South</v>
      </c>
      <c r="U1801" s="1" t="str">
        <f>_xlfn.XLOOKUP(E1801,Store_Dim!$A$2:$A$21,Store_Dim!$E$2:$E$21)</f>
        <v>Outlet</v>
      </c>
      <c r="V1801" s="1">
        <f>Table8[[#This Row],[Cost]]*Table8[[#This Row],[Quantity]]</f>
        <v>394.53</v>
      </c>
      <c r="W1801" s="1">
        <f>Table8[[#This Row],[Total_Amount]]-Table8[[#This Row],[Total Cost]]</f>
        <v>952.92600000000016</v>
      </c>
    </row>
    <row r="1802" spans="1:23" hidden="1" x14ac:dyDescent="0.25">
      <c r="A1802" t="s">
        <v>2413</v>
      </c>
      <c r="B1802" s="3">
        <v>45362</v>
      </c>
      <c r="C1802" t="s">
        <v>1410</v>
      </c>
      <c r="D1802" t="s">
        <v>1785</v>
      </c>
      <c r="E1802" t="s">
        <v>1904</v>
      </c>
      <c r="F1802" s="4">
        <f>IF(ISBLANK(Sales_Fact[[#This Row],[Quantity]]),MEDIAN(Sales_Fact[Quantity]),Sales_Fact[[#This Row],[Quantity]])</f>
        <v>4</v>
      </c>
      <c r="G1802" s="1">
        <f>IF(ISBLANK(Sales_Fact[[#This Row],[Unit_Price]]),MEDIAN(Sales_Fact[Unit_Price]),Sales_Fact[[#This Row],[Unit_Price]])</f>
        <v>214.37</v>
      </c>
      <c r="H1802" s="2">
        <f>IF(ISBLANK(Sales_Fact[[#This Row],[Discount]]),MEDIAN(Sales_Fact[Discount]),Sales_Fact[[#This Row],[Discount]])</f>
        <v>0.11</v>
      </c>
      <c r="I1802" t="s">
        <v>1864</v>
      </c>
      <c r="J1802" s="1">
        <f>Sales_Fact[[#This Row],[Quantity2]]*Sales_Fact[[#This Row],[Unit_Price3]]*(1-Sales_Fact[[#This Row],[Discount4]])</f>
        <v>763.15719999999999</v>
      </c>
      <c r="K1802" s="1">
        <f>Sales_Fact[[#This Row],[Quantity2]]*Sales_Fact[[#This Row],[Unit_Price3]]</f>
        <v>857.48</v>
      </c>
      <c r="L1802" s="1">
        <f>Sales_Fact[[#This Row],[Gross Amount]]*Sales_Fact[[#This Row],[Discount4]]</f>
        <v>94.322800000000001</v>
      </c>
      <c r="M1802" s="1" t="str">
        <f>IF(Sales_Fact[[#This Row],[Total_Amount5]]&gt;1000,"High Value","Standard")</f>
        <v>Standard</v>
      </c>
      <c r="N1802" s="1" t="str">
        <f>_xlfn.XLOOKUP(D1802,Product_Dim!$A$2:$A$101,Product_Dim!$B$2:$B$101,"Not Found")</f>
        <v>Essential Oil Diffuser</v>
      </c>
      <c r="O1802" s="1" t="str">
        <f>_xlfn.XLOOKUP(D1802,Product_Dim!$A$2:$A$101,Product_Dim!$C$2:$C$101)</f>
        <v>Home</v>
      </c>
      <c r="P1802" s="1">
        <f>_xlfn.XLOOKUP(D1802,Product_Dim!$A$2:$A$101,Product_Dim!$H$2:$H$101)</f>
        <v>325.26</v>
      </c>
      <c r="Q1802" s="1" t="str">
        <f>_xlfn.XLOOKUP(C1802,'Customer_Dim'!$A$2:$A$501,'Customer_Dim'!$I$2:$I$501)</f>
        <v>Platinum</v>
      </c>
      <c r="R1802" s="1" t="str">
        <f>_xlfn.XLOOKUP(C1802,'Customer_Dim'!$A$2:$A$501,'Customer_Dim'!$D$2:$D$501)</f>
        <v>Female</v>
      </c>
      <c r="S1802" s="1" t="str">
        <f>_xlfn.XLOOKUP(C1802,'Customer_Dim'!$A$2:$A$501,'Customer_Dim'!$L$2:$L$501)</f>
        <v>Senior</v>
      </c>
      <c r="T1802" s="1" t="str">
        <f>_xlfn.XLOOKUP(E1802,Store_Dim!$A$2:$A$21,Store_Dim!$C$2:$C$21)</f>
        <v>East</v>
      </c>
      <c r="U1802" s="1" t="str">
        <f>_xlfn.XLOOKUP(E1802,Store_Dim!$A$2:$A$21,Store_Dim!$E$2:$E$21)</f>
        <v>Online</v>
      </c>
      <c r="V1802" s="1">
        <f>Table8[[#This Row],[Cost]]*Table8[[#This Row],[Quantity]]</f>
        <v>1301.04</v>
      </c>
      <c r="W1802" s="1">
        <f>Table8[[#This Row],[Total_Amount]]-Table8[[#This Row],[Total Cost]]</f>
        <v>-537.88279999999997</v>
      </c>
    </row>
    <row r="1803" spans="1:23" x14ac:dyDescent="0.25">
      <c r="A1803" t="s">
        <v>3873</v>
      </c>
      <c r="B1803" s="3">
        <v>45229</v>
      </c>
      <c r="C1803" t="s">
        <v>1413</v>
      </c>
      <c r="D1803" t="s">
        <v>1731</v>
      </c>
      <c r="E1803" t="s">
        <v>1899</v>
      </c>
      <c r="F1803" s="4">
        <f>IF(ISBLANK(Sales_Fact[[#This Row],[Quantity]]),MEDIAN(Sales_Fact[Quantity]),Sales_Fact[[#This Row],[Quantity]])</f>
        <v>3</v>
      </c>
      <c r="G1803" s="21">
        <f>IF(ISBLANK(Sales_Fact[[#This Row],[Unit_Price]]),MEDIAN(Sales_Fact[Unit_Price]),Sales_Fact[[#This Row],[Unit_Price]])</f>
        <v>123.74</v>
      </c>
      <c r="H1803" s="2">
        <f>IF(ISBLANK(Sales_Fact[[#This Row],[Discount]]),MEDIAN(Sales_Fact[Discount]),Sales_Fact[[#This Row],[Discount]])</f>
        <v>0.23</v>
      </c>
      <c r="I1803" t="s">
        <v>1868</v>
      </c>
      <c r="J1803" s="21">
        <f>Sales_Fact[[#This Row],[Quantity2]]*Sales_Fact[[#This Row],[Unit_Price3]]*(1-Sales_Fact[[#This Row],[Discount4]])</f>
        <v>285.83940000000001</v>
      </c>
      <c r="K1803" s="21">
        <f>Sales_Fact[[#This Row],[Quantity2]]*Sales_Fact[[#This Row],[Unit_Price3]]</f>
        <v>371.21999999999997</v>
      </c>
      <c r="L1803" s="21">
        <f>Sales_Fact[[#This Row],[Gross Amount]]*Sales_Fact[[#This Row],[Discount4]]</f>
        <v>85.380600000000001</v>
      </c>
      <c r="M1803" s="1" t="str">
        <f>IF(Sales_Fact[[#This Row],[Total_Amount5]]&gt;1000,"High Value","Standard")</f>
        <v>Standard</v>
      </c>
      <c r="N1803" s="1" t="str">
        <f>_xlfn.XLOOKUP(D1803,Product_Dim!$A$2:$A$101,Product_Dim!$B$2:$B$101,"Not Found")</f>
        <v>Luxury Perfume Spray</v>
      </c>
      <c r="O1803" s="1" t="str">
        <f>_xlfn.XLOOKUP(D1803,Product_Dim!$A$2:$A$101,Product_Dim!$C$2:$C$101)</f>
        <v>Beauty</v>
      </c>
      <c r="P1803" s="1">
        <f>_xlfn.XLOOKUP(D1803,Product_Dim!$A$2:$A$101,Product_Dim!$H$2:$H$101)</f>
        <v>482.75</v>
      </c>
      <c r="Q1803" s="1" t="str">
        <f>_xlfn.XLOOKUP(C1803,'Customer_Dim'!$A$2:$A$501,'Customer_Dim'!$I$2:$I$501)</f>
        <v>Gold</v>
      </c>
      <c r="R1803" s="1" t="str">
        <f>_xlfn.XLOOKUP(C1803,'Customer_Dim'!$A$2:$A$501,'Customer_Dim'!$D$2:$D$501)</f>
        <v>Male</v>
      </c>
      <c r="S1803" s="1" t="str">
        <f>_xlfn.XLOOKUP(C1803,'Customer_Dim'!$A$2:$A$501,'Customer_Dim'!$L$2:$L$501)</f>
        <v>Senior</v>
      </c>
      <c r="T1803" s="1" t="str">
        <f>_xlfn.XLOOKUP(E1803,Store_Dim!$A$2:$A$21,Store_Dim!$C$2:$C$21)</f>
        <v>East</v>
      </c>
      <c r="U1803" s="1" t="str">
        <f>_xlfn.XLOOKUP(E1803,Store_Dim!$A$2:$A$21,Store_Dim!$E$2:$E$21)</f>
        <v>Flagship</v>
      </c>
      <c r="V1803" s="21">
        <f>Table8[[#This Row],[Cost]]*Table8[[#This Row],[Quantity]]</f>
        <v>1448.25</v>
      </c>
      <c r="W1803" s="21">
        <f>Table8[[#This Row],[Total_Amount]]-Table8[[#This Row],[Total Cost]]</f>
        <v>-1162.4105999999999</v>
      </c>
    </row>
    <row r="1804" spans="1:23" hidden="1" x14ac:dyDescent="0.25">
      <c r="A1804" t="s">
        <v>2761</v>
      </c>
      <c r="B1804" s="3">
        <v>45250</v>
      </c>
      <c r="C1804" t="s">
        <v>1415</v>
      </c>
      <c r="D1804" t="s">
        <v>1812</v>
      </c>
      <c r="E1804" t="s">
        <v>1872</v>
      </c>
      <c r="F1804" s="4">
        <f>IF(ISBLANK(Sales_Fact[[#This Row],[Quantity]]),MEDIAN(Sales_Fact[Quantity]),Sales_Fact[[#This Row],[Quantity]])</f>
        <v>4</v>
      </c>
      <c r="G1804" s="1">
        <f>IF(ISBLANK(Sales_Fact[[#This Row],[Unit_Price]]),MEDIAN(Sales_Fact[Unit_Price]),Sales_Fact[[#This Row],[Unit_Price]])</f>
        <v>645.71</v>
      </c>
      <c r="H1804" s="2">
        <f>IF(ISBLANK(Sales_Fact[[#This Row],[Discount]]),MEDIAN(Sales_Fact[Discount]),Sales_Fact[[#This Row],[Discount]])</f>
        <v>0.1</v>
      </c>
      <c r="I1804" t="s">
        <v>1868</v>
      </c>
      <c r="J1804" s="1">
        <f>Sales_Fact[[#This Row],[Quantity2]]*Sales_Fact[[#This Row],[Unit_Price3]]*(1-Sales_Fact[[#This Row],[Discount4]])</f>
        <v>2324.556</v>
      </c>
      <c r="K1804" s="1">
        <f>Sales_Fact[[#This Row],[Quantity2]]*Sales_Fact[[#This Row],[Unit_Price3]]</f>
        <v>2582.84</v>
      </c>
      <c r="L1804" s="1">
        <f>Sales_Fact[[#This Row],[Gross Amount]]*Sales_Fact[[#This Row],[Discount4]]</f>
        <v>258.28400000000005</v>
      </c>
      <c r="M1804" s="1" t="str">
        <f>IF(Sales_Fact[[#This Row],[Total_Amount5]]&gt;1000,"High Value","Standard")</f>
        <v>High Value</v>
      </c>
      <c r="N1804" s="1" t="str">
        <f>_xlfn.XLOOKUP(D1804,Product_Dim!$A$2:$A$101,Product_Dim!$B$2:$B$101,"Not Found")</f>
        <v>LED Bedside Lamp</v>
      </c>
      <c r="O1804" s="1" t="str">
        <f>_xlfn.XLOOKUP(D1804,Product_Dim!$A$2:$A$101,Product_Dim!$C$2:$C$101)</f>
        <v>Home</v>
      </c>
      <c r="P1804" s="1">
        <f>_xlfn.XLOOKUP(D1804,Product_Dim!$A$2:$A$101,Product_Dim!$H$2:$H$101)</f>
        <v>371.38</v>
      </c>
      <c r="Q1804" s="1" t="str">
        <f>_xlfn.XLOOKUP(C1804,'Customer_Dim'!$A$2:$A$501,'Customer_Dim'!$I$2:$I$501)</f>
        <v>Gold</v>
      </c>
      <c r="R1804" s="1" t="str">
        <f>_xlfn.XLOOKUP(C1804,'Customer_Dim'!$A$2:$A$501,'Customer_Dim'!$D$2:$D$501)</f>
        <v>Male</v>
      </c>
      <c r="S1804" s="1" t="str">
        <f>_xlfn.XLOOKUP(C1804,'Customer_Dim'!$A$2:$A$501,'Customer_Dim'!$L$2:$L$501)</f>
        <v>Senior</v>
      </c>
      <c r="T1804" s="1" t="str">
        <f>_xlfn.XLOOKUP(E1804,Store_Dim!$A$2:$A$21,Store_Dim!$C$2:$C$21)</f>
        <v>South</v>
      </c>
      <c r="U1804" s="1" t="str">
        <f>_xlfn.XLOOKUP(E1804,Store_Dim!$A$2:$A$21,Store_Dim!$E$2:$E$21)</f>
        <v>Online</v>
      </c>
      <c r="V1804" s="1">
        <f>Table8[[#This Row],[Cost]]*Table8[[#This Row],[Quantity]]</f>
        <v>1485.52</v>
      </c>
      <c r="W1804" s="1">
        <f>Table8[[#This Row],[Total_Amount]]-Table8[[#This Row],[Total Cost]]</f>
        <v>839.03600000000006</v>
      </c>
    </row>
    <row r="1805" spans="1:23" x14ac:dyDescent="0.25">
      <c r="A1805" t="s">
        <v>2263</v>
      </c>
      <c r="B1805" s="3">
        <v>45744</v>
      </c>
      <c r="C1805" t="s">
        <v>1415</v>
      </c>
      <c r="D1805" t="s">
        <v>1800</v>
      </c>
      <c r="E1805" t="s">
        <v>1901</v>
      </c>
      <c r="F1805" s="4">
        <f>IF(ISBLANK(Sales_Fact[[#This Row],[Quantity]]),MEDIAN(Sales_Fact[Quantity]),Sales_Fact[[#This Row],[Quantity]])</f>
        <v>3</v>
      </c>
      <c r="G1805" s="21">
        <f>IF(ISBLANK(Sales_Fact[[#This Row],[Unit_Price]]),MEDIAN(Sales_Fact[Unit_Price]),Sales_Fact[[#This Row],[Unit_Price]])</f>
        <v>587.12</v>
      </c>
      <c r="H1805" s="2">
        <f>IF(ISBLANK(Sales_Fact[[#This Row],[Discount]]),MEDIAN(Sales_Fact[Discount]),Sales_Fact[[#This Row],[Discount]])</f>
        <v>0.3</v>
      </c>
      <c r="I1805" t="s">
        <v>1864</v>
      </c>
      <c r="J1805" s="21">
        <f>Sales_Fact[[#This Row],[Quantity2]]*Sales_Fact[[#This Row],[Unit_Price3]]*(1-Sales_Fact[[#This Row],[Discount4]])</f>
        <v>1232.952</v>
      </c>
      <c r="K1805" s="21">
        <f>Sales_Fact[[#This Row],[Quantity2]]*Sales_Fact[[#This Row],[Unit_Price3]]</f>
        <v>1761.3600000000001</v>
      </c>
      <c r="L1805" s="21">
        <f>Sales_Fact[[#This Row],[Gross Amount]]*Sales_Fact[[#This Row],[Discount4]]</f>
        <v>528.40800000000002</v>
      </c>
      <c r="M1805" s="1" t="str">
        <f>IF(Sales_Fact[[#This Row],[Total_Amount5]]&gt;1000,"High Value","Standard")</f>
        <v>High Value</v>
      </c>
      <c r="N1805" s="1" t="str">
        <f>_xlfn.XLOOKUP(D1805,Product_Dim!$A$2:$A$101,Product_Dim!$B$2:$B$101,"Not Found")</f>
        <v>Hydrating Face Cleanser</v>
      </c>
      <c r="O1805" s="1" t="str">
        <f>_xlfn.XLOOKUP(D1805,Product_Dim!$A$2:$A$101,Product_Dim!$C$2:$C$101)</f>
        <v>Beauty</v>
      </c>
      <c r="P1805" s="1">
        <f>_xlfn.XLOOKUP(D1805,Product_Dim!$A$2:$A$101,Product_Dim!$H$2:$H$101)</f>
        <v>242.96499999999997</v>
      </c>
      <c r="Q1805" s="1" t="str">
        <f>_xlfn.XLOOKUP(C1805,'Customer_Dim'!$A$2:$A$501,'Customer_Dim'!$I$2:$I$501)</f>
        <v>Gold</v>
      </c>
      <c r="R1805" s="1" t="str">
        <f>_xlfn.XLOOKUP(C1805,'Customer_Dim'!$A$2:$A$501,'Customer_Dim'!$D$2:$D$501)</f>
        <v>Male</v>
      </c>
      <c r="S1805" s="1" t="str">
        <f>_xlfn.XLOOKUP(C1805,'Customer_Dim'!$A$2:$A$501,'Customer_Dim'!$L$2:$L$501)</f>
        <v>Senior</v>
      </c>
      <c r="T1805" s="1" t="str">
        <f>_xlfn.XLOOKUP(E1805,Store_Dim!$A$2:$A$21,Store_Dim!$C$2:$C$21)</f>
        <v>East</v>
      </c>
      <c r="U1805" s="1" t="str">
        <f>_xlfn.XLOOKUP(E1805,Store_Dim!$A$2:$A$21,Store_Dim!$E$2:$E$21)</f>
        <v>Online</v>
      </c>
      <c r="V1805" s="21">
        <f>Table8[[#This Row],[Cost]]*Table8[[#This Row],[Quantity]]</f>
        <v>728.89499999999998</v>
      </c>
      <c r="W1805" s="21">
        <f>Table8[[#This Row],[Total_Amount]]-Table8[[#This Row],[Total Cost]]</f>
        <v>504.05700000000002</v>
      </c>
    </row>
    <row r="1806" spans="1:23" hidden="1" x14ac:dyDescent="0.25">
      <c r="A1806" t="s">
        <v>3790</v>
      </c>
      <c r="B1806" s="3">
        <v>45691</v>
      </c>
      <c r="C1806" t="s">
        <v>1415</v>
      </c>
      <c r="D1806" t="s">
        <v>1982</v>
      </c>
      <c r="E1806" t="s">
        <v>1883</v>
      </c>
      <c r="F1806" s="4">
        <f>IF(ISBLANK(Sales_Fact[[#This Row],[Quantity]]),MEDIAN(Sales_Fact[Quantity]),Sales_Fact[[#This Row],[Quantity]])</f>
        <v>1</v>
      </c>
      <c r="G1806" s="1">
        <f>IF(ISBLANK(Sales_Fact[[#This Row],[Unit_Price]]),MEDIAN(Sales_Fact[Unit_Price]),Sales_Fact[[#This Row],[Unit_Price]])</f>
        <v>401.18</v>
      </c>
      <c r="H1806" s="2">
        <f>IF(ISBLANK(Sales_Fact[[#This Row],[Discount]]),MEDIAN(Sales_Fact[Discount]),Sales_Fact[[#This Row],[Discount]])</f>
        <v>0.15</v>
      </c>
      <c r="I1806" t="s">
        <v>1861</v>
      </c>
      <c r="J1806" s="1">
        <f>Sales_Fact[[#This Row],[Quantity2]]*Sales_Fact[[#This Row],[Unit_Price3]]*(1-Sales_Fact[[#This Row],[Discount4]])</f>
        <v>341.00299999999999</v>
      </c>
      <c r="K1806" s="1">
        <f>Sales_Fact[[#This Row],[Quantity2]]*Sales_Fact[[#This Row],[Unit_Price3]]</f>
        <v>401.18</v>
      </c>
      <c r="L1806" s="1">
        <f>Sales_Fact[[#This Row],[Gross Amount]]*Sales_Fact[[#This Row],[Discount4]]</f>
        <v>60.177</v>
      </c>
      <c r="M1806" s="1" t="str">
        <f>IF(Sales_Fact[[#This Row],[Total_Amount5]]&gt;1000,"High Value","Standard")</f>
        <v>Standard</v>
      </c>
      <c r="N1806" s="1" t="str">
        <f>_xlfn.XLOOKUP(D1806,Product_Dim!$A$2:$A$101,Product_Dim!$B$2:$B$101,"Not Found")</f>
        <v>Men's Running Jacket</v>
      </c>
      <c r="O1806" s="1" t="str">
        <f>_xlfn.XLOOKUP(D1806,Product_Dim!$A$2:$A$101,Product_Dim!$C$2:$C$101)</f>
        <v>Clothing</v>
      </c>
      <c r="P1806" s="1">
        <f>_xlfn.XLOOKUP(D1806,Product_Dim!$A$2:$A$101,Product_Dim!$H$2:$H$101)</f>
        <v>364.67</v>
      </c>
      <c r="Q1806" s="1" t="str">
        <f>_xlfn.XLOOKUP(C1806,'Customer_Dim'!$A$2:$A$501,'Customer_Dim'!$I$2:$I$501)</f>
        <v>Gold</v>
      </c>
      <c r="R1806" s="1" t="str">
        <f>_xlfn.XLOOKUP(C1806,'Customer_Dim'!$A$2:$A$501,'Customer_Dim'!$D$2:$D$501)</f>
        <v>Male</v>
      </c>
      <c r="S1806" s="1" t="str">
        <f>_xlfn.XLOOKUP(C1806,'Customer_Dim'!$A$2:$A$501,'Customer_Dim'!$L$2:$L$501)</f>
        <v>Senior</v>
      </c>
      <c r="T1806" s="1" t="str">
        <f>_xlfn.XLOOKUP(E1806,Store_Dim!$A$2:$A$21,Store_Dim!$C$2:$C$21)</f>
        <v>North</v>
      </c>
      <c r="U1806" s="1" t="str">
        <f>_xlfn.XLOOKUP(E1806,Store_Dim!$A$2:$A$21,Store_Dim!$E$2:$E$21)</f>
        <v>Flagship</v>
      </c>
      <c r="V1806" s="1">
        <f>Table8[[#This Row],[Cost]]*Table8[[#This Row],[Quantity]]</f>
        <v>364.67</v>
      </c>
      <c r="W1806" s="1">
        <f>Table8[[#This Row],[Total_Amount]]-Table8[[#This Row],[Total Cost]]</f>
        <v>-23.66700000000003</v>
      </c>
    </row>
    <row r="1807" spans="1:23" hidden="1" x14ac:dyDescent="0.25">
      <c r="A1807" t="s">
        <v>3007</v>
      </c>
      <c r="B1807" s="3">
        <v>45271</v>
      </c>
      <c r="C1807" t="s">
        <v>1415</v>
      </c>
      <c r="D1807" t="s">
        <v>1614</v>
      </c>
      <c r="E1807" t="s">
        <v>1874</v>
      </c>
      <c r="F1807" s="4">
        <f>IF(ISBLANK(Sales_Fact[[#This Row],[Quantity]]),MEDIAN(Sales_Fact[Quantity]),Sales_Fact[[#This Row],[Quantity]])</f>
        <v>3</v>
      </c>
      <c r="G1807" s="1">
        <f>IF(ISBLANK(Sales_Fact[[#This Row],[Unit_Price]]),MEDIAN(Sales_Fact[Unit_Price]),Sales_Fact[[#This Row],[Unit_Price]])</f>
        <v>658.33</v>
      </c>
      <c r="H1807" s="2">
        <f>IF(ISBLANK(Sales_Fact[[#This Row],[Discount]]),MEDIAN(Sales_Fact[Discount]),Sales_Fact[[#This Row],[Discount]])</f>
        <v>0.12</v>
      </c>
      <c r="I1807" t="s">
        <v>1864</v>
      </c>
      <c r="J1807" s="1">
        <f>Sales_Fact[[#This Row],[Quantity2]]*Sales_Fact[[#This Row],[Unit_Price3]]*(1-Sales_Fact[[#This Row],[Discount4]])</f>
        <v>1737.9912000000002</v>
      </c>
      <c r="K1807" s="1">
        <f>Sales_Fact[[#This Row],[Quantity2]]*Sales_Fact[[#This Row],[Unit_Price3]]</f>
        <v>1974.9900000000002</v>
      </c>
      <c r="L1807" s="1">
        <f>Sales_Fact[[#This Row],[Gross Amount]]*Sales_Fact[[#This Row],[Discount4]]</f>
        <v>236.99880000000002</v>
      </c>
      <c r="M1807" s="1" t="str">
        <f>IF(Sales_Fact[[#This Row],[Total_Amount5]]&gt;1000,"High Value","Standard")</f>
        <v>High Value</v>
      </c>
      <c r="N1807" s="1" t="str">
        <f>_xlfn.XLOOKUP(D1807,Product_Dim!$A$2:$A$101,Product_Dim!$B$2:$B$101,"Not Found")</f>
        <v>Multi-Purpose Storage Box</v>
      </c>
      <c r="O1807" s="1" t="str">
        <f>_xlfn.XLOOKUP(D1807,Product_Dim!$A$2:$A$101,Product_Dim!$C$2:$C$101)</f>
        <v>Home</v>
      </c>
      <c r="P1807" s="1">
        <f>_xlfn.XLOOKUP(D1807,Product_Dim!$A$2:$A$101,Product_Dim!$H$2:$H$101)</f>
        <v>123.46</v>
      </c>
      <c r="Q1807" s="1" t="str">
        <f>_xlfn.XLOOKUP(C1807,'Customer_Dim'!$A$2:$A$501,'Customer_Dim'!$I$2:$I$501)</f>
        <v>Gold</v>
      </c>
      <c r="R1807" s="1" t="str">
        <f>_xlfn.XLOOKUP(C1807,'Customer_Dim'!$A$2:$A$501,'Customer_Dim'!$D$2:$D$501)</f>
        <v>Male</v>
      </c>
      <c r="S1807" s="1" t="str">
        <f>_xlfn.XLOOKUP(C1807,'Customer_Dim'!$A$2:$A$501,'Customer_Dim'!$L$2:$L$501)</f>
        <v>Senior</v>
      </c>
      <c r="T1807" s="1" t="str">
        <f>_xlfn.XLOOKUP(E1807,Store_Dim!$A$2:$A$21,Store_Dim!$C$2:$C$21)</f>
        <v>South</v>
      </c>
      <c r="U1807" s="1" t="str">
        <f>_xlfn.XLOOKUP(E1807,Store_Dim!$A$2:$A$21,Store_Dim!$E$2:$E$21)</f>
        <v>Online</v>
      </c>
      <c r="V1807" s="1">
        <f>Table8[[#This Row],[Cost]]*Table8[[#This Row],[Quantity]]</f>
        <v>370.38</v>
      </c>
      <c r="W1807" s="1">
        <f>Table8[[#This Row],[Total_Amount]]-Table8[[#This Row],[Total Cost]]</f>
        <v>1367.6112000000003</v>
      </c>
    </row>
    <row r="1808" spans="1:23" hidden="1" x14ac:dyDescent="0.25">
      <c r="A1808" t="s">
        <v>3520</v>
      </c>
      <c r="B1808" s="3">
        <v>45533</v>
      </c>
      <c r="C1808" t="s">
        <v>1415</v>
      </c>
      <c r="D1808" t="s">
        <v>1668</v>
      </c>
      <c r="E1808" t="s">
        <v>1931</v>
      </c>
      <c r="F1808" s="4">
        <f>IF(ISBLANK(Sales_Fact[[#This Row],[Quantity]]),MEDIAN(Sales_Fact[Quantity]),Sales_Fact[[#This Row],[Quantity]])</f>
        <v>4</v>
      </c>
      <c r="G1808" s="1">
        <f>IF(ISBLANK(Sales_Fact[[#This Row],[Unit_Price]]),MEDIAN(Sales_Fact[Unit_Price]),Sales_Fact[[#This Row],[Unit_Price]])</f>
        <v>450.3</v>
      </c>
      <c r="H1808" s="2">
        <f>IF(ISBLANK(Sales_Fact[[#This Row],[Discount]]),MEDIAN(Sales_Fact[Discount]),Sales_Fact[[#This Row],[Discount]])</f>
        <v>0.02</v>
      </c>
      <c r="I1808" t="s">
        <v>1864</v>
      </c>
      <c r="J1808" s="1">
        <f>Sales_Fact[[#This Row],[Quantity2]]*Sales_Fact[[#This Row],[Unit_Price3]]*(1-Sales_Fact[[#This Row],[Discount4]])</f>
        <v>1765.1759999999999</v>
      </c>
      <c r="K1808" s="1">
        <f>Sales_Fact[[#This Row],[Quantity2]]*Sales_Fact[[#This Row],[Unit_Price3]]</f>
        <v>1801.2</v>
      </c>
      <c r="L1808" s="1">
        <f>Sales_Fact[[#This Row],[Gross Amount]]*Sales_Fact[[#This Row],[Discount4]]</f>
        <v>36.024000000000001</v>
      </c>
      <c r="M1808" s="1" t="str">
        <f>IF(Sales_Fact[[#This Row],[Total_Amount5]]&gt;1000,"High Value","Standard")</f>
        <v>High Value</v>
      </c>
      <c r="N1808" s="1" t="str">
        <f>_xlfn.XLOOKUP(D1808,Product_Dim!$A$2:$A$101,Product_Dim!$B$2:$B$101,"Not Found")</f>
        <v>Portable Power Bank</v>
      </c>
      <c r="O1808" s="1" t="str">
        <f>_xlfn.XLOOKUP(D1808,Product_Dim!$A$2:$A$101,Product_Dim!$C$2:$C$101)</f>
        <v>Electronics</v>
      </c>
      <c r="P1808" s="1">
        <f>_xlfn.XLOOKUP(D1808,Product_Dim!$A$2:$A$101,Product_Dim!$H$2:$H$101)</f>
        <v>326.06</v>
      </c>
      <c r="Q1808" s="1" t="str">
        <f>_xlfn.XLOOKUP(C1808,'Customer_Dim'!$A$2:$A$501,'Customer_Dim'!$I$2:$I$501)</f>
        <v>Gold</v>
      </c>
      <c r="R1808" s="1" t="str">
        <f>_xlfn.XLOOKUP(C1808,'Customer_Dim'!$A$2:$A$501,'Customer_Dim'!$D$2:$D$501)</f>
        <v>Male</v>
      </c>
      <c r="S1808" s="1" t="str">
        <f>_xlfn.XLOOKUP(C1808,'Customer_Dim'!$A$2:$A$501,'Customer_Dim'!$L$2:$L$501)</f>
        <v>Senior</v>
      </c>
      <c r="T1808" s="1" t="str">
        <f>_xlfn.XLOOKUP(E1808,Store_Dim!$A$2:$A$21,Store_Dim!$C$2:$C$21)</f>
        <v>South</v>
      </c>
      <c r="U1808" s="1" t="str">
        <f>_xlfn.XLOOKUP(E1808,Store_Dim!$A$2:$A$21,Store_Dim!$E$2:$E$21)</f>
        <v>Online</v>
      </c>
      <c r="V1808" s="1">
        <f>Table8[[#This Row],[Cost]]*Table8[[#This Row],[Quantity]]</f>
        <v>1304.24</v>
      </c>
      <c r="W1808" s="1">
        <f>Table8[[#This Row],[Total_Amount]]-Table8[[#This Row],[Total Cost]]</f>
        <v>460.93599999999992</v>
      </c>
    </row>
    <row r="1809" spans="1:23" hidden="1" x14ac:dyDescent="0.25">
      <c r="A1809" t="s">
        <v>2573</v>
      </c>
      <c r="B1809" s="3">
        <v>45270</v>
      </c>
      <c r="C1809" t="s">
        <v>1418</v>
      </c>
      <c r="D1809" t="s">
        <v>1815</v>
      </c>
      <c r="E1809" t="s">
        <v>1896</v>
      </c>
      <c r="F1809" s="4">
        <f>IF(ISBLANK(Sales_Fact[[#This Row],[Quantity]]),MEDIAN(Sales_Fact[Quantity]),Sales_Fact[[#This Row],[Quantity]])</f>
        <v>4</v>
      </c>
      <c r="G1809" s="1">
        <f>IF(ISBLANK(Sales_Fact[[#This Row],[Unit_Price]]),MEDIAN(Sales_Fact[Unit_Price]),Sales_Fact[[#This Row],[Unit_Price]])</f>
        <v>33.630000000000003</v>
      </c>
      <c r="H1809" s="2">
        <f>IF(ISBLANK(Sales_Fact[[#This Row],[Discount]]),MEDIAN(Sales_Fact[Discount]),Sales_Fact[[#This Row],[Discount]])</f>
        <v>0.05</v>
      </c>
      <c r="I1809" t="s">
        <v>1864</v>
      </c>
      <c r="J1809" s="1">
        <f>Sales_Fact[[#This Row],[Quantity2]]*Sales_Fact[[#This Row],[Unit_Price3]]*(1-Sales_Fact[[#This Row],[Discount4]])</f>
        <v>127.794</v>
      </c>
      <c r="K1809" s="1">
        <f>Sales_Fact[[#This Row],[Quantity2]]*Sales_Fact[[#This Row],[Unit_Price3]]</f>
        <v>134.52000000000001</v>
      </c>
      <c r="L1809" s="1">
        <f>Sales_Fact[[#This Row],[Gross Amount]]*Sales_Fact[[#This Row],[Discount4]]</f>
        <v>6.7260000000000009</v>
      </c>
      <c r="M1809" s="1" t="str">
        <f>IF(Sales_Fact[[#This Row],[Total_Amount5]]&gt;1000,"High Value","Standard")</f>
        <v>Standard</v>
      </c>
      <c r="N1809" s="1" t="str">
        <f>_xlfn.XLOOKUP(D1809,Product_Dim!$A$2:$A$101,Product_Dim!$B$2:$B$101,"Not Found")</f>
        <v>Sports Wrist Sweatbands</v>
      </c>
      <c r="O1809" s="1" t="str">
        <f>_xlfn.XLOOKUP(D1809,Product_Dim!$A$2:$A$101,Product_Dim!$C$2:$C$101)</f>
        <v>Sports</v>
      </c>
      <c r="P1809" s="1">
        <f>_xlfn.XLOOKUP(D1809,Product_Dim!$A$2:$A$101,Product_Dim!$H$2:$H$101)</f>
        <v>131.24</v>
      </c>
      <c r="Q1809" s="1" t="str">
        <f>_xlfn.XLOOKUP(C1809,'Customer_Dim'!$A$2:$A$501,'Customer_Dim'!$I$2:$I$501)</f>
        <v>Gold</v>
      </c>
      <c r="R1809" s="1" t="str">
        <f>_xlfn.XLOOKUP(C1809,'Customer_Dim'!$A$2:$A$501,'Customer_Dim'!$D$2:$D$501)</f>
        <v>Female</v>
      </c>
      <c r="S1809" s="1" t="str">
        <f>_xlfn.XLOOKUP(C1809,'Customer_Dim'!$A$2:$A$501,'Customer_Dim'!$L$2:$L$501)</f>
        <v>Senior</v>
      </c>
      <c r="T1809" s="1" t="str">
        <f>_xlfn.XLOOKUP(E1809,Store_Dim!$A$2:$A$21,Store_Dim!$C$2:$C$21)</f>
        <v>East</v>
      </c>
      <c r="U1809" s="1" t="str">
        <f>_xlfn.XLOOKUP(E1809,Store_Dim!$A$2:$A$21,Store_Dim!$E$2:$E$21)</f>
        <v>Flagship</v>
      </c>
      <c r="V1809" s="1">
        <f>Table8[[#This Row],[Cost]]*Table8[[#This Row],[Quantity]]</f>
        <v>524.96</v>
      </c>
      <c r="W1809" s="1">
        <f>Table8[[#This Row],[Total_Amount]]-Table8[[#This Row],[Total Cost]]</f>
        <v>-397.16600000000005</v>
      </c>
    </row>
    <row r="1810" spans="1:23" hidden="1" x14ac:dyDescent="0.25">
      <c r="A1810" t="s">
        <v>3845</v>
      </c>
      <c r="B1810" s="3">
        <v>45806</v>
      </c>
      <c r="C1810" t="s">
        <v>1418</v>
      </c>
      <c r="D1810" t="s">
        <v>1662</v>
      </c>
      <c r="E1810" t="s">
        <v>1890</v>
      </c>
      <c r="F1810" s="4">
        <f>IF(ISBLANK(Sales_Fact[[#This Row],[Quantity]]),MEDIAN(Sales_Fact[Quantity]),Sales_Fact[[#This Row],[Quantity]])</f>
        <v>3</v>
      </c>
      <c r="G1810" s="1">
        <f>IF(ISBLANK(Sales_Fact[[#This Row],[Unit_Price]]),MEDIAN(Sales_Fact[Unit_Price]),Sales_Fact[[#This Row],[Unit_Price]])</f>
        <v>168.89</v>
      </c>
      <c r="H1810" s="2">
        <f>IF(ISBLANK(Sales_Fact[[#This Row],[Discount]]),MEDIAN(Sales_Fact[Discount]),Sales_Fact[[#This Row],[Discount]])</f>
        <v>0.03</v>
      </c>
      <c r="I1810" t="s">
        <v>1861</v>
      </c>
      <c r="J1810" s="1">
        <f>Sales_Fact[[#This Row],[Quantity2]]*Sales_Fact[[#This Row],[Unit_Price3]]*(1-Sales_Fact[[#This Row],[Discount4]])</f>
        <v>491.46989999999994</v>
      </c>
      <c r="K1810" s="1">
        <f>Sales_Fact[[#This Row],[Quantity2]]*Sales_Fact[[#This Row],[Unit_Price3]]</f>
        <v>506.66999999999996</v>
      </c>
      <c r="L1810" s="1">
        <f>Sales_Fact[[#This Row],[Gross Amount]]*Sales_Fact[[#This Row],[Discount4]]</f>
        <v>15.200099999999999</v>
      </c>
      <c r="M1810" s="1" t="str">
        <f>IF(Sales_Fact[[#This Row],[Total_Amount5]]&gt;1000,"High Value","Standard")</f>
        <v>Standard</v>
      </c>
      <c r="N1810" s="1" t="str">
        <f>_xlfn.XLOOKUP(D1810,Product_Dim!$A$2:$A$101,Product_Dim!$B$2:$B$101,"Not Found")</f>
        <v>Men's Casual Sneakers</v>
      </c>
      <c r="O1810" s="1" t="str">
        <f>_xlfn.XLOOKUP(D1810,Product_Dim!$A$2:$A$101,Product_Dim!$C$2:$C$101)</f>
        <v>Clothing</v>
      </c>
      <c r="P1810" s="1">
        <f>_xlfn.XLOOKUP(D1810,Product_Dim!$A$2:$A$101,Product_Dim!$H$2:$H$101)</f>
        <v>353.47</v>
      </c>
      <c r="Q1810" s="1" t="str">
        <f>_xlfn.XLOOKUP(C1810,'Customer_Dim'!$A$2:$A$501,'Customer_Dim'!$I$2:$I$501)</f>
        <v>Gold</v>
      </c>
      <c r="R1810" s="1" t="str">
        <f>_xlfn.XLOOKUP(C1810,'Customer_Dim'!$A$2:$A$501,'Customer_Dim'!$D$2:$D$501)</f>
        <v>Female</v>
      </c>
      <c r="S1810" s="1" t="str">
        <f>_xlfn.XLOOKUP(C1810,'Customer_Dim'!$A$2:$A$501,'Customer_Dim'!$L$2:$L$501)</f>
        <v>Senior</v>
      </c>
      <c r="T1810" s="1" t="str">
        <f>_xlfn.XLOOKUP(E1810,Store_Dim!$A$2:$A$21,Store_Dim!$C$2:$C$21)</f>
        <v>South</v>
      </c>
      <c r="U1810" s="1" t="str">
        <f>_xlfn.XLOOKUP(E1810,Store_Dim!$A$2:$A$21,Store_Dim!$E$2:$E$21)</f>
        <v>Flagship</v>
      </c>
      <c r="V1810" s="1">
        <f>Table8[[#This Row],[Cost]]*Table8[[#This Row],[Quantity]]</f>
        <v>1060.4100000000001</v>
      </c>
      <c r="W1810" s="1">
        <f>Table8[[#This Row],[Total_Amount]]-Table8[[#This Row],[Total Cost]]</f>
        <v>-568.94010000000014</v>
      </c>
    </row>
    <row r="1811" spans="1:23" hidden="1" x14ac:dyDescent="0.25">
      <c r="A1811" t="s">
        <v>3669</v>
      </c>
      <c r="B1811" s="3">
        <v>45285</v>
      </c>
      <c r="C1811" t="s">
        <v>1421</v>
      </c>
      <c r="D1811" t="s">
        <v>1668</v>
      </c>
      <c r="E1811" t="s">
        <v>1879</v>
      </c>
      <c r="F1811" s="4">
        <f>IF(ISBLANK(Sales_Fact[[#This Row],[Quantity]]),MEDIAN(Sales_Fact[Quantity]),Sales_Fact[[#This Row],[Quantity]])</f>
        <v>1</v>
      </c>
      <c r="G1811" s="1">
        <f>IF(ISBLANK(Sales_Fact[[#This Row],[Unit_Price]]),MEDIAN(Sales_Fact[Unit_Price]),Sales_Fact[[#This Row],[Unit_Price]])</f>
        <v>141.85</v>
      </c>
      <c r="H1811" s="2">
        <f>IF(ISBLANK(Sales_Fact[[#This Row],[Discount]]),MEDIAN(Sales_Fact[Discount]),Sales_Fact[[#This Row],[Discount]])</f>
        <v>0.06</v>
      </c>
      <c r="I1811" t="s">
        <v>1861</v>
      </c>
      <c r="J1811" s="1">
        <f>Sales_Fact[[#This Row],[Quantity2]]*Sales_Fact[[#This Row],[Unit_Price3]]*(1-Sales_Fact[[#This Row],[Discount4]])</f>
        <v>133.339</v>
      </c>
      <c r="K1811" s="1">
        <f>Sales_Fact[[#This Row],[Quantity2]]*Sales_Fact[[#This Row],[Unit_Price3]]</f>
        <v>141.85</v>
      </c>
      <c r="L1811" s="1">
        <f>Sales_Fact[[#This Row],[Gross Amount]]*Sales_Fact[[#This Row],[Discount4]]</f>
        <v>8.5109999999999992</v>
      </c>
      <c r="M1811" s="1" t="str">
        <f>IF(Sales_Fact[[#This Row],[Total_Amount5]]&gt;1000,"High Value","Standard")</f>
        <v>Standard</v>
      </c>
      <c r="N1811" s="1" t="str">
        <f>_xlfn.XLOOKUP(D1811,Product_Dim!$A$2:$A$101,Product_Dim!$B$2:$B$101,"Not Found")</f>
        <v>Portable Power Bank</v>
      </c>
      <c r="O1811" s="1" t="str">
        <f>_xlfn.XLOOKUP(D1811,Product_Dim!$A$2:$A$101,Product_Dim!$C$2:$C$101)</f>
        <v>Electronics</v>
      </c>
      <c r="P1811" s="1">
        <f>_xlfn.XLOOKUP(D1811,Product_Dim!$A$2:$A$101,Product_Dim!$H$2:$H$101)</f>
        <v>326.06</v>
      </c>
      <c r="Q1811" s="1" t="str">
        <f>_xlfn.XLOOKUP(C1811,'Customer_Dim'!$A$2:$A$501,'Customer_Dim'!$I$2:$I$501)</f>
        <v>Platinum</v>
      </c>
      <c r="R1811" s="1" t="str">
        <f>_xlfn.XLOOKUP(C1811,'Customer_Dim'!$A$2:$A$501,'Customer_Dim'!$D$2:$D$501)</f>
        <v>Male</v>
      </c>
      <c r="S1811" s="1" t="str">
        <f>_xlfn.XLOOKUP(C1811,'Customer_Dim'!$A$2:$A$501,'Customer_Dim'!$L$2:$L$501)</f>
        <v>Senior</v>
      </c>
      <c r="T1811" s="1" t="str">
        <f>_xlfn.XLOOKUP(E1811,Store_Dim!$A$2:$A$21,Store_Dim!$C$2:$C$21)</f>
        <v>East</v>
      </c>
      <c r="U1811" s="1" t="str">
        <f>_xlfn.XLOOKUP(E1811,Store_Dim!$A$2:$A$21,Store_Dim!$E$2:$E$21)</f>
        <v>Flagship</v>
      </c>
      <c r="V1811" s="1">
        <f>Table8[[#This Row],[Cost]]*Table8[[#This Row],[Quantity]]</f>
        <v>326.06</v>
      </c>
      <c r="W1811" s="1">
        <f>Table8[[#This Row],[Total_Amount]]-Table8[[#This Row],[Total Cost]]</f>
        <v>-192.721</v>
      </c>
    </row>
    <row r="1812" spans="1:23" hidden="1" x14ac:dyDescent="0.25">
      <c r="A1812" t="s">
        <v>2910</v>
      </c>
      <c r="B1812" s="3">
        <v>45644</v>
      </c>
      <c r="C1812" t="s">
        <v>1421</v>
      </c>
      <c r="D1812" t="s">
        <v>1797</v>
      </c>
      <c r="E1812" t="s">
        <v>1886</v>
      </c>
      <c r="F1812" s="4">
        <f>IF(ISBLANK(Sales_Fact[[#This Row],[Quantity]]),MEDIAN(Sales_Fact[Quantity]),Sales_Fact[[#This Row],[Quantity]])</f>
        <v>1</v>
      </c>
      <c r="G1812" s="1">
        <f>IF(ISBLANK(Sales_Fact[[#This Row],[Unit_Price]]),MEDIAN(Sales_Fact[Unit_Price]),Sales_Fact[[#This Row],[Unit_Price]])</f>
        <v>617.4</v>
      </c>
      <c r="H1812" s="2">
        <f>IF(ISBLANK(Sales_Fact[[#This Row],[Discount]]),MEDIAN(Sales_Fact[Discount]),Sales_Fact[[#This Row],[Discount]])</f>
        <v>0.21</v>
      </c>
      <c r="I1812" t="s">
        <v>1864</v>
      </c>
      <c r="J1812" s="1">
        <f>Sales_Fact[[#This Row],[Quantity2]]*Sales_Fact[[#This Row],[Unit_Price3]]*(1-Sales_Fact[[#This Row],[Discount4]])</f>
        <v>487.74599999999998</v>
      </c>
      <c r="K1812" s="1">
        <f>Sales_Fact[[#This Row],[Quantity2]]*Sales_Fact[[#This Row],[Unit_Price3]]</f>
        <v>617.4</v>
      </c>
      <c r="L1812" s="1">
        <f>Sales_Fact[[#This Row],[Gross Amount]]*Sales_Fact[[#This Row],[Discount4]]</f>
        <v>129.654</v>
      </c>
      <c r="M1812" s="1" t="str">
        <f>IF(Sales_Fact[[#This Row],[Total_Amount5]]&gt;1000,"High Value","Standard")</f>
        <v>Standard</v>
      </c>
      <c r="N1812" s="1" t="str">
        <f>_xlfn.XLOOKUP(D1812,Product_Dim!$A$2:$A$101,Product_Dim!$B$2:$B$101,"Not Found")</f>
        <v>Fitness Resistance Bands</v>
      </c>
      <c r="O1812" s="1" t="str">
        <f>_xlfn.XLOOKUP(D1812,Product_Dim!$A$2:$A$101,Product_Dim!$C$2:$C$101)</f>
        <v>Sports</v>
      </c>
      <c r="P1812" s="1">
        <f>_xlfn.XLOOKUP(D1812,Product_Dim!$A$2:$A$101,Product_Dim!$H$2:$H$101)</f>
        <v>152.91999999999999</v>
      </c>
      <c r="Q1812" s="1" t="str">
        <f>_xlfn.XLOOKUP(C1812,'Customer_Dim'!$A$2:$A$501,'Customer_Dim'!$I$2:$I$501)</f>
        <v>Platinum</v>
      </c>
      <c r="R1812" s="1" t="str">
        <f>_xlfn.XLOOKUP(C1812,'Customer_Dim'!$A$2:$A$501,'Customer_Dim'!$D$2:$D$501)</f>
        <v>Male</v>
      </c>
      <c r="S1812" s="1" t="str">
        <f>_xlfn.XLOOKUP(C1812,'Customer_Dim'!$A$2:$A$501,'Customer_Dim'!$L$2:$L$501)</f>
        <v>Senior</v>
      </c>
      <c r="T1812" s="1" t="str">
        <f>_xlfn.XLOOKUP(E1812,Store_Dim!$A$2:$A$21,Store_Dim!$C$2:$C$21)</f>
        <v>West</v>
      </c>
      <c r="U1812" s="1" t="str">
        <f>_xlfn.XLOOKUP(E1812,Store_Dim!$A$2:$A$21,Store_Dim!$E$2:$E$21)</f>
        <v>Flagship</v>
      </c>
      <c r="V1812" s="1">
        <f>Table8[[#This Row],[Cost]]*Table8[[#This Row],[Quantity]]</f>
        <v>152.91999999999999</v>
      </c>
      <c r="W1812" s="1">
        <f>Table8[[#This Row],[Total_Amount]]-Table8[[#This Row],[Total Cost]]</f>
        <v>334.82600000000002</v>
      </c>
    </row>
    <row r="1813" spans="1:23" hidden="1" x14ac:dyDescent="0.25">
      <c r="A1813" t="s">
        <v>2820</v>
      </c>
      <c r="B1813" s="3">
        <v>45441</v>
      </c>
      <c r="C1813" t="s">
        <v>1421</v>
      </c>
      <c r="D1813" t="s">
        <v>1626</v>
      </c>
      <c r="E1813" t="s">
        <v>1888</v>
      </c>
      <c r="F1813" s="4">
        <f>IF(ISBLANK(Sales_Fact[[#This Row],[Quantity]]),MEDIAN(Sales_Fact[Quantity]),Sales_Fact[[#This Row],[Quantity]])</f>
        <v>3</v>
      </c>
      <c r="G1813" s="1">
        <f>IF(ISBLANK(Sales_Fact[[#This Row],[Unit_Price]]),MEDIAN(Sales_Fact[Unit_Price]),Sales_Fact[[#This Row],[Unit_Price]])</f>
        <v>841.47</v>
      </c>
      <c r="H1813" s="2">
        <f>IF(ISBLANK(Sales_Fact[[#This Row],[Discount]]),MEDIAN(Sales_Fact[Discount]),Sales_Fact[[#This Row],[Discount]])</f>
        <v>0.15</v>
      </c>
      <c r="I1813" t="s">
        <v>1861</v>
      </c>
      <c r="J1813" s="1">
        <f>Sales_Fact[[#This Row],[Quantity2]]*Sales_Fact[[#This Row],[Unit_Price3]]*(1-Sales_Fact[[#This Row],[Discount4]])</f>
        <v>2145.7484999999997</v>
      </c>
      <c r="K1813" s="1">
        <f>Sales_Fact[[#This Row],[Quantity2]]*Sales_Fact[[#This Row],[Unit_Price3]]</f>
        <v>2524.41</v>
      </c>
      <c r="L1813" s="1">
        <f>Sales_Fact[[#This Row],[Gross Amount]]*Sales_Fact[[#This Row],[Discount4]]</f>
        <v>378.66149999999999</v>
      </c>
      <c r="M1813" s="1" t="str">
        <f>IF(Sales_Fact[[#This Row],[Total_Amount5]]&gt;1000,"High Value","Standard")</f>
        <v>High Value</v>
      </c>
      <c r="N1813" s="1" t="str">
        <f>_xlfn.XLOOKUP(D1813,Product_Dim!$A$2:$A$101,Product_Dim!$B$2:$B$101,"Not Found")</f>
        <v>Women's Scarf Set</v>
      </c>
      <c r="O1813" s="1" t="str">
        <f>_xlfn.XLOOKUP(D1813,Product_Dim!$A$2:$A$101,Product_Dim!$C$2:$C$101)</f>
        <v>Clothing</v>
      </c>
      <c r="P1813" s="1">
        <f>_xlfn.XLOOKUP(D1813,Product_Dim!$A$2:$A$101,Product_Dim!$H$2:$H$101)</f>
        <v>174.02</v>
      </c>
      <c r="Q1813" s="1" t="str">
        <f>_xlfn.XLOOKUP(C1813,'Customer_Dim'!$A$2:$A$501,'Customer_Dim'!$I$2:$I$501)</f>
        <v>Platinum</v>
      </c>
      <c r="R1813" s="1" t="str">
        <f>_xlfn.XLOOKUP(C1813,'Customer_Dim'!$A$2:$A$501,'Customer_Dim'!$D$2:$D$501)</f>
        <v>Male</v>
      </c>
      <c r="S1813" s="1" t="str">
        <f>_xlfn.XLOOKUP(C1813,'Customer_Dim'!$A$2:$A$501,'Customer_Dim'!$L$2:$L$501)</f>
        <v>Senior</v>
      </c>
      <c r="T1813" s="1" t="str">
        <f>_xlfn.XLOOKUP(E1813,Store_Dim!$A$2:$A$21,Store_Dim!$C$2:$C$21)</f>
        <v>North</v>
      </c>
      <c r="U1813" s="1" t="str">
        <f>_xlfn.XLOOKUP(E1813,Store_Dim!$A$2:$A$21,Store_Dim!$E$2:$E$21)</f>
        <v>Flagship</v>
      </c>
      <c r="V1813" s="1">
        <f>Table8[[#This Row],[Cost]]*Table8[[#This Row],[Quantity]]</f>
        <v>522.06000000000006</v>
      </c>
      <c r="W1813" s="1">
        <f>Table8[[#This Row],[Total_Amount]]-Table8[[#This Row],[Total Cost]]</f>
        <v>1623.6884999999997</v>
      </c>
    </row>
    <row r="1814" spans="1:23" hidden="1" x14ac:dyDescent="0.25">
      <c r="A1814" t="s">
        <v>2732</v>
      </c>
      <c r="B1814" s="3">
        <v>45527</v>
      </c>
      <c r="C1814" t="s">
        <v>1421</v>
      </c>
      <c r="D1814" t="s">
        <v>1680</v>
      </c>
      <c r="E1814" t="s">
        <v>1888</v>
      </c>
      <c r="F1814" s="4">
        <f>IF(ISBLANK(Sales_Fact[[#This Row],[Quantity]]),MEDIAN(Sales_Fact[Quantity]),Sales_Fact[[#This Row],[Quantity]])</f>
        <v>2</v>
      </c>
      <c r="G1814" s="1">
        <f>IF(ISBLANK(Sales_Fact[[#This Row],[Unit_Price]]),MEDIAN(Sales_Fact[Unit_Price]),Sales_Fact[[#This Row],[Unit_Price]])</f>
        <v>960.41</v>
      </c>
      <c r="H1814" s="2">
        <f>IF(ISBLANK(Sales_Fact[[#This Row],[Discount]]),MEDIAN(Sales_Fact[Discount]),Sales_Fact[[#This Row],[Discount]])</f>
        <v>0.18</v>
      </c>
      <c r="I1814" t="s">
        <v>1861</v>
      </c>
      <c r="J1814" s="1">
        <f>Sales_Fact[[#This Row],[Quantity2]]*Sales_Fact[[#This Row],[Unit_Price3]]*(1-Sales_Fact[[#This Row],[Discount4]])</f>
        <v>1575.0724</v>
      </c>
      <c r="K1814" s="1">
        <f>Sales_Fact[[#This Row],[Quantity2]]*Sales_Fact[[#This Row],[Unit_Price3]]</f>
        <v>1920.82</v>
      </c>
      <c r="L1814" s="1">
        <f>Sales_Fact[[#This Row],[Gross Amount]]*Sales_Fact[[#This Row],[Discount4]]</f>
        <v>345.74759999999998</v>
      </c>
      <c r="M1814" s="1" t="str">
        <f>IF(Sales_Fact[[#This Row],[Total_Amount5]]&gt;1000,"High Value","Standard")</f>
        <v>High Value</v>
      </c>
      <c r="N1814" s="1" t="str">
        <f>_xlfn.XLOOKUP(D1814,Product_Dim!$A$2:$A$101,Product_Dim!$B$2:$B$101,"Not Found")</f>
        <v>USB External Hard Drive</v>
      </c>
      <c r="O1814" s="1" t="str">
        <f>_xlfn.XLOOKUP(D1814,Product_Dim!$A$2:$A$101,Product_Dim!$C$2:$C$101)</f>
        <v>Electronics</v>
      </c>
      <c r="P1814" s="1">
        <f>_xlfn.XLOOKUP(D1814,Product_Dim!$A$2:$A$101,Product_Dim!$H$2:$H$101)</f>
        <v>253.33</v>
      </c>
      <c r="Q1814" s="1" t="str">
        <f>_xlfn.XLOOKUP(C1814,'Customer_Dim'!$A$2:$A$501,'Customer_Dim'!$I$2:$I$501)</f>
        <v>Platinum</v>
      </c>
      <c r="R1814" s="1" t="str">
        <f>_xlfn.XLOOKUP(C1814,'Customer_Dim'!$A$2:$A$501,'Customer_Dim'!$D$2:$D$501)</f>
        <v>Male</v>
      </c>
      <c r="S1814" s="1" t="str">
        <f>_xlfn.XLOOKUP(C1814,'Customer_Dim'!$A$2:$A$501,'Customer_Dim'!$L$2:$L$501)</f>
        <v>Senior</v>
      </c>
      <c r="T1814" s="1" t="str">
        <f>_xlfn.XLOOKUP(E1814,Store_Dim!$A$2:$A$21,Store_Dim!$C$2:$C$21)</f>
        <v>North</v>
      </c>
      <c r="U1814" s="1" t="str">
        <f>_xlfn.XLOOKUP(E1814,Store_Dim!$A$2:$A$21,Store_Dim!$E$2:$E$21)</f>
        <v>Flagship</v>
      </c>
      <c r="V1814" s="1">
        <f>Table8[[#This Row],[Cost]]*Table8[[#This Row],[Quantity]]</f>
        <v>506.66</v>
      </c>
      <c r="W1814" s="1">
        <f>Table8[[#This Row],[Total_Amount]]-Table8[[#This Row],[Total Cost]]</f>
        <v>1068.4123999999999</v>
      </c>
    </row>
    <row r="1815" spans="1:23" hidden="1" x14ac:dyDescent="0.25">
      <c r="A1815" t="s">
        <v>3779</v>
      </c>
      <c r="B1815" s="3">
        <v>45916</v>
      </c>
      <c r="C1815" t="s">
        <v>1421</v>
      </c>
      <c r="D1815" t="s">
        <v>1794</v>
      </c>
      <c r="E1815" t="s">
        <v>1892</v>
      </c>
      <c r="F1815" s="4">
        <f>IF(ISBLANK(Sales_Fact[[#This Row],[Quantity]]),MEDIAN(Sales_Fact[Quantity]),Sales_Fact[[#This Row],[Quantity]])</f>
        <v>3</v>
      </c>
      <c r="G1815" s="1">
        <f>IF(ISBLANK(Sales_Fact[[#This Row],[Unit_Price]]),MEDIAN(Sales_Fact[Unit_Price]),Sales_Fact[[#This Row],[Unit_Price]])</f>
        <v>717.22</v>
      </c>
      <c r="H1815" s="2">
        <f>IF(ISBLANK(Sales_Fact[[#This Row],[Discount]]),MEDIAN(Sales_Fact[Discount]),Sales_Fact[[#This Row],[Discount]])</f>
        <v>0.24</v>
      </c>
      <c r="I1815" t="s">
        <v>1861</v>
      </c>
      <c r="J1815" s="1">
        <f>Sales_Fact[[#This Row],[Quantity2]]*Sales_Fact[[#This Row],[Unit_Price3]]*(1-Sales_Fact[[#This Row],[Discount4]])</f>
        <v>1635.2615999999998</v>
      </c>
      <c r="K1815" s="1">
        <f>Sales_Fact[[#This Row],[Quantity2]]*Sales_Fact[[#This Row],[Unit_Price3]]</f>
        <v>2151.66</v>
      </c>
      <c r="L1815" s="1">
        <f>Sales_Fact[[#This Row],[Gross Amount]]*Sales_Fact[[#This Row],[Discount4]]</f>
        <v>516.39839999999992</v>
      </c>
      <c r="M1815" s="1" t="str">
        <f>IF(Sales_Fact[[#This Row],[Total_Amount5]]&gt;1000,"High Value","Standard")</f>
        <v>High Value</v>
      </c>
      <c r="N1815" s="1" t="str">
        <f>_xlfn.XLOOKUP(D1815,Product_Dim!$A$2:$A$101,Product_Dim!$B$2:$B$101,"Not Found")</f>
        <v>Badminton Racket Set</v>
      </c>
      <c r="O1815" s="1" t="str">
        <f>_xlfn.XLOOKUP(D1815,Product_Dim!$A$2:$A$101,Product_Dim!$C$2:$C$101)</f>
        <v>Sports</v>
      </c>
      <c r="P1815" s="1">
        <f>_xlfn.XLOOKUP(D1815,Product_Dim!$A$2:$A$101,Product_Dim!$H$2:$H$101)</f>
        <v>285.54000000000002</v>
      </c>
      <c r="Q1815" s="1" t="str">
        <f>_xlfn.XLOOKUP(C1815,'Customer_Dim'!$A$2:$A$501,'Customer_Dim'!$I$2:$I$501)</f>
        <v>Platinum</v>
      </c>
      <c r="R1815" s="1" t="str">
        <f>_xlfn.XLOOKUP(C1815,'Customer_Dim'!$A$2:$A$501,'Customer_Dim'!$D$2:$D$501)</f>
        <v>Male</v>
      </c>
      <c r="S1815" s="1" t="str">
        <f>_xlfn.XLOOKUP(C1815,'Customer_Dim'!$A$2:$A$501,'Customer_Dim'!$L$2:$L$501)</f>
        <v>Senior</v>
      </c>
      <c r="T1815" s="1" t="str">
        <f>_xlfn.XLOOKUP(E1815,Store_Dim!$A$2:$A$21,Store_Dim!$C$2:$C$21)</f>
        <v>East</v>
      </c>
      <c r="U1815" s="1" t="str">
        <f>_xlfn.XLOOKUP(E1815,Store_Dim!$A$2:$A$21,Store_Dim!$E$2:$E$21)</f>
        <v>Online</v>
      </c>
      <c r="V1815" s="1">
        <f>Table8[[#This Row],[Cost]]*Table8[[#This Row],[Quantity]]</f>
        <v>856.62000000000012</v>
      </c>
      <c r="W1815" s="1">
        <f>Table8[[#This Row],[Total_Amount]]-Table8[[#This Row],[Total Cost]]</f>
        <v>778.6415999999997</v>
      </c>
    </row>
    <row r="1816" spans="1:23" hidden="1" x14ac:dyDescent="0.25">
      <c r="A1816" t="s">
        <v>2995</v>
      </c>
      <c r="B1816" s="3">
        <v>45701</v>
      </c>
      <c r="C1816" t="s">
        <v>1424</v>
      </c>
      <c r="D1816" t="s">
        <v>1602</v>
      </c>
      <c r="E1816" t="s">
        <v>1892</v>
      </c>
      <c r="F1816" s="4">
        <f>IF(ISBLANK(Sales_Fact[[#This Row],[Quantity]]),MEDIAN(Sales_Fact[Quantity]),Sales_Fact[[#This Row],[Quantity]])</f>
        <v>1</v>
      </c>
      <c r="G1816" s="1">
        <f>IF(ISBLANK(Sales_Fact[[#This Row],[Unit_Price]]),MEDIAN(Sales_Fact[Unit_Price]),Sales_Fact[[#This Row],[Unit_Price]])</f>
        <v>281.83</v>
      </c>
      <c r="H1816" s="2">
        <f>IF(ISBLANK(Sales_Fact[[#This Row],[Discount]]),MEDIAN(Sales_Fact[Discount]),Sales_Fact[[#This Row],[Discount]])</f>
        <v>0.16</v>
      </c>
      <c r="I1816" t="s">
        <v>1864</v>
      </c>
      <c r="J1816" s="1">
        <f>Sales_Fact[[#This Row],[Quantity2]]*Sales_Fact[[#This Row],[Unit_Price3]]*(1-Sales_Fact[[#This Row],[Discount4]])</f>
        <v>236.73719999999997</v>
      </c>
      <c r="K1816" s="1">
        <f>Sales_Fact[[#This Row],[Quantity2]]*Sales_Fact[[#This Row],[Unit_Price3]]</f>
        <v>281.83</v>
      </c>
      <c r="L1816" s="1">
        <f>Sales_Fact[[#This Row],[Gross Amount]]*Sales_Fact[[#This Row],[Discount4]]</f>
        <v>45.092799999999997</v>
      </c>
      <c r="M1816" s="1" t="str">
        <f>IF(Sales_Fact[[#This Row],[Total_Amount5]]&gt;1000,"High Value","Standard")</f>
        <v>Standard</v>
      </c>
      <c r="N1816" s="1" t="str">
        <f>_xlfn.XLOOKUP(D1816,Product_Dim!$A$2:$A$101,Product_Dim!$B$2:$B$101,"Not Found")</f>
        <v>Soccer Training Cone Set</v>
      </c>
      <c r="O1816" s="1" t="str">
        <f>_xlfn.XLOOKUP(D1816,Product_Dim!$A$2:$A$101,Product_Dim!$C$2:$C$101)</f>
        <v>Sports</v>
      </c>
      <c r="P1816" s="1">
        <f>_xlfn.XLOOKUP(D1816,Product_Dim!$A$2:$A$101,Product_Dim!$H$2:$H$101)</f>
        <v>144.53</v>
      </c>
      <c r="Q1816" s="1" t="str">
        <f>_xlfn.XLOOKUP(C1816,'Customer_Dim'!$A$2:$A$501,'Customer_Dim'!$I$2:$I$501)</f>
        <v>Silver</v>
      </c>
      <c r="R1816" s="1" t="str">
        <f>_xlfn.XLOOKUP(C1816,'Customer_Dim'!$A$2:$A$501,'Customer_Dim'!$D$2:$D$501)</f>
        <v>Female</v>
      </c>
      <c r="S1816" s="1" t="str">
        <f>_xlfn.XLOOKUP(C1816,'Customer_Dim'!$A$2:$A$501,'Customer_Dim'!$L$2:$L$501)</f>
        <v>Senior</v>
      </c>
      <c r="T1816" s="1" t="str">
        <f>_xlfn.XLOOKUP(E1816,Store_Dim!$A$2:$A$21,Store_Dim!$C$2:$C$21)</f>
        <v>East</v>
      </c>
      <c r="U1816" s="1" t="str">
        <f>_xlfn.XLOOKUP(E1816,Store_Dim!$A$2:$A$21,Store_Dim!$E$2:$E$21)</f>
        <v>Online</v>
      </c>
      <c r="V1816" s="1">
        <f>Table8[[#This Row],[Cost]]*Table8[[#This Row],[Quantity]]</f>
        <v>144.53</v>
      </c>
      <c r="W1816" s="1">
        <f>Table8[[#This Row],[Total_Amount]]-Table8[[#This Row],[Total Cost]]</f>
        <v>92.207199999999972</v>
      </c>
    </row>
    <row r="1817" spans="1:23" hidden="1" x14ac:dyDescent="0.25">
      <c r="A1817" t="s">
        <v>3782</v>
      </c>
      <c r="B1817" s="3">
        <v>45558</v>
      </c>
      <c r="C1817" t="s">
        <v>1424</v>
      </c>
      <c r="D1817" t="s">
        <v>1797</v>
      </c>
      <c r="E1817" t="s">
        <v>1899</v>
      </c>
      <c r="F1817" s="4">
        <f>IF(ISBLANK(Sales_Fact[[#This Row],[Quantity]]),MEDIAN(Sales_Fact[Quantity]),Sales_Fact[[#This Row],[Quantity]])</f>
        <v>1</v>
      </c>
      <c r="G1817" s="1">
        <f>IF(ISBLANK(Sales_Fact[[#This Row],[Unit_Price]]),MEDIAN(Sales_Fact[Unit_Price]),Sales_Fact[[#This Row],[Unit_Price]])</f>
        <v>509.08</v>
      </c>
      <c r="H1817" s="2">
        <f>IF(ISBLANK(Sales_Fact[[#This Row],[Discount]]),MEDIAN(Sales_Fact[Discount]),Sales_Fact[[#This Row],[Discount]])</f>
        <v>0.04</v>
      </c>
      <c r="I1817" t="s">
        <v>1861</v>
      </c>
      <c r="J1817" s="1">
        <f>Sales_Fact[[#This Row],[Quantity2]]*Sales_Fact[[#This Row],[Unit_Price3]]*(1-Sales_Fact[[#This Row],[Discount4]])</f>
        <v>488.71679999999998</v>
      </c>
      <c r="K1817" s="1">
        <f>Sales_Fact[[#This Row],[Quantity2]]*Sales_Fact[[#This Row],[Unit_Price3]]</f>
        <v>509.08</v>
      </c>
      <c r="L1817" s="1">
        <f>Sales_Fact[[#This Row],[Gross Amount]]*Sales_Fact[[#This Row],[Discount4]]</f>
        <v>20.363199999999999</v>
      </c>
      <c r="M1817" s="1" t="str">
        <f>IF(Sales_Fact[[#This Row],[Total_Amount5]]&gt;1000,"High Value","Standard")</f>
        <v>Standard</v>
      </c>
      <c r="N1817" s="1" t="str">
        <f>_xlfn.XLOOKUP(D1817,Product_Dim!$A$2:$A$101,Product_Dim!$B$2:$B$101,"Not Found")</f>
        <v>Fitness Resistance Bands</v>
      </c>
      <c r="O1817" s="1" t="str">
        <f>_xlfn.XLOOKUP(D1817,Product_Dim!$A$2:$A$101,Product_Dim!$C$2:$C$101)</f>
        <v>Sports</v>
      </c>
      <c r="P1817" s="1">
        <f>_xlfn.XLOOKUP(D1817,Product_Dim!$A$2:$A$101,Product_Dim!$H$2:$H$101)</f>
        <v>152.91999999999999</v>
      </c>
      <c r="Q1817" s="1" t="str">
        <f>_xlfn.XLOOKUP(C1817,'Customer_Dim'!$A$2:$A$501,'Customer_Dim'!$I$2:$I$501)</f>
        <v>Silver</v>
      </c>
      <c r="R1817" s="1" t="str">
        <f>_xlfn.XLOOKUP(C1817,'Customer_Dim'!$A$2:$A$501,'Customer_Dim'!$D$2:$D$501)</f>
        <v>Female</v>
      </c>
      <c r="S1817" s="1" t="str">
        <f>_xlfn.XLOOKUP(C1817,'Customer_Dim'!$A$2:$A$501,'Customer_Dim'!$L$2:$L$501)</f>
        <v>Senior</v>
      </c>
      <c r="T1817" s="1" t="str">
        <f>_xlfn.XLOOKUP(E1817,Store_Dim!$A$2:$A$21,Store_Dim!$C$2:$C$21)</f>
        <v>East</v>
      </c>
      <c r="U1817" s="1" t="str">
        <f>_xlfn.XLOOKUP(E1817,Store_Dim!$A$2:$A$21,Store_Dim!$E$2:$E$21)</f>
        <v>Flagship</v>
      </c>
      <c r="V1817" s="1">
        <f>Table8[[#This Row],[Cost]]*Table8[[#This Row],[Quantity]]</f>
        <v>152.91999999999999</v>
      </c>
      <c r="W1817" s="1">
        <f>Table8[[#This Row],[Total_Amount]]-Table8[[#This Row],[Total Cost]]</f>
        <v>335.79679999999996</v>
      </c>
    </row>
    <row r="1818" spans="1:23" hidden="1" x14ac:dyDescent="0.25">
      <c r="A1818" t="s">
        <v>2221</v>
      </c>
      <c r="B1818" s="3">
        <v>45309</v>
      </c>
      <c r="C1818" t="s">
        <v>1424</v>
      </c>
      <c r="D1818" t="s">
        <v>1556</v>
      </c>
      <c r="E1818" t="s">
        <v>1881</v>
      </c>
      <c r="F1818" s="4">
        <f>IF(ISBLANK(Sales_Fact[[#This Row],[Quantity]]),MEDIAN(Sales_Fact[Quantity]),Sales_Fact[[#This Row],[Quantity]])</f>
        <v>4</v>
      </c>
      <c r="G1818" s="1">
        <f>IF(ISBLANK(Sales_Fact[[#This Row],[Unit_Price]]),MEDIAN(Sales_Fact[Unit_Price]),Sales_Fact[[#This Row],[Unit_Price]])</f>
        <v>827.09</v>
      </c>
      <c r="H1818" s="2">
        <f>IF(ISBLANK(Sales_Fact[[#This Row],[Discount]]),MEDIAN(Sales_Fact[Discount]),Sales_Fact[[#This Row],[Discount]])</f>
        <v>0.3</v>
      </c>
      <c r="I1818" t="s">
        <v>1864</v>
      </c>
      <c r="J1818" s="1">
        <f>Sales_Fact[[#This Row],[Quantity2]]*Sales_Fact[[#This Row],[Unit_Price3]]*(1-Sales_Fact[[#This Row],[Discount4]])</f>
        <v>2315.8519999999999</v>
      </c>
      <c r="K1818" s="1">
        <f>Sales_Fact[[#This Row],[Quantity2]]*Sales_Fact[[#This Row],[Unit_Price3]]</f>
        <v>3308.36</v>
      </c>
      <c r="L1818" s="1">
        <f>Sales_Fact[[#This Row],[Gross Amount]]*Sales_Fact[[#This Row],[Discount4]]</f>
        <v>992.50800000000004</v>
      </c>
      <c r="M1818" s="1" t="str">
        <f>IF(Sales_Fact[[#This Row],[Total_Amount5]]&gt;1000,"High Value","Standard")</f>
        <v>High Value</v>
      </c>
      <c r="N1818" s="1" t="str">
        <f>_xlfn.XLOOKUP(D1818,Product_Dim!$A$2:$A$101,Product_Dim!$B$2:$B$101,"Not Found")</f>
        <v>Women's Casual Hoodie</v>
      </c>
      <c r="O1818" s="1" t="str">
        <f>_xlfn.XLOOKUP(D1818,Product_Dim!$A$2:$A$101,Product_Dim!$C$2:$C$101)</f>
        <v>Clothing</v>
      </c>
      <c r="P1818" s="1">
        <f>_xlfn.XLOOKUP(D1818,Product_Dim!$A$2:$A$101,Product_Dim!$H$2:$H$101)</f>
        <v>242.96499999999997</v>
      </c>
      <c r="Q1818" s="1" t="str">
        <f>_xlfn.XLOOKUP(C1818,'Customer_Dim'!$A$2:$A$501,'Customer_Dim'!$I$2:$I$501)</f>
        <v>Silver</v>
      </c>
      <c r="R1818" s="1" t="str">
        <f>_xlfn.XLOOKUP(C1818,'Customer_Dim'!$A$2:$A$501,'Customer_Dim'!$D$2:$D$501)</f>
        <v>Female</v>
      </c>
      <c r="S1818" s="1" t="str">
        <f>_xlfn.XLOOKUP(C1818,'Customer_Dim'!$A$2:$A$501,'Customer_Dim'!$L$2:$L$501)</f>
        <v>Senior</v>
      </c>
      <c r="T1818" s="1" t="str">
        <f>_xlfn.XLOOKUP(E1818,Store_Dim!$A$2:$A$21,Store_Dim!$C$2:$C$21)</f>
        <v>South</v>
      </c>
      <c r="U1818" s="1" t="str">
        <f>_xlfn.XLOOKUP(E1818,Store_Dim!$A$2:$A$21,Store_Dim!$E$2:$E$21)</f>
        <v>Outlet</v>
      </c>
      <c r="V1818" s="1">
        <f>Table8[[#This Row],[Cost]]*Table8[[#This Row],[Quantity]]</f>
        <v>971.8599999999999</v>
      </c>
      <c r="W1818" s="1">
        <f>Table8[[#This Row],[Total_Amount]]-Table8[[#This Row],[Total Cost]]</f>
        <v>1343.992</v>
      </c>
    </row>
    <row r="1819" spans="1:23" hidden="1" x14ac:dyDescent="0.25">
      <c r="A1819" t="s">
        <v>3077</v>
      </c>
      <c r="B1819" s="3">
        <v>45729</v>
      </c>
      <c r="C1819" t="s">
        <v>1427</v>
      </c>
      <c r="D1819" t="s">
        <v>1629</v>
      </c>
      <c r="E1819" t="s">
        <v>1870</v>
      </c>
      <c r="F1819" s="4">
        <f>IF(ISBLANK(Sales_Fact[[#This Row],[Quantity]]),MEDIAN(Sales_Fact[Quantity]),Sales_Fact[[#This Row],[Quantity]])</f>
        <v>2</v>
      </c>
      <c r="G1819" s="1">
        <f>IF(ISBLANK(Sales_Fact[[#This Row],[Unit_Price]]),MEDIAN(Sales_Fact[Unit_Price]),Sales_Fact[[#This Row],[Unit_Price]])</f>
        <v>823.36</v>
      </c>
      <c r="H1819" s="2">
        <f>IF(ISBLANK(Sales_Fact[[#This Row],[Discount]]),MEDIAN(Sales_Fact[Discount]),Sales_Fact[[#This Row],[Discount]])</f>
        <v>0.23</v>
      </c>
      <c r="I1819" t="s">
        <v>1861</v>
      </c>
      <c r="J1819" s="1">
        <f>Sales_Fact[[#This Row],[Quantity2]]*Sales_Fact[[#This Row],[Unit_Price3]]*(1-Sales_Fact[[#This Row],[Discount4]])</f>
        <v>1267.9744000000001</v>
      </c>
      <c r="K1819" s="1">
        <f>Sales_Fact[[#This Row],[Quantity2]]*Sales_Fact[[#This Row],[Unit_Price3]]</f>
        <v>1646.72</v>
      </c>
      <c r="L1819" s="1">
        <f>Sales_Fact[[#This Row],[Gross Amount]]*Sales_Fact[[#This Row],[Discount4]]</f>
        <v>378.74560000000002</v>
      </c>
      <c r="M1819" s="1" t="str">
        <f>IF(Sales_Fact[[#This Row],[Total_Amount5]]&gt;1000,"High Value","Standard")</f>
        <v>High Value</v>
      </c>
      <c r="N1819" s="1" t="str">
        <f>_xlfn.XLOOKUP(D1819,Product_Dim!$A$2:$A$101,Product_Dim!$B$2:$B$101,"Not Found")</f>
        <v>Wireless Bluetooth Speaker</v>
      </c>
      <c r="O1819" s="1" t="str">
        <f>_xlfn.XLOOKUP(D1819,Product_Dim!$A$2:$A$101,Product_Dim!$C$2:$C$101)</f>
        <v>Electronics</v>
      </c>
      <c r="P1819" s="1">
        <f>_xlfn.XLOOKUP(D1819,Product_Dim!$A$2:$A$101,Product_Dim!$H$2:$H$101)</f>
        <v>322.41000000000003</v>
      </c>
      <c r="Q1819" s="1" t="str">
        <f>_xlfn.XLOOKUP(C1819,'Customer_Dim'!$A$2:$A$501,'Customer_Dim'!$I$2:$I$501)</f>
        <v>Gold</v>
      </c>
      <c r="R1819" s="1" t="str">
        <f>_xlfn.XLOOKUP(C1819,'Customer_Dim'!$A$2:$A$501,'Customer_Dim'!$D$2:$D$501)</f>
        <v>Female</v>
      </c>
      <c r="S1819" s="1" t="str">
        <f>_xlfn.XLOOKUP(C1819,'Customer_Dim'!$A$2:$A$501,'Customer_Dim'!$L$2:$L$501)</f>
        <v>Young</v>
      </c>
      <c r="T1819" s="1" t="str">
        <f>_xlfn.XLOOKUP(E1819,Store_Dim!$A$2:$A$21,Store_Dim!$C$2:$C$21)</f>
        <v>North</v>
      </c>
      <c r="U1819" s="1" t="str">
        <f>_xlfn.XLOOKUP(E1819,Store_Dim!$A$2:$A$21,Store_Dim!$E$2:$E$21)</f>
        <v>Outlet</v>
      </c>
      <c r="V1819" s="1">
        <f>Table8[[#This Row],[Cost]]*Table8[[#This Row],[Quantity]]</f>
        <v>644.82000000000005</v>
      </c>
      <c r="W1819" s="1">
        <f>Table8[[#This Row],[Total_Amount]]-Table8[[#This Row],[Total Cost]]</f>
        <v>623.15440000000001</v>
      </c>
    </row>
    <row r="1820" spans="1:23" hidden="1" x14ac:dyDescent="0.25">
      <c r="A1820" t="s">
        <v>3071</v>
      </c>
      <c r="B1820" s="3">
        <v>45650</v>
      </c>
      <c r="C1820" t="s">
        <v>1427</v>
      </c>
      <c r="D1820" t="s">
        <v>1737</v>
      </c>
      <c r="E1820" t="s">
        <v>1886</v>
      </c>
      <c r="F1820" s="4">
        <f>IF(ISBLANK(Sales_Fact[[#This Row],[Quantity]]),MEDIAN(Sales_Fact[Quantity]),Sales_Fact[[#This Row],[Quantity]])</f>
        <v>4</v>
      </c>
      <c r="G1820" s="1">
        <f>IF(ISBLANK(Sales_Fact[[#This Row],[Unit_Price]]),MEDIAN(Sales_Fact[Unit_Price]),Sales_Fact[[#This Row],[Unit_Price]])</f>
        <v>282.18</v>
      </c>
      <c r="H1820" s="2">
        <f>IF(ISBLANK(Sales_Fact[[#This Row],[Discount]]),MEDIAN(Sales_Fact[Discount]),Sales_Fact[[#This Row],[Discount]])</f>
        <v>0.13</v>
      </c>
      <c r="I1820" t="s">
        <v>1868</v>
      </c>
      <c r="J1820" s="1">
        <f>Sales_Fact[[#This Row],[Quantity2]]*Sales_Fact[[#This Row],[Unit_Price3]]*(1-Sales_Fact[[#This Row],[Discount4]])</f>
        <v>981.9864</v>
      </c>
      <c r="K1820" s="1">
        <f>Sales_Fact[[#This Row],[Quantity2]]*Sales_Fact[[#This Row],[Unit_Price3]]</f>
        <v>1128.72</v>
      </c>
      <c r="L1820" s="1">
        <f>Sales_Fact[[#This Row],[Gross Amount]]*Sales_Fact[[#This Row],[Discount4]]</f>
        <v>146.7336</v>
      </c>
      <c r="M1820" s="1" t="str">
        <f>IF(Sales_Fact[[#This Row],[Total_Amount5]]&gt;1000,"High Value","Standard")</f>
        <v>Standard</v>
      </c>
      <c r="N1820" s="1" t="str">
        <f>_xlfn.XLOOKUP(D1820,Product_Dim!$A$2:$A$101,Product_Dim!$B$2:$B$101,"Not Found")</f>
        <v>Laptop Cooling Pad</v>
      </c>
      <c r="O1820" s="1" t="str">
        <f>_xlfn.XLOOKUP(D1820,Product_Dim!$A$2:$A$101,Product_Dim!$C$2:$C$101)</f>
        <v>Electronics</v>
      </c>
      <c r="P1820" s="1">
        <f>_xlfn.XLOOKUP(D1820,Product_Dim!$A$2:$A$101,Product_Dim!$H$2:$H$101)</f>
        <v>86.42</v>
      </c>
      <c r="Q1820" s="1" t="str">
        <f>_xlfn.XLOOKUP(C1820,'Customer_Dim'!$A$2:$A$501,'Customer_Dim'!$I$2:$I$501)</f>
        <v>Gold</v>
      </c>
      <c r="R1820" s="1" t="str">
        <f>_xlfn.XLOOKUP(C1820,'Customer_Dim'!$A$2:$A$501,'Customer_Dim'!$D$2:$D$501)</f>
        <v>Female</v>
      </c>
      <c r="S1820" s="1" t="str">
        <f>_xlfn.XLOOKUP(C1820,'Customer_Dim'!$A$2:$A$501,'Customer_Dim'!$L$2:$L$501)</f>
        <v>Young</v>
      </c>
      <c r="T1820" s="1" t="str">
        <f>_xlfn.XLOOKUP(E1820,Store_Dim!$A$2:$A$21,Store_Dim!$C$2:$C$21)</f>
        <v>West</v>
      </c>
      <c r="U1820" s="1" t="str">
        <f>_xlfn.XLOOKUP(E1820,Store_Dim!$A$2:$A$21,Store_Dim!$E$2:$E$21)</f>
        <v>Flagship</v>
      </c>
      <c r="V1820" s="1">
        <f>Table8[[#This Row],[Cost]]*Table8[[#This Row],[Quantity]]</f>
        <v>345.68</v>
      </c>
      <c r="W1820" s="1">
        <f>Table8[[#This Row],[Total_Amount]]-Table8[[#This Row],[Total Cost]]</f>
        <v>636.30639999999994</v>
      </c>
    </row>
    <row r="1821" spans="1:23" hidden="1" x14ac:dyDescent="0.25">
      <c r="A1821" t="s">
        <v>3314</v>
      </c>
      <c r="B1821" s="3">
        <v>45548</v>
      </c>
      <c r="C1821" t="s">
        <v>1427</v>
      </c>
      <c r="D1821" t="s">
        <v>1626</v>
      </c>
      <c r="E1821" t="s">
        <v>1860</v>
      </c>
      <c r="F1821" s="4">
        <f>IF(ISBLANK(Sales_Fact[[#This Row],[Quantity]]),MEDIAN(Sales_Fact[Quantity]),Sales_Fact[[#This Row],[Quantity]])</f>
        <v>1</v>
      </c>
      <c r="G1821" s="1">
        <f>IF(ISBLANK(Sales_Fact[[#This Row],[Unit_Price]]),MEDIAN(Sales_Fact[Unit_Price]),Sales_Fact[[#This Row],[Unit_Price]])</f>
        <v>486.39</v>
      </c>
      <c r="H1821" s="2">
        <f>IF(ISBLANK(Sales_Fact[[#This Row],[Discount]]),MEDIAN(Sales_Fact[Discount]),Sales_Fact[[#This Row],[Discount]])</f>
        <v>0.09</v>
      </c>
      <c r="I1821" t="s">
        <v>1868</v>
      </c>
      <c r="J1821" s="1">
        <f>Sales_Fact[[#This Row],[Quantity2]]*Sales_Fact[[#This Row],[Unit_Price3]]*(1-Sales_Fact[[#This Row],[Discount4]])</f>
        <v>442.61489999999998</v>
      </c>
      <c r="K1821" s="1">
        <f>Sales_Fact[[#This Row],[Quantity2]]*Sales_Fact[[#This Row],[Unit_Price3]]</f>
        <v>486.39</v>
      </c>
      <c r="L1821" s="1">
        <f>Sales_Fact[[#This Row],[Gross Amount]]*Sales_Fact[[#This Row],[Discount4]]</f>
        <v>43.775099999999995</v>
      </c>
      <c r="M1821" s="1" t="str">
        <f>IF(Sales_Fact[[#This Row],[Total_Amount5]]&gt;1000,"High Value","Standard")</f>
        <v>Standard</v>
      </c>
      <c r="N1821" s="1" t="str">
        <f>_xlfn.XLOOKUP(D1821,Product_Dim!$A$2:$A$101,Product_Dim!$B$2:$B$101,"Not Found")</f>
        <v>Women's Scarf Set</v>
      </c>
      <c r="O1821" s="1" t="str">
        <f>_xlfn.XLOOKUP(D1821,Product_Dim!$A$2:$A$101,Product_Dim!$C$2:$C$101)</f>
        <v>Clothing</v>
      </c>
      <c r="P1821" s="1">
        <f>_xlfn.XLOOKUP(D1821,Product_Dim!$A$2:$A$101,Product_Dim!$H$2:$H$101)</f>
        <v>174.02</v>
      </c>
      <c r="Q1821" s="1" t="str">
        <f>_xlfn.XLOOKUP(C1821,'Customer_Dim'!$A$2:$A$501,'Customer_Dim'!$I$2:$I$501)</f>
        <v>Gold</v>
      </c>
      <c r="R1821" s="1" t="str">
        <f>_xlfn.XLOOKUP(C1821,'Customer_Dim'!$A$2:$A$501,'Customer_Dim'!$D$2:$D$501)</f>
        <v>Female</v>
      </c>
      <c r="S1821" s="1" t="str">
        <f>_xlfn.XLOOKUP(C1821,'Customer_Dim'!$A$2:$A$501,'Customer_Dim'!$L$2:$L$501)</f>
        <v>Young</v>
      </c>
      <c r="T1821" s="1" t="str">
        <f>_xlfn.XLOOKUP(E1821,Store_Dim!$A$2:$A$21,Store_Dim!$C$2:$C$21)</f>
        <v>North</v>
      </c>
      <c r="U1821" s="1" t="str">
        <f>_xlfn.XLOOKUP(E1821,Store_Dim!$A$2:$A$21,Store_Dim!$E$2:$E$21)</f>
        <v>Outlet</v>
      </c>
      <c r="V1821" s="1">
        <f>Table8[[#This Row],[Cost]]*Table8[[#This Row],[Quantity]]</f>
        <v>174.02</v>
      </c>
      <c r="W1821" s="1">
        <f>Table8[[#This Row],[Total_Amount]]-Table8[[#This Row],[Total Cost]]</f>
        <v>268.59489999999994</v>
      </c>
    </row>
    <row r="1822" spans="1:23" hidden="1" x14ac:dyDescent="0.25">
      <c r="A1822" t="s">
        <v>2030</v>
      </c>
      <c r="B1822" s="3">
        <v>45522</v>
      </c>
      <c r="C1822" t="s">
        <v>1427</v>
      </c>
      <c r="D1822" t="s">
        <v>1713</v>
      </c>
      <c r="E1822" t="s">
        <v>1888</v>
      </c>
      <c r="F1822" s="4">
        <f>IF(ISBLANK(Sales_Fact[[#This Row],[Quantity]]),MEDIAN(Sales_Fact[Quantity]),Sales_Fact[[#This Row],[Quantity]])</f>
        <v>2</v>
      </c>
      <c r="G1822" s="1">
        <f>IF(ISBLANK(Sales_Fact[[#This Row],[Unit_Price]]),MEDIAN(Sales_Fact[Unit_Price]),Sales_Fact[[#This Row],[Unit_Price]])</f>
        <v>603.62</v>
      </c>
      <c r="H1822" s="2">
        <f>IF(ISBLANK(Sales_Fact[[#This Row],[Discount]]),MEDIAN(Sales_Fact[Discount]),Sales_Fact[[#This Row],[Discount]])</f>
        <v>0.18</v>
      </c>
      <c r="I1822" t="s">
        <v>1868</v>
      </c>
      <c r="J1822" s="1">
        <f>Sales_Fact[[#This Row],[Quantity2]]*Sales_Fact[[#This Row],[Unit_Price3]]*(1-Sales_Fact[[#This Row],[Discount4]])</f>
        <v>989.93680000000006</v>
      </c>
      <c r="K1822" s="1">
        <f>Sales_Fact[[#This Row],[Quantity2]]*Sales_Fact[[#This Row],[Unit_Price3]]</f>
        <v>1207.24</v>
      </c>
      <c r="L1822" s="1">
        <f>Sales_Fact[[#This Row],[Gross Amount]]*Sales_Fact[[#This Row],[Discount4]]</f>
        <v>217.3032</v>
      </c>
      <c r="M1822" s="1" t="str">
        <f>IF(Sales_Fact[[#This Row],[Total_Amount5]]&gt;1000,"High Value","Standard")</f>
        <v>Standard</v>
      </c>
      <c r="N1822" s="1" t="str">
        <f>_xlfn.XLOOKUP(D1822,Product_Dim!$A$2:$A$101,Product_Dim!$B$2:$B$101,"Not Found")</f>
        <v>Sports Stopwatch Pro</v>
      </c>
      <c r="O1822" s="1" t="str">
        <f>_xlfn.XLOOKUP(D1822,Product_Dim!$A$2:$A$101,Product_Dim!$C$2:$C$101)</f>
        <v>Sports</v>
      </c>
      <c r="P1822" s="1">
        <f>_xlfn.XLOOKUP(D1822,Product_Dim!$A$2:$A$101,Product_Dim!$H$2:$H$101)</f>
        <v>434.84</v>
      </c>
      <c r="Q1822" s="1" t="str">
        <f>_xlfn.XLOOKUP(C1822,'Customer_Dim'!$A$2:$A$501,'Customer_Dim'!$I$2:$I$501)</f>
        <v>Gold</v>
      </c>
      <c r="R1822" s="1" t="str">
        <f>_xlfn.XLOOKUP(C1822,'Customer_Dim'!$A$2:$A$501,'Customer_Dim'!$D$2:$D$501)</f>
        <v>Female</v>
      </c>
      <c r="S1822" s="1" t="str">
        <f>_xlfn.XLOOKUP(C1822,'Customer_Dim'!$A$2:$A$501,'Customer_Dim'!$L$2:$L$501)</f>
        <v>Young</v>
      </c>
      <c r="T1822" s="1" t="str">
        <f>_xlfn.XLOOKUP(E1822,Store_Dim!$A$2:$A$21,Store_Dim!$C$2:$C$21)</f>
        <v>North</v>
      </c>
      <c r="U1822" s="1" t="str">
        <f>_xlfn.XLOOKUP(E1822,Store_Dim!$A$2:$A$21,Store_Dim!$E$2:$E$21)</f>
        <v>Flagship</v>
      </c>
      <c r="V1822" s="1">
        <f>Table8[[#This Row],[Cost]]*Table8[[#This Row],[Quantity]]</f>
        <v>869.68</v>
      </c>
      <c r="W1822" s="1">
        <f>Table8[[#This Row],[Total_Amount]]-Table8[[#This Row],[Total Cost]]</f>
        <v>120.25680000000011</v>
      </c>
    </row>
    <row r="1823" spans="1:23" hidden="1" x14ac:dyDescent="0.25">
      <c r="A1823" t="s">
        <v>3544</v>
      </c>
      <c r="B1823" s="3">
        <v>45735</v>
      </c>
      <c r="C1823" t="s">
        <v>1429</v>
      </c>
      <c r="D1823" t="s">
        <v>1597</v>
      </c>
      <c r="E1823" t="s">
        <v>1874</v>
      </c>
      <c r="F1823" s="4">
        <f>IF(ISBLANK(Sales_Fact[[#This Row],[Quantity]]),MEDIAN(Sales_Fact[Quantity]),Sales_Fact[[#This Row],[Quantity]])</f>
        <v>3</v>
      </c>
      <c r="G1823" s="1">
        <f>IF(ISBLANK(Sales_Fact[[#This Row],[Unit_Price]]),MEDIAN(Sales_Fact[Unit_Price]),Sales_Fact[[#This Row],[Unit_Price]])</f>
        <v>204.17</v>
      </c>
      <c r="H1823" s="2">
        <f>IF(ISBLANK(Sales_Fact[[#This Row],[Discount]]),MEDIAN(Sales_Fact[Discount]),Sales_Fact[[#This Row],[Discount]])</f>
        <v>0.1</v>
      </c>
      <c r="I1823" t="s">
        <v>1868</v>
      </c>
      <c r="J1823" s="1">
        <f>Sales_Fact[[#This Row],[Quantity2]]*Sales_Fact[[#This Row],[Unit_Price3]]*(1-Sales_Fact[[#This Row],[Discount4]])</f>
        <v>551.25900000000001</v>
      </c>
      <c r="K1823" s="1">
        <f>Sales_Fact[[#This Row],[Quantity2]]*Sales_Fact[[#This Row],[Unit_Price3]]</f>
        <v>612.51</v>
      </c>
      <c r="L1823" s="1">
        <f>Sales_Fact[[#This Row],[Gross Amount]]*Sales_Fact[[#This Row],[Discount4]]</f>
        <v>61.251000000000005</v>
      </c>
      <c r="M1823" s="1" t="str">
        <f>IF(Sales_Fact[[#This Row],[Total_Amount5]]&gt;1000,"High Value","Standard")</f>
        <v>Standard</v>
      </c>
      <c r="N1823" s="1" t="str">
        <f>_xlfn.XLOOKUP(D1823,Product_Dim!$A$2:$A$101,Product_Dim!$B$2:$B$101,"Not Found")</f>
        <v>4K Home Projector</v>
      </c>
      <c r="O1823" s="1" t="str">
        <f>_xlfn.XLOOKUP(D1823,Product_Dim!$A$2:$A$101,Product_Dim!$C$2:$C$101)</f>
        <v>Electronics</v>
      </c>
      <c r="P1823" s="1">
        <f>_xlfn.XLOOKUP(D1823,Product_Dim!$A$2:$A$101,Product_Dim!$H$2:$H$101)</f>
        <v>465.34</v>
      </c>
      <c r="Q1823" s="1" t="str">
        <f>_xlfn.XLOOKUP(C1823,'Customer_Dim'!$A$2:$A$501,'Customer_Dim'!$I$2:$I$501)</f>
        <v>Gold</v>
      </c>
      <c r="R1823" s="1" t="str">
        <f>_xlfn.XLOOKUP(C1823,'Customer_Dim'!$A$2:$A$501,'Customer_Dim'!$D$2:$D$501)</f>
        <v>Male</v>
      </c>
      <c r="S1823" s="1" t="str">
        <f>_xlfn.XLOOKUP(C1823,'Customer_Dim'!$A$2:$A$501,'Customer_Dim'!$L$2:$L$501)</f>
        <v>Middle Age</v>
      </c>
      <c r="T1823" s="1" t="str">
        <f>_xlfn.XLOOKUP(E1823,Store_Dim!$A$2:$A$21,Store_Dim!$C$2:$C$21)</f>
        <v>South</v>
      </c>
      <c r="U1823" s="1" t="str">
        <f>_xlfn.XLOOKUP(E1823,Store_Dim!$A$2:$A$21,Store_Dim!$E$2:$E$21)</f>
        <v>Online</v>
      </c>
      <c r="V1823" s="1">
        <f>Table8[[#This Row],[Cost]]*Table8[[#This Row],[Quantity]]</f>
        <v>1396.02</v>
      </c>
      <c r="W1823" s="1">
        <f>Table8[[#This Row],[Total_Amount]]-Table8[[#This Row],[Total Cost]]</f>
        <v>-844.76099999999997</v>
      </c>
    </row>
    <row r="1824" spans="1:23" x14ac:dyDescent="0.25">
      <c r="A1824" t="s">
        <v>3325</v>
      </c>
      <c r="B1824" s="3">
        <v>45756</v>
      </c>
      <c r="C1824" t="s">
        <v>1432</v>
      </c>
      <c r="D1824" t="s">
        <v>1749</v>
      </c>
      <c r="E1824" t="s">
        <v>1883</v>
      </c>
      <c r="F1824" s="4">
        <f>IF(ISBLANK(Sales_Fact[[#This Row],[Quantity]]),MEDIAN(Sales_Fact[Quantity]),Sales_Fact[[#This Row],[Quantity]])</f>
        <v>1</v>
      </c>
      <c r="G1824" s="21">
        <f>IF(ISBLANK(Sales_Fact[[#This Row],[Unit_Price]]),MEDIAN(Sales_Fact[Unit_Price]),Sales_Fact[[#This Row],[Unit_Price]])</f>
        <v>43.58</v>
      </c>
      <c r="H1824" s="2">
        <f>IF(ISBLANK(Sales_Fact[[#This Row],[Discount]]),MEDIAN(Sales_Fact[Discount]),Sales_Fact[[#This Row],[Discount]])</f>
        <v>0.01</v>
      </c>
      <c r="I1824" t="s">
        <v>1861</v>
      </c>
      <c r="J1824" s="21">
        <f>Sales_Fact[[#This Row],[Quantity2]]*Sales_Fact[[#This Row],[Unit_Price3]]*(1-Sales_Fact[[#This Row],[Discount4]])</f>
        <v>43.144199999999998</v>
      </c>
      <c r="K1824" s="21">
        <f>Sales_Fact[[#This Row],[Quantity2]]*Sales_Fact[[#This Row],[Unit_Price3]]</f>
        <v>43.58</v>
      </c>
      <c r="L1824" s="21">
        <f>Sales_Fact[[#This Row],[Gross Amount]]*Sales_Fact[[#This Row],[Discount4]]</f>
        <v>0.43579999999999997</v>
      </c>
      <c r="M1824" s="1" t="str">
        <f>IF(Sales_Fact[[#This Row],[Total_Amount5]]&gt;1000,"High Value","Standard")</f>
        <v>Standard</v>
      </c>
      <c r="N1824" s="1" t="str">
        <f>_xlfn.XLOOKUP(D1824,Product_Dim!$A$2:$A$101,Product_Dim!$B$2:$B$101,"Not Found")</f>
        <v>Women's Hair Dryer Brush</v>
      </c>
      <c r="O1824" s="1" t="str">
        <f>_xlfn.XLOOKUP(D1824,Product_Dim!$A$2:$A$101,Product_Dim!$C$2:$C$101)</f>
        <v>Beauty</v>
      </c>
      <c r="P1824" s="1">
        <f>_xlfn.XLOOKUP(D1824,Product_Dim!$A$2:$A$101,Product_Dim!$H$2:$H$101)</f>
        <v>340.39</v>
      </c>
      <c r="Q1824" s="1" t="str">
        <f>_xlfn.XLOOKUP(C1824,'Customer_Dim'!$A$2:$A$501,'Customer_Dim'!$I$2:$I$501)</f>
        <v>Silver</v>
      </c>
      <c r="R1824" s="1" t="str">
        <f>_xlfn.XLOOKUP(C1824,'Customer_Dim'!$A$2:$A$501,'Customer_Dim'!$D$2:$D$501)</f>
        <v>Female</v>
      </c>
      <c r="S1824" s="1" t="str">
        <f>_xlfn.XLOOKUP(C1824,'Customer_Dim'!$A$2:$A$501,'Customer_Dim'!$L$2:$L$501)</f>
        <v>Senior</v>
      </c>
      <c r="T1824" s="1" t="str">
        <f>_xlfn.XLOOKUP(E1824,Store_Dim!$A$2:$A$21,Store_Dim!$C$2:$C$21)</f>
        <v>North</v>
      </c>
      <c r="U1824" s="1" t="str">
        <f>_xlfn.XLOOKUP(E1824,Store_Dim!$A$2:$A$21,Store_Dim!$E$2:$E$21)</f>
        <v>Flagship</v>
      </c>
      <c r="V1824" s="21">
        <f>Table8[[#This Row],[Cost]]*Table8[[#This Row],[Quantity]]</f>
        <v>340.39</v>
      </c>
      <c r="W1824" s="21">
        <f>Table8[[#This Row],[Total_Amount]]-Table8[[#This Row],[Total Cost]]</f>
        <v>-297.24579999999997</v>
      </c>
    </row>
    <row r="1825" spans="1:23" x14ac:dyDescent="0.25">
      <c r="A1825" t="s">
        <v>3223</v>
      </c>
      <c r="B1825" s="3">
        <v>45539</v>
      </c>
      <c r="C1825" t="s">
        <v>1432</v>
      </c>
      <c r="D1825" t="s">
        <v>1740</v>
      </c>
      <c r="E1825" t="s">
        <v>1896</v>
      </c>
      <c r="F1825" s="4">
        <f>IF(ISBLANK(Sales_Fact[[#This Row],[Quantity]]),MEDIAN(Sales_Fact[Quantity]),Sales_Fact[[#This Row],[Quantity]])</f>
        <v>3</v>
      </c>
      <c r="G1825" s="21">
        <f>IF(ISBLANK(Sales_Fact[[#This Row],[Unit_Price]]),MEDIAN(Sales_Fact[Unit_Price]),Sales_Fact[[#This Row],[Unit_Price]])</f>
        <v>469.33</v>
      </c>
      <c r="H1825" s="2">
        <f>IF(ISBLANK(Sales_Fact[[#This Row],[Discount]]),MEDIAN(Sales_Fact[Discount]),Sales_Fact[[#This Row],[Discount]])</f>
        <v>0.14000000000000001</v>
      </c>
      <c r="I1825" t="s">
        <v>1861</v>
      </c>
      <c r="J1825" s="21">
        <f>Sales_Fact[[#This Row],[Quantity2]]*Sales_Fact[[#This Row],[Unit_Price3]]*(1-Sales_Fact[[#This Row],[Discount4]])</f>
        <v>1210.8714</v>
      </c>
      <c r="K1825" s="21">
        <f>Sales_Fact[[#This Row],[Quantity2]]*Sales_Fact[[#This Row],[Unit_Price3]]</f>
        <v>1407.99</v>
      </c>
      <c r="L1825" s="21">
        <f>Sales_Fact[[#This Row],[Gross Amount]]*Sales_Fact[[#This Row],[Discount4]]</f>
        <v>197.11860000000001</v>
      </c>
      <c r="M1825" s="1" t="str">
        <f>IF(Sales_Fact[[#This Row],[Total_Amount5]]&gt;1000,"High Value","Standard")</f>
        <v>High Value</v>
      </c>
      <c r="N1825" s="1" t="str">
        <f>_xlfn.XLOOKUP(D1825,Product_Dim!$A$2:$A$101,Product_Dim!$B$2:$B$101,"Not Found")</f>
        <v>Organic Sunscreen Lotion</v>
      </c>
      <c r="O1825" s="1" t="str">
        <f>_xlfn.XLOOKUP(D1825,Product_Dim!$A$2:$A$101,Product_Dim!$C$2:$C$101)</f>
        <v>Beauty</v>
      </c>
      <c r="P1825" s="1">
        <f>_xlfn.XLOOKUP(D1825,Product_Dim!$A$2:$A$101,Product_Dim!$H$2:$H$101)</f>
        <v>266.86</v>
      </c>
      <c r="Q1825" s="1" t="str">
        <f>_xlfn.XLOOKUP(C1825,'Customer_Dim'!$A$2:$A$501,'Customer_Dim'!$I$2:$I$501)</f>
        <v>Silver</v>
      </c>
      <c r="R1825" s="1" t="str">
        <f>_xlfn.XLOOKUP(C1825,'Customer_Dim'!$A$2:$A$501,'Customer_Dim'!$D$2:$D$501)</f>
        <v>Female</v>
      </c>
      <c r="S1825" s="1" t="str">
        <f>_xlfn.XLOOKUP(C1825,'Customer_Dim'!$A$2:$A$501,'Customer_Dim'!$L$2:$L$501)</f>
        <v>Senior</v>
      </c>
      <c r="T1825" s="1" t="str">
        <f>_xlfn.XLOOKUP(E1825,Store_Dim!$A$2:$A$21,Store_Dim!$C$2:$C$21)</f>
        <v>East</v>
      </c>
      <c r="U1825" s="1" t="str">
        <f>_xlfn.XLOOKUP(E1825,Store_Dim!$A$2:$A$21,Store_Dim!$E$2:$E$21)</f>
        <v>Flagship</v>
      </c>
      <c r="V1825" s="21">
        <f>Table8[[#This Row],[Cost]]*Table8[[#This Row],[Quantity]]</f>
        <v>800.58</v>
      </c>
      <c r="W1825" s="21">
        <f>Table8[[#This Row],[Total_Amount]]-Table8[[#This Row],[Total Cost]]</f>
        <v>410.29139999999995</v>
      </c>
    </row>
    <row r="1826" spans="1:23" hidden="1" x14ac:dyDescent="0.25">
      <c r="A1826" t="s">
        <v>2456</v>
      </c>
      <c r="B1826" s="3">
        <v>45348</v>
      </c>
      <c r="C1826" t="s">
        <v>1432</v>
      </c>
      <c r="D1826" t="s">
        <v>1746</v>
      </c>
      <c r="E1826" t="s">
        <v>1860</v>
      </c>
      <c r="F1826" s="4">
        <f>IF(ISBLANK(Sales_Fact[[#This Row],[Quantity]]),MEDIAN(Sales_Fact[Quantity]),Sales_Fact[[#This Row],[Quantity]])</f>
        <v>4</v>
      </c>
      <c r="G1826" s="1">
        <f>IF(ISBLANK(Sales_Fact[[#This Row],[Unit_Price]]),MEDIAN(Sales_Fact[Unit_Price]),Sales_Fact[[#This Row],[Unit_Price]])</f>
        <v>836.23</v>
      </c>
      <c r="H1826" s="2">
        <f>IF(ISBLANK(Sales_Fact[[#This Row],[Discount]]),MEDIAN(Sales_Fact[Discount]),Sales_Fact[[#This Row],[Discount]])</f>
        <v>0.12</v>
      </c>
      <c r="I1826" t="s">
        <v>1861</v>
      </c>
      <c r="J1826" s="1">
        <f>Sales_Fact[[#This Row],[Quantity2]]*Sales_Fact[[#This Row],[Unit_Price3]]*(1-Sales_Fact[[#This Row],[Discount4]])</f>
        <v>2943.5296000000003</v>
      </c>
      <c r="K1826" s="1">
        <f>Sales_Fact[[#This Row],[Quantity2]]*Sales_Fact[[#This Row],[Unit_Price3]]</f>
        <v>3344.92</v>
      </c>
      <c r="L1826" s="1">
        <f>Sales_Fact[[#This Row],[Gross Amount]]*Sales_Fact[[#This Row],[Discount4]]</f>
        <v>401.3904</v>
      </c>
      <c r="M1826" s="1" t="str">
        <f>IF(Sales_Fact[[#This Row],[Total_Amount5]]&gt;1000,"High Value","Standard")</f>
        <v>High Value</v>
      </c>
      <c r="N1826" s="1" t="str">
        <f>_xlfn.XLOOKUP(D1826,Product_Dim!$A$2:$A$101,Product_Dim!$B$2:$B$101,"Not Found")</f>
        <v>Adjustable Dumbbells 20kg</v>
      </c>
      <c r="O1826" s="1" t="str">
        <f>_xlfn.XLOOKUP(D1826,Product_Dim!$A$2:$A$101,Product_Dim!$C$2:$C$101)</f>
        <v>Sports</v>
      </c>
      <c r="P1826" s="1">
        <f>_xlfn.XLOOKUP(D1826,Product_Dim!$A$2:$A$101,Product_Dim!$H$2:$H$101)</f>
        <v>240.63</v>
      </c>
      <c r="Q1826" s="1" t="str">
        <f>_xlfn.XLOOKUP(C1826,'Customer_Dim'!$A$2:$A$501,'Customer_Dim'!$I$2:$I$501)</f>
        <v>Silver</v>
      </c>
      <c r="R1826" s="1" t="str">
        <f>_xlfn.XLOOKUP(C1826,'Customer_Dim'!$A$2:$A$501,'Customer_Dim'!$D$2:$D$501)</f>
        <v>Female</v>
      </c>
      <c r="S1826" s="1" t="str">
        <f>_xlfn.XLOOKUP(C1826,'Customer_Dim'!$A$2:$A$501,'Customer_Dim'!$L$2:$L$501)</f>
        <v>Senior</v>
      </c>
      <c r="T1826" s="1" t="str">
        <f>_xlfn.XLOOKUP(E1826,Store_Dim!$A$2:$A$21,Store_Dim!$C$2:$C$21)</f>
        <v>North</v>
      </c>
      <c r="U1826" s="1" t="str">
        <f>_xlfn.XLOOKUP(E1826,Store_Dim!$A$2:$A$21,Store_Dim!$E$2:$E$21)</f>
        <v>Outlet</v>
      </c>
      <c r="V1826" s="1">
        <f>Table8[[#This Row],[Cost]]*Table8[[#This Row],[Quantity]]</f>
        <v>962.52</v>
      </c>
      <c r="W1826" s="1">
        <f>Table8[[#This Row],[Total_Amount]]-Table8[[#This Row],[Total Cost]]</f>
        <v>1981.0096000000003</v>
      </c>
    </row>
    <row r="1827" spans="1:23" hidden="1" x14ac:dyDescent="0.25">
      <c r="A1827" t="s">
        <v>3786</v>
      </c>
      <c r="B1827" s="3">
        <v>45344</v>
      </c>
      <c r="C1827" t="s">
        <v>1432</v>
      </c>
      <c r="D1827" t="s">
        <v>1773</v>
      </c>
      <c r="E1827" t="s">
        <v>1888</v>
      </c>
      <c r="F1827" s="4">
        <f>IF(ISBLANK(Sales_Fact[[#This Row],[Quantity]]),MEDIAN(Sales_Fact[Quantity]),Sales_Fact[[#This Row],[Quantity]])</f>
        <v>2</v>
      </c>
      <c r="G1827" s="1">
        <f>IF(ISBLANK(Sales_Fact[[#This Row],[Unit_Price]]),MEDIAN(Sales_Fact[Unit_Price]),Sales_Fact[[#This Row],[Unit_Price]])</f>
        <v>661.53</v>
      </c>
      <c r="H1827" s="2">
        <f>IF(ISBLANK(Sales_Fact[[#This Row],[Discount]]),MEDIAN(Sales_Fact[Discount]),Sales_Fact[[#This Row],[Discount]])</f>
        <v>0.2</v>
      </c>
      <c r="I1827" t="s">
        <v>1868</v>
      </c>
      <c r="J1827" s="1">
        <f>Sales_Fact[[#This Row],[Quantity2]]*Sales_Fact[[#This Row],[Unit_Price3]]*(1-Sales_Fact[[#This Row],[Discount4]])</f>
        <v>1058.4480000000001</v>
      </c>
      <c r="K1827" s="1">
        <f>Sales_Fact[[#This Row],[Quantity2]]*Sales_Fact[[#This Row],[Unit_Price3]]</f>
        <v>1323.06</v>
      </c>
      <c r="L1827" s="1">
        <f>Sales_Fact[[#This Row],[Gross Amount]]*Sales_Fact[[#This Row],[Discount4]]</f>
        <v>264.61200000000002</v>
      </c>
      <c r="M1827" s="1" t="str">
        <f>IF(Sales_Fact[[#This Row],[Total_Amount5]]&gt;1000,"High Value","Standard")</f>
        <v>High Value</v>
      </c>
      <c r="N1827" s="1" t="str">
        <f>_xlfn.XLOOKUP(D1827,Product_Dim!$A$2:$A$101,Product_Dim!$B$2:$B$101,"Not Found")</f>
        <v>Bluetooth Car Audio System</v>
      </c>
      <c r="O1827" s="1" t="str">
        <f>_xlfn.XLOOKUP(D1827,Product_Dim!$A$2:$A$101,Product_Dim!$C$2:$C$101)</f>
        <v>Electronics</v>
      </c>
      <c r="P1827" s="1">
        <f>_xlfn.XLOOKUP(D1827,Product_Dim!$A$2:$A$101,Product_Dim!$H$2:$H$101)</f>
        <v>403.71</v>
      </c>
      <c r="Q1827" s="1" t="str">
        <f>_xlfn.XLOOKUP(C1827,'Customer_Dim'!$A$2:$A$501,'Customer_Dim'!$I$2:$I$501)</f>
        <v>Silver</v>
      </c>
      <c r="R1827" s="1" t="str">
        <f>_xlfn.XLOOKUP(C1827,'Customer_Dim'!$A$2:$A$501,'Customer_Dim'!$D$2:$D$501)</f>
        <v>Female</v>
      </c>
      <c r="S1827" s="1" t="str">
        <f>_xlfn.XLOOKUP(C1827,'Customer_Dim'!$A$2:$A$501,'Customer_Dim'!$L$2:$L$501)</f>
        <v>Senior</v>
      </c>
      <c r="T1827" s="1" t="str">
        <f>_xlfn.XLOOKUP(E1827,Store_Dim!$A$2:$A$21,Store_Dim!$C$2:$C$21)</f>
        <v>North</v>
      </c>
      <c r="U1827" s="1" t="str">
        <f>_xlfn.XLOOKUP(E1827,Store_Dim!$A$2:$A$21,Store_Dim!$E$2:$E$21)</f>
        <v>Flagship</v>
      </c>
      <c r="V1827" s="1">
        <f>Table8[[#This Row],[Cost]]*Table8[[#This Row],[Quantity]]</f>
        <v>807.42</v>
      </c>
      <c r="W1827" s="1">
        <f>Table8[[#This Row],[Total_Amount]]-Table8[[#This Row],[Total Cost]]</f>
        <v>251.02800000000013</v>
      </c>
    </row>
    <row r="1828" spans="1:23" hidden="1" x14ac:dyDescent="0.25">
      <c r="A1828" t="s">
        <v>2533</v>
      </c>
      <c r="B1828" s="3">
        <v>45778</v>
      </c>
      <c r="C1828" t="s">
        <v>1432</v>
      </c>
      <c r="D1828" t="s">
        <v>1782</v>
      </c>
      <c r="E1828" t="s">
        <v>1896</v>
      </c>
      <c r="F1828" s="4">
        <f>IF(ISBLANK(Sales_Fact[[#This Row],[Quantity]]),MEDIAN(Sales_Fact[Quantity]),Sales_Fact[[#This Row],[Quantity]])</f>
        <v>3</v>
      </c>
      <c r="G1828" s="1">
        <f>IF(ISBLANK(Sales_Fact[[#This Row],[Unit_Price]]),MEDIAN(Sales_Fact[Unit_Price]),Sales_Fact[[#This Row],[Unit_Price]])</f>
        <v>753.47</v>
      </c>
      <c r="H1828" s="2">
        <f>IF(ISBLANK(Sales_Fact[[#This Row],[Discount]]),MEDIAN(Sales_Fact[Discount]),Sales_Fact[[#This Row],[Discount]])</f>
        <v>0.25</v>
      </c>
      <c r="I1828" t="s">
        <v>1864</v>
      </c>
      <c r="J1828" s="1">
        <f>Sales_Fact[[#This Row],[Quantity2]]*Sales_Fact[[#This Row],[Unit_Price3]]*(1-Sales_Fact[[#This Row],[Discount4]])</f>
        <v>1695.3074999999999</v>
      </c>
      <c r="K1828" s="1">
        <f>Sales_Fact[[#This Row],[Quantity2]]*Sales_Fact[[#This Row],[Unit_Price3]]</f>
        <v>2260.41</v>
      </c>
      <c r="L1828" s="1">
        <f>Sales_Fact[[#This Row],[Gross Amount]]*Sales_Fact[[#This Row],[Discount4]]</f>
        <v>565.10249999999996</v>
      </c>
      <c r="M1828" s="1" t="str">
        <f>IF(Sales_Fact[[#This Row],[Total_Amount5]]&gt;1000,"High Value","Standard")</f>
        <v>High Value</v>
      </c>
      <c r="N1828" s="1" t="str">
        <f>_xlfn.XLOOKUP(D1828,Product_Dim!$A$2:$A$101,Product_Dim!$B$2:$B$101,"Not Found")</f>
        <v>WiFi Mesh Router</v>
      </c>
      <c r="O1828" s="1" t="str">
        <f>_xlfn.XLOOKUP(D1828,Product_Dim!$A$2:$A$101,Product_Dim!$C$2:$C$101)</f>
        <v>Electronics</v>
      </c>
      <c r="P1828" s="1">
        <f>_xlfn.XLOOKUP(D1828,Product_Dim!$A$2:$A$101,Product_Dim!$H$2:$H$101)</f>
        <v>480.9</v>
      </c>
      <c r="Q1828" s="1" t="str">
        <f>_xlfn.XLOOKUP(C1828,'Customer_Dim'!$A$2:$A$501,'Customer_Dim'!$I$2:$I$501)</f>
        <v>Silver</v>
      </c>
      <c r="R1828" s="1" t="str">
        <f>_xlfn.XLOOKUP(C1828,'Customer_Dim'!$A$2:$A$501,'Customer_Dim'!$D$2:$D$501)</f>
        <v>Female</v>
      </c>
      <c r="S1828" s="1" t="str">
        <f>_xlfn.XLOOKUP(C1828,'Customer_Dim'!$A$2:$A$501,'Customer_Dim'!$L$2:$L$501)</f>
        <v>Senior</v>
      </c>
      <c r="T1828" s="1" t="str">
        <f>_xlfn.XLOOKUP(E1828,Store_Dim!$A$2:$A$21,Store_Dim!$C$2:$C$21)</f>
        <v>East</v>
      </c>
      <c r="U1828" s="1" t="str">
        <f>_xlfn.XLOOKUP(E1828,Store_Dim!$A$2:$A$21,Store_Dim!$E$2:$E$21)</f>
        <v>Flagship</v>
      </c>
      <c r="V1828" s="1">
        <f>Table8[[#This Row],[Cost]]*Table8[[#This Row],[Quantity]]</f>
        <v>1442.6999999999998</v>
      </c>
      <c r="W1828" s="1">
        <f>Table8[[#This Row],[Total_Amount]]-Table8[[#This Row],[Total Cost]]</f>
        <v>252.60750000000007</v>
      </c>
    </row>
    <row r="1829" spans="1:23" hidden="1" x14ac:dyDescent="0.25">
      <c r="A1829" t="s">
        <v>2067</v>
      </c>
      <c r="B1829" s="3">
        <v>45710</v>
      </c>
      <c r="C1829" t="s">
        <v>1435</v>
      </c>
      <c r="D1829" t="s">
        <v>1650</v>
      </c>
      <c r="E1829" t="s">
        <v>1896</v>
      </c>
      <c r="F1829" s="4">
        <f>IF(ISBLANK(Sales_Fact[[#This Row],[Quantity]]),MEDIAN(Sales_Fact[Quantity]),Sales_Fact[[#This Row],[Quantity]])</f>
        <v>3</v>
      </c>
      <c r="G1829" s="1">
        <f>IF(ISBLANK(Sales_Fact[[#This Row],[Unit_Price]]),MEDIAN(Sales_Fact[Unit_Price]),Sales_Fact[[#This Row],[Unit_Price]])</f>
        <v>713.95</v>
      </c>
      <c r="H1829" s="2">
        <f>IF(ISBLANK(Sales_Fact[[#This Row],[Discount]]),MEDIAN(Sales_Fact[Discount]),Sales_Fact[[#This Row],[Discount]])</f>
        <v>0</v>
      </c>
      <c r="I1829" t="s">
        <v>1864</v>
      </c>
      <c r="J1829" s="1">
        <f>Sales_Fact[[#This Row],[Quantity2]]*Sales_Fact[[#This Row],[Unit_Price3]]*(1-Sales_Fact[[#This Row],[Discount4]])</f>
        <v>2141.8500000000004</v>
      </c>
      <c r="K1829" s="1">
        <f>Sales_Fact[[#This Row],[Quantity2]]*Sales_Fact[[#This Row],[Unit_Price3]]</f>
        <v>2141.8500000000004</v>
      </c>
      <c r="L1829" s="1">
        <f>Sales_Fact[[#This Row],[Gross Amount]]*Sales_Fact[[#This Row],[Discount4]]</f>
        <v>0</v>
      </c>
      <c r="M1829" s="1" t="str">
        <f>IF(Sales_Fact[[#This Row],[Total_Amount5]]&gt;1000,"High Value","Standard")</f>
        <v>High Value</v>
      </c>
      <c r="N1829" s="1" t="str">
        <f>_xlfn.XLOOKUP(D1829,Product_Dim!$A$2:$A$101,Product_Dim!$B$2:$B$101,"Not Found")</f>
        <v>Modern Wall Clock</v>
      </c>
      <c r="O1829" s="1" t="str">
        <f>_xlfn.XLOOKUP(D1829,Product_Dim!$A$2:$A$101,Product_Dim!$C$2:$C$101)</f>
        <v>Home</v>
      </c>
      <c r="P1829" s="1">
        <f>_xlfn.XLOOKUP(D1829,Product_Dim!$A$2:$A$101,Product_Dim!$H$2:$H$101)</f>
        <v>179.77</v>
      </c>
      <c r="Q1829" s="1" t="str">
        <f>_xlfn.XLOOKUP(C1829,'Customer_Dim'!$A$2:$A$501,'Customer_Dim'!$I$2:$I$501)</f>
        <v>Silver</v>
      </c>
      <c r="R1829" s="1" t="str">
        <f>_xlfn.XLOOKUP(C1829,'Customer_Dim'!$A$2:$A$501,'Customer_Dim'!$D$2:$D$501)</f>
        <v>Female</v>
      </c>
      <c r="S1829" s="1" t="str">
        <f>_xlfn.XLOOKUP(C1829,'Customer_Dim'!$A$2:$A$501,'Customer_Dim'!$L$2:$L$501)</f>
        <v>Middle Age</v>
      </c>
      <c r="T1829" s="1" t="str">
        <f>_xlfn.XLOOKUP(E1829,Store_Dim!$A$2:$A$21,Store_Dim!$C$2:$C$21)</f>
        <v>East</v>
      </c>
      <c r="U1829" s="1" t="str">
        <f>_xlfn.XLOOKUP(E1829,Store_Dim!$A$2:$A$21,Store_Dim!$E$2:$E$21)</f>
        <v>Flagship</v>
      </c>
      <c r="V1829" s="1">
        <f>Table8[[#This Row],[Cost]]*Table8[[#This Row],[Quantity]]</f>
        <v>539.31000000000006</v>
      </c>
      <c r="W1829" s="1">
        <f>Table8[[#This Row],[Total_Amount]]-Table8[[#This Row],[Total Cost]]</f>
        <v>1602.5400000000004</v>
      </c>
    </row>
    <row r="1830" spans="1:23" hidden="1" x14ac:dyDescent="0.25">
      <c r="A1830" t="s">
        <v>3374</v>
      </c>
      <c r="B1830" s="3">
        <v>45664</v>
      </c>
      <c r="C1830" t="s">
        <v>1435</v>
      </c>
      <c r="D1830" t="s">
        <v>1617</v>
      </c>
      <c r="E1830" t="s">
        <v>1881</v>
      </c>
      <c r="F1830" s="4">
        <f>IF(ISBLANK(Sales_Fact[[#This Row],[Quantity]]),MEDIAN(Sales_Fact[Quantity]),Sales_Fact[[#This Row],[Quantity]])</f>
        <v>3</v>
      </c>
      <c r="G1830" s="1">
        <f>IF(ISBLANK(Sales_Fact[[#This Row],[Unit_Price]]),MEDIAN(Sales_Fact[Unit_Price]),Sales_Fact[[#This Row],[Unit_Price]])</f>
        <v>596</v>
      </c>
      <c r="H1830" s="2">
        <f>IF(ISBLANK(Sales_Fact[[#This Row],[Discount]]),MEDIAN(Sales_Fact[Discount]),Sales_Fact[[#This Row],[Discount]])</f>
        <v>0.28000000000000003</v>
      </c>
      <c r="I1830" t="s">
        <v>1868</v>
      </c>
      <c r="J1830" s="1">
        <f>Sales_Fact[[#This Row],[Quantity2]]*Sales_Fact[[#This Row],[Unit_Price3]]*(1-Sales_Fact[[#This Row],[Discount4]])</f>
        <v>1287.3599999999999</v>
      </c>
      <c r="K1830" s="1">
        <f>Sales_Fact[[#This Row],[Quantity2]]*Sales_Fact[[#This Row],[Unit_Price3]]</f>
        <v>1788</v>
      </c>
      <c r="L1830" s="1">
        <f>Sales_Fact[[#This Row],[Gross Amount]]*Sales_Fact[[#This Row],[Discount4]]</f>
        <v>500.64000000000004</v>
      </c>
      <c r="M1830" s="1" t="str">
        <f>IF(Sales_Fact[[#This Row],[Total_Amount5]]&gt;1000,"High Value","Standard")</f>
        <v>High Value</v>
      </c>
      <c r="N1830" s="1" t="str">
        <f>_xlfn.XLOOKUP(D1830,Product_Dim!$A$2:$A$101,Product_Dim!$B$2:$B$101,"Not Found")</f>
        <v>Carbon Fiber Tennis Racket</v>
      </c>
      <c r="O1830" s="1" t="str">
        <f>_xlfn.XLOOKUP(D1830,Product_Dim!$A$2:$A$101,Product_Dim!$C$2:$C$101)</f>
        <v>Sports</v>
      </c>
      <c r="P1830" s="1">
        <f>_xlfn.XLOOKUP(D1830,Product_Dim!$A$2:$A$101,Product_Dim!$H$2:$H$101)</f>
        <v>484.62</v>
      </c>
      <c r="Q1830" s="1" t="str">
        <f>_xlfn.XLOOKUP(C1830,'Customer_Dim'!$A$2:$A$501,'Customer_Dim'!$I$2:$I$501)</f>
        <v>Silver</v>
      </c>
      <c r="R1830" s="1" t="str">
        <f>_xlfn.XLOOKUP(C1830,'Customer_Dim'!$A$2:$A$501,'Customer_Dim'!$D$2:$D$501)</f>
        <v>Female</v>
      </c>
      <c r="S1830" s="1" t="str">
        <f>_xlfn.XLOOKUP(C1830,'Customer_Dim'!$A$2:$A$501,'Customer_Dim'!$L$2:$L$501)</f>
        <v>Middle Age</v>
      </c>
      <c r="T1830" s="1" t="str">
        <f>_xlfn.XLOOKUP(E1830,Store_Dim!$A$2:$A$21,Store_Dim!$C$2:$C$21)</f>
        <v>South</v>
      </c>
      <c r="U1830" s="1" t="str">
        <f>_xlfn.XLOOKUP(E1830,Store_Dim!$A$2:$A$21,Store_Dim!$E$2:$E$21)</f>
        <v>Outlet</v>
      </c>
      <c r="V1830" s="1">
        <f>Table8[[#This Row],[Cost]]*Table8[[#This Row],[Quantity]]</f>
        <v>1453.8600000000001</v>
      </c>
      <c r="W1830" s="1">
        <f>Table8[[#This Row],[Total_Amount]]-Table8[[#This Row],[Total Cost]]</f>
        <v>-166.50000000000023</v>
      </c>
    </row>
    <row r="1831" spans="1:23" hidden="1" x14ac:dyDescent="0.25">
      <c r="A1831" t="s">
        <v>3260</v>
      </c>
      <c r="B1831" s="3">
        <v>45499</v>
      </c>
      <c r="C1831" t="s">
        <v>1435</v>
      </c>
      <c r="D1831" t="s">
        <v>1561</v>
      </c>
      <c r="E1831" t="s">
        <v>1890</v>
      </c>
      <c r="F1831" s="4">
        <f>IF(ISBLANK(Sales_Fact[[#This Row],[Quantity]]),MEDIAN(Sales_Fact[Quantity]),Sales_Fact[[#This Row],[Quantity]])</f>
        <v>2</v>
      </c>
      <c r="G1831" s="1">
        <f>IF(ISBLANK(Sales_Fact[[#This Row],[Unit_Price]]),MEDIAN(Sales_Fact[Unit_Price]),Sales_Fact[[#This Row],[Unit_Price]])</f>
        <v>169.46</v>
      </c>
      <c r="H1831" s="2">
        <f>IF(ISBLANK(Sales_Fact[[#This Row],[Discount]]),MEDIAN(Sales_Fact[Discount]),Sales_Fact[[#This Row],[Discount]])</f>
        <v>0.03</v>
      </c>
      <c r="I1831" t="s">
        <v>1864</v>
      </c>
      <c r="J1831" s="1">
        <f>Sales_Fact[[#This Row],[Quantity2]]*Sales_Fact[[#This Row],[Unit_Price3]]*(1-Sales_Fact[[#This Row],[Discount4]])</f>
        <v>328.75240000000002</v>
      </c>
      <c r="K1831" s="1">
        <f>Sales_Fact[[#This Row],[Quantity2]]*Sales_Fact[[#This Row],[Unit_Price3]]</f>
        <v>338.92</v>
      </c>
      <c r="L1831" s="1">
        <f>Sales_Fact[[#This Row],[Gross Amount]]*Sales_Fact[[#This Row],[Discount4]]</f>
        <v>10.1676</v>
      </c>
      <c r="M1831" s="1" t="str">
        <f>IF(Sales_Fact[[#This Row],[Total_Amount5]]&gt;1000,"High Value","Standard")</f>
        <v>Standard</v>
      </c>
      <c r="N1831" s="1" t="str">
        <f>_xlfn.XLOOKUP(D1831,Product_Dim!$A$2:$A$101,Product_Dim!$B$2:$B$101,"Not Found")</f>
        <v>Women's Yoga Pants</v>
      </c>
      <c r="O1831" s="1" t="str">
        <f>_xlfn.XLOOKUP(D1831,Product_Dim!$A$2:$A$101,Product_Dim!$C$2:$C$101)</f>
        <v>Clothing</v>
      </c>
      <c r="P1831" s="1">
        <f>_xlfn.XLOOKUP(D1831,Product_Dim!$A$2:$A$101,Product_Dim!$H$2:$H$101)</f>
        <v>306.45999999999998</v>
      </c>
      <c r="Q1831" s="1" t="str">
        <f>_xlfn.XLOOKUP(C1831,'Customer_Dim'!$A$2:$A$501,'Customer_Dim'!$I$2:$I$501)</f>
        <v>Silver</v>
      </c>
      <c r="R1831" s="1" t="str">
        <f>_xlfn.XLOOKUP(C1831,'Customer_Dim'!$A$2:$A$501,'Customer_Dim'!$D$2:$D$501)</f>
        <v>Female</v>
      </c>
      <c r="S1831" s="1" t="str">
        <f>_xlfn.XLOOKUP(C1831,'Customer_Dim'!$A$2:$A$501,'Customer_Dim'!$L$2:$L$501)</f>
        <v>Middle Age</v>
      </c>
      <c r="T1831" s="1" t="str">
        <f>_xlfn.XLOOKUP(E1831,Store_Dim!$A$2:$A$21,Store_Dim!$C$2:$C$21)</f>
        <v>South</v>
      </c>
      <c r="U1831" s="1" t="str">
        <f>_xlfn.XLOOKUP(E1831,Store_Dim!$A$2:$A$21,Store_Dim!$E$2:$E$21)</f>
        <v>Flagship</v>
      </c>
      <c r="V1831" s="1">
        <f>Table8[[#This Row],[Cost]]*Table8[[#This Row],[Quantity]]</f>
        <v>612.91999999999996</v>
      </c>
      <c r="W1831" s="1">
        <f>Table8[[#This Row],[Total_Amount]]-Table8[[#This Row],[Total Cost]]</f>
        <v>-284.16759999999994</v>
      </c>
    </row>
    <row r="1832" spans="1:23" hidden="1" x14ac:dyDescent="0.25">
      <c r="A1832" t="s">
        <v>3375</v>
      </c>
      <c r="B1832" s="3">
        <v>45645</v>
      </c>
      <c r="C1832" t="s">
        <v>1435</v>
      </c>
      <c r="D1832" t="s">
        <v>1716</v>
      </c>
      <c r="E1832" t="s">
        <v>1872</v>
      </c>
      <c r="F1832" s="4">
        <f>IF(ISBLANK(Sales_Fact[[#This Row],[Quantity]]),MEDIAN(Sales_Fact[Quantity]),Sales_Fact[[#This Row],[Quantity]])</f>
        <v>4</v>
      </c>
      <c r="G1832" s="1">
        <f>IF(ISBLANK(Sales_Fact[[#This Row],[Unit_Price]]),MEDIAN(Sales_Fact[Unit_Price]),Sales_Fact[[#This Row],[Unit_Price]])</f>
        <v>611.91999999999996</v>
      </c>
      <c r="H1832" s="2">
        <f>IF(ISBLANK(Sales_Fact[[#This Row],[Discount]]),MEDIAN(Sales_Fact[Discount]),Sales_Fact[[#This Row],[Discount]])</f>
        <v>0.2</v>
      </c>
      <c r="I1832" t="s">
        <v>1864</v>
      </c>
      <c r="J1832" s="1">
        <f>Sales_Fact[[#This Row],[Quantity2]]*Sales_Fact[[#This Row],[Unit_Price3]]*(1-Sales_Fact[[#This Row],[Discount4]])</f>
        <v>1958.144</v>
      </c>
      <c r="K1832" s="1">
        <f>Sales_Fact[[#This Row],[Quantity2]]*Sales_Fact[[#This Row],[Unit_Price3]]</f>
        <v>2447.6799999999998</v>
      </c>
      <c r="L1832" s="1">
        <f>Sales_Fact[[#This Row],[Gross Amount]]*Sales_Fact[[#This Row],[Discount4]]</f>
        <v>489.536</v>
      </c>
      <c r="M1832" s="1" t="str">
        <f>IF(Sales_Fact[[#This Row],[Total_Amount5]]&gt;1000,"High Value","Standard")</f>
        <v>High Value</v>
      </c>
      <c r="N1832" s="1" t="str">
        <f>_xlfn.XLOOKUP(D1832,Product_Dim!$A$2:$A$101,Product_Dim!$B$2:$B$101,"Not Found")</f>
        <v>Ceramic Plant Pot</v>
      </c>
      <c r="O1832" s="1" t="str">
        <f>_xlfn.XLOOKUP(D1832,Product_Dim!$A$2:$A$101,Product_Dim!$C$2:$C$101)</f>
        <v>Home</v>
      </c>
      <c r="P1832" s="1">
        <f>_xlfn.XLOOKUP(D1832,Product_Dim!$A$2:$A$101,Product_Dim!$H$2:$H$101)</f>
        <v>81.75</v>
      </c>
      <c r="Q1832" s="1" t="str">
        <f>_xlfn.XLOOKUP(C1832,'Customer_Dim'!$A$2:$A$501,'Customer_Dim'!$I$2:$I$501)</f>
        <v>Silver</v>
      </c>
      <c r="R1832" s="1" t="str">
        <f>_xlfn.XLOOKUP(C1832,'Customer_Dim'!$A$2:$A$501,'Customer_Dim'!$D$2:$D$501)</f>
        <v>Female</v>
      </c>
      <c r="S1832" s="1" t="str">
        <f>_xlfn.XLOOKUP(C1832,'Customer_Dim'!$A$2:$A$501,'Customer_Dim'!$L$2:$L$501)</f>
        <v>Middle Age</v>
      </c>
      <c r="T1832" s="1" t="str">
        <f>_xlfn.XLOOKUP(E1832,Store_Dim!$A$2:$A$21,Store_Dim!$C$2:$C$21)</f>
        <v>South</v>
      </c>
      <c r="U1832" s="1" t="str">
        <f>_xlfn.XLOOKUP(E1832,Store_Dim!$A$2:$A$21,Store_Dim!$E$2:$E$21)</f>
        <v>Online</v>
      </c>
      <c r="V1832" s="1">
        <f>Table8[[#This Row],[Cost]]*Table8[[#This Row],[Quantity]]</f>
        <v>327</v>
      </c>
      <c r="W1832" s="1">
        <f>Table8[[#This Row],[Total_Amount]]-Table8[[#This Row],[Total Cost]]</f>
        <v>1631.144</v>
      </c>
    </row>
    <row r="1833" spans="1:23" hidden="1" x14ac:dyDescent="0.25">
      <c r="A1833" t="s">
        <v>2515</v>
      </c>
      <c r="B1833" s="3">
        <v>45433</v>
      </c>
      <c r="C1833" t="s">
        <v>1435</v>
      </c>
      <c r="D1833" t="s">
        <v>1773</v>
      </c>
      <c r="E1833" t="s">
        <v>1913</v>
      </c>
      <c r="F1833" s="4">
        <f>IF(ISBLANK(Sales_Fact[[#This Row],[Quantity]]),MEDIAN(Sales_Fact[Quantity]),Sales_Fact[[#This Row],[Quantity]])</f>
        <v>2</v>
      </c>
      <c r="G1833" s="1">
        <f>IF(ISBLANK(Sales_Fact[[#This Row],[Unit_Price]]),MEDIAN(Sales_Fact[Unit_Price]),Sales_Fact[[#This Row],[Unit_Price]])</f>
        <v>25.3</v>
      </c>
      <c r="H1833" s="2">
        <f>IF(ISBLANK(Sales_Fact[[#This Row],[Discount]]),MEDIAN(Sales_Fact[Discount]),Sales_Fact[[#This Row],[Discount]])</f>
        <v>0.21</v>
      </c>
      <c r="I1833" t="s">
        <v>1861</v>
      </c>
      <c r="J1833" s="1">
        <f>Sales_Fact[[#This Row],[Quantity2]]*Sales_Fact[[#This Row],[Unit_Price3]]*(1-Sales_Fact[[#This Row],[Discount4]])</f>
        <v>39.974000000000004</v>
      </c>
      <c r="K1833" s="1">
        <f>Sales_Fact[[#This Row],[Quantity2]]*Sales_Fact[[#This Row],[Unit_Price3]]</f>
        <v>50.6</v>
      </c>
      <c r="L1833" s="1">
        <f>Sales_Fact[[#This Row],[Gross Amount]]*Sales_Fact[[#This Row],[Discount4]]</f>
        <v>10.625999999999999</v>
      </c>
      <c r="M1833" s="1" t="str">
        <f>IF(Sales_Fact[[#This Row],[Total_Amount5]]&gt;1000,"High Value","Standard")</f>
        <v>Standard</v>
      </c>
      <c r="N1833" s="1" t="str">
        <f>_xlfn.XLOOKUP(D1833,Product_Dim!$A$2:$A$101,Product_Dim!$B$2:$B$101,"Not Found")</f>
        <v>Bluetooth Car Audio System</v>
      </c>
      <c r="O1833" s="1" t="str">
        <f>_xlfn.XLOOKUP(D1833,Product_Dim!$A$2:$A$101,Product_Dim!$C$2:$C$101)</f>
        <v>Electronics</v>
      </c>
      <c r="P1833" s="1">
        <f>_xlfn.XLOOKUP(D1833,Product_Dim!$A$2:$A$101,Product_Dim!$H$2:$H$101)</f>
        <v>403.71</v>
      </c>
      <c r="Q1833" s="1" t="str">
        <f>_xlfn.XLOOKUP(C1833,'Customer_Dim'!$A$2:$A$501,'Customer_Dim'!$I$2:$I$501)</f>
        <v>Silver</v>
      </c>
      <c r="R1833" s="1" t="str">
        <f>_xlfn.XLOOKUP(C1833,'Customer_Dim'!$A$2:$A$501,'Customer_Dim'!$D$2:$D$501)</f>
        <v>Female</v>
      </c>
      <c r="S1833" s="1" t="str">
        <f>_xlfn.XLOOKUP(C1833,'Customer_Dim'!$A$2:$A$501,'Customer_Dim'!$L$2:$L$501)</f>
        <v>Middle Age</v>
      </c>
      <c r="T1833" s="1" t="str">
        <f>_xlfn.XLOOKUP(E1833,Store_Dim!$A$2:$A$21,Store_Dim!$C$2:$C$21)</f>
        <v>North</v>
      </c>
      <c r="U1833" s="1" t="str">
        <f>_xlfn.XLOOKUP(E1833,Store_Dim!$A$2:$A$21,Store_Dim!$E$2:$E$21)</f>
        <v>Online</v>
      </c>
      <c r="V1833" s="1">
        <f>Table8[[#This Row],[Cost]]*Table8[[#This Row],[Quantity]]</f>
        <v>807.42</v>
      </c>
      <c r="W1833" s="1">
        <f>Table8[[#This Row],[Total_Amount]]-Table8[[#This Row],[Total Cost]]</f>
        <v>-767.44599999999991</v>
      </c>
    </row>
    <row r="1834" spans="1:23" hidden="1" x14ac:dyDescent="0.25">
      <c r="A1834" t="s">
        <v>2678</v>
      </c>
      <c r="B1834" s="3">
        <v>45875</v>
      </c>
      <c r="C1834" t="s">
        <v>1435</v>
      </c>
      <c r="D1834" t="s">
        <v>1797</v>
      </c>
      <c r="E1834" t="s">
        <v>1901</v>
      </c>
      <c r="F1834" s="4">
        <f>IF(ISBLANK(Sales_Fact[[#This Row],[Quantity]]),MEDIAN(Sales_Fact[Quantity]),Sales_Fact[[#This Row],[Quantity]])</f>
        <v>4</v>
      </c>
      <c r="G1834" s="1">
        <f>IF(ISBLANK(Sales_Fact[[#This Row],[Unit_Price]]),MEDIAN(Sales_Fact[Unit_Price]),Sales_Fact[[#This Row],[Unit_Price]])</f>
        <v>166.93</v>
      </c>
      <c r="H1834" s="2">
        <f>IF(ISBLANK(Sales_Fact[[#This Row],[Discount]]),MEDIAN(Sales_Fact[Discount]),Sales_Fact[[#This Row],[Discount]])</f>
        <v>0.02</v>
      </c>
      <c r="I1834" t="s">
        <v>1861</v>
      </c>
      <c r="J1834" s="1">
        <f>Sales_Fact[[#This Row],[Quantity2]]*Sales_Fact[[#This Row],[Unit_Price3]]*(1-Sales_Fact[[#This Row],[Discount4]])</f>
        <v>654.36559999999997</v>
      </c>
      <c r="K1834" s="1">
        <f>Sales_Fact[[#This Row],[Quantity2]]*Sales_Fact[[#This Row],[Unit_Price3]]</f>
        <v>667.72</v>
      </c>
      <c r="L1834" s="1">
        <f>Sales_Fact[[#This Row],[Gross Amount]]*Sales_Fact[[#This Row],[Discount4]]</f>
        <v>13.3544</v>
      </c>
      <c r="M1834" s="1" t="str">
        <f>IF(Sales_Fact[[#This Row],[Total_Amount5]]&gt;1000,"High Value","Standard")</f>
        <v>Standard</v>
      </c>
      <c r="N1834" s="1" t="str">
        <f>_xlfn.XLOOKUP(D1834,Product_Dim!$A$2:$A$101,Product_Dim!$B$2:$B$101,"Not Found")</f>
        <v>Fitness Resistance Bands</v>
      </c>
      <c r="O1834" s="1" t="str">
        <f>_xlfn.XLOOKUP(D1834,Product_Dim!$A$2:$A$101,Product_Dim!$C$2:$C$101)</f>
        <v>Sports</v>
      </c>
      <c r="P1834" s="1">
        <f>_xlfn.XLOOKUP(D1834,Product_Dim!$A$2:$A$101,Product_Dim!$H$2:$H$101)</f>
        <v>152.91999999999999</v>
      </c>
      <c r="Q1834" s="1" t="str">
        <f>_xlfn.XLOOKUP(C1834,'Customer_Dim'!$A$2:$A$501,'Customer_Dim'!$I$2:$I$501)</f>
        <v>Silver</v>
      </c>
      <c r="R1834" s="1" t="str">
        <f>_xlfn.XLOOKUP(C1834,'Customer_Dim'!$A$2:$A$501,'Customer_Dim'!$D$2:$D$501)</f>
        <v>Female</v>
      </c>
      <c r="S1834" s="1" t="str">
        <f>_xlfn.XLOOKUP(C1834,'Customer_Dim'!$A$2:$A$501,'Customer_Dim'!$L$2:$L$501)</f>
        <v>Middle Age</v>
      </c>
      <c r="T1834" s="1" t="str">
        <f>_xlfn.XLOOKUP(E1834,Store_Dim!$A$2:$A$21,Store_Dim!$C$2:$C$21)</f>
        <v>East</v>
      </c>
      <c r="U1834" s="1" t="str">
        <f>_xlfn.XLOOKUP(E1834,Store_Dim!$A$2:$A$21,Store_Dim!$E$2:$E$21)</f>
        <v>Online</v>
      </c>
      <c r="V1834" s="1">
        <f>Table8[[#This Row],[Cost]]*Table8[[#This Row],[Quantity]]</f>
        <v>611.67999999999995</v>
      </c>
      <c r="W1834" s="1">
        <f>Table8[[#This Row],[Total_Amount]]-Table8[[#This Row],[Total Cost]]</f>
        <v>42.685600000000022</v>
      </c>
    </row>
    <row r="1835" spans="1:23" hidden="1" x14ac:dyDescent="0.25">
      <c r="A1835" t="s">
        <v>3288</v>
      </c>
      <c r="B1835" s="3">
        <v>45649</v>
      </c>
      <c r="C1835" t="s">
        <v>1435</v>
      </c>
      <c r="D1835" t="s">
        <v>1791</v>
      </c>
      <c r="E1835" t="s">
        <v>1888</v>
      </c>
      <c r="F1835" s="4">
        <f>IF(ISBLANK(Sales_Fact[[#This Row],[Quantity]]),MEDIAN(Sales_Fact[Quantity]),Sales_Fact[[#This Row],[Quantity]])</f>
        <v>4</v>
      </c>
      <c r="G1835" s="1">
        <f>IF(ISBLANK(Sales_Fact[[#This Row],[Unit_Price]]),MEDIAN(Sales_Fact[Unit_Price]),Sales_Fact[[#This Row],[Unit_Price]])</f>
        <v>861.55</v>
      </c>
      <c r="H1835" s="2">
        <f>IF(ISBLANK(Sales_Fact[[#This Row],[Discount]]),MEDIAN(Sales_Fact[Discount]),Sales_Fact[[#This Row],[Discount]])</f>
        <v>0.12</v>
      </c>
      <c r="I1835" t="s">
        <v>1864</v>
      </c>
      <c r="J1835" s="1">
        <f>Sales_Fact[[#This Row],[Quantity2]]*Sales_Fact[[#This Row],[Unit_Price3]]*(1-Sales_Fact[[#This Row],[Discount4]])</f>
        <v>3032.6559999999999</v>
      </c>
      <c r="K1835" s="1">
        <f>Sales_Fact[[#This Row],[Quantity2]]*Sales_Fact[[#This Row],[Unit_Price3]]</f>
        <v>3446.2</v>
      </c>
      <c r="L1835" s="1">
        <f>Sales_Fact[[#This Row],[Gross Amount]]*Sales_Fact[[#This Row],[Discount4]]</f>
        <v>413.54399999999998</v>
      </c>
      <c r="M1835" s="1" t="str">
        <f>IF(Sales_Fact[[#This Row],[Total_Amount5]]&gt;1000,"High Value","Standard")</f>
        <v>High Value</v>
      </c>
      <c r="N1835" s="1" t="str">
        <f>_xlfn.XLOOKUP(D1835,Product_Dim!$A$2:$A$101,Product_Dim!$B$2:$B$101,"Not Found")</f>
        <v>Wall-Mounted Spice Rack</v>
      </c>
      <c r="O1835" s="1" t="str">
        <f>_xlfn.XLOOKUP(D1835,Product_Dim!$A$2:$A$101,Product_Dim!$C$2:$C$101)</f>
        <v>Home</v>
      </c>
      <c r="P1835" s="1">
        <f>_xlfn.XLOOKUP(D1835,Product_Dim!$A$2:$A$101,Product_Dim!$H$2:$H$101)</f>
        <v>143.43</v>
      </c>
      <c r="Q1835" s="1" t="str">
        <f>_xlfn.XLOOKUP(C1835,'Customer_Dim'!$A$2:$A$501,'Customer_Dim'!$I$2:$I$501)</f>
        <v>Silver</v>
      </c>
      <c r="R1835" s="1" t="str">
        <f>_xlfn.XLOOKUP(C1835,'Customer_Dim'!$A$2:$A$501,'Customer_Dim'!$D$2:$D$501)</f>
        <v>Female</v>
      </c>
      <c r="S1835" s="1" t="str">
        <f>_xlfn.XLOOKUP(C1835,'Customer_Dim'!$A$2:$A$501,'Customer_Dim'!$L$2:$L$501)</f>
        <v>Middle Age</v>
      </c>
      <c r="T1835" s="1" t="str">
        <f>_xlfn.XLOOKUP(E1835,Store_Dim!$A$2:$A$21,Store_Dim!$C$2:$C$21)</f>
        <v>North</v>
      </c>
      <c r="U1835" s="1" t="str">
        <f>_xlfn.XLOOKUP(E1835,Store_Dim!$A$2:$A$21,Store_Dim!$E$2:$E$21)</f>
        <v>Flagship</v>
      </c>
      <c r="V1835" s="1">
        <f>Table8[[#This Row],[Cost]]*Table8[[#This Row],[Quantity]]</f>
        <v>573.72</v>
      </c>
      <c r="W1835" s="1">
        <f>Table8[[#This Row],[Total_Amount]]-Table8[[#This Row],[Total Cost]]</f>
        <v>2458.9359999999997</v>
      </c>
    </row>
    <row r="1836" spans="1:23" hidden="1" x14ac:dyDescent="0.25">
      <c r="A1836" t="s">
        <v>3589</v>
      </c>
      <c r="B1836" s="3">
        <v>45819</v>
      </c>
      <c r="C1836" t="s">
        <v>1435</v>
      </c>
      <c r="D1836" t="s">
        <v>1824</v>
      </c>
      <c r="E1836" t="s">
        <v>1892</v>
      </c>
      <c r="F1836" s="4">
        <f>IF(ISBLANK(Sales_Fact[[#This Row],[Quantity]]),MEDIAN(Sales_Fact[Quantity]),Sales_Fact[[#This Row],[Quantity]])</f>
        <v>3</v>
      </c>
      <c r="G1836" s="1">
        <f>IF(ISBLANK(Sales_Fact[[#This Row],[Unit_Price]]),MEDIAN(Sales_Fact[Unit_Price]),Sales_Fact[[#This Row],[Unit_Price]])</f>
        <v>56.17</v>
      </c>
      <c r="H1836" s="2">
        <f>IF(ISBLANK(Sales_Fact[[#This Row],[Discount]]),MEDIAN(Sales_Fact[Discount]),Sales_Fact[[#This Row],[Discount]])</f>
        <v>0.01</v>
      </c>
      <c r="I1836" t="s">
        <v>1868</v>
      </c>
      <c r="J1836" s="1">
        <f>Sales_Fact[[#This Row],[Quantity2]]*Sales_Fact[[#This Row],[Unit_Price3]]*(1-Sales_Fact[[#This Row],[Discount4]])</f>
        <v>166.82489999999999</v>
      </c>
      <c r="K1836" s="1">
        <f>Sales_Fact[[#This Row],[Quantity2]]*Sales_Fact[[#This Row],[Unit_Price3]]</f>
        <v>168.51</v>
      </c>
      <c r="L1836" s="1">
        <f>Sales_Fact[[#This Row],[Gross Amount]]*Sales_Fact[[#This Row],[Discount4]]</f>
        <v>1.6851</v>
      </c>
      <c r="M1836" s="1" t="str">
        <f>IF(Sales_Fact[[#This Row],[Total_Amount5]]&gt;1000,"High Value","Standard")</f>
        <v>Standard</v>
      </c>
      <c r="N1836" s="1" t="str">
        <f>_xlfn.XLOOKUP(D1836,Product_Dim!$A$2:$A$101,Product_Dim!$B$2:$B$101,"Not Found")</f>
        <v>Women's High Heels</v>
      </c>
      <c r="O1836" s="1" t="str">
        <f>_xlfn.XLOOKUP(D1836,Product_Dim!$A$2:$A$101,Product_Dim!$C$2:$C$101)</f>
        <v>Clothing</v>
      </c>
      <c r="P1836" s="1">
        <f>_xlfn.XLOOKUP(D1836,Product_Dim!$A$2:$A$101,Product_Dim!$H$2:$H$101)</f>
        <v>438.25</v>
      </c>
      <c r="Q1836" s="1" t="str">
        <f>_xlfn.XLOOKUP(C1836,'Customer_Dim'!$A$2:$A$501,'Customer_Dim'!$I$2:$I$501)</f>
        <v>Silver</v>
      </c>
      <c r="R1836" s="1" t="str">
        <f>_xlfn.XLOOKUP(C1836,'Customer_Dim'!$A$2:$A$501,'Customer_Dim'!$D$2:$D$501)</f>
        <v>Female</v>
      </c>
      <c r="S1836" s="1" t="str">
        <f>_xlfn.XLOOKUP(C1836,'Customer_Dim'!$A$2:$A$501,'Customer_Dim'!$L$2:$L$501)</f>
        <v>Middle Age</v>
      </c>
      <c r="T1836" s="1" t="str">
        <f>_xlfn.XLOOKUP(E1836,Store_Dim!$A$2:$A$21,Store_Dim!$C$2:$C$21)</f>
        <v>East</v>
      </c>
      <c r="U1836" s="1" t="str">
        <f>_xlfn.XLOOKUP(E1836,Store_Dim!$A$2:$A$21,Store_Dim!$E$2:$E$21)</f>
        <v>Online</v>
      </c>
      <c r="V1836" s="1">
        <f>Table8[[#This Row],[Cost]]*Table8[[#This Row],[Quantity]]</f>
        <v>1314.75</v>
      </c>
      <c r="W1836" s="1">
        <f>Table8[[#This Row],[Total_Amount]]-Table8[[#This Row],[Total Cost]]</f>
        <v>-1147.9250999999999</v>
      </c>
    </row>
    <row r="1837" spans="1:23" hidden="1" x14ac:dyDescent="0.25">
      <c r="A1837" t="s">
        <v>3636</v>
      </c>
      <c r="B1837" s="3">
        <v>45744</v>
      </c>
      <c r="C1837" t="s">
        <v>1438</v>
      </c>
      <c r="D1837" t="s">
        <v>1644</v>
      </c>
      <c r="E1837" t="s">
        <v>1888</v>
      </c>
      <c r="F1837" s="4">
        <f>IF(ISBLANK(Sales_Fact[[#This Row],[Quantity]]),MEDIAN(Sales_Fact[Quantity]),Sales_Fact[[#This Row],[Quantity]])</f>
        <v>1</v>
      </c>
      <c r="G1837" s="1">
        <f>IF(ISBLANK(Sales_Fact[[#This Row],[Unit_Price]]),MEDIAN(Sales_Fact[Unit_Price]),Sales_Fact[[#This Row],[Unit_Price]])</f>
        <v>582.29</v>
      </c>
      <c r="H1837" s="2">
        <f>IF(ISBLANK(Sales_Fact[[#This Row],[Discount]]),MEDIAN(Sales_Fact[Discount]),Sales_Fact[[#This Row],[Discount]])</f>
        <v>0.2</v>
      </c>
      <c r="I1837" t="s">
        <v>1868</v>
      </c>
      <c r="J1837" s="1">
        <f>Sales_Fact[[#This Row],[Quantity2]]*Sales_Fact[[#This Row],[Unit_Price3]]*(1-Sales_Fact[[#This Row],[Discount4]])</f>
        <v>465.83199999999999</v>
      </c>
      <c r="K1837" s="1">
        <f>Sales_Fact[[#This Row],[Quantity2]]*Sales_Fact[[#This Row],[Unit_Price3]]</f>
        <v>582.29</v>
      </c>
      <c r="L1837" s="1">
        <f>Sales_Fact[[#This Row],[Gross Amount]]*Sales_Fact[[#This Row],[Discount4]]</f>
        <v>116.458</v>
      </c>
      <c r="M1837" s="1" t="str">
        <f>IF(Sales_Fact[[#This Row],[Total_Amount5]]&gt;1000,"High Value","Standard")</f>
        <v>Standard</v>
      </c>
      <c r="N1837" s="1" t="str">
        <f>_xlfn.XLOOKUP(D1837,Product_Dim!$A$2:$A$101,Product_Dim!$B$2:$B$101,"Not Found")</f>
        <v>Basketball</v>
      </c>
      <c r="O1837" s="1" t="str">
        <f>_xlfn.XLOOKUP(D1837,Product_Dim!$A$2:$A$101,Product_Dim!$C$2:$C$101)</f>
        <v>Sports</v>
      </c>
      <c r="P1837" s="1">
        <f>_xlfn.XLOOKUP(D1837,Product_Dim!$A$2:$A$101,Product_Dim!$H$2:$H$101)</f>
        <v>204.39</v>
      </c>
      <c r="Q1837" s="1" t="str">
        <f>_xlfn.XLOOKUP(C1837,'Customer_Dim'!$A$2:$A$501,'Customer_Dim'!$I$2:$I$501)</f>
        <v>Bronze</v>
      </c>
      <c r="R1837" s="1" t="str">
        <f>_xlfn.XLOOKUP(C1837,'Customer_Dim'!$A$2:$A$501,'Customer_Dim'!$D$2:$D$501)</f>
        <v>Female</v>
      </c>
      <c r="S1837" s="1" t="str">
        <f>_xlfn.XLOOKUP(C1837,'Customer_Dim'!$A$2:$A$501,'Customer_Dim'!$L$2:$L$501)</f>
        <v>Middle Age</v>
      </c>
      <c r="T1837" s="1" t="str">
        <f>_xlfn.XLOOKUP(E1837,Store_Dim!$A$2:$A$21,Store_Dim!$C$2:$C$21)</f>
        <v>North</v>
      </c>
      <c r="U1837" s="1" t="str">
        <f>_xlfn.XLOOKUP(E1837,Store_Dim!$A$2:$A$21,Store_Dim!$E$2:$E$21)</f>
        <v>Flagship</v>
      </c>
      <c r="V1837" s="1">
        <f>Table8[[#This Row],[Cost]]*Table8[[#This Row],[Quantity]]</f>
        <v>204.39</v>
      </c>
      <c r="W1837" s="1">
        <f>Table8[[#This Row],[Total_Amount]]-Table8[[#This Row],[Total Cost]]</f>
        <v>261.44200000000001</v>
      </c>
    </row>
    <row r="1838" spans="1:23" hidden="1" x14ac:dyDescent="0.25">
      <c r="A1838" t="s">
        <v>2131</v>
      </c>
      <c r="B1838" s="3">
        <v>45349</v>
      </c>
      <c r="C1838" t="s">
        <v>1438</v>
      </c>
      <c r="D1838" t="s">
        <v>1575</v>
      </c>
      <c r="E1838" t="s">
        <v>1872</v>
      </c>
      <c r="F1838" s="4">
        <f>IF(ISBLANK(Sales_Fact[[#This Row],[Quantity]]),MEDIAN(Sales_Fact[Quantity]),Sales_Fact[[#This Row],[Quantity]])</f>
        <v>3</v>
      </c>
      <c r="G1838" s="1">
        <f>IF(ISBLANK(Sales_Fact[[#This Row],[Unit_Price]]),MEDIAN(Sales_Fact[Unit_Price]),Sales_Fact[[#This Row],[Unit_Price]])</f>
        <v>63.96</v>
      </c>
      <c r="H1838" s="2">
        <f>IF(ISBLANK(Sales_Fact[[#This Row],[Discount]]),MEDIAN(Sales_Fact[Discount]),Sales_Fact[[#This Row],[Discount]])</f>
        <v>0.02</v>
      </c>
      <c r="I1838" t="s">
        <v>1864</v>
      </c>
      <c r="J1838" s="1">
        <f>Sales_Fact[[#This Row],[Quantity2]]*Sales_Fact[[#This Row],[Unit_Price3]]*(1-Sales_Fact[[#This Row],[Discount4]])</f>
        <v>188.04239999999999</v>
      </c>
      <c r="K1838" s="1">
        <f>Sales_Fact[[#This Row],[Quantity2]]*Sales_Fact[[#This Row],[Unit_Price3]]</f>
        <v>191.88</v>
      </c>
      <c r="L1838" s="1">
        <f>Sales_Fact[[#This Row],[Gross Amount]]*Sales_Fact[[#This Row],[Discount4]]</f>
        <v>3.8376000000000001</v>
      </c>
      <c r="M1838" s="1" t="str">
        <f>IF(Sales_Fact[[#This Row],[Total_Amount5]]&gt;1000,"High Value","Standard")</f>
        <v>Standard</v>
      </c>
      <c r="N1838" s="1" t="str">
        <f>_xlfn.XLOOKUP(D1838,Product_Dim!$A$2:$A$101,Product_Dim!$B$2:$B$101,"Not Found")</f>
        <v>Wireless Bluetooth Earbuds</v>
      </c>
      <c r="O1838" s="1" t="str">
        <f>_xlfn.XLOOKUP(D1838,Product_Dim!$A$2:$A$101,Product_Dim!$C$2:$C$101)</f>
        <v>Electronics</v>
      </c>
      <c r="P1838" s="1">
        <f>_xlfn.XLOOKUP(D1838,Product_Dim!$A$2:$A$101,Product_Dim!$H$2:$H$101)</f>
        <v>439.07</v>
      </c>
      <c r="Q1838" s="1" t="str">
        <f>_xlfn.XLOOKUP(C1838,'Customer_Dim'!$A$2:$A$501,'Customer_Dim'!$I$2:$I$501)</f>
        <v>Bronze</v>
      </c>
      <c r="R1838" s="1" t="str">
        <f>_xlfn.XLOOKUP(C1838,'Customer_Dim'!$A$2:$A$501,'Customer_Dim'!$D$2:$D$501)</f>
        <v>Female</v>
      </c>
      <c r="S1838" s="1" t="str">
        <f>_xlfn.XLOOKUP(C1838,'Customer_Dim'!$A$2:$A$501,'Customer_Dim'!$L$2:$L$501)</f>
        <v>Middle Age</v>
      </c>
      <c r="T1838" s="1" t="str">
        <f>_xlfn.XLOOKUP(E1838,Store_Dim!$A$2:$A$21,Store_Dim!$C$2:$C$21)</f>
        <v>South</v>
      </c>
      <c r="U1838" s="1" t="str">
        <f>_xlfn.XLOOKUP(E1838,Store_Dim!$A$2:$A$21,Store_Dim!$E$2:$E$21)</f>
        <v>Online</v>
      </c>
      <c r="V1838" s="1">
        <f>Table8[[#This Row],[Cost]]*Table8[[#This Row],[Quantity]]</f>
        <v>1317.21</v>
      </c>
      <c r="W1838" s="1">
        <f>Table8[[#This Row],[Total_Amount]]-Table8[[#This Row],[Total Cost]]</f>
        <v>-1129.1676</v>
      </c>
    </row>
    <row r="1839" spans="1:23" hidden="1" x14ac:dyDescent="0.25">
      <c r="A1839" t="s">
        <v>2490</v>
      </c>
      <c r="B1839" s="3">
        <v>45635</v>
      </c>
      <c r="C1839" t="s">
        <v>1438</v>
      </c>
      <c r="D1839" t="s">
        <v>1594</v>
      </c>
      <c r="E1839" t="s">
        <v>1881</v>
      </c>
      <c r="F1839" s="4">
        <f>IF(ISBLANK(Sales_Fact[[#This Row],[Quantity]]),MEDIAN(Sales_Fact[Quantity]),Sales_Fact[[#This Row],[Quantity]])</f>
        <v>1</v>
      </c>
      <c r="G1839" s="1">
        <f>IF(ISBLANK(Sales_Fact[[#This Row],[Unit_Price]]),MEDIAN(Sales_Fact[Unit_Price]),Sales_Fact[[#This Row],[Unit_Price]])</f>
        <v>829.83</v>
      </c>
      <c r="H1839" s="2">
        <f>IF(ISBLANK(Sales_Fact[[#This Row],[Discount]]),MEDIAN(Sales_Fact[Discount]),Sales_Fact[[#This Row],[Discount]])</f>
        <v>0.26</v>
      </c>
      <c r="I1839" t="s">
        <v>1868</v>
      </c>
      <c r="J1839" s="1">
        <f>Sales_Fact[[#This Row],[Quantity2]]*Sales_Fact[[#This Row],[Unit_Price3]]*(1-Sales_Fact[[#This Row],[Discount4]])</f>
        <v>614.07420000000002</v>
      </c>
      <c r="K1839" s="1">
        <f>Sales_Fact[[#This Row],[Quantity2]]*Sales_Fact[[#This Row],[Unit_Price3]]</f>
        <v>829.83</v>
      </c>
      <c r="L1839" s="1">
        <f>Sales_Fact[[#This Row],[Gross Amount]]*Sales_Fact[[#This Row],[Discount4]]</f>
        <v>215.75580000000002</v>
      </c>
      <c r="M1839" s="1" t="str">
        <f>IF(Sales_Fact[[#This Row],[Total_Amount5]]&gt;1000,"High Value","Standard")</f>
        <v>Standard</v>
      </c>
      <c r="N1839" s="1" t="str">
        <f>_xlfn.XLOOKUP(D1839,Product_Dim!$A$2:$A$101,Product_Dim!$B$2:$B$101,"Not Found")</f>
        <v>Decorative Wall Mirror</v>
      </c>
      <c r="O1839" s="1" t="str">
        <f>_xlfn.XLOOKUP(D1839,Product_Dim!$A$2:$A$101,Product_Dim!$C$2:$C$101)</f>
        <v>Home</v>
      </c>
      <c r="P1839" s="1">
        <f>_xlfn.XLOOKUP(D1839,Product_Dim!$A$2:$A$101,Product_Dim!$H$2:$H$101)</f>
        <v>48.01</v>
      </c>
      <c r="Q1839" s="1" t="str">
        <f>_xlfn.XLOOKUP(C1839,'Customer_Dim'!$A$2:$A$501,'Customer_Dim'!$I$2:$I$501)</f>
        <v>Bronze</v>
      </c>
      <c r="R1839" s="1" t="str">
        <f>_xlfn.XLOOKUP(C1839,'Customer_Dim'!$A$2:$A$501,'Customer_Dim'!$D$2:$D$501)</f>
        <v>Female</v>
      </c>
      <c r="S1839" s="1" t="str">
        <f>_xlfn.XLOOKUP(C1839,'Customer_Dim'!$A$2:$A$501,'Customer_Dim'!$L$2:$L$501)</f>
        <v>Middle Age</v>
      </c>
      <c r="T1839" s="1" t="str">
        <f>_xlfn.XLOOKUP(E1839,Store_Dim!$A$2:$A$21,Store_Dim!$C$2:$C$21)</f>
        <v>South</v>
      </c>
      <c r="U1839" s="1" t="str">
        <f>_xlfn.XLOOKUP(E1839,Store_Dim!$A$2:$A$21,Store_Dim!$E$2:$E$21)</f>
        <v>Outlet</v>
      </c>
      <c r="V1839" s="1">
        <f>Table8[[#This Row],[Cost]]*Table8[[#This Row],[Quantity]]</f>
        <v>48.01</v>
      </c>
      <c r="W1839" s="1">
        <f>Table8[[#This Row],[Total_Amount]]-Table8[[#This Row],[Total Cost]]</f>
        <v>566.06420000000003</v>
      </c>
    </row>
    <row r="1840" spans="1:23" hidden="1" x14ac:dyDescent="0.25">
      <c r="A1840" t="s">
        <v>2797</v>
      </c>
      <c r="B1840" s="3">
        <v>45477</v>
      </c>
      <c r="C1840" t="s">
        <v>1878</v>
      </c>
      <c r="D1840" t="s">
        <v>1561</v>
      </c>
      <c r="E1840" t="s">
        <v>1913</v>
      </c>
      <c r="F1840" s="4">
        <f>IF(ISBLANK(Sales_Fact[[#This Row],[Quantity]]),MEDIAN(Sales_Fact[Quantity]),Sales_Fact[[#This Row],[Quantity]])</f>
        <v>2</v>
      </c>
      <c r="G1840" s="1">
        <f>IF(ISBLANK(Sales_Fact[[#This Row],[Unit_Price]]),MEDIAN(Sales_Fact[Unit_Price]),Sales_Fact[[#This Row],[Unit_Price]])</f>
        <v>858.15</v>
      </c>
      <c r="H1840" s="2">
        <f>IF(ISBLANK(Sales_Fact[[#This Row],[Discount]]),MEDIAN(Sales_Fact[Discount]),Sales_Fact[[#This Row],[Discount]])</f>
        <v>0.03</v>
      </c>
      <c r="I1840" t="s">
        <v>1861</v>
      </c>
      <c r="J1840" s="1">
        <f>Sales_Fact[[#This Row],[Quantity2]]*Sales_Fact[[#This Row],[Unit_Price3]]*(1-Sales_Fact[[#This Row],[Discount4]])</f>
        <v>1664.8109999999999</v>
      </c>
      <c r="K1840" s="1">
        <f>Sales_Fact[[#This Row],[Quantity2]]*Sales_Fact[[#This Row],[Unit_Price3]]</f>
        <v>1716.3</v>
      </c>
      <c r="L1840" s="1">
        <f>Sales_Fact[[#This Row],[Gross Amount]]*Sales_Fact[[#This Row],[Discount4]]</f>
        <v>51.488999999999997</v>
      </c>
      <c r="M1840" s="1" t="str">
        <f>IF(Sales_Fact[[#This Row],[Total_Amount5]]&gt;1000,"High Value","Standard")</f>
        <v>High Value</v>
      </c>
      <c r="N1840" s="1" t="str">
        <f>_xlfn.XLOOKUP(D1840,Product_Dim!$A$2:$A$101,Product_Dim!$B$2:$B$101,"Not Found")</f>
        <v>Women's Yoga Pants</v>
      </c>
      <c r="O1840" s="1" t="str">
        <f>_xlfn.XLOOKUP(D1840,Product_Dim!$A$2:$A$101,Product_Dim!$C$2:$C$101)</f>
        <v>Clothing</v>
      </c>
      <c r="P1840" s="1">
        <f>_xlfn.XLOOKUP(D1840,Product_Dim!$A$2:$A$101,Product_Dim!$H$2:$H$101)</f>
        <v>306.45999999999998</v>
      </c>
      <c r="Q1840" s="1" t="str">
        <f>_xlfn.XLOOKUP(C1840,'Customer_Dim'!$A$2:$A$501,'Customer_Dim'!$I$2:$I$501)</f>
        <v>Platinum</v>
      </c>
      <c r="R1840" s="1" t="str">
        <f>_xlfn.XLOOKUP(C1840,'Customer_Dim'!$A$2:$A$501,'Customer_Dim'!$D$2:$D$501)</f>
        <v>Female</v>
      </c>
      <c r="S1840" s="1" t="str">
        <f>_xlfn.XLOOKUP(C1840,'Customer_Dim'!$A$2:$A$501,'Customer_Dim'!$L$2:$L$501)</f>
        <v>Middle Age</v>
      </c>
      <c r="T1840" s="1" t="str">
        <f>_xlfn.XLOOKUP(E1840,Store_Dim!$A$2:$A$21,Store_Dim!$C$2:$C$21)</f>
        <v>North</v>
      </c>
      <c r="U1840" s="1" t="str">
        <f>_xlfn.XLOOKUP(E1840,Store_Dim!$A$2:$A$21,Store_Dim!$E$2:$E$21)</f>
        <v>Online</v>
      </c>
      <c r="V1840" s="1">
        <f>Table8[[#This Row],[Cost]]*Table8[[#This Row],[Quantity]]</f>
        <v>612.91999999999996</v>
      </c>
      <c r="W1840" s="1">
        <f>Table8[[#This Row],[Total_Amount]]-Table8[[#This Row],[Total Cost]]</f>
        <v>1051.8910000000001</v>
      </c>
    </row>
    <row r="1841" spans="1:23" hidden="1" x14ac:dyDescent="0.25">
      <c r="A1841" t="s">
        <v>1946</v>
      </c>
      <c r="B1841" s="3">
        <v>45515</v>
      </c>
      <c r="C1841" t="s">
        <v>1878</v>
      </c>
      <c r="D1841" t="s">
        <v>1830</v>
      </c>
      <c r="E1841" t="s">
        <v>1886</v>
      </c>
      <c r="F1841" s="4">
        <f>IF(ISBLANK(Sales_Fact[[#This Row],[Quantity]]),MEDIAN(Sales_Fact[Quantity]),Sales_Fact[[#This Row],[Quantity]])</f>
        <v>3</v>
      </c>
      <c r="G1841" s="1">
        <f>IF(ISBLANK(Sales_Fact[[#This Row],[Unit_Price]]),MEDIAN(Sales_Fact[Unit_Price]),Sales_Fact[[#This Row],[Unit_Price]])</f>
        <v>717.32</v>
      </c>
      <c r="H1841" s="2">
        <f>IF(ISBLANK(Sales_Fact[[#This Row],[Discount]]),MEDIAN(Sales_Fact[Discount]),Sales_Fact[[#This Row],[Discount]])</f>
        <v>0.23</v>
      </c>
      <c r="I1841" t="s">
        <v>1861</v>
      </c>
      <c r="J1841" s="1">
        <f>Sales_Fact[[#This Row],[Quantity2]]*Sales_Fact[[#This Row],[Unit_Price3]]*(1-Sales_Fact[[#This Row],[Discount4]])</f>
        <v>1657.0092</v>
      </c>
      <c r="K1841" s="1">
        <f>Sales_Fact[[#This Row],[Quantity2]]*Sales_Fact[[#This Row],[Unit_Price3]]</f>
        <v>2151.96</v>
      </c>
      <c r="L1841" s="1">
        <f>Sales_Fact[[#This Row],[Gross Amount]]*Sales_Fact[[#This Row],[Discount4]]</f>
        <v>494.95080000000002</v>
      </c>
      <c r="M1841" s="1" t="str">
        <f>IF(Sales_Fact[[#This Row],[Total_Amount5]]&gt;1000,"High Value","Standard")</f>
        <v>High Value</v>
      </c>
      <c r="N1841" s="1" t="str">
        <f>_xlfn.XLOOKUP(D1841,Product_Dim!$A$2:$A$101,Product_Dim!$B$2:$B$101,"Not Found")</f>
        <v>USB-C Laptop Charger</v>
      </c>
      <c r="O1841" s="1" t="str">
        <f>_xlfn.XLOOKUP(D1841,Product_Dim!$A$2:$A$101,Product_Dim!$C$2:$C$101)</f>
        <v>Electronics</v>
      </c>
      <c r="P1841" s="1">
        <f>_xlfn.XLOOKUP(D1841,Product_Dim!$A$2:$A$101,Product_Dim!$H$2:$H$101)</f>
        <v>377.52</v>
      </c>
      <c r="Q1841" s="1" t="str">
        <f>_xlfn.XLOOKUP(C1841,'Customer_Dim'!$A$2:$A$501,'Customer_Dim'!$I$2:$I$501)</f>
        <v>Platinum</v>
      </c>
      <c r="R1841" s="1" t="str">
        <f>_xlfn.XLOOKUP(C1841,'Customer_Dim'!$A$2:$A$501,'Customer_Dim'!$D$2:$D$501)</f>
        <v>Female</v>
      </c>
      <c r="S1841" s="1" t="str">
        <f>_xlfn.XLOOKUP(C1841,'Customer_Dim'!$A$2:$A$501,'Customer_Dim'!$L$2:$L$501)</f>
        <v>Middle Age</v>
      </c>
      <c r="T1841" s="1" t="str">
        <f>_xlfn.XLOOKUP(E1841,Store_Dim!$A$2:$A$21,Store_Dim!$C$2:$C$21)</f>
        <v>West</v>
      </c>
      <c r="U1841" s="1" t="str">
        <f>_xlfn.XLOOKUP(E1841,Store_Dim!$A$2:$A$21,Store_Dim!$E$2:$E$21)</f>
        <v>Flagship</v>
      </c>
      <c r="V1841" s="1">
        <f>Table8[[#This Row],[Cost]]*Table8[[#This Row],[Quantity]]</f>
        <v>1132.56</v>
      </c>
      <c r="W1841" s="1">
        <f>Table8[[#This Row],[Total_Amount]]-Table8[[#This Row],[Total Cost]]</f>
        <v>524.44920000000002</v>
      </c>
    </row>
    <row r="1842" spans="1:23" hidden="1" x14ac:dyDescent="0.25">
      <c r="A1842" t="s">
        <v>3167</v>
      </c>
      <c r="B1842" s="3">
        <v>45267</v>
      </c>
      <c r="C1842" t="s">
        <v>1878</v>
      </c>
      <c r="D1842" t="s">
        <v>1782</v>
      </c>
      <c r="E1842" t="s">
        <v>1863</v>
      </c>
      <c r="F1842" s="4">
        <f>IF(ISBLANK(Sales_Fact[[#This Row],[Quantity]]),MEDIAN(Sales_Fact[Quantity]),Sales_Fact[[#This Row],[Quantity]])</f>
        <v>1</v>
      </c>
      <c r="G1842" s="1">
        <f>IF(ISBLANK(Sales_Fact[[#This Row],[Unit_Price]]),MEDIAN(Sales_Fact[Unit_Price]),Sales_Fact[[#This Row],[Unit_Price]])</f>
        <v>163.19999999999999</v>
      </c>
      <c r="H1842" s="2">
        <f>IF(ISBLANK(Sales_Fact[[#This Row],[Discount]]),MEDIAN(Sales_Fact[Discount]),Sales_Fact[[#This Row],[Discount]])</f>
        <v>0.22</v>
      </c>
      <c r="I1842" t="s">
        <v>1868</v>
      </c>
      <c r="J1842" s="1">
        <f>Sales_Fact[[#This Row],[Quantity2]]*Sales_Fact[[#This Row],[Unit_Price3]]*(1-Sales_Fact[[#This Row],[Discount4]])</f>
        <v>127.29599999999999</v>
      </c>
      <c r="K1842" s="1">
        <f>Sales_Fact[[#This Row],[Quantity2]]*Sales_Fact[[#This Row],[Unit_Price3]]</f>
        <v>163.19999999999999</v>
      </c>
      <c r="L1842" s="1">
        <f>Sales_Fact[[#This Row],[Gross Amount]]*Sales_Fact[[#This Row],[Discount4]]</f>
        <v>35.903999999999996</v>
      </c>
      <c r="M1842" s="1" t="str">
        <f>IF(Sales_Fact[[#This Row],[Total_Amount5]]&gt;1000,"High Value","Standard")</f>
        <v>Standard</v>
      </c>
      <c r="N1842" s="1" t="str">
        <f>_xlfn.XLOOKUP(D1842,Product_Dim!$A$2:$A$101,Product_Dim!$B$2:$B$101,"Not Found")</f>
        <v>WiFi Mesh Router</v>
      </c>
      <c r="O1842" s="1" t="str">
        <f>_xlfn.XLOOKUP(D1842,Product_Dim!$A$2:$A$101,Product_Dim!$C$2:$C$101)</f>
        <v>Electronics</v>
      </c>
      <c r="P1842" s="1">
        <f>_xlfn.XLOOKUP(D1842,Product_Dim!$A$2:$A$101,Product_Dim!$H$2:$H$101)</f>
        <v>480.9</v>
      </c>
      <c r="Q1842" s="1" t="str">
        <f>_xlfn.XLOOKUP(C1842,'Customer_Dim'!$A$2:$A$501,'Customer_Dim'!$I$2:$I$501)</f>
        <v>Platinum</v>
      </c>
      <c r="R1842" s="1" t="str">
        <f>_xlfn.XLOOKUP(C1842,'Customer_Dim'!$A$2:$A$501,'Customer_Dim'!$D$2:$D$501)</f>
        <v>Female</v>
      </c>
      <c r="S1842" s="1" t="str">
        <f>_xlfn.XLOOKUP(C1842,'Customer_Dim'!$A$2:$A$501,'Customer_Dim'!$L$2:$L$501)</f>
        <v>Middle Age</v>
      </c>
      <c r="T1842" s="1" t="str">
        <f>_xlfn.XLOOKUP(E1842,Store_Dim!$A$2:$A$21,Store_Dim!$C$2:$C$21)</f>
        <v>North</v>
      </c>
      <c r="U1842" s="1" t="str">
        <f>_xlfn.XLOOKUP(E1842,Store_Dim!$A$2:$A$21,Store_Dim!$E$2:$E$21)</f>
        <v>Flagship</v>
      </c>
      <c r="V1842" s="1">
        <f>Table8[[#This Row],[Cost]]*Table8[[#This Row],[Quantity]]</f>
        <v>480.9</v>
      </c>
      <c r="W1842" s="1">
        <f>Table8[[#This Row],[Total_Amount]]-Table8[[#This Row],[Total Cost]]</f>
        <v>-353.60399999999998</v>
      </c>
    </row>
    <row r="1843" spans="1:23" hidden="1" x14ac:dyDescent="0.25">
      <c r="A1843" t="s">
        <v>2908</v>
      </c>
      <c r="B1843" s="3">
        <v>45322</v>
      </c>
      <c r="C1843" t="s">
        <v>1878</v>
      </c>
      <c r="D1843" t="s">
        <v>1626</v>
      </c>
      <c r="E1843" t="s">
        <v>1896</v>
      </c>
      <c r="F1843" s="4">
        <f>IF(ISBLANK(Sales_Fact[[#This Row],[Quantity]]),MEDIAN(Sales_Fact[Quantity]),Sales_Fact[[#This Row],[Quantity]])</f>
        <v>2</v>
      </c>
      <c r="G1843" s="1">
        <f>IF(ISBLANK(Sales_Fact[[#This Row],[Unit_Price]]),MEDIAN(Sales_Fact[Unit_Price]),Sales_Fact[[#This Row],[Unit_Price]])</f>
        <v>966.71</v>
      </c>
      <c r="H1843" s="2">
        <f>IF(ISBLANK(Sales_Fact[[#This Row],[Discount]]),MEDIAN(Sales_Fact[Discount]),Sales_Fact[[#This Row],[Discount]])</f>
        <v>0.11</v>
      </c>
      <c r="I1843" t="s">
        <v>1864</v>
      </c>
      <c r="J1843" s="1">
        <f>Sales_Fact[[#This Row],[Quantity2]]*Sales_Fact[[#This Row],[Unit_Price3]]*(1-Sales_Fact[[#This Row],[Discount4]])</f>
        <v>1720.7438000000002</v>
      </c>
      <c r="K1843" s="1">
        <f>Sales_Fact[[#This Row],[Quantity2]]*Sales_Fact[[#This Row],[Unit_Price3]]</f>
        <v>1933.42</v>
      </c>
      <c r="L1843" s="1">
        <f>Sales_Fact[[#This Row],[Gross Amount]]*Sales_Fact[[#This Row],[Discount4]]</f>
        <v>212.67620000000002</v>
      </c>
      <c r="M1843" s="1" t="str">
        <f>IF(Sales_Fact[[#This Row],[Total_Amount5]]&gt;1000,"High Value","Standard")</f>
        <v>High Value</v>
      </c>
      <c r="N1843" s="1" t="str">
        <f>_xlfn.XLOOKUP(D1843,Product_Dim!$A$2:$A$101,Product_Dim!$B$2:$B$101,"Not Found")</f>
        <v>Women's Scarf Set</v>
      </c>
      <c r="O1843" s="1" t="str">
        <f>_xlfn.XLOOKUP(D1843,Product_Dim!$A$2:$A$101,Product_Dim!$C$2:$C$101)</f>
        <v>Clothing</v>
      </c>
      <c r="P1843" s="1">
        <f>_xlfn.XLOOKUP(D1843,Product_Dim!$A$2:$A$101,Product_Dim!$H$2:$H$101)</f>
        <v>174.02</v>
      </c>
      <c r="Q1843" s="1" t="str">
        <f>_xlfn.XLOOKUP(C1843,'Customer_Dim'!$A$2:$A$501,'Customer_Dim'!$I$2:$I$501)</f>
        <v>Platinum</v>
      </c>
      <c r="R1843" s="1" t="str">
        <f>_xlfn.XLOOKUP(C1843,'Customer_Dim'!$A$2:$A$501,'Customer_Dim'!$D$2:$D$501)</f>
        <v>Female</v>
      </c>
      <c r="S1843" s="1" t="str">
        <f>_xlfn.XLOOKUP(C1843,'Customer_Dim'!$A$2:$A$501,'Customer_Dim'!$L$2:$L$501)</f>
        <v>Middle Age</v>
      </c>
      <c r="T1843" s="1" t="str">
        <f>_xlfn.XLOOKUP(E1843,Store_Dim!$A$2:$A$21,Store_Dim!$C$2:$C$21)</f>
        <v>East</v>
      </c>
      <c r="U1843" s="1" t="str">
        <f>_xlfn.XLOOKUP(E1843,Store_Dim!$A$2:$A$21,Store_Dim!$E$2:$E$21)</f>
        <v>Flagship</v>
      </c>
      <c r="V1843" s="1">
        <f>Table8[[#This Row],[Cost]]*Table8[[#This Row],[Quantity]]</f>
        <v>348.04</v>
      </c>
      <c r="W1843" s="1">
        <f>Table8[[#This Row],[Total_Amount]]-Table8[[#This Row],[Total Cost]]</f>
        <v>1372.7038000000002</v>
      </c>
    </row>
    <row r="1844" spans="1:23" hidden="1" x14ac:dyDescent="0.25">
      <c r="A1844" t="s">
        <v>2576</v>
      </c>
      <c r="B1844" s="3">
        <v>45300</v>
      </c>
      <c r="C1844" t="s">
        <v>1878</v>
      </c>
      <c r="D1844" t="s">
        <v>1719</v>
      </c>
      <c r="E1844" t="s">
        <v>1872</v>
      </c>
      <c r="F1844" s="4">
        <f>IF(ISBLANK(Sales_Fact[[#This Row],[Quantity]]),MEDIAN(Sales_Fact[Quantity]),Sales_Fact[[#This Row],[Quantity]])</f>
        <v>2</v>
      </c>
      <c r="G1844" s="1">
        <f>IF(ISBLANK(Sales_Fact[[#This Row],[Unit_Price]]),MEDIAN(Sales_Fact[Unit_Price]),Sales_Fact[[#This Row],[Unit_Price]])</f>
        <v>873.94</v>
      </c>
      <c r="H1844" s="2">
        <f>IF(ISBLANK(Sales_Fact[[#This Row],[Discount]]),MEDIAN(Sales_Fact[Discount]),Sales_Fact[[#This Row],[Discount]])</f>
        <v>0.14000000000000001</v>
      </c>
      <c r="I1844" t="s">
        <v>1861</v>
      </c>
      <c r="J1844" s="1">
        <f>Sales_Fact[[#This Row],[Quantity2]]*Sales_Fact[[#This Row],[Unit_Price3]]*(1-Sales_Fact[[#This Row],[Discount4]])</f>
        <v>1503.1768</v>
      </c>
      <c r="K1844" s="1">
        <f>Sales_Fact[[#This Row],[Quantity2]]*Sales_Fact[[#This Row],[Unit_Price3]]</f>
        <v>1747.88</v>
      </c>
      <c r="L1844" s="1">
        <f>Sales_Fact[[#This Row],[Gross Amount]]*Sales_Fact[[#This Row],[Discount4]]</f>
        <v>244.70320000000004</v>
      </c>
      <c r="M1844" s="1" t="str">
        <f>IF(Sales_Fact[[#This Row],[Total_Amount5]]&gt;1000,"High Value","Standard")</f>
        <v>High Value</v>
      </c>
      <c r="N1844" s="1" t="str">
        <f>_xlfn.XLOOKUP(D1844,Product_Dim!$A$2:$A$101,Product_Dim!$B$2:$B$101,"Not Found")</f>
        <v>Premium Blanket Throw</v>
      </c>
      <c r="O1844" s="1" t="str">
        <f>_xlfn.XLOOKUP(D1844,Product_Dim!$A$2:$A$101,Product_Dim!$C$2:$C$101)</f>
        <v>Home</v>
      </c>
      <c r="P1844" s="1">
        <f>_xlfn.XLOOKUP(D1844,Product_Dim!$A$2:$A$101,Product_Dim!$H$2:$H$101)</f>
        <v>461.47</v>
      </c>
      <c r="Q1844" s="1" t="str">
        <f>_xlfn.XLOOKUP(C1844,'Customer_Dim'!$A$2:$A$501,'Customer_Dim'!$I$2:$I$501)</f>
        <v>Platinum</v>
      </c>
      <c r="R1844" s="1" t="str">
        <f>_xlfn.XLOOKUP(C1844,'Customer_Dim'!$A$2:$A$501,'Customer_Dim'!$D$2:$D$501)</f>
        <v>Female</v>
      </c>
      <c r="S1844" s="1" t="str">
        <f>_xlfn.XLOOKUP(C1844,'Customer_Dim'!$A$2:$A$501,'Customer_Dim'!$L$2:$L$501)</f>
        <v>Middle Age</v>
      </c>
      <c r="T1844" s="1" t="str">
        <f>_xlfn.XLOOKUP(E1844,Store_Dim!$A$2:$A$21,Store_Dim!$C$2:$C$21)</f>
        <v>South</v>
      </c>
      <c r="U1844" s="1" t="str">
        <f>_xlfn.XLOOKUP(E1844,Store_Dim!$A$2:$A$21,Store_Dim!$E$2:$E$21)</f>
        <v>Online</v>
      </c>
      <c r="V1844" s="1">
        <f>Table8[[#This Row],[Cost]]*Table8[[#This Row],[Quantity]]</f>
        <v>922.94</v>
      </c>
      <c r="W1844" s="1">
        <f>Table8[[#This Row],[Total_Amount]]-Table8[[#This Row],[Total Cost]]</f>
        <v>580.2367999999999</v>
      </c>
    </row>
    <row r="1845" spans="1:23" hidden="1" x14ac:dyDescent="0.25">
      <c r="A1845" t="s">
        <v>2943</v>
      </c>
      <c r="B1845" s="3">
        <v>45441</v>
      </c>
      <c r="C1845" t="s">
        <v>1878</v>
      </c>
      <c r="D1845" t="s">
        <v>1779</v>
      </c>
      <c r="E1845" t="s">
        <v>1881</v>
      </c>
      <c r="F1845" s="4">
        <f>IF(ISBLANK(Sales_Fact[[#This Row],[Quantity]]),MEDIAN(Sales_Fact[Quantity]),Sales_Fact[[#This Row],[Quantity]])</f>
        <v>1</v>
      </c>
      <c r="G1845" s="1">
        <f>IF(ISBLANK(Sales_Fact[[#This Row],[Unit_Price]]),MEDIAN(Sales_Fact[Unit_Price]),Sales_Fact[[#This Row],[Unit_Price]])</f>
        <v>140.24</v>
      </c>
      <c r="H1845" s="2">
        <f>IF(ISBLANK(Sales_Fact[[#This Row],[Discount]]),MEDIAN(Sales_Fact[Discount]),Sales_Fact[[#This Row],[Discount]])</f>
        <v>0.27</v>
      </c>
      <c r="I1845" t="s">
        <v>1861</v>
      </c>
      <c r="J1845" s="1">
        <f>Sales_Fact[[#This Row],[Quantity2]]*Sales_Fact[[#This Row],[Unit_Price3]]*(1-Sales_Fact[[#This Row],[Discount4]])</f>
        <v>102.37520000000001</v>
      </c>
      <c r="K1845" s="1">
        <f>Sales_Fact[[#This Row],[Quantity2]]*Sales_Fact[[#This Row],[Unit_Price3]]</f>
        <v>140.24</v>
      </c>
      <c r="L1845" s="1">
        <f>Sales_Fact[[#This Row],[Gross Amount]]*Sales_Fact[[#This Row],[Discount4]]</f>
        <v>37.864800000000002</v>
      </c>
      <c r="M1845" s="1" t="str">
        <f>IF(Sales_Fact[[#This Row],[Total_Amount5]]&gt;1000,"High Value","Standard")</f>
        <v>Standard</v>
      </c>
      <c r="N1845" s="1" t="str">
        <f>_xlfn.XLOOKUP(D1845,Product_Dim!$A$2:$A$101,Product_Dim!$B$2:$B$101,"Not Found")</f>
        <v>Wireless Mouse</v>
      </c>
      <c r="O1845" s="1" t="str">
        <f>_xlfn.XLOOKUP(D1845,Product_Dim!$A$2:$A$101,Product_Dim!$C$2:$C$101)</f>
        <v>Electronics</v>
      </c>
      <c r="P1845" s="1">
        <f>_xlfn.XLOOKUP(D1845,Product_Dim!$A$2:$A$101,Product_Dim!$H$2:$H$101)</f>
        <v>392.89</v>
      </c>
      <c r="Q1845" s="1" t="str">
        <f>_xlfn.XLOOKUP(C1845,'Customer_Dim'!$A$2:$A$501,'Customer_Dim'!$I$2:$I$501)</f>
        <v>Platinum</v>
      </c>
      <c r="R1845" s="1" t="str">
        <f>_xlfn.XLOOKUP(C1845,'Customer_Dim'!$A$2:$A$501,'Customer_Dim'!$D$2:$D$501)</f>
        <v>Female</v>
      </c>
      <c r="S1845" s="1" t="str">
        <f>_xlfn.XLOOKUP(C1845,'Customer_Dim'!$A$2:$A$501,'Customer_Dim'!$L$2:$L$501)</f>
        <v>Middle Age</v>
      </c>
      <c r="T1845" s="1" t="str">
        <f>_xlfn.XLOOKUP(E1845,Store_Dim!$A$2:$A$21,Store_Dim!$C$2:$C$21)</f>
        <v>South</v>
      </c>
      <c r="U1845" s="1" t="str">
        <f>_xlfn.XLOOKUP(E1845,Store_Dim!$A$2:$A$21,Store_Dim!$E$2:$E$21)</f>
        <v>Outlet</v>
      </c>
      <c r="V1845" s="1">
        <f>Table8[[#This Row],[Cost]]*Table8[[#This Row],[Quantity]]</f>
        <v>392.89</v>
      </c>
      <c r="W1845" s="1">
        <f>Table8[[#This Row],[Total_Amount]]-Table8[[#This Row],[Total Cost]]</f>
        <v>-290.51479999999998</v>
      </c>
    </row>
    <row r="1846" spans="1:23" hidden="1" x14ac:dyDescent="0.25">
      <c r="A1846" t="s">
        <v>3387</v>
      </c>
      <c r="B1846" s="3">
        <v>45590</v>
      </c>
      <c r="C1846" t="s">
        <v>1878</v>
      </c>
      <c r="D1846" t="s">
        <v>1674</v>
      </c>
      <c r="E1846" t="s">
        <v>1913</v>
      </c>
      <c r="F1846" s="4">
        <f>IF(ISBLANK(Sales_Fact[[#This Row],[Quantity]]),MEDIAN(Sales_Fact[Quantity]),Sales_Fact[[#This Row],[Quantity]])</f>
        <v>2</v>
      </c>
      <c r="G1846" s="1">
        <f>IF(ISBLANK(Sales_Fact[[#This Row],[Unit_Price]]),MEDIAN(Sales_Fact[Unit_Price]),Sales_Fact[[#This Row],[Unit_Price]])</f>
        <v>549.91999999999996</v>
      </c>
      <c r="H1846" s="2">
        <f>IF(ISBLANK(Sales_Fact[[#This Row],[Discount]]),MEDIAN(Sales_Fact[Discount]),Sales_Fact[[#This Row],[Discount]])</f>
        <v>0.28000000000000003</v>
      </c>
      <c r="I1846" t="s">
        <v>1868</v>
      </c>
      <c r="J1846" s="1">
        <f>Sales_Fact[[#This Row],[Quantity2]]*Sales_Fact[[#This Row],[Unit_Price3]]*(1-Sales_Fact[[#This Row],[Discount4]])</f>
        <v>791.88479999999993</v>
      </c>
      <c r="K1846" s="1">
        <f>Sales_Fact[[#This Row],[Quantity2]]*Sales_Fact[[#This Row],[Unit_Price3]]</f>
        <v>1099.8399999999999</v>
      </c>
      <c r="L1846" s="1">
        <f>Sales_Fact[[#This Row],[Gross Amount]]*Sales_Fact[[#This Row],[Discount4]]</f>
        <v>307.95519999999999</v>
      </c>
      <c r="M1846" s="1" t="str">
        <f>IF(Sales_Fact[[#This Row],[Total_Amount5]]&gt;1000,"High Value","Standard")</f>
        <v>Standard</v>
      </c>
      <c r="N1846" s="1" t="str">
        <f>_xlfn.XLOOKUP(D1846,Product_Dim!$A$2:$A$101,Product_Dim!$B$2:$B$101,"Not Found")</f>
        <v>Yoga Exercise Mat</v>
      </c>
      <c r="O1846" s="1" t="str">
        <f>_xlfn.XLOOKUP(D1846,Product_Dim!$A$2:$A$101,Product_Dim!$C$2:$C$101)</f>
        <v>Sports</v>
      </c>
      <c r="P1846" s="1">
        <f>_xlfn.XLOOKUP(D1846,Product_Dim!$A$2:$A$101,Product_Dim!$H$2:$H$101)</f>
        <v>313.26</v>
      </c>
      <c r="Q1846" s="1" t="str">
        <f>_xlfn.XLOOKUP(C1846,'Customer_Dim'!$A$2:$A$501,'Customer_Dim'!$I$2:$I$501)</f>
        <v>Platinum</v>
      </c>
      <c r="R1846" s="1" t="str">
        <f>_xlfn.XLOOKUP(C1846,'Customer_Dim'!$A$2:$A$501,'Customer_Dim'!$D$2:$D$501)</f>
        <v>Female</v>
      </c>
      <c r="S1846" s="1" t="str">
        <f>_xlfn.XLOOKUP(C1846,'Customer_Dim'!$A$2:$A$501,'Customer_Dim'!$L$2:$L$501)</f>
        <v>Middle Age</v>
      </c>
      <c r="T1846" s="1" t="str">
        <f>_xlfn.XLOOKUP(E1846,Store_Dim!$A$2:$A$21,Store_Dim!$C$2:$C$21)</f>
        <v>North</v>
      </c>
      <c r="U1846" s="1" t="str">
        <f>_xlfn.XLOOKUP(E1846,Store_Dim!$A$2:$A$21,Store_Dim!$E$2:$E$21)</f>
        <v>Online</v>
      </c>
      <c r="V1846" s="1">
        <f>Table8[[#This Row],[Cost]]*Table8[[#This Row],[Quantity]]</f>
        <v>626.52</v>
      </c>
      <c r="W1846" s="1">
        <f>Table8[[#This Row],[Total_Amount]]-Table8[[#This Row],[Total Cost]]</f>
        <v>165.36479999999995</v>
      </c>
    </row>
    <row r="1847" spans="1:23" hidden="1" x14ac:dyDescent="0.25">
      <c r="A1847" t="s">
        <v>1877</v>
      </c>
      <c r="B1847" s="3">
        <v>45869</v>
      </c>
      <c r="C1847" t="s">
        <v>1878</v>
      </c>
      <c r="D1847" t="s">
        <v>1650</v>
      </c>
      <c r="E1847" t="s">
        <v>1879</v>
      </c>
      <c r="F1847" s="4">
        <f>IF(ISBLANK(Sales_Fact[[#This Row],[Quantity]]),MEDIAN(Sales_Fact[Quantity]),Sales_Fact[[#This Row],[Quantity]])</f>
        <v>4</v>
      </c>
      <c r="G1847" s="1">
        <f>IF(ISBLANK(Sales_Fact[[#This Row],[Unit_Price]]),MEDIAN(Sales_Fact[Unit_Price]),Sales_Fact[[#This Row],[Unit_Price]])</f>
        <v>715.88</v>
      </c>
      <c r="H1847" s="2">
        <f>IF(ISBLANK(Sales_Fact[[#This Row],[Discount]]),MEDIAN(Sales_Fact[Discount]),Sales_Fact[[#This Row],[Discount]])</f>
        <v>0.19</v>
      </c>
      <c r="I1847" t="s">
        <v>1864</v>
      </c>
      <c r="J1847" s="1">
        <f>Sales_Fact[[#This Row],[Quantity2]]*Sales_Fact[[#This Row],[Unit_Price3]]*(1-Sales_Fact[[#This Row],[Discount4]])</f>
        <v>2319.4512</v>
      </c>
      <c r="K1847" s="1">
        <f>Sales_Fact[[#This Row],[Quantity2]]*Sales_Fact[[#This Row],[Unit_Price3]]</f>
        <v>2863.52</v>
      </c>
      <c r="L1847" s="1">
        <f>Sales_Fact[[#This Row],[Gross Amount]]*Sales_Fact[[#This Row],[Discount4]]</f>
        <v>544.06880000000001</v>
      </c>
      <c r="M1847" s="1" t="str">
        <f>IF(Sales_Fact[[#This Row],[Total_Amount5]]&gt;1000,"High Value","Standard")</f>
        <v>High Value</v>
      </c>
      <c r="N1847" s="1" t="str">
        <f>_xlfn.XLOOKUP(D1847,Product_Dim!$A$2:$A$101,Product_Dim!$B$2:$B$101,"Not Found")</f>
        <v>Modern Wall Clock</v>
      </c>
      <c r="O1847" s="1" t="str">
        <f>_xlfn.XLOOKUP(D1847,Product_Dim!$A$2:$A$101,Product_Dim!$C$2:$C$101)</f>
        <v>Home</v>
      </c>
      <c r="P1847" s="1">
        <f>_xlfn.XLOOKUP(D1847,Product_Dim!$A$2:$A$101,Product_Dim!$H$2:$H$101)</f>
        <v>179.77</v>
      </c>
      <c r="Q1847" s="1" t="str">
        <f>_xlfn.XLOOKUP(C1847,'Customer_Dim'!$A$2:$A$501,'Customer_Dim'!$I$2:$I$501)</f>
        <v>Platinum</v>
      </c>
      <c r="R1847" s="1" t="str">
        <f>_xlfn.XLOOKUP(C1847,'Customer_Dim'!$A$2:$A$501,'Customer_Dim'!$D$2:$D$501)</f>
        <v>Female</v>
      </c>
      <c r="S1847" s="1" t="str">
        <f>_xlfn.XLOOKUP(C1847,'Customer_Dim'!$A$2:$A$501,'Customer_Dim'!$L$2:$L$501)</f>
        <v>Middle Age</v>
      </c>
      <c r="T1847" s="1" t="str">
        <f>_xlfn.XLOOKUP(E1847,Store_Dim!$A$2:$A$21,Store_Dim!$C$2:$C$21)</f>
        <v>East</v>
      </c>
      <c r="U1847" s="1" t="str">
        <f>_xlfn.XLOOKUP(E1847,Store_Dim!$A$2:$A$21,Store_Dim!$E$2:$E$21)</f>
        <v>Flagship</v>
      </c>
      <c r="V1847" s="1">
        <f>Table8[[#This Row],[Cost]]*Table8[[#This Row],[Quantity]]</f>
        <v>719.08</v>
      </c>
      <c r="W1847" s="1">
        <f>Table8[[#This Row],[Total_Amount]]-Table8[[#This Row],[Total Cost]]</f>
        <v>1600.3712</v>
      </c>
    </row>
    <row r="1848" spans="1:23" hidden="1" x14ac:dyDescent="0.25">
      <c r="A1848" t="s">
        <v>2082</v>
      </c>
      <c r="B1848" s="3">
        <v>45904</v>
      </c>
      <c r="C1848" t="s">
        <v>1878</v>
      </c>
      <c r="D1848" t="s">
        <v>1722</v>
      </c>
      <c r="E1848" t="s">
        <v>1886</v>
      </c>
      <c r="F1848" s="4">
        <f>IF(ISBLANK(Sales_Fact[[#This Row],[Quantity]]),MEDIAN(Sales_Fact[Quantity]),Sales_Fact[[#This Row],[Quantity]])</f>
        <v>3</v>
      </c>
      <c r="G1848" s="1">
        <f>IF(ISBLANK(Sales_Fact[[#This Row],[Unit_Price]]),MEDIAN(Sales_Fact[Unit_Price]),Sales_Fact[[#This Row],[Unit_Price]])</f>
        <v>591.9</v>
      </c>
      <c r="H1848" s="2">
        <f>IF(ISBLANK(Sales_Fact[[#This Row],[Discount]]),MEDIAN(Sales_Fact[Discount]),Sales_Fact[[#This Row],[Discount]])</f>
        <v>0.27</v>
      </c>
      <c r="I1848" t="s">
        <v>1868</v>
      </c>
      <c r="J1848" s="1">
        <f>Sales_Fact[[#This Row],[Quantity2]]*Sales_Fact[[#This Row],[Unit_Price3]]*(1-Sales_Fact[[#This Row],[Discount4]])</f>
        <v>1296.2609999999997</v>
      </c>
      <c r="K1848" s="1">
        <f>Sales_Fact[[#This Row],[Quantity2]]*Sales_Fact[[#This Row],[Unit_Price3]]</f>
        <v>1775.6999999999998</v>
      </c>
      <c r="L1848" s="1">
        <f>Sales_Fact[[#This Row],[Gross Amount]]*Sales_Fact[[#This Row],[Discount4]]</f>
        <v>479.43899999999996</v>
      </c>
      <c r="M1848" s="1" t="str">
        <f>IF(Sales_Fact[[#This Row],[Total_Amount5]]&gt;1000,"High Value","Standard")</f>
        <v>High Value</v>
      </c>
      <c r="N1848" s="1" t="str">
        <f>_xlfn.XLOOKUP(D1848,Product_Dim!$A$2:$A$101,Product_Dim!$B$2:$B$101,"Not Found")</f>
        <v>Foam Roller</v>
      </c>
      <c r="O1848" s="1" t="str">
        <f>_xlfn.XLOOKUP(D1848,Product_Dim!$A$2:$A$101,Product_Dim!$C$2:$C$101)</f>
        <v>Sports</v>
      </c>
      <c r="P1848" s="1">
        <f>_xlfn.XLOOKUP(D1848,Product_Dim!$A$2:$A$101,Product_Dim!$H$2:$H$101)</f>
        <v>30.62</v>
      </c>
      <c r="Q1848" s="1" t="str">
        <f>_xlfn.XLOOKUP(C1848,'Customer_Dim'!$A$2:$A$501,'Customer_Dim'!$I$2:$I$501)</f>
        <v>Platinum</v>
      </c>
      <c r="R1848" s="1" t="str">
        <f>_xlfn.XLOOKUP(C1848,'Customer_Dim'!$A$2:$A$501,'Customer_Dim'!$D$2:$D$501)</f>
        <v>Female</v>
      </c>
      <c r="S1848" s="1" t="str">
        <f>_xlfn.XLOOKUP(C1848,'Customer_Dim'!$A$2:$A$501,'Customer_Dim'!$L$2:$L$501)</f>
        <v>Middle Age</v>
      </c>
      <c r="T1848" s="1" t="str">
        <f>_xlfn.XLOOKUP(E1848,Store_Dim!$A$2:$A$21,Store_Dim!$C$2:$C$21)</f>
        <v>West</v>
      </c>
      <c r="U1848" s="1" t="str">
        <f>_xlfn.XLOOKUP(E1848,Store_Dim!$A$2:$A$21,Store_Dim!$E$2:$E$21)</f>
        <v>Flagship</v>
      </c>
      <c r="V1848" s="1">
        <f>Table8[[#This Row],[Cost]]*Table8[[#This Row],[Quantity]]</f>
        <v>91.86</v>
      </c>
      <c r="W1848" s="1">
        <f>Table8[[#This Row],[Total_Amount]]-Table8[[#This Row],[Total Cost]]</f>
        <v>1204.4009999999998</v>
      </c>
    </row>
    <row r="1849" spans="1:23" hidden="1" x14ac:dyDescent="0.25">
      <c r="A1849" t="s">
        <v>2776</v>
      </c>
      <c r="B1849" s="3">
        <v>45801</v>
      </c>
      <c r="C1849" t="s">
        <v>1443</v>
      </c>
      <c r="D1849" t="s">
        <v>1752</v>
      </c>
      <c r="E1849" t="s">
        <v>1866</v>
      </c>
      <c r="F1849" s="4">
        <f>IF(ISBLANK(Sales_Fact[[#This Row],[Quantity]]),MEDIAN(Sales_Fact[Quantity]),Sales_Fact[[#This Row],[Quantity]])</f>
        <v>2</v>
      </c>
      <c r="G1849" s="1">
        <f>IF(ISBLANK(Sales_Fact[[#This Row],[Unit_Price]]),MEDIAN(Sales_Fact[Unit_Price]),Sales_Fact[[#This Row],[Unit_Price]])</f>
        <v>523.14</v>
      </c>
      <c r="H1849" s="2">
        <f>IF(ISBLANK(Sales_Fact[[#This Row],[Discount]]),MEDIAN(Sales_Fact[Discount]),Sales_Fact[[#This Row],[Discount]])</f>
        <v>0.13</v>
      </c>
      <c r="I1849" t="s">
        <v>1864</v>
      </c>
      <c r="J1849" s="1">
        <f>Sales_Fact[[#This Row],[Quantity2]]*Sales_Fact[[#This Row],[Unit_Price3]]*(1-Sales_Fact[[#This Row],[Discount4]])</f>
        <v>910.2636</v>
      </c>
      <c r="K1849" s="1">
        <f>Sales_Fact[[#This Row],[Quantity2]]*Sales_Fact[[#This Row],[Unit_Price3]]</f>
        <v>1046.28</v>
      </c>
      <c r="L1849" s="1">
        <f>Sales_Fact[[#This Row],[Gross Amount]]*Sales_Fact[[#This Row],[Discount4]]</f>
        <v>136.0164</v>
      </c>
      <c r="M1849" s="1" t="str">
        <f>IF(Sales_Fact[[#This Row],[Total_Amount5]]&gt;1000,"High Value","Standard")</f>
        <v>Standard</v>
      </c>
      <c r="N1849" s="1" t="str">
        <f>_xlfn.XLOOKUP(D1849,Product_Dim!$A$2:$A$101,Product_Dim!$B$2:$B$101,"Not Found")</f>
        <v>Smart LED Light Strip</v>
      </c>
      <c r="O1849" s="1" t="str">
        <f>_xlfn.XLOOKUP(D1849,Product_Dim!$A$2:$A$101,Product_Dim!$C$2:$C$101)</f>
        <v>Electronics</v>
      </c>
      <c r="P1849" s="1">
        <f>_xlfn.XLOOKUP(D1849,Product_Dim!$A$2:$A$101,Product_Dim!$H$2:$H$101)</f>
        <v>349.17</v>
      </c>
      <c r="Q1849" s="1" t="str">
        <f>_xlfn.XLOOKUP(C1849,'Customer_Dim'!$A$2:$A$501,'Customer_Dim'!$I$2:$I$501)</f>
        <v>Silver</v>
      </c>
      <c r="R1849" s="1" t="str">
        <f>_xlfn.XLOOKUP(C1849,'Customer_Dim'!$A$2:$A$501,'Customer_Dim'!$D$2:$D$501)</f>
        <v>Female</v>
      </c>
      <c r="S1849" s="1" t="str">
        <f>_xlfn.XLOOKUP(C1849,'Customer_Dim'!$A$2:$A$501,'Customer_Dim'!$L$2:$L$501)</f>
        <v>Young</v>
      </c>
      <c r="T1849" s="1" t="str">
        <f>_xlfn.XLOOKUP(E1849,Store_Dim!$A$2:$A$21,Store_Dim!$C$2:$C$21)</f>
        <v>West</v>
      </c>
      <c r="U1849" s="1" t="str">
        <f>_xlfn.XLOOKUP(E1849,Store_Dim!$A$2:$A$21,Store_Dim!$E$2:$E$21)</f>
        <v>Online</v>
      </c>
      <c r="V1849" s="1">
        <f>Table8[[#This Row],[Cost]]*Table8[[#This Row],[Quantity]]</f>
        <v>698.34</v>
      </c>
      <c r="W1849" s="1">
        <f>Table8[[#This Row],[Total_Amount]]-Table8[[#This Row],[Total Cost]]</f>
        <v>211.92359999999996</v>
      </c>
    </row>
    <row r="1850" spans="1:23" hidden="1" x14ac:dyDescent="0.25">
      <c r="A1850" t="s">
        <v>3002</v>
      </c>
      <c r="B1850" s="3">
        <v>45791</v>
      </c>
      <c r="C1850" t="s">
        <v>1446</v>
      </c>
      <c r="D1850" t="s">
        <v>1812</v>
      </c>
      <c r="E1850" t="s">
        <v>1909</v>
      </c>
      <c r="F1850" s="4">
        <f>IF(ISBLANK(Sales_Fact[[#This Row],[Quantity]]),MEDIAN(Sales_Fact[Quantity]),Sales_Fact[[#This Row],[Quantity]])</f>
        <v>2</v>
      </c>
      <c r="G1850" s="1">
        <f>IF(ISBLANK(Sales_Fact[[#This Row],[Unit_Price]]),MEDIAN(Sales_Fact[Unit_Price]),Sales_Fact[[#This Row],[Unit_Price]])</f>
        <v>478.62</v>
      </c>
      <c r="H1850" s="2">
        <f>IF(ISBLANK(Sales_Fact[[#This Row],[Discount]]),MEDIAN(Sales_Fact[Discount]),Sales_Fact[[#This Row],[Discount]])</f>
        <v>0.17</v>
      </c>
      <c r="I1850" t="s">
        <v>1868</v>
      </c>
      <c r="J1850" s="1">
        <f>Sales_Fact[[#This Row],[Quantity2]]*Sales_Fact[[#This Row],[Unit_Price3]]*(1-Sales_Fact[[#This Row],[Discount4]])</f>
        <v>794.50919999999996</v>
      </c>
      <c r="K1850" s="1">
        <f>Sales_Fact[[#This Row],[Quantity2]]*Sales_Fact[[#This Row],[Unit_Price3]]</f>
        <v>957.24</v>
      </c>
      <c r="L1850" s="1">
        <f>Sales_Fact[[#This Row],[Gross Amount]]*Sales_Fact[[#This Row],[Discount4]]</f>
        <v>162.73080000000002</v>
      </c>
      <c r="M1850" s="1" t="str">
        <f>IF(Sales_Fact[[#This Row],[Total_Amount5]]&gt;1000,"High Value","Standard")</f>
        <v>Standard</v>
      </c>
      <c r="N1850" s="1" t="str">
        <f>_xlfn.XLOOKUP(D1850,Product_Dim!$A$2:$A$101,Product_Dim!$B$2:$B$101,"Not Found")</f>
        <v>LED Bedside Lamp</v>
      </c>
      <c r="O1850" s="1" t="str">
        <f>_xlfn.XLOOKUP(D1850,Product_Dim!$A$2:$A$101,Product_Dim!$C$2:$C$101)</f>
        <v>Home</v>
      </c>
      <c r="P1850" s="1">
        <f>_xlfn.XLOOKUP(D1850,Product_Dim!$A$2:$A$101,Product_Dim!$H$2:$H$101)</f>
        <v>371.38</v>
      </c>
      <c r="Q1850" s="1" t="str">
        <f>_xlfn.XLOOKUP(C1850,'Customer_Dim'!$A$2:$A$501,'Customer_Dim'!$I$2:$I$501)</f>
        <v>Silver</v>
      </c>
      <c r="R1850" s="1" t="str">
        <f>_xlfn.XLOOKUP(C1850,'Customer_Dim'!$A$2:$A$501,'Customer_Dim'!$D$2:$D$501)</f>
        <v>Male</v>
      </c>
      <c r="S1850" s="1" t="str">
        <f>_xlfn.XLOOKUP(C1850,'Customer_Dim'!$A$2:$A$501,'Customer_Dim'!$L$2:$L$501)</f>
        <v>Young</v>
      </c>
      <c r="T1850" s="1" t="str">
        <f>_xlfn.XLOOKUP(E1850,Store_Dim!$A$2:$A$21,Store_Dim!$C$2:$C$21)</f>
        <v>South</v>
      </c>
      <c r="U1850" s="1" t="str">
        <f>_xlfn.XLOOKUP(E1850,Store_Dim!$A$2:$A$21,Store_Dim!$E$2:$E$21)</f>
        <v>Outlet</v>
      </c>
      <c r="V1850" s="1">
        <f>Table8[[#This Row],[Cost]]*Table8[[#This Row],[Quantity]]</f>
        <v>742.76</v>
      </c>
      <c r="W1850" s="1">
        <f>Table8[[#This Row],[Total_Amount]]-Table8[[#This Row],[Total Cost]]</f>
        <v>51.749199999999973</v>
      </c>
    </row>
    <row r="1851" spans="1:23" hidden="1" x14ac:dyDescent="0.25">
      <c r="A1851" t="s">
        <v>3240</v>
      </c>
      <c r="B1851" s="3">
        <v>45267</v>
      </c>
      <c r="C1851" t="s">
        <v>1446</v>
      </c>
      <c r="D1851" t="s">
        <v>1758</v>
      </c>
      <c r="E1851" t="s">
        <v>1931</v>
      </c>
      <c r="F1851" s="4">
        <f>IF(ISBLANK(Sales_Fact[[#This Row],[Quantity]]),MEDIAN(Sales_Fact[Quantity]),Sales_Fact[[#This Row],[Quantity]])</f>
        <v>4</v>
      </c>
      <c r="G1851" s="1">
        <f>IF(ISBLANK(Sales_Fact[[#This Row],[Unit_Price]]),MEDIAN(Sales_Fact[Unit_Price]),Sales_Fact[[#This Row],[Unit_Price]])</f>
        <v>740.5</v>
      </c>
      <c r="H1851" s="2">
        <f>IF(ISBLANK(Sales_Fact[[#This Row],[Discount]]),MEDIAN(Sales_Fact[Discount]),Sales_Fact[[#This Row],[Discount]])</f>
        <v>0.17</v>
      </c>
      <c r="I1851" t="s">
        <v>1868</v>
      </c>
      <c r="J1851" s="1">
        <f>Sales_Fact[[#This Row],[Quantity2]]*Sales_Fact[[#This Row],[Unit_Price3]]*(1-Sales_Fact[[#This Row],[Discount4]])</f>
        <v>2458.46</v>
      </c>
      <c r="K1851" s="1">
        <f>Sales_Fact[[#This Row],[Quantity2]]*Sales_Fact[[#This Row],[Unit_Price3]]</f>
        <v>2962</v>
      </c>
      <c r="L1851" s="1">
        <f>Sales_Fact[[#This Row],[Gross Amount]]*Sales_Fact[[#This Row],[Discount4]]</f>
        <v>503.54</v>
      </c>
      <c r="M1851" s="1" t="str">
        <f>IF(Sales_Fact[[#This Row],[Total_Amount5]]&gt;1000,"High Value","Standard")</f>
        <v>High Value</v>
      </c>
      <c r="N1851" s="1" t="str">
        <f>_xlfn.XLOOKUP(D1851,Product_Dim!$A$2:$A$101,Product_Dim!$B$2:$B$101,"Not Found")</f>
        <v>Men's Sports Shorts</v>
      </c>
      <c r="O1851" s="1" t="str">
        <f>_xlfn.XLOOKUP(D1851,Product_Dim!$A$2:$A$101,Product_Dim!$C$2:$C$101)</f>
        <v>Clothing</v>
      </c>
      <c r="P1851" s="1">
        <f>_xlfn.XLOOKUP(D1851,Product_Dim!$A$2:$A$101,Product_Dim!$H$2:$H$101)</f>
        <v>218.22</v>
      </c>
      <c r="Q1851" s="1" t="str">
        <f>_xlfn.XLOOKUP(C1851,'Customer_Dim'!$A$2:$A$501,'Customer_Dim'!$I$2:$I$501)</f>
        <v>Silver</v>
      </c>
      <c r="R1851" s="1" t="str">
        <f>_xlfn.XLOOKUP(C1851,'Customer_Dim'!$A$2:$A$501,'Customer_Dim'!$D$2:$D$501)</f>
        <v>Male</v>
      </c>
      <c r="S1851" s="1" t="str">
        <f>_xlfn.XLOOKUP(C1851,'Customer_Dim'!$A$2:$A$501,'Customer_Dim'!$L$2:$L$501)</f>
        <v>Young</v>
      </c>
      <c r="T1851" s="1" t="str">
        <f>_xlfn.XLOOKUP(E1851,Store_Dim!$A$2:$A$21,Store_Dim!$C$2:$C$21)</f>
        <v>South</v>
      </c>
      <c r="U1851" s="1" t="str">
        <f>_xlfn.XLOOKUP(E1851,Store_Dim!$A$2:$A$21,Store_Dim!$E$2:$E$21)</f>
        <v>Online</v>
      </c>
      <c r="V1851" s="1">
        <f>Table8[[#This Row],[Cost]]*Table8[[#This Row],[Quantity]]</f>
        <v>872.88</v>
      </c>
      <c r="W1851" s="1">
        <f>Table8[[#This Row],[Total_Amount]]-Table8[[#This Row],[Total Cost]]</f>
        <v>1585.58</v>
      </c>
    </row>
    <row r="1852" spans="1:23" x14ac:dyDescent="0.25">
      <c r="A1852" t="s">
        <v>2786</v>
      </c>
      <c r="B1852" s="3">
        <v>45930</v>
      </c>
      <c r="C1852" t="s">
        <v>1446</v>
      </c>
      <c r="D1852" t="s">
        <v>1833</v>
      </c>
      <c r="E1852" t="s">
        <v>1913</v>
      </c>
      <c r="F1852" s="4">
        <f>IF(ISBLANK(Sales_Fact[[#This Row],[Quantity]]),MEDIAN(Sales_Fact[Quantity]),Sales_Fact[[#This Row],[Quantity]])</f>
        <v>1</v>
      </c>
      <c r="G1852" s="21">
        <f>IF(ISBLANK(Sales_Fact[[#This Row],[Unit_Price]]),MEDIAN(Sales_Fact[Unit_Price]),Sales_Fact[[#This Row],[Unit_Price]])</f>
        <v>780.24</v>
      </c>
      <c r="H1852" s="2">
        <f>IF(ISBLANK(Sales_Fact[[#This Row],[Discount]]),MEDIAN(Sales_Fact[Discount]),Sales_Fact[[#This Row],[Discount]])</f>
        <v>0.04</v>
      </c>
      <c r="I1852" t="s">
        <v>1868</v>
      </c>
      <c r="J1852" s="21">
        <f>Sales_Fact[[#This Row],[Quantity2]]*Sales_Fact[[#This Row],[Unit_Price3]]*(1-Sales_Fact[[#This Row],[Discount4]])</f>
        <v>749.03039999999999</v>
      </c>
      <c r="K1852" s="21">
        <f>Sales_Fact[[#This Row],[Quantity2]]*Sales_Fact[[#This Row],[Unit_Price3]]</f>
        <v>780.24</v>
      </c>
      <c r="L1852" s="21">
        <f>Sales_Fact[[#This Row],[Gross Amount]]*Sales_Fact[[#This Row],[Discount4]]</f>
        <v>31.209600000000002</v>
      </c>
      <c r="M1852" s="1" t="str">
        <f>IF(Sales_Fact[[#This Row],[Total_Amount5]]&gt;1000,"High Value","Standard")</f>
        <v>Standard</v>
      </c>
      <c r="N1852" s="1" t="str">
        <f>_xlfn.XLOOKUP(D1852,Product_Dim!$A$2:$A$101,Product_Dim!$B$2:$B$101,"Not Found")</f>
        <v>Vitamin E Body Lotion</v>
      </c>
      <c r="O1852" s="1" t="str">
        <f>_xlfn.XLOOKUP(D1852,Product_Dim!$A$2:$A$101,Product_Dim!$C$2:$C$101)</f>
        <v>Beauty</v>
      </c>
      <c r="P1852" s="1">
        <f>_xlfn.XLOOKUP(D1852,Product_Dim!$A$2:$A$101,Product_Dim!$H$2:$H$101)</f>
        <v>358.47</v>
      </c>
      <c r="Q1852" s="1" t="str">
        <f>_xlfn.XLOOKUP(C1852,'Customer_Dim'!$A$2:$A$501,'Customer_Dim'!$I$2:$I$501)</f>
        <v>Silver</v>
      </c>
      <c r="R1852" s="1" t="str">
        <f>_xlfn.XLOOKUP(C1852,'Customer_Dim'!$A$2:$A$501,'Customer_Dim'!$D$2:$D$501)</f>
        <v>Male</v>
      </c>
      <c r="S1852" s="1" t="str">
        <f>_xlfn.XLOOKUP(C1852,'Customer_Dim'!$A$2:$A$501,'Customer_Dim'!$L$2:$L$501)</f>
        <v>Young</v>
      </c>
      <c r="T1852" s="1" t="str">
        <f>_xlfn.XLOOKUP(E1852,Store_Dim!$A$2:$A$21,Store_Dim!$C$2:$C$21)</f>
        <v>North</v>
      </c>
      <c r="U1852" s="1" t="str">
        <f>_xlfn.XLOOKUP(E1852,Store_Dim!$A$2:$A$21,Store_Dim!$E$2:$E$21)</f>
        <v>Online</v>
      </c>
      <c r="V1852" s="21">
        <f>Table8[[#This Row],[Cost]]*Table8[[#This Row],[Quantity]]</f>
        <v>358.47</v>
      </c>
      <c r="W1852" s="21">
        <f>Table8[[#This Row],[Total_Amount]]-Table8[[#This Row],[Total Cost]]</f>
        <v>390.56039999999996</v>
      </c>
    </row>
    <row r="1853" spans="1:23" x14ac:dyDescent="0.25">
      <c r="A1853" t="s">
        <v>3805</v>
      </c>
      <c r="B1853" s="3">
        <v>45661</v>
      </c>
      <c r="C1853" t="s">
        <v>1446</v>
      </c>
      <c r="D1853" t="s">
        <v>1588</v>
      </c>
      <c r="E1853" t="s">
        <v>1879</v>
      </c>
      <c r="F1853" s="4">
        <f>IF(ISBLANK(Sales_Fact[[#This Row],[Quantity]]),MEDIAN(Sales_Fact[Quantity]),Sales_Fact[[#This Row],[Quantity]])</f>
        <v>4</v>
      </c>
      <c r="G1853" s="21">
        <f>IF(ISBLANK(Sales_Fact[[#This Row],[Unit_Price]]),MEDIAN(Sales_Fact[Unit_Price]),Sales_Fact[[#This Row],[Unit_Price]])</f>
        <v>579.24</v>
      </c>
      <c r="H1853" s="2">
        <f>IF(ISBLANK(Sales_Fact[[#This Row],[Discount]]),MEDIAN(Sales_Fact[Discount]),Sales_Fact[[#This Row],[Discount]])</f>
        <v>0.04</v>
      </c>
      <c r="I1853" t="s">
        <v>1868</v>
      </c>
      <c r="J1853" s="21">
        <f>Sales_Fact[[#This Row],[Quantity2]]*Sales_Fact[[#This Row],[Unit_Price3]]*(1-Sales_Fact[[#This Row],[Discount4]])</f>
        <v>2224.2815999999998</v>
      </c>
      <c r="K1853" s="21">
        <f>Sales_Fact[[#This Row],[Quantity2]]*Sales_Fact[[#This Row],[Unit_Price3]]</f>
        <v>2316.96</v>
      </c>
      <c r="L1853" s="21">
        <f>Sales_Fact[[#This Row],[Gross Amount]]*Sales_Fact[[#This Row],[Discount4]]</f>
        <v>92.678399999999996</v>
      </c>
      <c r="M1853" s="1" t="str">
        <f>IF(Sales_Fact[[#This Row],[Total_Amount5]]&gt;1000,"High Value","Standard")</f>
        <v>High Value</v>
      </c>
      <c r="N1853" s="1" t="str">
        <f>_xlfn.XLOOKUP(D1853,Product_Dim!$A$2:$A$101,Product_Dim!$B$2:$B$101,"Not Found")</f>
        <v>Hair Strengthening Shampoo</v>
      </c>
      <c r="O1853" s="1" t="str">
        <f>_xlfn.XLOOKUP(D1853,Product_Dim!$A$2:$A$101,Product_Dim!$C$2:$C$101)</f>
        <v>Beauty</v>
      </c>
      <c r="P1853" s="1">
        <f>_xlfn.XLOOKUP(D1853,Product_Dim!$A$2:$A$101,Product_Dim!$H$2:$H$101)</f>
        <v>115.82</v>
      </c>
      <c r="Q1853" s="1" t="str">
        <f>_xlfn.XLOOKUP(C1853,'Customer_Dim'!$A$2:$A$501,'Customer_Dim'!$I$2:$I$501)</f>
        <v>Silver</v>
      </c>
      <c r="R1853" s="1" t="str">
        <f>_xlfn.XLOOKUP(C1853,'Customer_Dim'!$A$2:$A$501,'Customer_Dim'!$D$2:$D$501)</f>
        <v>Male</v>
      </c>
      <c r="S1853" s="1" t="str">
        <f>_xlfn.XLOOKUP(C1853,'Customer_Dim'!$A$2:$A$501,'Customer_Dim'!$L$2:$L$501)</f>
        <v>Young</v>
      </c>
      <c r="T1853" s="1" t="str">
        <f>_xlfn.XLOOKUP(E1853,Store_Dim!$A$2:$A$21,Store_Dim!$C$2:$C$21)</f>
        <v>East</v>
      </c>
      <c r="U1853" s="1" t="str">
        <f>_xlfn.XLOOKUP(E1853,Store_Dim!$A$2:$A$21,Store_Dim!$E$2:$E$21)</f>
        <v>Flagship</v>
      </c>
      <c r="V1853" s="21">
        <f>Table8[[#This Row],[Cost]]*Table8[[#This Row],[Quantity]]</f>
        <v>463.28</v>
      </c>
      <c r="W1853" s="21">
        <f>Table8[[#This Row],[Total_Amount]]-Table8[[#This Row],[Total Cost]]</f>
        <v>1761.0015999999998</v>
      </c>
    </row>
    <row r="1854" spans="1:23" hidden="1" x14ac:dyDescent="0.25">
      <c r="A1854" t="s">
        <v>2172</v>
      </c>
      <c r="B1854" s="3">
        <v>45308</v>
      </c>
      <c r="C1854" t="s">
        <v>1446</v>
      </c>
      <c r="D1854" t="s">
        <v>1695</v>
      </c>
      <c r="E1854" t="s">
        <v>1892</v>
      </c>
      <c r="F1854" s="4">
        <f>IF(ISBLANK(Sales_Fact[[#This Row],[Quantity]]),MEDIAN(Sales_Fact[Quantity]),Sales_Fact[[#This Row],[Quantity]])</f>
        <v>3</v>
      </c>
      <c r="G1854" s="1">
        <f>IF(ISBLANK(Sales_Fact[[#This Row],[Unit_Price]]),MEDIAN(Sales_Fact[Unit_Price]),Sales_Fact[[#This Row],[Unit_Price]])</f>
        <v>268.95</v>
      </c>
      <c r="H1854" s="2">
        <f>IF(ISBLANK(Sales_Fact[[#This Row],[Discount]]),MEDIAN(Sales_Fact[Discount]),Sales_Fact[[#This Row],[Discount]])</f>
        <v>0.04</v>
      </c>
      <c r="I1854" t="s">
        <v>1864</v>
      </c>
      <c r="J1854" s="1">
        <f>Sales_Fact[[#This Row],[Quantity2]]*Sales_Fact[[#This Row],[Unit_Price3]]*(1-Sales_Fact[[#This Row],[Discount4]])</f>
        <v>774.57599999999991</v>
      </c>
      <c r="K1854" s="1">
        <f>Sales_Fact[[#This Row],[Quantity2]]*Sales_Fact[[#This Row],[Unit_Price3]]</f>
        <v>806.84999999999991</v>
      </c>
      <c r="L1854" s="1">
        <f>Sales_Fact[[#This Row],[Gross Amount]]*Sales_Fact[[#This Row],[Discount4]]</f>
        <v>32.273999999999994</v>
      </c>
      <c r="M1854" s="1" t="str">
        <f>IF(Sales_Fact[[#This Row],[Total_Amount5]]&gt;1000,"High Value","Standard")</f>
        <v>Standard</v>
      </c>
      <c r="N1854" s="1" t="str">
        <f>_xlfn.XLOOKUP(D1854,Product_Dim!$A$2:$A$101,Product_Dim!$B$2:$B$101,"Not Found")</f>
        <v>Car Dashboard Phone Holder</v>
      </c>
      <c r="O1854" s="1" t="str">
        <f>_xlfn.XLOOKUP(D1854,Product_Dim!$A$2:$A$101,Product_Dim!$C$2:$C$101)</f>
        <v>Electronics</v>
      </c>
      <c r="P1854" s="1">
        <f>_xlfn.XLOOKUP(D1854,Product_Dim!$A$2:$A$101,Product_Dim!$H$2:$H$101)</f>
        <v>177.98</v>
      </c>
      <c r="Q1854" s="1" t="str">
        <f>_xlfn.XLOOKUP(C1854,'Customer_Dim'!$A$2:$A$501,'Customer_Dim'!$I$2:$I$501)</f>
        <v>Silver</v>
      </c>
      <c r="R1854" s="1" t="str">
        <f>_xlfn.XLOOKUP(C1854,'Customer_Dim'!$A$2:$A$501,'Customer_Dim'!$D$2:$D$501)</f>
        <v>Male</v>
      </c>
      <c r="S1854" s="1" t="str">
        <f>_xlfn.XLOOKUP(C1854,'Customer_Dim'!$A$2:$A$501,'Customer_Dim'!$L$2:$L$501)</f>
        <v>Young</v>
      </c>
      <c r="T1854" s="1" t="str">
        <f>_xlfn.XLOOKUP(E1854,Store_Dim!$A$2:$A$21,Store_Dim!$C$2:$C$21)</f>
        <v>East</v>
      </c>
      <c r="U1854" s="1" t="str">
        <f>_xlfn.XLOOKUP(E1854,Store_Dim!$A$2:$A$21,Store_Dim!$E$2:$E$21)</f>
        <v>Online</v>
      </c>
      <c r="V1854" s="1">
        <f>Table8[[#This Row],[Cost]]*Table8[[#This Row],[Quantity]]</f>
        <v>533.93999999999994</v>
      </c>
      <c r="W1854" s="1">
        <f>Table8[[#This Row],[Total_Amount]]-Table8[[#This Row],[Total Cost]]</f>
        <v>240.63599999999997</v>
      </c>
    </row>
    <row r="1855" spans="1:23" hidden="1" x14ac:dyDescent="0.25">
      <c r="A1855" t="s">
        <v>2813</v>
      </c>
      <c r="B1855" s="3">
        <v>45770</v>
      </c>
      <c r="C1855" t="s">
        <v>1446</v>
      </c>
      <c r="D1855" t="s">
        <v>1653</v>
      </c>
      <c r="E1855" t="s">
        <v>1899</v>
      </c>
      <c r="F1855" s="4">
        <f>IF(ISBLANK(Sales_Fact[[#This Row],[Quantity]]),MEDIAN(Sales_Fact[Quantity]),Sales_Fact[[#This Row],[Quantity]])</f>
        <v>1</v>
      </c>
      <c r="G1855" s="1">
        <f>IF(ISBLANK(Sales_Fact[[#This Row],[Unit_Price]]),MEDIAN(Sales_Fact[Unit_Price]),Sales_Fact[[#This Row],[Unit_Price]])</f>
        <v>47.47</v>
      </c>
      <c r="H1855" s="2">
        <f>IF(ISBLANK(Sales_Fact[[#This Row],[Discount]]),MEDIAN(Sales_Fact[Discount]),Sales_Fact[[#This Row],[Discount]])</f>
        <v>0.28000000000000003</v>
      </c>
      <c r="I1855" t="s">
        <v>1861</v>
      </c>
      <c r="J1855" s="1">
        <f>Sales_Fact[[#This Row],[Quantity2]]*Sales_Fact[[#This Row],[Unit_Price3]]*(1-Sales_Fact[[#This Row],[Discount4]])</f>
        <v>34.178399999999996</v>
      </c>
      <c r="K1855" s="1">
        <f>Sales_Fact[[#This Row],[Quantity2]]*Sales_Fact[[#This Row],[Unit_Price3]]</f>
        <v>47.47</v>
      </c>
      <c r="L1855" s="1">
        <f>Sales_Fact[[#This Row],[Gross Amount]]*Sales_Fact[[#This Row],[Discount4]]</f>
        <v>13.291600000000001</v>
      </c>
      <c r="M1855" s="1" t="str">
        <f>IF(Sales_Fact[[#This Row],[Total_Amount5]]&gt;1000,"High Value","Standard")</f>
        <v>Standard</v>
      </c>
      <c r="N1855" s="1" t="str">
        <f>_xlfn.XLOOKUP(D1855,Product_Dim!$A$2:$A$101,Product_Dim!$B$2:$B$101,"Not Found")</f>
        <v>Gaming Mechanical Keyboard</v>
      </c>
      <c r="O1855" s="1" t="str">
        <f>_xlfn.XLOOKUP(D1855,Product_Dim!$A$2:$A$101,Product_Dim!$C$2:$C$101)</f>
        <v>Electronics</v>
      </c>
      <c r="P1855" s="1">
        <f>_xlfn.XLOOKUP(D1855,Product_Dim!$A$2:$A$101,Product_Dim!$H$2:$H$101)</f>
        <v>419.28</v>
      </c>
      <c r="Q1855" s="1" t="str">
        <f>_xlfn.XLOOKUP(C1855,'Customer_Dim'!$A$2:$A$501,'Customer_Dim'!$I$2:$I$501)</f>
        <v>Silver</v>
      </c>
      <c r="R1855" s="1" t="str">
        <f>_xlfn.XLOOKUP(C1855,'Customer_Dim'!$A$2:$A$501,'Customer_Dim'!$D$2:$D$501)</f>
        <v>Male</v>
      </c>
      <c r="S1855" s="1" t="str">
        <f>_xlfn.XLOOKUP(C1855,'Customer_Dim'!$A$2:$A$501,'Customer_Dim'!$L$2:$L$501)</f>
        <v>Young</v>
      </c>
      <c r="T1855" s="1" t="str">
        <f>_xlfn.XLOOKUP(E1855,Store_Dim!$A$2:$A$21,Store_Dim!$C$2:$C$21)</f>
        <v>East</v>
      </c>
      <c r="U1855" s="1" t="str">
        <f>_xlfn.XLOOKUP(E1855,Store_Dim!$A$2:$A$21,Store_Dim!$E$2:$E$21)</f>
        <v>Flagship</v>
      </c>
      <c r="V1855" s="1">
        <f>Table8[[#This Row],[Cost]]*Table8[[#This Row],[Quantity]]</f>
        <v>419.28</v>
      </c>
      <c r="W1855" s="1">
        <f>Table8[[#This Row],[Total_Amount]]-Table8[[#This Row],[Total Cost]]</f>
        <v>-385.10159999999996</v>
      </c>
    </row>
    <row r="1856" spans="1:23" hidden="1" x14ac:dyDescent="0.25">
      <c r="A1856" t="s">
        <v>3062</v>
      </c>
      <c r="B1856" s="3">
        <v>45742</v>
      </c>
      <c r="C1856" t="s">
        <v>1446</v>
      </c>
      <c r="D1856" t="s">
        <v>1779</v>
      </c>
      <c r="E1856" t="s">
        <v>1909</v>
      </c>
      <c r="F1856" s="4">
        <f>IF(ISBLANK(Sales_Fact[[#This Row],[Quantity]]),MEDIAN(Sales_Fact[Quantity]),Sales_Fact[[#This Row],[Quantity]])</f>
        <v>3</v>
      </c>
      <c r="G1856" s="1">
        <f>IF(ISBLANK(Sales_Fact[[#This Row],[Unit_Price]]),MEDIAN(Sales_Fact[Unit_Price]),Sales_Fact[[#This Row],[Unit_Price]])</f>
        <v>858.81</v>
      </c>
      <c r="H1856" s="2">
        <f>IF(ISBLANK(Sales_Fact[[#This Row],[Discount]]),MEDIAN(Sales_Fact[Discount]),Sales_Fact[[#This Row],[Discount]])</f>
        <v>7.0000000000000007E-2</v>
      </c>
      <c r="I1856" t="s">
        <v>1864</v>
      </c>
      <c r="J1856" s="1">
        <f>Sales_Fact[[#This Row],[Quantity2]]*Sales_Fact[[#This Row],[Unit_Price3]]*(1-Sales_Fact[[#This Row],[Discount4]])</f>
        <v>2396.0798999999997</v>
      </c>
      <c r="K1856" s="1">
        <f>Sales_Fact[[#This Row],[Quantity2]]*Sales_Fact[[#This Row],[Unit_Price3]]</f>
        <v>2576.4299999999998</v>
      </c>
      <c r="L1856" s="1">
        <f>Sales_Fact[[#This Row],[Gross Amount]]*Sales_Fact[[#This Row],[Discount4]]</f>
        <v>180.3501</v>
      </c>
      <c r="M1856" s="1" t="str">
        <f>IF(Sales_Fact[[#This Row],[Total_Amount5]]&gt;1000,"High Value","Standard")</f>
        <v>High Value</v>
      </c>
      <c r="N1856" s="1" t="str">
        <f>_xlfn.XLOOKUP(D1856,Product_Dim!$A$2:$A$101,Product_Dim!$B$2:$B$101,"Not Found")</f>
        <v>Wireless Mouse</v>
      </c>
      <c r="O1856" s="1" t="str">
        <f>_xlfn.XLOOKUP(D1856,Product_Dim!$A$2:$A$101,Product_Dim!$C$2:$C$101)</f>
        <v>Electronics</v>
      </c>
      <c r="P1856" s="1">
        <f>_xlfn.XLOOKUP(D1856,Product_Dim!$A$2:$A$101,Product_Dim!$H$2:$H$101)</f>
        <v>392.89</v>
      </c>
      <c r="Q1856" s="1" t="str">
        <f>_xlfn.XLOOKUP(C1856,'Customer_Dim'!$A$2:$A$501,'Customer_Dim'!$I$2:$I$501)</f>
        <v>Silver</v>
      </c>
      <c r="R1856" s="1" t="str">
        <f>_xlfn.XLOOKUP(C1856,'Customer_Dim'!$A$2:$A$501,'Customer_Dim'!$D$2:$D$501)</f>
        <v>Male</v>
      </c>
      <c r="S1856" s="1" t="str">
        <f>_xlfn.XLOOKUP(C1856,'Customer_Dim'!$A$2:$A$501,'Customer_Dim'!$L$2:$L$501)</f>
        <v>Young</v>
      </c>
      <c r="T1856" s="1" t="str">
        <f>_xlfn.XLOOKUP(E1856,Store_Dim!$A$2:$A$21,Store_Dim!$C$2:$C$21)</f>
        <v>South</v>
      </c>
      <c r="U1856" s="1" t="str">
        <f>_xlfn.XLOOKUP(E1856,Store_Dim!$A$2:$A$21,Store_Dim!$E$2:$E$21)</f>
        <v>Outlet</v>
      </c>
      <c r="V1856" s="1">
        <f>Table8[[#This Row],[Cost]]*Table8[[#This Row],[Quantity]]</f>
        <v>1178.67</v>
      </c>
      <c r="W1856" s="1">
        <f>Table8[[#This Row],[Total_Amount]]-Table8[[#This Row],[Total Cost]]</f>
        <v>1217.4098999999997</v>
      </c>
    </row>
    <row r="1857" spans="1:23" hidden="1" x14ac:dyDescent="0.25">
      <c r="A1857" t="s">
        <v>1998</v>
      </c>
      <c r="B1857" s="3">
        <v>45413</v>
      </c>
      <c r="C1857" t="s">
        <v>1449</v>
      </c>
      <c r="D1857" t="s">
        <v>1632</v>
      </c>
      <c r="E1857" t="s">
        <v>1901</v>
      </c>
      <c r="F1857" s="4">
        <f>IF(ISBLANK(Sales_Fact[[#This Row],[Quantity]]),MEDIAN(Sales_Fact[Quantity]),Sales_Fact[[#This Row],[Quantity]])</f>
        <v>3</v>
      </c>
      <c r="G1857" s="1">
        <f>IF(ISBLANK(Sales_Fact[[#This Row],[Unit_Price]]),MEDIAN(Sales_Fact[Unit_Price]),Sales_Fact[[#This Row],[Unit_Price]])</f>
        <v>569.98</v>
      </c>
      <c r="H1857" s="2">
        <f>IF(ISBLANK(Sales_Fact[[#This Row],[Discount]]),MEDIAN(Sales_Fact[Discount]),Sales_Fact[[#This Row],[Discount]])</f>
        <v>0.05</v>
      </c>
      <c r="I1857" t="s">
        <v>1864</v>
      </c>
      <c r="J1857" s="1">
        <f>Sales_Fact[[#This Row],[Quantity2]]*Sales_Fact[[#This Row],[Unit_Price3]]*(1-Sales_Fact[[#This Row],[Discount4]])</f>
        <v>1624.443</v>
      </c>
      <c r="K1857" s="1">
        <f>Sales_Fact[[#This Row],[Quantity2]]*Sales_Fact[[#This Row],[Unit_Price3]]</f>
        <v>1709.94</v>
      </c>
      <c r="L1857" s="1">
        <f>Sales_Fact[[#This Row],[Gross Amount]]*Sales_Fact[[#This Row],[Discount4]]</f>
        <v>85.497000000000014</v>
      </c>
      <c r="M1857" s="1" t="str">
        <f>IF(Sales_Fact[[#This Row],[Total_Amount5]]&gt;1000,"High Value","Standard")</f>
        <v>High Value</v>
      </c>
      <c r="N1857" s="1" t="str">
        <f>_xlfn.XLOOKUP(D1857,Product_Dim!$A$2:$A$101,Product_Dim!$B$2:$B$101,"Not Found")</f>
        <v>Decorative Floor Vase</v>
      </c>
      <c r="O1857" s="1" t="str">
        <f>_xlfn.XLOOKUP(D1857,Product_Dim!$A$2:$A$101,Product_Dim!$C$2:$C$101)</f>
        <v>Home</v>
      </c>
      <c r="P1857" s="1">
        <f>_xlfn.XLOOKUP(D1857,Product_Dim!$A$2:$A$101,Product_Dim!$H$2:$H$101)</f>
        <v>242.96499999999997</v>
      </c>
      <c r="Q1857" s="1" t="str">
        <f>_xlfn.XLOOKUP(C1857,'Customer_Dim'!$A$2:$A$501,'Customer_Dim'!$I$2:$I$501)</f>
        <v>Gold</v>
      </c>
      <c r="R1857" s="1" t="str">
        <f>_xlfn.XLOOKUP(C1857,'Customer_Dim'!$A$2:$A$501,'Customer_Dim'!$D$2:$D$501)</f>
        <v>Female</v>
      </c>
      <c r="S1857" s="1" t="str">
        <f>_xlfn.XLOOKUP(C1857,'Customer_Dim'!$A$2:$A$501,'Customer_Dim'!$L$2:$L$501)</f>
        <v>Senior</v>
      </c>
      <c r="T1857" s="1" t="str">
        <f>_xlfn.XLOOKUP(E1857,Store_Dim!$A$2:$A$21,Store_Dim!$C$2:$C$21)</f>
        <v>East</v>
      </c>
      <c r="U1857" s="1" t="str">
        <f>_xlfn.XLOOKUP(E1857,Store_Dim!$A$2:$A$21,Store_Dim!$E$2:$E$21)</f>
        <v>Online</v>
      </c>
      <c r="V1857" s="1">
        <f>Table8[[#This Row],[Cost]]*Table8[[#This Row],[Quantity]]</f>
        <v>728.89499999999998</v>
      </c>
      <c r="W1857" s="1">
        <f>Table8[[#This Row],[Total_Amount]]-Table8[[#This Row],[Total Cost]]</f>
        <v>895.548</v>
      </c>
    </row>
    <row r="1858" spans="1:23" hidden="1" x14ac:dyDescent="0.25">
      <c r="A1858" t="s">
        <v>1862</v>
      </c>
      <c r="B1858" s="3">
        <v>45285</v>
      </c>
      <c r="C1858" t="s">
        <v>1449</v>
      </c>
      <c r="D1858" t="s">
        <v>1773</v>
      </c>
      <c r="E1858" t="s">
        <v>1863</v>
      </c>
      <c r="F1858" s="4">
        <f>IF(ISBLANK(Sales_Fact[[#This Row],[Quantity]]),MEDIAN(Sales_Fact[Quantity]),Sales_Fact[[#This Row],[Quantity]])</f>
        <v>3</v>
      </c>
      <c r="G1858" s="1">
        <f>IF(ISBLANK(Sales_Fact[[#This Row],[Unit_Price]]),MEDIAN(Sales_Fact[Unit_Price]),Sales_Fact[[#This Row],[Unit_Price]])</f>
        <v>306.52</v>
      </c>
      <c r="H1858" s="2">
        <f>IF(ISBLANK(Sales_Fact[[#This Row],[Discount]]),MEDIAN(Sales_Fact[Discount]),Sales_Fact[[#This Row],[Discount]])</f>
        <v>0.01</v>
      </c>
      <c r="I1858" t="s">
        <v>1864</v>
      </c>
      <c r="J1858" s="1">
        <f>Sales_Fact[[#This Row],[Quantity2]]*Sales_Fact[[#This Row],[Unit_Price3]]*(1-Sales_Fact[[#This Row],[Discount4]])</f>
        <v>910.36439999999993</v>
      </c>
      <c r="K1858" s="1">
        <f>Sales_Fact[[#This Row],[Quantity2]]*Sales_Fact[[#This Row],[Unit_Price3]]</f>
        <v>919.56</v>
      </c>
      <c r="L1858" s="1">
        <f>Sales_Fact[[#This Row],[Gross Amount]]*Sales_Fact[[#This Row],[Discount4]]</f>
        <v>9.1955999999999989</v>
      </c>
      <c r="M1858" s="1" t="str">
        <f>IF(Sales_Fact[[#This Row],[Total_Amount5]]&gt;1000,"High Value","Standard")</f>
        <v>Standard</v>
      </c>
      <c r="N1858" s="1" t="str">
        <f>_xlfn.XLOOKUP(D1858,Product_Dim!$A$2:$A$101,Product_Dim!$B$2:$B$101,"Not Found")</f>
        <v>Bluetooth Car Audio System</v>
      </c>
      <c r="O1858" s="1" t="str">
        <f>_xlfn.XLOOKUP(D1858,Product_Dim!$A$2:$A$101,Product_Dim!$C$2:$C$101)</f>
        <v>Electronics</v>
      </c>
      <c r="P1858" s="1">
        <f>_xlfn.XLOOKUP(D1858,Product_Dim!$A$2:$A$101,Product_Dim!$H$2:$H$101)</f>
        <v>403.71</v>
      </c>
      <c r="Q1858" s="1" t="str">
        <f>_xlfn.XLOOKUP(C1858,'Customer_Dim'!$A$2:$A$501,'Customer_Dim'!$I$2:$I$501)</f>
        <v>Gold</v>
      </c>
      <c r="R1858" s="1" t="str">
        <f>_xlfn.XLOOKUP(C1858,'Customer_Dim'!$A$2:$A$501,'Customer_Dim'!$D$2:$D$501)</f>
        <v>Female</v>
      </c>
      <c r="S1858" s="1" t="str">
        <f>_xlfn.XLOOKUP(C1858,'Customer_Dim'!$A$2:$A$501,'Customer_Dim'!$L$2:$L$501)</f>
        <v>Senior</v>
      </c>
      <c r="T1858" s="1" t="str">
        <f>_xlfn.XLOOKUP(E1858,Store_Dim!$A$2:$A$21,Store_Dim!$C$2:$C$21)</f>
        <v>North</v>
      </c>
      <c r="U1858" s="1" t="str">
        <f>_xlfn.XLOOKUP(E1858,Store_Dim!$A$2:$A$21,Store_Dim!$E$2:$E$21)</f>
        <v>Flagship</v>
      </c>
      <c r="V1858" s="1">
        <f>Table8[[#This Row],[Cost]]*Table8[[#This Row],[Quantity]]</f>
        <v>1211.1299999999999</v>
      </c>
      <c r="W1858" s="1">
        <f>Table8[[#This Row],[Total_Amount]]-Table8[[#This Row],[Total Cost]]</f>
        <v>-300.76559999999995</v>
      </c>
    </row>
    <row r="1859" spans="1:23" hidden="1" x14ac:dyDescent="0.25">
      <c r="A1859" t="s">
        <v>2532</v>
      </c>
      <c r="B1859" s="3">
        <v>45333</v>
      </c>
      <c r="C1859" t="s">
        <v>1449</v>
      </c>
      <c r="D1859" t="s">
        <v>1713</v>
      </c>
      <c r="E1859" t="s">
        <v>1883</v>
      </c>
      <c r="F1859" s="4">
        <f>IF(ISBLANK(Sales_Fact[[#This Row],[Quantity]]),MEDIAN(Sales_Fact[Quantity]),Sales_Fact[[#This Row],[Quantity]])</f>
        <v>3</v>
      </c>
      <c r="G1859" s="1">
        <f>IF(ISBLANK(Sales_Fact[[#This Row],[Unit_Price]]),MEDIAN(Sales_Fact[Unit_Price]),Sales_Fact[[#This Row],[Unit_Price]])</f>
        <v>184.67</v>
      </c>
      <c r="H1859" s="2">
        <f>IF(ISBLANK(Sales_Fact[[#This Row],[Discount]]),MEDIAN(Sales_Fact[Discount]),Sales_Fact[[#This Row],[Discount]])</f>
        <v>0.03</v>
      </c>
      <c r="I1859" t="s">
        <v>1861</v>
      </c>
      <c r="J1859" s="1">
        <f>Sales_Fact[[#This Row],[Quantity2]]*Sales_Fact[[#This Row],[Unit_Price3]]*(1-Sales_Fact[[#This Row],[Discount4]])</f>
        <v>537.38969999999995</v>
      </c>
      <c r="K1859" s="1">
        <f>Sales_Fact[[#This Row],[Quantity2]]*Sales_Fact[[#This Row],[Unit_Price3]]</f>
        <v>554.01</v>
      </c>
      <c r="L1859" s="1">
        <f>Sales_Fact[[#This Row],[Gross Amount]]*Sales_Fact[[#This Row],[Discount4]]</f>
        <v>16.6203</v>
      </c>
      <c r="M1859" s="1" t="str">
        <f>IF(Sales_Fact[[#This Row],[Total_Amount5]]&gt;1000,"High Value","Standard")</f>
        <v>Standard</v>
      </c>
      <c r="N1859" s="1" t="str">
        <f>_xlfn.XLOOKUP(D1859,Product_Dim!$A$2:$A$101,Product_Dim!$B$2:$B$101,"Not Found")</f>
        <v>Sports Stopwatch Pro</v>
      </c>
      <c r="O1859" s="1" t="str">
        <f>_xlfn.XLOOKUP(D1859,Product_Dim!$A$2:$A$101,Product_Dim!$C$2:$C$101)</f>
        <v>Sports</v>
      </c>
      <c r="P1859" s="1">
        <f>_xlfn.XLOOKUP(D1859,Product_Dim!$A$2:$A$101,Product_Dim!$H$2:$H$101)</f>
        <v>434.84</v>
      </c>
      <c r="Q1859" s="1" t="str">
        <f>_xlfn.XLOOKUP(C1859,'Customer_Dim'!$A$2:$A$501,'Customer_Dim'!$I$2:$I$501)</f>
        <v>Gold</v>
      </c>
      <c r="R1859" s="1" t="str">
        <f>_xlfn.XLOOKUP(C1859,'Customer_Dim'!$A$2:$A$501,'Customer_Dim'!$D$2:$D$501)</f>
        <v>Female</v>
      </c>
      <c r="S1859" s="1" t="str">
        <f>_xlfn.XLOOKUP(C1859,'Customer_Dim'!$A$2:$A$501,'Customer_Dim'!$L$2:$L$501)</f>
        <v>Senior</v>
      </c>
      <c r="T1859" s="1" t="str">
        <f>_xlfn.XLOOKUP(E1859,Store_Dim!$A$2:$A$21,Store_Dim!$C$2:$C$21)</f>
        <v>North</v>
      </c>
      <c r="U1859" s="1" t="str">
        <f>_xlfn.XLOOKUP(E1859,Store_Dim!$A$2:$A$21,Store_Dim!$E$2:$E$21)</f>
        <v>Flagship</v>
      </c>
      <c r="V1859" s="1">
        <f>Table8[[#This Row],[Cost]]*Table8[[#This Row],[Quantity]]</f>
        <v>1304.52</v>
      </c>
      <c r="W1859" s="1">
        <f>Table8[[#This Row],[Total_Amount]]-Table8[[#This Row],[Total Cost]]</f>
        <v>-767.13030000000003</v>
      </c>
    </row>
    <row r="1860" spans="1:23" x14ac:dyDescent="0.25">
      <c r="A1860" t="s">
        <v>1941</v>
      </c>
      <c r="B1860" s="3">
        <v>45462</v>
      </c>
      <c r="C1860" t="s">
        <v>1449</v>
      </c>
      <c r="D1860" t="s">
        <v>1692</v>
      </c>
      <c r="E1860" t="s">
        <v>1881</v>
      </c>
      <c r="F1860" s="4">
        <f>IF(ISBLANK(Sales_Fact[[#This Row],[Quantity]]),MEDIAN(Sales_Fact[Quantity]),Sales_Fact[[#This Row],[Quantity]])</f>
        <v>4</v>
      </c>
      <c r="G1860" s="21">
        <f>IF(ISBLANK(Sales_Fact[[#This Row],[Unit_Price]]),MEDIAN(Sales_Fact[Unit_Price]),Sales_Fact[[#This Row],[Unit_Price]])</f>
        <v>189.56</v>
      </c>
      <c r="H1860" s="2">
        <f>IF(ISBLANK(Sales_Fact[[#This Row],[Discount]]),MEDIAN(Sales_Fact[Discount]),Sales_Fact[[#This Row],[Discount]])</f>
        <v>0</v>
      </c>
      <c r="I1860" t="s">
        <v>1861</v>
      </c>
      <c r="J1860" s="21">
        <f>Sales_Fact[[#This Row],[Quantity2]]*Sales_Fact[[#This Row],[Unit_Price3]]*(1-Sales_Fact[[#This Row],[Discount4]])</f>
        <v>758.24</v>
      </c>
      <c r="K1860" s="21">
        <f>Sales_Fact[[#This Row],[Quantity2]]*Sales_Fact[[#This Row],[Unit_Price3]]</f>
        <v>758.24</v>
      </c>
      <c r="L1860" s="21">
        <f>Sales_Fact[[#This Row],[Gross Amount]]*Sales_Fact[[#This Row],[Discount4]]</f>
        <v>0</v>
      </c>
      <c r="M1860" s="1" t="str">
        <f>IF(Sales_Fact[[#This Row],[Total_Amount5]]&gt;1000,"High Value","Standard")</f>
        <v>Standard</v>
      </c>
      <c r="N1860" s="1" t="str">
        <f>_xlfn.XLOOKUP(D1860,Product_Dim!$A$2:$A$101,Product_Dim!$B$2:$B$101,"Not Found")</f>
        <v>Makeup Brush Set</v>
      </c>
      <c r="O1860" s="1" t="str">
        <f>_xlfn.XLOOKUP(D1860,Product_Dim!$A$2:$A$101,Product_Dim!$C$2:$C$101)</f>
        <v>Beauty</v>
      </c>
      <c r="P1860" s="1">
        <f>_xlfn.XLOOKUP(D1860,Product_Dim!$A$2:$A$101,Product_Dim!$H$2:$H$101)</f>
        <v>242.96499999999997</v>
      </c>
      <c r="Q1860" s="1" t="str">
        <f>_xlfn.XLOOKUP(C1860,'Customer_Dim'!$A$2:$A$501,'Customer_Dim'!$I$2:$I$501)</f>
        <v>Gold</v>
      </c>
      <c r="R1860" s="1" t="str">
        <f>_xlfn.XLOOKUP(C1860,'Customer_Dim'!$A$2:$A$501,'Customer_Dim'!$D$2:$D$501)</f>
        <v>Female</v>
      </c>
      <c r="S1860" s="1" t="str">
        <f>_xlfn.XLOOKUP(C1860,'Customer_Dim'!$A$2:$A$501,'Customer_Dim'!$L$2:$L$501)</f>
        <v>Senior</v>
      </c>
      <c r="T1860" s="1" t="str">
        <f>_xlfn.XLOOKUP(E1860,Store_Dim!$A$2:$A$21,Store_Dim!$C$2:$C$21)</f>
        <v>South</v>
      </c>
      <c r="U1860" s="1" t="str">
        <f>_xlfn.XLOOKUP(E1860,Store_Dim!$A$2:$A$21,Store_Dim!$E$2:$E$21)</f>
        <v>Outlet</v>
      </c>
      <c r="V1860" s="21">
        <f>Table8[[#This Row],[Cost]]*Table8[[#This Row],[Quantity]]</f>
        <v>971.8599999999999</v>
      </c>
      <c r="W1860" s="21">
        <f>Table8[[#This Row],[Total_Amount]]-Table8[[#This Row],[Total Cost]]</f>
        <v>-213.61999999999989</v>
      </c>
    </row>
    <row r="1861" spans="1:23" hidden="1" x14ac:dyDescent="0.25">
      <c r="A1861" t="s">
        <v>2345</v>
      </c>
      <c r="B1861" s="3">
        <v>45315</v>
      </c>
      <c r="C1861" t="s">
        <v>1449</v>
      </c>
      <c r="D1861" t="s">
        <v>1767</v>
      </c>
      <c r="E1861" t="s">
        <v>1863</v>
      </c>
      <c r="F1861" s="4">
        <f>IF(ISBLANK(Sales_Fact[[#This Row],[Quantity]]),MEDIAN(Sales_Fact[Quantity]),Sales_Fact[[#This Row],[Quantity]])</f>
        <v>1</v>
      </c>
      <c r="G1861" s="1">
        <f>IF(ISBLANK(Sales_Fact[[#This Row],[Unit_Price]]),MEDIAN(Sales_Fact[Unit_Price]),Sales_Fact[[#This Row],[Unit_Price]])</f>
        <v>805.24</v>
      </c>
      <c r="H1861" s="2">
        <f>IF(ISBLANK(Sales_Fact[[#This Row],[Discount]]),MEDIAN(Sales_Fact[Discount]),Sales_Fact[[#This Row],[Discount]])</f>
        <v>0.04</v>
      </c>
      <c r="I1861" t="s">
        <v>1861</v>
      </c>
      <c r="J1861" s="1">
        <f>Sales_Fact[[#This Row],[Quantity2]]*Sales_Fact[[#This Row],[Unit_Price3]]*(1-Sales_Fact[[#This Row],[Discount4]])</f>
        <v>773.03039999999999</v>
      </c>
      <c r="K1861" s="1">
        <f>Sales_Fact[[#This Row],[Quantity2]]*Sales_Fact[[#This Row],[Unit_Price3]]</f>
        <v>805.24</v>
      </c>
      <c r="L1861" s="1">
        <f>Sales_Fact[[#This Row],[Gross Amount]]*Sales_Fact[[#This Row],[Discount4]]</f>
        <v>32.209600000000002</v>
      </c>
      <c r="M1861" s="1" t="str">
        <f>IF(Sales_Fact[[#This Row],[Total_Amount5]]&gt;1000,"High Value","Standard")</f>
        <v>Standard</v>
      </c>
      <c r="N1861" s="1" t="str">
        <f>_xlfn.XLOOKUP(D1861,Product_Dim!$A$2:$A$101,Product_Dim!$B$2:$B$101,"Not Found")</f>
        <v>Professional Jump Rope</v>
      </c>
      <c r="O1861" s="1" t="str">
        <f>_xlfn.XLOOKUP(D1861,Product_Dim!$A$2:$A$101,Product_Dim!$C$2:$C$101)</f>
        <v>Sports</v>
      </c>
      <c r="P1861" s="1">
        <f>_xlfn.XLOOKUP(D1861,Product_Dim!$A$2:$A$101,Product_Dim!$H$2:$H$101)</f>
        <v>477.61</v>
      </c>
      <c r="Q1861" s="1" t="str">
        <f>_xlfn.XLOOKUP(C1861,'Customer_Dim'!$A$2:$A$501,'Customer_Dim'!$I$2:$I$501)</f>
        <v>Gold</v>
      </c>
      <c r="R1861" s="1" t="str">
        <f>_xlfn.XLOOKUP(C1861,'Customer_Dim'!$A$2:$A$501,'Customer_Dim'!$D$2:$D$501)</f>
        <v>Female</v>
      </c>
      <c r="S1861" s="1" t="str">
        <f>_xlfn.XLOOKUP(C1861,'Customer_Dim'!$A$2:$A$501,'Customer_Dim'!$L$2:$L$501)</f>
        <v>Senior</v>
      </c>
      <c r="T1861" s="1" t="str">
        <f>_xlfn.XLOOKUP(E1861,Store_Dim!$A$2:$A$21,Store_Dim!$C$2:$C$21)</f>
        <v>North</v>
      </c>
      <c r="U1861" s="1" t="str">
        <f>_xlfn.XLOOKUP(E1861,Store_Dim!$A$2:$A$21,Store_Dim!$E$2:$E$21)</f>
        <v>Flagship</v>
      </c>
      <c r="V1861" s="1">
        <f>Table8[[#This Row],[Cost]]*Table8[[#This Row],[Quantity]]</f>
        <v>477.61</v>
      </c>
      <c r="W1861" s="1">
        <f>Table8[[#This Row],[Total_Amount]]-Table8[[#This Row],[Total Cost]]</f>
        <v>295.42039999999997</v>
      </c>
    </row>
    <row r="1862" spans="1:23" hidden="1" x14ac:dyDescent="0.25">
      <c r="A1862" t="s">
        <v>3601</v>
      </c>
      <c r="B1862" s="3">
        <v>45572</v>
      </c>
      <c r="C1862" t="s">
        <v>1452</v>
      </c>
      <c r="D1862" t="s">
        <v>1773</v>
      </c>
      <c r="E1862" t="s">
        <v>1860</v>
      </c>
      <c r="F1862" s="4">
        <f>IF(ISBLANK(Sales_Fact[[#This Row],[Quantity]]),MEDIAN(Sales_Fact[Quantity]),Sales_Fact[[#This Row],[Quantity]])</f>
        <v>3</v>
      </c>
      <c r="G1862" s="1">
        <f>IF(ISBLANK(Sales_Fact[[#This Row],[Unit_Price]]),MEDIAN(Sales_Fact[Unit_Price]),Sales_Fact[[#This Row],[Unit_Price]])</f>
        <v>683.74</v>
      </c>
      <c r="H1862" s="2">
        <f>IF(ISBLANK(Sales_Fact[[#This Row],[Discount]]),MEDIAN(Sales_Fact[Discount]),Sales_Fact[[#This Row],[Discount]])</f>
        <v>0.24</v>
      </c>
      <c r="I1862" t="s">
        <v>1864</v>
      </c>
      <c r="J1862" s="1">
        <f>Sales_Fact[[#This Row],[Quantity2]]*Sales_Fact[[#This Row],[Unit_Price3]]*(1-Sales_Fact[[#This Row],[Discount4]])</f>
        <v>1558.9272000000003</v>
      </c>
      <c r="K1862" s="1">
        <f>Sales_Fact[[#This Row],[Quantity2]]*Sales_Fact[[#This Row],[Unit_Price3]]</f>
        <v>2051.2200000000003</v>
      </c>
      <c r="L1862" s="1">
        <f>Sales_Fact[[#This Row],[Gross Amount]]*Sales_Fact[[#This Row],[Discount4]]</f>
        <v>492.29280000000006</v>
      </c>
      <c r="M1862" s="1" t="str">
        <f>IF(Sales_Fact[[#This Row],[Total_Amount5]]&gt;1000,"High Value","Standard")</f>
        <v>High Value</v>
      </c>
      <c r="N1862" s="1" t="str">
        <f>_xlfn.XLOOKUP(D1862,Product_Dim!$A$2:$A$101,Product_Dim!$B$2:$B$101,"Not Found")</f>
        <v>Bluetooth Car Audio System</v>
      </c>
      <c r="O1862" s="1" t="str">
        <f>_xlfn.XLOOKUP(D1862,Product_Dim!$A$2:$A$101,Product_Dim!$C$2:$C$101)</f>
        <v>Electronics</v>
      </c>
      <c r="P1862" s="1">
        <f>_xlfn.XLOOKUP(D1862,Product_Dim!$A$2:$A$101,Product_Dim!$H$2:$H$101)</f>
        <v>403.71</v>
      </c>
      <c r="Q1862" s="1" t="str">
        <f>_xlfn.XLOOKUP(C1862,'Customer_Dim'!$A$2:$A$501,'Customer_Dim'!$I$2:$I$501)</f>
        <v>Bronze</v>
      </c>
      <c r="R1862" s="1" t="str">
        <f>_xlfn.XLOOKUP(C1862,'Customer_Dim'!$A$2:$A$501,'Customer_Dim'!$D$2:$D$501)</f>
        <v>Male</v>
      </c>
      <c r="S1862" s="1" t="str">
        <f>_xlfn.XLOOKUP(C1862,'Customer_Dim'!$A$2:$A$501,'Customer_Dim'!$L$2:$L$501)</f>
        <v>Middle Age</v>
      </c>
      <c r="T1862" s="1" t="str">
        <f>_xlfn.XLOOKUP(E1862,Store_Dim!$A$2:$A$21,Store_Dim!$C$2:$C$21)</f>
        <v>North</v>
      </c>
      <c r="U1862" s="1" t="str">
        <f>_xlfn.XLOOKUP(E1862,Store_Dim!$A$2:$A$21,Store_Dim!$E$2:$E$21)</f>
        <v>Outlet</v>
      </c>
      <c r="V1862" s="1">
        <f>Table8[[#This Row],[Cost]]*Table8[[#This Row],[Quantity]]</f>
        <v>1211.1299999999999</v>
      </c>
      <c r="W1862" s="1">
        <f>Table8[[#This Row],[Total_Amount]]-Table8[[#This Row],[Total Cost]]</f>
        <v>347.79720000000043</v>
      </c>
    </row>
    <row r="1863" spans="1:23" hidden="1" x14ac:dyDescent="0.25">
      <c r="A1863" t="s">
        <v>2680</v>
      </c>
      <c r="B1863" s="3">
        <v>45870</v>
      </c>
      <c r="C1863" t="s">
        <v>1452</v>
      </c>
      <c r="D1863" t="s">
        <v>1608</v>
      </c>
      <c r="E1863" t="s">
        <v>1888</v>
      </c>
      <c r="F1863" s="4">
        <f>IF(ISBLANK(Sales_Fact[[#This Row],[Quantity]]),MEDIAN(Sales_Fact[Quantity]),Sales_Fact[[#This Row],[Quantity]])</f>
        <v>3</v>
      </c>
      <c r="G1863" s="1">
        <f>IF(ISBLANK(Sales_Fact[[#This Row],[Unit_Price]]),MEDIAN(Sales_Fact[Unit_Price]),Sales_Fact[[#This Row],[Unit_Price]])</f>
        <v>439.21</v>
      </c>
      <c r="H1863" s="2">
        <f>IF(ISBLANK(Sales_Fact[[#This Row],[Discount]]),MEDIAN(Sales_Fact[Discount]),Sales_Fact[[#This Row],[Discount]])</f>
        <v>0.28000000000000003</v>
      </c>
      <c r="I1863" t="s">
        <v>1868</v>
      </c>
      <c r="J1863" s="1">
        <f>Sales_Fact[[#This Row],[Quantity2]]*Sales_Fact[[#This Row],[Unit_Price3]]*(1-Sales_Fact[[#This Row],[Discount4]])</f>
        <v>948.69359999999983</v>
      </c>
      <c r="K1863" s="1">
        <f>Sales_Fact[[#This Row],[Quantity2]]*Sales_Fact[[#This Row],[Unit_Price3]]</f>
        <v>1317.6299999999999</v>
      </c>
      <c r="L1863" s="1">
        <f>Sales_Fact[[#This Row],[Gross Amount]]*Sales_Fact[[#This Row],[Discount4]]</f>
        <v>368.93639999999999</v>
      </c>
      <c r="M1863" s="1" t="str">
        <f>IF(Sales_Fact[[#This Row],[Total_Amount5]]&gt;1000,"High Value","Standard")</f>
        <v>Standard</v>
      </c>
      <c r="N1863" s="1" t="str">
        <f>_xlfn.XLOOKUP(D1863,Product_Dim!$A$2:$A$101,Product_Dim!$B$2:$B$101,"Not Found")</f>
        <v>Knee Support Brace</v>
      </c>
      <c r="O1863" s="1" t="str">
        <f>_xlfn.XLOOKUP(D1863,Product_Dim!$A$2:$A$101,Product_Dim!$C$2:$C$101)</f>
        <v>Sports</v>
      </c>
      <c r="P1863" s="1">
        <f>_xlfn.XLOOKUP(D1863,Product_Dim!$A$2:$A$101,Product_Dim!$H$2:$H$101)</f>
        <v>21.34</v>
      </c>
      <c r="Q1863" s="1" t="str">
        <f>_xlfn.XLOOKUP(C1863,'Customer_Dim'!$A$2:$A$501,'Customer_Dim'!$I$2:$I$501)</f>
        <v>Bronze</v>
      </c>
      <c r="R1863" s="1" t="str">
        <f>_xlfn.XLOOKUP(C1863,'Customer_Dim'!$A$2:$A$501,'Customer_Dim'!$D$2:$D$501)</f>
        <v>Male</v>
      </c>
      <c r="S1863" s="1" t="str">
        <f>_xlfn.XLOOKUP(C1863,'Customer_Dim'!$A$2:$A$501,'Customer_Dim'!$L$2:$L$501)</f>
        <v>Middle Age</v>
      </c>
      <c r="T1863" s="1" t="str">
        <f>_xlfn.XLOOKUP(E1863,Store_Dim!$A$2:$A$21,Store_Dim!$C$2:$C$21)</f>
        <v>North</v>
      </c>
      <c r="U1863" s="1" t="str">
        <f>_xlfn.XLOOKUP(E1863,Store_Dim!$A$2:$A$21,Store_Dim!$E$2:$E$21)</f>
        <v>Flagship</v>
      </c>
      <c r="V1863" s="1">
        <f>Table8[[#This Row],[Cost]]*Table8[[#This Row],[Quantity]]</f>
        <v>64.02</v>
      </c>
      <c r="W1863" s="1">
        <f>Table8[[#This Row],[Total_Amount]]-Table8[[#This Row],[Total Cost]]</f>
        <v>884.67359999999985</v>
      </c>
    </row>
    <row r="1864" spans="1:23" hidden="1" x14ac:dyDescent="0.25">
      <c r="A1864" t="s">
        <v>2987</v>
      </c>
      <c r="B1864" s="3">
        <v>45631</v>
      </c>
      <c r="C1864" t="s">
        <v>1452</v>
      </c>
      <c r="D1864" t="s">
        <v>1806</v>
      </c>
      <c r="E1864" t="s">
        <v>1883</v>
      </c>
      <c r="F1864" s="4">
        <f>IF(ISBLANK(Sales_Fact[[#This Row],[Quantity]]),MEDIAN(Sales_Fact[Quantity]),Sales_Fact[[#This Row],[Quantity]])</f>
        <v>1</v>
      </c>
      <c r="G1864" s="1">
        <f>IF(ISBLANK(Sales_Fact[[#This Row],[Unit_Price]]),MEDIAN(Sales_Fact[Unit_Price]),Sales_Fact[[#This Row],[Unit_Price]])</f>
        <v>126.92</v>
      </c>
      <c r="H1864" s="2">
        <f>IF(ISBLANK(Sales_Fact[[#This Row],[Discount]]),MEDIAN(Sales_Fact[Discount]),Sales_Fact[[#This Row],[Discount]])</f>
        <v>0.24</v>
      </c>
      <c r="I1864" t="s">
        <v>1868</v>
      </c>
      <c r="J1864" s="1">
        <f>Sales_Fact[[#This Row],[Quantity2]]*Sales_Fact[[#This Row],[Unit_Price3]]*(1-Sales_Fact[[#This Row],[Discount4]])</f>
        <v>96.459199999999996</v>
      </c>
      <c r="K1864" s="1">
        <f>Sales_Fact[[#This Row],[Quantity2]]*Sales_Fact[[#This Row],[Unit_Price3]]</f>
        <v>126.92</v>
      </c>
      <c r="L1864" s="1">
        <f>Sales_Fact[[#This Row],[Gross Amount]]*Sales_Fact[[#This Row],[Discount4]]</f>
        <v>30.460799999999999</v>
      </c>
      <c r="M1864" s="1" t="str">
        <f>IF(Sales_Fact[[#This Row],[Total_Amount5]]&gt;1000,"High Value","Standard")</f>
        <v>Standard</v>
      </c>
      <c r="N1864" s="1" t="str">
        <f>_xlfn.XLOOKUP(D1864,Product_Dim!$A$2:$A$101,Product_Dim!$B$2:$B$101,"Not Found")</f>
        <v>Women's Beanie Hat</v>
      </c>
      <c r="O1864" s="1" t="str">
        <f>_xlfn.XLOOKUP(D1864,Product_Dim!$A$2:$A$101,Product_Dim!$C$2:$C$101)</f>
        <v>Clothing</v>
      </c>
      <c r="P1864" s="1">
        <f>_xlfn.XLOOKUP(D1864,Product_Dim!$A$2:$A$101,Product_Dim!$H$2:$H$101)</f>
        <v>119.57</v>
      </c>
      <c r="Q1864" s="1" t="str">
        <f>_xlfn.XLOOKUP(C1864,'Customer_Dim'!$A$2:$A$501,'Customer_Dim'!$I$2:$I$501)</f>
        <v>Bronze</v>
      </c>
      <c r="R1864" s="1" t="str">
        <f>_xlfn.XLOOKUP(C1864,'Customer_Dim'!$A$2:$A$501,'Customer_Dim'!$D$2:$D$501)</f>
        <v>Male</v>
      </c>
      <c r="S1864" s="1" t="str">
        <f>_xlfn.XLOOKUP(C1864,'Customer_Dim'!$A$2:$A$501,'Customer_Dim'!$L$2:$L$501)</f>
        <v>Middle Age</v>
      </c>
      <c r="T1864" s="1" t="str">
        <f>_xlfn.XLOOKUP(E1864,Store_Dim!$A$2:$A$21,Store_Dim!$C$2:$C$21)</f>
        <v>North</v>
      </c>
      <c r="U1864" s="1" t="str">
        <f>_xlfn.XLOOKUP(E1864,Store_Dim!$A$2:$A$21,Store_Dim!$E$2:$E$21)</f>
        <v>Flagship</v>
      </c>
      <c r="V1864" s="1">
        <f>Table8[[#This Row],[Cost]]*Table8[[#This Row],[Quantity]]</f>
        <v>119.57</v>
      </c>
      <c r="W1864" s="1">
        <f>Table8[[#This Row],[Total_Amount]]-Table8[[#This Row],[Total Cost]]</f>
        <v>-23.110799999999998</v>
      </c>
    </row>
    <row r="1865" spans="1:23" hidden="1" x14ac:dyDescent="0.25">
      <c r="A1865" t="s">
        <v>3123</v>
      </c>
      <c r="B1865" s="3">
        <v>45489</v>
      </c>
      <c r="C1865" t="s">
        <v>1452</v>
      </c>
      <c r="D1865" t="s">
        <v>1552</v>
      </c>
      <c r="E1865" t="s">
        <v>1888</v>
      </c>
      <c r="F1865" s="4">
        <f>IF(ISBLANK(Sales_Fact[[#This Row],[Quantity]]),MEDIAN(Sales_Fact[Quantity]),Sales_Fact[[#This Row],[Quantity]])</f>
        <v>4</v>
      </c>
      <c r="G1865" s="1">
        <f>IF(ISBLANK(Sales_Fact[[#This Row],[Unit_Price]]),MEDIAN(Sales_Fact[Unit_Price]),Sales_Fact[[#This Row],[Unit_Price]])</f>
        <v>834.7</v>
      </c>
      <c r="H1865" s="2">
        <f>IF(ISBLANK(Sales_Fact[[#This Row],[Discount]]),MEDIAN(Sales_Fact[Discount]),Sales_Fact[[#This Row],[Discount]])</f>
        <v>0.14000000000000001</v>
      </c>
      <c r="I1865" t="s">
        <v>1864</v>
      </c>
      <c r="J1865" s="1">
        <f>Sales_Fact[[#This Row],[Quantity2]]*Sales_Fact[[#This Row],[Unit_Price3]]*(1-Sales_Fact[[#This Row],[Discount4]])</f>
        <v>2871.3679999999999</v>
      </c>
      <c r="K1865" s="1">
        <f>Sales_Fact[[#This Row],[Quantity2]]*Sales_Fact[[#This Row],[Unit_Price3]]</f>
        <v>3338.8</v>
      </c>
      <c r="L1865" s="1">
        <f>Sales_Fact[[#This Row],[Gross Amount]]*Sales_Fact[[#This Row],[Discount4]]</f>
        <v>467.43200000000007</v>
      </c>
      <c r="M1865" s="1" t="str">
        <f>IF(Sales_Fact[[#This Row],[Total_Amount5]]&gt;1000,"High Value","Standard")</f>
        <v>High Value</v>
      </c>
      <c r="N1865" s="1" t="str">
        <f>_xlfn.XLOOKUP(D1865,Product_Dim!$A$2:$A$101,Product_Dim!$B$2:$B$101,"Not Found")</f>
        <v>Men's Graphic T-Shirt</v>
      </c>
      <c r="O1865" s="1" t="str">
        <f>_xlfn.XLOOKUP(D1865,Product_Dim!$A$2:$A$101,Product_Dim!$C$2:$C$101)</f>
        <v>Clothing</v>
      </c>
      <c r="P1865" s="1">
        <f>_xlfn.XLOOKUP(D1865,Product_Dim!$A$2:$A$101,Product_Dim!$H$2:$H$101)</f>
        <v>342.56</v>
      </c>
      <c r="Q1865" s="1" t="str">
        <f>_xlfn.XLOOKUP(C1865,'Customer_Dim'!$A$2:$A$501,'Customer_Dim'!$I$2:$I$501)</f>
        <v>Bronze</v>
      </c>
      <c r="R1865" s="1" t="str">
        <f>_xlfn.XLOOKUP(C1865,'Customer_Dim'!$A$2:$A$501,'Customer_Dim'!$D$2:$D$501)</f>
        <v>Male</v>
      </c>
      <c r="S1865" s="1" t="str">
        <f>_xlfn.XLOOKUP(C1865,'Customer_Dim'!$A$2:$A$501,'Customer_Dim'!$L$2:$L$501)</f>
        <v>Middle Age</v>
      </c>
      <c r="T1865" s="1" t="str">
        <f>_xlfn.XLOOKUP(E1865,Store_Dim!$A$2:$A$21,Store_Dim!$C$2:$C$21)</f>
        <v>North</v>
      </c>
      <c r="U1865" s="1" t="str">
        <f>_xlfn.XLOOKUP(E1865,Store_Dim!$A$2:$A$21,Store_Dim!$E$2:$E$21)</f>
        <v>Flagship</v>
      </c>
      <c r="V1865" s="1">
        <f>Table8[[#This Row],[Cost]]*Table8[[#This Row],[Quantity]]</f>
        <v>1370.24</v>
      </c>
      <c r="W1865" s="1">
        <f>Table8[[#This Row],[Total_Amount]]-Table8[[#This Row],[Total Cost]]</f>
        <v>1501.1279999999999</v>
      </c>
    </row>
    <row r="1866" spans="1:23" hidden="1" x14ac:dyDescent="0.25">
      <c r="A1866" t="s">
        <v>2188</v>
      </c>
      <c r="B1866" s="3">
        <v>45624</v>
      </c>
      <c r="C1866" t="s">
        <v>1452</v>
      </c>
      <c r="D1866" t="s">
        <v>1776</v>
      </c>
      <c r="E1866" t="s">
        <v>1870</v>
      </c>
      <c r="F1866" s="4">
        <f>IF(ISBLANK(Sales_Fact[[#This Row],[Quantity]]),MEDIAN(Sales_Fact[Quantity]),Sales_Fact[[#This Row],[Quantity]])</f>
        <v>2</v>
      </c>
      <c r="G1866" s="1">
        <f>IF(ISBLANK(Sales_Fact[[#This Row],[Unit_Price]]),MEDIAN(Sales_Fact[Unit_Price]),Sales_Fact[[#This Row],[Unit_Price]])</f>
        <v>271.88</v>
      </c>
      <c r="H1866" s="2">
        <f>IF(ISBLANK(Sales_Fact[[#This Row],[Discount]]),MEDIAN(Sales_Fact[Discount]),Sales_Fact[[#This Row],[Discount]])</f>
        <v>0.11</v>
      </c>
      <c r="I1866" t="s">
        <v>1864</v>
      </c>
      <c r="J1866" s="1">
        <f>Sales_Fact[[#This Row],[Quantity2]]*Sales_Fact[[#This Row],[Unit_Price3]]*(1-Sales_Fact[[#This Row],[Discount4]])</f>
        <v>483.94639999999998</v>
      </c>
      <c r="K1866" s="1">
        <f>Sales_Fact[[#This Row],[Quantity2]]*Sales_Fact[[#This Row],[Unit_Price3]]</f>
        <v>543.76</v>
      </c>
      <c r="L1866" s="1">
        <f>Sales_Fact[[#This Row],[Gross Amount]]*Sales_Fact[[#This Row],[Discount4]]</f>
        <v>59.813600000000001</v>
      </c>
      <c r="M1866" s="1" t="str">
        <f>IF(Sales_Fact[[#This Row],[Total_Amount5]]&gt;1000,"High Value","Standard")</f>
        <v>Standard</v>
      </c>
      <c r="N1866" s="1" t="str">
        <f>_xlfn.XLOOKUP(D1866,Product_Dim!$A$2:$A$101,Product_Dim!$B$2:$B$101,"Not Found")</f>
        <v>Women's Ankle Boots</v>
      </c>
      <c r="O1866" s="1" t="str">
        <f>_xlfn.XLOOKUP(D1866,Product_Dim!$A$2:$A$101,Product_Dim!$C$2:$C$101)</f>
        <v>Clothing</v>
      </c>
      <c r="P1866" s="1">
        <f>_xlfn.XLOOKUP(D1866,Product_Dim!$A$2:$A$101,Product_Dim!$H$2:$H$101)</f>
        <v>158.13999999999999</v>
      </c>
      <c r="Q1866" s="1" t="str">
        <f>_xlfn.XLOOKUP(C1866,'Customer_Dim'!$A$2:$A$501,'Customer_Dim'!$I$2:$I$501)</f>
        <v>Bronze</v>
      </c>
      <c r="R1866" s="1" t="str">
        <f>_xlfn.XLOOKUP(C1866,'Customer_Dim'!$A$2:$A$501,'Customer_Dim'!$D$2:$D$501)</f>
        <v>Male</v>
      </c>
      <c r="S1866" s="1" t="str">
        <f>_xlfn.XLOOKUP(C1866,'Customer_Dim'!$A$2:$A$501,'Customer_Dim'!$L$2:$L$501)</f>
        <v>Middle Age</v>
      </c>
      <c r="T1866" s="1" t="str">
        <f>_xlfn.XLOOKUP(E1866,Store_Dim!$A$2:$A$21,Store_Dim!$C$2:$C$21)</f>
        <v>North</v>
      </c>
      <c r="U1866" s="1" t="str">
        <f>_xlfn.XLOOKUP(E1866,Store_Dim!$A$2:$A$21,Store_Dim!$E$2:$E$21)</f>
        <v>Outlet</v>
      </c>
      <c r="V1866" s="1">
        <f>Table8[[#This Row],[Cost]]*Table8[[#This Row],[Quantity]]</f>
        <v>316.27999999999997</v>
      </c>
      <c r="W1866" s="1">
        <f>Table8[[#This Row],[Total_Amount]]-Table8[[#This Row],[Total Cost]]</f>
        <v>167.66640000000001</v>
      </c>
    </row>
    <row r="1867" spans="1:23" hidden="1" x14ac:dyDescent="0.25">
      <c r="A1867" t="s">
        <v>3510</v>
      </c>
      <c r="B1867" s="3">
        <v>45531</v>
      </c>
      <c r="C1867" t="s">
        <v>1452</v>
      </c>
      <c r="D1867" t="s">
        <v>1716</v>
      </c>
      <c r="E1867" t="s">
        <v>1886</v>
      </c>
      <c r="F1867" s="4">
        <f>IF(ISBLANK(Sales_Fact[[#This Row],[Quantity]]),MEDIAN(Sales_Fact[Quantity]),Sales_Fact[[#This Row],[Quantity]])</f>
        <v>4</v>
      </c>
      <c r="G1867" s="1">
        <f>IF(ISBLANK(Sales_Fact[[#This Row],[Unit_Price]]),MEDIAN(Sales_Fact[Unit_Price]),Sales_Fact[[#This Row],[Unit_Price]])</f>
        <v>972.14</v>
      </c>
      <c r="H1867" s="2">
        <f>IF(ISBLANK(Sales_Fact[[#This Row],[Discount]]),MEDIAN(Sales_Fact[Discount]),Sales_Fact[[#This Row],[Discount]])</f>
        <v>0.25</v>
      </c>
      <c r="I1867" t="s">
        <v>1864</v>
      </c>
      <c r="J1867" s="1">
        <f>Sales_Fact[[#This Row],[Quantity2]]*Sales_Fact[[#This Row],[Unit_Price3]]*(1-Sales_Fact[[#This Row],[Discount4]])</f>
        <v>2916.42</v>
      </c>
      <c r="K1867" s="1">
        <f>Sales_Fact[[#This Row],[Quantity2]]*Sales_Fact[[#This Row],[Unit_Price3]]</f>
        <v>3888.56</v>
      </c>
      <c r="L1867" s="1">
        <f>Sales_Fact[[#This Row],[Gross Amount]]*Sales_Fact[[#This Row],[Discount4]]</f>
        <v>972.14</v>
      </c>
      <c r="M1867" s="1" t="str">
        <f>IF(Sales_Fact[[#This Row],[Total_Amount5]]&gt;1000,"High Value","Standard")</f>
        <v>High Value</v>
      </c>
      <c r="N1867" s="1" t="str">
        <f>_xlfn.XLOOKUP(D1867,Product_Dim!$A$2:$A$101,Product_Dim!$B$2:$B$101,"Not Found")</f>
        <v>Ceramic Plant Pot</v>
      </c>
      <c r="O1867" s="1" t="str">
        <f>_xlfn.XLOOKUP(D1867,Product_Dim!$A$2:$A$101,Product_Dim!$C$2:$C$101)</f>
        <v>Home</v>
      </c>
      <c r="P1867" s="1">
        <f>_xlfn.XLOOKUP(D1867,Product_Dim!$A$2:$A$101,Product_Dim!$H$2:$H$101)</f>
        <v>81.75</v>
      </c>
      <c r="Q1867" s="1" t="str">
        <f>_xlfn.XLOOKUP(C1867,'Customer_Dim'!$A$2:$A$501,'Customer_Dim'!$I$2:$I$501)</f>
        <v>Bronze</v>
      </c>
      <c r="R1867" s="1" t="str">
        <f>_xlfn.XLOOKUP(C1867,'Customer_Dim'!$A$2:$A$501,'Customer_Dim'!$D$2:$D$501)</f>
        <v>Male</v>
      </c>
      <c r="S1867" s="1" t="str">
        <f>_xlfn.XLOOKUP(C1867,'Customer_Dim'!$A$2:$A$501,'Customer_Dim'!$L$2:$L$501)</f>
        <v>Middle Age</v>
      </c>
      <c r="T1867" s="1" t="str">
        <f>_xlfn.XLOOKUP(E1867,Store_Dim!$A$2:$A$21,Store_Dim!$C$2:$C$21)</f>
        <v>West</v>
      </c>
      <c r="U1867" s="1" t="str">
        <f>_xlfn.XLOOKUP(E1867,Store_Dim!$A$2:$A$21,Store_Dim!$E$2:$E$21)</f>
        <v>Flagship</v>
      </c>
      <c r="V1867" s="1">
        <f>Table8[[#This Row],[Cost]]*Table8[[#This Row],[Quantity]]</f>
        <v>327</v>
      </c>
      <c r="W1867" s="1">
        <f>Table8[[#This Row],[Total_Amount]]-Table8[[#This Row],[Total Cost]]</f>
        <v>2589.42</v>
      </c>
    </row>
    <row r="1868" spans="1:23" hidden="1" x14ac:dyDescent="0.25">
      <c r="A1868" t="s">
        <v>3432</v>
      </c>
      <c r="B1868" s="3">
        <v>45361</v>
      </c>
      <c r="C1868" t="s">
        <v>1452</v>
      </c>
      <c r="D1868" t="s">
        <v>1848</v>
      </c>
      <c r="E1868" t="s">
        <v>1913</v>
      </c>
      <c r="F1868" s="4">
        <f>IF(ISBLANK(Sales_Fact[[#This Row],[Quantity]]),MEDIAN(Sales_Fact[Quantity]),Sales_Fact[[#This Row],[Quantity]])</f>
        <v>3</v>
      </c>
      <c r="G1868" s="1">
        <f>IF(ISBLANK(Sales_Fact[[#This Row],[Unit_Price]]),MEDIAN(Sales_Fact[Unit_Price]),Sales_Fact[[#This Row],[Unit_Price]])</f>
        <v>523.66</v>
      </c>
      <c r="H1868" s="2">
        <f>IF(ISBLANK(Sales_Fact[[#This Row],[Discount]]),MEDIAN(Sales_Fact[Discount]),Sales_Fact[[#This Row],[Discount]])</f>
        <v>0.27</v>
      </c>
      <c r="I1868" t="s">
        <v>1861</v>
      </c>
      <c r="J1868" s="1">
        <f>Sales_Fact[[#This Row],[Quantity2]]*Sales_Fact[[#This Row],[Unit_Price3]]*(1-Sales_Fact[[#This Row],[Discount4]])</f>
        <v>1146.8154</v>
      </c>
      <c r="K1868" s="1">
        <f>Sales_Fact[[#This Row],[Quantity2]]*Sales_Fact[[#This Row],[Unit_Price3]]</f>
        <v>1570.98</v>
      </c>
      <c r="L1868" s="1">
        <f>Sales_Fact[[#This Row],[Gross Amount]]*Sales_Fact[[#This Row],[Discount4]]</f>
        <v>424.16460000000001</v>
      </c>
      <c r="M1868" s="1" t="str">
        <f>IF(Sales_Fact[[#This Row],[Total_Amount5]]&gt;1000,"High Value","Standard")</f>
        <v>High Value</v>
      </c>
      <c r="N1868" s="1" t="str">
        <f>_xlfn.XLOOKUP(D1868,Product_Dim!$A$2:$A$101,Product_Dim!$B$2:$B$101,"Not Found")</f>
        <v>Stainless Steel Cookware Set</v>
      </c>
      <c r="O1868" s="1" t="str">
        <f>_xlfn.XLOOKUP(D1868,Product_Dim!$A$2:$A$101,Product_Dim!$C$2:$C$101)</f>
        <v>Home</v>
      </c>
      <c r="P1868" s="1">
        <f>_xlfn.XLOOKUP(D1868,Product_Dim!$A$2:$A$101,Product_Dim!$H$2:$H$101)</f>
        <v>201.41</v>
      </c>
      <c r="Q1868" s="1" t="str">
        <f>_xlfn.XLOOKUP(C1868,'Customer_Dim'!$A$2:$A$501,'Customer_Dim'!$I$2:$I$501)</f>
        <v>Bronze</v>
      </c>
      <c r="R1868" s="1" t="str">
        <f>_xlfn.XLOOKUP(C1868,'Customer_Dim'!$A$2:$A$501,'Customer_Dim'!$D$2:$D$501)</f>
        <v>Male</v>
      </c>
      <c r="S1868" s="1" t="str">
        <f>_xlfn.XLOOKUP(C1868,'Customer_Dim'!$A$2:$A$501,'Customer_Dim'!$L$2:$L$501)</f>
        <v>Middle Age</v>
      </c>
      <c r="T1868" s="1" t="str">
        <f>_xlfn.XLOOKUP(E1868,Store_Dim!$A$2:$A$21,Store_Dim!$C$2:$C$21)</f>
        <v>North</v>
      </c>
      <c r="U1868" s="1" t="str">
        <f>_xlfn.XLOOKUP(E1868,Store_Dim!$A$2:$A$21,Store_Dim!$E$2:$E$21)</f>
        <v>Online</v>
      </c>
      <c r="V1868" s="1">
        <f>Table8[[#This Row],[Cost]]*Table8[[#This Row],[Quantity]]</f>
        <v>604.23</v>
      </c>
      <c r="W1868" s="1">
        <f>Table8[[#This Row],[Total_Amount]]-Table8[[#This Row],[Total Cost]]</f>
        <v>542.58539999999994</v>
      </c>
    </row>
    <row r="1869" spans="1:23" hidden="1" x14ac:dyDescent="0.25">
      <c r="A1869" t="s">
        <v>2754</v>
      </c>
      <c r="B1869" s="3">
        <v>45571</v>
      </c>
      <c r="C1869" t="s">
        <v>1455</v>
      </c>
      <c r="D1869" t="s">
        <v>1686</v>
      </c>
      <c r="E1869" t="s">
        <v>1863</v>
      </c>
      <c r="F1869" s="4">
        <f>IF(ISBLANK(Sales_Fact[[#This Row],[Quantity]]),MEDIAN(Sales_Fact[Quantity]),Sales_Fact[[#This Row],[Quantity]])</f>
        <v>4</v>
      </c>
      <c r="G1869" s="1">
        <f>IF(ISBLANK(Sales_Fact[[#This Row],[Unit_Price]]),MEDIAN(Sales_Fact[Unit_Price]),Sales_Fact[[#This Row],[Unit_Price]])</f>
        <v>838.99</v>
      </c>
      <c r="H1869" s="2">
        <f>IF(ISBLANK(Sales_Fact[[#This Row],[Discount]]),MEDIAN(Sales_Fact[Discount]),Sales_Fact[[#This Row],[Discount]])</f>
        <v>0.16</v>
      </c>
      <c r="I1869" t="s">
        <v>1868</v>
      </c>
      <c r="J1869" s="1">
        <f>Sales_Fact[[#This Row],[Quantity2]]*Sales_Fact[[#This Row],[Unit_Price3]]*(1-Sales_Fact[[#This Row],[Discount4]])</f>
        <v>2819.0063999999998</v>
      </c>
      <c r="K1869" s="1">
        <f>Sales_Fact[[#This Row],[Quantity2]]*Sales_Fact[[#This Row],[Unit_Price3]]</f>
        <v>3355.96</v>
      </c>
      <c r="L1869" s="1">
        <f>Sales_Fact[[#This Row],[Gross Amount]]*Sales_Fact[[#This Row],[Discount4]]</f>
        <v>536.95360000000005</v>
      </c>
      <c r="M1869" s="1" t="str">
        <f>IF(Sales_Fact[[#This Row],[Total_Amount5]]&gt;1000,"High Value","Standard")</f>
        <v>High Value</v>
      </c>
      <c r="N1869" s="1" t="str">
        <f>_xlfn.XLOOKUP(D1869,Product_Dim!$A$2:$A$101,Product_Dim!$B$2:$B$101,"Not Found")</f>
        <v>High-Grip Football</v>
      </c>
      <c r="O1869" s="1" t="str">
        <f>_xlfn.XLOOKUP(D1869,Product_Dim!$A$2:$A$101,Product_Dim!$C$2:$C$101)</f>
        <v>Sports</v>
      </c>
      <c r="P1869" s="1">
        <f>_xlfn.XLOOKUP(D1869,Product_Dim!$A$2:$A$101,Product_Dim!$H$2:$H$101)</f>
        <v>318.91000000000003</v>
      </c>
      <c r="Q1869" s="1" t="str">
        <f>_xlfn.XLOOKUP(C1869,'Customer_Dim'!$A$2:$A$501,'Customer_Dim'!$I$2:$I$501)</f>
        <v>Gold</v>
      </c>
      <c r="R1869" s="1" t="str">
        <f>_xlfn.XLOOKUP(C1869,'Customer_Dim'!$A$2:$A$501,'Customer_Dim'!$D$2:$D$501)</f>
        <v>Male</v>
      </c>
      <c r="S1869" s="1" t="str">
        <f>_xlfn.XLOOKUP(C1869,'Customer_Dim'!$A$2:$A$501,'Customer_Dim'!$L$2:$L$501)</f>
        <v>Young</v>
      </c>
      <c r="T1869" s="1" t="str">
        <f>_xlfn.XLOOKUP(E1869,Store_Dim!$A$2:$A$21,Store_Dim!$C$2:$C$21)</f>
        <v>North</v>
      </c>
      <c r="U1869" s="1" t="str">
        <f>_xlfn.XLOOKUP(E1869,Store_Dim!$A$2:$A$21,Store_Dim!$E$2:$E$21)</f>
        <v>Flagship</v>
      </c>
      <c r="V1869" s="1">
        <f>Table8[[#This Row],[Cost]]*Table8[[#This Row],[Quantity]]</f>
        <v>1275.6400000000001</v>
      </c>
      <c r="W1869" s="1">
        <f>Table8[[#This Row],[Total_Amount]]-Table8[[#This Row],[Total Cost]]</f>
        <v>1543.3663999999997</v>
      </c>
    </row>
    <row r="1870" spans="1:23" hidden="1" x14ac:dyDescent="0.25">
      <c r="A1870" t="s">
        <v>2699</v>
      </c>
      <c r="B1870" s="3">
        <v>45513</v>
      </c>
      <c r="C1870" t="s">
        <v>1455</v>
      </c>
      <c r="D1870" t="s">
        <v>1791</v>
      </c>
      <c r="E1870" t="s">
        <v>1899</v>
      </c>
      <c r="F1870" s="4">
        <f>IF(ISBLANK(Sales_Fact[[#This Row],[Quantity]]),MEDIAN(Sales_Fact[Quantity]),Sales_Fact[[#This Row],[Quantity]])</f>
        <v>4</v>
      </c>
      <c r="G1870" s="1">
        <f>IF(ISBLANK(Sales_Fact[[#This Row],[Unit_Price]]),MEDIAN(Sales_Fact[Unit_Price]),Sales_Fact[[#This Row],[Unit_Price]])</f>
        <v>838.7</v>
      </c>
      <c r="H1870" s="2">
        <f>IF(ISBLANK(Sales_Fact[[#This Row],[Discount]]),MEDIAN(Sales_Fact[Discount]),Sales_Fact[[#This Row],[Discount]])</f>
        <v>0.21</v>
      </c>
      <c r="I1870" t="s">
        <v>1861</v>
      </c>
      <c r="J1870" s="1">
        <f>Sales_Fact[[#This Row],[Quantity2]]*Sales_Fact[[#This Row],[Unit_Price3]]*(1-Sales_Fact[[#This Row],[Discount4]])</f>
        <v>2650.2920000000004</v>
      </c>
      <c r="K1870" s="1">
        <f>Sales_Fact[[#This Row],[Quantity2]]*Sales_Fact[[#This Row],[Unit_Price3]]</f>
        <v>3354.8</v>
      </c>
      <c r="L1870" s="1">
        <f>Sales_Fact[[#This Row],[Gross Amount]]*Sales_Fact[[#This Row],[Discount4]]</f>
        <v>704.50800000000004</v>
      </c>
      <c r="M1870" s="1" t="str">
        <f>IF(Sales_Fact[[#This Row],[Total_Amount5]]&gt;1000,"High Value","Standard")</f>
        <v>High Value</v>
      </c>
      <c r="N1870" s="1" t="str">
        <f>_xlfn.XLOOKUP(D1870,Product_Dim!$A$2:$A$101,Product_Dim!$B$2:$B$101,"Not Found")</f>
        <v>Wall-Mounted Spice Rack</v>
      </c>
      <c r="O1870" s="1" t="str">
        <f>_xlfn.XLOOKUP(D1870,Product_Dim!$A$2:$A$101,Product_Dim!$C$2:$C$101)</f>
        <v>Home</v>
      </c>
      <c r="P1870" s="1">
        <f>_xlfn.XLOOKUP(D1870,Product_Dim!$A$2:$A$101,Product_Dim!$H$2:$H$101)</f>
        <v>143.43</v>
      </c>
      <c r="Q1870" s="1" t="str">
        <f>_xlfn.XLOOKUP(C1870,'Customer_Dim'!$A$2:$A$501,'Customer_Dim'!$I$2:$I$501)</f>
        <v>Gold</v>
      </c>
      <c r="R1870" s="1" t="str">
        <f>_xlfn.XLOOKUP(C1870,'Customer_Dim'!$A$2:$A$501,'Customer_Dim'!$D$2:$D$501)</f>
        <v>Male</v>
      </c>
      <c r="S1870" s="1" t="str">
        <f>_xlfn.XLOOKUP(C1870,'Customer_Dim'!$A$2:$A$501,'Customer_Dim'!$L$2:$L$501)</f>
        <v>Young</v>
      </c>
      <c r="T1870" s="1" t="str">
        <f>_xlfn.XLOOKUP(E1870,Store_Dim!$A$2:$A$21,Store_Dim!$C$2:$C$21)</f>
        <v>East</v>
      </c>
      <c r="U1870" s="1" t="str">
        <f>_xlfn.XLOOKUP(E1870,Store_Dim!$A$2:$A$21,Store_Dim!$E$2:$E$21)</f>
        <v>Flagship</v>
      </c>
      <c r="V1870" s="1">
        <f>Table8[[#This Row],[Cost]]*Table8[[#This Row],[Quantity]]</f>
        <v>573.72</v>
      </c>
      <c r="W1870" s="1">
        <f>Table8[[#This Row],[Total_Amount]]-Table8[[#This Row],[Total Cost]]</f>
        <v>2076.5720000000001</v>
      </c>
    </row>
    <row r="1871" spans="1:23" hidden="1" x14ac:dyDescent="0.25">
      <c r="A1871" t="s">
        <v>2260</v>
      </c>
      <c r="B1871" s="3">
        <v>45276</v>
      </c>
      <c r="C1871" t="s">
        <v>1455</v>
      </c>
      <c r="D1871" t="s">
        <v>1686</v>
      </c>
      <c r="E1871" t="s">
        <v>1888</v>
      </c>
      <c r="F1871" s="4">
        <f>IF(ISBLANK(Sales_Fact[[#This Row],[Quantity]]),MEDIAN(Sales_Fact[Quantity]),Sales_Fact[[#This Row],[Quantity]])</f>
        <v>3</v>
      </c>
      <c r="G1871" s="1">
        <f>IF(ISBLANK(Sales_Fact[[#This Row],[Unit_Price]]),MEDIAN(Sales_Fact[Unit_Price]),Sales_Fact[[#This Row],[Unit_Price]])</f>
        <v>943.24</v>
      </c>
      <c r="H1871" s="2">
        <f>IF(ISBLANK(Sales_Fact[[#This Row],[Discount]]),MEDIAN(Sales_Fact[Discount]),Sales_Fact[[#This Row],[Discount]])</f>
        <v>0.21</v>
      </c>
      <c r="I1871" t="s">
        <v>1868</v>
      </c>
      <c r="J1871" s="1">
        <f>Sales_Fact[[#This Row],[Quantity2]]*Sales_Fact[[#This Row],[Unit_Price3]]*(1-Sales_Fact[[#This Row],[Discount4]])</f>
        <v>2235.4788000000003</v>
      </c>
      <c r="K1871" s="1">
        <f>Sales_Fact[[#This Row],[Quantity2]]*Sales_Fact[[#This Row],[Unit_Price3]]</f>
        <v>2829.7200000000003</v>
      </c>
      <c r="L1871" s="1">
        <f>Sales_Fact[[#This Row],[Gross Amount]]*Sales_Fact[[#This Row],[Discount4]]</f>
        <v>594.24120000000005</v>
      </c>
      <c r="M1871" s="1" t="str">
        <f>IF(Sales_Fact[[#This Row],[Total_Amount5]]&gt;1000,"High Value","Standard")</f>
        <v>High Value</v>
      </c>
      <c r="N1871" s="1" t="str">
        <f>_xlfn.XLOOKUP(D1871,Product_Dim!$A$2:$A$101,Product_Dim!$B$2:$B$101,"Not Found")</f>
        <v>High-Grip Football</v>
      </c>
      <c r="O1871" s="1" t="str">
        <f>_xlfn.XLOOKUP(D1871,Product_Dim!$A$2:$A$101,Product_Dim!$C$2:$C$101)</f>
        <v>Sports</v>
      </c>
      <c r="P1871" s="1">
        <f>_xlfn.XLOOKUP(D1871,Product_Dim!$A$2:$A$101,Product_Dim!$H$2:$H$101)</f>
        <v>318.91000000000003</v>
      </c>
      <c r="Q1871" s="1" t="str">
        <f>_xlfn.XLOOKUP(C1871,'Customer_Dim'!$A$2:$A$501,'Customer_Dim'!$I$2:$I$501)</f>
        <v>Gold</v>
      </c>
      <c r="R1871" s="1" t="str">
        <f>_xlfn.XLOOKUP(C1871,'Customer_Dim'!$A$2:$A$501,'Customer_Dim'!$D$2:$D$501)</f>
        <v>Male</v>
      </c>
      <c r="S1871" s="1" t="str">
        <f>_xlfn.XLOOKUP(C1871,'Customer_Dim'!$A$2:$A$501,'Customer_Dim'!$L$2:$L$501)</f>
        <v>Young</v>
      </c>
      <c r="T1871" s="1" t="str">
        <f>_xlfn.XLOOKUP(E1871,Store_Dim!$A$2:$A$21,Store_Dim!$C$2:$C$21)</f>
        <v>North</v>
      </c>
      <c r="U1871" s="1" t="str">
        <f>_xlfn.XLOOKUP(E1871,Store_Dim!$A$2:$A$21,Store_Dim!$E$2:$E$21)</f>
        <v>Flagship</v>
      </c>
      <c r="V1871" s="1">
        <f>Table8[[#This Row],[Cost]]*Table8[[#This Row],[Quantity]]</f>
        <v>956.73</v>
      </c>
      <c r="W1871" s="1">
        <f>Table8[[#This Row],[Total_Amount]]-Table8[[#This Row],[Total Cost]]</f>
        <v>1278.7488000000003</v>
      </c>
    </row>
    <row r="1872" spans="1:23" hidden="1" x14ac:dyDescent="0.25">
      <c r="A1872" t="s">
        <v>2363</v>
      </c>
      <c r="B1872" s="3">
        <v>45700</v>
      </c>
      <c r="C1872" t="s">
        <v>1455</v>
      </c>
      <c r="D1872" t="s">
        <v>1689</v>
      </c>
      <c r="E1872" t="s">
        <v>1863</v>
      </c>
      <c r="F1872" s="4">
        <f>IF(ISBLANK(Sales_Fact[[#This Row],[Quantity]]),MEDIAN(Sales_Fact[Quantity]),Sales_Fact[[#This Row],[Quantity]])</f>
        <v>2</v>
      </c>
      <c r="G1872" s="1">
        <f>IF(ISBLANK(Sales_Fact[[#This Row],[Unit_Price]]),MEDIAN(Sales_Fact[Unit_Price]),Sales_Fact[[#This Row],[Unit_Price]])</f>
        <v>310.33</v>
      </c>
      <c r="H1872" s="2">
        <f>IF(ISBLANK(Sales_Fact[[#This Row],[Discount]]),MEDIAN(Sales_Fact[Discount]),Sales_Fact[[#This Row],[Discount]])</f>
        <v>0.26</v>
      </c>
      <c r="I1872" t="s">
        <v>1861</v>
      </c>
      <c r="J1872" s="1">
        <f>Sales_Fact[[#This Row],[Quantity2]]*Sales_Fact[[#This Row],[Unit_Price3]]*(1-Sales_Fact[[#This Row],[Discount4]])</f>
        <v>459.28839999999997</v>
      </c>
      <c r="K1872" s="1">
        <f>Sales_Fact[[#This Row],[Quantity2]]*Sales_Fact[[#This Row],[Unit_Price3]]</f>
        <v>620.66</v>
      </c>
      <c r="L1872" s="1">
        <f>Sales_Fact[[#This Row],[Gross Amount]]*Sales_Fact[[#This Row],[Discount4]]</f>
        <v>161.3716</v>
      </c>
      <c r="M1872" s="1" t="str">
        <f>IF(Sales_Fact[[#This Row],[Total_Amount5]]&gt;1000,"High Value","Standard")</f>
        <v>Standard</v>
      </c>
      <c r="N1872" s="1" t="str">
        <f>_xlfn.XLOOKUP(D1872,Product_Dim!$A$2:$A$101,Product_Dim!$B$2:$B$101,"Not Found")</f>
        <v>Men's Winter Jacket</v>
      </c>
      <c r="O1872" s="1" t="str">
        <f>_xlfn.XLOOKUP(D1872,Product_Dim!$A$2:$A$101,Product_Dim!$C$2:$C$101)</f>
        <v>Clothing</v>
      </c>
      <c r="P1872" s="1">
        <f>_xlfn.XLOOKUP(D1872,Product_Dim!$A$2:$A$101,Product_Dim!$H$2:$H$101)</f>
        <v>167.34</v>
      </c>
      <c r="Q1872" s="1" t="str">
        <f>_xlfn.XLOOKUP(C1872,'Customer_Dim'!$A$2:$A$501,'Customer_Dim'!$I$2:$I$501)</f>
        <v>Gold</v>
      </c>
      <c r="R1872" s="1" t="str">
        <f>_xlfn.XLOOKUP(C1872,'Customer_Dim'!$A$2:$A$501,'Customer_Dim'!$D$2:$D$501)</f>
        <v>Male</v>
      </c>
      <c r="S1872" s="1" t="str">
        <f>_xlfn.XLOOKUP(C1872,'Customer_Dim'!$A$2:$A$501,'Customer_Dim'!$L$2:$L$501)</f>
        <v>Young</v>
      </c>
      <c r="T1872" s="1" t="str">
        <f>_xlfn.XLOOKUP(E1872,Store_Dim!$A$2:$A$21,Store_Dim!$C$2:$C$21)</f>
        <v>North</v>
      </c>
      <c r="U1872" s="1" t="str">
        <f>_xlfn.XLOOKUP(E1872,Store_Dim!$A$2:$A$21,Store_Dim!$E$2:$E$21)</f>
        <v>Flagship</v>
      </c>
      <c r="V1872" s="1">
        <f>Table8[[#This Row],[Cost]]*Table8[[#This Row],[Quantity]]</f>
        <v>334.68</v>
      </c>
      <c r="W1872" s="1">
        <f>Table8[[#This Row],[Total_Amount]]-Table8[[#This Row],[Total Cost]]</f>
        <v>124.60839999999996</v>
      </c>
    </row>
    <row r="1873" spans="1:23" hidden="1" x14ac:dyDescent="0.25">
      <c r="A1873" t="s">
        <v>3495</v>
      </c>
      <c r="B1873" s="3">
        <v>45470</v>
      </c>
      <c r="C1873" t="s">
        <v>1455</v>
      </c>
      <c r="D1873" t="s">
        <v>1734</v>
      </c>
      <c r="E1873" t="s">
        <v>1886</v>
      </c>
      <c r="F1873" s="4">
        <f>IF(ISBLANK(Sales_Fact[[#This Row],[Quantity]]),MEDIAN(Sales_Fact[Quantity]),Sales_Fact[[#This Row],[Quantity]])</f>
        <v>3</v>
      </c>
      <c r="G1873" s="1">
        <f>IF(ISBLANK(Sales_Fact[[#This Row],[Unit_Price]]),MEDIAN(Sales_Fact[Unit_Price]),Sales_Fact[[#This Row],[Unit_Price]])</f>
        <v>201.05</v>
      </c>
      <c r="H1873" s="2">
        <f>IF(ISBLANK(Sales_Fact[[#This Row],[Discount]]),MEDIAN(Sales_Fact[Discount]),Sales_Fact[[#This Row],[Discount]])</f>
        <v>0.23</v>
      </c>
      <c r="I1873" t="s">
        <v>1861</v>
      </c>
      <c r="J1873" s="1">
        <f>Sales_Fact[[#This Row],[Quantity2]]*Sales_Fact[[#This Row],[Unit_Price3]]*(1-Sales_Fact[[#This Row],[Discount4]])</f>
        <v>464.42550000000006</v>
      </c>
      <c r="K1873" s="1">
        <f>Sales_Fact[[#This Row],[Quantity2]]*Sales_Fact[[#This Row],[Unit_Price3]]</f>
        <v>603.15000000000009</v>
      </c>
      <c r="L1873" s="1">
        <f>Sales_Fact[[#This Row],[Gross Amount]]*Sales_Fact[[#This Row],[Discount4]]</f>
        <v>138.72450000000003</v>
      </c>
      <c r="M1873" s="1" t="str">
        <f>IF(Sales_Fact[[#This Row],[Total_Amount5]]&gt;1000,"High Value","Standard")</f>
        <v>Standard</v>
      </c>
      <c r="N1873" s="1" t="str">
        <f>_xlfn.XLOOKUP(D1873,Product_Dim!$A$2:$A$101,Product_Dim!$B$2:$B$101,"Not Found")</f>
        <v>Tennis Ball 3-Pack</v>
      </c>
      <c r="O1873" s="1" t="str">
        <f>_xlfn.XLOOKUP(D1873,Product_Dim!$A$2:$A$101,Product_Dim!$C$2:$C$101)</f>
        <v>Sports</v>
      </c>
      <c r="P1873" s="1">
        <f>_xlfn.XLOOKUP(D1873,Product_Dim!$A$2:$A$101,Product_Dim!$H$2:$H$101)</f>
        <v>103.45</v>
      </c>
      <c r="Q1873" s="1" t="str">
        <f>_xlfn.XLOOKUP(C1873,'Customer_Dim'!$A$2:$A$501,'Customer_Dim'!$I$2:$I$501)</f>
        <v>Gold</v>
      </c>
      <c r="R1873" s="1" t="str">
        <f>_xlfn.XLOOKUP(C1873,'Customer_Dim'!$A$2:$A$501,'Customer_Dim'!$D$2:$D$501)</f>
        <v>Male</v>
      </c>
      <c r="S1873" s="1" t="str">
        <f>_xlfn.XLOOKUP(C1873,'Customer_Dim'!$A$2:$A$501,'Customer_Dim'!$L$2:$L$501)</f>
        <v>Young</v>
      </c>
      <c r="T1873" s="1" t="str">
        <f>_xlfn.XLOOKUP(E1873,Store_Dim!$A$2:$A$21,Store_Dim!$C$2:$C$21)</f>
        <v>West</v>
      </c>
      <c r="U1873" s="1" t="str">
        <f>_xlfn.XLOOKUP(E1873,Store_Dim!$A$2:$A$21,Store_Dim!$E$2:$E$21)</f>
        <v>Flagship</v>
      </c>
      <c r="V1873" s="1">
        <f>Table8[[#This Row],[Cost]]*Table8[[#This Row],[Quantity]]</f>
        <v>310.35000000000002</v>
      </c>
      <c r="W1873" s="1">
        <f>Table8[[#This Row],[Total_Amount]]-Table8[[#This Row],[Total Cost]]</f>
        <v>154.07550000000003</v>
      </c>
    </row>
    <row r="1874" spans="1:23" hidden="1" x14ac:dyDescent="0.25">
      <c r="A1874" t="s">
        <v>3394</v>
      </c>
      <c r="B1874" s="3">
        <v>45864</v>
      </c>
      <c r="C1874" t="s">
        <v>1455</v>
      </c>
      <c r="D1874" t="s">
        <v>1656</v>
      </c>
      <c r="E1874" t="s">
        <v>1866</v>
      </c>
      <c r="F1874" s="4">
        <f>IF(ISBLANK(Sales_Fact[[#This Row],[Quantity]]),MEDIAN(Sales_Fact[Quantity]),Sales_Fact[[#This Row],[Quantity]])</f>
        <v>1</v>
      </c>
      <c r="G1874" s="1">
        <f>IF(ISBLANK(Sales_Fact[[#This Row],[Unit_Price]]),MEDIAN(Sales_Fact[Unit_Price]),Sales_Fact[[#This Row],[Unit_Price]])</f>
        <v>803.37</v>
      </c>
      <c r="H1874" s="2">
        <f>IF(ISBLANK(Sales_Fact[[#This Row],[Discount]]),MEDIAN(Sales_Fact[Discount]),Sales_Fact[[#This Row],[Discount]])</f>
        <v>0.3</v>
      </c>
      <c r="I1874" t="s">
        <v>1861</v>
      </c>
      <c r="J1874" s="1">
        <f>Sales_Fact[[#This Row],[Quantity2]]*Sales_Fact[[#This Row],[Unit_Price3]]*(1-Sales_Fact[[#This Row],[Discount4]])</f>
        <v>562.35899999999992</v>
      </c>
      <c r="K1874" s="1">
        <f>Sales_Fact[[#This Row],[Quantity2]]*Sales_Fact[[#This Row],[Unit_Price3]]</f>
        <v>803.37</v>
      </c>
      <c r="L1874" s="1">
        <f>Sales_Fact[[#This Row],[Gross Amount]]*Sales_Fact[[#This Row],[Discount4]]</f>
        <v>241.011</v>
      </c>
      <c r="M1874" s="1" t="str">
        <f>IF(Sales_Fact[[#This Row],[Total_Amount5]]&gt;1000,"High Value","Standard")</f>
        <v>Standard</v>
      </c>
      <c r="N1874" s="1" t="str">
        <f>_xlfn.XLOOKUP(D1874,Product_Dim!$A$2:$A$101,Product_Dim!$B$2:$B$101,"Not Found")</f>
        <v>Bedroom Table Lamp</v>
      </c>
      <c r="O1874" s="1" t="str">
        <f>_xlfn.XLOOKUP(D1874,Product_Dim!$A$2:$A$101,Product_Dim!$C$2:$C$101)</f>
        <v>Home</v>
      </c>
      <c r="P1874" s="1">
        <f>_xlfn.XLOOKUP(D1874,Product_Dim!$A$2:$A$101,Product_Dim!$H$2:$H$101)</f>
        <v>382.22</v>
      </c>
      <c r="Q1874" s="1" t="str">
        <f>_xlfn.XLOOKUP(C1874,'Customer_Dim'!$A$2:$A$501,'Customer_Dim'!$I$2:$I$501)</f>
        <v>Gold</v>
      </c>
      <c r="R1874" s="1" t="str">
        <f>_xlfn.XLOOKUP(C1874,'Customer_Dim'!$A$2:$A$501,'Customer_Dim'!$D$2:$D$501)</f>
        <v>Male</v>
      </c>
      <c r="S1874" s="1" t="str">
        <f>_xlfn.XLOOKUP(C1874,'Customer_Dim'!$A$2:$A$501,'Customer_Dim'!$L$2:$L$501)</f>
        <v>Young</v>
      </c>
      <c r="T1874" s="1" t="str">
        <f>_xlfn.XLOOKUP(E1874,Store_Dim!$A$2:$A$21,Store_Dim!$C$2:$C$21)</f>
        <v>West</v>
      </c>
      <c r="U1874" s="1" t="str">
        <f>_xlfn.XLOOKUP(E1874,Store_Dim!$A$2:$A$21,Store_Dim!$E$2:$E$21)</f>
        <v>Online</v>
      </c>
      <c r="V1874" s="1">
        <f>Table8[[#This Row],[Cost]]*Table8[[#This Row],[Quantity]]</f>
        <v>382.22</v>
      </c>
      <c r="W1874" s="1">
        <f>Table8[[#This Row],[Total_Amount]]-Table8[[#This Row],[Total Cost]]</f>
        <v>180.1389999999999</v>
      </c>
    </row>
    <row r="1875" spans="1:23" hidden="1" x14ac:dyDescent="0.25">
      <c r="A1875" t="s">
        <v>2841</v>
      </c>
      <c r="B1875" s="3">
        <v>45377</v>
      </c>
      <c r="C1875" t="s">
        <v>1455</v>
      </c>
      <c r="D1875" t="s">
        <v>1812</v>
      </c>
      <c r="E1875" t="s">
        <v>1866</v>
      </c>
      <c r="F1875" s="4">
        <f>IF(ISBLANK(Sales_Fact[[#This Row],[Quantity]]),MEDIAN(Sales_Fact[Quantity]),Sales_Fact[[#This Row],[Quantity]])</f>
        <v>3</v>
      </c>
      <c r="G1875" s="1">
        <f>IF(ISBLANK(Sales_Fact[[#This Row],[Unit_Price]]),MEDIAN(Sales_Fact[Unit_Price]),Sales_Fact[[#This Row],[Unit_Price]])</f>
        <v>259.98</v>
      </c>
      <c r="H1875" s="2">
        <f>IF(ISBLANK(Sales_Fact[[#This Row],[Discount]]),MEDIAN(Sales_Fact[Discount]),Sales_Fact[[#This Row],[Discount]])</f>
        <v>7.0000000000000007E-2</v>
      </c>
      <c r="I1875" t="s">
        <v>1868</v>
      </c>
      <c r="J1875" s="1">
        <f>Sales_Fact[[#This Row],[Quantity2]]*Sales_Fact[[#This Row],[Unit_Price3]]*(1-Sales_Fact[[#This Row],[Discount4]])</f>
        <v>725.3442</v>
      </c>
      <c r="K1875" s="1">
        <f>Sales_Fact[[#This Row],[Quantity2]]*Sales_Fact[[#This Row],[Unit_Price3]]</f>
        <v>779.94</v>
      </c>
      <c r="L1875" s="1">
        <f>Sales_Fact[[#This Row],[Gross Amount]]*Sales_Fact[[#This Row],[Discount4]]</f>
        <v>54.595800000000011</v>
      </c>
      <c r="M1875" s="1" t="str">
        <f>IF(Sales_Fact[[#This Row],[Total_Amount5]]&gt;1000,"High Value","Standard")</f>
        <v>Standard</v>
      </c>
      <c r="N1875" s="1" t="str">
        <f>_xlfn.XLOOKUP(D1875,Product_Dim!$A$2:$A$101,Product_Dim!$B$2:$B$101,"Not Found")</f>
        <v>LED Bedside Lamp</v>
      </c>
      <c r="O1875" s="1" t="str">
        <f>_xlfn.XLOOKUP(D1875,Product_Dim!$A$2:$A$101,Product_Dim!$C$2:$C$101)</f>
        <v>Home</v>
      </c>
      <c r="P1875" s="1">
        <f>_xlfn.XLOOKUP(D1875,Product_Dim!$A$2:$A$101,Product_Dim!$H$2:$H$101)</f>
        <v>371.38</v>
      </c>
      <c r="Q1875" s="1" t="str">
        <f>_xlfn.XLOOKUP(C1875,'Customer_Dim'!$A$2:$A$501,'Customer_Dim'!$I$2:$I$501)</f>
        <v>Gold</v>
      </c>
      <c r="R1875" s="1" t="str">
        <f>_xlfn.XLOOKUP(C1875,'Customer_Dim'!$A$2:$A$501,'Customer_Dim'!$D$2:$D$501)</f>
        <v>Male</v>
      </c>
      <c r="S1875" s="1" t="str">
        <f>_xlfn.XLOOKUP(C1875,'Customer_Dim'!$A$2:$A$501,'Customer_Dim'!$L$2:$L$501)</f>
        <v>Young</v>
      </c>
      <c r="T1875" s="1" t="str">
        <f>_xlfn.XLOOKUP(E1875,Store_Dim!$A$2:$A$21,Store_Dim!$C$2:$C$21)</f>
        <v>West</v>
      </c>
      <c r="U1875" s="1" t="str">
        <f>_xlfn.XLOOKUP(E1875,Store_Dim!$A$2:$A$21,Store_Dim!$E$2:$E$21)</f>
        <v>Online</v>
      </c>
      <c r="V1875" s="1">
        <f>Table8[[#This Row],[Cost]]*Table8[[#This Row],[Quantity]]</f>
        <v>1114.1399999999999</v>
      </c>
      <c r="W1875" s="1">
        <f>Table8[[#This Row],[Total_Amount]]-Table8[[#This Row],[Total Cost]]</f>
        <v>-388.79579999999987</v>
      </c>
    </row>
    <row r="1876" spans="1:23" x14ac:dyDescent="0.25">
      <c r="A1876" t="s">
        <v>3087</v>
      </c>
      <c r="B1876" s="3">
        <v>45453</v>
      </c>
      <c r="C1876" t="s">
        <v>1458</v>
      </c>
      <c r="D1876" t="s">
        <v>1818</v>
      </c>
      <c r="E1876" t="s">
        <v>1886</v>
      </c>
      <c r="F1876" s="4">
        <f>IF(ISBLANK(Sales_Fact[[#This Row],[Quantity]]),MEDIAN(Sales_Fact[Quantity]),Sales_Fact[[#This Row],[Quantity]])</f>
        <v>4</v>
      </c>
      <c r="G1876" s="21">
        <f>IF(ISBLANK(Sales_Fact[[#This Row],[Unit_Price]]),MEDIAN(Sales_Fact[Unit_Price]),Sales_Fact[[#This Row],[Unit_Price]])</f>
        <v>591.9</v>
      </c>
      <c r="H1876" s="2">
        <f>IF(ISBLANK(Sales_Fact[[#This Row],[Discount]]),MEDIAN(Sales_Fact[Discount]),Sales_Fact[[#This Row],[Discount]])</f>
        <v>0.2</v>
      </c>
      <c r="I1876" t="s">
        <v>1868</v>
      </c>
      <c r="J1876" s="21">
        <f>Sales_Fact[[#This Row],[Quantity2]]*Sales_Fact[[#This Row],[Unit_Price3]]*(1-Sales_Fact[[#This Row],[Discount4]])</f>
        <v>1894.08</v>
      </c>
      <c r="K1876" s="21">
        <f>Sales_Fact[[#This Row],[Quantity2]]*Sales_Fact[[#This Row],[Unit_Price3]]</f>
        <v>2367.6</v>
      </c>
      <c r="L1876" s="21">
        <f>Sales_Fact[[#This Row],[Gross Amount]]*Sales_Fact[[#This Row],[Discount4]]</f>
        <v>473.52</v>
      </c>
      <c r="M1876" s="1" t="str">
        <f>IF(Sales_Fact[[#This Row],[Total_Amount5]]&gt;1000,"High Value","Standard")</f>
        <v>High Value</v>
      </c>
      <c r="N1876" s="1" t="str">
        <f>_xlfn.XLOOKUP(D1876,Product_Dim!$A$2:$A$101,Product_Dim!$B$2:$B$101,"Not Found")</f>
        <v>Face Foundation Kit</v>
      </c>
      <c r="O1876" s="1" t="str">
        <f>_xlfn.XLOOKUP(D1876,Product_Dim!$A$2:$A$101,Product_Dim!$C$2:$C$101)</f>
        <v>Beauty</v>
      </c>
      <c r="P1876" s="1">
        <f>_xlfn.XLOOKUP(D1876,Product_Dim!$A$2:$A$101,Product_Dim!$H$2:$H$101)</f>
        <v>183.04</v>
      </c>
      <c r="Q1876" s="1" t="str">
        <f>_xlfn.XLOOKUP(C1876,'Customer_Dim'!$A$2:$A$501,'Customer_Dim'!$I$2:$I$501)</f>
        <v>Gold</v>
      </c>
      <c r="R1876" s="1" t="str">
        <f>_xlfn.XLOOKUP(C1876,'Customer_Dim'!$A$2:$A$501,'Customer_Dim'!$D$2:$D$501)</f>
        <v>Female</v>
      </c>
      <c r="S1876" s="1" t="str">
        <f>_xlfn.XLOOKUP(C1876,'Customer_Dim'!$A$2:$A$501,'Customer_Dim'!$L$2:$L$501)</f>
        <v>Young</v>
      </c>
      <c r="T1876" s="1" t="str">
        <f>_xlfn.XLOOKUP(E1876,Store_Dim!$A$2:$A$21,Store_Dim!$C$2:$C$21)</f>
        <v>West</v>
      </c>
      <c r="U1876" s="1" t="str">
        <f>_xlfn.XLOOKUP(E1876,Store_Dim!$A$2:$A$21,Store_Dim!$E$2:$E$21)</f>
        <v>Flagship</v>
      </c>
      <c r="V1876" s="21">
        <f>Table8[[#This Row],[Cost]]*Table8[[#This Row],[Quantity]]</f>
        <v>732.16</v>
      </c>
      <c r="W1876" s="21">
        <f>Table8[[#This Row],[Total_Amount]]-Table8[[#This Row],[Total Cost]]</f>
        <v>1161.92</v>
      </c>
    </row>
    <row r="1877" spans="1:23" x14ac:dyDescent="0.25">
      <c r="A1877" t="s">
        <v>1928</v>
      </c>
      <c r="B1877" s="3">
        <v>45606</v>
      </c>
      <c r="C1877" t="s">
        <v>1458</v>
      </c>
      <c r="D1877" t="s">
        <v>1728</v>
      </c>
      <c r="E1877" t="s">
        <v>1866</v>
      </c>
      <c r="F1877" s="4">
        <f>IF(ISBLANK(Sales_Fact[[#This Row],[Quantity]]),MEDIAN(Sales_Fact[Quantity]),Sales_Fact[[#This Row],[Quantity]])</f>
        <v>2</v>
      </c>
      <c r="G1877" s="21">
        <f>IF(ISBLANK(Sales_Fact[[#This Row],[Unit_Price]]),MEDIAN(Sales_Fact[Unit_Price]),Sales_Fact[[#This Row],[Unit_Price]])</f>
        <v>396.9</v>
      </c>
      <c r="H1877" s="2">
        <f>IF(ISBLANK(Sales_Fact[[#This Row],[Discount]]),MEDIAN(Sales_Fact[Discount]),Sales_Fact[[#This Row],[Discount]])</f>
        <v>0.18</v>
      </c>
      <c r="I1877" t="s">
        <v>1864</v>
      </c>
      <c r="J1877" s="21">
        <f>Sales_Fact[[#This Row],[Quantity2]]*Sales_Fact[[#This Row],[Unit_Price3]]*(1-Sales_Fact[[#This Row],[Discount4]])</f>
        <v>650.91600000000005</v>
      </c>
      <c r="K1877" s="21">
        <f>Sales_Fact[[#This Row],[Quantity2]]*Sales_Fact[[#This Row],[Unit_Price3]]</f>
        <v>793.8</v>
      </c>
      <c r="L1877" s="21">
        <f>Sales_Fact[[#This Row],[Gross Amount]]*Sales_Fact[[#This Row],[Discount4]]</f>
        <v>142.88399999999999</v>
      </c>
      <c r="M1877" s="1" t="str">
        <f>IF(Sales_Fact[[#This Row],[Total_Amount5]]&gt;1000,"High Value","Standard")</f>
        <v>Standard</v>
      </c>
      <c r="N1877" s="1" t="str">
        <f>_xlfn.XLOOKUP(D1877,Product_Dim!$A$2:$A$101,Product_Dim!$B$2:$B$101,"Not Found")</f>
        <v>Men's Hair Styling Gel</v>
      </c>
      <c r="O1877" s="1" t="str">
        <f>_xlfn.XLOOKUP(D1877,Product_Dim!$A$2:$A$101,Product_Dim!$C$2:$C$101)</f>
        <v>Beauty</v>
      </c>
      <c r="P1877" s="1">
        <f>_xlfn.XLOOKUP(D1877,Product_Dim!$A$2:$A$101,Product_Dim!$H$2:$H$101)</f>
        <v>17.309999999999999</v>
      </c>
      <c r="Q1877" s="1" t="str">
        <f>_xlfn.XLOOKUP(C1877,'Customer_Dim'!$A$2:$A$501,'Customer_Dim'!$I$2:$I$501)</f>
        <v>Gold</v>
      </c>
      <c r="R1877" s="1" t="str">
        <f>_xlfn.XLOOKUP(C1877,'Customer_Dim'!$A$2:$A$501,'Customer_Dim'!$D$2:$D$501)</f>
        <v>Female</v>
      </c>
      <c r="S1877" s="1" t="str">
        <f>_xlfn.XLOOKUP(C1877,'Customer_Dim'!$A$2:$A$501,'Customer_Dim'!$L$2:$L$501)</f>
        <v>Young</v>
      </c>
      <c r="T1877" s="1" t="str">
        <f>_xlfn.XLOOKUP(E1877,Store_Dim!$A$2:$A$21,Store_Dim!$C$2:$C$21)</f>
        <v>West</v>
      </c>
      <c r="U1877" s="1" t="str">
        <f>_xlfn.XLOOKUP(E1877,Store_Dim!$A$2:$A$21,Store_Dim!$E$2:$E$21)</f>
        <v>Online</v>
      </c>
      <c r="V1877" s="21">
        <f>Table8[[#This Row],[Cost]]*Table8[[#This Row],[Quantity]]</f>
        <v>34.619999999999997</v>
      </c>
      <c r="W1877" s="21">
        <f>Table8[[#This Row],[Total_Amount]]-Table8[[#This Row],[Total Cost]]</f>
        <v>616.29600000000005</v>
      </c>
    </row>
    <row r="1878" spans="1:23" hidden="1" x14ac:dyDescent="0.25">
      <c r="A1878" t="s">
        <v>2452</v>
      </c>
      <c r="B1878" s="3">
        <v>45804</v>
      </c>
      <c r="C1878" t="s">
        <v>1458</v>
      </c>
      <c r="D1878" t="s">
        <v>1689</v>
      </c>
      <c r="E1878" t="s">
        <v>1896</v>
      </c>
      <c r="F1878" s="4">
        <f>IF(ISBLANK(Sales_Fact[[#This Row],[Quantity]]),MEDIAN(Sales_Fact[Quantity]),Sales_Fact[[#This Row],[Quantity]])</f>
        <v>1</v>
      </c>
      <c r="G1878" s="1">
        <f>IF(ISBLANK(Sales_Fact[[#This Row],[Unit_Price]]),MEDIAN(Sales_Fact[Unit_Price]),Sales_Fact[[#This Row],[Unit_Price]])</f>
        <v>176.84</v>
      </c>
      <c r="H1878" s="2">
        <f>IF(ISBLANK(Sales_Fact[[#This Row],[Discount]]),MEDIAN(Sales_Fact[Discount]),Sales_Fact[[#This Row],[Discount]])</f>
        <v>0.19</v>
      </c>
      <c r="I1878" t="s">
        <v>1864</v>
      </c>
      <c r="J1878" s="1">
        <f>Sales_Fact[[#This Row],[Quantity2]]*Sales_Fact[[#This Row],[Unit_Price3]]*(1-Sales_Fact[[#This Row],[Discount4]])</f>
        <v>143.24040000000002</v>
      </c>
      <c r="K1878" s="1">
        <f>Sales_Fact[[#This Row],[Quantity2]]*Sales_Fact[[#This Row],[Unit_Price3]]</f>
        <v>176.84</v>
      </c>
      <c r="L1878" s="1">
        <f>Sales_Fact[[#This Row],[Gross Amount]]*Sales_Fact[[#This Row],[Discount4]]</f>
        <v>33.599600000000002</v>
      </c>
      <c r="M1878" s="1" t="str">
        <f>IF(Sales_Fact[[#This Row],[Total_Amount5]]&gt;1000,"High Value","Standard")</f>
        <v>Standard</v>
      </c>
      <c r="N1878" s="1" t="str">
        <f>_xlfn.XLOOKUP(D1878,Product_Dim!$A$2:$A$101,Product_Dim!$B$2:$B$101,"Not Found")</f>
        <v>Men's Winter Jacket</v>
      </c>
      <c r="O1878" s="1" t="str">
        <f>_xlfn.XLOOKUP(D1878,Product_Dim!$A$2:$A$101,Product_Dim!$C$2:$C$101)</f>
        <v>Clothing</v>
      </c>
      <c r="P1878" s="1">
        <f>_xlfn.XLOOKUP(D1878,Product_Dim!$A$2:$A$101,Product_Dim!$H$2:$H$101)</f>
        <v>167.34</v>
      </c>
      <c r="Q1878" s="1" t="str">
        <f>_xlfn.XLOOKUP(C1878,'Customer_Dim'!$A$2:$A$501,'Customer_Dim'!$I$2:$I$501)</f>
        <v>Gold</v>
      </c>
      <c r="R1878" s="1" t="str">
        <f>_xlfn.XLOOKUP(C1878,'Customer_Dim'!$A$2:$A$501,'Customer_Dim'!$D$2:$D$501)</f>
        <v>Female</v>
      </c>
      <c r="S1878" s="1" t="str">
        <f>_xlfn.XLOOKUP(C1878,'Customer_Dim'!$A$2:$A$501,'Customer_Dim'!$L$2:$L$501)</f>
        <v>Young</v>
      </c>
      <c r="T1878" s="1" t="str">
        <f>_xlfn.XLOOKUP(E1878,Store_Dim!$A$2:$A$21,Store_Dim!$C$2:$C$21)</f>
        <v>East</v>
      </c>
      <c r="U1878" s="1" t="str">
        <f>_xlfn.XLOOKUP(E1878,Store_Dim!$A$2:$A$21,Store_Dim!$E$2:$E$21)</f>
        <v>Flagship</v>
      </c>
      <c r="V1878" s="1">
        <f>Table8[[#This Row],[Cost]]*Table8[[#This Row],[Quantity]]</f>
        <v>167.34</v>
      </c>
      <c r="W1878" s="1">
        <f>Table8[[#This Row],[Total_Amount]]-Table8[[#This Row],[Total Cost]]</f>
        <v>-24.099599999999981</v>
      </c>
    </row>
    <row r="1879" spans="1:23" hidden="1" x14ac:dyDescent="0.25">
      <c r="A1879" t="s">
        <v>3341</v>
      </c>
      <c r="B1879" s="3">
        <v>45855</v>
      </c>
      <c r="C1879" t="s">
        <v>1458</v>
      </c>
      <c r="D1879" t="s">
        <v>1719</v>
      </c>
      <c r="E1879" t="s">
        <v>1913</v>
      </c>
      <c r="F1879" s="4">
        <f>IF(ISBLANK(Sales_Fact[[#This Row],[Quantity]]),MEDIAN(Sales_Fact[Quantity]),Sales_Fact[[#This Row],[Quantity]])</f>
        <v>2</v>
      </c>
      <c r="G1879" s="1">
        <f>IF(ISBLANK(Sales_Fact[[#This Row],[Unit_Price]]),MEDIAN(Sales_Fact[Unit_Price]),Sales_Fact[[#This Row],[Unit_Price]])</f>
        <v>614.21</v>
      </c>
      <c r="H1879" s="2">
        <f>IF(ISBLANK(Sales_Fact[[#This Row],[Discount]]),MEDIAN(Sales_Fact[Discount]),Sales_Fact[[#This Row],[Discount]])</f>
        <v>0.11</v>
      </c>
      <c r="I1879" t="s">
        <v>1861</v>
      </c>
      <c r="J1879" s="1">
        <f>Sales_Fact[[#This Row],[Quantity2]]*Sales_Fact[[#This Row],[Unit_Price3]]*(1-Sales_Fact[[#This Row],[Discount4]])</f>
        <v>1093.2938000000001</v>
      </c>
      <c r="K1879" s="1">
        <f>Sales_Fact[[#This Row],[Quantity2]]*Sales_Fact[[#This Row],[Unit_Price3]]</f>
        <v>1228.42</v>
      </c>
      <c r="L1879" s="1">
        <f>Sales_Fact[[#This Row],[Gross Amount]]*Sales_Fact[[#This Row],[Discount4]]</f>
        <v>135.12620000000001</v>
      </c>
      <c r="M1879" s="1" t="str">
        <f>IF(Sales_Fact[[#This Row],[Total_Amount5]]&gt;1000,"High Value","Standard")</f>
        <v>High Value</v>
      </c>
      <c r="N1879" s="1" t="str">
        <f>_xlfn.XLOOKUP(D1879,Product_Dim!$A$2:$A$101,Product_Dim!$B$2:$B$101,"Not Found")</f>
        <v>Premium Blanket Throw</v>
      </c>
      <c r="O1879" s="1" t="str">
        <f>_xlfn.XLOOKUP(D1879,Product_Dim!$A$2:$A$101,Product_Dim!$C$2:$C$101)</f>
        <v>Home</v>
      </c>
      <c r="P1879" s="1">
        <f>_xlfn.XLOOKUP(D1879,Product_Dim!$A$2:$A$101,Product_Dim!$H$2:$H$101)</f>
        <v>461.47</v>
      </c>
      <c r="Q1879" s="1" t="str">
        <f>_xlfn.XLOOKUP(C1879,'Customer_Dim'!$A$2:$A$501,'Customer_Dim'!$I$2:$I$501)</f>
        <v>Gold</v>
      </c>
      <c r="R1879" s="1" t="str">
        <f>_xlfn.XLOOKUP(C1879,'Customer_Dim'!$A$2:$A$501,'Customer_Dim'!$D$2:$D$501)</f>
        <v>Female</v>
      </c>
      <c r="S1879" s="1" t="str">
        <f>_xlfn.XLOOKUP(C1879,'Customer_Dim'!$A$2:$A$501,'Customer_Dim'!$L$2:$L$501)</f>
        <v>Young</v>
      </c>
      <c r="T1879" s="1" t="str">
        <f>_xlfn.XLOOKUP(E1879,Store_Dim!$A$2:$A$21,Store_Dim!$C$2:$C$21)</f>
        <v>North</v>
      </c>
      <c r="U1879" s="1" t="str">
        <f>_xlfn.XLOOKUP(E1879,Store_Dim!$A$2:$A$21,Store_Dim!$E$2:$E$21)</f>
        <v>Online</v>
      </c>
      <c r="V1879" s="1">
        <f>Table8[[#This Row],[Cost]]*Table8[[#This Row],[Quantity]]</f>
        <v>922.94</v>
      </c>
      <c r="W1879" s="1">
        <f>Table8[[#This Row],[Total_Amount]]-Table8[[#This Row],[Total Cost]]</f>
        <v>170.35380000000009</v>
      </c>
    </row>
    <row r="1880" spans="1:23" hidden="1" x14ac:dyDescent="0.25">
      <c r="A1880" t="s">
        <v>2495</v>
      </c>
      <c r="B1880" s="3">
        <v>45921</v>
      </c>
      <c r="C1880" t="s">
        <v>1458</v>
      </c>
      <c r="D1880" t="s">
        <v>1597</v>
      </c>
      <c r="E1880" t="s">
        <v>1883</v>
      </c>
      <c r="F1880" s="4">
        <f>IF(ISBLANK(Sales_Fact[[#This Row],[Quantity]]),MEDIAN(Sales_Fact[Quantity]),Sales_Fact[[#This Row],[Quantity]])</f>
        <v>3</v>
      </c>
      <c r="G1880" s="1">
        <f>IF(ISBLANK(Sales_Fact[[#This Row],[Unit_Price]]),MEDIAN(Sales_Fact[Unit_Price]),Sales_Fact[[#This Row],[Unit_Price]])</f>
        <v>604.66</v>
      </c>
      <c r="H1880" s="2">
        <f>IF(ISBLANK(Sales_Fact[[#This Row],[Discount]]),MEDIAN(Sales_Fact[Discount]),Sales_Fact[[#This Row],[Discount]])</f>
        <v>0.18</v>
      </c>
      <c r="I1880" t="s">
        <v>1864</v>
      </c>
      <c r="J1880" s="1">
        <f>Sales_Fact[[#This Row],[Quantity2]]*Sales_Fact[[#This Row],[Unit_Price3]]*(1-Sales_Fact[[#This Row],[Discount4]])</f>
        <v>1487.4636</v>
      </c>
      <c r="K1880" s="1">
        <f>Sales_Fact[[#This Row],[Quantity2]]*Sales_Fact[[#This Row],[Unit_Price3]]</f>
        <v>1813.98</v>
      </c>
      <c r="L1880" s="1">
        <f>Sales_Fact[[#This Row],[Gross Amount]]*Sales_Fact[[#This Row],[Discount4]]</f>
        <v>326.51639999999998</v>
      </c>
      <c r="M1880" s="1" t="str">
        <f>IF(Sales_Fact[[#This Row],[Total_Amount5]]&gt;1000,"High Value","Standard")</f>
        <v>High Value</v>
      </c>
      <c r="N1880" s="1" t="str">
        <f>_xlfn.XLOOKUP(D1880,Product_Dim!$A$2:$A$101,Product_Dim!$B$2:$B$101,"Not Found")</f>
        <v>4K Home Projector</v>
      </c>
      <c r="O1880" s="1" t="str">
        <f>_xlfn.XLOOKUP(D1880,Product_Dim!$A$2:$A$101,Product_Dim!$C$2:$C$101)</f>
        <v>Electronics</v>
      </c>
      <c r="P1880" s="1">
        <f>_xlfn.XLOOKUP(D1880,Product_Dim!$A$2:$A$101,Product_Dim!$H$2:$H$101)</f>
        <v>465.34</v>
      </c>
      <c r="Q1880" s="1" t="str">
        <f>_xlfn.XLOOKUP(C1880,'Customer_Dim'!$A$2:$A$501,'Customer_Dim'!$I$2:$I$501)</f>
        <v>Gold</v>
      </c>
      <c r="R1880" s="1" t="str">
        <f>_xlfn.XLOOKUP(C1880,'Customer_Dim'!$A$2:$A$501,'Customer_Dim'!$D$2:$D$501)</f>
        <v>Female</v>
      </c>
      <c r="S1880" s="1" t="str">
        <f>_xlfn.XLOOKUP(C1880,'Customer_Dim'!$A$2:$A$501,'Customer_Dim'!$L$2:$L$501)</f>
        <v>Young</v>
      </c>
      <c r="T1880" s="1" t="str">
        <f>_xlfn.XLOOKUP(E1880,Store_Dim!$A$2:$A$21,Store_Dim!$C$2:$C$21)</f>
        <v>North</v>
      </c>
      <c r="U1880" s="1" t="str">
        <f>_xlfn.XLOOKUP(E1880,Store_Dim!$A$2:$A$21,Store_Dim!$E$2:$E$21)</f>
        <v>Flagship</v>
      </c>
      <c r="V1880" s="1">
        <f>Table8[[#This Row],[Cost]]*Table8[[#This Row],[Quantity]]</f>
        <v>1396.02</v>
      </c>
      <c r="W1880" s="1">
        <f>Table8[[#This Row],[Total_Amount]]-Table8[[#This Row],[Total Cost]]</f>
        <v>91.44360000000006</v>
      </c>
    </row>
    <row r="1881" spans="1:23" hidden="1" x14ac:dyDescent="0.25">
      <c r="A1881" t="s">
        <v>2632</v>
      </c>
      <c r="B1881" s="3">
        <v>45687</v>
      </c>
      <c r="C1881" t="s">
        <v>1458</v>
      </c>
      <c r="D1881" t="s">
        <v>1788</v>
      </c>
      <c r="E1881" t="s">
        <v>1890</v>
      </c>
      <c r="F1881" s="4">
        <f>IF(ISBLANK(Sales_Fact[[#This Row],[Quantity]]),MEDIAN(Sales_Fact[Quantity]),Sales_Fact[[#This Row],[Quantity]])</f>
        <v>3</v>
      </c>
      <c r="G1881" s="1">
        <f>IF(ISBLANK(Sales_Fact[[#This Row],[Unit_Price]]),MEDIAN(Sales_Fact[Unit_Price]),Sales_Fact[[#This Row],[Unit_Price]])</f>
        <v>24.29</v>
      </c>
      <c r="H1881" s="2">
        <f>IF(ISBLANK(Sales_Fact[[#This Row],[Discount]]),MEDIAN(Sales_Fact[Discount]),Sales_Fact[[#This Row],[Discount]])</f>
        <v>0.12</v>
      </c>
      <c r="I1881" t="s">
        <v>1868</v>
      </c>
      <c r="J1881" s="1">
        <f>Sales_Fact[[#This Row],[Quantity2]]*Sales_Fact[[#This Row],[Unit_Price3]]*(1-Sales_Fact[[#This Row],[Discount4]])</f>
        <v>64.125600000000006</v>
      </c>
      <c r="K1881" s="1">
        <f>Sales_Fact[[#This Row],[Quantity2]]*Sales_Fact[[#This Row],[Unit_Price3]]</f>
        <v>72.87</v>
      </c>
      <c r="L1881" s="1">
        <f>Sales_Fact[[#This Row],[Gross Amount]]*Sales_Fact[[#This Row],[Discount4]]</f>
        <v>8.7444000000000006</v>
      </c>
      <c r="M1881" s="1" t="str">
        <f>IF(Sales_Fact[[#This Row],[Total_Amount5]]&gt;1000,"High Value","Standard")</f>
        <v>Standard</v>
      </c>
      <c r="N1881" s="1" t="str">
        <f>_xlfn.XLOOKUP(D1881,Product_Dim!$A$2:$A$101,Product_Dim!$B$2:$B$101,"Not Found")</f>
        <v>Decorative Lamp Shade</v>
      </c>
      <c r="O1881" s="1" t="str">
        <f>_xlfn.XLOOKUP(D1881,Product_Dim!$A$2:$A$101,Product_Dim!$C$2:$C$101)</f>
        <v>Home</v>
      </c>
      <c r="P1881" s="1">
        <f>_xlfn.XLOOKUP(D1881,Product_Dim!$A$2:$A$101,Product_Dim!$H$2:$H$101)</f>
        <v>228.53</v>
      </c>
      <c r="Q1881" s="1" t="str">
        <f>_xlfn.XLOOKUP(C1881,'Customer_Dim'!$A$2:$A$501,'Customer_Dim'!$I$2:$I$501)</f>
        <v>Gold</v>
      </c>
      <c r="R1881" s="1" t="str">
        <f>_xlfn.XLOOKUP(C1881,'Customer_Dim'!$A$2:$A$501,'Customer_Dim'!$D$2:$D$501)</f>
        <v>Female</v>
      </c>
      <c r="S1881" s="1" t="str">
        <f>_xlfn.XLOOKUP(C1881,'Customer_Dim'!$A$2:$A$501,'Customer_Dim'!$L$2:$L$501)</f>
        <v>Young</v>
      </c>
      <c r="T1881" s="1" t="str">
        <f>_xlfn.XLOOKUP(E1881,Store_Dim!$A$2:$A$21,Store_Dim!$C$2:$C$21)</f>
        <v>South</v>
      </c>
      <c r="U1881" s="1" t="str">
        <f>_xlfn.XLOOKUP(E1881,Store_Dim!$A$2:$A$21,Store_Dim!$E$2:$E$21)</f>
        <v>Flagship</v>
      </c>
      <c r="V1881" s="1">
        <f>Table8[[#This Row],[Cost]]*Table8[[#This Row],[Quantity]]</f>
        <v>685.59</v>
      </c>
      <c r="W1881" s="1">
        <f>Table8[[#This Row],[Total_Amount]]-Table8[[#This Row],[Total Cost]]</f>
        <v>-621.46440000000007</v>
      </c>
    </row>
    <row r="1882" spans="1:23" hidden="1" x14ac:dyDescent="0.25">
      <c r="A1882" t="s">
        <v>2937</v>
      </c>
      <c r="B1882" s="3">
        <v>45385</v>
      </c>
      <c r="C1882" t="s">
        <v>1458</v>
      </c>
      <c r="D1882" t="s">
        <v>1689</v>
      </c>
      <c r="E1882" t="s">
        <v>1883</v>
      </c>
      <c r="F1882" s="4">
        <f>IF(ISBLANK(Sales_Fact[[#This Row],[Quantity]]),MEDIAN(Sales_Fact[Quantity]),Sales_Fact[[#This Row],[Quantity]])</f>
        <v>1</v>
      </c>
      <c r="G1882" s="1">
        <f>IF(ISBLANK(Sales_Fact[[#This Row],[Unit_Price]]),MEDIAN(Sales_Fact[Unit_Price]),Sales_Fact[[#This Row],[Unit_Price]])</f>
        <v>503.95</v>
      </c>
      <c r="H1882" s="2">
        <f>IF(ISBLANK(Sales_Fact[[#This Row],[Discount]]),MEDIAN(Sales_Fact[Discount]),Sales_Fact[[#This Row],[Discount]])</f>
        <v>0.24</v>
      </c>
      <c r="I1882" t="s">
        <v>1864</v>
      </c>
      <c r="J1882" s="1">
        <f>Sales_Fact[[#This Row],[Quantity2]]*Sales_Fact[[#This Row],[Unit_Price3]]*(1-Sales_Fact[[#This Row],[Discount4]])</f>
        <v>383.00200000000001</v>
      </c>
      <c r="K1882" s="1">
        <f>Sales_Fact[[#This Row],[Quantity2]]*Sales_Fact[[#This Row],[Unit_Price3]]</f>
        <v>503.95</v>
      </c>
      <c r="L1882" s="1">
        <f>Sales_Fact[[#This Row],[Gross Amount]]*Sales_Fact[[#This Row],[Discount4]]</f>
        <v>120.94799999999999</v>
      </c>
      <c r="M1882" s="1" t="str">
        <f>IF(Sales_Fact[[#This Row],[Total_Amount5]]&gt;1000,"High Value","Standard")</f>
        <v>Standard</v>
      </c>
      <c r="N1882" s="1" t="str">
        <f>_xlfn.XLOOKUP(D1882,Product_Dim!$A$2:$A$101,Product_Dim!$B$2:$B$101,"Not Found")</f>
        <v>Men's Winter Jacket</v>
      </c>
      <c r="O1882" s="1" t="str">
        <f>_xlfn.XLOOKUP(D1882,Product_Dim!$A$2:$A$101,Product_Dim!$C$2:$C$101)</f>
        <v>Clothing</v>
      </c>
      <c r="P1882" s="1">
        <f>_xlfn.XLOOKUP(D1882,Product_Dim!$A$2:$A$101,Product_Dim!$H$2:$H$101)</f>
        <v>167.34</v>
      </c>
      <c r="Q1882" s="1" t="str">
        <f>_xlfn.XLOOKUP(C1882,'Customer_Dim'!$A$2:$A$501,'Customer_Dim'!$I$2:$I$501)</f>
        <v>Gold</v>
      </c>
      <c r="R1882" s="1" t="str">
        <f>_xlfn.XLOOKUP(C1882,'Customer_Dim'!$A$2:$A$501,'Customer_Dim'!$D$2:$D$501)</f>
        <v>Female</v>
      </c>
      <c r="S1882" s="1" t="str">
        <f>_xlfn.XLOOKUP(C1882,'Customer_Dim'!$A$2:$A$501,'Customer_Dim'!$L$2:$L$501)</f>
        <v>Young</v>
      </c>
      <c r="T1882" s="1" t="str">
        <f>_xlfn.XLOOKUP(E1882,Store_Dim!$A$2:$A$21,Store_Dim!$C$2:$C$21)</f>
        <v>North</v>
      </c>
      <c r="U1882" s="1" t="str">
        <f>_xlfn.XLOOKUP(E1882,Store_Dim!$A$2:$A$21,Store_Dim!$E$2:$E$21)</f>
        <v>Flagship</v>
      </c>
      <c r="V1882" s="1">
        <f>Table8[[#This Row],[Cost]]*Table8[[#This Row],[Quantity]]</f>
        <v>167.34</v>
      </c>
      <c r="W1882" s="1">
        <f>Table8[[#This Row],[Total_Amount]]-Table8[[#This Row],[Total Cost]]</f>
        <v>215.66200000000001</v>
      </c>
    </row>
    <row r="1883" spans="1:23" hidden="1" x14ac:dyDescent="0.25">
      <c r="A1883" t="s">
        <v>3052</v>
      </c>
      <c r="B1883" s="3">
        <v>45506</v>
      </c>
      <c r="C1883" t="s">
        <v>1461</v>
      </c>
      <c r="D1883" t="s">
        <v>1982</v>
      </c>
      <c r="E1883" t="s">
        <v>1888</v>
      </c>
      <c r="F1883" s="4">
        <f>IF(ISBLANK(Sales_Fact[[#This Row],[Quantity]]),MEDIAN(Sales_Fact[Quantity]),Sales_Fact[[#This Row],[Quantity]])</f>
        <v>4</v>
      </c>
      <c r="G1883" s="1">
        <f>IF(ISBLANK(Sales_Fact[[#This Row],[Unit_Price]]),MEDIAN(Sales_Fact[Unit_Price]),Sales_Fact[[#This Row],[Unit_Price]])</f>
        <v>860.78</v>
      </c>
      <c r="H1883" s="2">
        <f>IF(ISBLANK(Sales_Fact[[#This Row],[Discount]]),MEDIAN(Sales_Fact[Discount]),Sales_Fact[[#This Row],[Discount]])</f>
        <v>0.03</v>
      </c>
      <c r="I1883" t="s">
        <v>1868</v>
      </c>
      <c r="J1883" s="1">
        <f>Sales_Fact[[#This Row],[Quantity2]]*Sales_Fact[[#This Row],[Unit_Price3]]*(1-Sales_Fact[[#This Row],[Discount4]])</f>
        <v>3339.8263999999999</v>
      </c>
      <c r="K1883" s="1">
        <f>Sales_Fact[[#This Row],[Quantity2]]*Sales_Fact[[#This Row],[Unit_Price3]]</f>
        <v>3443.12</v>
      </c>
      <c r="L1883" s="1">
        <f>Sales_Fact[[#This Row],[Gross Amount]]*Sales_Fact[[#This Row],[Discount4]]</f>
        <v>103.2936</v>
      </c>
      <c r="M1883" s="1" t="str">
        <f>IF(Sales_Fact[[#This Row],[Total_Amount5]]&gt;1000,"High Value","Standard")</f>
        <v>High Value</v>
      </c>
      <c r="N1883" s="1" t="str">
        <f>_xlfn.XLOOKUP(D1883,Product_Dim!$A$2:$A$101,Product_Dim!$B$2:$B$101,"Not Found")</f>
        <v>Men's Running Jacket</v>
      </c>
      <c r="O1883" s="1" t="str">
        <f>_xlfn.XLOOKUP(D1883,Product_Dim!$A$2:$A$101,Product_Dim!$C$2:$C$101)</f>
        <v>Clothing</v>
      </c>
      <c r="P1883" s="1">
        <f>_xlfn.XLOOKUP(D1883,Product_Dim!$A$2:$A$101,Product_Dim!$H$2:$H$101)</f>
        <v>364.67</v>
      </c>
      <c r="Q1883" s="1" t="str">
        <f>_xlfn.XLOOKUP(C1883,'Customer_Dim'!$A$2:$A$501,'Customer_Dim'!$I$2:$I$501)</f>
        <v>Platinum</v>
      </c>
      <c r="R1883" s="1" t="str">
        <f>_xlfn.XLOOKUP(C1883,'Customer_Dim'!$A$2:$A$501,'Customer_Dim'!$D$2:$D$501)</f>
        <v>Male</v>
      </c>
      <c r="S1883" s="1" t="str">
        <f>_xlfn.XLOOKUP(C1883,'Customer_Dim'!$A$2:$A$501,'Customer_Dim'!$L$2:$L$501)</f>
        <v>Middle Age</v>
      </c>
      <c r="T1883" s="1" t="str">
        <f>_xlfn.XLOOKUP(E1883,Store_Dim!$A$2:$A$21,Store_Dim!$C$2:$C$21)</f>
        <v>North</v>
      </c>
      <c r="U1883" s="1" t="str">
        <f>_xlfn.XLOOKUP(E1883,Store_Dim!$A$2:$A$21,Store_Dim!$E$2:$E$21)</f>
        <v>Flagship</v>
      </c>
      <c r="V1883" s="1">
        <f>Table8[[#This Row],[Cost]]*Table8[[#This Row],[Quantity]]</f>
        <v>1458.68</v>
      </c>
      <c r="W1883" s="1">
        <f>Table8[[#This Row],[Total_Amount]]-Table8[[#This Row],[Total Cost]]</f>
        <v>1881.1463999999999</v>
      </c>
    </row>
    <row r="1884" spans="1:23" hidden="1" x14ac:dyDescent="0.25">
      <c r="A1884" t="s">
        <v>3483</v>
      </c>
      <c r="B1884" s="3">
        <v>45849</v>
      </c>
      <c r="C1884" t="s">
        <v>1461</v>
      </c>
      <c r="D1884" t="s">
        <v>1680</v>
      </c>
      <c r="E1884" t="s">
        <v>1883</v>
      </c>
      <c r="F1884" s="4">
        <f>IF(ISBLANK(Sales_Fact[[#This Row],[Quantity]]),MEDIAN(Sales_Fact[Quantity]),Sales_Fact[[#This Row],[Quantity]])</f>
        <v>3</v>
      </c>
      <c r="G1884" s="1">
        <f>IF(ISBLANK(Sales_Fact[[#This Row],[Unit_Price]]),MEDIAN(Sales_Fact[Unit_Price]),Sales_Fact[[#This Row],[Unit_Price]])</f>
        <v>41.97</v>
      </c>
      <c r="H1884" s="2">
        <f>IF(ISBLANK(Sales_Fact[[#This Row],[Discount]]),MEDIAN(Sales_Fact[Discount]),Sales_Fact[[#This Row],[Discount]])</f>
        <v>0.03</v>
      </c>
      <c r="I1884" t="s">
        <v>1864</v>
      </c>
      <c r="J1884" s="1">
        <f>Sales_Fact[[#This Row],[Quantity2]]*Sales_Fact[[#This Row],[Unit_Price3]]*(1-Sales_Fact[[#This Row],[Discount4]])</f>
        <v>122.1327</v>
      </c>
      <c r="K1884" s="1">
        <f>Sales_Fact[[#This Row],[Quantity2]]*Sales_Fact[[#This Row],[Unit_Price3]]</f>
        <v>125.91</v>
      </c>
      <c r="L1884" s="1">
        <f>Sales_Fact[[#This Row],[Gross Amount]]*Sales_Fact[[#This Row],[Discount4]]</f>
        <v>3.7772999999999999</v>
      </c>
      <c r="M1884" s="1" t="str">
        <f>IF(Sales_Fact[[#This Row],[Total_Amount5]]&gt;1000,"High Value","Standard")</f>
        <v>Standard</v>
      </c>
      <c r="N1884" s="1" t="str">
        <f>_xlfn.XLOOKUP(D1884,Product_Dim!$A$2:$A$101,Product_Dim!$B$2:$B$101,"Not Found")</f>
        <v>USB External Hard Drive</v>
      </c>
      <c r="O1884" s="1" t="str">
        <f>_xlfn.XLOOKUP(D1884,Product_Dim!$A$2:$A$101,Product_Dim!$C$2:$C$101)</f>
        <v>Electronics</v>
      </c>
      <c r="P1884" s="1">
        <f>_xlfn.XLOOKUP(D1884,Product_Dim!$A$2:$A$101,Product_Dim!$H$2:$H$101)</f>
        <v>253.33</v>
      </c>
      <c r="Q1884" s="1" t="str">
        <f>_xlfn.XLOOKUP(C1884,'Customer_Dim'!$A$2:$A$501,'Customer_Dim'!$I$2:$I$501)</f>
        <v>Platinum</v>
      </c>
      <c r="R1884" s="1" t="str">
        <f>_xlfn.XLOOKUP(C1884,'Customer_Dim'!$A$2:$A$501,'Customer_Dim'!$D$2:$D$501)</f>
        <v>Male</v>
      </c>
      <c r="S1884" s="1" t="str">
        <f>_xlfn.XLOOKUP(C1884,'Customer_Dim'!$A$2:$A$501,'Customer_Dim'!$L$2:$L$501)</f>
        <v>Middle Age</v>
      </c>
      <c r="T1884" s="1" t="str">
        <f>_xlfn.XLOOKUP(E1884,Store_Dim!$A$2:$A$21,Store_Dim!$C$2:$C$21)</f>
        <v>North</v>
      </c>
      <c r="U1884" s="1" t="str">
        <f>_xlfn.XLOOKUP(E1884,Store_Dim!$A$2:$A$21,Store_Dim!$E$2:$E$21)</f>
        <v>Flagship</v>
      </c>
      <c r="V1884" s="1">
        <f>Table8[[#This Row],[Cost]]*Table8[[#This Row],[Quantity]]</f>
        <v>759.99</v>
      </c>
      <c r="W1884" s="1">
        <f>Table8[[#This Row],[Total_Amount]]-Table8[[#This Row],[Total Cost]]</f>
        <v>-637.85730000000001</v>
      </c>
    </row>
    <row r="1885" spans="1:23" hidden="1" x14ac:dyDescent="0.25">
      <c r="A1885" t="s">
        <v>2142</v>
      </c>
      <c r="B1885" s="3">
        <v>45706</v>
      </c>
      <c r="C1885" t="s">
        <v>1461</v>
      </c>
      <c r="D1885" t="s">
        <v>1602</v>
      </c>
      <c r="E1885" t="s">
        <v>1901</v>
      </c>
      <c r="F1885" s="4">
        <f>IF(ISBLANK(Sales_Fact[[#This Row],[Quantity]]),MEDIAN(Sales_Fact[Quantity]),Sales_Fact[[#This Row],[Quantity]])</f>
        <v>1</v>
      </c>
      <c r="G1885" s="1">
        <f>IF(ISBLANK(Sales_Fact[[#This Row],[Unit_Price]]),MEDIAN(Sales_Fact[Unit_Price]),Sales_Fact[[#This Row],[Unit_Price]])</f>
        <v>649.59</v>
      </c>
      <c r="H1885" s="2">
        <f>IF(ISBLANK(Sales_Fact[[#This Row],[Discount]]),MEDIAN(Sales_Fact[Discount]),Sales_Fact[[#This Row],[Discount]])</f>
        <v>0.12</v>
      </c>
      <c r="I1885" t="s">
        <v>1861</v>
      </c>
      <c r="J1885" s="1">
        <f>Sales_Fact[[#This Row],[Quantity2]]*Sales_Fact[[#This Row],[Unit_Price3]]*(1-Sales_Fact[[#This Row],[Discount4]])</f>
        <v>571.63920000000007</v>
      </c>
      <c r="K1885" s="1">
        <f>Sales_Fact[[#This Row],[Quantity2]]*Sales_Fact[[#This Row],[Unit_Price3]]</f>
        <v>649.59</v>
      </c>
      <c r="L1885" s="1">
        <f>Sales_Fact[[#This Row],[Gross Amount]]*Sales_Fact[[#This Row],[Discount4]]</f>
        <v>77.950800000000001</v>
      </c>
      <c r="M1885" s="1" t="str">
        <f>IF(Sales_Fact[[#This Row],[Total_Amount5]]&gt;1000,"High Value","Standard")</f>
        <v>Standard</v>
      </c>
      <c r="N1885" s="1" t="str">
        <f>_xlfn.XLOOKUP(D1885,Product_Dim!$A$2:$A$101,Product_Dim!$B$2:$B$101,"Not Found")</f>
        <v>Soccer Training Cone Set</v>
      </c>
      <c r="O1885" s="1" t="str">
        <f>_xlfn.XLOOKUP(D1885,Product_Dim!$A$2:$A$101,Product_Dim!$C$2:$C$101)</f>
        <v>Sports</v>
      </c>
      <c r="P1885" s="1">
        <f>_xlfn.XLOOKUP(D1885,Product_Dim!$A$2:$A$101,Product_Dim!$H$2:$H$101)</f>
        <v>144.53</v>
      </c>
      <c r="Q1885" s="1" t="str">
        <f>_xlfn.XLOOKUP(C1885,'Customer_Dim'!$A$2:$A$501,'Customer_Dim'!$I$2:$I$501)</f>
        <v>Platinum</v>
      </c>
      <c r="R1885" s="1" t="str">
        <f>_xlfn.XLOOKUP(C1885,'Customer_Dim'!$A$2:$A$501,'Customer_Dim'!$D$2:$D$501)</f>
        <v>Male</v>
      </c>
      <c r="S1885" s="1" t="str">
        <f>_xlfn.XLOOKUP(C1885,'Customer_Dim'!$A$2:$A$501,'Customer_Dim'!$L$2:$L$501)</f>
        <v>Middle Age</v>
      </c>
      <c r="T1885" s="1" t="str">
        <f>_xlfn.XLOOKUP(E1885,Store_Dim!$A$2:$A$21,Store_Dim!$C$2:$C$21)</f>
        <v>East</v>
      </c>
      <c r="U1885" s="1" t="str">
        <f>_xlfn.XLOOKUP(E1885,Store_Dim!$A$2:$A$21,Store_Dim!$E$2:$E$21)</f>
        <v>Online</v>
      </c>
      <c r="V1885" s="1">
        <f>Table8[[#This Row],[Cost]]*Table8[[#This Row],[Quantity]]</f>
        <v>144.53</v>
      </c>
      <c r="W1885" s="1">
        <f>Table8[[#This Row],[Total_Amount]]-Table8[[#This Row],[Total Cost]]</f>
        <v>427.1092000000001</v>
      </c>
    </row>
    <row r="1886" spans="1:23" hidden="1" x14ac:dyDescent="0.25">
      <c r="A1886" t="s">
        <v>2254</v>
      </c>
      <c r="B1886" s="3">
        <v>45823</v>
      </c>
      <c r="C1886" t="s">
        <v>1461</v>
      </c>
      <c r="D1886" t="s">
        <v>1830</v>
      </c>
      <c r="E1886" t="s">
        <v>1913</v>
      </c>
      <c r="F1886" s="4">
        <f>IF(ISBLANK(Sales_Fact[[#This Row],[Quantity]]),MEDIAN(Sales_Fact[Quantity]),Sales_Fact[[#This Row],[Quantity]])</f>
        <v>2</v>
      </c>
      <c r="G1886" s="1">
        <f>IF(ISBLANK(Sales_Fact[[#This Row],[Unit_Price]]),MEDIAN(Sales_Fact[Unit_Price]),Sales_Fact[[#This Row],[Unit_Price]])</f>
        <v>386.09</v>
      </c>
      <c r="H1886" s="2">
        <f>IF(ISBLANK(Sales_Fact[[#This Row],[Discount]]),MEDIAN(Sales_Fact[Discount]),Sales_Fact[[#This Row],[Discount]])</f>
        <v>0.19</v>
      </c>
      <c r="I1886" t="s">
        <v>1868</v>
      </c>
      <c r="J1886" s="1">
        <f>Sales_Fact[[#This Row],[Quantity2]]*Sales_Fact[[#This Row],[Unit_Price3]]*(1-Sales_Fact[[#This Row],[Discount4]])</f>
        <v>625.46579999999994</v>
      </c>
      <c r="K1886" s="1">
        <f>Sales_Fact[[#This Row],[Quantity2]]*Sales_Fact[[#This Row],[Unit_Price3]]</f>
        <v>772.18</v>
      </c>
      <c r="L1886" s="1">
        <f>Sales_Fact[[#This Row],[Gross Amount]]*Sales_Fact[[#This Row],[Discount4]]</f>
        <v>146.71420000000001</v>
      </c>
      <c r="M1886" s="1" t="str">
        <f>IF(Sales_Fact[[#This Row],[Total_Amount5]]&gt;1000,"High Value","Standard")</f>
        <v>Standard</v>
      </c>
      <c r="N1886" s="1" t="str">
        <f>_xlfn.XLOOKUP(D1886,Product_Dim!$A$2:$A$101,Product_Dim!$B$2:$B$101,"Not Found")</f>
        <v>USB-C Laptop Charger</v>
      </c>
      <c r="O1886" s="1" t="str">
        <f>_xlfn.XLOOKUP(D1886,Product_Dim!$A$2:$A$101,Product_Dim!$C$2:$C$101)</f>
        <v>Electronics</v>
      </c>
      <c r="P1886" s="1">
        <f>_xlfn.XLOOKUP(D1886,Product_Dim!$A$2:$A$101,Product_Dim!$H$2:$H$101)</f>
        <v>377.52</v>
      </c>
      <c r="Q1886" s="1" t="str">
        <f>_xlfn.XLOOKUP(C1886,'Customer_Dim'!$A$2:$A$501,'Customer_Dim'!$I$2:$I$501)</f>
        <v>Platinum</v>
      </c>
      <c r="R1886" s="1" t="str">
        <f>_xlfn.XLOOKUP(C1886,'Customer_Dim'!$A$2:$A$501,'Customer_Dim'!$D$2:$D$501)</f>
        <v>Male</v>
      </c>
      <c r="S1886" s="1" t="str">
        <f>_xlfn.XLOOKUP(C1886,'Customer_Dim'!$A$2:$A$501,'Customer_Dim'!$L$2:$L$501)</f>
        <v>Middle Age</v>
      </c>
      <c r="T1886" s="1" t="str">
        <f>_xlfn.XLOOKUP(E1886,Store_Dim!$A$2:$A$21,Store_Dim!$C$2:$C$21)</f>
        <v>North</v>
      </c>
      <c r="U1886" s="1" t="str">
        <f>_xlfn.XLOOKUP(E1886,Store_Dim!$A$2:$A$21,Store_Dim!$E$2:$E$21)</f>
        <v>Online</v>
      </c>
      <c r="V1886" s="1">
        <f>Table8[[#This Row],[Cost]]*Table8[[#This Row],[Quantity]]</f>
        <v>755.04</v>
      </c>
      <c r="W1886" s="1">
        <f>Table8[[#This Row],[Total_Amount]]-Table8[[#This Row],[Total Cost]]</f>
        <v>-129.57420000000002</v>
      </c>
    </row>
    <row r="1887" spans="1:23" hidden="1" x14ac:dyDescent="0.25">
      <c r="A1887" t="s">
        <v>2506</v>
      </c>
      <c r="B1887" s="3">
        <v>45765</v>
      </c>
      <c r="C1887" t="s">
        <v>1461</v>
      </c>
      <c r="D1887" t="s">
        <v>1842</v>
      </c>
      <c r="E1887" t="s">
        <v>1896</v>
      </c>
      <c r="F1887" s="4">
        <f>IF(ISBLANK(Sales_Fact[[#This Row],[Quantity]]),MEDIAN(Sales_Fact[Quantity]),Sales_Fact[[#This Row],[Quantity]])</f>
        <v>1</v>
      </c>
      <c r="G1887" s="1">
        <f>IF(ISBLANK(Sales_Fact[[#This Row],[Unit_Price]]),MEDIAN(Sales_Fact[Unit_Price]),Sales_Fact[[#This Row],[Unit_Price]])</f>
        <v>891.62</v>
      </c>
      <c r="H1887" s="2">
        <f>IF(ISBLANK(Sales_Fact[[#This Row],[Discount]]),MEDIAN(Sales_Fact[Discount]),Sales_Fact[[#This Row],[Discount]])</f>
        <v>0.06</v>
      </c>
      <c r="I1887" t="s">
        <v>1868</v>
      </c>
      <c r="J1887" s="1">
        <f>Sales_Fact[[#This Row],[Quantity2]]*Sales_Fact[[#This Row],[Unit_Price3]]*(1-Sales_Fact[[#This Row],[Discount4]])</f>
        <v>838.12279999999998</v>
      </c>
      <c r="K1887" s="1">
        <f>Sales_Fact[[#This Row],[Quantity2]]*Sales_Fact[[#This Row],[Unit_Price3]]</f>
        <v>891.62</v>
      </c>
      <c r="L1887" s="1">
        <f>Sales_Fact[[#This Row],[Gross Amount]]*Sales_Fact[[#This Row],[Discount4]]</f>
        <v>53.497199999999999</v>
      </c>
      <c r="M1887" s="1" t="str">
        <f>IF(Sales_Fact[[#This Row],[Total_Amount5]]&gt;1000,"High Value","Standard")</f>
        <v>Standard</v>
      </c>
      <c r="N1887" s="1" t="str">
        <f>_xlfn.XLOOKUP(D1887,Product_Dim!$A$2:$A$101,Product_Dim!$B$2:$B$101,"Not Found")</f>
        <v>Cricket Bat</v>
      </c>
      <c r="O1887" s="1" t="str">
        <f>_xlfn.XLOOKUP(D1887,Product_Dim!$A$2:$A$101,Product_Dim!$C$2:$C$101)</f>
        <v>Sports</v>
      </c>
      <c r="P1887" s="1">
        <f>_xlfn.XLOOKUP(D1887,Product_Dim!$A$2:$A$101,Product_Dim!$H$2:$H$101)</f>
        <v>245.98</v>
      </c>
      <c r="Q1887" s="1" t="str">
        <f>_xlfn.XLOOKUP(C1887,'Customer_Dim'!$A$2:$A$501,'Customer_Dim'!$I$2:$I$501)</f>
        <v>Platinum</v>
      </c>
      <c r="R1887" s="1" t="str">
        <f>_xlfn.XLOOKUP(C1887,'Customer_Dim'!$A$2:$A$501,'Customer_Dim'!$D$2:$D$501)</f>
        <v>Male</v>
      </c>
      <c r="S1887" s="1" t="str">
        <f>_xlfn.XLOOKUP(C1887,'Customer_Dim'!$A$2:$A$501,'Customer_Dim'!$L$2:$L$501)</f>
        <v>Middle Age</v>
      </c>
      <c r="T1887" s="1" t="str">
        <f>_xlfn.XLOOKUP(E1887,Store_Dim!$A$2:$A$21,Store_Dim!$C$2:$C$21)</f>
        <v>East</v>
      </c>
      <c r="U1887" s="1" t="str">
        <f>_xlfn.XLOOKUP(E1887,Store_Dim!$A$2:$A$21,Store_Dim!$E$2:$E$21)</f>
        <v>Flagship</v>
      </c>
      <c r="V1887" s="1">
        <f>Table8[[#This Row],[Cost]]*Table8[[#This Row],[Quantity]]</f>
        <v>245.98</v>
      </c>
      <c r="W1887" s="1">
        <f>Table8[[#This Row],[Total_Amount]]-Table8[[#This Row],[Total Cost]]</f>
        <v>592.14279999999997</v>
      </c>
    </row>
    <row r="1888" spans="1:23" hidden="1" x14ac:dyDescent="0.25">
      <c r="A1888" t="s">
        <v>2734</v>
      </c>
      <c r="B1888" s="3">
        <v>45936</v>
      </c>
      <c r="C1888" t="s">
        <v>1461</v>
      </c>
      <c r="D1888" t="s">
        <v>1713</v>
      </c>
      <c r="E1888" t="s">
        <v>1860</v>
      </c>
      <c r="F1888" s="4">
        <f>IF(ISBLANK(Sales_Fact[[#This Row],[Quantity]]),MEDIAN(Sales_Fact[Quantity]),Sales_Fact[[#This Row],[Quantity]])</f>
        <v>2</v>
      </c>
      <c r="G1888" s="1">
        <f>IF(ISBLANK(Sales_Fact[[#This Row],[Unit_Price]]),MEDIAN(Sales_Fact[Unit_Price]),Sales_Fact[[#This Row],[Unit_Price]])</f>
        <v>558.9</v>
      </c>
      <c r="H1888" s="2">
        <f>IF(ISBLANK(Sales_Fact[[#This Row],[Discount]]),MEDIAN(Sales_Fact[Discount]),Sales_Fact[[#This Row],[Discount]])</f>
        <v>0.05</v>
      </c>
      <c r="I1888" t="s">
        <v>1864</v>
      </c>
      <c r="J1888" s="1">
        <f>Sales_Fact[[#This Row],[Quantity2]]*Sales_Fact[[#This Row],[Unit_Price3]]*(1-Sales_Fact[[#This Row],[Discount4]])</f>
        <v>1061.9099999999999</v>
      </c>
      <c r="K1888" s="1">
        <f>Sales_Fact[[#This Row],[Quantity2]]*Sales_Fact[[#This Row],[Unit_Price3]]</f>
        <v>1117.8</v>
      </c>
      <c r="L1888" s="1">
        <f>Sales_Fact[[#This Row],[Gross Amount]]*Sales_Fact[[#This Row],[Discount4]]</f>
        <v>55.89</v>
      </c>
      <c r="M1888" s="1" t="str">
        <f>IF(Sales_Fact[[#This Row],[Total_Amount5]]&gt;1000,"High Value","Standard")</f>
        <v>High Value</v>
      </c>
      <c r="N1888" s="1" t="str">
        <f>_xlfn.XLOOKUP(D1888,Product_Dim!$A$2:$A$101,Product_Dim!$B$2:$B$101,"Not Found")</f>
        <v>Sports Stopwatch Pro</v>
      </c>
      <c r="O1888" s="1" t="str">
        <f>_xlfn.XLOOKUP(D1888,Product_Dim!$A$2:$A$101,Product_Dim!$C$2:$C$101)</f>
        <v>Sports</v>
      </c>
      <c r="P1888" s="1">
        <f>_xlfn.XLOOKUP(D1888,Product_Dim!$A$2:$A$101,Product_Dim!$H$2:$H$101)</f>
        <v>434.84</v>
      </c>
      <c r="Q1888" s="1" t="str">
        <f>_xlfn.XLOOKUP(C1888,'Customer_Dim'!$A$2:$A$501,'Customer_Dim'!$I$2:$I$501)</f>
        <v>Platinum</v>
      </c>
      <c r="R1888" s="1" t="str">
        <f>_xlfn.XLOOKUP(C1888,'Customer_Dim'!$A$2:$A$501,'Customer_Dim'!$D$2:$D$501)</f>
        <v>Male</v>
      </c>
      <c r="S1888" s="1" t="str">
        <f>_xlfn.XLOOKUP(C1888,'Customer_Dim'!$A$2:$A$501,'Customer_Dim'!$L$2:$L$501)</f>
        <v>Middle Age</v>
      </c>
      <c r="T1888" s="1" t="str">
        <f>_xlfn.XLOOKUP(E1888,Store_Dim!$A$2:$A$21,Store_Dim!$C$2:$C$21)</f>
        <v>North</v>
      </c>
      <c r="U1888" s="1" t="str">
        <f>_xlfn.XLOOKUP(E1888,Store_Dim!$A$2:$A$21,Store_Dim!$E$2:$E$21)</f>
        <v>Outlet</v>
      </c>
      <c r="V1888" s="1">
        <f>Table8[[#This Row],[Cost]]*Table8[[#This Row],[Quantity]]</f>
        <v>869.68</v>
      </c>
      <c r="W1888" s="1">
        <f>Table8[[#This Row],[Total_Amount]]-Table8[[#This Row],[Total Cost]]</f>
        <v>192.2299999999999</v>
      </c>
    </row>
    <row r="1889" spans="1:23" hidden="1" x14ac:dyDescent="0.25">
      <c r="A1889" t="s">
        <v>2810</v>
      </c>
      <c r="B1889" s="3">
        <v>45628</v>
      </c>
      <c r="C1889" t="s">
        <v>1464</v>
      </c>
      <c r="D1889" t="s">
        <v>1725</v>
      </c>
      <c r="E1889" t="s">
        <v>1904</v>
      </c>
      <c r="F1889" s="4">
        <f>IF(ISBLANK(Sales_Fact[[#This Row],[Quantity]]),MEDIAN(Sales_Fact[Quantity]),Sales_Fact[[#This Row],[Quantity]])</f>
        <v>2</v>
      </c>
      <c r="G1889" s="1">
        <f>IF(ISBLANK(Sales_Fact[[#This Row],[Unit_Price]]),MEDIAN(Sales_Fact[Unit_Price]),Sales_Fact[[#This Row],[Unit_Price]])</f>
        <v>99.04</v>
      </c>
      <c r="H1889" s="2">
        <f>IF(ISBLANK(Sales_Fact[[#This Row],[Discount]]),MEDIAN(Sales_Fact[Discount]),Sales_Fact[[#This Row],[Discount]])</f>
        <v>0.26</v>
      </c>
      <c r="I1889" t="s">
        <v>1868</v>
      </c>
      <c r="J1889" s="1">
        <f>Sales_Fact[[#This Row],[Quantity2]]*Sales_Fact[[#This Row],[Unit_Price3]]*(1-Sales_Fact[[#This Row],[Discount4]])</f>
        <v>146.57920000000001</v>
      </c>
      <c r="K1889" s="1">
        <f>Sales_Fact[[#This Row],[Quantity2]]*Sales_Fact[[#This Row],[Unit_Price3]]</f>
        <v>198.08</v>
      </c>
      <c r="L1889" s="1">
        <f>Sales_Fact[[#This Row],[Gross Amount]]*Sales_Fact[[#This Row],[Discount4]]</f>
        <v>51.500800000000005</v>
      </c>
      <c r="M1889" s="1" t="str">
        <f>IF(Sales_Fact[[#This Row],[Total_Amount5]]&gt;1000,"High Value","Standard")</f>
        <v>Standard</v>
      </c>
      <c r="N1889" s="1" t="str">
        <f>_xlfn.XLOOKUP(D1889,Product_Dim!$A$2:$A$101,Product_Dim!$B$2:$B$101,"Not Found")</f>
        <v>Womens Cotton Scarf</v>
      </c>
      <c r="O1889" s="1" t="str">
        <f>_xlfn.XLOOKUP(D1889,Product_Dim!$A$2:$A$101,Product_Dim!$C$2:$C$101)</f>
        <v>Clothing</v>
      </c>
      <c r="P1889" s="1">
        <f>_xlfn.XLOOKUP(D1889,Product_Dim!$A$2:$A$101,Product_Dim!$H$2:$H$101)</f>
        <v>113.83</v>
      </c>
      <c r="Q1889" s="1" t="str">
        <f>_xlfn.XLOOKUP(C1889,'Customer_Dim'!$A$2:$A$501,'Customer_Dim'!$I$2:$I$501)</f>
        <v>Silver</v>
      </c>
      <c r="R1889" s="1" t="str">
        <f>_xlfn.XLOOKUP(C1889,'Customer_Dim'!$A$2:$A$501,'Customer_Dim'!$D$2:$D$501)</f>
        <v>Male</v>
      </c>
      <c r="S1889" s="1" t="str">
        <f>_xlfn.XLOOKUP(C1889,'Customer_Dim'!$A$2:$A$501,'Customer_Dim'!$L$2:$L$501)</f>
        <v>Middle Age</v>
      </c>
      <c r="T1889" s="1" t="str">
        <f>_xlfn.XLOOKUP(E1889,Store_Dim!$A$2:$A$21,Store_Dim!$C$2:$C$21)</f>
        <v>East</v>
      </c>
      <c r="U1889" s="1" t="str">
        <f>_xlfn.XLOOKUP(E1889,Store_Dim!$A$2:$A$21,Store_Dim!$E$2:$E$21)</f>
        <v>Online</v>
      </c>
      <c r="V1889" s="1">
        <f>Table8[[#This Row],[Cost]]*Table8[[#This Row],[Quantity]]</f>
        <v>227.66</v>
      </c>
      <c r="W1889" s="1">
        <f>Table8[[#This Row],[Total_Amount]]-Table8[[#This Row],[Total Cost]]</f>
        <v>-81.080799999999982</v>
      </c>
    </row>
    <row r="1890" spans="1:23" hidden="1" x14ac:dyDescent="0.25">
      <c r="A1890" t="s">
        <v>2279</v>
      </c>
      <c r="B1890" s="3">
        <v>45561</v>
      </c>
      <c r="C1890" t="s">
        <v>1464</v>
      </c>
      <c r="D1890" t="s">
        <v>1680</v>
      </c>
      <c r="E1890" t="s">
        <v>1866</v>
      </c>
      <c r="F1890" s="4">
        <f>IF(ISBLANK(Sales_Fact[[#This Row],[Quantity]]),MEDIAN(Sales_Fact[Quantity]),Sales_Fact[[#This Row],[Quantity]])</f>
        <v>4</v>
      </c>
      <c r="G1890" s="1">
        <f>IF(ISBLANK(Sales_Fact[[#This Row],[Unit_Price]]),MEDIAN(Sales_Fact[Unit_Price]),Sales_Fact[[#This Row],[Unit_Price]])</f>
        <v>625.13</v>
      </c>
      <c r="H1890" s="2">
        <f>IF(ISBLANK(Sales_Fact[[#This Row],[Discount]]),MEDIAN(Sales_Fact[Discount]),Sales_Fact[[#This Row],[Discount]])</f>
        <v>0.06</v>
      </c>
      <c r="I1890" t="s">
        <v>1861</v>
      </c>
      <c r="J1890" s="1">
        <f>Sales_Fact[[#This Row],[Quantity2]]*Sales_Fact[[#This Row],[Unit_Price3]]*(1-Sales_Fact[[#This Row],[Discount4]])</f>
        <v>2350.4887999999996</v>
      </c>
      <c r="K1890" s="1">
        <f>Sales_Fact[[#This Row],[Quantity2]]*Sales_Fact[[#This Row],[Unit_Price3]]</f>
        <v>2500.52</v>
      </c>
      <c r="L1890" s="1">
        <f>Sales_Fact[[#This Row],[Gross Amount]]*Sales_Fact[[#This Row],[Discount4]]</f>
        <v>150.03119999999998</v>
      </c>
      <c r="M1890" s="1" t="str">
        <f>IF(Sales_Fact[[#This Row],[Total_Amount5]]&gt;1000,"High Value","Standard")</f>
        <v>High Value</v>
      </c>
      <c r="N1890" s="1" t="str">
        <f>_xlfn.XLOOKUP(D1890,Product_Dim!$A$2:$A$101,Product_Dim!$B$2:$B$101,"Not Found")</f>
        <v>USB External Hard Drive</v>
      </c>
      <c r="O1890" s="1" t="str">
        <f>_xlfn.XLOOKUP(D1890,Product_Dim!$A$2:$A$101,Product_Dim!$C$2:$C$101)</f>
        <v>Electronics</v>
      </c>
      <c r="P1890" s="1">
        <f>_xlfn.XLOOKUP(D1890,Product_Dim!$A$2:$A$101,Product_Dim!$H$2:$H$101)</f>
        <v>253.33</v>
      </c>
      <c r="Q1890" s="1" t="str">
        <f>_xlfn.XLOOKUP(C1890,'Customer_Dim'!$A$2:$A$501,'Customer_Dim'!$I$2:$I$501)</f>
        <v>Silver</v>
      </c>
      <c r="R1890" s="1" t="str">
        <f>_xlfn.XLOOKUP(C1890,'Customer_Dim'!$A$2:$A$501,'Customer_Dim'!$D$2:$D$501)</f>
        <v>Male</v>
      </c>
      <c r="S1890" s="1" t="str">
        <f>_xlfn.XLOOKUP(C1890,'Customer_Dim'!$A$2:$A$501,'Customer_Dim'!$L$2:$L$501)</f>
        <v>Middle Age</v>
      </c>
      <c r="T1890" s="1" t="str">
        <f>_xlfn.XLOOKUP(E1890,Store_Dim!$A$2:$A$21,Store_Dim!$C$2:$C$21)</f>
        <v>West</v>
      </c>
      <c r="U1890" s="1" t="str">
        <f>_xlfn.XLOOKUP(E1890,Store_Dim!$A$2:$A$21,Store_Dim!$E$2:$E$21)</f>
        <v>Online</v>
      </c>
      <c r="V1890" s="1">
        <f>Table8[[#This Row],[Cost]]*Table8[[#This Row],[Quantity]]</f>
        <v>1013.32</v>
      </c>
      <c r="W1890" s="1">
        <f>Table8[[#This Row],[Total_Amount]]-Table8[[#This Row],[Total Cost]]</f>
        <v>1337.1687999999995</v>
      </c>
    </row>
    <row r="1891" spans="1:23" hidden="1" x14ac:dyDescent="0.25">
      <c r="A1891" t="s">
        <v>2089</v>
      </c>
      <c r="B1891" s="3">
        <v>45327</v>
      </c>
      <c r="C1891" t="s">
        <v>1464</v>
      </c>
      <c r="D1891" t="s">
        <v>1653</v>
      </c>
      <c r="E1891" t="s">
        <v>1890</v>
      </c>
      <c r="F1891" s="4">
        <f>IF(ISBLANK(Sales_Fact[[#This Row],[Quantity]]),MEDIAN(Sales_Fact[Quantity]),Sales_Fact[[#This Row],[Quantity]])</f>
        <v>4</v>
      </c>
      <c r="G1891" s="1">
        <f>IF(ISBLANK(Sales_Fact[[#This Row],[Unit_Price]]),MEDIAN(Sales_Fact[Unit_Price]),Sales_Fact[[#This Row],[Unit_Price]])</f>
        <v>38.380000000000003</v>
      </c>
      <c r="H1891" s="2">
        <f>IF(ISBLANK(Sales_Fact[[#This Row],[Discount]]),MEDIAN(Sales_Fact[Discount]),Sales_Fact[[#This Row],[Discount]])</f>
        <v>0.16</v>
      </c>
      <c r="I1891" t="s">
        <v>1864</v>
      </c>
      <c r="J1891" s="1">
        <f>Sales_Fact[[#This Row],[Quantity2]]*Sales_Fact[[#This Row],[Unit_Price3]]*(1-Sales_Fact[[#This Row],[Discount4]])</f>
        <v>128.95680000000002</v>
      </c>
      <c r="K1891" s="1">
        <f>Sales_Fact[[#This Row],[Quantity2]]*Sales_Fact[[#This Row],[Unit_Price3]]</f>
        <v>153.52000000000001</v>
      </c>
      <c r="L1891" s="1">
        <f>Sales_Fact[[#This Row],[Gross Amount]]*Sales_Fact[[#This Row],[Discount4]]</f>
        <v>24.563200000000002</v>
      </c>
      <c r="M1891" s="1" t="str">
        <f>IF(Sales_Fact[[#This Row],[Total_Amount5]]&gt;1000,"High Value","Standard")</f>
        <v>Standard</v>
      </c>
      <c r="N1891" s="1" t="str">
        <f>_xlfn.XLOOKUP(D1891,Product_Dim!$A$2:$A$101,Product_Dim!$B$2:$B$101,"Not Found")</f>
        <v>Gaming Mechanical Keyboard</v>
      </c>
      <c r="O1891" s="1" t="str">
        <f>_xlfn.XLOOKUP(D1891,Product_Dim!$A$2:$A$101,Product_Dim!$C$2:$C$101)</f>
        <v>Electronics</v>
      </c>
      <c r="P1891" s="1">
        <f>_xlfn.XLOOKUP(D1891,Product_Dim!$A$2:$A$101,Product_Dim!$H$2:$H$101)</f>
        <v>419.28</v>
      </c>
      <c r="Q1891" s="1" t="str">
        <f>_xlfn.XLOOKUP(C1891,'Customer_Dim'!$A$2:$A$501,'Customer_Dim'!$I$2:$I$501)</f>
        <v>Silver</v>
      </c>
      <c r="R1891" s="1" t="str">
        <f>_xlfn.XLOOKUP(C1891,'Customer_Dim'!$A$2:$A$501,'Customer_Dim'!$D$2:$D$501)</f>
        <v>Male</v>
      </c>
      <c r="S1891" s="1" t="str">
        <f>_xlfn.XLOOKUP(C1891,'Customer_Dim'!$A$2:$A$501,'Customer_Dim'!$L$2:$L$501)</f>
        <v>Middle Age</v>
      </c>
      <c r="T1891" s="1" t="str">
        <f>_xlfn.XLOOKUP(E1891,Store_Dim!$A$2:$A$21,Store_Dim!$C$2:$C$21)</f>
        <v>South</v>
      </c>
      <c r="U1891" s="1" t="str">
        <f>_xlfn.XLOOKUP(E1891,Store_Dim!$A$2:$A$21,Store_Dim!$E$2:$E$21)</f>
        <v>Flagship</v>
      </c>
      <c r="V1891" s="1">
        <f>Table8[[#This Row],[Cost]]*Table8[[#This Row],[Quantity]]</f>
        <v>1677.12</v>
      </c>
      <c r="W1891" s="1">
        <f>Table8[[#This Row],[Total_Amount]]-Table8[[#This Row],[Total Cost]]</f>
        <v>-1548.1632</v>
      </c>
    </row>
    <row r="1892" spans="1:23" hidden="1" x14ac:dyDescent="0.25">
      <c r="A1892" t="s">
        <v>3881</v>
      </c>
      <c r="B1892" s="3">
        <v>45274</v>
      </c>
      <c r="C1892" t="s">
        <v>1464</v>
      </c>
      <c r="D1892" t="s">
        <v>1614</v>
      </c>
      <c r="E1892" t="s">
        <v>1913</v>
      </c>
      <c r="F1892" s="4">
        <f>IF(ISBLANK(Sales_Fact[[#This Row],[Quantity]]),MEDIAN(Sales_Fact[Quantity]),Sales_Fact[[#This Row],[Quantity]])</f>
        <v>4</v>
      </c>
      <c r="G1892" s="1">
        <f>IF(ISBLANK(Sales_Fact[[#This Row],[Unit_Price]]),MEDIAN(Sales_Fact[Unit_Price]),Sales_Fact[[#This Row],[Unit_Price]])</f>
        <v>731.72</v>
      </c>
      <c r="H1892" s="2">
        <f>IF(ISBLANK(Sales_Fact[[#This Row],[Discount]]),MEDIAN(Sales_Fact[Discount]),Sales_Fact[[#This Row],[Discount]])</f>
        <v>0.22</v>
      </c>
      <c r="I1892" t="s">
        <v>1861</v>
      </c>
      <c r="J1892" s="1">
        <f>Sales_Fact[[#This Row],[Quantity2]]*Sales_Fact[[#This Row],[Unit_Price3]]*(1-Sales_Fact[[#This Row],[Discount4]])</f>
        <v>2282.9664000000002</v>
      </c>
      <c r="K1892" s="1">
        <f>Sales_Fact[[#This Row],[Quantity2]]*Sales_Fact[[#This Row],[Unit_Price3]]</f>
        <v>2926.88</v>
      </c>
      <c r="L1892" s="1">
        <f>Sales_Fact[[#This Row],[Gross Amount]]*Sales_Fact[[#This Row],[Discount4]]</f>
        <v>643.91359999999997</v>
      </c>
      <c r="M1892" s="1" t="str">
        <f>IF(Sales_Fact[[#This Row],[Total_Amount5]]&gt;1000,"High Value","Standard")</f>
        <v>High Value</v>
      </c>
      <c r="N1892" s="1" t="str">
        <f>_xlfn.XLOOKUP(D1892,Product_Dim!$A$2:$A$101,Product_Dim!$B$2:$B$101,"Not Found")</f>
        <v>Multi-Purpose Storage Box</v>
      </c>
      <c r="O1892" s="1" t="str">
        <f>_xlfn.XLOOKUP(D1892,Product_Dim!$A$2:$A$101,Product_Dim!$C$2:$C$101)</f>
        <v>Home</v>
      </c>
      <c r="P1892" s="1">
        <f>_xlfn.XLOOKUP(D1892,Product_Dim!$A$2:$A$101,Product_Dim!$H$2:$H$101)</f>
        <v>123.46</v>
      </c>
      <c r="Q1892" s="1" t="str">
        <f>_xlfn.XLOOKUP(C1892,'Customer_Dim'!$A$2:$A$501,'Customer_Dim'!$I$2:$I$501)</f>
        <v>Silver</v>
      </c>
      <c r="R1892" s="1" t="str">
        <f>_xlfn.XLOOKUP(C1892,'Customer_Dim'!$A$2:$A$501,'Customer_Dim'!$D$2:$D$501)</f>
        <v>Male</v>
      </c>
      <c r="S1892" s="1" t="str">
        <f>_xlfn.XLOOKUP(C1892,'Customer_Dim'!$A$2:$A$501,'Customer_Dim'!$L$2:$L$501)</f>
        <v>Middle Age</v>
      </c>
      <c r="T1892" s="1" t="str">
        <f>_xlfn.XLOOKUP(E1892,Store_Dim!$A$2:$A$21,Store_Dim!$C$2:$C$21)</f>
        <v>North</v>
      </c>
      <c r="U1892" s="1" t="str">
        <f>_xlfn.XLOOKUP(E1892,Store_Dim!$A$2:$A$21,Store_Dim!$E$2:$E$21)</f>
        <v>Online</v>
      </c>
      <c r="V1892" s="1">
        <f>Table8[[#This Row],[Cost]]*Table8[[#This Row],[Quantity]]</f>
        <v>493.84</v>
      </c>
      <c r="W1892" s="1">
        <f>Table8[[#This Row],[Total_Amount]]-Table8[[#This Row],[Total Cost]]</f>
        <v>1789.1264000000003</v>
      </c>
    </row>
    <row r="1893" spans="1:23" hidden="1" x14ac:dyDescent="0.25">
      <c r="A1893" t="s">
        <v>2022</v>
      </c>
      <c r="B1893" s="3">
        <v>45392</v>
      </c>
      <c r="C1893" t="s">
        <v>1467</v>
      </c>
      <c r="D1893" t="s">
        <v>1701</v>
      </c>
      <c r="E1893" t="s">
        <v>1904</v>
      </c>
      <c r="F1893" s="4">
        <f>IF(ISBLANK(Sales_Fact[[#This Row],[Quantity]]),MEDIAN(Sales_Fact[Quantity]),Sales_Fact[[#This Row],[Quantity]])</f>
        <v>3</v>
      </c>
      <c r="G1893" s="1">
        <f>IF(ISBLANK(Sales_Fact[[#This Row],[Unit_Price]]),MEDIAN(Sales_Fact[Unit_Price]),Sales_Fact[[#This Row],[Unit_Price]])</f>
        <v>825.33</v>
      </c>
      <c r="H1893" s="2">
        <f>IF(ISBLANK(Sales_Fact[[#This Row],[Discount]]),MEDIAN(Sales_Fact[Discount]),Sales_Fact[[#This Row],[Discount]])</f>
        <v>0.21</v>
      </c>
      <c r="I1893" t="s">
        <v>1868</v>
      </c>
      <c r="J1893" s="1">
        <f>Sales_Fact[[#This Row],[Quantity2]]*Sales_Fact[[#This Row],[Unit_Price3]]*(1-Sales_Fact[[#This Row],[Discount4]])</f>
        <v>1956.0321000000004</v>
      </c>
      <c r="K1893" s="1">
        <f>Sales_Fact[[#This Row],[Quantity2]]*Sales_Fact[[#This Row],[Unit_Price3]]</f>
        <v>2475.9900000000002</v>
      </c>
      <c r="L1893" s="1">
        <f>Sales_Fact[[#This Row],[Gross Amount]]*Sales_Fact[[#This Row],[Discount4]]</f>
        <v>519.9579</v>
      </c>
      <c r="M1893" s="1" t="str">
        <f>IF(Sales_Fact[[#This Row],[Total_Amount5]]&gt;1000,"High Value","Standard")</f>
        <v>High Value</v>
      </c>
      <c r="N1893" s="1" t="str">
        <f>_xlfn.XLOOKUP(D1893,Product_Dim!$A$2:$A$101,Product_Dim!$B$2:$B$101,"Not Found")</f>
        <v>Boxing Hand Wraps</v>
      </c>
      <c r="O1893" s="1" t="str">
        <f>_xlfn.XLOOKUP(D1893,Product_Dim!$A$2:$A$101,Product_Dim!$C$2:$C$101)</f>
        <v>Sports</v>
      </c>
      <c r="P1893" s="1">
        <f>_xlfn.XLOOKUP(D1893,Product_Dim!$A$2:$A$101,Product_Dim!$H$2:$H$101)</f>
        <v>190.29</v>
      </c>
      <c r="Q1893" s="1" t="str">
        <f>_xlfn.XLOOKUP(C1893,'Customer_Dim'!$A$2:$A$501,'Customer_Dim'!$I$2:$I$501)</f>
        <v>Bronze</v>
      </c>
      <c r="R1893" s="1" t="str">
        <f>_xlfn.XLOOKUP(C1893,'Customer_Dim'!$A$2:$A$501,'Customer_Dim'!$D$2:$D$501)</f>
        <v>Male</v>
      </c>
      <c r="S1893" s="1" t="str">
        <f>_xlfn.XLOOKUP(C1893,'Customer_Dim'!$A$2:$A$501,'Customer_Dim'!$L$2:$L$501)</f>
        <v>Senior</v>
      </c>
      <c r="T1893" s="1" t="str">
        <f>_xlfn.XLOOKUP(E1893,Store_Dim!$A$2:$A$21,Store_Dim!$C$2:$C$21)</f>
        <v>East</v>
      </c>
      <c r="U1893" s="1" t="str">
        <f>_xlfn.XLOOKUP(E1893,Store_Dim!$A$2:$A$21,Store_Dim!$E$2:$E$21)</f>
        <v>Online</v>
      </c>
      <c r="V1893" s="1">
        <f>Table8[[#This Row],[Cost]]*Table8[[#This Row],[Quantity]]</f>
        <v>570.87</v>
      </c>
      <c r="W1893" s="1">
        <f>Table8[[#This Row],[Total_Amount]]-Table8[[#This Row],[Total Cost]]</f>
        <v>1385.1621000000005</v>
      </c>
    </row>
    <row r="1894" spans="1:23" hidden="1" x14ac:dyDescent="0.25">
      <c r="A1894" t="s">
        <v>2562</v>
      </c>
      <c r="B1894" s="3">
        <v>45665</v>
      </c>
      <c r="C1894" t="s">
        <v>1467</v>
      </c>
      <c r="D1894" t="s">
        <v>1722</v>
      </c>
      <c r="E1894" t="s">
        <v>1863</v>
      </c>
      <c r="F1894" s="4">
        <f>IF(ISBLANK(Sales_Fact[[#This Row],[Quantity]]),MEDIAN(Sales_Fact[Quantity]),Sales_Fact[[#This Row],[Quantity]])</f>
        <v>2</v>
      </c>
      <c r="G1894" s="1">
        <f>IF(ISBLANK(Sales_Fact[[#This Row],[Unit_Price]]),MEDIAN(Sales_Fact[Unit_Price]),Sales_Fact[[#This Row],[Unit_Price]])</f>
        <v>47.3</v>
      </c>
      <c r="H1894" s="2">
        <f>IF(ISBLANK(Sales_Fact[[#This Row],[Discount]]),MEDIAN(Sales_Fact[Discount]),Sales_Fact[[#This Row],[Discount]])</f>
        <v>0.01</v>
      </c>
      <c r="I1894" t="s">
        <v>1868</v>
      </c>
      <c r="J1894" s="1">
        <f>Sales_Fact[[#This Row],[Quantity2]]*Sales_Fact[[#This Row],[Unit_Price3]]*(1-Sales_Fact[[#This Row],[Discount4]])</f>
        <v>93.653999999999996</v>
      </c>
      <c r="K1894" s="1">
        <f>Sales_Fact[[#This Row],[Quantity2]]*Sales_Fact[[#This Row],[Unit_Price3]]</f>
        <v>94.6</v>
      </c>
      <c r="L1894" s="1">
        <f>Sales_Fact[[#This Row],[Gross Amount]]*Sales_Fact[[#This Row],[Discount4]]</f>
        <v>0.94599999999999995</v>
      </c>
      <c r="M1894" s="1" t="str">
        <f>IF(Sales_Fact[[#This Row],[Total_Amount5]]&gt;1000,"High Value","Standard")</f>
        <v>Standard</v>
      </c>
      <c r="N1894" s="1" t="str">
        <f>_xlfn.XLOOKUP(D1894,Product_Dim!$A$2:$A$101,Product_Dim!$B$2:$B$101,"Not Found")</f>
        <v>Foam Roller</v>
      </c>
      <c r="O1894" s="1" t="str">
        <f>_xlfn.XLOOKUP(D1894,Product_Dim!$A$2:$A$101,Product_Dim!$C$2:$C$101)</f>
        <v>Sports</v>
      </c>
      <c r="P1894" s="1">
        <f>_xlfn.XLOOKUP(D1894,Product_Dim!$A$2:$A$101,Product_Dim!$H$2:$H$101)</f>
        <v>30.62</v>
      </c>
      <c r="Q1894" s="1" t="str">
        <f>_xlfn.XLOOKUP(C1894,'Customer_Dim'!$A$2:$A$501,'Customer_Dim'!$I$2:$I$501)</f>
        <v>Bronze</v>
      </c>
      <c r="R1894" s="1" t="str">
        <f>_xlfn.XLOOKUP(C1894,'Customer_Dim'!$A$2:$A$501,'Customer_Dim'!$D$2:$D$501)</f>
        <v>Male</v>
      </c>
      <c r="S1894" s="1" t="str">
        <f>_xlfn.XLOOKUP(C1894,'Customer_Dim'!$A$2:$A$501,'Customer_Dim'!$L$2:$L$501)</f>
        <v>Senior</v>
      </c>
      <c r="T1894" s="1" t="str">
        <f>_xlfn.XLOOKUP(E1894,Store_Dim!$A$2:$A$21,Store_Dim!$C$2:$C$21)</f>
        <v>North</v>
      </c>
      <c r="U1894" s="1" t="str">
        <f>_xlfn.XLOOKUP(E1894,Store_Dim!$A$2:$A$21,Store_Dim!$E$2:$E$21)</f>
        <v>Flagship</v>
      </c>
      <c r="V1894" s="1">
        <f>Table8[[#This Row],[Cost]]*Table8[[#This Row],[Quantity]]</f>
        <v>61.24</v>
      </c>
      <c r="W1894" s="1">
        <f>Table8[[#This Row],[Total_Amount]]-Table8[[#This Row],[Total Cost]]</f>
        <v>32.413999999999994</v>
      </c>
    </row>
    <row r="1895" spans="1:23" x14ac:dyDescent="0.25">
      <c r="A1895" t="s">
        <v>2830</v>
      </c>
      <c r="B1895" s="3">
        <v>45841</v>
      </c>
      <c r="C1895" t="s">
        <v>1467</v>
      </c>
      <c r="D1895" t="s">
        <v>1764</v>
      </c>
      <c r="E1895" t="s">
        <v>1899</v>
      </c>
      <c r="F1895" s="4">
        <f>IF(ISBLANK(Sales_Fact[[#This Row],[Quantity]]),MEDIAN(Sales_Fact[Quantity]),Sales_Fact[[#This Row],[Quantity]])</f>
        <v>1</v>
      </c>
      <c r="G1895" s="21">
        <f>IF(ISBLANK(Sales_Fact[[#This Row],[Unit_Price]]),MEDIAN(Sales_Fact[Unit_Price]),Sales_Fact[[#This Row],[Unit_Price]])</f>
        <v>389.12</v>
      </c>
      <c r="H1895" s="2">
        <f>IF(ISBLANK(Sales_Fact[[#This Row],[Discount]]),MEDIAN(Sales_Fact[Discount]),Sales_Fact[[#This Row],[Discount]])</f>
        <v>0.18</v>
      </c>
      <c r="I1895" t="s">
        <v>1861</v>
      </c>
      <c r="J1895" s="21">
        <f>Sales_Fact[[#This Row],[Quantity2]]*Sales_Fact[[#This Row],[Unit_Price3]]*(1-Sales_Fact[[#This Row],[Discount4]])</f>
        <v>319.07840000000004</v>
      </c>
      <c r="K1895" s="21">
        <f>Sales_Fact[[#This Row],[Quantity2]]*Sales_Fact[[#This Row],[Unit_Price3]]</f>
        <v>389.12</v>
      </c>
      <c r="L1895" s="21">
        <f>Sales_Fact[[#This Row],[Gross Amount]]*Sales_Fact[[#This Row],[Discount4]]</f>
        <v>70.041600000000003</v>
      </c>
      <c r="M1895" s="1" t="str">
        <f>IF(Sales_Fact[[#This Row],[Total_Amount5]]&gt;1000,"High Value","Standard")</f>
        <v>Standard</v>
      </c>
      <c r="N1895" s="1" t="str">
        <f>_xlfn.XLOOKUP(D1895,Product_Dim!$A$2:$A$101,Product_Dim!$B$2:$B$101,"Not Found")</f>
        <v>Hair Repair Oil Treatment</v>
      </c>
      <c r="O1895" s="1" t="str">
        <f>_xlfn.XLOOKUP(D1895,Product_Dim!$A$2:$A$101,Product_Dim!$C$2:$C$101)</f>
        <v>Beauty</v>
      </c>
      <c r="P1895" s="1">
        <f>_xlfn.XLOOKUP(D1895,Product_Dim!$A$2:$A$101,Product_Dim!$H$2:$H$101)</f>
        <v>214.32</v>
      </c>
      <c r="Q1895" s="1" t="str">
        <f>_xlfn.XLOOKUP(C1895,'Customer_Dim'!$A$2:$A$501,'Customer_Dim'!$I$2:$I$501)</f>
        <v>Bronze</v>
      </c>
      <c r="R1895" s="1" t="str">
        <f>_xlfn.XLOOKUP(C1895,'Customer_Dim'!$A$2:$A$501,'Customer_Dim'!$D$2:$D$501)</f>
        <v>Male</v>
      </c>
      <c r="S1895" s="1" t="str">
        <f>_xlfn.XLOOKUP(C1895,'Customer_Dim'!$A$2:$A$501,'Customer_Dim'!$L$2:$L$501)</f>
        <v>Senior</v>
      </c>
      <c r="T1895" s="1" t="str">
        <f>_xlfn.XLOOKUP(E1895,Store_Dim!$A$2:$A$21,Store_Dim!$C$2:$C$21)</f>
        <v>East</v>
      </c>
      <c r="U1895" s="1" t="str">
        <f>_xlfn.XLOOKUP(E1895,Store_Dim!$A$2:$A$21,Store_Dim!$E$2:$E$21)</f>
        <v>Flagship</v>
      </c>
      <c r="V1895" s="21">
        <f>Table8[[#This Row],[Cost]]*Table8[[#This Row],[Quantity]]</f>
        <v>214.32</v>
      </c>
      <c r="W1895" s="21">
        <f>Table8[[#This Row],[Total_Amount]]-Table8[[#This Row],[Total Cost]]</f>
        <v>104.75840000000005</v>
      </c>
    </row>
    <row r="1896" spans="1:23" hidden="1" x14ac:dyDescent="0.25">
      <c r="A1896" t="s">
        <v>3882</v>
      </c>
      <c r="B1896" s="3">
        <v>45844</v>
      </c>
      <c r="C1896" t="s">
        <v>1467</v>
      </c>
      <c r="D1896" t="s">
        <v>1803</v>
      </c>
      <c r="E1896" t="s">
        <v>1866</v>
      </c>
      <c r="F1896" s="4">
        <f>IF(ISBLANK(Sales_Fact[[#This Row],[Quantity]]),MEDIAN(Sales_Fact[Quantity]),Sales_Fact[[#This Row],[Quantity]])</f>
        <v>3</v>
      </c>
      <c r="G1896" s="1">
        <f>IF(ISBLANK(Sales_Fact[[#This Row],[Unit_Price]]),MEDIAN(Sales_Fact[Unit_Price]),Sales_Fact[[#This Row],[Unit_Price]])</f>
        <v>543.83000000000004</v>
      </c>
      <c r="H1896" s="2">
        <f>IF(ISBLANK(Sales_Fact[[#This Row],[Discount]]),MEDIAN(Sales_Fact[Discount]),Sales_Fact[[#This Row],[Discount]])</f>
        <v>0.05</v>
      </c>
      <c r="I1896" t="s">
        <v>1861</v>
      </c>
      <c r="J1896" s="1">
        <f>Sales_Fact[[#This Row],[Quantity2]]*Sales_Fact[[#This Row],[Unit_Price3]]*(1-Sales_Fact[[#This Row],[Discount4]])</f>
        <v>1549.9155000000001</v>
      </c>
      <c r="K1896" s="1">
        <f>Sales_Fact[[#This Row],[Quantity2]]*Sales_Fact[[#This Row],[Unit_Price3]]</f>
        <v>1631.4900000000002</v>
      </c>
      <c r="L1896" s="1">
        <f>Sales_Fact[[#This Row],[Gross Amount]]*Sales_Fact[[#This Row],[Discount4]]</f>
        <v>81.574500000000015</v>
      </c>
      <c r="M1896" s="1" t="str">
        <f>IF(Sales_Fact[[#This Row],[Total_Amount5]]&gt;1000,"High Value","Standard")</f>
        <v>High Value</v>
      </c>
      <c r="N1896" s="1" t="str">
        <f>_xlfn.XLOOKUP(D1896,Product_Dim!$A$2:$A$101,Product_Dim!$B$2:$B$101,"Not Found")</f>
        <v>Wooden Bookshelf</v>
      </c>
      <c r="O1896" s="1" t="str">
        <f>_xlfn.XLOOKUP(D1896,Product_Dim!$A$2:$A$101,Product_Dim!$C$2:$C$101)</f>
        <v>Home</v>
      </c>
      <c r="P1896" s="1">
        <f>_xlfn.XLOOKUP(D1896,Product_Dim!$A$2:$A$101,Product_Dim!$H$2:$H$101)</f>
        <v>388.46</v>
      </c>
      <c r="Q1896" s="1" t="str">
        <f>_xlfn.XLOOKUP(C1896,'Customer_Dim'!$A$2:$A$501,'Customer_Dim'!$I$2:$I$501)</f>
        <v>Bronze</v>
      </c>
      <c r="R1896" s="1" t="str">
        <f>_xlfn.XLOOKUP(C1896,'Customer_Dim'!$A$2:$A$501,'Customer_Dim'!$D$2:$D$501)</f>
        <v>Male</v>
      </c>
      <c r="S1896" s="1" t="str">
        <f>_xlfn.XLOOKUP(C1896,'Customer_Dim'!$A$2:$A$501,'Customer_Dim'!$L$2:$L$501)</f>
        <v>Senior</v>
      </c>
      <c r="T1896" s="1" t="str">
        <f>_xlfn.XLOOKUP(E1896,Store_Dim!$A$2:$A$21,Store_Dim!$C$2:$C$21)</f>
        <v>West</v>
      </c>
      <c r="U1896" s="1" t="str">
        <f>_xlfn.XLOOKUP(E1896,Store_Dim!$A$2:$A$21,Store_Dim!$E$2:$E$21)</f>
        <v>Online</v>
      </c>
      <c r="V1896" s="1">
        <f>Table8[[#This Row],[Cost]]*Table8[[#This Row],[Quantity]]</f>
        <v>1165.3799999999999</v>
      </c>
      <c r="W1896" s="1">
        <f>Table8[[#This Row],[Total_Amount]]-Table8[[#This Row],[Total Cost]]</f>
        <v>384.53550000000018</v>
      </c>
    </row>
    <row r="1897" spans="1:23" hidden="1" x14ac:dyDescent="0.25">
      <c r="A1897" t="s">
        <v>2671</v>
      </c>
      <c r="B1897" s="3">
        <v>45794</v>
      </c>
      <c r="C1897" t="s">
        <v>1470</v>
      </c>
      <c r="D1897" t="s">
        <v>1848</v>
      </c>
      <c r="E1897" t="s">
        <v>1899</v>
      </c>
      <c r="F1897" s="4">
        <f>IF(ISBLANK(Sales_Fact[[#This Row],[Quantity]]),MEDIAN(Sales_Fact[Quantity]),Sales_Fact[[#This Row],[Quantity]])</f>
        <v>2</v>
      </c>
      <c r="G1897" s="1">
        <f>IF(ISBLANK(Sales_Fact[[#This Row],[Unit_Price]]),MEDIAN(Sales_Fact[Unit_Price]),Sales_Fact[[#This Row],[Unit_Price]])</f>
        <v>660.27</v>
      </c>
      <c r="H1897" s="2">
        <f>IF(ISBLANK(Sales_Fact[[#This Row],[Discount]]),MEDIAN(Sales_Fact[Discount]),Sales_Fact[[#This Row],[Discount]])</f>
        <v>0.01</v>
      </c>
      <c r="I1897" t="s">
        <v>1868</v>
      </c>
      <c r="J1897" s="1">
        <f>Sales_Fact[[#This Row],[Quantity2]]*Sales_Fact[[#This Row],[Unit_Price3]]*(1-Sales_Fact[[#This Row],[Discount4]])</f>
        <v>1307.3345999999999</v>
      </c>
      <c r="K1897" s="1">
        <f>Sales_Fact[[#This Row],[Quantity2]]*Sales_Fact[[#This Row],[Unit_Price3]]</f>
        <v>1320.54</v>
      </c>
      <c r="L1897" s="1">
        <f>Sales_Fact[[#This Row],[Gross Amount]]*Sales_Fact[[#This Row],[Discount4]]</f>
        <v>13.205399999999999</v>
      </c>
      <c r="M1897" s="1" t="str">
        <f>IF(Sales_Fact[[#This Row],[Total_Amount5]]&gt;1000,"High Value","Standard")</f>
        <v>High Value</v>
      </c>
      <c r="N1897" s="1" t="str">
        <f>_xlfn.XLOOKUP(D1897,Product_Dim!$A$2:$A$101,Product_Dim!$B$2:$B$101,"Not Found")</f>
        <v>Stainless Steel Cookware Set</v>
      </c>
      <c r="O1897" s="1" t="str">
        <f>_xlfn.XLOOKUP(D1897,Product_Dim!$A$2:$A$101,Product_Dim!$C$2:$C$101)</f>
        <v>Home</v>
      </c>
      <c r="P1897" s="1">
        <f>_xlfn.XLOOKUP(D1897,Product_Dim!$A$2:$A$101,Product_Dim!$H$2:$H$101)</f>
        <v>201.41</v>
      </c>
      <c r="Q1897" s="1" t="str">
        <f>_xlfn.XLOOKUP(C1897,'Customer_Dim'!$A$2:$A$501,'Customer_Dim'!$I$2:$I$501)</f>
        <v>Platinum</v>
      </c>
      <c r="R1897" s="1" t="str">
        <f>_xlfn.XLOOKUP(C1897,'Customer_Dim'!$A$2:$A$501,'Customer_Dim'!$D$2:$D$501)</f>
        <v>Female</v>
      </c>
      <c r="S1897" s="1" t="str">
        <f>_xlfn.XLOOKUP(C1897,'Customer_Dim'!$A$2:$A$501,'Customer_Dim'!$L$2:$L$501)</f>
        <v>Middle Age</v>
      </c>
      <c r="T1897" s="1" t="str">
        <f>_xlfn.XLOOKUP(E1897,Store_Dim!$A$2:$A$21,Store_Dim!$C$2:$C$21)</f>
        <v>East</v>
      </c>
      <c r="U1897" s="1" t="str">
        <f>_xlfn.XLOOKUP(E1897,Store_Dim!$A$2:$A$21,Store_Dim!$E$2:$E$21)</f>
        <v>Flagship</v>
      </c>
      <c r="V1897" s="1">
        <f>Table8[[#This Row],[Cost]]*Table8[[#This Row],[Quantity]]</f>
        <v>402.82</v>
      </c>
      <c r="W1897" s="1">
        <f>Table8[[#This Row],[Total_Amount]]-Table8[[#This Row],[Total Cost]]</f>
        <v>904.51459999999997</v>
      </c>
    </row>
    <row r="1898" spans="1:23" hidden="1" x14ac:dyDescent="0.25">
      <c r="A1898" t="s">
        <v>3362</v>
      </c>
      <c r="B1898" s="3">
        <v>45516</v>
      </c>
      <c r="C1898" t="s">
        <v>1470</v>
      </c>
      <c r="D1898" t="s">
        <v>1668</v>
      </c>
      <c r="E1898" t="s">
        <v>1931</v>
      </c>
      <c r="F1898" s="4">
        <f>IF(ISBLANK(Sales_Fact[[#This Row],[Quantity]]),MEDIAN(Sales_Fact[Quantity]),Sales_Fact[[#This Row],[Quantity]])</f>
        <v>4</v>
      </c>
      <c r="G1898" s="1">
        <f>IF(ISBLANK(Sales_Fact[[#This Row],[Unit_Price]]),MEDIAN(Sales_Fact[Unit_Price]),Sales_Fact[[#This Row],[Unit_Price]])</f>
        <v>729.31</v>
      </c>
      <c r="H1898" s="2">
        <f>IF(ISBLANK(Sales_Fact[[#This Row],[Discount]]),MEDIAN(Sales_Fact[Discount]),Sales_Fact[[#This Row],[Discount]])</f>
        <v>0.03</v>
      </c>
      <c r="I1898" t="s">
        <v>1864</v>
      </c>
      <c r="J1898" s="1">
        <f>Sales_Fact[[#This Row],[Quantity2]]*Sales_Fact[[#This Row],[Unit_Price3]]*(1-Sales_Fact[[#This Row],[Discount4]])</f>
        <v>2829.7227999999996</v>
      </c>
      <c r="K1898" s="1">
        <f>Sales_Fact[[#This Row],[Quantity2]]*Sales_Fact[[#This Row],[Unit_Price3]]</f>
        <v>2917.24</v>
      </c>
      <c r="L1898" s="1">
        <f>Sales_Fact[[#This Row],[Gross Amount]]*Sales_Fact[[#This Row],[Discount4]]</f>
        <v>87.517199999999988</v>
      </c>
      <c r="M1898" s="1" t="str">
        <f>IF(Sales_Fact[[#This Row],[Total_Amount5]]&gt;1000,"High Value","Standard")</f>
        <v>High Value</v>
      </c>
      <c r="N1898" s="1" t="str">
        <f>_xlfn.XLOOKUP(D1898,Product_Dim!$A$2:$A$101,Product_Dim!$B$2:$B$101,"Not Found")</f>
        <v>Portable Power Bank</v>
      </c>
      <c r="O1898" s="1" t="str">
        <f>_xlfn.XLOOKUP(D1898,Product_Dim!$A$2:$A$101,Product_Dim!$C$2:$C$101)</f>
        <v>Electronics</v>
      </c>
      <c r="P1898" s="1">
        <f>_xlfn.XLOOKUP(D1898,Product_Dim!$A$2:$A$101,Product_Dim!$H$2:$H$101)</f>
        <v>326.06</v>
      </c>
      <c r="Q1898" s="1" t="str">
        <f>_xlfn.XLOOKUP(C1898,'Customer_Dim'!$A$2:$A$501,'Customer_Dim'!$I$2:$I$501)</f>
        <v>Platinum</v>
      </c>
      <c r="R1898" s="1" t="str">
        <f>_xlfn.XLOOKUP(C1898,'Customer_Dim'!$A$2:$A$501,'Customer_Dim'!$D$2:$D$501)</f>
        <v>Female</v>
      </c>
      <c r="S1898" s="1" t="str">
        <f>_xlfn.XLOOKUP(C1898,'Customer_Dim'!$A$2:$A$501,'Customer_Dim'!$L$2:$L$501)</f>
        <v>Middle Age</v>
      </c>
      <c r="T1898" s="1" t="str">
        <f>_xlfn.XLOOKUP(E1898,Store_Dim!$A$2:$A$21,Store_Dim!$C$2:$C$21)</f>
        <v>South</v>
      </c>
      <c r="U1898" s="1" t="str">
        <f>_xlfn.XLOOKUP(E1898,Store_Dim!$A$2:$A$21,Store_Dim!$E$2:$E$21)</f>
        <v>Online</v>
      </c>
      <c r="V1898" s="1">
        <f>Table8[[#This Row],[Cost]]*Table8[[#This Row],[Quantity]]</f>
        <v>1304.24</v>
      </c>
      <c r="W1898" s="1">
        <f>Table8[[#This Row],[Total_Amount]]-Table8[[#This Row],[Total Cost]]</f>
        <v>1525.4827999999995</v>
      </c>
    </row>
    <row r="1899" spans="1:23" x14ac:dyDescent="0.25">
      <c r="A1899" t="s">
        <v>3284</v>
      </c>
      <c r="B1899" s="3">
        <v>45744</v>
      </c>
      <c r="C1899" t="s">
        <v>1473</v>
      </c>
      <c r="D1899" t="s">
        <v>1818</v>
      </c>
      <c r="E1899" t="s">
        <v>1890</v>
      </c>
      <c r="F1899" s="4">
        <f>IF(ISBLANK(Sales_Fact[[#This Row],[Quantity]]),MEDIAN(Sales_Fact[Quantity]),Sales_Fact[[#This Row],[Quantity]])</f>
        <v>2</v>
      </c>
      <c r="G1899" s="21">
        <f>IF(ISBLANK(Sales_Fact[[#This Row],[Unit_Price]]),MEDIAN(Sales_Fact[Unit_Price]),Sales_Fact[[#This Row],[Unit_Price]])</f>
        <v>152.91</v>
      </c>
      <c r="H1899" s="2">
        <f>IF(ISBLANK(Sales_Fact[[#This Row],[Discount]]),MEDIAN(Sales_Fact[Discount]),Sales_Fact[[#This Row],[Discount]])</f>
        <v>0.24</v>
      </c>
      <c r="I1899" t="s">
        <v>1868</v>
      </c>
      <c r="J1899" s="21">
        <f>Sales_Fact[[#This Row],[Quantity2]]*Sales_Fact[[#This Row],[Unit_Price3]]*(1-Sales_Fact[[#This Row],[Discount4]])</f>
        <v>232.42320000000001</v>
      </c>
      <c r="K1899" s="21">
        <f>Sales_Fact[[#This Row],[Quantity2]]*Sales_Fact[[#This Row],[Unit_Price3]]</f>
        <v>305.82</v>
      </c>
      <c r="L1899" s="21">
        <f>Sales_Fact[[#This Row],[Gross Amount]]*Sales_Fact[[#This Row],[Discount4]]</f>
        <v>73.396799999999999</v>
      </c>
      <c r="M1899" s="1" t="str">
        <f>IF(Sales_Fact[[#This Row],[Total_Amount5]]&gt;1000,"High Value","Standard")</f>
        <v>Standard</v>
      </c>
      <c r="N1899" s="1" t="str">
        <f>_xlfn.XLOOKUP(D1899,Product_Dim!$A$2:$A$101,Product_Dim!$B$2:$B$101,"Not Found")</f>
        <v>Face Foundation Kit</v>
      </c>
      <c r="O1899" s="1" t="str">
        <f>_xlfn.XLOOKUP(D1899,Product_Dim!$A$2:$A$101,Product_Dim!$C$2:$C$101)</f>
        <v>Beauty</v>
      </c>
      <c r="P1899" s="1">
        <f>_xlfn.XLOOKUP(D1899,Product_Dim!$A$2:$A$101,Product_Dim!$H$2:$H$101)</f>
        <v>183.04</v>
      </c>
      <c r="Q1899" s="1" t="str">
        <f>_xlfn.XLOOKUP(C1899,'Customer_Dim'!$A$2:$A$501,'Customer_Dim'!$I$2:$I$501)</f>
        <v>Platinum</v>
      </c>
      <c r="R1899" s="1" t="str">
        <f>_xlfn.XLOOKUP(C1899,'Customer_Dim'!$A$2:$A$501,'Customer_Dim'!$D$2:$D$501)</f>
        <v>Female</v>
      </c>
      <c r="S1899" s="1" t="str">
        <f>_xlfn.XLOOKUP(C1899,'Customer_Dim'!$A$2:$A$501,'Customer_Dim'!$L$2:$L$501)</f>
        <v>Young</v>
      </c>
      <c r="T1899" s="1" t="str">
        <f>_xlfn.XLOOKUP(E1899,Store_Dim!$A$2:$A$21,Store_Dim!$C$2:$C$21)</f>
        <v>South</v>
      </c>
      <c r="U1899" s="1" t="str">
        <f>_xlfn.XLOOKUP(E1899,Store_Dim!$A$2:$A$21,Store_Dim!$E$2:$E$21)</f>
        <v>Flagship</v>
      </c>
      <c r="V1899" s="21">
        <f>Table8[[#This Row],[Cost]]*Table8[[#This Row],[Quantity]]</f>
        <v>366.08</v>
      </c>
      <c r="W1899" s="21">
        <f>Table8[[#This Row],[Total_Amount]]-Table8[[#This Row],[Total Cost]]</f>
        <v>-133.65679999999998</v>
      </c>
    </row>
    <row r="1900" spans="1:23" hidden="1" x14ac:dyDescent="0.25">
      <c r="A1900" t="s">
        <v>2676</v>
      </c>
      <c r="B1900" s="3">
        <v>45778</v>
      </c>
      <c r="C1900" t="s">
        <v>1473</v>
      </c>
      <c r="D1900" t="s">
        <v>1770</v>
      </c>
      <c r="E1900" t="s">
        <v>1874</v>
      </c>
      <c r="F1900" s="4">
        <f>IF(ISBLANK(Sales_Fact[[#This Row],[Quantity]]),MEDIAN(Sales_Fact[Quantity]),Sales_Fact[[#This Row],[Quantity]])</f>
        <v>4</v>
      </c>
      <c r="G1900" s="1">
        <f>IF(ISBLANK(Sales_Fact[[#This Row],[Unit_Price]]),MEDIAN(Sales_Fact[Unit_Price]),Sales_Fact[[#This Row],[Unit_Price]])</f>
        <v>592.14</v>
      </c>
      <c r="H1900" s="2">
        <f>IF(ISBLANK(Sales_Fact[[#This Row],[Discount]]),MEDIAN(Sales_Fact[Discount]),Sales_Fact[[#This Row],[Discount]])</f>
        <v>0.12</v>
      </c>
      <c r="I1900" t="s">
        <v>1868</v>
      </c>
      <c r="J1900" s="1">
        <f>Sales_Fact[[#This Row],[Quantity2]]*Sales_Fact[[#This Row],[Unit_Price3]]*(1-Sales_Fact[[#This Row],[Discount4]])</f>
        <v>2084.3328000000001</v>
      </c>
      <c r="K1900" s="1">
        <f>Sales_Fact[[#This Row],[Quantity2]]*Sales_Fact[[#This Row],[Unit_Price3]]</f>
        <v>2368.56</v>
      </c>
      <c r="L1900" s="1">
        <f>Sales_Fact[[#This Row],[Gross Amount]]*Sales_Fact[[#This Row],[Discount4]]</f>
        <v>284.22719999999998</v>
      </c>
      <c r="M1900" s="1" t="str">
        <f>IF(Sales_Fact[[#This Row],[Total_Amount5]]&gt;1000,"High Value","Standard")</f>
        <v>High Value</v>
      </c>
      <c r="N1900" s="1" t="str">
        <f>_xlfn.XLOOKUP(D1900,Product_Dim!$A$2:$A$101,Product_Dim!$B$2:$B$101,"Not Found")</f>
        <v>Shin Guards – Adult</v>
      </c>
      <c r="O1900" s="1" t="str">
        <f>_xlfn.XLOOKUP(D1900,Product_Dim!$A$2:$A$101,Product_Dim!$C$2:$C$101)</f>
        <v>Sports</v>
      </c>
      <c r="P1900" s="1">
        <f>_xlfn.XLOOKUP(D1900,Product_Dim!$A$2:$A$101,Product_Dim!$H$2:$H$101)</f>
        <v>107.06</v>
      </c>
      <c r="Q1900" s="1" t="str">
        <f>_xlfn.XLOOKUP(C1900,'Customer_Dim'!$A$2:$A$501,'Customer_Dim'!$I$2:$I$501)</f>
        <v>Platinum</v>
      </c>
      <c r="R1900" s="1" t="str">
        <f>_xlfn.XLOOKUP(C1900,'Customer_Dim'!$A$2:$A$501,'Customer_Dim'!$D$2:$D$501)</f>
        <v>Female</v>
      </c>
      <c r="S1900" s="1" t="str">
        <f>_xlfn.XLOOKUP(C1900,'Customer_Dim'!$A$2:$A$501,'Customer_Dim'!$L$2:$L$501)</f>
        <v>Young</v>
      </c>
      <c r="T1900" s="1" t="str">
        <f>_xlfn.XLOOKUP(E1900,Store_Dim!$A$2:$A$21,Store_Dim!$C$2:$C$21)</f>
        <v>South</v>
      </c>
      <c r="U1900" s="1" t="str">
        <f>_xlfn.XLOOKUP(E1900,Store_Dim!$A$2:$A$21,Store_Dim!$E$2:$E$21)</f>
        <v>Online</v>
      </c>
      <c r="V1900" s="1">
        <f>Table8[[#This Row],[Cost]]*Table8[[#This Row],[Quantity]]</f>
        <v>428.24</v>
      </c>
      <c r="W1900" s="1">
        <f>Table8[[#This Row],[Total_Amount]]-Table8[[#This Row],[Total Cost]]</f>
        <v>1656.0928000000001</v>
      </c>
    </row>
    <row r="1901" spans="1:23" hidden="1" x14ac:dyDescent="0.25">
      <c r="A1901" t="s">
        <v>2607</v>
      </c>
      <c r="B1901" s="3">
        <v>45824</v>
      </c>
      <c r="C1901" t="s">
        <v>1475</v>
      </c>
      <c r="D1901" t="s">
        <v>1836</v>
      </c>
      <c r="E1901" t="s">
        <v>1863</v>
      </c>
      <c r="F1901" s="4">
        <f>IF(ISBLANK(Sales_Fact[[#This Row],[Quantity]]),MEDIAN(Sales_Fact[Quantity]),Sales_Fact[[#This Row],[Quantity]])</f>
        <v>1</v>
      </c>
      <c r="G1901" s="1">
        <f>IF(ISBLANK(Sales_Fact[[#This Row],[Unit_Price]]),MEDIAN(Sales_Fact[Unit_Price]),Sales_Fact[[#This Row],[Unit_Price]])</f>
        <v>984.37</v>
      </c>
      <c r="H1901" s="2">
        <f>IF(ISBLANK(Sales_Fact[[#This Row],[Discount]]),MEDIAN(Sales_Fact[Discount]),Sales_Fact[[#This Row],[Discount]])</f>
        <v>0</v>
      </c>
      <c r="I1901" t="s">
        <v>1868</v>
      </c>
      <c r="J1901" s="1">
        <f>Sales_Fact[[#This Row],[Quantity2]]*Sales_Fact[[#This Row],[Unit_Price3]]*(1-Sales_Fact[[#This Row],[Discount4]])</f>
        <v>984.37</v>
      </c>
      <c r="K1901" s="1">
        <f>Sales_Fact[[#This Row],[Quantity2]]*Sales_Fact[[#This Row],[Unit_Price3]]</f>
        <v>984.37</v>
      </c>
      <c r="L1901" s="1">
        <f>Sales_Fact[[#This Row],[Gross Amount]]*Sales_Fact[[#This Row],[Discount4]]</f>
        <v>0</v>
      </c>
      <c r="M1901" s="1" t="str">
        <f>IF(Sales_Fact[[#This Row],[Total_Amount5]]&gt;1000,"High Value","Standard")</f>
        <v>Standard</v>
      </c>
      <c r="N1901" s="1" t="str">
        <f>_xlfn.XLOOKUP(D1901,Product_Dim!$A$2:$A$101,Product_Dim!$B$2:$B$101,"Not Found")</f>
        <v>Sports Stopwatch Basic</v>
      </c>
      <c r="O1901" s="1" t="str">
        <f>_xlfn.XLOOKUP(D1901,Product_Dim!$A$2:$A$101,Product_Dim!$C$2:$C$101)</f>
        <v>Sports</v>
      </c>
      <c r="P1901" s="1">
        <f>_xlfn.XLOOKUP(D1901,Product_Dim!$A$2:$A$101,Product_Dim!$H$2:$H$101)</f>
        <v>60.65</v>
      </c>
      <c r="Q1901" s="1" t="str">
        <f>_xlfn.XLOOKUP(C1901,'Customer_Dim'!$A$2:$A$501,'Customer_Dim'!$I$2:$I$501)</f>
        <v>Gold</v>
      </c>
      <c r="R1901" s="1" t="str">
        <f>_xlfn.XLOOKUP(C1901,'Customer_Dim'!$A$2:$A$501,'Customer_Dim'!$D$2:$D$501)</f>
        <v>Female</v>
      </c>
      <c r="S1901" s="1" t="str">
        <f>_xlfn.XLOOKUP(C1901,'Customer_Dim'!$A$2:$A$501,'Customer_Dim'!$L$2:$L$501)</f>
        <v>Middle Age</v>
      </c>
      <c r="T1901" s="1" t="str">
        <f>_xlfn.XLOOKUP(E1901,Store_Dim!$A$2:$A$21,Store_Dim!$C$2:$C$21)</f>
        <v>North</v>
      </c>
      <c r="U1901" s="1" t="str">
        <f>_xlfn.XLOOKUP(E1901,Store_Dim!$A$2:$A$21,Store_Dim!$E$2:$E$21)</f>
        <v>Flagship</v>
      </c>
      <c r="V1901" s="1">
        <f>Table8[[#This Row],[Cost]]*Table8[[#This Row],[Quantity]]</f>
        <v>60.65</v>
      </c>
      <c r="W1901" s="1">
        <f>Table8[[#This Row],[Total_Amount]]-Table8[[#This Row],[Total Cost]]</f>
        <v>923.72</v>
      </c>
    </row>
    <row r="1902" spans="1:23" hidden="1" x14ac:dyDescent="0.25">
      <c r="A1902" t="s">
        <v>2291</v>
      </c>
      <c r="B1902" s="3">
        <v>45628</v>
      </c>
      <c r="C1902" t="s">
        <v>1475</v>
      </c>
      <c r="D1902" t="s">
        <v>1776</v>
      </c>
      <c r="E1902" t="s">
        <v>1886</v>
      </c>
      <c r="F1902" s="4">
        <f>IF(ISBLANK(Sales_Fact[[#This Row],[Quantity]]),MEDIAN(Sales_Fact[Quantity]),Sales_Fact[[#This Row],[Quantity]])</f>
        <v>2</v>
      </c>
      <c r="G1902" s="1">
        <f>IF(ISBLANK(Sales_Fact[[#This Row],[Unit_Price]]),MEDIAN(Sales_Fact[Unit_Price]),Sales_Fact[[#This Row],[Unit_Price]])</f>
        <v>237.59</v>
      </c>
      <c r="H1902" s="2">
        <f>IF(ISBLANK(Sales_Fact[[#This Row],[Discount]]),MEDIAN(Sales_Fact[Discount]),Sales_Fact[[#This Row],[Discount]])</f>
        <v>0.12</v>
      </c>
      <c r="I1902" t="s">
        <v>1868</v>
      </c>
      <c r="J1902" s="1">
        <f>Sales_Fact[[#This Row],[Quantity2]]*Sales_Fact[[#This Row],[Unit_Price3]]*(1-Sales_Fact[[#This Row],[Discount4]])</f>
        <v>418.15840000000003</v>
      </c>
      <c r="K1902" s="1">
        <f>Sales_Fact[[#This Row],[Quantity2]]*Sales_Fact[[#This Row],[Unit_Price3]]</f>
        <v>475.18</v>
      </c>
      <c r="L1902" s="1">
        <f>Sales_Fact[[#This Row],[Gross Amount]]*Sales_Fact[[#This Row],[Discount4]]</f>
        <v>57.021599999999999</v>
      </c>
      <c r="M1902" s="1" t="str">
        <f>IF(Sales_Fact[[#This Row],[Total_Amount5]]&gt;1000,"High Value","Standard")</f>
        <v>Standard</v>
      </c>
      <c r="N1902" s="1" t="str">
        <f>_xlfn.XLOOKUP(D1902,Product_Dim!$A$2:$A$101,Product_Dim!$B$2:$B$101,"Not Found")</f>
        <v>Women's Ankle Boots</v>
      </c>
      <c r="O1902" s="1" t="str">
        <f>_xlfn.XLOOKUP(D1902,Product_Dim!$A$2:$A$101,Product_Dim!$C$2:$C$101)</f>
        <v>Clothing</v>
      </c>
      <c r="P1902" s="1">
        <f>_xlfn.XLOOKUP(D1902,Product_Dim!$A$2:$A$101,Product_Dim!$H$2:$H$101)</f>
        <v>158.13999999999999</v>
      </c>
      <c r="Q1902" s="1" t="str">
        <f>_xlfn.XLOOKUP(C1902,'Customer_Dim'!$A$2:$A$501,'Customer_Dim'!$I$2:$I$501)</f>
        <v>Gold</v>
      </c>
      <c r="R1902" s="1" t="str">
        <f>_xlfn.XLOOKUP(C1902,'Customer_Dim'!$A$2:$A$501,'Customer_Dim'!$D$2:$D$501)</f>
        <v>Female</v>
      </c>
      <c r="S1902" s="1" t="str">
        <f>_xlfn.XLOOKUP(C1902,'Customer_Dim'!$A$2:$A$501,'Customer_Dim'!$L$2:$L$501)</f>
        <v>Middle Age</v>
      </c>
      <c r="T1902" s="1" t="str">
        <f>_xlfn.XLOOKUP(E1902,Store_Dim!$A$2:$A$21,Store_Dim!$C$2:$C$21)</f>
        <v>West</v>
      </c>
      <c r="U1902" s="1" t="str">
        <f>_xlfn.XLOOKUP(E1902,Store_Dim!$A$2:$A$21,Store_Dim!$E$2:$E$21)</f>
        <v>Flagship</v>
      </c>
      <c r="V1902" s="1">
        <f>Table8[[#This Row],[Cost]]*Table8[[#This Row],[Quantity]]</f>
        <v>316.27999999999997</v>
      </c>
      <c r="W1902" s="1">
        <f>Table8[[#This Row],[Total_Amount]]-Table8[[#This Row],[Total Cost]]</f>
        <v>101.87840000000006</v>
      </c>
    </row>
    <row r="1903" spans="1:23" hidden="1" x14ac:dyDescent="0.25">
      <c r="A1903" t="s">
        <v>2653</v>
      </c>
      <c r="B1903" s="3">
        <v>45718</v>
      </c>
      <c r="C1903" t="s">
        <v>1475</v>
      </c>
      <c r="D1903" t="s">
        <v>1605</v>
      </c>
      <c r="E1903" t="s">
        <v>1904</v>
      </c>
      <c r="F1903" s="4">
        <f>IF(ISBLANK(Sales_Fact[[#This Row],[Quantity]]),MEDIAN(Sales_Fact[Quantity]),Sales_Fact[[#This Row],[Quantity]])</f>
        <v>1</v>
      </c>
      <c r="G1903" s="1">
        <f>IF(ISBLANK(Sales_Fact[[#This Row],[Unit_Price]]),MEDIAN(Sales_Fact[Unit_Price]),Sales_Fact[[#This Row],[Unit_Price]])</f>
        <v>52.06</v>
      </c>
      <c r="H1903" s="2">
        <f>IF(ISBLANK(Sales_Fact[[#This Row],[Discount]]),MEDIAN(Sales_Fact[Discount]),Sales_Fact[[#This Row],[Discount]])</f>
        <v>0.27</v>
      </c>
      <c r="I1903" t="s">
        <v>1861</v>
      </c>
      <c r="J1903" s="1">
        <f>Sales_Fact[[#This Row],[Quantity2]]*Sales_Fact[[#This Row],[Unit_Price3]]*(1-Sales_Fact[[#This Row],[Discount4]])</f>
        <v>38.003799999999998</v>
      </c>
      <c r="K1903" s="1">
        <f>Sales_Fact[[#This Row],[Quantity2]]*Sales_Fact[[#This Row],[Unit_Price3]]</f>
        <v>52.06</v>
      </c>
      <c r="L1903" s="1">
        <f>Sales_Fact[[#This Row],[Gross Amount]]*Sales_Fact[[#This Row],[Discount4]]</f>
        <v>14.056200000000002</v>
      </c>
      <c r="M1903" s="1" t="str">
        <f>IF(Sales_Fact[[#This Row],[Total_Amount5]]&gt;1000,"High Value","Standard")</f>
        <v>Standard</v>
      </c>
      <c r="N1903" s="1" t="str">
        <f>_xlfn.XLOOKUP(D1903,Product_Dim!$A$2:$A$101,Product_Dim!$B$2:$B$101,"Not Found")</f>
        <v>Women's Denim Jeans</v>
      </c>
      <c r="O1903" s="1" t="str">
        <f>_xlfn.XLOOKUP(D1903,Product_Dim!$A$2:$A$101,Product_Dim!$C$2:$C$101)</f>
        <v>Clothing</v>
      </c>
      <c r="P1903" s="1">
        <f>_xlfn.XLOOKUP(D1903,Product_Dim!$A$2:$A$101,Product_Dim!$H$2:$H$101)</f>
        <v>242.96499999999997</v>
      </c>
      <c r="Q1903" s="1" t="str">
        <f>_xlfn.XLOOKUP(C1903,'Customer_Dim'!$A$2:$A$501,'Customer_Dim'!$I$2:$I$501)</f>
        <v>Gold</v>
      </c>
      <c r="R1903" s="1" t="str">
        <f>_xlfn.XLOOKUP(C1903,'Customer_Dim'!$A$2:$A$501,'Customer_Dim'!$D$2:$D$501)</f>
        <v>Female</v>
      </c>
      <c r="S1903" s="1" t="str">
        <f>_xlfn.XLOOKUP(C1903,'Customer_Dim'!$A$2:$A$501,'Customer_Dim'!$L$2:$L$501)</f>
        <v>Middle Age</v>
      </c>
      <c r="T1903" s="1" t="str">
        <f>_xlfn.XLOOKUP(E1903,Store_Dim!$A$2:$A$21,Store_Dim!$C$2:$C$21)</f>
        <v>East</v>
      </c>
      <c r="U1903" s="1" t="str">
        <f>_xlfn.XLOOKUP(E1903,Store_Dim!$A$2:$A$21,Store_Dim!$E$2:$E$21)</f>
        <v>Online</v>
      </c>
      <c r="V1903" s="1">
        <f>Table8[[#This Row],[Cost]]*Table8[[#This Row],[Quantity]]</f>
        <v>242.96499999999997</v>
      </c>
      <c r="W1903" s="1">
        <f>Table8[[#This Row],[Total_Amount]]-Table8[[#This Row],[Total Cost]]</f>
        <v>-204.96119999999996</v>
      </c>
    </row>
    <row r="1904" spans="1:23" x14ac:dyDescent="0.25">
      <c r="A1904" t="s">
        <v>2127</v>
      </c>
      <c r="B1904" s="3">
        <v>45754</v>
      </c>
      <c r="C1904" t="s">
        <v>1475</v>
      </c>
      <c r="D1904" t="s">
        <v>1918</v>
      </c>
      <c r="E1904" t="s">
        <v>1892</v>
      </c>
      <c r="F1904" s="4">
        <f>IF(ISBLANK(Sales_Fact[[#This Row],[Quantity]]),MEDIAN(Sales_Fact[Quantity]),Sales_Fact[[#This Row],[Quantity]])</f>
        <v>2</v>
      </c>
      <c r="G1904" s="21">
        <f>IF(ISBLANK(Sales_Fact[[#This Row],[Unit_Price]]),MEDIAN(Sales_Fact[Unit_Price]),Sales_Fact[[#This Row],[Unit_Price]])</f>
        <v>594.63</v>
      </c>
      <c r="H1904" s="2">
        <f>IF(ISBLANK(Sales_Fact[[#This Row],[Discount]]),MEDIAN(Sales_Fact[Discount]),Sales_Fact[[#This Row],[Discount]])</f>
        <v>0.12</v>
      </c>
      <c r="I1904" t="s">
        <v>1868</v>
      </c>
      <c r="J1904" s="21">
        <f>Sales_Fact[[#This Row],[Quantity2]]*Sales_Fact[[#This Row],[Unit_Price3]]*(1-Sales_Fact[[#This Row],[Discount4]])</f>
        <v>1046.5488</v>
      </c>
      <c r="K1904" s="21">
        <f>Sales_Fact[[#This Row],[Quantity2]]*Sales_Fact[[#This Row],[Unit_Price3]]</f>
        <v>1189.26</v>
      </c>
      <c r="L1904" s="21">
        <f>Sales_Fact[[#This Row],[Gross Amount]]*Sales_Fact[[#This Row],[Discount4]]</f>
        <v>142.71119999999999</v>
      </c>
      <c r="M1904" s="1" t="str">
        <f>IF(Sales_Fact[[#This Row],[Total_Amount5]]&gt;1000,"High Value","Standard")</f>
        <v>High Value</v>
      </c>
      <c r="N1904" s="1" t="str">
        <f>_xlfn.XLOOKUP(D1904,Product_Dim!$A$2:$A$101,Product_Dim!$B$2:$B$101,"Not Found")</f>
        <v>Beard Grooming Kit</v>
      </c>
      <c r="O1904" s="1" t="str">
        <f>_xlfn.XLOOKUP(D1904,Product_Dim!$A$2:$A$101,Product_Dim!$C$2:$C$101)</f>
        <v>Beauty</v>
      </c>
      <c r="P1904" s="1">
        <f>_xlfn.XLOOKUP(D1904,Product_Dim!$A$2:$A$101,Product_Dim!$H$2:$H$101)</f>
        <v>337.42</v>
      </c>
      <c r="Q1904" s="1" t="str">
        <f>_xlfn.XLOOKUP(C1904,'Customer_Dim'!$A$2:$A$501,'Customer_Dim'!$I$2:$I$501)</f>
        <v>Gold</v>
      </c>
      <c r="R1904" s="1" t="str">
        <f>_xlfn.XLOOKUP(C1904,'Customer_Dim'!$A$2:$A$501,'Customer_Dim'!$D$2:$D$501)</f>
        <v>Female</v>
      </c>
      <c r="S1904" s="1" t="str">
        <f>_xlfn.XLOOKUP(C1904,'Customer_Dim'!$A$2:$A$501,'Customer_Dim'!$L$2:$L$501)</f>
        <v>Middle Age</v>
      </c>
      <c r="T1904" s="1" t="str">
        <f>_xlfn.XLOOKUP(E1904,Store_Dim!$A$2:$A$21,Store_Dim!$C$2:$C$21)</f>
        <v>East</v>
      </c>
      <c r="U1904" s="1" t="str">
        <f>_xlfn.XLOOKUP(E1904,Store_Dim!$A$2:$A$21,Store_Dim!$E$2:$E$21)</f>
        <v>Online</v>
      </c>
      <c r="V1904" s="21">
        <f>Table8[[#This Row],[Cost]]*Table8[[#This Row],[Quantity]]</f>
        <v>674.84</v>
      </c>
      <c r="W1904" s="21">
        <f>Table8[[#This Row],[Total_Amount]]-Table8[[#This Row],[Total Cost]]</f>
        <v>371.7088</v>
      </c>
    </row>
    <row r="1905" spans="1:23" hidden="1" x14ac:dyDescent="0.25">
      <c r="A1905" t="s">
        <v>2008</v>
      </c>
      <c r="B1905" s="3">
        <v>45674</v>
      </c>
      <c r="C1905" t="s">
        <v>1475</v>
      </c>
      <c r="D1905" t="s">
        <v>1671</v>
      </c>
      <c r="E1905" t="s">
        <v>1909</v>
      </c>
      <c r="F1905" s="4">
        <f>IF(ISBLANK(Sales_Fact[[#This Row],[Quantity]]),MEDIAN(Sales_Fact[Quantity]),Sales_Fact[[#This Row],[Quantity]])</f>
        <v>3</v>
      </c>
      <c r="G1905" s="1">
        <f>IF(ISBLANK(Sales_Fact[[#This Row],[Unit_Price]]),MEDIAN(Sales_Fact[Unit_Price]),Sales_Fact[[#This Row],[Unit_Price]])</f>
        <v>476.1</v>
      </c>
      <c r="H1905" s="2">
        <f>IF(ISBLANK(Sales_Fact[[#This Row],[Discount]]),MEDIAN(Sales_Fact[Discount]),Sales_Fact[[#This Row],[Discount]])</f>
        <v>0.05</v>
      </c>
      <c r="I1905" t="s">
        <v>1864</v>
      </c>
      <c r="J1905" s="1">
        <f>Sales_Fact[[#This Row],[Quantity2]]*Sales_Fact[[#This Row],[Unit_Price3]]*(1-Sales_Fact[[#This Row],[Discount4]])</f>
        <v>1356.8850000000002</v>
      </c>
      <c r="K1905" s="1">
        <f>Sales_Fact[[#This Row],[Quantity2]]*Sales_Fact[[#This Row],[Unit_Price3]]</f>
        <v>1428.3000000000002</v>
      </c>
      <c r="L1905" s="1">
        <f>Sales_Fact[[#This Row],[Gross Amount]]*Sales_Fact[[#This Row],[Discount4]]</f>
        <v>71.415000000000006</v>
      </c>
      <c r="M1905" s="1" t="str">
        <f>IF(Sales_Fact[[#This Row],[Total_Amount5]]&gt;1000,"High Value","Standard")</f>
        <v>High Value</v>
      </c>
      <c r="N1905" s="1" t="str">
        <f>_xlfn.XLOOKUP(D1905,Product_Dim!$A$2:$A$101,Product_Dim!$B$2:$B$101,"Not Found")</f>
        <v>Noise-Canceling Headphones</v>
      </c>
      <c r="O1905" s="1" t="str">
        <f>_xlfn.XLOOKUP(D1905,Product_Dim!$A$2:$A$101,Product_Dim!$C$2:$C$101)</f>
        <v>Electronics</v>
      </c>
      <c r="P1905" s="1">
        <f>_xlfn.XLOOKUP(D1905,Product_Dim!$A$2:$A$101,Product_Dim!$H$2:$H$101)</f>
        <v>38.520000000000003</v>
      </c>
      <c r="Q1905" s="1" t="str">
        <f>_xlfn.XLOOKUP(C1905,'Customer_Dim'!$A$2:$A$501,'Customer_Dim'!$I$2:$I$501)</f>
        <v>Gold</v>
      </c>
      <c r="R1905" s="1" t="str">
        <f>_xlfn.XLOOKUP(C1905,'Customer_Dim'!$A$2:$A$501,'Customer_Dim'!$D$2:$D$501)</f>
        <v>Female</v>
      </c>
      <c r="S1905" s="1" t="str">
        <f>_xlfn.XLOOKUP(C1905,'Customer_Dim'!$A$2:$A$501,'Customer_Dim'!$L$2:$L$501)</f>
        <v>Middle Age</v>
      </c>
      <c r="T1905" s="1" t="str">
        <f>_xlfn.XLOOKUP(E1905,Store_Dim!$A$2:$A$21,Store_Dim!$C$2:$C$21)</f>
        <v>South</v>
      </c>
      <c r="U1905" s="1" t="str">
        <f>_xlfn.XLOOKUP(E1905,Store_Dim!$A$2:$A$21,Store_Dim!$E$2:$E$21)</f>
        <v>Outlet</v>
      </c>
      <c r="V1905" s="1">
        <f>Table8[[#This Row],[Cost]]*Table8[[#This Row],[Quantity]]</f>
        <v>115.56</v>
      </c>
      <c r="W1905" s="1">
        <f>Table8[[#This Row],[Total_Amount]]-Table8[[#This Row],[Total Cost]]</f>
        <v>1241.3250000000003</v>
      </c>
    </row>
    <row r="1906" spans="1:23" hidden="1" x14ac:dyDescent="0.25">
      <c r="A1906" t="s">
        <v>3811</v>
      </c>
      <c r="B1906" s="3">
        <v>45344</v>
      </c>
      <c r="C1906" t="s">
        <v>1475</v>
      </c>
      <c r="D1906" t="s">
        <v>1632</v>
      </c>
      <c r="E1906" t="s">
        <v>1874</v>
      </c>
      <c r="F1906" s="4">
        <f>IF(ISBLANK(Sales_Fact[[#This Row],[Quantity]]),MEDIAN(Sales_Fact[Quantity]),Sales_Fact[[#This Row],[Quantity]])</f>
        <v>1</v>
      </c>
      <c r="G1906" s="1">
        <f>IF(ISBLANK(Sales_Fact[[#This Row],[Unit_Price]]),MEDIAN(Sales_Fact[Unit_Price]),Sales_Fact[[#This Row],[Unit_Price]])</f>
        <v>546.47</v>
      </c>
      <c r="H1906" s="2">
        <f>IF(ISBLANK(Sales_Fact[[#This Row],[Discount]]),MEDIAN(Sales_Fact[Discount]),Sales_Fact[[#This Row],[Discount]])</f>
        <v>0.08</v>
      </c>
      <c r="I1906" t="s">
        <v>1868</v>
      </c>
      <c r="J1906" s="1">
        <f>Sales_Fact[[#This Row],[Quantity2]]*Sales_Fact[[#This Row],[Unit_Price3]]*(1-Sales_Fact[[#This Row],[Discount4]])</f>
        <v>502.75240000000002</v>
      </c>
      <c r="K1906" s="1">
        <f>Sales_Fact[[#This Row],[Quantity2]]*Sales_Fact[[#This Row],[Unit_Price3]]</f>
        <v>546.47</v>
      </c>
      <c r="L1906" s="1">
        <f>Sales_Fact[[#This Row],[Gross Amount]]*Sales_Fact[[#This Row],[Discount4]]</f>
        <v>43.717600000000004</v>
      </c>
      <c r="M1906" s="1" t="str">
        <f>IF(Sales_Fact[[#This Row],[Total_Amount5]]&gt;1000,"High Value","Standard")</f>
        <v>Standard</v>
      </c>
      <c r="N1906" s="1" t="str">
        <f>_xlfn.XLOOKUP(D1906,Product_Dim!$A$2:$A$101,Product_Dim!$B$2:$B$101,"Not Found")</f>
        <v>Decorative Floor Vase</v>
      </c>
      <c r="O1906" s="1" t="str">
        <f>_xlfn.XLOOKUP(D1906,Product_Dim!$A$2:$A$101,Product_Dim!$C$2:$C$101)</f>
        <v>Home</v>
      </c>
      <c r="P1906" s="1">
        <f>_xlfn.XLOOKUP(D1906,Product_Dim!$A$2:$A$101,Product_Dim!$H$2:$H$101)</f>
        <v>242.96499999999997</v>
      </c>
      <c r="Q1906" s="1" t="str">
        <f>_xlfn.XLOOKUP(C1906,'Customer_Dim'!$A$2:$A$501,'Customer_Dim'!$I$2:$I$501)</f>
        <v>Gold</v>
      </c>
      <c r="R1906" s="1" t="str">
        <f>_xlfn.XLOOKUP(C1906,'Customer_Dim'!$A$2:$A$501,'Customer_Dim'!$D$2:$D$501)</f>
        <v>Female</v>
      </c>
      <c r="S1906" s="1" t="str">
        <f>_xlfn.XLOOKUP(C1906,'Customer_Dim'!$A$2:$A$501,'Customer_Dim'!$L$2:$L$501)</f>
        <v>Middle Age</v>
      </c>
      <c r="T1906" s="1" t="str">
        <f>_xlfn.XLOOKUP(E1906,Store_Dim!$A$2:$A$21,Store_Dim!$C$2:$C$21)</f>
        <v>South</v>
      </c>
      <c r="U1906" s="1" t="str">
        <f>_xlfn.XLOOKUP(E1906,Store_Dim!$A$2:$A$21,Store_Dim!$E$2:$E$21)</f>
        <v>Online</v>
      </c>
      <c r="V1906" s="1">
        <f>Table8[[#This Row],[Cost]]*Table8[[#This Row],[Quantity]]</f>
        <v>242.96499999999997</v>
      </c>
      <c r="W1906" s="1">
        <f>Table8[[#This Row],[Total_Amount]]-Table8[[#This Row],[Total Cost]]</f>
        <v>259.78740000000005</v>
      </c>
    </row>
    <row r="1907" spans="1:23" hidden="1" x14ac:dyDescent="0.25">
      <c r="A1907" t="s">
        <v>1900</v>
      </c>
      <c r="B1907" s="3">
        <v>45394</v>
      </c>
      <c r="C1907" t="s">
        <v>1475</v>
      </c>
      <c r="D1907" t="s">
        <v>1758</v>
      </c>
      <c r="E1907" t="s">
        <v>1901</v>
      </c>
      <c r="F1907" s="4">
        <f>IF(ISBLANK(Sales_Fact[[#This Row],[Quantity]]),MEDIAN(Sales_Fact[Quantity]),Sales_Fact[[#This Row],[Quantity]])</f>
        <v>1</v>
      </c>
      <c r="G1907" s="1">
        <f>IF(ISBLANK(Sales_Fact[[#This Row],[Unit_Price]]),MEDIAN(Sales_Fact[Unit_Price]),Sales_Fact[[#This Row],[Unit_Price]])</f>
        <v>979.49</v>
      </c>
      <c r="H1907" s="2">
        <f>IF(ISBLANK(Sales_Fact[[#This Row],[Discount]]),MEDIAN(Sales_Fact[Discount]),Sales_Fact[[#This Row],[Discount]])</f>
        <v>0.19</v>
      </c>
      <c r="I1907" t="s">
        <v>1864</v>
      </c>
      <c r="J1907" s="1">
        <f>Sales_Fact[[#This Row],[Quantity2]]*Sales_Fact[[#This Row],[Unit_Price3]]*(1-Sales_Fact[[#This Row],[Discount4]])</f>
        <v>793.38690000000008</v>
      </c>
      <c r="K1907" s="1">
        <f>Sales_Fact[[#This Row],[Quantity2]]*Sales_Fact[[#This Row],[Unit_Price3]]</f>
        <v>979.49</v>
      </c>
      <c r="L1907" s="1">
        <f>Sales_Fact[[#This Row],[Gross Amount]]*Sales_Fact[[#This Row],[Discount4]]</f>
        <v>186.10310000000001</v>
      </c>
      <c r="M1907" s="1" t="str">
        <f>IF(Sales_Fact[[#This Row],[Total_Amount5]]&gt;1000,"High Value","Standard")</f>
        <v>Standard</v>
      </c>
      <c r="N1907" s="1" t="str">
        <f>_xlfn.XLOOKUP(D1907,Product_Dim!$A$2:$A$101,Product_Dim!$B$2:$B$101,"Not Found")</f>
        <v>Men's Sports Shorts</v>
      </c>
      <c r="O1907" s="1" t="str">
        <f>_xlfn.XLOOKUP(D1907,Product_Dim!$A$2:$A$101,Product_Dim!$C$2:$C$101)</f>
        <v>Clothing</v>
      </c>
      <c r="P1907" s="1">
        <f>_xlfn.XLOOKUP(D1907,Product_Dim!$A$2:$A$101,Product_Dim!$H$2:$H$101)</f>
        <v>218.22</v>
      </c>
      <c r="Q1907" s="1" t="str">
        <f>_xlfn.XLOOKUP(C1907,'Customer_Dim'!$A$2:$A$501,'Customer_Dim'!$I$2:$I$501)</f>
        <v>Gold</v>
      </c>
      <c r="R1907" s="1" t="str">
        <f>_xlfn.XLOOKUP(C1907,'Customer_Dim'!$A$2:$A$501,'Customer_Dim'!$D$2:$D$501)</f>
        <v>Female</v>
      </c>
      <c r="S1907" s="1" t="str">
        <f>_xlfn.XLOOKUP(C1907,'Customer_Dim'!$A$2:$A$501,'Customer_Dim'!$L$2:$L$501)</f>
        <v>Middle Age</v>
      </c>
      <c r="T1907" s="1" t="str">
        <f>_xlfn.XLOOKUP(E1907,Store_Dim!$A$2:$A$21,Store_Dim!$C$2:$C$21)</f>
        <v>East</v>
      </c>
      <c r="U1907" s="1" t="str">
        <f>_xlfn.XLOOKUP(E1907,Store_Dim!$A$2:$A$21,Store_Dim!$E$2:$E$21)</f>
        <v>Online</v>
      </c>
      <c r="V1907" s="1">
        <f>Table8[[#This Row],[Cost]]*Table8[[#This Row],[Quantity]]</f>
        <v>218.22</v>
      </c>
      <c r="W1907" s="1">
        <f>Table8[[#This Row],[Total_Amount]]-Table8[[#This Row],[Total Cost]]</f>
        <v>575.16690000000006</v>
      </c>
    </row>
    <row r="1908" spans="1:23" hidden="1" x14ac:dyDescent="0.25">
      <c r="A1908" t="s">
        <v>2519</v>
      </c>
      <c r="B1908" s="3">
        <v>45605</v>
      </c>
      <c r="C1908" t="s">
        <v>1478</v>
      </c>
      <c r="D1908" t="s">
        <v>1626</v>
      </c>
      <c r="E1908" t="s">
        <v>1931</v>
      </c>
      <c r="F1908" s="4">
        <f>IF(ISBLANK(Sales_Fact[[#This Row],[Quantity]]),MEDIAN(Sales_Fact[Quantity]),Sales_Fact[[#This Row],[Quantity]])</f>
        <v>3</v>
      </c>
      <c r="G1908" s="1">
        <f>IF(ISBLANK(Sales_Fact[[#This Row],[Unit_Price]]),MEDIAN(Sales_Fact[Unit_Price]),Sales_Fact[[#This Row],[Unit_Price]])</f>
        <v>988.53</v>
      </c>
      <c r="H1908" s="2">
        <f>IF(ISBLANK(Sales_Fact[[#This Row],[Discount]]),MEDIAN(Sales_Fact[Discount]),Sales_Fact[[#This Row],[Discount]])</f>
        <v>0.3</v>
      </c>
      <c r="I1908" t="s">
        <v>1864</v>
      </c>
      <c r="J1908" s="1">
        <f>Sales_Fact[[#This Row],[Quantity2]]*Sales_Fact[[#This Row],[Unit_Price3]]*(1-Sales_Fact[[#This Row],[Discount4]])</f>
        <v>2075.913</v>
      </c>
      <c r="K1908" s="1">
        <f>Sales_Fact[[#This Row],[Quantity2]]*Sales_Fact[[#This Row],[Unit_Price3]]</f>
        <v>2965.59</v>
      </c>
      <c r="L1908" s="1">
        <f>Sales_Fact[[#This Row],[Gross Amount]]*Sales_Fact[[#This Row],[Discount4]]</f>
        <v>889.67700000000002</v>
      </c>
      <c r="M1908" s="1" t="str">
        <f>IF(Sales_Fact[[#This Row],[Total_Amount5]]&gt;1000,"High Value","Standard")</f>
        <v>High Value</v>
      </c>
      <c r="N1908" s="1" t="str">
        <f>_xlfn.XLOOKUP(D1908,Product_Dim!$A$2:$A$101,Product_Dim!$B$2:$B$101,"Not Found")</f>
        <v>Women's Scarf Set</v>
      </c>
      <c r="O1908" s="1" t="str">
        <f>_xlfn.XLOOKUP(D1908,Product_Dim!$A$2:$A$101,Product_Dim!$C$2:$C$101)</f>
        <v>Clothing</v>
      </c>
      <c r="P1908" s="1">
        <f>_xlfn.XLOOKUP(D1908,Product_Dim!$A$2:$A$101,Product_Dim!$H$2:$H$101)</f>
        <v>174.02</v>
      </c>
      <c r="Q1908" s="1" t="str">
        <f>_xlfn.XLOOKUP(C1908,'Customer_Dim'!$A$2:$A$501,'Customer_Dim'!$I$2:$I$501)</f>
        <v>Platinum</v>
      </c>
      <c r="R1908" s="1" t="str">
        <f>_xlfn.XLOOKUP(C1908,'Customer_Dim'!$A$2:$A$501,'Customer_Dim'!$D$2:$D$501)</f>
        <v>Female</v>
      </c>
      <c r="S1908" s="1" t="str">
        <f>_xlfn.XLOOKUP(C1908,'Customer_Dim'!$A$2:$A$501,'Customer_Dim'!$L$2:$L$501)</f>
        <v>Middle Age</v>
      </c>
      <c r="T1908" s="1" t="str">
        <f>_xlfn.XLOOKUP(E1908,Store_Dim!$A$2:$A$21,Store_Dim!$C$2:$C$21)</f>
        <v>South</v>
      </c>
      <c r="U1908" s="1" t="str">
        <f>_xlfn.XLOOKUP(E1908,Store_Dim!$A$2:$A$21,Store_Dim!$E$2:$E$21)</f>
        <v>Online</v>
      </c>
      <c r="V1908" s="1">
        <f>Table8[[#This Row],[Cost]]*Table8[[#This Row],[Quantity]]</f>
        <v>522.06000000000006</v>
      </c>
      <c r="W1908" s="1">
        <f>Table8[[#This Row],[Total_Amount]]-Table8[[#This Row],[Total Cost]]</f>
        <v>1553.8530000000001</v>
      </c>
    </row>
    <row r="1909" spans="1:23" hidden="1" x14ac:dyDescent="0.25">
      <c r="A1909" t="s">
        <v>3346</v>
      </c>
      <c r="B1909" s="3">
        <v>45448</v>
      </c>
      <c r="C1909" t="s">
        <v>1478</v>
      </c>
      <c r="D1909" t="s">
        <v>1591</v>
      </c>
      <c r="E1909" t="s">
        <v>1890</v>
      </c>
      <c r="F1909" s="4">
        <f>IF(ISBLANK(Sales_Fact[[#This Row],[Quantity]]),MEDIAN(Sales_Fact[Quantity]),Sales_Fact[[#This Row],[Quantity]])</f>
        <v>4</v>
      </c>
      <c r="G1909" s="1">
        <f>IF(ISBLANK(Sales_Fact[[#This Row],[Unit_Price]]),MEDIAN(Sales_Fact[Unit_Price]),Sales_Fact[[#This Row],[Unit_Price]])</f>
        <v>849.29</v>
      </c>
      <c r="H1909" s="2">
        <f>IF(ISBLANK(Sales_Fact[[#This Row],[Discount]]),MEDIAN(Sales_Fact[Discount]),Sales_Fact[[#This Row],[Discount]])</f>
        <v>0.26</v>
      </c>
      <c r="I1909" t="s">
        <v>1868</v>
      </c>
      <c r="J1909" s="1">
        <f>Sales_Fact[[#This Row],[Quantity2]]*Sales_Fact[[#This Row],[Unit_Price3]]*(1-Sales_Fact[[#This Row],[Discount4]])</f>
        <v>2513.8984</v>
      </c>
      <c r="K1909" s="1">
        <f>Sales_Fact[[#This Row],[Quantity2]]*Sales_Fact[[#This Row],[Unit_Price3]]</f>
        <v>3397.16</v>
      </c>
      <c r="L1909" s="1">
        <f>Sales_Fact[[#This Row],[Gross Amount]]*Sales_Fact[[#This Row],[Discount4]]</f>
        <v>883.26160000000004</v>
      </c>
      <c r="M1909" s="1" t="str">
        <f>IF(Sales_Fact[[#This Row],[Total_Amount5]]&gt;1000,"High Value","Standard")</f>
        <v>High Value</v>
      </c>
      <c r="N1909" s="1" t="str">
        <f>_xlfn.XLOOKUP(D1909,Product_Dim!$A$2:$A$101,Product_Dim!$B$2:$B$101,"Not Found")</f>
        <v>USB-C Fast Charger</v>
      </c>
      <c r="O1909" s="1" t="str">
        <f>_xlfn.XLOOKUP(D1909,Product_Dim!$A$2:$A$101,Product_Dim!$C$2:$C$101)</f>
        <v>Electronics</v>
      </c>
      <c r="P1909" s="1">
        <f>_xlfn.XLOOKUP(D1909,Product_Dim!$A$2:$A$101,Product_Dim!$H$2:$H$101)</f>
        <v>242.23</v>
      </c>
      <c r="Q1909" s="1" t="str">
        <f>_xlfn.XLOOKUP(C1909,'Customer_Dim'!$A$2:$A$501,'Customer_Dim'!$I$2:$I$501)</f>
        <v>Platinum</v>
      </c>
      <c r="R1909" s="1" t="str">
        <f>_xlfn.XLOOKUP(C1909,'Customer_Dim'!$A$2:$A$501,'Customer_Dim'!$D$2:$D$501)</f>
        <v>Female</v>
      </c>
      <c r="S1909" s="1" t="str">
        <f>_xlfn.XLOOKUP(C1909,'Customer_Dim'!$A$2:$A$501,'Customer_Dim'!$L$2:$L$501)</f>
        <v>Middle Age</v>
      </c>
      <c r="T1909" s="1" t="str">
        <f>_xlfn.XLOOKUP(E1909,Store_Dim!$A$2:$A$21,Store_Dim!$C$2:$C$21)</f>
        <v>South</v>
      </c>
      <c r="U1909" s="1" t="str">
        <f>_xlfn.XLOOKUP(E1909,Store_Dim!$A$2:$A$21,Store_Dim!$E$2:$E$21)</f>
        <v>Flagship</v>
      </c>
      <c r="V1909" s="1">
        <f>Table8[[#This Row],[Cost]]*Table8[[#This Row],[Quantity]]</f>
        <v>968.92</v>
      </c>
      <c r="W1909" s="1">
        <f>Table8[[#This Row],[Total_Amount]]-Table8[[#This Row],[Total Cost]]</f>
        <v>1544.9784</v>
      </c>
    </row>
    <row r="1910" spans="1:23" hidden="1" x14ac:dyDescent="0.25">
      <c r="A1910" t="s">
        <v>2336</v>
      </c>
      <c r="B1910" s="3">
        <v>45811</v>
      </c>
      <c r="C1910" t="s">
        <v>1478</v>
      </c>
      <c r="D1910" t="s">
        <v>1779</v>
      </c>
      <c r="E1910" t="s">
        <v>1886</v>
      </c>
      <c r="F1910" s="4">
        <f>IF(ISBLANK(Sales_Fact[[#This Row],[Quantity]]),MEDIAN(Sales_Fact[Quantity]),Sales_Fact[[#This Row],[Quantity]])</f>
        <v>2</v>
      </c>
      <c r="G1910" s="1">
        <f>IF(ISBLANK(Sales_Fact[[#This Row],[Unit_Price]]),MEDIAN(Sales_Fact[Unit_Price]),Sales_Fact[[#This Row],[Unit_Price]])</f>
        <v>452.29</v>
      </c>
      <c r="H1910" s="2">
        <f>IF(ISBLANK(Sales_Fact[[#This Row],[Discount]]),MEDIAN(Sales_Fact[Discount]),Sales_Fact[[#This Row],[Discount]])</f>
        <v>0.01</v>
      </c>
      <c r="I1910" t="s">
        <v>1868</v>
      </c>
      <c r="J1910" s="1">
        <f>Sales_Fact[[#This Row],[Quantity2]]*Sales_Fact[[#This Row],[Unit_Price3]]*(1-Sales_Fact[[#This Row],[Discount4]])</f>
        <v>895.53420000000006</v>
      </c>
      <c r="K1910" s="1">
        <f>Sales_Fact[[#This Row],[Quantity2]]*Sales_Fact[[#This Row],[Unit_Price3]]</f>
        <v>904.58</v>
      </c>
      <c r="L1910" s="1">
        <f>Sales_Fact[[#This Row],[Gross Amount]]*Sales_Fact[[#This Row],[Discount4]]</f>
        <v>9.0457999999999998</v>
      </c>
      <c r="M1910" s="1" t="str">
        <f>IF(Sales_Fact[[#This Row],[Total_Amount5]]&gt;1000,"High Value","Standard")</f>
        <v>Standard</v>
      </c>
      <c r="N1910" s="1" t="str">
        <f>_xlfn.XLOOKUP(D1910,Product_Dim!$A$2:$A$101,Product_Dim!$B$2:$B$101,"Not Found")</f>
        <v>Wireless Mouse</v>
      </c>
      <c r="O1910" s="1" t="str">
        <f>_xlfn.XLOOKUP(D1910,Product_Dim!$A$2:$A$101,Product_Dim!$C$2:$C$101)</f>
        <v>Electronics</v>
      </c>
      <c r="P1910" s="1">
        <f>_xlfn.XLOOKUP(D1910,Product_Dim!$A$2:$A$101,Product_Dim!$H$2:$H$101)</f>
        <v>392.89</v>
      </c>
      <c r="Q1910" s="1" t="str">
        <f>_xlfn.XLOOKUP(C1910,'Customer_Dim'!$A$2:$A$501,'Customer_Dim'!$I$2:$I$501)</f>
        <v>Platinum</v>
      </c>
      <c r="R1910" s="1" t="str">
        <f>_xlfn.XLOOKUP(C1910,'Customer_Dim'!$A$2:$A$501,'Customer_Dim'!$D$2:$D$501)</f>
        <v>Female</v>
      </c>
      <c r="S1910" s="1" t="str">
        <f>_xlfn.XLOOKUP(C1910,'Customer_Dim'!$A$2:$A$501,'Customer_Dim'!$L$2:$L$501)</f>
        <v>Middle Age</v>
      </c>
      <c r="T1910" s="1" t="str">
        <f>_xlfn.XLOOKUP(E1910,Store_Dim!$A$2:$A$21,Store_Dim!$C$2:$C$21)</f>
        <v>West</v>
      </c>
      <c r="U1910" s="1" t="str">
        <f>_xlfn.XLOOKUP(E1910,Store_Dim!$A$2:$A$21,Store_Dim!$E$2:$E$21)</f>
        <v>Flagship</v>
      </c>
      <c r="V1910" s="1">
        <f>Table8[[#This Row],[Cost]]*Table8[[#This Row],[Quantity]]</f>
        <v>785.78</v>
      </c>
      <c r="W1910" s="1">
        <f>Table8[[#This Row],[Total_Amount]]-Table8[[#This Row],[Total Cost]]</f>
        <v>109.75420000000008</v>
      </c>
    </row>
    <row r="1911" spans="1:23" hidden="1" x14ac:dyDescent="0.25">
      <c r="A1911" t="s">
        <v>2355</v>
      </c>
      <c r="B1911" s="3">
        <v>45614</v>
      </c>
      <c r="C1911" t="s">
        <v>1478</v>
      </c>
      <c r="D1911" t="s">
        <v>1845</v>
      </c>
      <c r="E1911" t="s">
        <v>1866</v>
      </c>
      <c r="F1911" s="4">
        <f>IF(ISBLANK(Sales_Fact[[#This Row],[Quantity]]),MEDIAN(Sales_Fact[Quantity]),Sales_Fact[[#This Row],[Quantity]])</f>
        <v>2</v>
      </c>
      <c r="G1911" s="1">
        <f>IF(ISBLANK(Sales_Fact[[#This Row],[Unit_Price]]),MEDIAN(Sales_Fact[Unit_Price]),Sales_Fact[[#This Row],[Unit_Price]])</f>
        <v>810.81</v>
      </c>
      <c r="H1911" s="2">
        <f>IF(ISBLANK(Sales_Fact[[#This Row],[Discount]]),MEDIAN(Sales_Fact[Discount]),Sales_Fact[[#This Row],[Discount]])</f>
        <v>0.11</v>
      </c>
      <c r="I1911" t="s">
        <v>1864</v>
      </c>
      <c r="J1911" s="1">
        <f>Sales_Fact[[#This Row],[Quantity2]]*Sales_Fact[[#This Row],[Unit_Price3]]*(1-Sales_Fact[[#This Row],[Discount4]])</f>
        <v>1443.2418</v>
      </c>
      <c r="K1911" s="1">
        <f>Sales_Fact[[#This Row],[Quantity2]]*Sales_Fact[[#This Row],[Unit_Price3]]</f>
        <v>1621.62</v>
      </c>
      <c r="L1911" s="1">
        <f>Sales_Fact[[#This Row],[Gross Amount]]*Sales_Fact[[#This Row],[Discount4]]</f>
        <v>178.37819999999999</v>
      </c>
      <c r="M1911" s="1" t="str">
        <f>IF(Sales_Fact[[#This Row],[Total_Amount5]]&gt;1000,"High Value","Standard")</f>
        <v>High Value</v>
      </c>
      <c r="N1911" s="1" t="str">
        <f>_xlfn.XLOOKUP(D1911,Product_Dim!$A$2:$A$101,Product_Dim!$B$2:$B$101,"Not Found")</f>
        <v>Portable Bluetooth Speaker</v>
      </c>
      <c r="O1911" s="1" t="str">
        <f>_xlfn.XLOOKUP(D1911,Product_Dim!$A$2:$A$101,Product_Dim!$C$2:$C$101)</f>
        <v>Electronics</v>
      </c>
      <c r="P1911" s="1">
        <f>_xlfn.XLOOKUP(D1911,Product_Dim!$A$2:$A$101,Product_Dim!$H$2:$H$101)</f>
        <v>431.67</v>
      </c>
      <c r="Q1911" s="1" t="str">
        <f>_xlfn.XLOOKUP(C1911,'Customer_Dim'!$A$2:$A$501,'Customer_Dim'!$I$2:$I$501)</f>
        <v>Platinum</v>
      </c>
      <c r="R1911" s="1" t="str">
        <f>_xlfn.XLOOKUP(C1911,'Customer_Dim'!$A$2:$A$501,'Customer_Dim'!$D$2:$D$501)</f>
        <v>Female</v>
      </c>
      <c r="S1911" s="1" t="str">
        <f>_xlfn.XLOOKUP(C1911,'Customer_Dim'!$A$2:$A$501,'Customer_Dim'!$L$2:$L$501)</f>
        <v>Middle Age</v>
      </c>
      <c r="T1911" s="1" t="str">
        <f>_xlfn.XLOOKUP(E1911,Store_Dim!$A$2:$A$21,Store_Dim!$C$2:$C$21)</f>
        <v>West</v>
      </c>
      <c r="U1911" s="1" t="str">
        <f>_xlfn.XLOOKUP(E1911,Store_Dim!$A$2:$A$21,Store_Dim!$E$2:$E$21)</f>
        <v>Online</v>
      </c>
      <c r="V1911" s="1">
        <f>Table8[[#This Row],[Cost]]*Table8[[#This Row],[Quantity]]</f>
        <v>863.34</v>
      </c>
      <c r="W1911" s="1">
        <f>Table8[[#This Row],[Total_Amount]]-Table8[[#This Row],[Total Cost]]</f>
        <v>579.90179999999998</v>
      </c>
    </row>
    <row r="1912" spans="1:23" hidden="1" x14ac:dyDescent="0.25">
      <c r="A1912" t="s">
        <v>3815</v>
      </c>
      <c r="B1912" s="3">
        <v>45545</v>
      </c>
      <c r="C1912" t="s">
        <v>1478</v>
      </c>
      <c r="D1912" t="s">
        <v>1608</v>
      </c>
      <c r="E1912" t="s">
        <v>1896</v>
      </c>
      <c r="F1912" s="4">
        <f>IF(ISBLANK(Sales_Fact[[#This Row],[Quantity]]),MEDIAN(Sales_Fact[Quantity]),Sales_Fact[[#This Row],[Quantity]])</f>
        <v>1</v>
      </c>
      <c r="G1912" s="1">
        <f>IF(ISBLANK(Sales_Fact[[#This Row],[Unit_Price]]),MEDIAN(Sales_Fact[Unit_Price]),Sales_Fact[[#This Row],[Unit_Price]])</f>
        <v>846.67</v>
      </c>
      <c r="H1912" s="2">
        <f>IF(ISBLANK(Sales_Fact[[#This Row],[Discount]]),MEDIAN(Sales_Fact[Discount]),Sales_Fact[[#This Row],[Discount]])</f>
        <v>0.1</v>
      </c>
      <c r="I1912" t="s">
        <v>1864</v>
      </c>
      <c r="J1912" s="1">
        <f>Sales_Fact[[#This Row],[Quantity2]]*Sales_Fact[[#This Row],[Unit_Price3]]*(1-Sales_Fact[[#This Row],[Discount4]])</f>
        <v>762.00299999999993</v>
      </c>
      <c r="K1912" s="1">
        <f>Sales_Fact[[#This Row],[Quantity2]]*Sales_Fact[[#This Row],[Unit_Price3]]</f>
        <v>846.67</v>
      </c>
      <c r="L1912" s="1">
        <f>Sales_Fact[[#This Row],[Gross Amount]]*Sales_Fact[[#This Row],[Discount4]]</f>
        <v>84.667000000000002</v>
      </c>
      <c r="M1912" s="1" t="str">
        <f>IF(Sales_Fact[[#This Row],[Total_Amount5]]&gt;1000,"High Value","Standard")</f>
        <v>Standard</v>
      </c>
      <c r="N1912" s="1" t="str">
        <f>_xlfn.XLOOKUP(D1912,Product_Dim!$A$2:$A$101,Product_Dim!$B$2:$B$101,"Not Found")</f>
        <v>Knee Support Brace</v>
      </c>
      <c r="O1912" s="1" t="str">
        <f>_xlfn.XLOOKUP(D1912,Product_Dim!$A$2:$A$101,Product_Dim!$C$2:$C$101)</f>
        <v>Sports</v>
      </c>
      <c r="P1912" s="1">
        <f>_xlfn.XLOOKUP(D1912,Product_Dim!$A$2:$A$101,Product_Dim!$H$2:$H$101)</f>
        <v>21.34</v>
      </c>
      <c r="Q1912" s="1" t="str">
        <f>_xlfn.XLOOKUP(C1912,'Customer_Dim'!$A$2:$A$501,'Customer_Dim'!$I$2:$I$501)</f>
        <v>Platinum</v>
      </c>
      <c r="R1912" s="1" t="str">
        <f>_xlfn.XLOOKUP(C1912,'Customer_Dim'!$A$2:$A$501,'Customer_Dim'!$D$2:$D$501)</f>
        <v>Female</v>
      </c>
      <c r="S1912" s="1" t="str">
        <f>_xlfn.XLOOKUP(C1912,'Customer_Dim'!$A$2:$A$501,'Customer_Dim'!$L$2:$L$501)</f>
        <v>Middle Age</v>
      </c>
      <c r="T1912" s="1" t="str">
        <f>_xlfn.XLOOKUP(E1912,Store_Dim!$A$2:$A$21,Store_Dim!$C$2:$C$21)</f>
        <v>East</v>
      </c>
      <c r="U1912" s="1" t="str">
        <f>_xlfn.XLOOKUP(E1912,Store_Dim!$A$2:$A$21,Store_Dim!$E$2:$E$21)</f>
        <v>Flagship</v>
      </c>
      <c r="V1912" s="1">
        <f>Table8[[#This Row],[Cost]]*Table8[[#This Row],[Quantity]]</f>
        <v>21.34</v>
      </c>
      <c r="W1912" s="1">
        <f>Table8[[#This Row],[Total_Amount]]-Table8[[#This Row],[Total Cost]]</f>
        <v>740.6629999999999</v>
      </c>
    </row>
    <row r="1913" spans="1:23" hidden="1" x14ac:dyDescent="0.25">
      <c r="A1913" t="s">
        <v>2311</v>
      </c>
      <c r="B1913" s="3">
        <v>45807</v>
      </c>
      <c r="C1913" t="s">
        <v>1481</v>
      </c>
      <c r="D1913" t="s">
        <v>1812</v>
      </c>
      <c r="E1913" t="s">
        <v>1890</v>
      </c>
      <c r="F1913" s="4">
        <f>IF(ISBLANK(Sales_Fact[[#This Row],[Quantity]]),MEDIAN(Sales_Fact[Quantity]),Sales_Fact[[#This Row],[Quantity]])</f>
        <v>4</v>
      </c>
      <c r="G1913" s="1">
        <f>IF(ISBLANK(Sales_Fact[[#This Row],[Unit_Price]]),MEDIAN(Sales_Fact[Unit_Price]),Sales_Fact[[#This Row],[Unit_Price]])</f>
        <v>73.55</v>
      </c>
      <c r="H1913" s="2">
        <f>IF(ISBLANK(Sales_Fact[[#This Row],[Discount]]),MEDIAN(Sales_Fact[Discount]),Sales_Fact[[#This Row],[Discount]])</f>
        <v>0.24</v>
      </c>
      <c r="I1913" t="s">
        <v>1861</v>
      </c>
      <c r="J1913" s="1">
        <f>Sales_Fact[[#This Row],[Quantity2]]*Sales_Fact[[#This Row],[Unit_Price3]]*(1-Sales_Fact[[#This Row],[Discount4]])</f>
        <v>223.59199999999998</v>
      </c>
      <c r="K1913" s="1">
        <f>Sales_Fact[[#This Row],[Quantity2]]*Sales_Fact[[#This Row],[Unit_Price3]]</f>
        <v>294.2</v>
      </c>
      <c r="L1913" s="1">
        <f>Sales_Fact[[#This Row],[Gross Amount]]*Sales_Fact[[#This Row],[Discount4]]</f>
        <v>70.60799999999999</v>
      </c>
      <c r="M1913" s="1" t="str">
        <f>IF(Sales_Fact[[#This Row],[Total_Amount5]]&gt;1000,"High Value","Standard")</f>
        <v>Standard</v>
      </c>
      <c r="N1913" s="1" t="str">
        <f>_xlfn.XLOOKUP(D1913,Product_Dim!$A$2:$A$101,Product_Dim!$B$2:$B$101,"Not Found")</f>
        <v>LED Bedside Lamp</v>
      </c>
      <c r="O1913" s="1" t="str">
        <f>_xlfn.XLOOKUP(D1913,Product_Dim!$A$2:$A$101,Product_Dim!$C$2:$C$101)</f>
        <v>Home</v>
      </c>
      <c r="P1913" s="1">
        <f>_xlfn.XLOOKUP(D1913,Product_Dim!$A$2:$A$101,Product_Dim!$H$2:$H$101)</f>
        <v>371.38</v>
      </c>
      <c r="Q1913" s="1" t="str">
        <f>_xlfn.XLOOKUP(C1913,'Customer_Dim'!$A$2:$A$501,'Customer_Dim'!$I$2:$I$501)</f>
        <v>Gold</v>
      </c>
      <c r="R1913" s="1" t="str">
        <f>_xlfn.XLOOKUP(C1913,'Customer_Dim'!$A$2:$A$501,'Customer_Dim'!$D$2:$D$501)</f>
        <v>Male</v>
      </c>
      <c r="S1913" s="1" t="str">
        <f>_xlfn.XLOOKUP(C1913,'Customer_Dim'!$A$2:$A$501,'Customer_Dim'!$L$2:$L$501)</f>
        <v>Senior</v>
      </c>
      <c r="T1913" s="1" t="str">
        <f>_xlfn.XLOOKUP(E1913,Store_Dim!$A$2:$A$21,Store_Dim!$C$2:$C$21)</f>
        <v>South</v>
      </c>
      <c r="U1913" s="1" t="str">
        <f>_xlfn.XLOOKUP(E1913,Store_Dim!$A$2:$A$21,Store_Dim!$E$2:$E$21)</f>
        <v>Flagship</v>
      </c>
      <c r="V1913" s="1">
        <f>Table8[[#This Row],[Cost]]*Table8[[#This Row],[Quantity]]</f>
        <v>1485.52</v>
      </c>
      <c r="W1913" s="1">
        <f>Table8[[#This Row],[Total_Amount]]-Table8[[#This Row],[Total Cost]]</f>
        <v>-1261.9279999999999</v>
      </c>
    </row>
    <row r="1914" spans="1:23" hidden="1" x14ac:dyDescent="0.25">
      <c r="A1914" t="s">
        <v>3377</v>
      </c>
      <c r="B1914" s="3">
        <v>45629</v>
      </c>
      <c r="C1914" t="s">
        <v>1481</v>
      </c>
      <c r="D1914" t="s">
        <v>1635</v>
      </c>
      <c r="E1914" t="s">
        <v>1874</v>
      </c>
      <c r="F1914" s="4">
        <f>IF(ISBLANK(Sales_Fact[[#This Row],[Quantity]]),MEDIAN(Sales_Fact[Quantity]),Sales_Fact[[#This Row],[Quantity]])</f>
        <v>1</v>
      </c>
      <c r="G1914" s="1">
        <f>IF(ISBLANK(Sales_Fact[[#This Row],[Unit_Price]]),MEDIAN(Sales_Fact[Unit_Price]),Sales_Fact[[#This Row],[Unit_Price]])</f>
        <v>882.03</v>
      </c>
      <c r="H1914" s="2">
        <f>IF(ISBLANK(Sales_Fact[[#This Row],[Discount]]),MEDIAN(Sales_Fact[Discount]),Sales_Fact[[#This Row],[Discount]])</f>
        <v>0.04</v>
      </c>
      <c r="I1914" t="s">
        <v>1868</v>
      </c>
      <c r="J1914" s="1">
        <f>Sales_Fact[[#This Row],[Quantity2]]*Sales_Fact[[#This Row],[Unit_Price3]]*(1-Sales_Fact[[#This Row],[Discount4]])</f>
        <v>846.74879999999996</v>
      </c>
      <c r="K1914" s="1">
        <f>Sales_Fact[[#This Row],[Quantity2]]*Sales_Fact[[#This Row],[Unit_Price3]]</f>
        <v>882.03</v>
      </c>
      <c r="L1914" s="1">
        <f>Sales_Fact[[#This Row],[Gross Amount]]*Sales_Fact[[#This Row],[Discount4]]</f>
        <v>35.281199999999998</v>
      </c>
      <c r="M1914" s="1" t="str">
        <f>IF(Sales_Fact[[#This Row],[Total_Amount5]]&gt;1000,"High Value","Standard")</f>
        <v>Standard</v>
      </c>
      <c r="N1914" s="1" t="str">
        <f>_xlfn.XLOOKUP(D1914,Product_Dim!$A$2:$A$101,Product_Dim!$B$2:$B$101,"Not Found")</f>
        <v>Sports Stopwatch Timer</v>
      </c>
      <c r="O1914" s="1" t="str">
        <f>_xlfn.XLOOKUP(D1914,Product_Dim!$A$2:$A$101,Product_Dim!$C$2:$C$101)</f>
        <v>Sports</v>
      </c>
      <c r="P1914" s="1">
        <f>_xlfn.XLOOKUP(D1914,Product_Dim!$A$2:$A$101,Product_Dim!$H$2:$H$101)</f>
        <v>38.76</v>
      </c>
      <c r="Q1914" s="1" t="str">
        <f>_xlfn.XLOOKUP(C1914,'Customer_Dim'!$A$2:$A$501,'Customer_Dim'!$I$2:$I$501)</f>
        <v>Gold</v>
      </c>
      <c r="R1914" s="1" t="str">
        <f>_xlfn.XLOOKUP(C1914,'Customer_Dim'!$A$2:$A$501,'Customer_Dim'!$D$2:$D$501)</f>
        <v>Male</v>
      </c>
      <c r="S1914" s="1" t="str">
        <f>_xlfn.XLOOKUP(C1914,'Customer_Dim'!$A$2:$A$501,'Customer_Dim'!$L$2:$L$501)</f>
        <v>Senior</v>
      </c>
      <c r="T1914" s="1" t="str">
        <f>_xlfn.XLOOKUP(E1914,Store_Dim!$A$2:$A$21,Store_Dim!$C$2:$C$21)</f>
        <v>South</v>
      </c>
      <c r="U1914" s="1" t="str">
        <f>_xlfn.XLOOKUP(E1914,Store_Dim!$A$2:$A$21,Store_Dim!$E$2:$E$21)</f>
        <v>Online</v>
      </c>
      <c r="V1914" s="1">
        <f>Table8[[#This Row],[Cost]]*Table8[[#This Row],[Quantity]]</f>
        <v>38.76</v>
      </c>
      <c r="W1914" s="1">
        <f>Table8[[#This Row],[Total_Amount]]-Table8[[#This Row],[Total Cost]]</f>
        <v>807.98879999999997</v>
      </c>
    </row>
    <row r="1915" spans="1:23" hidden="1" x14ac:dyDescent="0.25">
      <c r="A1915" t="s">
        <v>3618</v>
      </c>
      <c r="B1915" s="3">
        <v>45549</v>
      </c>
      <c r="C1915" t="s">
        <v>1481</v>
      </c>
      <c r="D1915" t="s">
        <v>1644</v>
      </c>
      <c r="E1915" t="s">
        <v>1899</v>
      </c>
      <c r="F1915" s="4">
        <f>IF(ISBLANK(Sales_Fact[[#This Row],[Quantity]]),MEDIAN(Sales_Fact[Quantity]),Sales_Fact[[#This Row],[Quantity]])</f>
        <v>1</v>
      </c>
      <c r="G1915" s="1">
        <f>IF(ISBLANK(Sales_Fact[[#This Row],[Unit_Price]]),MEDIAN(Sales_Fact[Unit_Price]),Sales_Fact[[#This Row],[Unit_Price]])</f>
        <v>958.44</v>
      </c>
      <c r="H1915" s="2">
        <f>IF(ISBLANK(Sales_Fact[[#This Row],[Discount]]),MEDIAN(Sales_Fact[Discount]),Sales_Fact[[#This Row],[Discount]])</f>
        <v>0.21</v>
      </c>
      <c r="I1915" t="s">
        <v>1868</v>
      </c>
      <c r="J1915" s="1">
        <f>Sales_Fact[[#This Row],[Quantity2]]*Sales_Fact[[#This Row],[Unit_Price3]]*(1-Sales_Fact[[#This Row],[Discount4]])</f>
        <v>757.16760000000011</v>
      </c>
      <c r="K1915" s="1">
        <f>Sales_Fact[[#This Row],[Quantity2]]*Sales_Fact[[#This Row],[Unit_Price3]]</f>
        <v>958.44</v>
      </c>
      <c r="L1915" s="1">
        <f>Sales_Fact[[#This Row],[Gross Amount]]*Sales_Fact[[#This Row],[Discount4]]</f>
        <v>201.2724</v>
      </c>
      <c r="M1915" s="1" t="str">
        <f>IF(Sales_Fact[[#This Row],[Total_Amount5]]&gt;1000,"High Value","Standard")</f>
        <v>Standard</v>
      </c>
      <c r="N1915" s="1" t="str">
        <f>_xlfn.XLOOKUP(D1915,Product_Dim!$A$2:$A$101,Product_Dim!$B$2:$B$101,"Not Found")</f>
        <v>Basketball</v>
      </c>
      <c r="O1915" s="1" t="str">
        <f>_xlfn.XLOOKUP(D1915,Product_Dim!$A$2:$A$101,Product_Dim!$C$2:$C$101)</f>
        <v>Sports</v>
      </c>
      <c r="P1915" s="1">
        <f>_xlfn.XLOOKUP(D1915,Product_Dim!$A$2:$A$101,Product_Dim!$H$2:$H$101)</f>
        <v>204.39</v>
      </c>
      <c r="Q1915" s="1" t="str">
        <f>_xlfn.XLOOKUP(C1915,'Customer_Dim'!$A$2:$A$501,'Customer_Dim'!$I$2:$I$501)</f>
        <v>Gold</v>
      </c>
      <c r="R1915" s="1" t="str">
        <f>_xlfn.XLOOKUP(C1915,'Customer_Dim'!$A$2:$A$501,'Customer_Dim'!$D$2:$D$501)</f>
        <v>Male</v>
      </c>
      <c r="S1915" s="1" t="str">
        <f>_xlfn.XLOOKUP(C1915,'Customer_Dim'!$A$2:$A$501,'Customer_Dim'!$L$2:$L$501)</f>
        <v>Senior</v>
      </c>
      <c r="T1915" s="1" t="str">
        <f>_xlfn.XLOOKUP(E1915,Store_Dim!$A$2:$A$21,Store_Dim!$C$2:$C$21)</f>
        <v>East</v>
      </c>
      <c r="U1915" s="1" t="str">
        <f>_xlfn.XLOOKUP(E1915,Store_Dim!$A$2:$A$21,Store_Dim!$E$2:$E$21)</f>
        <v>Flagship</v>
      </c>
      <c r="V1915" s="1">
        <f>Table8[[#This Row],[Cost]]*Table8[[#This Row],[Quantity]]</f>
        <v>204.39</v>
      </c>
      <c r="W1915" s="1">
        <f>Table8[[#This Row],[Total_Amount]]-Table8[[#This Row],[Total Cost]]</f>
        <v>552.77760000000012</v>
      </c>
    </row>
    <row r="1916" spans="1:23" hidden="1" x14ac:dyDescent="0.25">
      <c r="A1916" t="s">
        <v>3558</v>
      </c>
      <c r="B1916" s="3">
        <v>45385</v>
      </c>
      <c r="C1916" t="s">
        <v>1481</v>
      </c>
      <c r="D1916" t="s">
        <v>1665</v>
      </c>
      <c r="E1916" t="s">
        <v>1913</v>
      </c>
      <c r="F1916" s="4">
        <f>IF(ISBLANK(Sales_Fact[[#This Row],[Quantity]]),MEDIAN(Sales_Fact[Quantity]),Sales_Fact[[#This Row],[Quantity]])</f>
        <v>1</v>
      </c>
      <c r="G1916" s="1">
        <f>IF(ISBLANK(Sales_Fact[[#This Row],[Unit_Price]]),MEDIAN(Sales_Fact[Unit_Price]),Sales_Fact[[#This Row],[Unit_Price]])</f>
        <v>716.29</v>
      </c>
      <c r="H1916" s="2">
        <f>IF(ISBLANK(Sales_Fact[[#This Row],[Discount]]),MEDIAN(Sales_Fact[Discount]),Sales_Fact[[#This Row],[Discount]])</f>
        <v>0.01</v>
      </c>
      <c r="I1916" t="s">
        <v>1864</v>
      </c>
      <c r="J1916" s="1">
        <f>Sales_Fact[[#This Row],[Quantity2]]*Sales_Fact[[#This Row],[Unit_Price3]]*(1-Sales_Fact[[#This Row],[Discount4]])</f>
        <v>709.12709999999993</v>
      </c>
      <c r="K1916" s="1">
        <f>Sales_Fact[[#This Row],[Quantity2]]*Sales_Fact[[#This Row],[Unit_Price3]]</f>
        <v>716.29</v>
      </c>
      <c r="L1916" s="1">
        <f>Sales_Fact[[#This Row],[Gross Amount]]*Sales_Fact[[#This Row],[Discount4]]</f>
        <v>7.1628999999999996</v>
      </c>
      <c r="M1916" s="1" t="str">
        <f>IF(Sales_Fact[[#This Row],[Total_Amount5]]&gt;1000,"High Value","Standard")</f>
        <v>Standard</v>
      </c>
      <c r="N1916" s="1" t="str">
        <f>_xlfn.XLOOKUP(D1916,Product_Dim!$A$2:$A$101,Product_Dim!$B$2:$B$101,"Not Found")</f>
        <v>Sports Water Hydration Pack</v>
      </c>
      <c r="O1916" s="1" t="str">
        <f>_xlfn.XLOOKUP(D1916,Product_Dim!$A$2:$A$101,Product_Dim!$C$2:$C$101)</f>
        <v>Sports</v>
      </c>
      <c r="P1916" s="1">
        <f>_xlfn.XLOOKUP(D1916,Product_Dim!$A$2:$A$101,Product_Dim!$H$2:$H$101)</f>
        <v>135.61000000000001</v>
      </c>
      <c r="Q1916" s="1" t="str">
        <f>_xlfn.XLOOKUP(C1916,'Customer_Dim'!$A$2:$A$501,'Customer_Dim'!$I$2:$I$501)</f>
        <v>Gold</v>
      </c>
      <c r="R1916" s="1" t="str">
        <f>_xlfn.XLOOKUP(C1916,'Customer_Dim'!$A$2:$A$501,'Customer_Dim'!$D$2:$D$501)</f>
        <v>Male</v>
      </c>
      <c r="S1916" s="1" t="str">
        <f>_xlfn.XLOOKUP(C1916,'Customer_Dim'!$A$2:$A$501,'Customer_Dim'!$L$2:$L$501)</f>
        <v>Senior</v>
      </c>
      <c r="T1916" s="1" t="str">
        <f>_xlfn.XLOOKUP(E1916,Store_Dim!$A$2:$A$21,Store_Dim!$C$2:$C$21)</f>
        <v>North</v>
      </c>
      <c r="U1916" s="1" t="str">
        <f>_xlfn.XLOOKUP(E1916,Store_Dim!$A$2:$A$21,Store_Dim!$E$2:$E$21)</f>
        <v>Online</v>
      </c>
      <c r="V1916" s="1">
        <f>Table8[[#This Row],[Cost]]*Table8[[#This Row],[Quantity]]</f>
        <v>135.61000000000001</v>
      </c>
      <c r="W1916" s="1">
        <f>Table8[[#This Row],[Total_Amount]]-Table8[[#This Row],[Total Cost]]</f>
        <v>573.51709999999991</v>
      </c>
    </row>
    <row r="1917" spans="1:23" hidden="1" x14ac:dyDescent="0.25">
      <c r="A1917" t="s">
        <v>3464</v>
      </c>
      <c r="B1917" s="3">
        <v>45241</v>
      </c>
      <c r="C1917" t="s">
        <v>1481</v>
      </c>
      <c r="D1917" t="s">
        <v>1571</v>
      </c>
      <c r="E1917" t="s">
        <v>1904</v>
      </c>
      <c r="F1917" s="4">
        <f>IF(ISBLANK(Sales_Fact[[#This Row],[Quantity]]),MEDIAN(Sales_Fact[Quantity]),Sales_Fact[[#This Row],[Quantity]])</f>
        <v>2</v>
      </c>
      <c r="G1917" s="1">
        <f>IF(ISBLANK(Sales_Fact[[#This Row],[Unit_Price]]),MEDIAN(Sales_Fact[Unit_Price]),Sales_Fact[[#This Row],[Unit_Price]])</f>
        <v>409.14</v>
      </c>
      <c r="H1917" s="2">
        <f>IF(ISBLANK(Sales_Fact[[#This Row],[Discount]]),MEDIAN(Sales_Fact[Discount]),Sales_Fact[[#This Row],[Discount]])</f>
        <v>0.01</v>
      </c>
      <c r="I1917" t="s">
        <v>1868</v>
      </c>
      <c r="J1917" s="1">
        <f>Sales_Fact[[#This Row],[Quantity2]]*Sales_Fact[[#This Row],[Unit_Price3]]*(1-Sales_Fact[[#This Row],[Discount4]])</f>
        <v>810.09719999999993</v>
      </c>
      <c r="K1917" s="1">
        <f>Sales_Fact[[#This Row],[Quantity2]]*Sales_Fact[[#This Row],[Unit_Price3]]</f>
        <v>818.28</v>
      </c>
      <c r="L1917" s="1">
        <f>Sales_Fact[[#This Row],[Gross Amount]]*Sales_Fact[[#This Row],[Discount4]]</f>
        <v>8.1828000000000003</v>
      </c>
      <c r="M1917" s="1" t="str">
        <f>IF(Sales_Fact[[#This Row],[Total_Amount5]]&gt;1000,"High Value","Standard")</f>
        <v>Standard</v>
      </c>
      <c r="N1917" s="1" t="str">
        <f>_xlfn.XLOOKUP(D1917,Product_Dim!$A$2:$A$101,Product_Dim!$B$2:$B$101,"Not Found")</f>
        <v>LED Table Lamp</v>
      </c>
      <c r="O1917" s="1" t="str">
        <f>_xlfn.XLOOKUP(D1917,Product_Dim!$A$2:$A$101,Product_Dim!$C$2:$C$101)</f>
        <v>Home</v>
      </c>
      <c r="P1917" s="1">
        <f>_xlfn.XLOOKUP(D1917,Product_Dim!$A$2:$A$101,Product_Dim!$H$2:$H$101)</f>
        <v>218.86</v>
      </c>
      <c r="Q1917" s="1" t="str">
        <f>_xlfn.XLOOKUP(C1917,'Customer_Dim'!$A$2:$A$501,'Customer_Dim'!$I$2:$I$501)</f>
        <v>Gold</v>
      </c>
      <c r="R1917" s="1" t="str">
        <f>_xlfn.XLOOKUP(C1917,'Customer_Dim'!$A$2:$A$501,'Customer_Dim'!$D$2:$D$501)</f>
        <v>Male</v>
      </c>
      <c r="S1917" s="1" t="str">
        <f>_xlfn.XLOOKUP(C1917,'Customer_Dim'!$A$2:$A$501,'Customer_Dim'!$L$2:$L$501)</f>
        <v>Senior</v>
      </c>
      <c r="T1917" s="1" t="str">
        <f>_xlfn.XLOOKUP(E1917,Store_Dim!$A$2:$A$21,Store_Dim!$C$2:$C$21)</f>
        <v>East</v>
      </c>
      <c r="U1917" s="1" t="str">
        <f>_xlfn.XLOOKUP(E1917,Store_Dim!$A$2:$A$21,Store_Dim!$E$2:$E$21)</f>
        <v>Online</v>
      </c>
      <c r="V1917" s="1">
        <f>Table8[[#This Row],[Cost]]*Table8[[#This Row],[Quantity]]</f>
        <v>437.72</v>
      </c>
      <c r="W1917" s="1">
        <f>Table8[[#This Row],[Total_Amount]]-Table8[[#This Row],[Total Cost]]</f>
        <v>372.3771999999999</v>
      </c>
    </row>
    <row r="1918" spans="1:23" hidden="1" x14ac:dyDescent="0.25">
      <c r="A1918" t="s">
        <v>2066</v>
      </c>
      <c r="B1918" s="3">
        <v>45235</v>
      </c>
      <c r="C1918" t="s">
        <v>1481</v>
      </c>
      <c r="D1918" t="s">
        <v>1668</v>
      </c>
      <c r="E1918" t="s">
        <v>1913</v>
      </c>
      <c r="F1918" s="4">
        <f>IF(ISBLANK(Sales_Fact[[#This Row],[Quantity]]),MEDIAN(Sales_Fact[Quantity]),Sales_Fact[[#This Row],[Quantity]])</f>
        <v>4</v>
      </c>
      <c r="G1918" s="1">
        <f>IF(ISBLANK(Sales_Fact[[#This Row],[Unit_Price]]),MEDIAN(Sales_Fact[Unit_Price]),Sales_Fact[[#This Row],[Unit_Price]])</f>
        <v>261.73</v>
      </c>
      <c r="H1918" s="2">
        <f>IF(ISBLANK(Sales_Fact[[#This Row],[Discount]]),MEDIAN(Sales_Fact[Discount]),Sales_Fact[[#This Row],[Discount]])</f>
        <v>0.1</v>
      </c>
      <c r="I1918" t="s">
        <v>1861</v>
      </c>
      <c r="J1918" s="1">
        <f>Sales_Fact[[#This Row],[Quantity2]]*Sales_Fact[[#This Row],[Unit_Price3]]*(1-Sales_Fact[[#This Row],[Discount4]])</f>
        <v>942.22800000000007</v>
      </c>
      <c r="K1918" s="1">
        <f>Sales_Fact[[#This Row],[Quantity2]]*Sales_Fact[[#This Row],[Unit_Price3]]</f>
        <v>1046.92</v>
      </c>
      <c r="L1918" s="1">
        <f>Sales_Fact[[#This Row],[Gross Amount]]*Sales_Fact[[#This Row],[Discount4]]</f>
        <v>104.69200000000001</v>
      </c>
      <c r="M1918" s="1" t="str">
        <f>IF(Sales_Fact[[#This Row],[Total_Amount5]]&gt;1000,"High Value","Standard")</f>
        <v>Standard</v>
      </c>
      <c r="N1918" s="1" t="str">
        <f>_xlfn.XLOOKUP(D1918,Product_Dim!$A$2:$A$101,Product_Dim!$B$2:$B$101,"Not Found")</f>
        <v>Portable Power Bank</v>
      </c>
      <c r="O1918" s="1" t="str">
        <f>_xlfn.XLOOKUP(D1918,Product_Dim!$A$2:$A$101,Product_Dim!$C$2:$C$101)</f>
        <v>Electronics</v>
      </c>
      <c r="P1918" s="1">
        <f>_xlfn.XLOOKUP(D1918,Product_Dim!$A$2:$A$101,Product_Dim!$H$2:$H$101)</f>
        <v>326.06</v>
      </c>
      <c r="Q1918" s="1" t="str">
        <f>_xlfn.XLOOKUP(C1918,'Customer_Dim'!$A$2:$A$501,'Customer_Dim'!$I$2:$I$501)</f>
        <v>Gold</v>
      </c>
      <c r="R1918" s="1" t="str">
        <f>_xlfn.XLOOKUP(C1918,'Customer_Dim'!$A$2:$A$501,'Customer_Dim'!$D$2:$D$501)</f>
        <v>Male</v>
      </c>
      <c r="S1918" s="1" t="str">
        <f>_xlfn.XLOOKUP(C1918,'Customer_Dim'!$A$2:$A$501,'Customer_Dim'!$L$2:$L$501)</f>
        <v>Senior</v>
      </c>
      <c r="T1918" s="1" t="str">
        <f>_xlfn.XLOOKUP(E1918,Store_Dim!$A$2:$A$21,Store_Dim!$C$2:$C$21)</f>
        <v>North</v>
      </c>
      <c r="U1918" s="1" t="str">
        <f>_xlfn.XLOOKUP(E1918,Store_Dim!$A$2:$A$21,Store_Dim!$E$2:$E$21)</f>
        <v>Online</v>
      </c>
      <c r="V1918" s="1">
        <f>Table8[[#This Row],[Cost]]*Table8[[#This Row],[Quantity]]</f>
        <v>1304.24</v>
      </c>
      <c r="W1918" s="1">
        <f>Table8[[#This Row],[Total_Amount]]-Table8[[#This Row],[Total Cost]]</f>
        <v>-362.01199999999994</v>
      </c>
    </row>
    <row r="1919" spans="1:23" x14ac:dyDescent="0.25">
      <c r="A1919" t="s">
        <v>2150</v>
      </c>
      <c r="B1919" s="3">
        <v>45648</v>
      </c>
      <c r="C1919" t="s">
        <v>1481</v>
      </c>
      <c r="D1919" t="s">
        <v>1918</v>
      </c>
      <c r="E1919" t="s">
        <v>1931</v>
      </c>
      <c r="F1919" s="4">
        <f>IF(ISBLANK(Sales_Fact[[#This Row],[Quantity]]),MEDIAN(Sales_Fact[Quantity]),Sales_Fact[[#This Row],[Quantity]])</f>
        <v>2</v>
      </c>
      <c r="G1919" s="21">
        <f>IF(ISBLANK(Sales_Fact[[#This Row],[Unit_Price]]),MEDIAN(Sales_Fact[Unit_Price]),Sales_Fact[[#This Row],[Unit_Price]])</f>
        <v>687.35</v>
      </c>
      <c r="H1919" s="2">
        <f>IF(ISBLANK(Sales_Fact[[#This Row],[Discount]]),MEDIAN(Sales_Fact[Discount]),Sales_Fact[[#This Row],[Discount]])</f>
        <v>0.2</v>
      </c>
      <c r="I1919" t="s">
        <v>1868</v>
      </c>
      <c r="J1919" s="21">
        <f>Sales_Fact[[#This Row],[Quantity2]]*Sales_Fact[[#This Row],[Unit_Price3]]*(1-Sales_Fact[[#This Row],[Discount4]])</f>
        <v>1099.76</v>
      </c>
      <c r="K1919" s="21">
        <f>Sales_Fact[[#This Row],[Quantity2]]*Sales_Fact[[#This Row],[Unit_Price3]]</f>
        <v>1374.7</v>
      </c>
      <c r="L1919" s="21">
        <f>Sales_Fact[[#This Row],[Gross Amount]]*Sales_Fact[[#This Row],[Discount4]]</f>
        <v>274.94</v>
      </c>
      <c r="M1919" s="1" t="str">
        <f>IF(Sales_Fact[[#This Row],[Total_Amount5]]&gt;1000,"High Value","Standard")</f>
        <v>High Value</v>
      </c>
      <c r="N1919" s="1" t="str">
        <f>_xlfn.XLOOKUP(D1919,Product_Dim!$A$2:$A$101,Product_Dim!$B$2:$B$101,"Not Found")</f>
        <v>Beard Grooming Kit</v>
      </c>
      <c r="O1919" s="1" t="str">
        <f>_xlfn.XLOOKUP(D1919,Product_Dim!$A$2:$A$101,Product_Dim!$C$2:$C$101)</f>
        <v>Beauty</v>
      </c>
      <c r="P1919" s="1">
        <f>_xlfn.XLOOKUP(D1919,Product_Dim!$A$2:$A$101,Product_Dim!$H$2:$H$101)</f>
        <v>337.42</v>
      </c>
      <c r="Q1919" s="1" t="str">
        <f>_xlfn.XLOOKUP(C1919,'Customer_Dim'!$A$2:$A$501,'Customer_Dim'!$I$2:$I$501)</f>
        <v>Gold</v>
      </c>
      <c r="R1919" s="1" t="str">
        <f>_xlfn.XLOOKUP(C1919,'Customer_Dim'!$A$2:$A$501,'Customer_Dim'!$D$2:$D$501)</f>
        <v>Male</v>
      </c>
      <c r="S1919" s="1" t="str">
        <f>_xlfn.XLOOKUP(C1919,'Customer_Dim'!$A$2:$A$501,'Customer_Dim'!$L$2:$L$501)</f>
        <v>Senior</v>
      </c>
      <c r="T1919" s="1" t="str">
        <f>_xlfn.XLOOKUP(E1919,Store_Dim!$A$2:$A$21,Store_Dim!$C$2:$C$21)</f>
        <v>South</v>
      </c>
      <c r="U1919" s="1" t="str">
        <f>_xlfn.XLOOKUP(E1919,Store_Dim!$A$2:$A$21,Store_Dim!$E$2:$E$21)</f>
        <v>Online</v>
      </c>
      <c r="V1919" s="21">
        <f>Table8[[#This Row],[Cost]]*Table8[[#This Row],[Quantity]]</f>
        <v>674.84</v>
      </c>
      <c r="W1919" s="21">
        <f>Table8[[#This Row],[Total_Amount]]-Table8[[#This Row],[Total Cost]]</f>
        <v>424.91999999999996</v>
      </c>
    </row>
    <row r="1920" spans="1:23" x14ac:dyDescent="0.25">
      <c r="A1920" t="s">
        <v>2370</v>
      </c>
      <c r="B1920" s="3">
        <v>45639</v>
      </c>
      <c r="C1920" t="s">
        <v>1484</v>
      </c>
      <c r="D1920" t="s">
        <v>1749</v>
      </c>
      <c r="E1920" t="s">
        <v>1863</v>
      </c>
      <c r="F1920" s="4">
        <f>IF(ISBLANK(Sales_Fact[[#This Row],[Quantity]]),MEDIAN(Sales_Fact[Quantity]),Sales_Fact[[#This Row],[Quantity]])</f>
        <v>2</v>
      </c>
      <c r="G1920" s="21">
        <f>IF(ISBLANK(Sales_Fact[[#This Row],[Unit_Price]]),MEDIAN(Sales_Fact[Unit_Price]),Sales_Fact[[#This Row],[Unit_Price]])</f>
        <v>30.14</v>
      </c>
      <c r="H1920" s="2">
        <f>IF(ISBLANK(Sales_Fact[[#This Row],[Discount]]),MEDIAN(Sales_Fact[Discount]),Sales_Fact[[#This Row],[Discount]])</f>
        <v>0.21</v>
      </c>
      <c r="I1920" t="s">
        <v>1864</v>
      </c>
      <c r="J1920" s="21">
        <f>Sales_Fact[[#This Row],[Quantity2]]*Sales_Fact[[#This Row],[Unit_Price3]]*(1-Sales_Fact[[#This Row],[Discount4]])</f>
        <v>47.621200000000002</v>
      </c>
      <c r="K1920" s="21">
        <f>Sales_Fact[[#This Row],[Quantity2]]*Sales_Fact[[#This Row],[Unit_Price3]]</f>
        <v>60.28</v>
      </c>
      <c r="L1920" s="21">
        <f>Sales_Fact[[#This Row],[Gross Amount]]*Sales_Fact[[#This Row],[Discount4]]</f>
        <v>12.658799999999999</v>
      </c>
      <c r="M1920" s="1" t="str">
        <f>IF(Sales_Fact[[#This Row],[Total_Amount5]]&gt;1000,"High Value","Standard")</f>
        <v>Standard</v>
      </c>
      <c r="N1920" s="1" t="str">
        <f>_xlfn.XLOOKUP(D1920,Product_Dim!$A$2:$A$101,Product_Dim!$B$2:$B$101,"Not Found")</f>
        <v>Women's Hair Dryer Brush</v>
      </c>
      <c r="O1920" s="1" t="str">
        <f>_xlfn.XLOOKUP(D1920,Product_Dim!$A$2:$A$101,Product_Dim!$C$2:$C$101)</f>
        <v>Beauty</v>
      </c>
      <c r="P1920" s="1">
        <f>_xlfn.XLOOKUP(D1920,Product_Dim!$A$2:$A$101,Product_Dim!$H$2:$H$101)</f>
        <v>340.39</v>
      </c>
      <c r="Q1920" s="1" t="str">
        <f>_xlfn.XLOOKUP(C1920,'Customer_Dim'!$A$2:$A$501,'Customer_Dim'!$I$2:$I$501)</f>
        <v>Bronze</v>
      </c>
      <c r="R1920" s="1" t="str">
        <f>_xlfn.XLOOKUP(C1920,'Customer_Dim'!$A$2:$A$501,'Customer_Dim'!$D$2:$D$501)</f>
        <v>Male</v>
      </c>
      <c r="S1920" s="1" t="str">
        <f>_xlfn.XLOOKUP(C1920,'Customer_Dim'!$A$2:$A$501,'Customer_Dim'!$L$2:$L$501)</f>
        <v>Middle Age</v>
      </c>
      <c r="T1920" s="1" t="str">
        <f>_xlfn.XLOOKUP(E1920,Store_Dim!$A$2:$A$21,Store_Dim!$C$2:$C$21)</f>
        <v>North</v>
      </c>
      <c r="U1920" s="1" t="str">
        <f>_xlfn.XLOOKUP(E1920,Store_Dim!$A$2:$A$21,Store_Dim!$E$2:$E$21)</f>
        <v>Flagship</v>
      </c>
      <c r="V1920" s="21">
        <f>Table8[[#This Row],[Cost]]*Table8[[#This Row],[Quantity]]</f>
        <v>680.78</v>
      </c>
      <c r="W1920" s="21">
        <f>Table8[[#This Row],[Total_Amount]]-Table8[[#This Row],[Total Cost]]</f>
        <v>-633.15879999999993</v>
      </c>
    </row>
    <row r="1921" spans="1:23" hidden="1" x14ac:dyDescent="0.25">
      <c r="A1921" t="s">
        <v>2298</v>
      </c>
      <c r="B1921" s="3">
        <v>45518</v>
      </c>
      <c r="C1921" t="s">
        <v>1484</v>
      </c>
      <c r="D1921" t="s">
        <v>1848</v>
      </c>
      <c r="E1921" t="s">
        <v>1863</v>
      </c>
      <c r="F1921" s="4">
        <f>IF(ISBLANK(Sales_Fact[[#This Row],[Quantity]]),MEDIAN(Sales_Fact[Quantity]),Sales_Fact[[#This Row],[Quantity]])</f>
        <v>3</v>
      </c>
      <c r="G1921" s="1">
        <f>IF(ISBLANK(Sales_Fact[[#This Row],[Unit_Price]]),MEDIAN(Sales_Fact[Unit_Price]),Sales_Fact[[#This Row],[Unit_Price]])</f>
        <v>570.12</v>
      </c>
      <c r="H1921" s="2">
        <f>IF(ISBLANK(Sales_Fact[[#This Row],[Discount]]),MEDIAN(Sales_Fact[Discount]),Sales_Fact[[#This Row],[Discount]])</f>
        <v>0.12</v>
      </c>
      <c r="I1921" t="s">
        <v>1864</v>
      </c>
      <c r="J1921" s="1">
        <f>Sales_Fact[[#This Row],[Quantity2]]*Sales_Fact[[#This Row],[Unit_Price3]]*(1-Sales_Fact[[#This Row],[Discount4]])</f>
        <v>1505.1168</v>
      </c>
      <c r="K1921" s="1">
        <f>Sales_Fact[[#This Row],[Quantity2]]*Sales_Fact[[#This Row],[Unit_Price3]]</f>
        <v>1710.3600000000001</v>
      </c>
      <c r="L1921" s="1">
        <f>Sales_Fact[[#This Row],[Gross Amount]]*Sales_Fact[[#This Row],[Discount4]]</f>
        <v>205.2432</v>
      </c>
      <c r="M1921" s="1" t="str">
        <f>IF(Sales_Fact[[#This Row],[Total_Amount5]]&gt;1000,"High Value","Standard")</f>
        <v>High Value</v>
      </c>
      <c r="N1921" s="1" t="str">
        <f>_xlfn.XLOOKUP(D1921,Product_Dim!$A$2:$A$101,Product_Dim!$B$2:$B$101,"Not Found")</f>
        <v>Stainless Steel Cookware Set</v>
      </c>
      <c r="O1921" s="1" t="str">
        <f>_xlfn.XLOOKUP(D1921,Product_Dim!$A$2:$A$101,Product_Dim!$C$2:$C$101)</f>
        <v>Home</v>
      </c>
      <c r="P1921" s="1">
        <f>_xlfn.XLOOKUP(D1921,Product_Dim!$A$2:$A$101,Product_Dim!$H$2:$H$101)</f>
        <v>201.41</v>
      </c>
      <c r="Q1921" s="1" t="str">
        <f>_xlfn.XLOOKUP(C1921,'Customer_Dim'!$A$2:$A$501,'Customer_Dim'!$I$2:$I$501)</f>
        <v>Bronze</v>
      </c>
      <c r="R1921" s="1" t="str">
        <f>_xlfn.XLOOKUP(C1921,'Customer_Dim'!$A$2:$A$501,'Customer_Dim'!$D$2:$D$501)</f>
        <v>Male</v>
      </c>
      <c r="S1921" s="1" t="str">
        <f>_xlfn.XLOOKUP(C1921,'Customer_Dim'!$A$2:$A$501,'Customer_Dim'!$L$2:$L$501)</f>
        <v>Middle Age</v>
      </c>
      <c r="T1921" s="1" t="str">
        <f>_xlfn.XLOOKUP(E1921,Store_Dim!$A$2:$A$21,Store_Dim!$C$2:$C$21)</f>
        <v>North</v>
      </c>
      <c r="U1921" s="1" t="str">
        <f>_xlfn.XLOOKUP(E1921,Store_Dim!$A$2:$A$21,Store_Dim!$E$2:$E$21)</f>
        <v>Flagship</v>
      </c>
      <c r="V1921" s="1">
        <f>Table8[[#This Row],[Cost]]*Table8[[#This Row],[Quantity]]</f>
        <v>604.23</v>
      </c>
      <c r="W1921" s="1">
        <f>Table8[[#This Row],[Total_Amount]]-Table8[[#This Row],[Total Cost]]</f>
        <v>900.88679999999999</v>
      </c>
    </row>
    <row r="1922" spans="1:23" hidden="1" x14ac:dyDescent="0.25">
      <c r="A1922" t="s">
        <v>2194</v>
      </c>
      <c r="B1922" s="3">
        <v>45796</v>
      </c>
      <c r="C1922" t="s">
        <v>1484</v>
      </c>
      <c r="D1922" t="s">
        <v>1773</v>
      </c>
      <c r="E1922" t="s">
        <v>1883</v>
      </c>
      <c r="F1922" s="4">
        <f>IF(ISBLANK(Sales_Fact[[#This Row],[Quantity]]),MEDIAN(Sales_Fact[Quantity]),Sales_Fact[[#This Row],[Quantity]])</f>
        <v>3</v>
      </c>
      <c r="G1922" s="1">
        <f>IF(ISBLANK(Sales_Fact[[#This Row],[Unit_Price]]),MEDIAN(Sales_Fact[Unit_Price]),Sales_Fact[[#This Row],[Unit_Price]])</f>
        <v>401.87</v>
      </c>
      <c r="H1922" s="2">
        <f>IF(ISBLANK(Sales_Fact[[#This Row],[Discount]]),MEDIAN(Sales_Fact[Discount]),Sales_Fact[[#This Row],[Discount]])</f>
        <v>0.28999999999999998</v>
      </c>
      <c r="I1922" t="s">
        <v>1864</v>
      </c>
      <c r="J1922" s="1">
        <f>Sales_Fact[[#This Row],[Quantity2]]*Sales_Fact[[#This Row],[Unit_Price3]]*(1-Sales_Fact[[#This Row],[Discount4]])</f>
        <v>855.98310000000004</v>
      </c>
      <c r="K1922" s="1">
        <f>Sales_Fact[[#This Row],[Quantity2]]*Sales_Fact[[#This Row],[Unit_Price3]]</f>
        <v>1205.6100000000001</v>
      </c>
      <c r="L1922" s="1">
        <f>Sales_Fact[[#This Row],[Gross Amount]]*Sales_Fact[[#This Row],[Discount4]]</f>
        <v>349.62690000000003</v>
      </c>
      <c r="M1922" s="1" t="str">
        <f>IF(Sales_Fact[[#This Row],[Total_Amount5]]&gt;1000,"High Value","Standard")</f>
        <v>Standard</v>
      </c>
      <c r="N1922" s="1" t="str">
        <f>_xlfn.XLOOKUP(D1922,Product_Dim!$A$2:$A$101,Product_Dim!$B$2:$B$101,"Not Found")</f>
        <v>Bluetooth Car Audio System</v>
      </c>
      <c r="O1922" s="1" t="str">
        <f>_xlfn.XLOOKUP(D1922,Product_Dim!$A$2:$A$101,Product_Dim!$C$2:$C$101)</f>
        <v>Electronics</v>
      </c>
      <c r="P1922" s="1">
        <f>_xlfn.XLOOKUP(D1922,Product_Dim!$A$2:$A$101,Product_Dim!$H$2:$H$101)</f>
        <v>403.71</v>
      </c>
      <c r="Q1922" s="1" t="str">
        <f>_xlfn.XLOOKUP(C1922,'Customer_Dim'!$A$2:$A$501,'Customer_Dim'!$I$2:$I$501)</f>
        <v>Bronze</v>
      </c>
      <c r="R1922" s="1" t="str">
        <f>_xlfn.XLOOKUP(C1922,'Customer_Dim'!$A$2:$A$501,'Customer_Dim'!$D$2:$D$501)</f>
        <v>Male</v>
      </c>
      <c r="S1922" s="1" t="str">
        <f>_xlfn.XLOOKUP(C1922,'Customer_Dim'!$A$2:$A$501,'Customer_Dim'!$L$2:$L$501)</f>
        <v>Middle Age</v>
      </c>
      <c r="T1922" s="1" t="str">
        <f>_xlfn.XLOOKUP(E1922,Store_Dim!$A$2:$A$21,Store_Dim!$C$2:$C$21)</f>
        <v>North</v>
      </c>
      <c r="U1922" s="1" t="str">
        <f>_xlfn.XLOOKUP(E1922,Store_Dim!$A$2:$A$21,Store_Dim!$E$2:$E$21)</f>
        <v>Flagship</v>
      </c>
      <c r="V1922" s="1">
        <f>Table8[[#This Row],[Cost]]*Table8[[#This Row],[Quantity]]</f>
        <v>1211.1299999999999</v>
      </c>
      <c r="W1922" s="1">
        <f>Table8[[#This Row],[Total_Amount]]-Table8[[#This Row],[Total Cost]]</f>
        <v>-355.14689999999985</v>
      </c>
    </row>
    <row r="1923" spans="1:23" hidden="1" x14ac:dyDescent="0.25">
      <c r="A1923" t="s">
        <v>2542</v>
      </c>
      <c r="B1923" s="3">
        <v>45388</v>
      </c>
      <c r="C1923" t="s">
        <v>1484</v>
      </c>
      <c r="D1923" t="s">
        <v>1617</v>
      </c>
      <c r="E1923" t="s">
        <v>1913</v>
      </c>
      <c r="F1923" s="4">
        <f>IF(ISBLANK(Sales_Fact[[#This Row],[Quantity]]),MEDIAN(Sales_Fact[Quantity]),Sales_Fact[[#This Row],[Quantity]])</f>
        <v>4</v>
      </c>
      <c r="G1923" s="1">
        <f>IF(ISBLANK(Sales_Fact[[#This Row],[Unit_Price]]),MEDIAN(Sales_Fact[Unit_Price]),Sales_Fact[[#This Row],[Unit_Price]])</f>
        <v>619.35</v>
      </c>
      <c r="H1923" s="2">
        <f>IF(ISBLANK(Sales_Fact[[#This Row],[Discount]]),MEDIAN(Sales_Fact[Discount]),Sales_Fact[[#This Row],[Discount]])</f>
        <v>0.3</v>
      </c>
      <c r="I1923" t="s">
        <v>1864</v>
      </c>
      <c r="J1923" s="1">
        <f>Sales_Fact[[#This Row],[Quantity2]]*Sales_Fact[[#This Row],[Unit_Price3]]*(1-Sales_Fact[[#This Row],[Discount4]])</f>
        <v>1734.18</v>
      </c>
      <c r="K1923" s="1">
        <f>Sales_Fact[[#This Row],[Quantity2]]*Sales_Fact[[#This Row],[Unit_Price3]]</f>
        <v>2477.4</v>
      </c>
      <c r="L1923" s="1">
        <f>Sales_Fact[[#This Row],[Gross Amount]]*Sales_Fact[[#This Row],[Discount4]]</f>
        <v>743.22</v>
      </c>
      <c r="M1923" s="1" t="str">
        <f>IF(Sales_Fact[[#This Row],[Total_Amount5]]&gt;1000,"High Value","Standard")</f>
        <v>High Value</v>
      </c>
      <c r="N1923" s="1" t="str">
        <f>_xlfn.XLOOKUP(D1923,Product_Dim!$A$2:$A$101,Product_Dim!$B$2:$B$101,"Not Found")</f>
        <v>Carbon Fiber Tennis Racket</v>
      </c>
      <c r="O1923" s="1" t="str">
        <f>_xlfn.XLOOKUP(D1923,Product_Dim!$A$2:$A$101,Product_Dim!$C$2:$C$101)</f>
        <v>Sports</v>
      </c>
      <c r="P1923" s="1">
        <f>_xlfn.XLOOKUP(D1923,Product_Dim!$A$2:$A$101,Product_Dim!$H$2:$H$101)</f>
        <v>484.62</v>
      </c>
      <c r="Q1923" s="1" t="str">
        <f>_xlfn.XLOOKUP(C1923,'Customer_Dim'!$A$2:$A$501,'Customer_Dim'!$I$2:$I$501)</f>
        <v>Bronze</v>
      </c>
      <c r="R1923" s="1" t="str">
        <f>_xlfn.XLOOKUP(C1923,'Customer_Dim'!$A$2:$A$501,'Customer_Dim'!$D$2:$D$501)</f>
        <v>Male</v>
      </c>
      <c r="S1923" s="1" t="str">
        <f>_xlfn.XLOOKUP(C1923,'Customer_Dim'!$A$2:$A$501,'Customer_Dim'!$L$2:$L$501)</f>
        <v>Middle Age</v>
      </c>
      <c r="T1923" s="1" t="str">
        <f>_xlfn.XLOOKUP(E1923,Store_Dim!$A$2:$A$21,Store_Dim!$C$2:$C$21)</f>
        <v>North</v>
      </c>
      <c r="U1923" s="1" t="str">
        <f>_xlfn.XLOOKUP(E1923,Store_Dim!$A$2:$A$21,Store_Dim!$E$2:$E$21)</f>
        <v>Online</v>
      </c>
      <c r="V1923" s="1">
        <f>Table8[[#This Row],[Cost]]*Table8[[#This Row],[Quantity]]</f>
        <v>1938.48</v>
      </c>
      <c r="W1923" s="1">
        <f>Table8[[#This Row],[Total_Amount]]-Table8[[#This Row],[Total Cost]]</f>
        <v>-204.29999999999995</v>
      </c>
    </row>
    <row r="1924" spans="1:23" hidden="1" x14ac:dyDescent="0.25">
      <c r="A1924" t="s">
        <v>3040</v>
      </c>
      <c r="B1924" s="3">
        <v>45924</v>
      </c>
      <c r="C1924" t="s">
        <v>1487</v>
      </c>
      <c r="D1924" t="s">
        <v>1746</v>
      </c>
      <c r="E1924" t="s">
        <v>1860</v>
      </c>
      <c r="F1924" s="4">
        <f>IF(ISBLANK(Sales_Fact[[#This Row],[Quantity]]),MEDIAN(Sales_Fact[Quantity]),Sales_Fact[[#This Row],[Quantity]])</f>
        <v>4</v>
      </c>
      <c r="G1924" s="1">
        <f>IF(ISBLANK(Sales_Fact[[#This Row],[Unit_Price]]),MEDIAN(Sales_Fact[Unit_Price]),Sales_Fact[[#This Row],[Unit_Price]])</f>
        <v>569.36</v>
      </c>
      <c r="H1924" s="2">
        <f>IF(ISBLANK(Sales_Fact[[#This Row],[Discount]]),MEDIAN(Sales_Fact[Discount]),Sales_Fact[[#This Row],[Discount]])</f>
        <v>0.27</v>
      </c>
      <c r="I1924" t="s">
        <v>1864</v>
      </c>
      <c r="J1924" s="1">
        <f>Sales_Fact[[#This Row],[Quantity2]]*Sales_Fact[[#This Row],[Unit_Price3]]*(1-Sales_Fact[[#This Row],[Discount4]])</f>
        <v>1662.5311999999999</v>
      </c>
      <c r="K1924" s="1">
        <f>Sales_Fact[[#This Row],[Quantity2]]*Sales_Fact[[#This Row],[Unit_Price3]]</f>
        <v>2277.44</v>
      </c>
      <c r="L1924" s="1">
        <f>Sales_Fact[[#This Row],[Gross Amount]]*Sales_Fact[[#This Row],[Discount4]]</f>
        <v>614.90880000000004</v>
      </c>
      <c r="M1924" s="1" t="str">
        <f>IF(Sales_Fact[[#This Row],[Total_Amount5]]&gt;1000,"High Value","Standard")</f>
        <v>High Value</v>
      </c>
      <c r="N1924" s="1" t="str">
        <f>_xlfn.XLOOKUP(D1924,Product_Dim!$A$2:$A$101,Product_Dim!$B$2:$B$101,"Not Found")</f>
        <v>Adjustable Dumbbells 20kg</v>
      </c>
      <c r="O1924" s="1" t="str">
        <f>_xlfn.XLOOKUP(D1924,Product_Dim!$A$2:$A$101,Product_Dim!$C$2:$C$101)</f>
        <v>Sports</v>
      </c>
      <c r="P1924" s="1">
        <f>_xlfn.XLOOKUP(D1924,Product_Dim!$A$2:$A$101,Product_Dim!$H$2:$H$101)</f>
        <v>240.63</v>
      </c>
      <c r="Q1924" s="1" t="str">
        <f>_xlfn.XLOOKUP(C1924,'Customer_Dim'!$A$2:$A$501,'Customer_Dim'!$I$2:$I$501)</f>
        <v>Bronze</v>
      </c>
      <c r="R1924" s="1" t="str">
        <f>_xlfn.XLOOKUP(C1924,'Customer_Dim'!$A$2:$A$501,'Customer_Dim'!$D$2:$D$501)</f>
        <v>Male</v>
      </c>
      <c r="S1924" s="1" t="str">
        <f>_xlfn.XLOOKUP(C1924,'Customer_Dim'!$A$2:$A$501,'Customer_Dim'!$L$2:$L$501)</f>
        <v>Middle Age</v>
      </c>
      <c r="T1924" s="1" t="str">
        <f>_xlfn.XLOOKUP(E1924,Store_Dim!$A$2:$A$21,Store_Dim!$C$2:$C$21)</f>
        <v>North</v>
      </c>
      <c r="U1924" s="1" t="str">
        <f>_xlfn.XLOOKUP(E1924,Store_Dim!$A$2:$A$21,Store_Dim!$E$2:$E$21)</f>
        <v>Outlet</v>
      </c>
      <c r="V1924" s="1">
        <f>Table8[[#This Row],[Cost]]*Table8[[#This Row],[Quantity]]</f>
        <v>962.52</v>
      </c>
      <c r="W1924" s="1">
        <f>Table8[[#This Row],[Total_Amount]]-Table8[[#This Row],[Total Cost]]</f>
        <v>700.01119999999992</v>
      </c>
    </row>
    <row r="1925" spans="1:23" hidden="1" x14ac:dyDescent="0.25">
      <c r="A1925" t="s">
        <v>3753</v>
      </c>
      <c r="B1925" s="3">
        <v>45720</v>
      </c>
      <c r="C1925" t="s">
        <v>1487</v>
      </c>
      <c r="D1925" t="s">
        <v>1585</v>
      </c>
      <c r="E1925" t="s">
        <v>1883</v>
      </c>
      <c r="F1925" s="4">
        <f>IF(ISBLANK(Sales_Fact[[#This Row],[Quantity]]),MEDIAN(Sales_Fact[Quantity]),Sales_Fact[[#This Row],[Quantity]])</f>
        <v>2</v>
      </c>
      <c r="G1925" s="1">
        <f>IF(ISBLANK(Sales_Fact[[#This Row],[Unit_Price]]),MEDIAN(Sales_Fact[Unit_Price]),Sales_Fact[[#This Row],[Unit_Price]])</f>
        <v>846.35</v>
      </c>
      <c r="H1925" s="2">
        <f>IF(ISBLANK(Sales_Fact[[#This Row],[Discount]]),MEDIAN(Sales_Fact[Discount]),Sales_Fact[[#This Row],[Discount]])</f>
        <v>0.3</v>
      </c>
      <c r="I1925" t="s">
        <v>1861</v>
      </c>
      <c r="J1925" s="1">
        <f>Sales_Fact[[#This Row],[Quantity2]]*Sales_Fact[[#This Row],[Unit_Price3]]*(1-Sales_Fact[[#This Row],[Discount4]])</f>
        <v>1184.8899999999999</v>
      </c>
      <c r="K1925" s="1">
        <f>Sales_Fact[[#This Row],[Quantity2]]*Sales_Fact[[#This Row],[Unit_Price3]]</f>
        <v>1692.7</v>
      </c>
      <c r="L1925" s="1">
        <f>Sales_Fact[[#This Row],[Gross Amount]]*Sales_Fact[[#This Row],[Discount4]]</f>
        <v>507.81</v>
      </c>
      <c r="M1925" s="1" t="str">
        <f>IF(Sales_Fact[[#This Row],[Total_Amount5]]&gt;1000,"High Value","Standard")</f>
        <v>High Value</v>
      </c>
      <c r="N1925" s="1" t="str">
        <f>_xlfn.XLOOKUP(D1925,Product_Dim!$A$2:$A$101,Product_Dim!$B$2:$B$101,"Not Found")</f>
        <v>HD Smart TV Stick</v>
      </c>
      <c r="O1925" s="1" t="str">
        <f>_xlfn.XLOOKUP(D1925,Product_Dim!$A$2:$A$101,Product_Dim!$C$2:$C$101)</f>
        <v>Electronics</v>
      </c>
      <c r="P1925" s="1">
        <f>_xlfn.XLOOKUP(D1925,Product_Dim!$A$2:$A$101,Product_Dim!$H$2:$H$101)</f>
        <v>449.4</v>
      </c>
      <c r="Q1925" s="1" t="str">
        <f>_xlfn.XLOOKUP(C1925,'Customer_Dim'!$A$2:$A$501,'Customer_Dim'!$I$2:$I$501)</f>
        <v>Bronze</v>
      </c>
      <c r="R1925" s="1" t="str">
        <f>_xlfn.XLOOKUP(C1925,'Customer_Dim'!$A$2:$A$501,'Customer_Dim'!$D$2:$D$501)</f>
        <v>Male</v>
      </c>
      <c r="S1925" s="1" t="str">
        <f>_xlfn.XLOOKUP(C1925,'Customer_Dim'!$A$2:$A$501,'Customer_Dim'!$L$2:$L$501)</f>
        <v>Middle Age</v>
      </c>
      <c r="T1925" s="1" t="str">
        <f>_xlfn.XLOOKUP(E1925,Store_Dim!$A$2:$A$21,Store_Dim!$C$2:$C$21)</f>
        <v>North</v>
      </c>
      <c r="U1925" s="1" t="str">
        <f>_xlfn.XLOOKUP(E1925,Store_Dim!$A$2:$A$21,Store_Dim!$E$2:$E$21)</f>
        <v>Flagship</v>
      </c>
      <c r="V1925" s="1">
        <f>Table8[[#This Row],[Cost]]*Table8[[#This Row],[Quantity]]</f>
        <v>898.8</v>
      </c>
      <c r="W1925" s="1">
        <f>Table8[[#This Row],[Total_Amount]]-Table8[[#This Row],[Total Cost]]</f>
        <v>286.08999999999992</v>
      </c>
    </row>
    <row r="1926" spans="1:23" hidden="1" x14ac:dyDescent="0.25">
      <c r="A1926" t="s">
        <v>2986</v>
      </c>
      <c r="B1926" s="3">
        <v>45869</v>
      </c>
      <c r="C1926" t="s">
        <v>1490</v>
      </c>
      <c r="D1926" t="s">
        <v>1597</v>
      </c>
      <c r="E1926" t="s">
        <v>1888</v>
      </c>
      <c r="F1926" s="4">
        <f>IF(ISBLANK(Sales_Fact[[#This Row],[Quantity]]),MEDIAN(Sales_Fact[Quantity]),Sales_Fact[[#This Row],[Quantity]])</f>
        <v>1</v>
      </c>
      <c r="G1926" s="1">
        <f>IF(ISBLANK(Sales_Fact[[#This Row],[Unit_Price]]),MEDIAN(Sales_Fact[Unit_Price]),Sales_Fact[[#This Row],[Unit_Price]])</f>
        <v>788.45</v>
      </c>
      <c r="H1926" s="2">
        <f>IF(ISBLANK(Sales_Fact[[#This Row],[Discount]]),MEDIAN(Sales_Fact[Discount]),Sales_Fact[[#This Row],[Discount]])</f>
        <v>0.28999999999999998</v>
      </c>
      <c r="I1926" t="s">
        <v>1868</v>
      </c>
      <c r="J1926" s="1">
        <f>Sales_Fact[[#This Row],[Quantity2]]*Sales_Fact[[#This Row],[Unit_Price3]]*(1-Sales_Fact[[#This Row],[Discount4]])</f>
        <v>559.79949999999997</v>
      </c>
      <c r="K1926" s="1">
        <f>Sales_Fact[[#This Row],[Quantity2]]*Sales_Fact[[#This Row],[Unit_Price3]]</f>
        <v>788.45</v>
      </c>
      <c r="L1926" s="1">
        <f>Sales_Fact[[#This Row],[Gross Amount]]*Sales_Fact[[#This Row],[Discount4]]</f>
        <v>228.65049999999999</v>
      </c>
      <c r="M1926" s="1" t="str">
        <f>IF(Sales_Fact[[#This Row],[Total_Amount5]]&gt;1000,"High Value","Standard")</f>
        <v>Standard</v>
      </c>
      <c r="N1926" s="1" t="str">
        <f>_xlfn.XLOOKUP(D1926,Product_Dim!$A$2:$A$101,Product_Dim!$B$2:$B$101,"Not Found")</f>
        <v>4K Home Projector</v>
      </c>
      <c r="O1926" s="1" t="str">
        <f>_xlfn.XLOOKUP(D1926,Product_Dim!$A$2:$A$101,Product_Dim!$C$2:$C$101)</f>
        <v>Electronics</v>
      </c>
      <c r="P1926" s="1">
        <f>_xlfn.XLOOKUP(D1926,Product_Dim!$A$2:$A$101,Product_Dim!$H$2:$H$101)</f>
        <v>465.34</v>
      </c>
      <c r="Q1926" s="1" t="str">
        <f>_xlfn.XLOOKUP(C1926,'Customer_Dim'!$A$2:$A$501,'Customer_Dim'!$I$2:$I$501)</f>
        <v>Gold</v>
      </c>
      <c r="R1926" s="1" t="str">
        <f>_xlfn.XLOOKUP(C1926,'Customer_Dim'!$A$2:$A$501,'Customer_Dim'!$D$2:$D$501)</f>
        <v>Male</v>
      </c>
      <c r="S1926" s="1" t="str">
        <f>_xlfn.XLOOKUP(C1926,'Customer_Dim'!$A$2:$A$501,'Customer_Dim'!$L$2:$L$501)</f>
        <v>Young</v>
      </c>
      <c r="T1926" s="1" t="str">
        <f>_xlfn.XLOOKUP(E1926,Store_Dim!$A$2:$A$21,Store_Dim!$C$2:$C$21)</f>
        <v>North</v>
      </c>
      <c r="U1926" s="1" t="str">
        <f>_xlfn.XLOOKUP(E1926,Store_Dim!$A$2:$A$21,Store_Dim!$E$2:$E$21)</f>
        <v>Flagship</v>
      </c>
      <c r="V1926" s="1">
        <f>Table8[[#This Row],[Cost]]*Table8[[#This Row],[Quantity]]</f>
        <v>465.34</v>
      </c>
      <c r="W1926" s="1">
        <f>Table8[[#This Row],[Total_Amount]]-Table8[[#This Row],[Total Cost]]</f>
        <v>94.459499999999991</v>
      </c>
    </row>
    <row r="1927" spans="1:23" hidden="1" x14ac:dyDescent="0.25">
      <c r="A1927" t="s">
        <v>2192</v>
      </c>
      <c r="B1927" s="3">
        <v>45679</v>
      </c>
      <c r="C1927" t="s">
        <v>1490</v>
      </c>
      <c r="D1927" t="s">
        <v>1737</v>
      </c>
      <c r="E1927" t="s">
        <v>1881</v>
      </c>
      <c r="F1927" s="4">
        <f>IF(ISBLANK(Sales_Fact[[#This Row],[Quantity]]),MEDIAN(Sales_Fact[Quantity]),Sales_Fact[[#This Row],[Quantity]])</f>
        <v>2</v>
      </c>
      <c r="G1927" s="1">
        <f>IF(ISBLANK(Sales_Fact[[#This Row],[Unit_Price]]),MEDIAN(Sales_Fact[Unit_Price]),Sales_Fact[[#This Row],[Unit_Price]])</f>
        <v>338.81</v>
      </c>
      <c r="H1927" s="2">
        <f>IF(ISBLANK(Sales_Fact[[#This Row],[Discount]]),MEDIAN(Sales_Fact[Discount]),Sales_Fact[[#This Row],[Discount]])</f>
        <v>7.0000000000000007E-2</v>
      </c>
      <c r="I1927" t="s">
        <v>1868</v>
      </c>
      <c r="J1927" s="1">
        <f>Sales_Fact[[#This Row],[Quantity2]]*Sales_Fact[[#This Row],[Unit_Price3]]*(1-Sales_Fact[[#This Row],[Discount4]])</f>
        <v>630.1866</v>
      </c>
      <c r="K1927" s="1">
        <f>Sales_Fact[[#This Row],[Quantity2]]*Sales_Fact[[#This Row],[Unit_Price3]]</f>
        <v>677.62</v>
      </c>
      <c r="L1927" s="1">
        <f>Sales_Fact[[#This Row],[Gross Amount]]*Sales_Fact[[#This Row],[Discount4]]</f>
        <v>47.433400000000006</v>
      </c>
      <c r="M1927" s="1" t="str">
        <f>IF(Sales_Fact[[#This Row],[Total_Amount5]]&gt;1000,"High Value","Standard")</f>
        <v>Standard</v>
      </c>
      <c r="N1927" s="1" t="str">
        <f>_xlfn.XLOOKUP(D1927,Product_Dim!$A$2:$A$101,Product_Dim!$B$2:$B$101,"Not Found")</f>
        <v>Laptop Cooling Pad</v>
      </c>
      <c r="O1927" s="1" t="str">
        <f>_xlfn.XLOOKUP(D1927,Product_Dim!$A$2:$A$101,Product_Dim!$C$2:$C$101)</f>
        <v>Electronics</v>
      </c>
      <c r="P1927" s="1">
        <f>_xlfn.XLOOKUP(D1927,Product_Dim!$A$2:$A$101,Product_Dim!$H$2:$H$101)</f>
        <v>86.42</v>
      </c>
      <c r="Q1927" s="1" t="str">
        <f>_xlfn.XLOOKUP(C1927,'Customer_Dim'!$A$2:$A$501,'Customer_Dim'!$I$2:$I$501)</f>
        <v>Gold</v>
      </c>
      <c r="R1927" s="1" t="str">
        <f>_xlfn.XLOOKUP(C1927,'Customer_Dim'!$A$2:$A$501,'Customer_Dim'!$D$2:$D$501)</f>
        <v>Male</v>
      </c>
      <c r="S1927" s="1" t="str">
        <f>_xlfn.XLOOKUP(C1927,'Customer_Dim'!$A$2:$A$501,'Customer_Dim'!$L$2:$L$501)</f>
        <v>Young</v>
      </c>
      <c r="T1927" s="1" t="str">
        <f>_xlfn.XLOOKUP(E1927,Store_Dim!$A$2:$A$21,Store_Dim!$C$2:$C$21)</f>
        <v>South</v>
      </c>
      <c r="U1927" s="1" t="str">
        <f>_xlfn.XLOOKUP(E1927,Store_Dim!$A$2:$A$21,Store_Dim!$E$2:$E$21)</f>
        <v>Outlet</v>
      </c>
      <c r="V1927" s="1">
        <f>Table8[[#This Row],[Cost]]*Table8[[#This Row],[Quantity]]</f>
        <v>172.84</v>
      </c>
      <c r="W1927" s="1">
        <f>Table8[[#This Row],[Total_Amount]]-Table8[[#This Row],[Total Cost]]</f>
        <v>457.34659999999997</v>
      </c>
    </row>
    <row r="1928" spans="1:23" hidden="1" x14ac:dyDescent="0.25">
      <c r="A1928" t="s">
        <v>2498</v>
      </c>
      <c r="B1928" s="3">
        <v>45598</v>
      </c>
      <c r="C1928" t="s">
        <v>1490</v>
      </c>
      <c r="D1928" t="s">
        <v>1815</v>
      </c>
      <c r="E1928" t="s">
        <v>1888</v>
      </c>
      <c r="F1928" s="4">
        <f>IF(ISBLANK(Sales_Fact[[#This Row],[Quantity]]),MEDIAN(Sales_Fact[Quantity]),Sales_Fact[[#This Row],[Quantity]])</f>
        <v>4</v>
      </c>
      <c r="G1928" s="1">
        <f>IF(ISBLANK(Sales_Fact[[#This Row],[Unit_Price]]),MEDIAN(Sales_Fact[Unit_Price]),Sales_Fact[[#This Row],[Unit_Price]])</f>
        <v>94.48</v>
      </c>
      <c r="H1928" s="2">
        <f>IF(ISBLANK(Sales_Fact[[#This Row],[Discount]]),MEDIAN(Sales_Fact[Discount]),Sales_Fact[[#This Row],[Discount]])</f>
        <v>0.06</v>
      </c>
      <c r="I1928" t="s">
        <v>1861</v>
      </c>
      <c r="J1928" s="1">
        <f>Sales_Fact[[#This Row],[Quantity2]]*Sales_Fact[[#This Row],[Unit_Price3]]*(1-Sales_Fact[[#This Row],[Discount4]])</f>
        <v>355.2448</v>
      </c>
      <c r="K1928" s="1">
        <f>Sales_Fact[[#This Row],[Quantity2]]*Sales_Fact[[#This Row],[Unit_Price3]]</f>
        <v>377.92</v>
      </c>
      <c r="L1928" s="1">
        <f>Sales_Fact[[#This Row],[Gross Amount]]*Sales_Fact[[#This Row],[Discount4]]</f>
        <v>22.6752</v>
      </c>
      <c r="M1928" s="1" t="str">
        <f>IF(Sales_Fact[[#This Row],[Total_Amount5]]&gt;1000,"High Value","Standard")</f>
        <v>Standard</v>
      </c>
      <c r="N1928" s="1" t="str">
        <f>_xlfn.XLOOKUP(D1928,Product_Dim!$A$2:$A$101,Product_Dim!$B$2:$B$101,"Not Found")</f>
        <v>Sports Wrist Sweatbands</v>
      </c>
      <c r="O1928" s="1" t="str">
        <f>_xlfn.XLOOKUP(D1928,Product_Dim!$A$2:$A$101,Product_Dim!$C$2:$C$101)</f>
        <v>Sports</v>
      </c>
      <c r="P1928" s="1">
        <f>_xlfn.XLOOKUP(D1928,Product_Dim!$A$2:$A$101,Product_Dim!$H$2:$H$101)</f>
        <v>131.24</v>
      </c>
      <c r="Q1928" s="1" t="str">
        <f>_xlfn.XLOOKUP(C1928,'Customer_Dim'!$A$2:$A$501,'Customer_Dim'!$I$2:$I$501)</f>
        <v>Gold</v>
      </c>
      <c r="R1928" s="1" t="str">
        <f>_xlfn.XLOOKUP(C1928,'Customer_Dim'!$A$2:$A$501,'Customer_Dim'!$D$2:$D$501)</f>
        <v>Male</v>
      </c>
      <c r="S1928" s="1" t="str">
        <f>_xlfn.XLOOKUP(C1928,'Customer_Dim'!$A$2:$A$501,'Customer_Dim'!$L$2:$L$501)</f>
        <v>Young</v>
      </c>
      <c r="T1928" s="1" t="str">
        <f>_xlfn.XLOOKUP(E1928,Store_Dim!$A$2:$A$21,Store_Dim!$C$2:$C$21)</f>
        <v>North</v>
      </c>
      <c r="U1928" s="1" t="str">
        <f>_xlfn.XLOOKUP(E1928,Store_Dim!$A$2:$A$21,Store_Dim!$E$2:$E$21)</f>
        <v>Flagship</v>
      </c>
      <c r="V1928" s="1">
        <f>Table8[[#This Row],[Cost]]*Table8[[#This Row],[Quantity]]</f>
        <v>524.96</v>
      </c>
      <c r="W1928" s="1">
        <f>Table8[[#This Row],[Total_Amount]]-Table8[[#This Row],[Total Cost]]</f>
        <v>-169.71520000000004</v>
      </c>
    </row>
    <row r="1929" spans="1:23" hidden="1" x14ac:dyDescent="0.25">
      <c r="A1929" t="s">
        <v>2592</v>
      </c>
      <c r="B1929" s="3">
        <v>45386</v>
      </c>
      <c r="C1929" t="s">
        <v>1493</v>
      </c>
      <c r="D1929" t="s">
        <v>1755</v>
      </c>
      <c r="E1929" t="s">
        <v>1909</v>
      </c>
      <c r="F1929" s="4">
        <f>IF(ISBLANK(Sales_Fact[[#This Row],[Quantity]]),MEDIAN(Sales_Fact[Quantity]),Sales_Fact[[#This Row],[Quantity]])</f>
        <v>3</v>
      </c>
      <c r="G1929" s="1">
        <f>IF(ISBLANK(Sales_Fact[[#This Row],[Unit_Price]]),MEDIAN(Sales_Fact[Unit_Price]),Sales_Fact[[#This Row],[Unit_Price]])</f>
        <v>941.85</v>
      </c>
      <c r="H1929" s="2">
        <f>IF(ISBLANK(Sales_Fact[[#This Row],[Discount]]),MEDIAN(Sales_Fact[Discount]),Sales_Fact[[#This Row],[Discount]])</f>
        <v>0.16</v>
      </c>
      <c r="I1929" t="s">
        <v>1864</v>
      </c>
      <c r="J1929" s="1">
        <f>Sales_Fact[[#This Row],[Quantity2]]*Sales_Fact[[#This Row],[Unit_Price3]]*(1-Sales_Fact[[#This Row],[Discount4]])</f>
        <v>2373.462</v>
      </c>
      <c r="K1929" s="1">
        <f>Sales_Fact[[#This Row],[Quantity2]]*Sales_Fact[[#This Row],[Unit_Price3]]</f>
        <v>2825.55</v>
      </c>
      <c r="L1929" s="1">
        <f>Sales_Fact[[#This Row],[Gross Amount]]*Sales_Fact[[#This Row],[Discount4]]</f>
        <v>452.08800000000002</v>
      </c>
      <c r="M1929" s="1" t="str">
        <f>IF(Sales_Fact[[#This Row],[Total_Amount5]]&gt;1000,"High Value","Standard")</f>
        <v>High Value</v>
      </c>
      <c r="N1929" s="1" t="str">
        <f>_xlfn.XLOOKUP(D1929,Product_Dim!$A$2:$A$101,Product_Dim!$B$2:$B$101,"Not Found")</f>
        <v>Wooden Nightstand</v>
      </c>
      <c r="O1929" s="1" t="str">
        <f>_xlfn.XLOOKUP(D1929,Product_Dim!$A$2:$A$101,Product_Dim!$C$2:$C$101)</f>
        <v>Home</v>
      </c>
      <c r="P1929" s="1">
        <f>_xlfn.XLOOKUP(D1929,Product_Dim!$A$2:$A$101,Product_Dim!$H$2:$H$101)</f>
        <v>243.7</v>
      </c>
      <c r="Q1929" s="1" t="str">
        <f>_xlfn.XLOOKUP(C1929,'Customer_Dim'!$A$2:$A$501,'Customer_Dim'!$I$2:$I$501)</f>
        <v>Platinum</v>
      </c>
      <c r="R1929" s="1" t="str">
        <f>_xlfn.XLOOKUP(C1929,'Customer_Dim'!$A$2:$A$501,'Customer_Dim'!$D$2:$D$501)</f>
        <v>Male</v>
      </c>
      <c r="S1929" s="1" t="str">
        <f>_xlfn.XLOOKUP(C1929,'Customer_Dim'!$A$2:$A$501,'Customer_Dim'!$L$2:$L$501)</f>
        <v>Young</v>
      </c>
      <c r="T1929" s="1" t="str">
        <f>_xlfn.XLOOKUP(E1929,Store_Dim!$A$2:$A$21,Store_Dim!$C$2:$C$21)</f>
        <v>South</v>
      </c>
      <c r="U1929" s="1" t="str">
        <f>_xlfn.XLOOKUP(E1929,Store_Dim!$A$2:$A$21,Store_Dim!$E$2:$E$21)</f>
        <v>Outlet</v>
      </c>
      <c r="V1929" s="1">
        <f>Table8[[#This Row],[Cost]]*Table8[[#This Row],[Quantity]]</f>
        <v>731.09999999999991</v>
      </c>
      <c r="W1929" s="1">
        <f>Table8[[#This Row],[Total_Amount]]-Table8[[#This Row],[Total Cost]]</f>
        <v>1642.3620000000001</v>
      </c>
    </row>
    <row r="1930" spans="1:23" hidden="1" x14ac:dyDescent="0.25">
      <c r="A1930" t="s">
        <v>3632</v>
      </c>
      <c r="B1930" s="3">
        <v>45244</v>
      </c>
      <c r="C1930" t="s">
        <v>1493</v>
      </c>
      <c r="D1930" t="s">
        <v>1689</v>
      </c>
      <c r="E1930" t="s">
        <v>1881</v>
      </c>
      <c r="F1930" s="4">
        <f>IF(ISBLANK(Sales_Fact[[#This Row],[Quantity]]),MEDIAN(Sales_Fact[Quantity]),Sales_Fact[[#This Row],[Quantity]])</f>
        <v>2</v>
      </c>
      <c r="G1930" s="1">
        <f>IF(ISBLANK(Sales_Fact[[#This Row],[Unit_Price]]),MEDIAN(Sales_Fact[Unit_Price]),Sales_Fact[[#This Row],[Unit_Price]])</f>
        <v>336.97</v>
      </c>
      <c r="H1930" s="2">
        <f>IF(ISBLANK(Sales_Fact[[#This Row],[Discount]]),MEDIAN(Sales_Fact[Discount]),Sales_Fact[[#This Row],[Discount]])</f>
        <v>0.14000000000000001</v>
      </c>
      <c r="I1930" t="s">
        <v>1861</v>
      </c>
      <c r="J1930" s="1">
        <f>Sales_Fact[[#This Row],[Quantity2]]*Sales_Fact[[#This Row],[Unit_Price3]]*(1-Sales_Fact[[#This Row],[Discount4]])</f>
        <v>579.58840000000009</v>
      </c>
      <c r="K1930" s="1">
        <f>Sales_Fact[[#This Row],[Quantity2]]*Sales_Fact[[#This Row],[Unit_Price3]]</f>
        <v>673.94</v>
      </c>
      <c r="L1930" s="1">
        <f>Sales_Fact[[#This Row],[Gross Amount]]*Sales_Fact[[#This Row],[Discount4]]</f>
        <v>94.351600000000019</v>
      </c>
      <c r="M1930" s="1" t="str">
        <f>IF(Sales_Fact[[#This Row],[Total_Amount5]]&gt;1000,"High Value","Standard")</f>
        <v>Standard</v>
      </c>
      <c r="N1930" s="1" t="str">
        <f>_xlfn.XLOOKUP(D1930,Product_Dim!$A$2:$A$101,Product_Dim!$B$2:$B$101,"Not Found")</f>
        <v>Men's Winter Jacket</v>
      </c>
      <c r="O1930" s="1" t="str">
        <f>_xlfn.XLOOKUP(D1930,Product_Dim!$A$2:$A$101,Product_Dim!$C$2:$C$101)</f>
        <v>Clothing</v>
      </c>
      <c r="P1930" s="1">
        <f>_xlfn.XLOOKUP(D1930,Product_Dim!$A$2:$A$101,Product_Dim!$H$2:$H$101)</f>
        <v>167.34</v>
      </c>
      <c r="Q1930" s="1" t="str">
        <f>_xlfn.XLOOKUP(C1930,'Customer_Dim'!$A$2:$A$501,'Customer_Dim'!$I$2:$I$501)</f>
        <v>Platinum</v>
      </c>
      <c r="R1930" s="1" t="str">
        <f>_xlfn.XLOOKUP(C1930,'Customer_Dim'!$A$2:$A$501,'Customer_Dim'!$D$2:$D$501)</f>
        <v>Male</v>
      </c>
      <c r="S1930" s="1" t="str">
        <f>_xlfn.XLOOKUP(C1930,'Customer_Dim'!$A$2:$A$501,'Customer_Dim'!$L$2:$L$501)</f>
        <v>Young</v>
      </c>
      <c r="T1930" s="1" t="str">
        <f>_xlfn.XLOOKUP(E1930,Store_Dim!$A$2:$A$21,Store_Dim!$C$2:$C$21)</f>
        <v>South</v>
      </c>
      <c r="U1930" s="1" t="str">
        <f>_xlfn.XLOOKUP(E1930,Store_Dim!$A$2:$A$21,Store_Dim!$E$2:$E$21)</f>
        <v>Outlet</v>
      </c>
      <c r="V1930" s="1">
        <f>Table8[[#This Row],[Cost]]*Table8[[#This Row],[Quantity]]</f>
        <v>334.68</v>
      </c>
      <c r="W1930" s="1">
        <f>Table8[[#This Row],[Total_Amount]]-Table8[[#This Row],[Total Cost]]</f>
        <v>244.90840000000009</v>
      </c>
    </row>
    <row r="1931" spans="1:23" hidden="1" x14ac:dyDescent="0.25">
      <c r="A1931" t="s">
        <v>3746</v>
      </c>
      <c r="B1931" s="3">
        <v>45428</v>
      </c>
      <c r="C1931" t="s">
        <v>1493</v>
      </c>
      <c r="D1931" t="s">
        <v>1629</v>
      </c>
      <c r="E1931" t="s">
        <v>1870</v>
      </c>
      <c r="F1931" s="4">
        <f>IF(ISBLANK(Sales_Fact[[#This Row],[Quantity]]),MEDIAN(Sales_Fact[Quantity]),Sales_Fact[[#This Row],[Quantity]])</f>
        <v>2</v>
      </c>
      <c r="G1931" s="1">
        <f>IF(ISBLANK(Sales_Fact[[#This Row],[Unit_Price]]),MEDIAN(Sales_Fact[Unit_Price]),Sales_Fact[[#This Row],[Unit_Price]])</f>
        <v>344.16</v>
      </c>
      <c r="H1931" s="2">
        <f>IF(ISBLANK(Sales_Fact[[#This Row],[Discount]]),MEDIAN(Sales_Fact[Discount]),Sales_Fact[[#This Row],[Discount]])</f>
        <v>0.09</v>
      </c>
      <c r="I1931" t="s">
        <v>1868</v>
      </c>
      <c r="J1931" s="1">
        <f>Sales_Fact[[#This Row],[Quantity2]]*Sales_Fact[[#This Row],[Unit_Price3]]*(1-Sales_Fact[[#This Row],[Discount4]])</f>
        <v>626.37120000000004</v>
      </c>
      <c r="K1931" s="1">
        <f>Sales_Fact[[#This Row],[Quantity2]]*Sales_Fact[[#This Row],[Unit_Price3]]</f>
        <v>688.32</v>
      </c>
      <c r="L1931" s="1">
        <f>Sales_Fact[[#This Row],[Gross Amount]]*Sales_Fact[[#This Row],[Discount4]]</f>
        <v>61.948800000000006</v>
      </c>
      <c r="M1931" s="1" t="str">
        <f>IF(Sales_Fact[[#This Row],[Total_Amount5]]&gt;1000,"High Value","Standard")</f>
        <v>Standard</v>
      </c>
      <c r="N1931" s="1" t="str">
        <f>_xlfn.XLOOKUP(D1931,Product_Dim!$A$2:$A$101,Product_Dim!$B$2:$B$101,"Not Found")</f>
        <v>Wireless Bluetooth Speaker</v>
      </c>
      <c r="O1931" s="1" t="str">
        <f>_xlfn.XLOOKUP(D1931,Product_Dim!$A$2:$A$101,Product_Dim!$C$2:$C$101)</f>
        <v>Electronics</v>
      </c>
      <c r="P1931" s="1">
        <f>_xlfn.XLOOKUP(D1931,Product_Dim!$A$2:$A$101,Product_Dim!$H$2:$H$101)</f>
        <v>322.41000000000003</v>
      </c>
      <c r="Q1931" s="1" t="str">
        <f>_xlfn.XLOOKUP(C1931,'Customer_Dim'!$A$2:$A$501,'Customer_Dim'!$I$2:$I$501)</f>
        <v>Platinum</v>
      </c>
      <c r="R1931" s="1" t="str">
        <f>_xlfn.XLOOKUP(C1931,'Customer_Dim'!$A$2:$A$501,'Customer_Dim'!$D$2:$D$501)</f>
        <v>Male</v>
      </c>
      <c r="S1931" s="1" t="str">
        <f>_xlfn.XLOOKUP(C1931,'Customer_Dim'!$A$2:$A$501,'Customer_Dim'!$L$2:$L$501)</f>
        <v>Young</v>
      </c>
      <c r="T1931" s="1" t="str">
        <f>_xlfn.XLOOKUP(E1931,Store_Dim!$A$2:$A$21,Store_Dim!$C$2:$C$21)</f>
        <v>North</v>
      </c>
      <c r="U1931" s="1" t="str">
        <f>_xlfn.XLOOKUP(E1931,Store_Dim!$A$2:$A$21,Store_Dim!$E$2:$E$21)</f>
        <v>Outlet</v>
      </c>
      <c r="V1931" s="1">
        <f>Table8[[#This Row],[Cost]]*Table8[[#This Row],[Quantity]]</f>
        <v>644.82000000000005</v>
      </c>
      <c r="W1931" s="1">
        <f>Table8[[#This Row],[Total_Amount]]-Table8[[#This Row],[Total Cost]]</f>
        <v>-18.448800000000006</v>
      </c>
    </row>
    <row r="1932" spans="1:23" hidden="1" x14ac:dyDescent="0.25">
      <c r="A1932" t="s">
        <v>3015</v>
      </c>
      <c r="B1932" s="3">
        <v>45817</v>
      </c>
      <c r="C1932" t="s">
        <v>1496</v>
      </c>
      <c r="D1932" t="s">
        <v>1641</v>
      </c>
      <c r="E1932" t="s">
        <v>1901</v>
      </c>
      <c r="F1932" s="4">
        <f>IF(ISBLANK(Sales_Fact[[#This Row],[Quantity]]),MEDIAN(Sales_Fact[Quantity]),Sales_Fact[[#This Row],[Quantity]])</f>
        <v>1</v>
      </c>
      <c r="G1932" s="1">
        <f>IF(ISBLANK(Sales_Fact[[#This Row],[Unit_Price]]),MEDIAN(Sales_Fact[Unit_Price]),Sales_Fact[[#This Row],[Unit_Price]])</f>
        <v>841.53</v>
      </c>
      <c r="H1932" s="2">
        <f>IF(ISBLANK(Sales_Fact[[#This Row],[Discount]]),MEDIAN(Sales_Fact[Discount]),Sales_Fact[[#This Row],[Discount]])</f>
        <v>0.15</v>
      </c>
      <c r="I1932" t="s">
        <v>1864</v>
      </c>
      <c r="J1932" s="1">
        <f>Sales_Fact[[#This Row],[Quantity2]]*Sales_Fact[[#This Row],[Unit_Price3]]*(1-Sales_Fact[[#This Row],[Discount4]])</f>
        <v>715.30049999999994</v>
      </c>
      <c r="K1932" s="1">
        <f>Sales_Fact[[#This Row],[Quantity2]]*Sales_Fact[[#This Row],[Unit_Price3]]</f>
        <v>841.53</v>
      </c>
      <c r="L1932" s="1">
        <f>Sales_Fact[[#This Row],[Gross Amount]]*Sales_Fact[[#This Row],[Discount4]]</f>
        <v>126.22949999999999</v>
      </c>
      <c r="M1932" s="1" t="str">
        <f>IF(Sales_Fact[[#This Row],[Total_Amount5]]&gt;1000,"High Value","Standard")</f>
        <v>Standard</v>
      </c>
      <c r="N1932" s="1" t="str">
        <f>_xlfn.XLOOKUP(D1932,Product_Dim!$A$2:$A$101,Product_Dim!$B$2:$B$101,"Not Found")</f>
        <v>Stainless Steel Cutlery Set</v>
      </c>
      <c r="O1932" s="1" t="str">
        <f>_xlfn.XLOOKUP(D1932,Product_Dim!$A$2:$A$101,Product_Dim!$C$2:$C$101)</f>
        <v>Home</v>
      </c>
      <c r="P1932" s="1">
        <f>_xlfn.XLOOKUP(D1932,Product_Dim!$A$2:$A$101,Product_Dim!$H$2:$H$101)</f>
        <v>19.52</v>
      </c>
      <c r="Q1932" s="1" t="str">
        <f>_xlfn.XLOOKUP(C1932,'Customer_Dim'!$A$2:$A$501,'Customer_Dim'!$I$2:$I$501)</f>
        <v>Gold</v>
      </c>
      <c r="R1932" s="1" t="str">
        <f>_xlfn.XLOOKUP(C1932,'Customer_Dim'!$A$2:$A$501,'Customer_Dim'!$D$2:$D$501)</f>
        <v>Male</v>
      </c>
      <c r="S1932" s="1" t="str">
        <f>_xlfn.XLOOKUP(C1932,'Customer_Dim'!$A$2:$A$501,'Customer_Dim'!$L$2:$L$501)</f>
        <v>Middle Age</v>
      </c>
      <c r="T1932" s="1" t="str">
        <f>_xlfn.XLOOKUP(E1932,Store_Dim!$A$2:$A$21,Store_Dim!$C$2:$C$21)</f>
        <v>East</v>
      </c>
      <c r="U1932" s="1" t="str">
        <f>_xlfn.XLOOKUP(E1932,Store_Dim!$A$2:$A$21,Store_Dim!$E$2:$E$21)</f>
        <v>Online</v>
      </c>
      <c r="V1932" s="1">
        <f>Table8[[#This Row],[Cost]]*Table8[[#This Row],[Quantity]]</f>
        <v>19.52</v>
      </c>
      <c r="W1932" s="1">
        <f>Table8[[#This Row],[Total_Amount]]-Table8[[#This Row],[Total Cost]]</f>
        <v>695.78049999999996</v>
      </c>
    </row>
    <row r="1933" spans="1:23" x14ac:dyDescent="0.25">
      <c r="A1933" t="s">
        <v>1951</v>
      </c>
      <c r="B1933" s="3">
        <v>45255</v>
      </c>
      <c r="C1933" t="s">
        <v>1496</v>
      </c>
      <c r="D1933" t="s">
        <v>1588</v>
      </c>
      <c r="E1933" t="s">
        <v>1909</v>
      </c>
      <c r="F1933" s="4">
        <f>IF(ISBLANK(Sales_Fact[[#This Row],[Quantity]]),MEDIAN(Sales_Fact[Quantity]),Sales_Fact[[#This Row],[Quantity]])</f>
        <v>3</v>
      </c>
      <c r="G1933" s="21">
        <f>IF(ISBLANK(Sales_Fact[[#This Row],[Unit_Price]]),MEDIAN(Sales_Fact[Unit_Price]),Sales_Fact[[#This Row],[Unit_Price]])</f>
        <v>63.36</v>
      </c>
      <c r="H1933" s="2">
        <f>IF(ISBLANK(Sales_Fact[[#This Row],[Discount]]),MEDIAN(Sales_Fact[Discount]),Sales_Fact[[#This Row],[Discount]])</f>
        <v>0.28999999999999998</v>
      </c>
      <c r="I1933" t="s">
        <v>1864</v>
      </c>
      <c r="J1933" s="21">
        <f>Sales_Fact[[#This Row],[Quantity2]]*Sales_Fact[[#This Row],[Unit_Price3]]*(1-Sales_Fact[[#This Row],[Discount4]])</f>
        <v>134.95679999999999</v>
      </c>
      <c r="K1933" s="21">
        <f>Sales_Fact[[#This Row],[Quantity2]]*Sales_Fact[[#This Row],[Unit_Price3]]</f>
        <v>190.07999999999998</v>
      </c>
      <c r="L1933" s="21">
        <f>Sales_Fact[[#This Row],[Gross Amount]]*Sales_Fact[[#This Row],[Discount4]]</f>
        <v>55.12319999999999</v>
      </c>
      <c r="M1933" s="1" t="str">
        <f>IF(Sales_Fact[[#This Row],[Total_Amount5]]&gt;1000,"High Value","Standard")</f>
        <v>Standard</v>
      </c>
      <c r="N1933" s="1" t="str">
        <f>_xlfn.XLOOKUP(D1933,Product_Dim!$A$2:$A$101,Product_Dim!$B$2:$B$101,"Not Found")</f>
        <v>Hair Strengthening Shampoo</v>
      </c>
      <c r="O1933" s="1" t="str">
        <f>_xlfn.XLOOKUP(D1933,Product_Dim!$A$2:$A$101,Product_Dim!$C$2:$C$101)</f>
        <v>Beauty</v>
      </c>
      <c r="P1933" s="1">
        <f>_xlfn.XLOOKUP(D1933,Product_Dim!$A$2:$A$101,Product_Dim!$H$2:$H$101)</f>
        <v>115.82</v>
      </c>
      <c r="Q1933" s="1" t="str">
        <f>_xlfn.XLOOKUP(C1933,'Customer_Dim'!$A$2:$A$501,'Customer_Dim'!$I$2:$I$501)</f>
        <v>Gold</v>
      </c>
      <c r="R1933" s="1" t="str">
        <f>_xlfn.XLOOKUP(C1933,'Customer_Dim'!$A$2:$A$501,'Customer_Dim'!$D$2:$D$501)</f>
        <v>Male</v>
      </c>
      <c r="S1933" s="1" t="str">
        <f>_xlfn.XLOOKUP(C1933,'Customer_Dim'!$A$2:$A$501,'Customer_Dim'!$L$2:$L$501)</f>
        <v>Middle Age</v>
      </c>
      <c r="T1933" s="1" t="str">
        <f>_xlfn.XLOOKUP(E1933,Store_Dim!$A$2:$A$21,Store_Dim!$C$2:$C$21)</f>
        <v>South</v>
      </c>
      <c r="U1933" s="1" t="str">
        <f>_xlfn.XLOOKUP(E1933,Store_Dim!$A$2:$A$21,Store_Dim!$E$2:$E$21)</f>
        <v>Outlet</v>
      </c>
      <c r="V1933" s="21">
        <f>Table8[[#This Row],[Cost]]*Table8[[#This Row],[Quantity]]</f>
        <v>347.46</v>
      </c>
      <c r="W1933" s="21">
        <f>Table8[[#This Row],[Total_Amount]]-Table8[[#This Row],[Total Cost]]</f>
        <v>-212.50319999999999</v>
      </c>
    </row>
    <row r="1934" spans="1:23" hidden="1" x14ac:dyDescent="0.25">
      <c r="A1934" t="s">
        <v>3858</v>
      </c>
      <c r="B1934" s="3">
        <v>45563</v>
      </c>
      <c r="C1934" t="s">
        <v>1496</v>
      </c>
      <c r="D1934" t="s">
        <v>1809</v>
      </c>
      <c r="E1934" t="s">
        <v>1931</v>
      </c>
      <c r="F1934" s="4">
        <f>IF(ISBLANK(Sales_Fact[[#This Row],[Quantity]]),MEDIAN(Sales_Fact[Quantity]),Sales_Fact[[#This Row],[Quantity]])</f>
        <v>2</v>
      </c>
      <c r="G1934" s="1">
        <f>IF(ISBLANK(Sales_Fact[[#This Row],[Unit_Price]]),MEDIAN(Sales_Fact[Unit_Price]),Sales_Fact[[#This Row],[Unit_Price]])</f>
        <v>552.49</v>
      </c>
      <c r="H1934" s="2">
        <f>IF(ISBLANK(Sales_Fact[[#This Row],[Discount]]),MEDIAN(Sales_Fact[Discount]),Sales_Fact[[#This Row],[Discount]])</f>
        <v>0.1</v>
      </c>
      <c r="I1934" t="s">
        <v>1861</v>
      </c>
      <c r="J1934" s="1">
        <f>Sales_Fact[[#This Row],[Quantity2]]*Sales_Fact[[#This Row],[Unit_Price3]]*(1-Sales_Fact[[#This Row],[Discount4]])</f>
        <v>994.48200000000008</v>
      </c>
      <c r="K1934" s="1">
        <f>Sales_Fact[[#This Row],[Quantity2]]*Sales_Fact[[#This Row],[Unit_Price3]]</f>
        <v>1104.98</v>
      </c>
      <c r="L1934" s="1">
        <f>Sales_Fact[[#This Row],[Gross Amount]]*Sales_Fact[[#This Row],[Discount4]]</f>
        <v>110.498</v>
      </c>
      <c r="M1934" s="1" t="str">
        <f>IF(Sales_Fact[[#This Row],[Total_Amount5]]&gt;1000,"High Value","Standard")</f>
        <v>Standard</v>
      </c>
      <c r="N1934" s="1" t="str">
        <f>_xlfn.XLOOKUP(D1934,Product_Dim!$A$2:$A$101,Product_Dim!$B$2:$B$101,"Not Found")</f>
        <v>Kitchen Cutting Board</v>
      </c>
      <c r="O1934" s="1" t="str">
        <f>_xlfn.XLOOKUP(D1934,Product_Dim!$A$2:$A$101,Product_Dim!$C$2:$C$101)</f>
        <v>Home</v>
      </c>
      <c r="P1934" s="1">
        <f>_xlfn.XLOOKUP(D1934,Product_Dim!$A$2:$A$101,Product_Dim!$H$2:$H$101)</f>
        <v>176.07</v>
      </c>
      <c r="Q1934" s="1" t="str">
        <f>_xlfn.XLOOKUP(C1934,'Customer_Dim'!$A$2:$A$501,'Customer_Dim'!$I$2:$I$501)</f>
        <v>Gold</v>
      </c>
      <c r="R1934" s="1" t="str">
        <f>_xlfn.XLOOKUP(C1934,'Customer_Dim'!$A$2:$A$501,'Customer_Dim'!$D$2:$D$501)</f>
        <v>Male</v>
      </c>
      <c r="S1934" s="1" t="str">
        <f>_xlfn.XLOOKUP(C1934,'Customer_Dim'!$A$2:$A$501,'Customer_Dim'!$L$2:$L$501)</f>
        <v>Middle Age</v>
      </c>
      <c r="T1934" s="1" t="str">
        <f>_xlfn.XLOOKUP(E1934,Store_Dim!$A$2:$A$21,Store_Dim!$C$2:$C$21)</f>
        <v>South</v>
      </c>
      <c r="U1934" s="1" t="str">
        <f>_xlfn.XLOOKUP(E1934,Store_Dim!$A$2:$A$21,Store_Dim!$E$2:$E$21)</f>
        <v>Online</v>
      </c>
      <c r="V1934" s="1">
        <f>Table8[[#This Row],[Cost]]*Table8[[#This Row],[Quantity]]</f>
        <v>352.14</v>
      </c>
      <c r="W1934" s="1">
        <f>Table8[[#This Row],[Total_Amount]]-Table8[[#This Row],[Total Cost]]</f>
        <v>642.3420000000001</v>
      </c>
    </row>
    <row r="1935" spans="1:23" hidden="1" x14ac:dyDescent="0.25">
      <c r="A1935" t="s">
        <v>2874</v>
      </c>
      <c r="B1935" s="3">
        <v>45429</v>
      </c>
      <c r="C1935" t="s">
        <v>1496</v>
      </c>
      <c r="D1935" t="s">
        <v>1704</v>
      </c>
      <c r="E1935" t="s">
        <v>1931</v>
      </c>
      <c r="F1935" s="4">
        <f>IF(ISBLANK(Sales_Fact[[#This Row],[Quantity]]),MEDIAN(Sales_Fact[Quantity]),Sales_Fact[[#This Row],[Quantity]])</f>
        <v>3</v>
      </c>
      <c r="G1935" s="1">
        <f>IF(ISBLANK(Sales_Fact[[#This Row],[Unit_Price]]),MEDIAN(Sales_Fact[Unit_Price]),Sales_Fact[[#This Row],[Unit_Price]])</f>
        <v>447.38</v>
      </c>
      <c r="H1935" s="2">
        <f>IF(ISBLANK(Sales_Fact[[#This Row],[Discount]]),MEDIAN(Sales_Fact[Discount]),Sales_Fact[[#This Row],[Discount]])</f>
        <v>0.03</v>
      </c>
      <c r="I1935" t="s">
        <v>1864</v>
      </c>
      <c r="J1935" s="1">
        <f>Sales_Fact[[#This Row],[Quantity2]]*Sales_Fact[[#This Row],[Unit_Price3]]*(1-Sales_Fact[[#This Row],[Discount4]])</f>
        <v>1301.8757999999998</v>
      </c>
      <c r="K1935" s="1">
        <f>Sales_Fact[[#This Row],[Quantity2]]*Sales_Fact[[#This Row],[Unit_Price3]]</f>
        <v>1342.1399999999999</v>
      </c>
      <c r="L1935" s="1">
        <f>Sales_Fact[[#This Row],[Gross Amount]]*Sales_Fact[[#This Row],[Discount4]]</f>
        <v>40.264199999999995</v>
      </c>
      <c r="M1935" s="1" t="str">
        <f>IF(Sales_Fact[[#This Row],[Total_Amount5]]&gt;1000,"High Value","Standard")</f>
        <v>High Value</v>
      </c>
      <c r="N1935" s="1" t="str">
        <f>_xlfn.XLOOKUP(D1935,Product_Dim!$A$2:$A$101,Product_Dim!$B$2:$B$101,"Not Found")</f>
        <v>HDMI Cable – 2m</v>
      </c>
      <c r="O1935" s="1" t="str">
        <f>_xlfn.XLOOKUP(D1935,Product_Dim!$A$2:$A$101,Product_Dim!$C$2:$C$101)</f>
        <v>Electronics</v>
      </c>
      <c r="P1935" s="1">
        <f>_xlfn.XLOOKUP(D1935,Product_Dim!$A$2:$A$101,Product_Dim!$H$2:$H$101)</f>
        <v>88.49</v>
      </c>
      <c r="Q1935" s="1" t="str">
        <f>_xlfn.XLOOKUP(C1935,'Customer_Dim'!$A$2:$A$501,'Customer_Dim'!$I$2:$I$501)</f>
        <v>Gold</v>
      </c>
      <c r="R1935" s="1" t="str">
        <f>_xlfn.XLOOKUP(C1935,'Customer_Dim'!$A$2:$A$501,'Customer_Dim'!$D$2:$D$501)</f>
        <v>Male</v>
      </c>
      <c r="S1935" s="1" t="str">
        <f>_xlfn.XLOOKUP(C1935,'Customer_Dim'!$A$2:$A$501,'Customer_Dim'!$L$2:$L$501)</f>
        <v>Middle Age</v>
      </c>
      <c r="T1935" s="1" t="str">
        <f>_xlfn.XLOOKUP(E1935,Store_Dim!$A$2:$A$21,Store_Dim!$C$2:$C$21)</f>
        <v>South</v>
      </c>
      <c r="U1935" s="1" t="str">
        <f>_xlfn.XLOOKUP(E1935,Store_Dim!$A$2:$A$21,Store_Dim!$E$2:$E$21)</f>
        <v>Online</v>
      </c>
      <c r="V1935" s="1">
        <f>Table8[[#This Row],[Cost]]*Table8[[#This Row],[Quantity]]</f>
        <v>265.46999999999997</v>
      </c>
      <c r="W1935" s="1">
        <f>Table8[[#This Row],[Total_Amount]]-Table8[[#This Row],[Total Cost]]</f>
        <v>1036.4057999999998</v>
      </c>
    </row>
    <row r="1936" spans="1:23" hidden="1" x14ac:dyDescent="0.25">
      <c r="A1936" t="s">
        <v>2270</v>
      </c>
      <c r="B1936" s="3">
        <v>45302</v>
      </c>
      <c r="C1936" t="s">
        <v>1496</v>
      </c>
      <c r="D1936" t="s">
        <v>1578</v>
      </c>
      <c r="E1936" t="s">
        <v>1888</v>
      </c>
      <c r="F1936" s="4">
        <f>IF(ISBLANK(Sales_Fact[[#This Row],[Quantity]]),MEDIAN(Sales_Fact[Quantity]),Sales_Fact[[#This Row],[Quantity]])</f>
        <v>1</v>
      </c>
      <c r="G1936" s="1">
        <f>IF(ISBLANK(Sales_Fact[[#This Row],[Unit_Price]]),MEDIAN(Sales_Fact[Unit_Price]),Sales_Fact[[#This Row],[Unit_Price]])</f>
        <v>727.7</v>
      </c>
      <c r="H1936" s="2">
        <f>IF(ISBLANK(Sales_Fact[[#This Row],[Discount]]),MEDIAN(Sales_Fact[Discount]),Sales_Fact[[#This Row],[Discount]])</f>
        <v>0.21</v>
      </c>
      <c r="I1936" t="s">
        <v>1868</v>
      </c>
      <c r="J1936" s="1">
        <f>Sales_Fact[[#This Row],[Quantity2]]*Sales_Fact[[#This Row],[Unit_Price3]]*(1-Sales_Fact[[#This Row],[Discount4]])</f>
        <v>574.88300000000004</v>
      </c>
      <c r="K1936" s="1">
        <f>Sales_Fact[[#This Row],[Quantity2]]*Sales_Fact[[#This Row],[Unit_Price3]]</f>
        <v>727.7</v>
      </c>
      <c r="L1936" s="1">
        <f>Sales_Fact[[#This Row],[Gross Amount]]*Sales_Fact[[#This Row],[Discount4]]</f>
        <v>152.81700000000001</v>
      </c>
      <c r="M1936" s="1" t="str">
        <f>IF(Sales_Fact[[#This Row],[Total_Amount5]]&gt;1000,"High Value","Standard")</f>
        <v>Standard</v>
      </c>
      <c r="N1936" s="1" t="str">
        <f>_xlfn.XLOOKUP(D1936,Product_Dim!$A$2:$A$101,Product_Dim!$B$2:$B$101,"Not Found")</f>
        <v>Adjustable Dumbbell Set</v>
      </c>
      <c r="O1936" s="1" t="str">
        <f>_xlfn.XLOOKUP(D1936,Product_Dim!$A$2:$A$101,Product_Dim!$C$2:$C$101)</f>
        <v>Sports</v>
      </c>
      <c r="P1936" s="1">
        <f>_xlfn.XLOOKUP(D1936,Product_Dim!$A$2:$A$101,Product_Dim!$H$2:$H$101)</f>
        <v>495.72</v>
      </c>
      <c r="Q1936" s="1" t="str">
        <f>_xlfn.XLOOKUP(C1936,'Customer_Dim'!$A$2:$A$501,'Customer_Dim'!$I$2:$I$501)</f>
        <v>Gold</v>
      </c>
      <c r="R1936" s="1" t="str">
        <f>_xlfn.XLOOKUP(C1936,'Customer_Dim'!$A$2:$A$501,'Customer_Dim'!$D$2:$D$501)</f>
        <v>Male</v>
      </c>
      <c r="S1936" s="1" t="str">
        <f>_xlfn.XLOOKUP(C1936,'Customer_Dim'!$A$2:$A$501,'Customer_Dim'!$L$2:$L$501)</f>
        <v>Middle Age</v>
      </c>
      <c r="T1936" s="1" t="str">
        <f>_xlfn.XLOOKUP(E1936,Store_Dim!$A$2:$A$21,Store_Dim!$C$2:$C$21)</f>
        <v>North</v>
      </c>
      <c r="U1936" s="1" t="str">
        <f>_xlfn.XLOOKUP(E1936,Store_Dim!$A$2:$A$21,Store_Dim!$E$2:$E$21)</f>
        <v>Flagship</v>
      </c>
      <c r="V1936" s="1">
        <f>Table8[[#This Row],[Cost]]*Table8[[#This Row],[Quantity]]</f>
        <v>495.72</v>
      </c>
      <c r="W1936" s="1">
        <f>Table8[[#This Row],[Total_Amount]]-Table8[[#This Row],[Total Cost]]</f>
        <v>79.163000000000011</v>
      </c>
    </row>
    <row r="1937" spans="1:23" hidden="1" x14ac:dyDescent="0.25">
      <c r="A1937" t="s">
        <v>3542</v>
      </c>
      <c r="B1937" s="3">
        <v>45395</v>
      </c>
      <c r="C1937" t="s">
        <v>1498</v>
      </c>
      <c r="D1937" t="s">
        <v>1776</v>
      </c>
      <c r="E1937" t="s">
        <v>1879</v>
      </c>
      <c r="F1937" s="4">
        <f>IF(ISBLANK(Sales_Fact[[#This Row],[Quantity]]),MEDIAN(Sales_Fact[Quantity]),Sales_Fact[[#This Row],[Quantity]])</f>
        <v>4</v>
      </c>
      <c r="G1937" s="1">
        <f>IF(ISBLANK(Sales_Fact[[#This Row],[Unit_Price]]),MEDIAN(Sales_Fact[Unit_Price]),Sales_Fact[[#This Row],[Unit_Price]])</f>
        <v>581.34</v>
      </c>
      <c r="H1937" s="2">
        <f>IF(ISBLANK(Sales_Fact[[#This Row],[Discount]]),MEDIAN(Sales_Fact[Discount]),Sales_Fact[[#This Row],[Discount]])</f>
        <v>0.08</v>
      </c>
      <c r="I1937" t="s">
        <v>1861</v>
      </c>
      <c r="J1937" s="1">
        <f>Sales_Fact[[#This Row],[Quantity2]]*Sales_Fact[[#This Row],[Unit_Price3]]*(1-Sales_Fact[[#This Row],[Discount4]])</f>
        <v>2139.3312000000001</v>
      </c>
      <c r="K1937" s="1">
        <f>Sales_Fact[[#This Row],[Quantity2]]*Sales_Fact[[#This Row],[Unit_Price3]]</f>
        <v>2325.36</v>
      </c>
      <c r="L1937" s="1">
        <f>Sales_Fact[[#This Row],[Gross Amount]]*Sales_Fact[[#This Row],[Discount4]]</f>
        <v>186.02880000000002</v>
      </c>
      <c r="M1937" s="1" t="str">
        <f>IF(Sales_Fact[[#This Row],[Total_Amount5]]&gt;1000,"High Value","Standard")</f>
        <v>High Value</v>
      </c>
      <c r="N1937" s="1" t="str">
        <f>_xlfn.XLOOKUP(D1937,Product_Dim!$A$2:$A$101,Product_Dim!$B$2:$B$101,"Not Found")</f>
        <v>Women's Ankle Boots</v>
      </c>
      <c r="O1937" s="1" t="str">
        <f>_xlfn.XLOOKUP(D1937,Product_Dim!$A$2:$A$101,Product_Dim!$C$2:$C$101)</f>
        <v>Clothing</v>
      </c>
      <c r="P1937" s="1">
        <f>_xlfn.XLOOKUP(D1937,Product_Dim!$A$2:$A$101,Product_Dim!$H$2:$H$101)</f>
        <v>158.13999999999999</v>
      </c>
      <c r="Q1937" s="1" t="str">
        <f>_xlfn.XLOOKUP(C1937,'Customer_Dim'!$A$2:$A$501,'Customer_Dim'!$I$2:$I$501)</f>
        <v>Bronze</v>
      </c>
      <c r="R1937" s="1" t="str">
        <f>_xlfn.XLOOKUP(C1937,'Customer_Dim'!$A$2:$A$501,'Customer_Dim'!$D$2:$D$501)</f>
        <v>Male</v>
      </c>
      <c r="S1937" s="1" t="str">
        <f>_xlfn.XLOOKUP(C1937,'Customer_Dim'!$A$2:$A$501,'Customer_Dim'!$L$2:$L$501)</f>
        <v>Middle Age</v>
      </c>
      <c r="T1937" s="1" t="str">
        <f>_xlfn.XLOOKUP(E1937,Store_Dim!$A$2:$A$21,Store_Dim!$C$2:$C$21)</f>
        <v>East</v>
      </c>
      <c r="U1937" s="1" t="str">
        <f>_xlfn.XLOOKUP(E1937,Store_Dim!$A$2:$A$21,Store_Dim!$E$2:$E$21)</f>
        <v>Flagship</v>
      </c>
      <c r="V1937" s="1">
        <f>Table8[[#This Row],[Cost]]*Table8[[#This Row],[Quantity]]</f>
        <v>632.55999999999995</v>
      </c>
      <c r="W1937" s="1">
        <f>Table8[[#This Row],[Total_Amount]]-Table8[[#This Row],[Total Cost]]</f>
        <v>1506.7712000000001</v>
      </c>
    </row>
    <row r="1938" spans="1:23" hidden="1" x14ac:dyDescent="0.25">
      <c r="A1938" t="s">
        <v>2163</v>
      </c>
      <c r="B1938" s="3">
        <v>45661</v>
      </c>
      <c r="C1938" t="s">
        <v>1498</v>
      </c>
      <c r="D1938" t="s">
        <v>1782</v>
      </c>
      <c r="E1938" t="s">
        <v>1899</v>
      </c>
      <c r="F1938" s="4">
        <f>IF(ISBLANK(Sales_Fact[[#This Row],[Quantity]]),MEDIAN(Sales_Fact[Quantity]),Sales_Fact[[#This Row],[Quantity]])</f>
        <v>1</v>
      </c>
      <c r="G1938" s="1">
        <f>IF(ISBLANK(Sales_Fact[[#This Row],[Unit_Price]]),MEDIAN(Sales_Fact[Unit_Price]),Sales_Fact[[#This Row],[Unit_Price]])</f>
        <v>338.83</v>
      </c>
      <c r="H1938" s="2">
        <f>IF(ISBLANK(Sales_Fact[[#This Row],[Discount]]),MEDIAN(Sales_Fact[Discount]),Sales_Fact[[#This Row],[Discount]])</f>
        <v>0.19</v>
      </c>
      <c r="I1938" t="s">
        <v>1864</v>
      </c>
      <c r="J1938" s="1">
        <f>Sales_Fact[[#This Row],[Quantity2]]*Sales_Fact[[#This Row],[Unit_Price3]]*(1-Sales_Fact[[#This Row],[Discount4]])</f>
        <v>274.45229999999998</v>
      </c>
      <c r="K1938" s="1">
        <f>Sales_Fact[[#This Row],[Quantity2]]*Sales_Fact[[#This Row],[Unit_Price3]]</f>
        <v>338.83</v>
      </c>
      <c r="L1938" s="1">
        <f>Sales_Fact[[#This Row],[Gross Amount]]*Sales_Fact[[#This Row],[Discount4]]</f>
        <v>64.377700000000004</v>
      </c>
      <c r="M1938" s="1" t="str">
        <f>IF(Sales_Fact[[#This Row],[Total_Amount5]]&gt;1000,"High Value","Standard")</f>
        <v>Standard</v>
      </c>
      <c r="N1938" s="1" t="str">
        <f>_xlfn.XLOOKUP(D1938,Product_Dim!$A$2:$A$101,Product_Dim!$B$2:$B$101,"Not Found")</f>
        <v>WiFi Mesh Router</v>
      </c>
      <c r="O1938" s="1" t="str">
        <f>_xlfn.XLOOKUP(D1938,Product_Dim!$A$2:$A$101,Product_Dim!$C$2:$C$101)</f>
        <v>Electronics</v>
      </c>
      <c r="P1938" s="1">
        <f>_xlfn.XLOOKUP(D1938,Product_Dim!$A$2:$A$101,Product_Dim!$H$2:$H$101)</f>
        <v>480.9</v>
      </c>
      <c r="Q1938" s="1" t="str">
        <f>_xlfn.XLOOKUP(C1938,'Customer_Dim'!$A$2:$A$501,'Customer_Dim'!$I$2:$I$501)</f>
        <v>Bronze</v>
      </c>
      <c r="R1938" s="1" t="str">
        <f>_xlfn.XLOOKUP(C1938,'Customer_Dim'!$A$2:$A$501,'Customer_Dim'!$D$2:$D$501)</f>
        <v>Male</v>
      </c>
      <c r="S1938" s="1" t="str">
        <f>_xlfn.XLOOKUP(C1938,'Customer_Dim'!$A$2:$A$501,'Customer_Dim'!$L$2:$L$501)</f>
        <v>Middle Age</v>
      </c>
      <c r="T1938" s="1" t="str">
        <f>_xlfn.XLOOKUP(E1938,Store_Dim!$A$2:$A$21,Store_Dim!$C$2:$C$21)</f>
        <v>East</v>
      </c>
      <c r="U1938" s="1" t="str">
        <f>_xlfn.XLOOKUP(E1938,Store_Dim!$A$2:$A$21,Store_Dim!$E$2:$E$21)</f>
        <v>Flagship</v>
      </c>
      <c r="V1938" s="1">
        <f>Table8[[#This Row],[Cost]]*Table8[[#This Row],[Quantity]]</f>
        <v>480.9</v>
      </c>
      <c r="W1938" s="1">
        <f>Table8[[#This Row],[Total_Amount]]-Table8[[#This Row],[Total Cost]]</f>
        <v>-206.4477</v>
      </c>
    </row>
    <row r="1939" spans="1:23" hidden="1" x14ac:dyDescent="0.25">
      <c r="A1939" t="s">
        <v>3493</v>
      </c>
      <c r="B1939" s="3">
        <v>45472</v>
      </c>
      <c r="C1939" t="s">
        <v>1498</v>
      </c>
      <c r="D1939" t="s">
        <v>1779</v>
      </c>
      <c r="E1939" t="s">
        <v>1863</v>
      </c>
      <c r="F1939" s="4">
        <f>IF(ISBLANK(Sales_Fact[[#This Row],[Quantity]]),MEDIAN(Sales_Fact[Quantity]),Sales_Fact[[#This Row],[Quantity]])</f>
        <v>4</v>
      </c>
      <c r="G1939" s="1">
        <f>IF(ISBLANK(Sales_Fact[[#This Row],[Unit_Price]]),MEDIAN(Sales_Fact[Unit_Price]),Sales_Fact[[#This Row],[Unit_Price]])</f>
        <v>568.80999999999995</v>
      </c>
      <c r="H1939" s="2">
        <f>IF(ISBLANK(Sales_Fact[[#This Row],[Discount]]),MEDIAN(Sales_Fact[Discount]),Sales_Fact[[#This Row],[Discount]])</f>
        <v>0.25</v>
      </c>
      <c r="I1939" t="s">
        <v>1868</v>
      </c>
      <c r="J1939" s="1">
        <f>Sales_Fact[[#This Row],[Quantity2]]*Sales_Fact[[#This Row],[Unit_Price3]]*(1-Sales_Fact[[#This Row],[Discount4]])</f>
        <v>1706.4299999999998</v>
      </c>
      <c r="K1939" s="1">
        <f>Sales_Fact[[#This Row],[Quantity2]]*Sales_Fact[[#This Row],[Unit_Price3]]</f>
        <v>2275.2399999999998</v>
      </c>
      <c r="L1939" s="1">
        <f>Sales_Fact[[#This Row],[Gross Amount]]*Sales_Fact[[#This Row],[Discount4]]</f>
        <v>568.80999999999995</v>
      </c>
      <c r="M1939" s="1" t="str">
        <f>IF(Sales_Fact[[#This Row],[Total_Amount5]]&gt;1000,"High Value","Standard")</f>
        <v>High Value</v>
      </c>
      <c r="N1939" s="1" t="str">
        <f>_xlfn.XLOOKUP(D1939,Product_Dim!$A$2:$A$101,Product_Dim!$B$2:$B$101,"Not Found")</f>
        <v>Wireless Mouse</v>
      </c>
      <c r="O1939" s="1" t="str">
        <f>_xlfn.XLOOKUP(D1939,Product_Dim!$A$2:$A$101,Product_Dim!$C$2:$C$101)</f>
        <v>Electronics</v>
      </c>
      <c r="P1939" s="1">
        <f>_xlfn.XLOOKUP(D1939,Product_Dim!$A$2:$A$101,Product_Dim!$H$2:$H$101)</f>
        <v>392.89</v>
      </c>
      <c r="Q1939" s="1" t="str">
        <f>_xlfn.XLOOKUP(C1939,'Customer_Dim'!$A$2:$A$501,'Customer_Dim'!$I$2:$I$501)</f>
        <v>Bronze</v>
      </c>
      <c r="R1939" s="1" t="str">
        <f>_xlfn.XLOOKUP(C1939,'Customer_Dim'!$A$2:$A$501,'Customer_Dim'!$D$2:$D$501)</f>
        <v>Male</v>
      </c>
      <c r="S1939" s="1" t="str">
        <f>_xlfn.XLOOKUP(C1939,'Customer_Dim'!$A$2:$A$501,'Customer_Dim'!$L$2:$L$501)</f>
        <v>Middle Age</v>
      </c>
      <c r="T1939" s="1" t="str">
        <f>_xlfn.XLOOKUP(E1939,Store_Dim!$A$2:$A$21,Store_Dim!$C$2:$C$21)</f>
        <v>North</v>
      </c>
      <c r="U1939" s="1" t="str">
        <f>_xlfn.XLOOKUP(E1939,Store_Dim!$A$2:$A$21,Store_Dim!$E$2:$E$21)</f>
        <v>Flagship</v>
      </c>
      <c r="V1939" s="1">
        <f>Table8[[#This Row],[Cost]]*Table8[[#This Row],[Quantity]]</f>
        <v>1571.56</v>
      </c>
      <c r="W1939" s="1">
        <f>Table8[[#This Row],[Total_Amount]]-Table8[[#This Row],[Total Cost]]</f>
        <v>134.86999999999989</v>
      </c>
    </row>
    <row r="1940" spans="1:23" hidden="1" x14ac:dyDescent="0.25">
      <c r="A1940" t="s">
        <v>3428</v>
      </c>
      <c r="B1940" s="3">
        <v>45849</v>
      </c>
      <c r="C1940" t="s">
        <v>1501</v>
      </c>
      <c r="D1940" t="s">
        <v>1779</v>
      </c>
      <c r="E1940" t="s">
        <v>1886</v>
      </c>
      <c r="F1940" s="4">
        <f>IF(ISBLANK(Sales_Fact[[#This Row],[Quantity]]),MEDIAN(Sales_Fact[Quantity]),Sales_Fact[[#This Row],[Quantity]])</f>
        <v>2</v>
      </c>
      <c r="G1940" s="1">
        <f>IF(ISBLANK(Sales_Fact[[#This Row],[Unit_Price]]),MEDIAN(Sales_Fact[Unit_Price]),Sales_Fact[[#This Row],[Unit_Price]])</f>
        <v>352.63</v>
      </c>
      <c r="H1940" s="2">
        <f>IF(ISBLANK(Sales_Fact[[#This Row],[Discount]]),MEDIAN(Sales_Fact[Discount]),Sales_Fact[[#This Row],[Discount]])</f>
        <v>0.15</v>
      </c>
      <c r="I1940" t="s">
        <v>1861</v>
      </c>
      <c r="J1940" s="1">
        <f>Sales_Fact[[#This Row],[Quantity2]]*Sales_Fact[[#This Row],[Unit_Price3]]*(1-Sales_Fact[[#This Row],[Discount4]])</f>
        <v>599.471</v>
      </c>
      <c r="K1940" s="1">
        <f>Sales_Fact[[#This Row],[Quantity2]]*Sales_Fact[[#This Row],[Unit_Price3]]</f>
        <v>705.26</v>
      </c>
      <c r="L1940" s="1">
        <f>Sales_Fact[[#This Row],[Gross Amount]]*Sales_Fact[[#This Row],[Discount4]]</f>
        <v>105.789</v>
      </c>
      <c r="M1940" s="1" t="str">
        <f>IF(Sales_Fact[[#This Row],[Total_Amount5]]&gt;1000,"High Value","Standard")</f>
        <v>Standard</v>
      </c>
      <c r="N1940" s="1" t="str">
        <f>_xlfn.XLOOKUP(D1940,Product_Dim!$A$2:$A$101,Product_Dim!$B$2:$B$101,"Not Found")</f>
        <v>Wireless Mouse</v>
      </c>
      <c r="O1940" s="1" t="str">
        <f>_xlfn.XLOOKUP(D1940,Product_Dim!$A$2:$A$101,Product_Dim!$C$2:$C$101)</f>
        <v>Electronics</v>
      </c>
      <c r="P1940" s="1">
        <f>_xlfn.XLOOKUP(D1940,Product_Dim!$A$2:$A$101,Product_Dim!$H$2:$H$101)</f>
        <v>392.89</v>
      </c>
      <c r="Q1940" s="1" t="str">
        <f>_xlfn.XLOOKUP(C1940,'Customer_Dim'!$A$2:$A$501,'Customer_Dim'!$I$2:$I$501)</f>
        <v>Bronze</v>
      </c>
      <c r="R1940" s="1" t="str">
        <f>_xlfn.XLOOKUP(C1940,'Customer_Dim'!$A$2:$A$501,'Customer_Dim'!$D$2:$D$501)</f>
        <v>Female</v>
      </c>
      <c r="S1940" s="1" t="str">
        <f>_xlfn.XLOOKUP(C1940,'Customer_Dim'!$A$2:$A$501,'Customer_Dim'!$L$2:$L$501)</f>
        <v>Middle Age</v>
      </c>
      <c r="T1940" s="1" t="str">
        <f>_xlfn.XLOOKUP(E1940,Store_Dim!$A$2:$A$21,Store_Dim!$C$2:$C$21)</f>
        <v>West</v>
      </c>
      <c r="U1940" s="1" t="str">
        <f>_xlfn.XLOOKUP(E1940,Store_Dim!$A$2:$A$21,Store_Dim!$E$2:$E$21)</f>
        <v>Flagship</v>
      </c>
      <c r="V1940" s="1">
        <f>Table8[[#This Row],[Cost]]*Table8[[#This Row],[Quantity]]</f>
        <v>785.78</v>
      </c>
      <c r="W1940" s="1">
        <f>Table8[[#This Row],[Total_Amount]]-Table8[[#This Row],[Total Cost]]</f>
        <v>-186.30899999999997</v>
      </c>
    </row>
    <row r="1941" spans="1:23" hidden="1" x14ac:dyDescent="0.25">
      <c r="A1941" t="s">
        <v>3204</v>
      </c>
      <c r="B1941" s="3">
        <v>45405</v>
      </c>
      <c r="C1941" t="s">
        <v>1501</v>
      </c>
      <c r="D1941" t="s">
        <v>1815</v>
      </c>
      <c r="E1941" t="s">
        <v>1901</v>
      </c>
      <c r="F1941" s="4">
        <f>IF(ISBLANK(Sales_Fact[[#This Row],[Quantity]]),MEDIAN(Sales_Fact[Quantity]),Sales_Fact[[#This Row],[Quantity]])</f>
        <v>2</v>
      </c>
      <c r="G1941" s="1">
        <f>IF(ISBLANK(Sales_Fact[[#This Row],[Unit_Price]]),MEDIAN(Sales_Fact[Unit_Price]),Sales_Fact[[#This Row],[Unit_Price]])</f>
        <v>629.86</v>
      </c>
      <c r="H1941" s="2">
        <f>IF(ISBLANK(Sales_Fact[[#This Row],[Discount]]),MEDIAN(Sales_Fact[Discount]),Sales_Fact[[#This Row],[Discount]])</f>
        <v>0.15</v>
      </c>
      <c r="I1941" t="s">
        <v>1861</v>
      </c>
      <c r="J1941" s="1">
        <f>Sales_Fact[[#This Row],[Quantity2]]*Sales_Fact[[#This Row],[Unit_Price3]]*(1-Sales_Fact[[#This Row],[Discount4]])</f>
        <v>1070.7619999999999</v>
      </c>
      <c r="K1941" s="1">
        <f>Sales_Fact[[#This Row],[Quantity2]]*Sales_Fact[[#This Row],[Unit_Price3]]</f>
        <v>1259.72</v>
      </c>
      <c r="L1941" s="1">
        <f>Sales_Fact[[#This Row],[Gross Amount]]*Sales_Fact[[#This Row],[Discount4]]</f>
        <v>188.958</v>
      </c>
      <c r="M1941" s="1" t="str">
        <f>IF(Sales_Fact[[#This Row],[Total_Amount5]]&gt;1000,"High Value","Standard")</f>
        <v>High Value</v>
      </c>
      <c r="N1941" s="1" t="str">
        <f>_xlfn.XLOOKUP(D1941,Product_Dim!$A$2:$A$101,Product_Dim!$B$2:$B$101,"Not Found")</f>
        <v>Sports Wrist Sweatbands</v>
      </c>
      <c r="O1941" s="1" t="str">
        <f>_xlfn.XLOOKUP(D1941,Product_Dim!$A$2:$A$101,Product_Dim!$C$2:$C$101)</f>
        <v>Sports</v>
      </c>
      <c r="P1941" s="1">
        <f>_xlfn.XLOOKUP(D1941,Product_Dim!$A$2:$A$101,Product_Dim!$H$2:$H$101)</f>
        <v>131.24</v>
      </c>
      <c r="Q1941" s="1" t="str">
        <f>_xlfn.XLOOKUP(C1941,'Customer_Dim'!$A$2:$A$501,'Customer_Dim'!$I$2:$I$501)</f>
        <v>Bronze</v>
      </c>
      <c r="R1941" s="1" t="str">
        <f>_xlfn.XLOOKUP(C1941,'Customer_Dim'!$A$2:$A$501,'Customer_Dim'!$D$2:$D$501)</f>
        <v>Female</v>
      </c>
      <c r="S1941" s="1" t="str">
        <f>_xlfn.XLOOKUP(C1941,'Customer_Dim'!$A$2:$A$501,'Customer_Dim'!$L$2:$L$501)</f>
        <v>Middle Age</v>
      </c>
      <c r="T1941" s="1" t="str">
        <f>_xlfn.XLOOKUP(E1941,Store_Dim!$A$2:$A$21,Store_Dim!$C$2:$C$21)</f>
        <v>East</v>
      </c>
      <c r="U1941" s="1" t="str">
        <f>_xlfn.XLOOKUP(E1941,Store_Dim!$A$2:$A$21,Store_Dim!$E$2:$E$21)</f>
        <v>Online</v>
      </c>
      <c r="V1941" s="1">
        <f>Table8[[#This Row],[Cost]]*Table8[[#This Row],[Quantity]]</f>
        <v>262.48</v>
      </c>
      <c r="W1941" s="1">
        <f>Table8[[#This Row],[Total_Amount]]-Table8[[#This Row],[Total Cost]]</f>
        <v>808.28199999999993</v>
      </c>
    </row>
    <row r="1942" spans="1:23" hidden="1" x14ac:dyDescent="0.25">
      <c r="A1942" t="s">
        <v>2058</v>
      </c>
      <c r="B1942" s="3">
        <v>45314</v>
      </c>
      <c r="C1942" t="s">
        <v>1501</v>
      </c>
      <c r="D1942" t="s">
        <v>1629</v>
      </c>
      <c r="E1942" t="s">
        <v>1909</v>
      </c>
      <c r="F1942" s="4">
        <f>IF(ISBLANK(Sales_Fact[[#This Row],[Quantity]]),MEDIAN(Sales_Fact[Quantity]),Sales_Fact[[#This Row],[Quantity]])</f>
        <v>3</v>
      </c>
      <c r="G1942" s="1">
        <f>IF(ISBLANK(Sales_Fact[[#This Row],[Unit_Price]]),MEDIAN(Sales_Fact[Unit_Price]),Sales_Fact[[#This Row],[Unit_Price]])</f>
        <v>212.08</v>
      </c>
      <c r="H1942" s="2">
        <f>IF(ISBLANK(Sales_Fact[[#This Row],[Discount]]),MEDIAN(Sales_Fact[Discount]),Sales_Fact[[#This Row],[Discount]])</f>
        <v>7.0000000000000007E-2</v>
      </c>
      <c r="I1942" t="s">
        <v>1868</v>
      </c>
      <c r="J1942" s="1">
        <f>Sales_Fact[[#This Row],[Quantity2]]*Sales_Fact[[#This Row],[Unit_Price3]]*(1-Sales_Fact[[#This Row],[Discount4]])</f>
        <v>591.70319999999992</v>
      </c>
      <c r="K1942" s="1">
        <f>Sales_Fact[[#This Row],[Quantity2]]*Sales_Fact[[#This Row],[Unit_Price3]]</f>
        <v>636.24</v>
      </c>
      <c r="L1942" s="1">
        <f>Sales_Fact[[#This Row],[Gross Amount]]*Sales_Fact[[#This Row],[Discount4]]</f>
        <v>44.536800000000007</v>
      </c>
      <c r="M1942" s="1" t="str">
        <f>IF(Sales_Fact[[#This Row],[Total_Amount5]]&gt;1000,"High Value","Standard")</f>
        <v>Standard</v>
      </c>
      <c r="N1942" s="1" t="str">
        <f>_xlfn.XLOOKUP(D1942,Product_Dim!$A$2:$A$101,Product_Dim!$B$2:$B$101,"Not Found")</f>
        <v>Wireless Bluetooth Speaker</v>
      </c>
      <c r="O1942" s="1" t="str">
        <f>_xlfn.XLOOKUP(D1942,Product_Dim!$A$2:$A$101,Product_Dim!$C$2:$C$101)</f>
        <v>Electronics</v>
      </c>
      <c r="P1942" s="1">
        <f>_xlfn.XLOOKUP(D1942,Product_Dim!$A$2:$A$101,Product_Dim!$H$2:$H$101)</f>
        <v>322.41000000000003</v>
      </c>
      <c r="Q1942" s="1" t="str">
        <f>_xlfn.XLOOKUP(C1942,'Customer_Dim'!$A$2:$A$501,'Customer_Dim'!$I$2:$I$501)</f>
        <v>Bronze</v>
      </c>
      <c r="R1942" s="1" t="str">
        <f>_xlfn.XLOOKUP(C1942,'Customer_Dim'!$A$2:$A$501,'Customer_Dim'!$D$2:$D$501)</f>
        <v>Female</v>
      </c>
      <c r="S1942" s="1" t="str">
        <f>_xlfn.XLOOKUP(C1942,'Customer_Dim'!$A$2:$A$501,'Customer_Dim'!$L$2:$L$501)</f>
        <v>Middle Age</v>
      </c>
      <c r="T1942" s="1" t="str">
        <f>_xlfn.XLOOKUP(E1942,Store_Dim!$A$2:$A$21,Store_Dim!$C$2:$C$21)</f>
        <v>South</v>
      </c>
      <c r="U1942" s="1" t="str">
        <f>_xlfn.XLOOKUP(E1942,Store_Dim!$A$2:$A$21,Store_Dim!$E$2:$E$21)</f>
        <v>Outlet</v>
      </c>
      <c r="V1942" s="1">
        <f>Table8[[#This Row],[Cost]]*Table8[[#This Row],[Quantity]]</f>
        <v>967.23</v>
      </c>
      <c r="W1942" s="1">
        <f>Table8[[#This Row],[Total_Amount]]-Table8[[#This Row],[Total Cost]]</f>
        <v>-375.52680000000009</v>
      </c>
    </row>
    <row r="1943" spans="1:23" hidden="1" x14ac:dyDescent="0.25">
      <c r="A1943" t="s">
        <v>3331</v>
      </c>
      <c r="B1943" s="3">
        <v>45814</v>
      </c>
      <c r="C1943" t="s">
        <v>1501</v>
      </c>
      <c r="D1943" t="s">
        <v>1842</v>
      </c>
      <c r="E1943" t="s">
        <v>1901</v>
      </c>
      <c r="F1943" s="4">
        <f>IF(ISBLANK(Sales_Fact[[#This Row],[Quantity]]),MEDIAN(Sales_Fact[Quantity]),Sales_Fact[[#This Row],[Quantity]])</f>
        <v>3</v>
      </c>
      <c r="G1943" s="1">
        <f>IF(ISBLANK(Sales_Fact[[#This Row],[Unit_Price]]),MEDIAN(Sales_Fact[Unit_Price]),Sales_Fact[[#This Row],[Unit_Price]])</f>
        <v>878.62</v>
      </c>
      <c r="H1943" s="2">
        <f>IF(ISBLANK(Sales_Fact[[#This Row],[Discount]]),MEDIAN(Sales_Fact[Discount]),Sales_Fact[[#This Row],[Discount]])</f>
        <v>0.05</v>
      </c>
      <c r="I1943" t="s">
        <v>1868</v>
      </c>
      <c r="J1943" s="1">
        <f>Sales_Fact[[#This Row],[Quantity2]]*Sales_Fact[[#This Row],[Unit_Price3]]*(1-Sales_Fact[[#This Row],[Discount4]])</f>
        <v>2504.067</v>
      </c>
      <c r="K1943" s="1">
        <f>Sales_Fact[[#This Row],[Quantity2]]*Sales_Fact[[#This Row],[Unit_Price3]]</f>
        <v>2635.86</v>
      </c>
      <c r="L1943" s="1">
        <f>Sales_Fact[[#This Row],[Gross Amount]]*Sales_Fact[[#This Row],[Discount4]]</f>
        <v>131.79300000000001</v>
      </c>
      <c r="M1943" s="1" t="str">
        <f>IF(Sales_Fact[[#This Row],[Total_Amount5]]&gt;1000,"High Value","Standard")</f>
        <v>High Value</v>
      </c>
      <c r="N1943" s="1" t="str">
        <f>_xlfn.XLOOKUP(D1943,Product_Dim!$A$2:$A$101,Product_Dim!$B$2:$B$101,"Not Found")</f>
        <v>Cricket Bat</v>
      </c>
      <c r="O1943" s="1" t="str">
        <f>_xlfn.XLOOKUP(D1943,Product_Dim!$A$2:$A$101,Product_Dim!$C$2:$C$101)</f>
        <v>Sports</v>
      </c>
      <c r="P1943" s="1">
        <f>_xlfn.XLOOKUP(D1943,Product_Dim!$A$2:$A$101,Product_Dim!$H$2:$H$101)</f>
        <v>245.98</v>
      </c>
      <c r="Q1943" s="1" t="str">
        <f>_xlfn.XLOOKUP(C1943,'Customer_Dim'!$A$2:$A$501,'Customer_Dim'!$I$2:$I$501)</f>
        <v>Bronze</v>
      </c>
      <c r="R1943" s="1" t="str">
        <f>_xlfn.XLOOKUP(C1943,'Customer_Dim'!$A$2:$A$501,'Customer_Dim'!$D$2:$D$501)</f>
        <v>Female</v>
      </c>
      <c r="S1943" s="1" t="str">
        <f>_xlfn.XLOOKUP(C1943,'Customer_Dim'!$A$2:$A$501,'Customer_Dim'!$L$2:$L$501)</f>
        <v>Middle Age</v>
      </c>
      <c r="T1943" s="1" t="str">
        <f>_xlfn.XLOOKUP(E1943,Store_Dim!$A$2:$A$21,Store_Dim!$C$2:$C$21)</f>
        <v>East</v>
      </c>
      <c r="U1943" s="1" t="str">
        <f>_xlfn.XLOOKUP(E1943,Store_Dim!$A$2:$A$21,Store_Dim!$E$2:$E$21)</f>
        <v>Online</v>
      </c>
      <c r="V1943" s="1">
        <f>Table8[[#This Row],[Cost]]*Table8[[#This Row],[Quantity]]</f>
        <v>737.93999999999994</v>
      </c>
      <c r="W1943" s="1">
        <f>Table8[[#This Row],[Total_Amount]]-Table8[[#This Row],[Total Cost]]</f>
        <v>1766.127</v>
      </c>
    </row>
    <row r="1944" spans="1:23" hidden="1" x14ac:dyDescent="0.25">
      <c r="A1944" t="s">
        <v>3602</v>
      </c>
      <c r="B1944" s="3">
        <v>45347</v>
      </c>
      <c r="C1944" t="s">
        <v>1501</v>
      </c>
      <c r="D1944" t="s">
        <v>1662</v>
      </c>
      <c r="E1944" t="s">
        <v>1881</v>
      </c>
      <c r="F1944" s="4">
        <f>IF(ISBLANK(Sales_Fact[[#This Row],[Quantity]]),MEDIAN(Sales_Fact[Quantity]),Sales_Fact[[#This Row],[Quantity]])</f>
        <v>4</v>
      </c>
      <c r="G1944" s="1">
        <f>IF(ISBLANK(Sales_Fact[[#This Row],[Unit_Price]]),MEDIAN(Sales_Fact[Unit_Price]),Sales_Fact[[#This Row],[Unit_Price]])</f>
        <v>87.83</v>
      </c>
      <c r="H1944" s="2">
        <f>IF(ISBLANK(Sales_Fact[[#This Row],[Discount]]),MEDIAN(Sales_Fact[Discount]),Sales_Fact[[#This Row],[Discount]])</f>
        <v>0.23</v>
      </c>
      <c r="I1944" t="s">
        <v>1861</v>
      </c>
      <c r="J1944" s="1">
        <f>Sales_Fact[[#This Row],[Quantity2]]*Sales_Fact[[#This Row],[Unit_Price3]]*(1-Sales_Fact[[#This Row],[Discount4]])</f>
        <v>270.51639999999998</v>
      </c>
      <c r="K1944" s="1">
        <f>Sales_Fact[[#This Row],[Quantity2]]*Sales_Fact[[#This Row],[Unit_Price3]]</f>
        <v>351.32</v>
      </c>
      <c r="L1944" s="1">
        <f>Sales_Fact[[#This Row],[Gross Amount]]*Sales_Fact[[#This Row],[Discount4]]</f>
        <v>80.803600000000003</v>
      </c>
      <c r="M1944" s="1" t="str">
        <f>IF(Sales_Fact[[#This Row],[Total_Amount5]]&gt;1000,"High Value","Standard")</f>
        <v>Standard</v>
      </c>
      <c r="N1944" s="1" t="str">
        <f>_xlfn.XLOOKUP(D1944,Product_Dim!$A$2:$A$101,Product_Dim!$B$2:$B$101,"Not Found")</f>
        <v>Men's Casual Sneakers</v>
      </c>
      <c r="O1944" s="1" t="str">
        <f>_xlfn.XLOOKUP(D1944,Product_Dim!$A$2:$A$101,Product_Dim!$C$2:$C$101)</f>
        <v>Clothing</v>
      </c>
      <c r="P1944" s="1">
        <f>_xlfn.XLOOKUP(D1944,Product_Dim!$A$2:$A$101,Product_Dim!$H$2:$H$101)</f>
        <v>353.47</v>
      </c>
      <c r="Q1944" s="1" t="str">
        <f>_xlfn.XLOOKUP(C1944,'Customer_Dim'!$A$2:$A$501,'Customer_Dim'!$I$2:$I$501)</f>
        <v>Bronze</v>
      </c>
      <c r="R1944" s="1" t="str">
        <f>_xlfn.XLOOKUP(C1944,'Customer_Dim'!$A$2:$A$501,'Customer_Dim'!$D$2:$D$501)</f>
        <v>Female</v>
      </c>
      <c r="S1944" s="1" t="str">
        <f>_xlfn.XLOOKUP(C1944,'Customer_Dim'!$A$2:$A$501,'Customer_Dim'!$L$2:$L$501)</f>
        <v>Middle Age</v>
      </c>
      <c r="T1944" s="1" t="str">
        <f>_xlfn.XLOOKUP(E1944,Store_Dim!$A$2:$A$21,Store_Dim!$C$2:$C$21)</f>
        <v>South</v>
      </c>
      <c r="U1944" s="1" t="str">
        <f>_xlfn.XLOOKUP(E1944,Store_Dim!$A$2:$A$21,Store_Dim!$E$2:$E$21)</f>
        <v>Outlet</v>
      </c>
      <c r="V1944" s="1">
        <f>Table8[[#This Row],[Cost]]*Table8[[#This Row],[Quantity]]</f>
        <v>1413.88</v>
      </c>
      <c r="W1944" s="1">
        <f>Table8[[#This Row],[Total_Amount]]-Table8[[#This Row],[Total Cost]]</f>
        <v>-1143.3636000000001</v>
      </c>
    </row>
    <row r="1945" spans="1:23" hidden="1" x14ac:dyDescent="0.25">
      <c r="A1945" t="s">
        <v>3372</v>
      </c>
      <c r="B1945" s="3">
        <v>45864</v>
      </c>
      <c r="C1945" t="s">
        <v>1501</v>
      </c>
      <c r="D1945" t="s">
        <v>1836</v>
      </c>
      <c r="E1945" t="s">
        <v>1888</v>
      </c>
      <c r="F1945" s="4">
        <f>IF(ISBLANK(Sales_Fact[[#This Row],[Quantity]]),MEDIAN(Sales_Fact[Quantity]),Sales_Fact[[#This Row],[Quantity]])</f>
        <v>3</v>
      </c>
      <c r="G1945" s="1">
        <f>IF(ISBLANK(Sales_Fact[[#This Row],[Unit_Price]]),MEDIAN(Sales_Fact[Unit_Price]),Sales_Fact[[#This Row],[Unit_Price]])</f>
        <v>442.64</v>
      </c>
      <c r="H1945" s="2">
        <f>IF(ISBLANK(Sales_Fact[[#This Row],[Discount]]),MEDIAN(Sales_Fact[Discount]),Sales_Fact[[#This Row],[Discount]])</f>
        <v>0.15</v>
      </c>
      <c r="I1945" t="s">
        <v>1868</v>
      </c>
      <c r="J1945" s="1">
        <f>Sales_Fact[[#This Row],[Quantity2]]*Sales_Fact[[#This Row],[Unit_Price3]]*(1-Sales_Fact[[#This Row],[Discount4]])</f>
        <v>1128.732</v>
      </c>
      <c r="K1945" s="1">
        <f>Sales_Fact[[#This Row],[Quantity2]]*Sales_Fact[[#This Row],[Unit_Price3]]</f>
        <v>1327.92</v>
      </c>
      <c r="L1945" s="1">
        <f>Sales_Fact[[#This Row],[Gross Amount]]*Sales_Fact[[#This Row],[Discount4]]</f>
        <v>199.18800000000002</v>
      </c>
      <c r="M1945" s="1" t="str">
        <f>IF(Sales_Fact[[#This Row],[Total_Amount5]]&gt;1000,"High Value","Standard")</f>
        <v>High Value</v>
      </c>
      <c r="N1945" s="1" t="str">
        <f>_xlfn.XLOOKUP(D1945,Product_Dim!$A$2:$A$101,Product_Dim!$B$2:$B$101,"Not Found")</f>
        <v>Sports Stopwatch Basic</v>
      </c>
      <c r="O1945" s="1" t="str">
        <f>_xlfn.XLOOKUP(D1945,Product_Dim!$A$2:$A$101,Product_Dim!$C$2:$C$101)</f>
        <v>Sports</v>
      </c>
      <c r="P1945" s="1">
        <f>_xlfn.XLOOKUP(D1945,Product_Dim!$A$2:$A$101,Product_Dim!$H$2:$H$101)</f>
        <v>60.65</v>
      </c>
      <c r="Q1945" s="1" t="str">
        <f>_xlfn.XLOOKUP(C1945,'Customer_Dim'!$A$2:$A$501,'Customer_Dim'!$I$2:$I$501)</f>
        <v>Bronze</v>
      </c>
      <c r="R1945" s="1" t="str">
        <f>_xlfn.XLOOKUP(C1945,'Customer_Dim'!$A$2:$A$501,'Customer_Dim'!$D$2:$D$501)</f>
        <v>Female</v>
      </c>
      <c r="S1945" s="1" t="str">
        <f>_xlfn.XLOOKUP(C1945,'Customer_Dim'!$A$2:$A$501,'Customer_Dim'!$L$2:$L$501)</f>
        <v>Middle Age</v>
      </c>
      <c r="T1945" s="1" t="str">
        <f>_xlfn.XLOOKUP(E1945,Store_Dim!$A$2:$A$21,Store_Dim!$C$2:$C$21)</f>
        <v>North</v>
      </c>
      <c r="U1945" s="1" t="str">
        <f>_xlfn.XLOOKUP(E1945,Store_Dim!$A$2:$A$21,Store_Dim!$E$2:$E$21)</f>
        <v>Flagship</v>
      </c>
      <c r="V1945" s="1">
        <f>Table8[[#This Row],[Cost]]*Table8[[#This Row],[Quantity]]</f>
        <v>181.95</v>
      </c>
      <c r="W1945" s="1">
        <f>Table8[[#This Row],[Total_Amount]]-Table8[[#This Row],[Total Cost]]</f>
        <v>946.78199999999993</v>
      </c>
    </row>
    <row r="1946" spans="1:23" hidden="1" x14ac:dyDescent="0.25">
      <c r="A1946" t="s">
        <v>2137</v>
      </c>
      <c r="B1946" s="3">
        <v>45356</v>
      </c>
      <c r="C1946" t="s">
        <v>1501</v>
      </c>
      <c r="D1946" t="s">
        <v>1674</v>
      </c>
      <c r="E1946" t="s">
        <v>1863</v>
      </c>
      <c r="F1946" s="4">
        <f>IF(ISBLANK(Sales_Fact[[#This Row],[Quantity]]),MEDIAN(Sales_Fact[Quantity]),Sales_Fact[[#This Row],[Quantity]])</f>
        <v>3</v>
      </c>
      <c r="G1946" s="1">
        <f>IF(ISBLANK(Sales_Fact[[#This Row],[Unit_Price]]),MEDIAN(Sales_Fact[Unit_Price]),Sales_Fact[[#This Row],[Unit_Price]])</f>
        <v>410.04</v>
      </c>
      <c r="H1946" s="2">
        <f>IF(ISBLANK(Sales_Fact[[#This Row],[Discount]]),MEDIAN(Sales_Fact[Discount]),Sales_Fact[[#This Row],[Discount]])</f>
        <v>0.09</v>
      </c>
      <c r="I1946" t="s">
        <v>1864</v>
      </c>
      <c r="J1946" s="1">
        <f>Sales_Fact[[#This Row],[Quantity2]]*Sales_Fact[[#This Row],[Unit_Price3]]*(1-Sales_Fact[[#This Row],[Discount4]])</f>
        <v>1119.4092000000001</v>
      </c>
      <c r="K1946" s="1">
        <f>Sales_Fact[[#This Row],[Quantity2]]*Sales_Fact[[#This Row],[Unit_Price3]]</f>
        <v>1230.1200000000001</v>
      </c>
      <c r="L1946" s="1">
        <f>Sales_Fact[[#This Row],[Gross Amount]]*Sales_Fact[[#This Row],[Discount4]]</f>
        <v>110.71080000000001</v>
      </c>
      <c r="M1946" s="1" t="str">
        <f>IF(Sales_Fact[[#This Row],[Total_Amount5]]&gt;1000,"High Value","Standard")</f>
        <v>High Value</v>
      </c>
      <c r="N1946" s="1" t="str">
        <f>_xlfn.XLOOKUP(D1946,Product_Dim!$A$2:$A$101,Product_Dim!$B$2:$B$101,"Not Found")</f>
        <v>Yoga Exercise Mat</v>
      </c>
      <c r="O1946" s="1" t="str">
        <f>_xlfn.XLOOKUP(D1946,Product_Dim!$A$2:$A$101,Product_Dim!$C$2:$C$101)</f>
        <v>Sports</v>
      </c>
      <c r="P1946" s="1">
        <f>_xlfn.XLOOKUP(D1946,Product_Dim!$A$2:$A$101,Product_Dim!$H$2:$H$101)</f>
        <v>313.26</v>
      </c>
      <c r="Q1946" s="1" t="str">
        <f>_xlfn.XLOOKUP(C1946,'Customer_Dim'!$A$2:$A$501,'Customer_Dim'!$I$2:$I$501)</f>
        <v>Bronze</v>
      </c>
      <c r="R1946" s="1" t="str">
        <f>_xlfn.XLOOKUP(C1946,'Customer_Dim'!$A$2:$A$501,'Customer_Dim'!$D$2:$D$501)</f>
        <v>Female</v>
      </c>
      <c r="S1946" s="1" t="str">
        <f>_xlfn.XLOOKUP(C1946,'Customer_Dim'!$A$2:$A$501,'Customer_Dim'!$L$2:$L$501)</f>
        <v>Middle Age</v>
      </c>
      <c r="T1946" s="1" t="str">
        <f>_xlfn.XLOOKUP(E1946,Store_Dim!$A$2:$A$21,Store_Dim!$C$2:$C$21)</f>
        <v>North</v>
      </c>
      <c r="U1946" s="1" t="str">
        <f>_xlfn.XLOOKUP(E1946,Store_Dim!$A$2:$A$21,Store_Dim!$E$2:$E$21)</f>
        <v>Flagship</v>
      </c>
      <c r="V1946" s="1">
        <f>Table8[[#This Row],[Cost]]*Table8[[#This Row],[Quantity]]</f>
        <v>939.78</v>
      </c>
      <c r="W1946" s="1">
        <f>Table8[[#This Row],[Total_Amount]]-Table8[[#This Row],[Total Cost]]</f>
        <v>179.62920000000008</v>
      </c>
    </row>
    <row r="1947" spans="1:23" hidden="1" x14ac:dyDescent="0.25">
      <c r="A1947" t="s">
        <v>2803</v>
      </c>
      <c r="B1947" s="3">
        <v>45869</v>
      </c>
      <c r="C1947" t="s">
        <v>2560</v>
      </c>
      <c r="D1947" t="s">
        <v>1758</v>
      </c>
      <c r="E1947" t="s">
        <v>1904</v>
      </c>
      <c r="F1947" s="4">
        <f>IF(ISBLANK(Sales_Fact[[#This Row],[Quantity]]),MEDIAN(Sales_Fact[Quantity]),Sales_Fact[[#This Row],[Quantity]])</f>
        <v>1</v>
      </c>
      <c r="G1947" s="1">
        <f>IF(ISBLANK(Sales_Fact[[#This Row],[Unit_Price]]),MEDIAN(Sales_Fact[Unit_Price]),Sales_Fact[[#This Row],[Unit_Price]])</f>
        <v>355.31</v>
      </c>
      <c r="H1947" s="2">
        <f>IF(ISBLANK(Sales_Fact[[#This Row],[Discount]]),MEDIAN(Sales_Fact[Discount]),Sales_Fact[[#This Row],[Discount]])</f>
        <v>0.27</v>
      </c>
      <c r="I1947" t="s">
        <v>1868</v>
      </c>
      <c r="J1947" s="1">
        <f>Sales_Fact[[#This Row],[Quantity2]]*Sales_Fact[[#This Row],[Unit_Price3]]*(1-Sales_Fact[[#This Row],[Discount4]])</f>
        <v>259.37630000000001</v>
      </c>
      <c r="K1947" s="1">
        <f>Sales_Fact[[#This Row],[Quantity2]]*Sales_Fact[[#This Row],[Unit_Price3]]</f>
        <v>355.31</v>
      </c>
      <c r="L1947" s="1">
        <f>Sales_Fact[[#This Row],[Gross Amount]]*Sales_Fact[[#This Row],[Discount4]]</f>
        <v>95.933700000000002</v>
      </c>
      <c r="M1947" s="1" t="str">
        <f>IF(Sales_Fact[[#This Row],[Total_Amount5]]&gt;1000,"High Value","Standard")</f>
        <v>Standard</v>
      </c>
      <c r="N1947" s="1" t="str">
        <f>_xlfn.XLOOKUP(D1947,Product_Dim!$A$2:$A$101,Product_Dim!$B$2:$B$101,"Not Found")</f>
        <v>Men's Sports Shorts</v>
      </c>
      <c r="O1947" s="1" t="str">
        <f>_xlfn.XLOOKUP(D1947,Product_Dim!$A$2:$A$101,Product_Dim!$C$2:$C$101)</f>
        <v>Clothing</v>
      </c>
      <c r="P1947" s="1">
        <f>_xlfn.XLOOKUP(D1947,Product_Dim!$A$2:$A$101,Product_Dim!$H$2:$H$101)</f>
        <v>218.22</v>
      </c>
      <c r="Q1947" s="1" t="str">
        <f>_xlfn.XLOOKUP(C1947,'Customer_Dim'!$A$2:$A$501,'Customer_Dim'!$I$2:$I$501)</f>
        <v>Bronze</v>
      </c>
      <c r="R1947" s="1" t="str">
        <f>_xlfn.XLOOKUP(C1947,'Customer_Dim'!$A$2:$A$501,'Customer_Dim'!$D$2:$D$501)</f>
        <v>Female</v>
      </c>
      <c r="S1947" s="1" t="str">
        <f>_xlfn.XLOOKUP(C1947,'Customer_Dim'!$A$2:$A$501,'Customer_Dim'!$L$2:$L$501)</f>
        <v>Young</v>
      </c>
      <c r="T1947" s="1" t="str">
        <f>_xlfn.XLOOKUP(E1947,Store_Dim!$A$2:$A$21,Store_Dim!$C$2:$C$21)</f>
        <v>East</v>
      </c>
      <c r="U1947" s="1" t="str">
        <f>_xlfn.XLOOKUP(E1947,Store_Dim!$A$2:$A$21,Store_Dim!$E$2:$E$21)</f>
        <v>Online</v>
      </c>
      <c r="V1947" s="1">
        <f>Table8[[#This Row],[Cost]]*Table8[[#This Row],[Quantity]]</f>
        <v>218.22</v>
      </c>
      <c r="W1947" s="1">
        <f>Table8[[#This Row],[Total_Amount]]-Table8[[#This Row],[Total Cost]]</f>
        <v>41.156300000000016</v>
      </c>
    </row>
    <row r="1948" spans="1:23" hidden="1" x14ac:dyDescent="0.25">
      <c r="A1948" t="s">
        <v>3485</v>
      </c>
      <c r="B1948" s="3">
        <v>45367</v>
      </c>
      <c r="C1948" t="s">
        <v>2560</v>
      </c>
      <c r="D1948" t="s">
        <v>1665</v>
      </c>
      <c r="E1948" t="s">
        <v>1890</v>
      </c>
      <c r="F1948" s="4">
        <f>IF(ISBLANK(Sales_Fact[[#This Row],[Quantity]]),MEDIAN(Sales_Fact[Quantity]),Sales_Fact[[#This Row],[Quantity]])</f>
        <v>4</v>
      </c>
      <c r="G1948" s="1">
        <f>IF(ISBLANK(Sales_Fact[[#This Row],[Unit_Price]]),MEDIAN(Sales_Fact[Unit_Price]),Sales_Fact[[#This Row],[Unit_Price]])</f>
        <v>243.13</v>
      </c>
      <c r="H1948" s="2">
        <f>IF(ISBLANK(Sales_Fact[[#This Row],[Discount]]),MEDIAN(Sales_Fact[Discount]),Sales_Fact[[#This Row],[Discount]])</f>
        <v>0.25</v>
      </c>
      <c r="I1948" t="s">
        <v>1864</v>
      </c>
      <c r="J1948" s="1">
        <f>Sales_Fact[[#This Row],[Quantity2]]*Sales_Fact[[#This Row],[Unit_Price3]]*(1-Sales_Fact[[#This Row],[Discount4]])</f>
        <v>729.39</v>
      </c>
      <c r="K1948" s="1">
        <f>Sales_Fact[[#This Row],[Quantity2]]*Sales_Fact[[#This Row],[Unit_Price3]]</f>
        <v>972.52</v>
      </c>
      <c r="L1948" s="1">
        <f>Sales_Fact[[#This Row],[Gross Amount]]*Sales_Fact[[#This Row],[Discount4]]</f>
        <v>243.13</v>
      </c>
      <c r="M1948" s="1" t="str">
        <f>IF(Sales_Fact[[#This Row],[Total_Amount5]]&gt;1000,"High Value","Standard")</f>
        <v>Standard</v>
      </c>
      <c r="N1948" s="1" t="str">
        <f>_xlfn.XLOOKUP(D1948,Product_Dim!$A$2:$A$101,Product_Dim!$B$2:$B$101,"Not Found")</f>
        <v>Sports Water Hydration Pack</v>
      </c>
      <c r="O1948" s="1" t="str">
        <f>_xlfn.XLOOKUP(D1948,Product_Dim!$A$2:$A$101,Product_Dim!$C$2:$C$101)</f>
        <v>Sports</v>
      </c>
      <c r="P1948" s="1">
        <f>_xlfn.XLOOKUP(D1948,Product_Dim!$A$2:$A$101,Product_Dim!$H$2:$H$101)</f>
        <v>135.61000000000001</v>
      </c>
      <c r="Q1948" s="1" t="str">
        <f>_xlfn.XLOOKUP(C1948,'Customer_Dim'!$A$2:$A$501,'Customer_Dim'!$I$2:$I$501)</f>
        <v>Bronze</v>
      </c>
      <c r="R1948" s="1" t="str">
        <f>_xlfn.XLOOKUP(C1948,'Customer_Dim'!$A$2:$A$501,'Customer_Dim'!$D$2:$D$501)</f>
        <v>Female</v>
      </c>
      <c r="S1948" s="1" t="str">
        <f>_xlfn.XLOOKUP(C1948,'Customer_Dim'!$A$2:$A$501,'Customer_Dim'!$L$2:$L$501)</f>
        <v>Young</v>
      </c>
      <c r="T1948" s="1" t="str">
        <f>_xlfn.XLOOKUP(E1948,Store_Dim!$A$2:$A$21,Store_Dim!$C$2:$C$21)</f>
        <v>South</v>
      </c>
      <c r="U1948" s="1" t="str">
        <f>_xlfn.XLOOKUP(E1948,Store_Dim!$A$2:$A$21,Store_Dim!$E$2:$E$21)</f>
        <v>Flagship</v>
      </c>
      <c r="V1948" s="1">
        <f>Table8[[#This Row],[Cost]]*Table8[[#This Row],[Quantity]]</f>
        <v>542.44000000000005</v>
      </c>
      <c r="W1948" s="1">
        <f>Table8[[#This Row],[Total_Amount]]-Table8[[#This Row],[Total Cost]]</f>
        <v>186.94999999999993</v>
      </c>
    </row>
    <row r="1949" spans="1:23" hidden="1" x14ac:dyDescent="0.25">
      <c r="A1949" t="s">
        <v>2559</v>
      </c>
      <c r="B1949" s="3">
        <v>45510</v>
      </c>
      <c r="C1949" t="s">
        <v>2560</v>
      </c>
      <c r="D1949" t="s">
        <v>1671</v>
      </c>
      <c r="E1949" t="s">
        <v>1863</v>
      </c>
      <c r="F1949" s="4">
        <f>IF(ISBLANK(Sales_Fact[[#This Row],[Quantity]]),MEDIAN(Sales_Fact[Quantity]),Sales_Fact[[#This Row],[Quantity]])</f>
        <v>2</v>
      </c>
      <c r="G1949" s="1">
        <f>IF(ISBLANK(Sales_Fact[[#This Row],[Unit_Price]]),MEDIAN(Sales_Fact[Unit_Price]),Sales_Fact[[#This Row],[Unit_Price]])</f>
        <v>410.63</v>
      </c>
      <c r="H1949" s="2">
        <f>IF(ISBLANK(Sales_Fact[[#This Row],[Discount]]),MEDIAN(Sales_Fact[Discount]),Sales_Fact[[#This Row],[Discount]])</f>
        <v>0.28000000000000003</v>
      </c>
      <c r="I1949" t="s">
        <v>1868</v>
      </c>
      <c r="J1949" s="1">
        <f>Sales_Fact[[#This Row],[Quantity2]]*Sales_Fact[[#This Row],[Unit_Price3]]*(1-Sales_Fact[[#This Row],[Discount4]])</f>
        <v>591.30719999999997</v>
      </c>
      <c r="K1949" s="1">
        <f>Sales_Fact[[#This Row],[Quantity2]]*Sales_Fact[[#This Row],[Unit_Price3]]</f>
        <v>821.26</v>
      </c>
      <c r="L1949" s="1">
        <f>Sales_Fact[[#This Row],[Gross Amount]]*Sales_Fact[[#This Row],[Discount4]]</f>
        <v>229.95280000000002</v>
      </c>
      <c r="M1949" s="1" t="str">
        <f>IF(Sales_Fact[[#This Row],[Total_Amount5]]&gt;1000,"High Value","Standard")</f>
        <v>Standard</v>
      </c>
      <c r="N1949" s="1" t="str">
        <f>_xlfn.XLOOKUP(D1949,Product_Dim!$A$2:$A$101,Product_Dim!$B$2:$B$101,"Not Found")</f>
        <v>Noise-Canceling Headphones</v>
      </c>
      <c r="O1949" s="1" t="str">
        <f>_xlfn.XLOOKUP(D1949,Product_Dim!$A$2:$A$101,Product_Dim!$C$2:$C$101)</f>
        <v>Electronics</v>
      </c>
      <c r="P1949" s="1">
        <f>_xlfn.XLOOKUP(D1949,Product_Dim!$A$2:$A$101,Product_Dim!$H$2:$H$101)</f>
        <v>38.520000000000003</v>
      </c>
      <c r="Q1949" s="1" t="str">
        <f>_xlfn.XLOOKUP(C1949,'Customer_Dim'!$A$2:$A$501,'Customer_Dim'!$I$2:$I$501)</f>
        <v>Bronze</v>
      </c>
      <c r="R1949" s="1" t="str">
        <f>_xlfn.XLOOKUP(C1949,'Customer_Dim'!$A$2:$A$501,'Customer_Dim'!$D$2:$D$501)</f>
        <v>Female</v>
      </c>
      <c r="S1949" s="1" t="str">
        <f>_xlfn.XLOOKUP(C1949,'Customer_Dim'!$A$2:$A$501,'Customer_Dim'!$L$2:$L$501)</f>
        <v>Young</v>
      </c>
      <c r="T1949" s="1" t="str">
        <f>_xlfn.XLOOKUP(E1949,Store_Dim!$A$2:$A$21,Store_Dim!$C$2:$C$21)</f>
        <v>North</v>
      </c>
      <c r="U1949" s="1" t="str">
        <f>_xlfn.XLOOKUP(E1949,Store_Dim!$A$2:$A$21,Store_Dim!$E$2:$E$21)</f>
        <v>Flagship</v>
      </c>
      <c r="V1949" s="1">
        <f>Table8[[#This Row],[Cost]]*Table8[[#This Row],[Quantity]]</f>
        <v>77.040000000000006</v>
      </c>
      <c r="W1949" s="1">
        <f>Table8[[#This Row],[Total_Amount]]-Table8[[#This Row],[Total Cost]]</f>
        <v>514.2672</v>
      </c>
    </row>
    <row r="1950" spans="1:23" hidden="1" x14ac:dyDescent="0.25">
      <c r="A1950" t="s">
        <v>3573</v>
      </c>
      <c r="B1950" s="3">
        <v>45446</v>
      </c>
      <c r="C1950" t="s">
        <v>2560</v>
      </c>
      <c r="D1950" t="s">
        <v>1644</v>
      </c>
      <c r="E1950" t="s">
        <v>1883</v>
      </c>
      <c r="F1950" s="4">
        <f>IF(ISBLANK(Sales_Fact[[#This Row],[Quantity]]),MEDIAN(Sales_Fact[Quantity]),Sales_Fact[[#This Row],[Quantity]])</f>
        <v>4</v>
      </c>
      <c r="G1950" s="1">
        <f>IF(ISBLANK(Sales_Fact[[#This Row],[Unit_Price]]),MEDIAN(Sales_Fact[Unit_Price]),Sales_Fact[[#This Row],[Unit_Price]])</f>
        <v>101.25</v>
      </c>
      <c r="H1950" s="2">
        <f>IF(ISBLANK(Sales_Fact[[#This Row],[Discount]]),MEDIAN(Sales_Fact[Discount]),Sales_Fact[[#This Row],[Discount]])</f>
        <v>0.16</v>
      </c>
      <c r="I1950" t="s">
        <v>1864</v>
      </c>
      <c r="J1950" s="1">
        <f>Sales_Fact[[#This Row],[Quantity2]]*Sales_Fact[[#This Row],[Unit_Price3]]*(1-Sales_Fact[[#This Row],[Discount4]])</f>
        <v>340.2</v>
      </c>
      <c r="K1950" s="1">
        <f>Sales_Fact[[#This Row],[Quantity2]]*Sales_Fact[[#This Row],[Unit_Price3]]</f>
        <v>405</v>
      </c>
      <c r="L1950" s="1">
        <f>Sales_Fact[[#This Row],[Gross Amount]]*Sales_Fact[[#This Row],[Discount4]]</f>
        <v>64.8</v>
      </c>
      <c r="M1950" s="1" t="str">
        <f>IF(Sales_Fact[[#This Row],[Total_Amount5]]&gt;1000,"High Value","Standard")</f>
        <v>Standard</v>
      </c>
      <c r="N1950" s="1" t="str">
        <f>_xlfn.XLOOKUP(D1950,Product_Dim!$A$2:$A$101,Product_Dim!$B$2:$B$101,"Not Found")</f>
        <v>Basketball</v>
      </c>
      <c r="O1950" s="1" t="str">
        <f>_xlfn.XLOOKUP(D1950,Product_Dim!$A$2:$A$101,Product_Dim!$C$2:$C$101)</f>
        <v>Sports</v>
      </c>
      <c r="P1950" s="1">
        <f>_xlfn.XLOOKUP(D1950,Product_Dim!$A$2:$A$101,Product_Dim!$H$2:$H$101)</f>
        <v>204.39</v>
      </c>
      <c r="Q1950" s="1" t="str">
        <f>_xlfn.XLOOKUP(C1950,'Customer_Dim'!$A$2:$A$501,'Customer_Dim'!$I$2:$I$501)</f>
        <v>Bronze</v>
      </c>
      <c r="R1950" s="1" t="str">
        <f>_xlfn.XLOOKUP(C1950,'Customer_Dim'!$A$2:$A$501,'Customer_Dim'!$D$2:$D$501)</f>
        <v>Female</v>
      </c>
      <c r="S1950" s="1" t="str">
        <f>_xlfn.XLOOKUP(C1950,'Customer_Dim'!$A$2:$A$501,'Customer_Dim'!$L$2:$L$501)</f>
        <v>Young</v>
      </c>
      <c r="T1950" s="1" t="str">
        <f>_xlfn.XLOOKUP(E1950,Store_Dim!$A$2:$A$21,Store_Dim!$C$2:$C$21)</f>
        <v>North</v>
      </c>
      <c r="U1950" s="1" t="str">
        <f>_xlfn.XLOOKUP(E1950,Store_Dim!$A$2:$A$21,Store_Dim!$E$2:$E$21)</f>
        <v>Flagship</v>
      </c>
      <c r="V1950" s="1">
        <f>Table8[[#This Row],[Cost]]*Table8[[#This Row],[Quantity]]</f>
        <v>817.56</v>
      </c>
      <c r="W1950" s="1">
        <f>Table8[[#This Row],[Total_Amount]]-Table8[[#This Row],[Total Cost]]</f>
        <v>-477.35999999999996</v>
      </c>
    </row>
    <row r="1951" spans="1:23" hidden="1" x14ac:dyDescent="0.25">
      <c r="A1951" t="s">
        <v>3347</v>
      </c>
      <c r="B1951" s="3">
        <v>45929</v>
      </c>
      <c r="C1951" t="s">
        <v>2560</v>
      </c>
      <c r="D1951" t="s">
        <v>1668</v>
      </c>
      <c r="E1951" t="s">
        <v>1909</v>
      </c>
      <c r="F1951" s="4">
        <f>IF(ISBLANK(Sales_Fact[[#This Row],[Quantity]]),MEDIAN(Sales_Fact[Quantity]),Sales_Fact[[#This Row],[Quantity]])</f>
        <v>4</v>
      </c>
      <c r="G1951" s="1">
        <f>IF(ISBLANK(Sales_Fact[[#This Row],[Unit_Price]]),MEDIAN(Sales_Fact[Unit_Price]),Sales_Fact[[#This Row],[Unit_Price]])</f>
        <v>716.39</v>
      </c>
      <c r="H1951" s="2">
        <f>IF(ISBLANK(Sales_Fact[[#This Row],[Discount]]),MEDIAN(Sales_Fact[Discount]),Sales_Fact[[#This Row],[Discount]])</f>
        <v>0.03</v>
      </c>
      <c r="I1951" t="s">
        <v>1861</v>
      </c>
      <c r="J1951" s="1">
        <f>Sales_Fact[[#This Row],[Quantity2]]*Sales_Fact[[#This Row],[Unit_Price3]]*(1-Sales_Fact[[#This Row],[Discount4]])</f>
        <v>2779.5931999999998</v>
      </c>
      <c r="K1951" s="1">
        <f>Sales_Fact[[#This Row],[Quantity2]]*Sales_Fact[[#This Row],[Unit_Price3]]</f>
        <v>2865.56</v>
      </c>
      <c r="L1951" s="1">
        <f>Sales_Fact[[#This Row],[Gross Amount]]*Sales_Fact[[#This Row],[Discount4]]</f>
        <v>85.966799999999992</v>
      </c>
      <c r="M1951" s="1" t="str">
        <f>IF(Sales_Fact[[#This Row],[Total_Amount5]]&gt;1000,"High Value","Standard")</f>
        <v>High Value</v>
      </c>
      <c r="N1951" s="1" t="str">
        <f>_xlfn.XLOOKUP(D1951,Product_Dim!$A$2:$A$101,Product_Dim!$B$2:$B$101,"Not Found")</f>
        <v>Portable Power Bank</v>
      </c>
      <c r="O1951" s="1" t="str">
        <f>_xlfn.XLOOKUP(D1951,Product_Dim!$A$2:$A$101,Product_Dim!$C$2:$C$101)</f>
        <v>Electronics</v>
      </c>
      <c r="P1951" s="1">
        <f>_xlfn.XLOOKUP(D1951,Product_Dim!$A$2:$A$101,Product_Dim!$H$2:$H$101)</f>
        <v>326.06</v>
      </c>
      <c r="Q1951" s="1" t="str">
        <f>_xlfn.XLOOKUP(C1951,'Customer_Dim'!$A$2:$A$501,'Customer_Dim'!$I$2:$I$501)</f>
        <v>Bronze</v>
      </c>
      <c r="R1951" s="1" t="str">
        <f>_xlfn.XLOOKUP(C1951,'Customer_Dim'!$A$2:$A$501,'Customer_Dim'!$D$2:$D$501)</f>
        <v>Female</v>
      </c>
      <c r="S1951" s="1" t="str">
        <f>_xlfn.XLOOKUP(C1951,'Customer_Dim'!$A$2:$A$501,'Customer_Dim'!$L$2:$L$501)</f>
        <v>Young</v>
      </c>
      <c r="T1951" s="1" t="str">
        <f>_xlfn.XLOOKUP(E1951,Store_Dim!$A$2:$A$21,Store_Dim!$C$2:$C$21)</f>
        <v>South</v>
      </c>
      <c r="U1951" s="1" t="str">
        <f>_xlfn.XLOOKUP(E1951,Store_Dim!$A$2:$A$21,Store_Dim!$E$2:$E$21)</f>
        <v>Outlet</v>
      </c>
      <c r="V1951" s="1">
        <f>Table8[[#This Row],[Cost]]*Table8[[#This Row],[Quantity]]</f>
        <v>1304.24</v>
      </c>
      <c r="W1951" s="1">
        <f>Table8[[#This Row],[Total_Amount]]-Table8[[#This Row],[Total Cost]]</f>
        <v>1475.3531999999998</v>
      </c>
    </row>
    <row r="1952" spans="1:23" hidden="1" x14ac:dyDescent="0.25">
      <c r="A1952" t="s">
        <v>2330</v>
      </c>
      <c r="B1952" s="3">
        <v>45460</v>
      </c>
      <c r="C1952" t="s">
        <v>1509</v>
      </c>
      <c r="D1952" t="s">
        <v>1785</v>
      </c>
      <c r="E1952" t="s">
        <v>1913</v>
      </c>
      <c r="F1952" s="4">
        <f>IF(ISBLANK(Sales_Fact[[#This Row],[Quantity]]),MEDIAN(Sales_Fact[Quantity]),Sales_Fact[[#This Row],[Quantity]])</f>
        <v>1</v>
      </c>
      <c r="G1952" s="1">
        <f>IF(ISBLANK(Sales_Fact[[#This Row],[Unit_Price]]),MEDIAN(Sales_Fact[Unit_Price]),Sales_Fact[[#This Row],[Unit_Price]])</f>
        <v>721.74</v>
      </c>
      <c r="H1952" s="2">
        <f>IF(ISBLANK(Sales_Fact[[#This Row],[Discount]]),MEDIAN(Sales_Fact[Discount]),Sales_Fact[[#This Row],[Discount]])</f>
        <v>0.24</v>
      </c>
      <c r="I1952" t="s">
        <v>1864</v>
      </c>
      <c r="J1952" s="1">
        <f>Sales_Fact[[#This Row],[Quantity2]]*Sales_Fact[[#This Row],[Unit_Price3]]*(1-Sales_Fact[[#This Row],[Discount4]])</f>
        <v>548.52240000000006</v>
      </c>
      <c r="K1952" s="1">
        <f>Sales_Fact[[#This Row],[Quantity2]]*Sales_Fact[[#This Row],[Unit_Price3]]</f>
        <v>721.74</v>
      </c>
      <c r="L1952" s="1">
        <f>Sales_Fact[[#This Row],[Gross Amount]]*Sales_Fact[[#This Row],[Discount4]]</f>
        <v>173.2176</v>
      </c>
      <c r="M1952" s="1" t="str">
        <f>IF(Sales_Fact[[#This Row],[Total_Amount5]]&gt;1000,"High Value","Standard")</f>
        <v>Standard</v>
      </c>
      <c r="N1952" s="1" t="str">
        <f>_xlfn.XLOOKUP(D1952,Product_Dim!$A$2:$A$101,Product_Dim!$B$2:$B$101,"Not Found")</f>
        <v>Essential Oil Diffuser</v>
      </c>
      <c r="O1952" s="1" t="str">
        <f>_xlfn.XLOOKUP(D1952,Product_Dim!$A$2:$A$101,Product_Dim!$C$2:$C$101)</f>
        <v>Home</v>
      </c>
      <c r="P1952" s="1">
        <f>_xlfn.XLOOKUP(D1952,Product_Dim!$A$2:$A$101,Product_Dim!$H$2:$H$101)</f>
        <v>325.26</v>
      </c>
      <c r="Q1952" s="1" t="str">
        <f>_xlfn.XLOOKUP(C1952,'Customer_Dim'!$A$2:$A$501,'Customer_Dim'!$I$2:$I$501)</f>
        <v>Platinum</v>
      </c>
      <c r="R1952" s="1" t="str">
        <f>_xlfn.XLOOKUP(C1952,'Customer_Dim'!$A$2:$A$501,'Customer_Dim'!$D$2:$D$501)</f>
        <v>Female</v>
      </c>
      <c r="S1952" s="1" t="str">
        <f>_xlfn.XLOOKUP(C1952,'Customer_Dim'!$A$2:$A$501,'Customer_Dim'!$L$2:$L$501)</f>
        <v>Young</v>
      </c>
      <c r="T1952" s="1" t="str">
        <f>_xlfn.XLOOKUP(E1952,Store_Dim!$A$2:$A$21,Store_Dim!$C$2:$C$21)</f>
        <v>North</v>
      </c>
      <c r="U1952" s="1" t="str">
        <f>_xlfn.XLOOKUP(E1952,Store_Dim!$A$2:$A$21,Store_Dim!$E$2:$E$21)</f>
        <v>Online</v>
      </c>
      <c r="V1952" s="1">
        <f>Table8[[#This Row],[Cost]]*Table8[[#This Row],[Quantity]]</f>
        <v>325.26</v>
      </c>
      <c r="W1952" s="1">
        <f>Table8[[#This Row],[Total_Amount]]-Table8[[#This Row],[Total Cost]]</f>
        <v>223.26240000000007</v>
      </c>
    </row>
    <row r="1953" spans="1:23" hidden="1" x14ac:dyDescent="0.25">
      <c r="A1953" t="s">
        <v>2388</v>
      </c>
      <c r="B1953" s="3">
        <v>45899</v>
      </c>
      <c r="C1953" t="s">
        <v>1509</v>
      </c>
      <c r="D1953" t="s">
        <v>1683</v>
      </c>
      <c r="E1953" t="s">
        <v>1909</v>
      </c>
      <c r="F1953" s="4">
        <f>IF(ISBLANK(Sales_Fact[[#This Row],[Quantity]]),MEDIAN(Sales_Fact[Quantity]),Sales_Fact[[#This Row],[Quantity]])</f>
        <v>2</v>
      </c>
      <c r="G1953" s="1">
        <f>IF(ISBLANK(Sales_Fact[[#This Row],[Unit_Price]]),MEDIAN(Sales_Fact[Unit_Price]),Sales_Fact[[#This Row],[Unit_Price]])</f>
        <v>527.91</v>
      </c>
      <c r="H1953" s="2">
        <f>IF(ISBLANK(Sales_Fact[[#This Row],[Discount]]),MEDIAN(Sales_Fact[Discount]),Sales_Fact[[#This Row],[Discount]])</f>
        <v>0.02</v>
      </c>
      <c r="I1953" t="s">
        <v>1868</v>
      </c>
      <c r="J1953" s="1">
        <f>Sales_Fact[[#This Row],[Quantity2]]*Sales_Fact[[#This Row],[Unit_Price3]]*(1-Sales_Fact[[#This Row],[Discount4]])</f>
        <v>1034.7035999999998</v>
      </c>
      <c r="K1953" s="1">
        <f>Sales_Fact[[#This Row],[Quantity2]]*Sales_Fact[[#This Row],[Unit_Price3]]</f>
        <v>1055.82</v>
      </c>
      <c r="L1953" s="1">
        <f>Sales_Fact[[#This Row],[Gross Amount]]*Sales_Fact[[#This Row],[Discount4]]</f>
        <v>21.116399999999999</v>
      </c>
      <c r="M1953" s="1" t="str">
        <f>IF(Sales_Fact[[#This Row],[Total_Amount5]]&gt;1000,"High Value","Standard")</f>
        <v>High Value</v>
      </c>
      <c r="N1953" s="1" t="str">
        <f>_xlfn.XLOOKUP(D1953,Product_Dim!$A$2:$A$101,Product_Dim!$B$2:$B$101,"Not Found")</f>
        <v>Adjustable Jump Rope</v>
      </c>
      <c r="O1953" s="1" t="str">
        <f>_xlfn.XLOOKUP(D1953,Product_Dim!$A$2:$A$101,Product_Dim!$C$2:$C$101)</f>
        <v>Sports</v>
      </c>
      <c r="P1953" s="1">
        <f>_xlfn.XLOOKUP(D1953,Product_Dim!$A$2:$A$101,Product_Dim!$H$2:$H$101)</f>
        <v>167.12</v>
      </c>
      <c r="Q1953" s="1" t="str">
        <f>_xlfn.XLOOKUP(C1953,'Customer_Dim'!$A$2:$A$501,'Customer_Dim'!$I$2:$I$501)</f>
        <v>Platinum</v>
      </c>
      <c r="R1953" s="1" t="str">
        <f>_xlfn.XLOOKUP(C1953,'Customer_Dim'!$A$2:$A$501,'Customer_Dim'!$D$2:$D$501)</f>
        <v>Female</v>
      </c>
      <c r="S1953" s="1" t="str">
        <f>_xlfn.XLOOKUP(C1953,'Customer_Dim'!$A$2:$A$501,'Customer_Dim'!$L$2:$L$501)</f>
        <v>Young</v>
      </c>
      <c r="T1953" s="1" t="str">
        <f>_xlfn.XLOOKUP(E1953,Store_Dim!$A$2:$A$21,Store_Dim!$C$2:$C$21)</f>
        <v>South</v>
      </c>
      <c r="U1953" s="1" t="str">
        <f>_xlfn.XLOOKUP(E1953,Store_Dim!$A$2:$A$21,Store_Dim!$E$2:$E$21)</f>
        <v>Outlet</v>
      </c>
      <c r="V1953" s="1">
        <f>Table8[[#This Row],[Cost]]*Table8[[#This Row],[Quantity]]</f>
        <v>334.24</v>
      </c>
      <c r="W1953" s="1">
        <f>Table8[[#This Row],[Total_Amount]]-Table8[[#This Row],[Total Cost]]</f>
        <v>700.46359999999981</v>
      </c>
    </row>
    <row r="1954" spans="1:23" hidden="1" x14ac:dyDescent="0.25">
      <c r="A1954" t="s">
        <v>2973</v>
      </c>
      <c r="B1954" s="3">
        <v>45311</v>
      </c>
      <c r="C1954" t="s">
        <v>1509</v>
      </c>
      <c r="D1954" t="s">
        <v>1561</v>
      </c>
      <c r="E1954" t="s">
        <v>1896</v>
      </c>
      <c r="F1954" s="4">
        <f>IF(ISBLANK(Sales_Fact[[#This Row],[Quantity]]),MEDIAN(Sales_Fact[Quantity]),Sales_Fact[[#This Row],[Quantity]])</f>
        <v>2</v>
      </c>
      <c r="G1954" s="1">
        <f>IF(ISBLANK(Sales_Fact[[#This Row],[Unit_Price]]),MEDIAN(Sales_Fact[Unit_Price]),Sales_Fact[[#This Row],[Unit_Price]])</f>
        <v>945.92</v>
      </c>
      <c r="H1954" s="2">
        <f>IF(ISBLANK(Sales_Fact[[#This Row],[Discount]]),MEDIAN(Sales_Fact[Discount]),Sales_Fact[[#This Row],[Discount]])</f>
        <v>0.19</v>
      </c>
      <c r="I1954" t="s">
        <v>1864</v>
      </c>
      <c r="J1954" s="1">
        <f>Sales_Fact[[#This Row],[Quantity2]]*Sales_Fact[[#This Row],[Unit_Price3]]*(1-Sales_Fact[[#This Row],[Discount4]])</f>
        <v>1532.3904</v>
      </c>
      <c r="K1954" s="1">
        <f>Sales_Fact[[#This Row],[Quantity2]]*Sales_Fact[[#This Row],[Unit_Price3]]</f>
        <v>1891.84</v>
      </c>
      <c r="L1954" s="1">
        <f>Sales_Fact[[#This Row],[Gross Amount]]*Sales_Fact[[#This Row],[Discount4]]</f>
        <v>359.44959999999998</v>
      </c>
      <c r="M1954" s="1" t="str">
        <f>IF(Sales_Fact[[#This Row],[Total_Amount5]]&gt;1000,"High Value","Standard")</f>
        <v>High Value</v>
      </c>
      <c r="N1954" s="1" t="str">
        <f>_xlfn.XLOOKUP(D1954,Product_Dim!$A$2:$A$101,Product_Dim!$B$2:$B$101,"Not Found")</f>
        <v>Women's Yoga Pants</v>
      </c>
      <c r="O1954" s="1" t="str">
        <f>_xlfn.XLOOKUP(D1954,Product_Dim!$A$2:$A$101,Product_Dim!$C$2:$C$101)</f>
        <v>Clothing</v>
      </c>
      <c r="P1954" s="1">
        <f>_xlfn.XLOOKUP(D1954,Product_Dim!$A$2:$A$101,Product_Dim!$H$2:$H$101)</f>
        <v>306.45999999999998</v>
      </c>
      <c r="Q1954" s="1" t="str">
        <f>_xlfn.XLOOKUP(C1954,'Customer_Dim'!$A$2:$A$501,'Customer_Dim'!$I$2:$I$501)</f>
        <v>Platinum</v>
      </c>
      <c r="R1954" s="1" t="str">
        <f>_xlfn.XLOOKUP(C1954,'Customer_Dim'!$A$2:$A$501,'Customer_Dim'!$D$2:$D$501)</f>
        <v>Female</v>
      </c>
      <c r="S1954" s="1" t="str">
        <f>_xlfn.XLOOKUP(C1954,'Customer_Dim'!$A$2:$A$501,'Customer_Dim'!$L$2:$L$501)</f>
        <v>Young</v>
      </c>
      <c r="T1954" s="1" t="str">
        <f>_xlfn.XLOOKUP(E1954,Store_Dim!$A$2:$A$21,Store_Dim!$C$2:$C$21)</f>
        <v>East</v>
      </c>
      <c r="U1954" s="1" t="str">
        <f>_xlfn.XLOOKUP(E1954,Store_Dim!$A$2:$A$21,Store_Dim!$E$2:$E$21)</f>
        <v>Flagship</v>
      </c>
      <c r="V1954" s="1">
        <f>Table8[[#This Row],[Cost]]*Table8[[#This Row],[Quantity]]</f>
        <v>612.91999999999996</v>
      </c>
      <c r="W1954" s="1">
        <f>Table8[[#This Row],[Total_Amount]]-Table8[[#This Row],[Total Cost]]</f>
        <v>919.47040000000004</v>
      </c>
    </row>
    <row r="1955" spans="1:23" x14ac:dyDescent="0.25">
      <c r="A1955" t="s">
        <v>2782</v>
      </c>
      <c r="B1955" s="3">
        <v>45247</v>
      </c>
      <c r="C1955" t="s">
        <v>1512</v>
      </c>
      <c r="D1955" t="s">
        <v>1731</v>
      </c>
      <c r="E1955" t="s">
        <v>1896</v>
      </c>
      <c r="F1955" s="4">
        <f>IF(ISBLANK(Sales_Fact[[#This Row],[Quantity]]),MEDIAN(Sales_Fact[Quantity]),Sales_Fact[[#This Row],[Quantity]])</f>
        <v>2</v>
      </c>
      <c r="G1955" s="21">
        <f>IF(ISBLANK(Sales_Fact[[#This Row],[Unit_Price]]),MEDIAN(Sales_Fact[Unit_Price]),Sales_Fact[[#This Row],[Unit_Price]])</f>
        <v>981.35</v>
      </c>
      <c r="H1955" s="2">
        <f>IF(ISBLANK(Sales_Fact[[#This Row],[Discount]]),MEDIAN(Sales_Fact[Discount]),Sales_Fact[[#This Row],[Discount]])</f>
        <v>0.16</v>
      </c>
      <c r="I1955" t="s">
        <v>1868</v>
      </c>
      <c r="J1955" s="21">
        <f>Sales_Fact[[#This Row],[Quantity2]]*Sales_Fact[[#This Row],[Unit_Price3]]*(1-Sales_Fact[[#This Row],[Discount4]])</f>
        <v>1648.6679999999999</v>
      </c>
      <c r="K1955" s="21">
        <f>Sales_Fact[[#This Row],[Quantity2]]*Sales_Fact[[#This Row],[Unit_Price3]]</f>
        <v>1962.7</v>
      </c>
      <c r="L1955" s="21">
        <f>Sales_Fact[[#This Row],[Gross Amount]]*Sales_Fact[[#This Row],[Discount4]]</f>
        <v>314.03200000000004</v>
      </c>
      <c r="M1955" s="1" t="str">
        <f>IF(Sales_Fact[[#This Row],[Total_Amount5]]&gt;1000,"High Value","Standard")</f>
        <v>High Value</v>
      </c>
      <c r="N1955" s="1" t="str">
        <f>_xlfn.XLOOKUP(D1955,Product_Dim!$A$2:$A$101,Product_Dim!$B$2:$B$101,"Not Found")</f>
        <v>Luxury Perfume Spray</v>
      </c>
      <c r="O1955" s="1" t="str">
        <f>_xlfn.XLOOKUP(D1955,Product_Dim!$A$2:$A$101,Product_Dim!$C$2:$C$101)</f>
        <v>Beauty</v>
      </c>
      <c r="P1955" s="1">
        <f>_xlfn.XLOOKUP(D1955,Product_Dim!$A$2:$A$101,Product_Dim!$H$2:$H$101)</f>
        <v>482.75</v>
      </c>
      <c r="Q1955" s="1" t="str">
        <f>_xlfn.XLOOKUP(C1955,'Customer_Dim'!$A$2:$A$501,'Customer_Dim'!$I$2:$I$501)</f>
        <v>Silver</v>
      </c>
      <c r="R1955" s="1" t="str">
        <f>_xlfn.XLOOKUP(C1955,'Customer_Dim'!$A$2:$A$501,'Customer_Dim'!$D$2:$D$501)</f>
        <v>Female</v>
      </c>
      <c r="S1955" s="1" t="str">
        <f>_xlfn.XLOOKUP(C1955,'Customer_Dim'!$A$2:$A$501,'Customer_Dim'!$L$2:$L$501)</f>
        <v>Middle Age</v>
      </c>
      <c r="T1955" s="1" t="str">
        <f>_xlfn.XLOOKUP(E1955,Store_Dim!$A$2:$A$21,Store_Dim!$C$2:$C$21)</f>
        <v>East</v>
      </c>
      <c r="U1955" s="1" t="str">
        <f>_xlfn.XLOOKUP(E1955,Store_Dim!$A$2:$A$21,Store_Dim!$E$2:$E$21)</f>
        <v>Flagship</v>
      </c>
      <c r="V1955" s="21">
        <f>Table8[[#This Row],[Cost]]*Table8[[#This Row],[Quantity]]</f>
        <v>965.5</v>
      </c>
      <c r="W1955" s="21">
        <f>Table8[[#This Row],[Total_Amount]]-Table8[[#This Row],[Total Cost]]</f>
        <v>683.16799999999989</v>
      </c>
    </row>
    <row r="1956" spans="1:23" x14ac:dyDescent="0.25">
      <c r="A1956" t="s">
        <v>2070</v>
      </c>
      <c r="B1956" s="3">
        <v>45686</v>
      </c>
      <c r="C1956" t="s">
        <v>1512</v>
      </c>
      <c r="D1956" t="s">
        <v>1818</v>
      </c>
      <c r="E1956" t="s">
        <v>1860</v>
      </c>
      <c r="F1956" s="4">
        <f>IF(ISBLANK(Sales_Fact[[#This Row],[Quantity]]),MEDIAN(Sales_Fact[Quantity]),Sales_Fact[[#This Row],[Quantity]])</f>
        <v>1</v>
      </c>
      <c r="G1956" s="21">
        <f>IF(ISBLANK(Sales_Fact[[#This Row],[Unit_Price]]),MEDIAN(Sales_Fact[Unit_Price]),Sales_Fact[[#This Row],[Unit_Price]])</f>
        <v>913.99</v>
      </c>
      <c r="H1956" s="2">
        <f>IF(ISBLANK(Sales_Fact[[#This Row],[Discount]]),MEDIAN(Sales_Fact[Discount]),Sales_Fact[[#This Row],[Discount]])</f>
        <v>0.14000000000000001</v>
      </c>
      <c r="I1956" t="s">
        <v>1864</v>
      </c>
      <c r="J1956" s="21">
        <f>Sales_Fact[[#This Row],[Quantity2]]*Sales_Fact[[#This Row],[Unit_Price3]]*(1-Sales_Fact[[#This Row],[Discount4]])</f>
        <v>786.03139999999996</v>
      </c>
      <c r="K1956" s="21">
        <f>Sales_Fact[[#This Row],[Quantity2]]*Sales_Fact[[#This Row],[Unit_Price3]]</f>
        <v>913.99</v>
      </c>
      <c r="L1956" s="21">
        <f>Sales_Fact[[#This Row],[Gross Amount]]*Sales_Fact[[#This Row],[Discount4]]</f>
        <v>127.95860000000002</v>
      </c>
      <c r="M1956" s="1" t="str">
        <f>IF(Sales_Fact[[#This Row],[Total_Amount5]]&gt;1000,"High Value","Standard")</f>
        <v>Standard</v>
      </c>
      <c r="N1956" s="1" t="str">
        <f>_xlfn.XLOOKUP(D1956,Product_Dim!$A$2:$A$101,Product_Dim!$B$2:$B$101,"Not Found")</f>
        <v>Face Foundation Kit</v>
      </c>
      <c r="O1956" s="1" t="str">
        <f>_xlfn.XLOOKUP(D1956,Product_Dim!$A$2:$A$101,Product_Dim!$C$2:$C$101)</f>
        <v>Beauty</v>
      </c>
      <c r="P1956" s="1">
        <f>_xlfn.XLOOKUP(D1956,Product_Dim!$A$2:$A$101,Product_Dim!$H$2:$H$101)</f>
        <v>183.04</v>
      </c>
      <c r="Q1956" s="1" t="str">
        <f>_xlfn.XLOOKUP(C1956,'Customer_Dim'!$A$2:$A$501,'Customer_Dim'!$I$2:$I$501)</f>
        <v>Silver</v>
      </c>
      <c r="R1956" s="1" t="str">
        <f>_xlfn.XLOOKUP(C1956,'Customer_Dim'!$A$2:$A$501,'Customer_Dim'!$D$2:$D$501)</f>
        <v>Female</v>
      </c>
      <c r="S1956" s="1" t="str">
        <f>_xlfn.XLOOKUP(C1956,'Customer_Dim'!$A$2:$A$501,'Customer_Dim'!$L$2:$L$501)</f>
        <v>Middle Age</v>
      </c>
      <c r="T1956" s="1" t="str">
        <f>_xlfn.XLOOKUP(E1956,Store_Dim!$A$2:$A$21,Store_Dim!$C$2:$C$21)</f>
        <v>North</v>
      </c>
      <c r="U1956" s="1" t="str">
        <f>_xlfn.XLOOKUP(E1956,Store_Dim!$A$2:$A$21,Store_Dim!$E$2:$E$21)</f>
        <v>Outlet</v>
      </c>
      <c r="V1956" s="21">
        <f>Table8[[#This Row],[Cost]]*Table8[[#This Row],[Quantity]]</f>
        <v>183.04</v>
      </c>
      <c r="W1956" s="21">
        <f>Table8[[#This Row],[Total_Amount]]-Table8[[#This Row],[Total Cost]]</f>
        <v>602.9914</v>
      </c>
    </row>
    <row r="1957" spans="1:23" hidden="1" x14ac:dyDescent="0.25">
      <c r="A1957" t="s">
        <v>2856</v>
      </c>
      <c r="B1957" s="3">
        <v>45518</v>
      </c>
      <c r="C1957" t="s">
        <v>1512</v>
      </c>
      <c r="D1957" t="s">
        <v>1827</v>
      </c>
      <c r="E1957" t="s">
        <v>1883</v>
      </c>
      <c r="F1957" s="4">
        <f>IF(ISBLANK(Sales_Fact[[#This Row],[Quantity]]),MEDIAN(Sales_Fact[Quantity]),Sales_Fact[[#This Row],[Quantity]])</f>
        <v>4</v>
      </c>
      <c r="G1957" s="1">
        <f>IF(ISBLANK(Sales_Fact[[#This Row],[Unit_Price]]),MEDIAN(Sales_Fact[Unit_Price]),Sales_Fact[[#This Row],[Unit_Price]])</f>
        <v>270.69</v>
      </c>
      <c r="H1957" s="2">
        <f>IF(ISBLANK(Sales_Fact[[#This Row],[Discount]]),MEDIAN(Sales_Fact[Discount]),Sales_Fact[[#This Row],[Discount]])</f>
        <v>0.18</v>
      </c>
      <c r="I1957" t="s">
        <v>1864</v>
      </c>
      <c r="J1957" s="1">
        <f>Sales_Fact[[#This Row],[Quantity2]]*Sales_Fact[[#This Row],[Unit_Price3]]*(1-Sales_Fact[[#This Row],[Discount4]])</f>
        <v>887.86320000000001</v>
      </c>
      <c r="K1957" s="1">
        <f>Sales_Fact[[#This Row],[Quantity2]]*Sales_Fact[[#This Row],[Unit_Price3]]</f>
        <v>1082.76</v>
      </c>
      <c r="L1957" s="1">
        <f>Sales_Fact[[#This Row],[Gross Amount]]*Sales_Fact[[#This Row],[Discount4]]</f>
        <v>194.89679999999998</v>
      </c>
      <c r="M1957" s="1" t="str">
        <f>IF(Sales_Fact[[#This Row],[Total_Amount5]]&gt;1000,"High Value","Standard")</f>
        <v>Standard</v>
      </c>
      <c r="N1957" s="1" t="str">
        <f>_xlfn.XLOOKUP(D1957,Product_Dim!$A$2:$A$101,Product_Dim!$B$2:$B$101,"Not Found")</f>
        <v>Microwave Oven</v>
      </c>
      <c r="O1957" s="1" t="str">
        <f>_xlfn.XLOOKUP(D1957,Product_Dim!$A$2:$A$101,Product_Dim!$C$2:$C$101)</f>
        <v>Home</v>
      </c>
      <c r="P1957" s="1">
        <f>_xlfn.XLOOKUP(D1957,Product_Dim!$A$2:$A$101,Product_Dim!$H$2:$H$101)</f>
        <v>447.43</v>
      </c>
      <c r="Q1957" s="1" t="str">
        <f>_xlfn.XLOOKUP(C1957,'Customer_Dim'!$A$2:$A$501,'Customer_Dim'!$I$2:$I$501)</f>
        <v>Silver</v>
      </c>
      <c r="R1957" s="1" t="str">
        <f>_xlfn.XLOOKUP(C1957,'Customer_Dim'!$A$2:$A$501,'Customer_Dim'!$D$2:$D$501)</f>
        <v>Female</v>
      </c>
      <c r="S1957" s="1" t="str">
        <f>_xlfn.XLOOKUP(C1957,'Customer_Dim'!$A$2:$A$501,'Customer_Dim'!$L$2:$L$501)</f>
        <v>Middle Age</v>
      </c>
      <c r="T1957" s="1" t="str">
        <f>_xlfn.XLOOKUP(E1957,Store_Dim!$A$2:$A$21,Store_Dim!$C$2:$C$21)</f>
        <v>North</v>
      </c>
      <c r="U1957" s="1" t="str">
        <f>_xlfn.XLOOKUP(E1957,Store_Dim!$A$2:$A$21,Store_Dim!$E$2:$E$21)</f>
        <v>Flagship</v>
      </c>
      <c r="V1957" s="1">
        <f>Table8[[#This Row],[Cost]]*Table8[[#This Row],[Quantity]]</f>
        <v>1789.72</v>
      </c>
      <c r="W1957" s="1">
        <f>Table8[[#This Row],[Total_Amount]]-Table8[[#This Row],[Total Cost]]</f>
        <v>-901.85680000000002</v>
      </c>
    </row>
    <row r="1958" spans="1:23" hidden="1" x14ac:dyDescent="0.25">
      <c r="A1958" t="s">
        <v>3439</v>
      </c>
      <c r="B1958" s="3">
        <v>45435</v>
      </c>
      <c r="C1958" t="s">
        <v>1515</v>
      </c>
      <c r="D1958" t="s">
        <v>1803</v>
      </c>
      <c r="E1958" t="s">
        <v>1881</v>
      </c>
      <c r="F1958" s="4">
        <f>IF(ISBLANK(Sales_Fact[[#This Row],[Quantity]]),MEDIAN(Sales_Fact[Quantity]),Sales_Fact[[#This Row],[Quantity]])</f>
        <v>3</v>
      </c>
      <c r="G1958" s="1">
        <f>IF(ISBLANK(Sales_Fact[[#This Row],[Unit_Price]]),MEDIAN(Sales_Fact[Unit_Price]),Sales_Fact[[#This Row],[Unit_Price]])</f>
        <v>998.58</v>
      </c>
      <c r="H1958" s="2">
        <f>IF(ISBLANK(Sales_Fact[[#This Row],[Discount]]),MEDIAN(Sales_Fact[Discount]),Sales_Fact[[#This Row],[Discount]])</f>
        <v>0.02</v>
      </c>
      <c r="I1958" t="s">
        <v>1861</v>
      </c>
      <c r="J1958" s="1">
        <f>Sales_Fact[[#This Row],[Quantity2]]*Sales_Fact[[#This Row],[Unit_Price3]]*(1-Sales_Fact[[#This Row],[Discount4]])</f>
        <v>2935.8252000000002</v>
      </c>
      <c r="K1958" s="1">
        <f>Sales_Fact[[#This Row],[Quantity2]]*Sales_Fact[[#This Row],[Unit_Price3]]</f>
        <v>2995.7400000000002</v>
      </c>
      <c r="L1958" s="1">
        <f>Sales_Fact[[#This Row],[Gross Amount]]*Sales_Fact[[#This Row],[Discount4]]</f>
        <v>59.914800000000007</v>
      </c>
      <c r="M1958" s="1" t="str">
        <f>IF(Sales_Fact[[#This Row],[Total_Amount5]]&gt;1000,"High Value","Standard")</f>
        <v>High Value</v>
      </c>
      <c r="N1958" s="1" t="str">
        <f>_xlfn.XLOOKUP(D1958,Product_Dim!$A$2:$A$101,Product_Dim!$B$2:$B$101,"Not Found")</f>
        <v>Wooden Bookshelf</v>
      </c>
      <c r="O1958" s="1" t="str">
        <f>_xlfn.XLOOKUP(D1958,Product_Dim!$A$2:$A$101,Product_Dim!$C$2:$C$101)</f>
        <v>Home</v>
      </c>
      <c r="P1958" s="1">
        <f>_xlfn.XLOOKUP(D1958,Product_Dim!$A$2:$A$101,Product_Dim!$H$2:$H$101)</f>
        <v>388.46</v>
      </c>
      <c r="Q1958" s="1" t="str">
        <f>_xlfn.XLOOKUP(C1958,'Customer_Dim'!$A$2:$A$501,'Customer_Dim'!$I$2:$I$501)</f>
        <v>Platinum</v>
      </c>
      <c r="R1958" s="1" t="str">
        <f>_xlfn.XLOOKUP(C1958,'Customer_Dim'!$A$2:$A$501,'Customer_Dim'!$D$2:$D$501)</f>
        <v>Male</v>
      </c>
      <c r="S1958" s="1" t="str">
        <f>_xlfn.XLOOKUP(C1958,'Customer_Dim'!$A$2:$A$501,'Customer_Dim'!$L$2:$L$501)</f>
        <v>Young</v>
      </c>
      <c r="T1958" s="1" t="str">
        <f>_xlfn.XLOOKUP(E1958,Store_Dim!$A$2:$A$21,Store_Dim!$C$2:$C$21)</f>
        <v>South</v>
      </c>
      <c r="U1958" s="1" t="str">
        <f>_xlfn.XLOOKUP(E1958,Store_Dim!$A$2:$A$21,Store_Dim!$E$2:$E$21)</f>
        <v>Outlet</v>
      </c>
      <c r="V1958" s="1">
        <f>Table8[[#This Row],[Cost]]*Table8[[#This Row],[Quantity]]</f>
        <v>1165.3799999999999</v>
      </c>
      <c r="W1958" s="1">
        <f>Table8[[#This Row],[Total_Amount]]-Table8[[#This Row],[Total Cost]]</f>
        <v>1770.4452000000003</v>
      </c>
    </row>
    <row r="1959" spans="1:23" x14ac:dyDescent="0.25">
      <c r="A1959" t="s">
        <v>2167</v>
      </c>
      <c r="B1959" s="3">
        <v>45475</v>
      </c>
      <c r="C1959" t="s">
        <v>1515</v>
      </c>
      <c r="D1959" t="s">
        <v>1692</v>
      </c>
      <c r="E1959" t="s">
        <v>1886</v>
      </c>
      <c r="F1959" s="4">
        <f>IF(ISBLANK(Sales_Fact[[#This Row],[Quantity]]),MEDIAN(Sales_Fact[Quantity]),Sales_Fact[[#This Row],[Quantity]])</f>
        <v>3</v>
      </c>
      <c r="G1959" s="21">
        <f>IF(ISBLANK(Sales_Fact[[#This Row],[Unit_Price]]),MEDIAN(Sales_Fact[Unit_Price]),Sales_Fact[[#This Row],[Unit_Price]])</f>
        <v>765.12</v>
      </c>
      <c r="H1959" s="2">
        <f>IF(ISBLANK(Sales_Fact[[#This Row],[Discount]]),MEDIAN(Sales_Fact[Discount]),Sales_Fact[[#This Row],[Discount]])</f>
        <v>0.18</v>
      </c>
      <c r="I1959" t="s">
        <v>1868</v>
      </c>
      <c r="J1959" s="21">
        <f>Sales_Fact[[#This Row],[Quantity2]]*Sales_Fact[[#This Row],[Unit_Price3]]*(1-Sales_Fact[[#This Row],[Discount4]])</f>
        <v>1882.1952000000003</v>
      </c>
      <c r="K1959" s="21">
        <f>Sales_Fact[[#This Row],[Quantity2]]*Sales_Fact[[#This Row],[Unit_Price3]]</f>
        <v>2295.36</v>
      </c>
      <c r="L1959" s="21">
        <f>Sales_Fact[[#This Row],[Gross Amount]]*Sales_Fact[[#This Row],[Discount4]]</f>
        <v>413.16480000000001</v>
      </c>
      <c r="M1959" s="1" t="str">
        <f>IF(Sales_Fact[[#This Row],[Total_Amount5]]&gt;1000,"High Value","Standard")</f>
        <v>High Value</v>
      </c>
      <c r="N1959" s="1" t="str">
        <f>_xlfn.XLOOKUP(D1959,Product_Dim!$A$2:$A$101,Product_Dim!$B$2:$B$101,"Not Found")</f>
        <v>Makeup Brush Set</v>
      </c>
      <c r="O1959" s="1" t="str">
        <f>_xlfn.XLOOKUP(D1959,Product_Dim!$A$2:$A$101,Product_Dim!$C$2:$C$101)</f>
        <v>Beauty</v>
      </c>
      <c r="P1959" s="1">
        <f>_xlfn.XLOOKUP(D1959,Product_Dim!$A$2:$A$101,Product_Dim!$H$2:$H$101)</f>
        <v>242.96499999999997</v>
      </c>
      <c r="Q1959" s="1" t="str">
        <f>_xlfn.XLOOKUP(C1959,'Customer_Dim'!$A$2:$A$501,'Customer_Dim'!$I$2:$I$501)</f>
        <v>Platinum</v>
      </c>
      <c r="R1959" s="1" t="str">
        <f>_xlfn.XLOOKUP(C1959,'Customer_Dim'!$A$2:$A$501,'Customer_Dim'!$D$2:$D$501)</f>
        <v>Male</v>
      </c>
      <c r="S1959" s="1" t="str">
        <f>_xlfn.XLOOKUP(C1959,'Customer_Dim'!$A$2:$A$501,'Customer_Dim'!$L$2:$L$501)</f>
        <v>Young</v>
      </c>
      <c r="T1959" s="1" t="str">
        <f>_xlfn.XLOOKUP(E1959,Store_Dim!$A$2:$A$21,Store_Dim!$C$2:$C$21)</f>
        <v>West</v>
      </c>
      <c r="U1959" s="1" t="str">
        <f>_xlfn.XLOOKUP(E1959,Store_Dim!$A$2:$A$21,Store_Dim!$E$2:$E$21)</f>
        <v>Flagship</v>
      </c>
      <c r="V1959" s="21">
        <f>Table8[[#This Row],[Cost]]*Table8[[#This Row],[Quantity]]</f>
        <v>728.89499999999998</v>
      </c>
      <c r="W1959" s="21">
        <f>Table8[[#This Row],[Total_Amount]]-Table8[[#This Row],[Total Cost]]</f>
        <v>1153.3002000000004</v>
      </c>
    </row>
    <row r="1960" spans="1:23" hidden="1" x14ac:dyDescent="0.25">
      <c r="A1960" t="s">
        <v>3662</v>
      </c>
      <c r="B1960" s="3">
        <v>45275</v>
      </c>
      <c r="C1960" t="s">
        <v>1515</v>
      </c>
      <c r="D1960" t="s">
        <v>1752</v>
      </c>
      <c r="E1960" t="s">
        <v>1883</v>
      </c>
      <c r="F1960" s="4">
        <f>IF(ISBLANK(Sales_Fact[[#This Row],[Quantity]]),MEDIAN(Sales_Fact[Quantity]),Sales_Fact[[#This Row],[Quantity]])</f>
        <v>3</v>
      </c>
      <c r="G1960" s="1">
        <f>IF(ISBLANK(Sales_Fact[[#This Row],[Unit_Price]]),MEDIAN(Sales_Fact[Unit_Price]),Sales_Fact[[#This Row],[Unit_Price]])</f>
        <v>449.99</v>
      </c>
      <c r="H1960" s="2">
        <f>IF(ISBLANK(Sales_Fact[[#This Row],[Discount]]),MEDIAN(Sales_Fact[Discount]),Sales_Fact[[#This Row],[Discount]])</f>
        <v>0.17</v>
      </c>
      <c r="I1960" t="s">
        <v>1861</v>
      </c>
      <c r="J1960" s="1">
        <f>Sales_Fact[[#This Row],[Quantity2]]*Sales_Fact[[#This Row],[Unit_Price3]]*(1-Sales_Fact[[#This Row],[Discount4]])</f>
        <v>1120.4750999999999</v>
      </c>
      <c r="K1960" s="1">
        <f>Sales_Fact[[#This Row],[Quantity2]]*Sales_Fact[[#This Row],[Unit_Price3]]</f>
        <v>1349.97</v>
      </c>
      <c r="L1960" s="1">
        <f>Sales_Fact[[#This Row],[Gross Amount]]*Sales_Fact[[#This Row],[Discount4]]</f>
        <v>229.49490000000003</v>
      </c>
      <c r="M1960" s="1" t="str">
        <f>IF(Sales_Fact[[#This Row],[Total_Amount5]]&gt;1000,"High Value","Standard")</f>
        <v>High Value</v>
      </c>
      <c r="N1960" s="1" t="str">
        <f>_xlfn.XLOOKUP(D1960,Product_Dim!$A$2:$A$101,Product_Dim!$B$2:$B$101,"Not Found")</f>
        <v>Smart LED Light Strip</v>
      </c>
      <c r="O1960" s="1" t="str">
        <f>_xlfn.XLOOKUP(D1960,Product_Dim!$A$2:$A$101,Product_Dim!$C$2:$C$101)</f>
        <v>Electronics</v>
      </c>
      <c r="P1960" s="1">
        <f>_xlfn.XLOOKUP(D1960,Product_Dim!$A$2:$A$101,Product_Dim!$H$2:$H$101)</f>
        <v>349.17</v>
      </c>
      <c r="Q1960" s="1" t="str">
        <f>_xlfn.XLOOKUP(C1960,'Customer_Dim'!$A$2:$A$501,'Customer_Dim'!$I$2:$I$501)</f>
        <v>Platinum</v>
      </c>
      <c r="R1960" s="1" t="str">
        <f>_xlfn.XLOOKUP(C1960,'Customer_Dim'!$A$2:$A$501,'Customer_Dim'!$D$2:$D$501)</f>
        <v>Male</v>
      </c>
      <c r="S1960" s="1" t="str">
        <f>_xlfn.XLOOKUP(C1960,'Customer_Dim'!$A$2:$A$501,'Customer_Dim'!$L$2:$L$501)</f>
        <v>Young</v>
      </c>
      <c r="T1960" s="1" t="str">
        <f>_xlfn.XLOOKUP(E1960,Store_Dim!$A$2:$A$21,Store_Dim!$C$2:$C$21)</f>
        <v>North</v>
      </c>
      <c r="U1960" s="1" t="str">
        <f>_xlfn.XLOOKUP(E1960,Store_Dim!$A$2:$A$21,Store_Dim!$E$2:$E$21)</f>
        <v>Flagship</v>
      </c>
      <c r="V1960" s="1">
        <f>Table8[[#This Row],[Cost]]*Table8[[#This Row],[Quantity]]</f>
        <v>1047.51</v>
      </c>
      <c r="W1960" s="1">
        <f>Table8[[#This Row],[Total_Amount]]-Table8[[#This Row],[Total Cost]]</f>
        <v>72.965099999999893</v>
      </c>
    </row>
    <row r="1961" spans="1:23" hidden="1" x14ac:dyDescent="0.25">
      <c r="A1961" t="s">
        <v>2500</v>
      </c>
      <c r="B1961" s="3">
        <v>45338</v>
      </c>
      <c r="C1961" t="s">
        <v>2501</v>
      </c>
      <c r="D1961" t="s">
        <v>1578</v>
      </c>
      <c r="E1961" t="s">
        <v>1909</v>
      </c>
      <c r="F1961" s="4">
        <f>IF(ISBLANK(Sales_Fact[[#This Row],[Quantity]]),MEDIAN(Sales_Fact[Quantity]),Sales_Fact[[#This Row],[Quantity]])</f>
        <v>2</v>
      </c>
      <c r="G1961" s="1">
        <f>IF(ISBLANK(Sales_Fact[[#This Row],[Unit_Price]]),MEDIAN(Sales_Fact[Unit_Price]),Sales_Fact[[#This Row],[Unit_Price]])</f>
        <v>249.02</v>
      </c>
      <c r="H1961" s="2">
        <f>IF(ISBLANK(Sales_Fact[[#This Row],[Discount]]),MEDIAN(Sales_Fact[Discount]),Sales_Fact[[#This Row],[Discount]])</f>
        <v>0.01</v>
      </c>
      <c r="I1961" t="s">
        <v>1864</v>
      </c>
      <c r="J1961" s="1">
        <f>Sales_Fact[[#This Row],[Quantity2]]*Sales_Fact[[#This Row],[Unit_Price3]]*(1-Sales_Fact[[#This Row],[Discount4]])</f>
        <v>493.05959999999999</v>
      </c>
      <c r="K1961" s="1">
        <f>Sales_Fact[[#This Row],[Quantity2]]*Sales_Fact[[#This Row],[Unit_Price3]]</f>
        <v>498.04</v>
      </c>
      <c r="L1961" s="1">
        <f>Sales_Fact[[#This Row],[Gross Amount]]*Sales_Fact[[#This Row],[Discount4]]</f>
        <v>4.9804000000000004</v>
      </c>
      <c r="M1961" s="1" t="str">
        <f>IF(Sales_Fact[[#This Row],[Total_Amount5]]&gt;1000,"High Value","Standard")</f>
        <v>Standard</v>
      </c>
      <c r="N1961" s="1" t="str">
        <f>_xlfn.XLOOKUP(D1961,Product_Dim!$A$2:$A$101,Product_Dim!$B$2:$B$101,"Not Found")</f>
        <v>Adjustable Dumbbell Set</v>
      </c>
      <c r="O1961" s="1" t="str">
        <f>_xlfn.XLOOKUP(D1961,Product_Dim!$A$2:$A$101,Product_Dim!$C$2:$C$101)</f>
        <v>Sports</v>
      </c>
      <c r="P1961" s="1">
        <f>_xlfn.XLOOKUP(D1961,Product_Dim!$A$2:$A$101,Product_Dim!$H$2:$H$101)</f>
        <v>495.72</v>
      </c>
      <c r="Q1961" s="1" t="str">
        <f>_xlfn.XLOOKUP(C1961,'Customer_Dim'!$A$2:$A$501,'Customer_Dim'!$I$2:$I$501)</f>
        <v>Gold</v>
      </c>
      <c r="R1961" s="1" t="str">
        <f>_xlfn.XLOOKUP(C1961,'Customer_Dim'!$A$2:$A$501,'Customer_Dim'!$D$2:$D$501)</f>
        <v>Female</v>
      </c>
      <c r="S1961" s="1" t="str">
        <f>_xlfn.XLOOKUP(C1961,'Customer_Dim'!$A$2:$A$501,'Customer_Dim'!$L$2:$L$501)</f>
        <v>Senior</v>
      </c>
      <c r="T1961" s="1" t="str">
        <f>_xlfn.XLOOKUP(E1961,Store_Dim!$A$2:$A$21,Store_Dim!$C$2:$C$21)</f>
        <v>South</v>
      </c>
      <c r="U1961" s="1" t="str">
        <f>_xlfn.XLOOKUP(E1961,Store_Dim!$A$2:$A$21,Store_Dim!$E$2:$E$21)</f>
        <v>Outlet</v>
      </c>
      <c r="V1961" s="1">
        <f>Table8[[#This Row],[Cost]]*Table8[[#This Row],[Quantity]]</f>
        <v>991.44</v>
      </c>
      <c r="W1961" s="1">
        <f>Table8[[#This Row],[Total_Amount]]-Table8[[#This Row],[Total Cost]]</f>
        <v>-498.38040000000007</v>
      </c>
    </row>
    <row r="1962" spans="1:23" hidden="1" x14ac:dyDescent="0.25">
      <c r="A1962" t="s">
        <v>2872</v>
      </c>
      <c r="B1962" s="3">
        <v>45914</v>
      </c>
      <c r="C1962" t="s">
        <v>2501</v>
      </c>
      <c r="D1962" t="s">
        <v>1638</v>
      </c>
      <c r="E1962" t="s">
        <v>1874</v>
      </c>
      <c r="F1962" s="4">
        <f>IF(ISBLANK(Sales_Fact[[#This Row],[Quantity]]),MEDIAN(Sales_Fact[Quantity]),Sales_Fact[[#This Row],[Quantity]])</f>
        <v>3</v>
      </c>
      <c r="G1962" s="1">
        <f>IF(ISBLANK(Sales_Fact[[#This Row],[Unit_Price]]),MEDIAN(Sales_Fact[Unit_Price]),Sales_Fact[[#This Row],[Unit_Price]])</f>
        <v>223.64</v>
      </c>
      <c r="H1962" s="2">
        <f>IF(ISBLANK(Sales_Fact[[#This Row],[Discount]]),MEDIAN(Sales_Fact[Discount]),Sales_Fact[[#This Row],[Discount]])</f>
        <v>0.05</v>
      </c>
      <c r="I1962" t="s">
        <v>1868</v>
      </c>
      <c r="J1962" s="1">
        <f>Sales_Fact[[#This Row],[Quantity2]]*Sales_Fact[[#This Row],[Unit_Price3]]*(1-Sales_Fact[[#This Row],[Discount4]])</f>
        <v>637.37399999999991</v>
      </c>
      <c r="K1962" s="1">
        <f>Sales_Fact[[#This Row],[Quantity2]]*Sales_Fact[[#This Row],[Unit_Price3]]</f>
        <v>670.92</v>
      </c>
      <c r="L1962" s="1">
        <f>Sales_Fact[[#This Row],[Gross Amount]]*Sales_Fact[[#This Row],[Discount4]]</f>
        <v>33.545999999999999</v>
      </c>
      <c r="M1962" s="1" t="str">
        <f>IF(Sales_Fact[[#This Row],[Total_Amount5]]&gt;1000,"High Value","Standard")</f>
        <v>Standard</v>
      </c>
      <c r="N1962" s="1" t="str">
        <f>_xlfn.XLOOKUP(D1962,Product_Dim!$A$2:$A$101,Product_Dim!$B$2:$B$101,"Not Found")</f>
        <v>Fabric Sofa Throw Blanket</v>
      </c>
      <c r="O1962" s="1" t="str">
        <f>_xlfn.XLOOKUP(D1962,Product_Dim!$A$2:$A$101,Product_Dim!$C$2:$C$101)</f>
        <v>Home</v>
      </c>
      <c r="P1962" s="1">
        <f>_xlfn.XLOOKUP(D1962,Product_Dim!$A$2:$A$101,Product_Dim!$H$2:$H$101)</f>
        <v>218.48</v>
      </c>
      <c r="Q1962" s="1" t="str">
        <f>_xlfn.XLOOKUP(C1962,'Customer_Dim'!$A$2:$A$501,'Customer_Dim'!$I$2:$I$501)</f>
        <v>Gold</v>
      </c>
      <c r="R1962" s="1" t="str">
        <f>_xlfn.XLOOKUP(C1962,'Customer_Dim'!$A$2:$A$501,'Customer_Dim'!$D$2:$D$501)</f>
        <v>Female</v>
      </c>
      <c r="S1962" s="1" t="str">
        <f>_xlfn.XLOOKUP(C1962,'Customer_Dim'!$A$2:$A$501,'Customer_Dim'!$L$2:$L$501)</f>
        <v>Senior</v>
      </c>
      <c r="T1962" s="1" t="str">
        <f>_xlfn.XLOOKUP(E1962,Store_Dim!$A$2:$A$21,Store_Dim!$C$2:$C$21)</f>
        <v>South</v>
      </c>
      <c r="U1962" s="1" t="str">
        <f>_xlfn.XLOOKUP(E1962,Store_Dim!$A$2:$A$21,Store_Dim!$E$2:$E$21)</f>
        <v>Online</v>
      </c>
      <c r="V1962" s="1">
        <f>Table8[[#This Row],[Cost]]*Table8[[#This Row],[Quantity]]</f>
        <v>655.43999999999994</v>
      </c>
      <c r="W1962" s="1">
        <f>Table8[[#This Row],[Total_Amount]]-Table8[[#This Row],[Total Cost]]</f>
        <v>-18.066000000000031</v>
      </c>
    </row>
    <row r="1963" spans="1:23" x14ac:dyDescent="0.25">
      <c r="A1963" t="s">
        <v>3083</v>
      </c>
      <c r="B1963" s="3">
        <v>45684</v>
      </c>
      <c r="C1963" t="s">
        <v>2501</v>
      </c>
      <c r="D1963" t="s">
        <v>1833</v>
      </c>
      <c r="E1963" t="s">
        <v>1931</v>
      </c>
      <c r="F1963" s="4">
        <f>IF(ISBLANK(Sales_Fact[[#This Row],[Quantity]]),MEDIAN(Sales_Fact[Quantity]),Sales_Fact[[#This Row],[Quantity]])</f>
        <v>2</v>
      </c>
      <c r="G1963" s="21">
        <f>IF(ISBLANK(Sales_Fact[[#This Row],[Unit_Price]]),MEDIAN(Sales_Fact[Unit_Price]),Sales_Fact[[#This Row],[Unit_Price]])</f>
        <v>92.94</v>
      </c>
      <c r="H1963" s="2">
        <f>IF(ISBLANK(Sales_Fact[[#This Row],[Discount]]),MEDIAN(Sales_Fact[Discount]),Sales_Fact[[#This Row],[Discount]])</f>
        <v>0.12</v>
      </c>
      <c r="I1963" t="s">
        <v>1868</v>
      </c>
      <c r="J1963" s="21">
        <f>Sales_Fact[[#This Row],[Quantity2]]*Sales_Fact[[#This Row],[Unit_Price3]]*(1-Sales_Fact[[#This Row],[Discount4]])</f>
        <v>163.5744</v>
      </c>
      <c r="K1963" s="21">
        <f>Sales_Fact[[#This Row],[Quantity2]]*Sales_Fact[[#This Row],[Unit_Price3]]</f>
        <v>185.88</v>
      </c>
      <c r="L1963" s="21">
        <f>Sales_Fact[[#This Row],[Gross Amount]]*Sales_Fact[[#This Row],[Discount4]]</f>
        <v>22.305599999999998</v>
      </c>
      <c r="M1963" s="1" t="str">
        <f>IF(Sales_Fact[[#This Row],[Total_Amount5]]&gt;1000,"High Value","Standard")</f>
        <v>Standard</v>
      </c>
      <c r="N1963" s="1" t="str">
        <f>_xlfn.XLOOKUP(D1963,Product_Dim!$A$2:$A$101,Product_Dim!$B$2:$B$101,"Not Found")</f>
        <v>Vitamin E Body Lotion</v>
      </c>
      <c r="O1963" s="1" t="str">
        <f>_xlfn.XLOOKUP(D1963,Product_Dim!$A$2:$A$101,Product_Dim!$C$2:$C$101)</f>
        <v>Beauty</v>
      </c>
      <c r="P1963" s="1">
        <f>_xlfn.XLOOKUP(D1963,Product_Dim!$A$2:$A$101,Product_Dim!$H$2:$H$101)</f>
        <v>358.47</v>
      </c>
      <c r="Q1963" s="1" t="str">
        <f>_xlfn.XLOOKUP(C1963,'Customer_Dim'!$A$2:$A$501,'Customer_Dim'!$I$2:$I$501)</f>
        <v>Gold</v>
      </c>
      <c r="R1963" s="1" t="str">
        <f>_xlfn.XLOOKUP(C1963,'Customer_Dim'!$A$2:$A$501,'Customer_Dim'!$D$2:$D$501)</f>
        <v>Female</v>
      </c>
      <c r="S1963" s="1" t="str">
        <f>_xlfn.XLOOKUP(C1963,'Customer_Dim'!$A$2:$A$501,'Customer_Dim'!$L$2:$L$501)</f>
        <v>Senior</v>
      </c>
      <c r="T1963" s="1" t="str">
        <f>_xlfn.XLOOKUP(E1963,Store_Dim!$A$2:$A$21,Store_Dim!$C$2:$C$21)</f>
        <v>South</v>
      </c>
      <c r="U1963" s="1" t="str">
        <f>_xlfn.XLOOKUP(E1963,Store_Dim!$A$2:$A$21,Store_Dim!$E$2:$E$21)</f>
        <v>Online</v>
      </c>
      <c r="V1963" s="21">
        <f>Table8[[#This Row],[Cost]]*Table8[[#This Row],[Quantity]]</f>
        <v>716.94</v>
      </c>
      <c r="W1963" s="21">
        <f>Table8[[#This Row],[Total_Amount]]-Table8[[#This Row],[Total Cost]]</f>
        <v>-553.36560000000009</v>
      </c>
    </row>
    <row r="1964" spans="1:23" hidden="1" x14ac:dyDescent="0.25">
      <c r="A1964" t="s">
        <v>1920</v>
      </c>
      <c r="B1964" s="3">
        <v>45329</v>
      </c>
      <c r="C1964" t="s">
        <v>1520</v>
      </c>
      <c r="D1964" t="s">
        <v>1582</v>
      </c>
      <c r="E1964" t="s">
        <v>1863</v>
      </c>
      <c r="F1964" s="4">
        <f>IF(ISBLANK(Sales_Fact[[#This Row],[Quantity]]),MEDIAN(Sales_Fact[Quantity]),Sales_Fact[[#This Row],[Quantity]])</f>
        <v>4</v>
      </c>
      <c r="G1964" s="1">
        <f>IF(ISBLANK(Sales_Fact[[#This Row],[Unit_Price]]),MEDIAN(Sales_Fact[Unit_Price]),Sales_Fact[[#This Row],[Unit_Price]])</f>
        <v>268.3</v>
      </c>
      <c r="H1964" s="2">
        <f>IF(ISBLANK(Sales_Fact[[#This Row],[Discount]]),MEDIAN(Sales_Fact[Discount]),Sales_Fact[[#This Row],[Discount]])</f>
        <v>0.02</v>
      </c>
      <c r="I1964" t="s">
        <v>1864</v>
      </c>
      <c r="J1964" s="1">
        <f>Sales_Fact[[#This Row],[Quantity2]]*Sales_Fact[[#This Row],[Unit_Price3]]*(1-Sales_Fact[[#This Row],[Discount4]])</f>
        <v>1051.7360000000001</v>
      </c>
      <c r="K1964" s="1">
        <f>Sales_Fact[[#This Row],[Quantity2]]*Sales_Fact[[#This Row],[Unit_Price3]]</f>
        <v>1073.2</v>
      </c>
      <c r="L1964" s="1">
        <f>Sales_Fact[[#This Row],[Gross Amount]]*Sales_Fact[[#This Row],[Discount4]]</f>
        <v>21.464000000000002</v>
      </c>
      <c r="M1964" s="1" t="str">
        <f>IF(Sales_Fact[[#This Row],[Total_Amount5]]&gt;1000,"High Value","Standard")</f>
        <v>High Value</v>
      </c>
      <c r="N1964" s="1" t="str">
        <f>_xlfn.XLOOKUP(D1964,Product_Dim!$A$2:$A$101,Product_Dim!$B$2:$B$101,"Not Found")</f>
        <v>Ceramic Kitchen Bowl Set</v>
      </c>
      <c r="O1964" s="1" t="str">
        <f>_xlfn.XLOOKUP(D1964,Product_Dim!$A$2:$A$101,Product_Dim!$C$2:$C$101)</f>
        <v>Home</v>
      </c>
      <c r="P1964" s="1">
        <f>_xlfn.XLOOKUP(D1964,Product_Dim!$A$2:$A$101,Product_Dim!$H$2:$H$101)</f>
        <v>298.86</v>
      </c>
      <c r="Q1964" s="1" t="str">
        <f>_xlfn.XLOOKUP(C1964,'Customer_Dim'!$A$2:$A$501,'Customer_Dim'!$I$2:$I$501)</f>
        <v>Platinum</v>
      </c>
      <c r="R1964" s="1" t="str">
        <f>_xlfn.XLOOKUP(C1964,'Customer_Dim'!$A$2:$A$501,'Customer_Dim'!$D$2:$D$501)</f>
        <v>Female</v>
      </c>
      <c r="S1964" s="1" t="str">
        <f>_xlfn.XLOOKUP(C1964,'Customer_Dim'!$A$2:$A$501,'Customer_Dim'!$L$2:$L$501)</f>
        <v>Senior</v>
      </c>
      <c r="T1964" s="1" t="str">
        <f>_xlfn.XLOOKUP(E1964,Store_Dim!$A$2:$A$21,Store_Dim!$C$2:$C$21)</f>
        <v>North</v>
      </c>
      <c r="U1964" s="1" t="str">
        <f>_xlfn.XLOOKUP(E1964,Store_Dim!$A$2:$A$21,Store_Dim!$E$2:$E$21)</f>
        <v>Flagship</v>
      </c>
      <c r="V1964" s="1">
        <f>Table8[[#This Row],[Cost]]*Table8[[#This Row],[Quantity]]</f>
        <v>1195.44</v>
      </c>
      <c r="W1964" s="1">
        <f>Table8[[#This Row],[Total_Amount]]-Table8[[#This Row],[Total Cost]]</f>
        <v>-143.70399999999995</v>
      </c>
    </row>
    <row r="1965" spans="1:23" x14ac:dyDescent="0.25">
      <c r="A1965" t="s">
        <v>3169</v>
      </c>
      <c r="B1965" s="3">
        <v>45787</v>
      </c>
      <c r="C1965" t="s">
        <v>1520</v>
      </c>
      <c r="D1965" t="s">
        <v>1698</v>
      </c>
      <c r="E1965" t="s">
        <v>1888</v>
      </c>
      <c r="F1965" s="4">
        <f>IF(ISBLANK(Sales_Fact[[#This Row],[Quantity]]),MEDIAN(Sales_Fact[Quantity]),Sales_Fact[[#This Row],[Quantity]])</f>
        <v>4</v>
      </c>
      <c r="G1965" s="21">
        <f>IF(ISBLANK(Sales_Fact[[#This Row],[Unit_Price]]),MEDIAN(Sales_Fact[Unit_Price]),Sales_Fact[[#This Row],[Unit_Price]])</f>
        <v>835.61</v>
      </c>
      <c r="H1965" s="2">
        <f>IF(ISBLANK(Sales_Fact[[#This Row],[Discount]]),MEDIAN(Sales_Fact[Discount]),Sales_Fact[[#This Row],[Discount]])</f>
        <v>0.03</v>
      </c>
      <c r="I1965" t="s">
        <v>1868</v>
      </c>
      <c r="J1965" s="21">
        <f>Sales_Fact[[#This Row],[Quantity2]]*Sales_Fact[[#This Row],[Unit_Price3]]*(1-Sales_Fact[[#This Row],[Discount4]])</f>
        <v>3242.1668</v>
      </c>
      <c r="K1965" s="21">
        <f>Sales_Fact[[#This Row],[Quantity2]]*Sales_Fact[[#This Row],[Unit_Price3]]</f>
        <v>3342.44</v>
      </c>
      <c r="L1965" s="21">
        <f>Sales_Fact[[#This Row],[Gross Amount]]*Sales_Fact[[#This Row],[Discount4]]</f>
        <v>100.2732</v>
      </c>
      <c r="M1965" s="1" t="str">
        <f>IF(Sales_Fact[[#This Row],[Total_Amount5]]&gt;1000,"High Value","Standard")</f>
        <v>High Value</v>
      </c>
      <c r="N1965" s="1" t="str">
        <f>_xlfn.XLOOKUP(D1965,Product_Dim!$A$2:$A$101,Product_Dim!$B$2:$B$101,"Not Found")</f>
        <v>Men's Roll-On Perfume</v>
      </c>
      <c r="O1965" s="1" t="str">
        <f>_xlfn.XLOOKUP(D1965,Product_Dim!$A$2:$A$101,Product_Dim!$C$2:$C$101)</f>
        <v>Beauty</v>
      </c>
      <c r="P1965" s="1">
        <f>_xlfn.XLOOKUP(D1965,Product_Dim!$A$2:$A$101,Product_Dim!$H$2:$H$101)</f>
        <v>43.29</v>
      </c>
      <c r="Q1965" s="1" t="str">
        <f>_xlfn.XLOOKUP(C1965,'Customer_Dim'!$A$2:$A$501,'Customer_Dim'!$I$2:$I$501)</f>
        <v>Platinum</v>
      </c>
      <c r="R1965" s="1" t="str">
        <f>_xlfn.XLOOKUP(C1965,'Customer_Dim'!$A$2:$A$501,'Customer_Dim'!$D$2:$D$501)</f>
        <v>Female</v>
      </c>
      <c r="S1965" s="1" t="str">
        <f>_xlfn.XLOOKUP(C1965,'Customer_Dim'!$A$2:$A$501,'Customer_Dim'!$L$2:$L$501)</f>
        <v>Senior</v>
      </c>
      <c r="T1965" s="1" t="str">
        <f>_xlfn.XLOOKUP(E1965,Store_Dim!$A$2:$A$21,Store_Dim!$C$2:$C$21)</f>
        <v>North</v>
      </c>
      <c r="U1965" s="1" t="str">
        <f>_xlfn.XLOOKUP(E1965,Store_Dim!$A$2:$A$21,Store_Dim!$E$2:$E$21)</f>
        <v>Flagship</v>
      </c>
      <c r="V1965" s="21">
        <f>Table8[[#This Row],[Cost]]*Table8[[#This Row],[Quantity]]</f>
        <v>173.16</v>
      </c>
      <c r="W1965" s="21">
        <f>Table8[[#This Row],[Total_Amount]]-Table8[[#This Row],[Total Cost]]</f>
        <v>3069.0068000000001</v>
      </c>
    </row>
    <row r="1966" spans="1:23" hidden="1" x14ac:dyDescent="0.25">
      <c r="A1966" t="s">
        <v>2427</v>
      </c>
      <c r="B1966" s="3">
        <v>45695</v>
      </c>
      <c r="C1966" t="s">
        <v>1520</v>
      </c>
      <c r="D1966" t="s">
        <v>1677</v>
      </c>
      <c r="E1966" t="s">
        <v>1879</v>
      </c>
      <c r="F1966" s="4">
        <f>IF(ISBLANK(Sales_Fact[[#This Row],[Quantity]]),MEDIAN(Sales_Fact[Quantity]),Sales_Fact[[#This Row],[Quantity]])</f>
        <v>3</v>
      </c>
      <c r="G1966" s="1">
        <f>IF(ISBLANK(Sales_Fact[[#This Row],[Unit_Price]]),MEDIAN(Sales_Fact[Unit_Price]),Sales_Fact[[#This Row],[Unit_Price]])</f>
        <v>120.97</v>
      </c>
      <c r="H1966" s="2">
        <f>IF(ISBLANK(Sales_Fact[[#This Row],[Discount]]),MEDIAN(Sales_Fact[Discount]),Sales_Fact[[#This Row],[Discount]])</f>
        <v>0.11</v>
      </c>
      <c r="I1966" t="s">
        <v>1868</v>
      </c>
      <c r="J1966" s="1">
        <f>Sales_Fact[[#This Row],[Quantity2]]*Sales_Fact[[#This Row],[Unit_Price3]]*(1-Sales_Fact[[#This Row],[Discount4]])</f>
        <v>322.98989999999998</v>
      </c>
      <c r="K1966" s="1">
        <f>Sales_Fact[[#This Row],[Quantity2]]*Sales_Fact[[#This Row],[Unit_Price3]]</f>
        <v>362.90999999999997</v>
      </c>
      <c r="L1966" s="1">
        <f>Sales_Fact[[#This Row],[Gross Amount]]*Sales_Fact[[#This Row],[Discount4]]</f>
        <v>39.920099999999998</v>
      </c>
      <c r="M1966" s="1" t="str">
        <f>IF(Sales_Fact[[#This Row],[Total_Amount5]]&gt;1000,"High Value","Standard")</f>
        <v>Standard</v>
      </c>
      <c r="N1966" s="1" t="str">
        <f>_xlfn.XLOOKUP(D1966,Product_Dim!$A$2:$A$101,Product_Dim!$B$2:$B$101,"Not Found")</f>
        <v>Smart Home WiFi Camera</v>
      </c>
      <c r="O1966" s="1" t="str">
        <f>_xlfn.XLOOKUP(D1966,Product_Dim!$A$2:$A$101,Product_Dim!$C$2:$C$101)</f>
        <v>Electronics</v>
      </c>
      <c r="P1966" s="1">
        <f>_xlfn.XLOOKUP(D1966,Product_Dim!$A$2:$A$101,Product_Dim!$H$2:$H$101)</f>
        <v>450.71</v>
      </c>
      <c r="Q1966" s="1" t="str">
        <f>_xlfn.XLOOKUP(C1966,'Customer_Dim'!$A$2:$A$501,'Customer_Dim'!$I$2:$I$501)</f>
        <v>Platinum</v>
      </c>
      <c r="R1966" s="1" t="str">
        <f>_xlfn.XLOOKUP(C1966,'Customer_Dim'!$A$2:$A$501,'Customer_Dim'!$D$2:$D$501)</f>
        <v>Female</v>
      </c>
      <c r="S1966" s="1" t="str">
        <f>_xlfn.XLOOKUP(C1966,'Customer_Dim'!$A$2:$A$501,'Customer_Dim'!$L$2:$L$501)</f>
        <v>Senior</v>
      </c>
      <c r="T1966" s="1" t="str">
        <f>_xlfn.XLOOKUP(E1966,Store_Dim!$A$2:$A$21,Store_Dim!$C$2:$C$21)</f>
        <v>East</v>
      </c>
      <c r="U1966" s="1" t="str">
        <f>_xlfn.XLOOKUP(E1966,Store_Dim!$A$2:$A$21,Store_Dim!$E$2:$E$21)</f>
        <v>Flagship</v>
      </c>
      <c r="V1966" s="1">
        <f>Table8[[#This Row],[Cost]]*Table8[[#This Row],[Quantity]]</f>
        <v>1352.1299999999999</v>
      </c>
      <c r="W1966" s="1">
        <f>Table8[[#This Row],[Total_Amount]]-Table8[[#This Row],[Total Cost]]</f>
        <v>-1029.1400999999998</v>
      </c>
    </row>
    <row r="1967" spans="1:23" hidden="1" x14ac:dyDescent="0.25">
      <c r="A1967" t="s">
        <v>3532</v>
      </c>
      <c r="B1967" s="3">
        <v>45806</v>
      </c>
      <c r="C1967" t="s">
        <v>1520</v>
      </c>
      <c r="D1967" t="s">
        <v>1556</v>
      </c>
      <c r="E1967" t="s">
        <v>1901</v>
      </c>
      <c r="F1967" s="4">
        <f>IF(ISBLANK(Sales_Fact[[#This Row],[Quantity]]),MEDIAN(Sales_Fact[Quantity]),Sales_Fact[[#This Row],[Quantity]])</f>
        <v>2</v>
      </c>
      <c r="G1967" s="1">
        <f>IF(ISBLANK(Sales_Fact[[#This Row],[Unit_Price]]),MEDIAN(Sales_Fact[Unit_Price]),Sales_Fact[[#This Row],[Unit_Price]])</f>
        <v>26.36</v>
      </c>
      <c r="H1967" s="2">
        <f>IF(ISBLANK(Sales_Fact[[#This Row],[Discount]]),MEDIAN(Sales_Fact[Discount]),Sales_Fact[[#This Row],[Discount]])</f>
        <v>0.03</v>
      </c>
      <c r="I1967" t="s">
        <v>1861</v>
      </c>
      <c r="J1967" s="1">
        <f>Sales_Fact[[#This Row],[Quantity2]]*Sales_Fact[[#This Row],[Unit_Price3]]*(1-Sales_Fact[[#This Row],[Discount4]])</f>
        <v>51.138399999999997</v>
      </c>
      <c r="K1967" s="1">
        <f>Sales_Fact[[#This Row],[Quantity2]]*Sales_Fact[[#This Row],[Unit_Price3]]</f>
        <v>52.72</v>
      </c>
      <c r="L1967" s="1">
        <f>Sales_Fact[[#This Row],[Gross Amount]]*Sales_Fact[[#This Row],[Discount4]]</f>
        <v>1.5815999999999999</v>
      </c>
      <c r="M1967" s="1" t="str">
        <f>IF(Sales_Fact[[#This Row],[Total_Amount5]]&gt;1000,"High Value","Standard")</f>
        <v>Standard</v>
      </c>
      <c r="N1967" s="1" t="str">
        <f>_xlfn.XLOOKUP(D1967,Product_Dim!$A$2:$A$101,Product_Dim!$B$2:$B$101,"Not Found")</f>
        <v>Women's Casual Hoodie</v>
      </c>
      <c r="O1967" s="1" t="str">
        <f>_xlfn.XLOOKUP(D1967,Product_Dim!$A$2:$A$101,Product_Dim!$C$2:$C$101)</f>
        <v>Clothing</v>
      </c>
      <c r="P1967" s="1">
        <f>_xlfn.XLOOKUP(D1967,Product_Dim!$A$2:$A$101,Product_Dim!$H$2:$H$101)</f>
        <v>242.96499999999997</v>
      </c>
      <c r="Q1967" s="1" t="str">
        <f>_xlfn.XLOOKUP(C1967,'Customer_Dim'!$A$2:$A$501,'Customer_Dim'!$I$2:$I$501)</f>
        <v>Platinum</v>
      </c>
      <c r="R1967" s="1" t="str">
        <f>_xlfn.XLOOKUP(C1967,'Customer_Dim'!$A$2:$A$501,'Customer_Dim'!$D$2:$D$501)</f>
        <v>Female</v>
      </c>
      <c r="S1967" s="1" t="str">
        <f>_xlfn.XLOOKUP(C1967,'Customer_Dim'!$A$2:$A$501,'Customer_Dim'!$L$2:$L$501)</f>
        <v>Senior</v>
      </c>
      <c r="T1967" s="1" t="str">
        <f>_xlfn.XLOOKUP(E1967,Store_Dim!$A$2:$A$21,Store_Dim!$C$2:$C$21)</f>
        <v>East</v>
      </c>
      <c r="U1967" s="1" t="str">
        <f>_xlfn.XLOOKUP(E1967,Store_Dim!$A$2:$A$21,Store_Dim!$E$2:$E$21)</f>
        <v>Online</v>
      </c>
      <c r="V1967" s="1">
        <f>Table8[[#This Row],[Cost]]*Table8[[#This Row],[Quantity]]</f>
        <v>485.92999999999995</v>
      </c>
      <c r="W1967" s="1">
        <f>Table8[[#This Row],[Total_Amount]]-Table8[[#This Row],[Total Cost]]</f>
        <v>-434.79159999999996</v>
      </c>
    </row>
    <row r="1968" spans="1:23" hidden="1" x14ac:dyDescent="0.25">
      <c r="A1968" t="s">
        <v>2720</v>
      </c>
      <c r="B1968" s="3">
        <v>45548</v>
      </c>
      <c r="C1968" t="s">
        <v>1520</v>
      </c>
      <c r="D1968" t="s">
        <v>1689</v>
      </c>
      <c r="E1968" t="s">
        <v>1886</v>
      </c>
      <c r="F1968" s="4">
        <f>IF(ISBLANK(Sales_Fact[[#This Row],[Quantity]]),MEDIAN(Sales_Fact[Quantity]),Sales_Fact[[#This Row],[Quantity]])</f>
        <v>1</v>
      </c>
      <c r="G1968" s="1">
        <f>IF(ISBLANK(Sales_Fact[[#This Row],[Unit_Price]]),MEDIAN(Sales_Fact[Unit_Price]),Sales_Fact[[#This Row],[Unit_Price]])</f>
        <v>918.87</v>
      </c>
      <c r="H1968" s="2">
        <f>IF(ISBLANK(Sales_Fact[[#This Row],[Discount]]),MEDIAN(Sales_Fact[Discount]),Sales_Fact[[#This Row],[Discount]])</f>
        <v>0.11</v>
      </c>
      <c r="I1968" t="s">
        <v>1864</v>
      </c>
      <c r="J1968" s="1">
        <f>Sales_Fact[[#This Row],[Quantity2]]*Sales_Fact[[#This Row],[Unit_Price3]]*(1-Sales_Fact[[#This Row],[Discount4]])</f>
        <v>817.79430000000002</v>
      </c>
      <c r="K1968" s="1">
        <f>Sales_Fact[[#This Row],[Quantity2]]*Sales_Fact[[#This Row],[Unit_Price3]]</f>
        <v>918.87</v>
      </c>
      <c r="L1968" s="1">
        <f>Sales_Fact[[#This Row],[Gross Amount]]*Sales_Fact[[#This Row],[Discount4]]</f>
        <v>101.0757</v>
      </c>
      <c r="M1968" s="1" t="str">
        <f>IF(Sales_Fact[[#This Row],[Total_Amount5]]&gt;1000,"High Value","Standard")</f>
        <v>Standard</v>
      </c>
      <c r="N1968" s="1" t="str">
        <f>_xlfn.XLOOKUP(D1968,Product_Dim!$A$2:$A$101,Product_Dim!$B$2:$B$101,"Not Found")</f>
        <v>Men's Winter Jacket</v>
      </c>
      <c r="O1968" s="1" t="str">
        <f>_xlfn.XLOOKUP(D1968,Product_Dim!$A$2:$A$101,Product_Dim!$C$2:$C$101)</f>
        <v>Clothing</v>
      </c>
      <c r="P1968" s="1">
        <f>_xlfn.XLOOKUP(D1968,Product_Dim!$A$2:$A$101,Product_Dim!$H$2:$H$101)</f>
        <v>167.34</v>
      </c>
      <c r="Q1968" s="1" t="str">
        <f>_xlfn.XLOOKUP(C1968,'Customer_Dim'!$A$2:$A$501,'Customer_Dim'!$I$2:$I$501)</f>
        <v>Platinum</v>
      </c>
      <c r="R1968" s="1" t="str">
        <f>_xlfn.XLOOKUP(C1968,'Customer_Dim'!$A$2:$A$501,'Customer_Dim'!$D$2:$D$501)</f>
        <v>Female</v>
      </c>
      <c r="S1968" s="1" t="str">
        <f>_xlfn.XLOOKUP(C1968,'Customer_Dim'!$A$2:$A$501,'Customer_Dim'!$L$2:$L$501)</f>
        <v>Senior</v>
      </c>
      <c r="T1968" s="1" t="str">
        <f>_xlfn.XLOOKUP(E1968,Store_Dim!$A$2:$A$21,Store_Dim!$C$2:$C$21)</f>
        <v>West</v>
      </c>
      <c r="U1968" s="1" t="str">
        <f>_xlfn.XLOOKUP(E1968,Store_Dim!$A$2:$A$21,Store_Dim!$E$2:$E$21)</f>
        <v>Flagship</v>
      </c>
      <c r="V1968" s="1">
        <f>Table8[[#This Row],[Cost]]*Table8[[#This Row],[Quantity]]</f>
        <v>167.34</v>
      </c>
      <c r="W1968" s="1">
        <f>Table8[[#This Row],[Total_Amount]]-Table8[[#This Row],[Total Cost]]</f>
        <v>650.45429999999999</v>
      </c>
    </row>
    <row r="1969" spans="1:23" x14ac:dyDescent="0.25">
      <c r="A1969" t="s">
        <v>3778</v>
      </c>
      <c r="B1969" s="3">
        <v>45404</v>
      </c>
      <c r="C1969" t="s">
        <v>1520</v>
      </c>
      <c r="D1969" t="s">
        <v>1833</v>
      </c>
      <c r="E1969" t="s">
        <v>1901</v>
      </c>
      <c r="F1969" s="4">
        <f>IF(ISBLANK(Sales_Fact[[#This Row],[Quantity]]),MEDIAN(Sales_Fact[Quantity]),Sales_Fact[[#This Row],[Quantity]])</f>
        <v>2</v>
      </c>
      <c r="G1969" s="21">
        <f>IF(ISBLANK(Sales_Fact[[#This Row],[Unit_Price]]),MEDIAN(Sales_Fact[Unit_Price]),Sales_Fact[[#This Row],[Unit_Price]])</f>
        <v>924.73</v>
      </c>
      <c r="H1969" s="2">
        <f>IF(ISBLANK(Sales_Fact[[#This Row],[Discount]]),MEDIAN(Sales_Fact[Discount]),Sales_Fact[[#This Row],[Discount]])</f>
        <v>0.28999999999999998</v>
      </c>
      <c r="I1969" t="s">
        <v>1868</v>
      </c>
      <c r="J1969" s="21">
        <f>Sales_Fact[[#This Row],[Quantity2]]*Sales_Fact[[#This Row],[Unit_Price3]]*(1-Sales_Fact[[#This Row],[Discount4]])</f>
        <v>1313.1166000000001</v>
      </c>
      <c r="K1969" s="21">
        <f>Sales_Fact[[#This Row],[Quantity2]]*Sales_Fact[[#This Row],[Unit_Price3]]</f>
        <v>1849.46</v>
      </c>
      <c r="L1969" s="21">
        <f>Sales_Fact[[#This Row],[Gross Amount]]*Sales_Fact[[#This Row],[Discount4]]</f>
        <v>536.34339999999997</v>
      </c>
      <c r="M1969" s="1" t="str">
        <f>IF(Sales_Fact[[#This Row],[Total_Amount5]]&gt;1000,"High Value","Standard")</f>
        <v>High Value</v>
      </c>
      <c r="N1969" s="1" t="str">
        <f>_xlfn.XLOOKUP(D1969,Product_Dim!$A$2:$A$101,Product_Dim!$B$2:$B$101,"Not Found")</f>
        <v>Vitamin E Body Lotion</v>
      </c>
      <c r="O1969" s="1" t="str">
        <f>_xlfn.XLOOKUP(D1969,Product_Dim!$A$2:$A$101,Product_Dim!$C$2:$C$101)</f>
        <v>Beauty</v>
      </c>
      <c r="P1969" s="1">
        <f>_xlfn.XLOOKUP(D1969,Product_Dim!$A$2:$A$101,Product_Dim!$H$2:$H$101)</f>
        <v>358.47</v>
      </c>
      <c r="Q1969" s="1" t="str">
        <f>_xlfn.XLOOKUP(C1969,'Customer_Dim'!$A$2:$A$501,'Customer_Dim'!$I$2:$I$501)</f>
        <v>Platinum</v>
      </c>
      <c r="R1969" s="1" t="str">
        <f>_xlfn.XLOOKUP(C1969,'Customer_Dim'!$A$2:$A$501,'Customer_Dim'!$D$2:$D$501)</f>
        <v>Female</v>
      </c>
      <c r="S1969" s="1" t="str">
        <f>_xlfn.XLOOKUP(C1969,'Customer_Dim'!$A$2:$A$501,'Customer_Dim'!$L$2:$L$501)</f>
        <v>Senior</v>
      </c>
      <c r="T1969" s="1" t="str">
        <f>_xlfn.XLOOKUP(E1969,Store_Dim!$A$2:$A$21,Store_Dim!$C$2:$C$21)</f>
        <v>East</v>
      </c>
      <c r="U1969" s="1" t="str">
        <f>_xlfn.XLOOKUP(E1969,Store_Dim!$A$2:$A$21,Store_Dim!$E$2:$E$21)</f>
        <v>Online</v>
      </c>
      <c r="V1969" s="21">
        <f>Table8[[#This Row],[Cost]]*Table8[[#This Row],[Quantity]]</f>
        <v>716.94</v>
      </c>
      <c r="W1969" s="21">
        <f>Table8[[#This Row],[Total_Amount]]-Table8[[#This Row],[Total Cost]]</f>
        <v>596.17660000000001</v>
      </c>
    </row>
    <row r="1970" spans="1:23" hidden="1" x14ac:dyDescent="0.25">
      <c r="A1970" t="s">
        <v>2826</v>
      </c>
      <c r="B1970" s="3">
        <v>45595</v>
      </c>
      <c r="C1970" t="s">
        <v>1520</v>
      </c>
      <c r="D1970" t="s">
        <v>1737</v>
      </c>
      <c r="E1970" t="s">
        <v>1888</v>
      </c>
      <c r="F1970" s="4">
        <f>IF(ISBLANK(Sales_Fact[[#This Row],[Quantity]]),MEDIAN(Sales_Fact[Quantity]),Sales_Fact[[#This Row],[Quantity]])</f>
        <v>3</v>
      </c>
      <c r="G1970" s="1">
        <f>IF(ISBLANK(Sales_Fact[[#This Row],[Unit_Price]]),MEDIAN(Sales_Fact[Unit_Price]),Sales_Fact[[#This Row],[Unit_Price]])</f>
        <v>195.31</v>
      </c>
      <c r="H1970" s="2">
        <f>IF(ISBLANK(Sales_Fact[[#This Row],[Discount]]),MEDIAN(Sales_Fact[Discount]),Sales_Fact[[#This Row],[Discount]])</f>
        <v>0.13</v>
      </c>
      <c r="I1970" t="s">
        <v>1864</v>
      </c>
      <c r="J1970" s="1">
        <f>Sales_Fact[[#This Row],[Quantity2]]*Sales_Fact[[#This Row],[Unit_Price3]]*(1-Sales_Fact[[#This Row],[Discount4]])</f>
        <v>509.75910000000005</v>
      </c>
      <c r="K1970" s="1">
        <f>Sales_Fact[[#This Row],[Quantity2]]*Sales_Fact[[#This Row],[Unit_Price3]]</f>
        <v>585.93000000000006</v>
      </c>
      <c r="L1970" s="1">
        <f>Sales_Fact[[#This Row],[Gross Amount]]*Sales_Fact[[#This Row],[Discount4]]</f>
        <v>76.170900000000017</v>
      </c>
      <c r="M1970" s="1" t="str">
        <f>IF(Sales_Fact[[#This Row],[Total_Amount5]]&gt;1000,"High Value","Standard")</f>
        <v>Standard</v>
      </c>
      <c r="N1970" s="1" t="str">
        <f>_xlfn.XLOOKUP(D1970,Product_Dim!$A$2:$A$101,Product_Dim!$B$2:$B$101,"Not Found")</f>
        <v>Laptop Cooling Pad</v>
      </c>
      <c r="O1970" s="1" t="str">
        <f>_xlfn.XLOOKUP(D1970,Product_Dim!$A$2:$A$101,Product_Dim!$C$2:$C$101)</f>
        <v>Electronics</v>
      </c>
      <c r="P1970" s="1">
        <f>_xlfn.XLOOKUP(D1970,Product_Dim!$A$2:$A$101,Product_Dim!$H$2:$H$101)</f>
        <v>86.42</v>
      </c>
      <c r="Q1970" s="1" t="str">
        <f>_xlfn.XLOOKUP(C1970,'Customer_Dim'!$A$2:$A$501,'Customer_Dim'!$I$2:$I$501)</f>
        <v>Platinum</v>
      </c>
      <c r="R1970" s="1" t="str">
        <f>_xlfn.XLOOKUP(C1970,'Customer_Dim'!$A$2:$A$501,'Customer_Dim'!$D$2:$D$501)</f>
        <v>Female</v>
      </c>
      <c r="S1970" s="1" t="str">
        <f>_xlfn.XLOOKUP(C1970,'Customer_Dim'!$A$2:$A$501,'Customer_Dim'!$L$2:$L$501)</f>
        <v>Senior</v>
      </c>
      <c r="T1970" s="1" t="str">
        <f>_xlfn.XLOOKUP(E1970,Store_Dim!$A$2:$A$21,Store_Dim!$C$2:$C$21)</f>
        <v>North</v>
      </c>
      <c r="U1970" s="1" t="str">
        <f>_xlfn.XLOOKUP(E1970,Store_Dim!$A$2:$A$21,Store_Dim!$E$2:$E$21)</f>
        <v>Flagship</v>
      </c>
      <c r="V1970" s="1">
        <f>Table8[[#This Row],[Cost]]*Table8[[#This Row],[Quantity]]</f>
        <v>259.26</v>
      </c>
      <c r="W1970" s="1">
        <f>Table8[[#This Row],[Total_Amount]]-Table8[[#This Row],[Total Cost]]</f>
        <v>250.49910000000006</v>
      </c>
    </row>
    <row r="1971" spans="1:23" hidden="1" x14ac:dyDescent="0.25">
      <c r="A1971" t="s">
        <v>2033</v>
      </c>
      <c r="B1971" s="3">
        <v>45878</v>
      </c>
      <c r="C1971" t="s">
        <v>1523</v>
      </c>
      <c r="D1971" t="s">
        <v>1812</v>
      </c>
      <c r="E1971" t="s">
        <v>1879</v>
      </c>
      <c r="F1971" s="4">
        <f>IF(ISBLANK(Sales_Fact[[#This Row],[Quantity]]),MEDIAN(Sales_Fact[Quantity]),Sales_Fact[[#This Row],[Quantity]])</f>
        <v>1</v>
      </c>
      <c r="G1971" s="1">
        <f>IF(ISBLANK(Sales_Fact[[#This Row],[Unit_Price]]),MEDIAN(Sales_Fact[Unit_Price]),Sales_Fact[[#This Row],[Unit_Price]])</f>
        <v>91.38</v>
      </c>
      <c r="H1971" s="2">
        <f>IF(ISBLANK(Sales_Fact[[#This Row],[Discount]]),MEDIAN(Sales_Fact[Discount]),Sales_Fact[[#This Row],[Discount]])</f>
        <v>0.14000000000000001</v>
      </c>
      <c r="I1971" t="s">
        <v>1861</v>
      </c>
      <c r="J1971" s="1">
        <f>Sales_Fact[[#This Row],[Quantity2]]*Sales_Fact[[#This Row],[Unit_Price3]]*(1-Sales_Fact[[#This Row],[Discount4]])</f>
        <v>78.586799999999997</v>
      </c>
      <c r="K1971" s="1">
        <f>Sales_Fact[[#This Row],[Quantity2]]*Sales_Fact[[#This Row],[Unit_Price3]]</f>
        <v>91.38</v>
      </c>
      <c r="L1971" s="1">
        <f>Sales_Fact[[#This Row],[Gross Amount]]*Sales_Fact[[#This Row],[Discount4]]</f>
        <v>12.793200000000001</v>
      </c>
      <c r="M1971" s="1" t="str">
        <f>IF(Sales_Fact[[#This Row],[Total_Amount5]]&gt;1000,"High Value","Standard")</f>
        <v>Standard</v>
      </c>
      <c r="N1971" s="1" t="str">
        <f>_xlfn.XLOOKUP(D1971,Product_Dim!$A$2:$A$101,Product_Dim!$B$2:$B$101,"Not Found")</f>
        <v>LED Bedside Lamp</v>
      </c>
      <c r="O1971" s="1" t="str">
        <f>_xlfn.XLOOKUP(D1971,Product_Dim!$A$2:$A$101,Product_Dim!$C$2:$C$101)</f>
        <v>Home</v>
      </c>
      <c r="P1971" s="1">
        <f>_xlfn.XLOOKUP(D1971,Product_Dim!$A$2:$A$101,Product_Dim!$H$2:$H$101)</f>
        <v>371.38</v>
      </c>
      <c r="Q1971" s="1" t="str">
        <f>_xlfn.XLOOKUP(C1971,'Customer_Dim'!$A$2:$A$501,'Customer_Dim'!$I$2:$I$501)</f>
        <v>Silver</v>
      </c>
      <c r="R1971" s="1" t="str">
        <f>_xlfn.XLOOKUP(C1971,'Customer_Dim'!$A$2:$A$501,'Customer_Dim'!$D$2:$D$501)</f>
        <v>Male</v>
      </c>
      <c r="S1971" s="1" t="str">
        <f>_xlfn.XLOOKUP(C1971,'Customer_Dim'!$A$2:$A$501,'Customer_Dim'!$L$2:$L$501)</f>
        <v>Young</v>
      </c>
      <c r="T1971" s="1" t="str">
        <f>_xlfn.XLOOKUP(E1971,Store_Dim!$A$2:$A$21,Store_Dim!$C$2:$C$21)</f>
        <v>East</v>
      </c>
      <c r="U1971" s="1" t="str">
        <f>_xlfn.XLOOKUP(E1971,Store_Dim!$A$2:$A$21,Store_Dim!$E$2:$E$21)</f>
        <v>Flagship</v>
      </c>
      <c r="V1971" s="1">
        <f>Table8[[#This Row],[Cost]]*Table8[[#This Row],[Quantity]]</f>
        <v>371.38</v>
      </c>
      <c r="W1971" s="1">
        <f>Table8[[#This Row],[Total_Amount]]-Table8[[#This Row],[Total Cost]]</f>
        <v>-292.79320000000001</v>
      </c>
    </row>
    <row r="1972" spans="1:23" hidden="1" x14ac:dyDescent="0.25">
      <c r="A1972" t="s">
        <v>3828</v>
      </c>
      <c r="B1972" s="3">
        <v>45793</v>
      </c>
      <c r="C1972" t="s">
        <v>1523</v>
      </c>
      <c r="D1972" t="s">
        <v>1845</v>
      </c>
      <c r="E1972" t="s">
        <v>1860</v>
      </c>
      <c r="F1972" s="4">
        <f>IF(ISBLANK(Sales_Fact[[#This Row],[Quantity]]),MEDIAN(Sales_Fact[Quantity]),Sales_Fact[[#This Row],[Quantity]])</f>
        <v>2</v>
      </c>
      <c r="G1972" s="1">
        <f>IF(ISBLANK(Sales_Fact[[#This Row],[Unit_Price]]),MEDIAN(Sales_Fact[Unit_Price]),Sales_Fact[[#This Row],[Unit_Price]])</f>
        <v>494.35</v>
      </c>
      <c r="H1972" s="2">
        <f>IF(ISBLANK(Sales_Fact[[#This Row],[Discount]]),MEDIAN(Sales_Fact[Discount]),Sales_Fact[[#This Row],[Discount]])</f>
        <v>0.1</v>
      </c>
      <c r="I1972" t="s">
        <v>1861</v>
      </c>
      <c r="J1972" s="1">
        <f>Sales_Fact[[#This Row],[Quantity2]]*Sales_Fact[[#This Row],[Unit_Price3]]*(1-Sales_Fact[[#This Row],[Discount4]])</f>
        <v>889.83</v>
      </c>
      <c r="K1972" s="1">
        <f>Sales_Fact[[#This Row],[Quantity2]]*Sales_Fact[[#This Row],[Unit_Price3]]</f>
        <v>988.7</v>
      </c>
      <c r="L1972" s="1">
        <f>Sales_Fact[[#This Row],[Gross Amount]]*Sales_Fact[[#This Row],[Discount4]]</f>
        <v>98.87</v>
      </c>
      <c r="M1972" s="1" t="str">
        <f>IF(Sales_Fact[[#This Row],[Total_Amount5]]&gt;1000,"High Value","Standard")</f>
        <v>Standard</v>
      </c>
      <c r="N1972" s="1" t="str">
        <f>_xlfn.XLOOKUP(D1972,Product_Dim!$A$2:$A$101,Product_Dim!$B$2:$B$101,"Not Found")</f>
        <v>Portable Bluetooth Speaker</v>
      </c>
      <c r="O1972" s="1" t="str">
        <f>_xlfn.XLOOKUP(D1972,Product_Dim!$A$2:$A$101,Product_Dim!$C$2:$C$101)</f>
        <v>Electronics</v>
      </c>
      <c r="P1972" s="1">
        <f>_xlfn.XLOOKUP(D1972,Product_Dim!$A$2:$A$101,Product_Dim!$H$2:$H$101)</f>
        <v>431.67</v>
      </c>
      <c r="Q1972" s="1" t="str">
        <f>_xlfn.XLOOKUP(C1972,'Customer_Dim'!$A$2:$A$501,'Customer_Dim'!$I$2:$I$501)</f>
        <v>Silver</v>
      </c>
      <c r="R1972" s="1" t="str">
        <f>_xlfn.XLOOKUP(C1972,'Customer_Dim'!$A$2:$A$501,'Customer_Dim'!$D$2:$D$501)</f>
        <v>Male</v>
      </c>
      <c r="S1972" s="1" t="str">
        <f>_xlfn.XLOOKUP(C1972,'Customer_Dim'!$A$2:$A$501,'Customer_Dim'!$L$2:$L$501)</f>
        <v>Young</v>
      </c>
      <c r="T1972" s="1" t="str">
        <f>_xlfn.XLOOKUP(E1972,Store_Dim!$A$2:$A$21,Store_Dim!$C$2:$C$21)</f>
        <v>North</v>
      </c>
      <c r="U1972" s="1" t="str">
        <f>_xlfn.XLOOKUP(E1972,Store_Dim!$A$2:$A$21,Store_Dim!$E$2:$E$21)</f>
        <v>Outlet</v>
      </c>
      <c r="V1972" s="1">
        <f>Table8[[#This Row],[Cost]]*Table8[[#This Row],[Quantity]]</f>
        <v>863.34</v>
      </c>
      <c r="W1972" s="1">
        <f>Table8[[#This Row],[Total_Amount]]-Table8[[#This Row],[Total Cost]]</f>
        <v>26.490000000000009</v>
      </c>
    </row>
    <row r="1973" spans="1:23" hidden="1" x14ac:dyDescent="0.25">
      <c r="A1973" t="s">
        <v>3444</v>
      </c>
      <c r="B1973" s="3">
        <v>45606</v>
      </c>
      <c r="C1973" t="s">
        <v>1523</v>
      </c>
      <c r="D1973" t="s">
        <v>1659</v>
      </c>
      <c r="E1973" t="s">
        <v>1879</v>
      </c>
      <c r="F1973" s="4">
        <f>IF(ISBLANK(Sales_Fact[[#This Row],[Quantity]]),MEDIAN(Sales_Fact[Quantity]),Sales_Fact[[#This Row],[Quantity]])</f>
        <v>1</v>
      </c>
      <c r="G1973" s="1">
        <f>IF(ISBLANK(Sales_Fact[[#This Row],[Unit_Price]]),MEDIAN(Sales_Fact[Unit_Price]),Sales_Fact[[#This Row],[Unit_Price]])</f>
        <v>412.2</v>
      </c>
      <c r="H1973" s="2">
        <f>IF(ISBLANK(Sales_Fact[[#This Row],[Discount]]),MEDIAN(Sales_Fact[Discount]),Sales_Fact[[#This Row],[Discount]])</f>
        <v>0.11</v>
      </c>
      <c r="I1973" t="s">
        <v>1868</v>
      </c>
      <c r="J1973" s="1">
        <f>Sales_Fact[[#This Row],[Quantity2]]*Sales_Fact[[#This Row],[Unit_Price3]]*(1-Sales_Fact[[#This Row],[Discount4]])</f>
        <v>366.858</v>
      </c>
      <c r="K1973" s="1">
        <f>Sales_Fact[[#This Row],[Quantity2]]*Sales_Fact[[#This Row],[Unit_Price3]]</f>
        <v>412.2</v>
      </c>
      <c r="L1973" s="1">
        <f>Sales_Fact[[#This Row],[Gross Amount]]*Sales_Fact[[#This Row],[Discount4]]</f>
        <v>45.341999999999999</v>
      </c>
      <c r="M1973" s="1" t="str">
        <f>IF(Sales_Fact[[#This Row],[Total_Amount5]]&gt;1000,"High Value","Standard")</f>
        <v>Standard</v>
      </c>
      <c r="N1973" s="1" t="str">
        <f>_xlfn.XLOOKUP(D1973,Product_Dim!$A$2:$A$101,Product_Dim!$B$2:$B$101,"Not Found")</f>
        <v>Women's Summer Dress</v>
      </c>
      <c r="O1973" s="1" t="str">
        <f>_xlfn.XLOOKUP(D1973,Product_Dim!$A$2:$A$101,Product_Dim!$C$2:$C$101)</f>
        <v>Clothing</v>
      </c>
      <c r="P1973" s="1">
        <f>_xlfn.XLOOKUP(D1973,Product_Dim!$A$2:$A$101,Product_Dim!$H$2:$H$101)</f>
        <v>223.43</v>
      </c>
      <c r="Q1973" s="1" t="str">
        <f>_xlfn.XLOOKUP(C1973,'Customer_Dim'!$A$2:$A$501,'Customer_Dim'!$I$2:$I$501)</f>
        <v>Silver</v>
      </c>
      <c r="R1973" s="1" t="str">
        <f>_xlfn.XLOOKUP(C1973,'Customer_Dim'!$A$2:$A$501,'Customer_Dim'!$D$2:$D$501)</f>
        <v>Male</v>
      </c>
      <c r="S1973" s="1" t="str">
        <f>_xlfn.XLOOKUP(C1973,'Customer_Dim'!$A$2:$A$501,'Customer_Dim'!$L$2:$L$501)</f>
        <v>Young</v>
      </c>
      <c r="T1973" s="1" t="str">
        <f>_xlfn.XLOOKUP(E1973,Store_Dim!$A$2:$A$21,Store_Dim!$C$2:$C$21)</f>
        <v>East</v>
      </c>
      <c r="U1973" s="1" t="str">
        <f>_xlfn.XLOOKUP(E1973,Store_Dim!$A$2:$A$21,Store_Dim!$E$2:$E$21)</f>
        <v>Flagship</v>
      </c>
      <c r="V1973" s="1">
        <f>Table8[[#This Row],[Cost]]*Table8[[#This Row],[Quantity]]</f>
        <v>223.43</v>
      </c>
      <c r="W1973" s="1">
        <f>Table8[[#This Row],[Total_Amount]]-Table8[[#This Row],[Total Cost]]</f>
        <v>143.428</v>
      </c>
    </row>
    <row r="1974" spans="1:23" hidden="1" x14ac:dyDescent="0.25">
      <c r="A1974" t="s">
        <v>3656</v>
      </c>
      <c r="B1974" s="3">
        <v>45654</v>
      </c>
      <c r="C1974" t="s">
        <v>1523</v>
      </c>
      <c r="D1974" t="s">
        <v>1617</v>
      </c>
      <c r="E1974" t="s">
        <v>1904</v>
      </c>
      <c r="F1974" s="4">
        <f>IF(ISBLANK(Sales_Fact[[#This Row],[Quantity]]),MEDIAN(Sales_Fact[Quantity]),Sales_Fact[[#This Row],[Quantity]])</f>
        <v>1</v>
      </c>
      <c r="G1974" s="1">
        <f>IF(ISBLANK(Sales_Fact[[#This Row],[Unit_Price]]),MEDIAN(Sales_Fact[Unit_Price]),Sales_Fact[[#This Row],[Unit_Price]])</f>
        <v>650.47</v>
      </c>
      <c r="H1974" s="2">
        <f>IF(ISBLANK(Sales_Fact[[#This Row],[Discount]]),MEDIAN(Sales_Fact[Discount]),Sales_Fact[[#This Row],[Discount]])</f>
        <v>0.13</v>
      </c>
      <c r="I1974" t="s">
        <v>1868</v>
      </c>
      <c r="J1974" s="1">
        <f>Sales_Fact[[#This Row],[Quantity2]]*Sales_Fact[[#This Row],[Unit_Price3]]*(1-Sales_Fact[[#This Row],[Discount4]])</f>
        <v>565.90890000000002</v>
      </c>
      <c r="K1974" s="1">
        <f>Sales_Fact[[#This Row],[Quantity2]]*Sales_Fact[[#This Row],[Unit_Price3]]</f>
        <v>650.47</v>
      </c>
      <c r="L1974" s="1">
        <f>Sales_Fact[[#This Row],[Gross Amount]]*Sales_Fact[[#This Row],[Discount4]]</f>
        <v>84.56110000000001</v>
      </c>
      <c r="M1974" s="1" t="str">
        <f>IF(Sales_Fact[[#This Row],[Total_Amount5]]&gt;1000,"High Value","Standard")</f>
        <v>Standard</v>
      </c>
      <c r="N1974" s="1" t="str">
        <f>_xlfn.XLOOKUP(D1974,Product_Dim!$A$2:$A$101,Product_Dim!$B$2:$B$101,"Not Found")</f>
        <v>Carbon Fiber Tennis Racket</v>
      </c>
      <c r="O1974" s="1" t="str">
        <f>_xlfn.XLOOKUP(D1974,Product_Dim!$A$2:$A$101,Product_Dim!$C$2:$C$101)</f>
        <v>Sports</v>
      </c>
      <c r="P1974" s="1">
        <f>_xlfn.XLOOKUP(D1974,Product_Dim!$A$2:$A$101,Product_Dim!$H$2:$H$101)</f>
        <v>484.62</v>
      </c>
      <c r="Q1974" s="1" t="str">
        <f>_xlfn.XLOOKUP(C1974,'Customer_Dim'!$A$2:$A$501,'Customer_Dim'!$I$2:$I$501)</f>
        <v>Silver</v>
      </c>
      <c r="R1974" s="1" t="str">
        <f>_xlfn.XLOOKUP(C1974,'Customer_Dim'!$A$2:$A$501,'Customer_Dim'!$D$2:$D$501)</f>
        <v>Male</v>
      </c>
      <c r="S1974" s="1" t="str">
        <f>_xlfn.XLOOKUP(C1974,'Customer_Dim'!$A$2:$A$501,'Customer_Dim'!$L$2:$L$501)</f>
        <v>Young</v>
      </c>
      <c r="T1974" s="1" t="str">
        <f>_xlfn.XLOOKUP(E1974,Store_Dim!$A$2:$A$21,Store_Dim!$C$2:$C$21)</f>
        <v>East</v>
      </c>
      <c r="U1974" s="1" t="str">
        <f>_xlfn.XLOOKUP(E1974,Store_Dim!$A$2:$A$21,Store_Dim!$E$2:$E$21)</f>
        <v>Online</v>
      </c>
      <c r="V1974" s="1">
        <f>Table8[[#This Row],[Cost]]*Table8[[#This Row],[Quantity]]</f>
        <v>484.62</v>
      </c>
      <c r="W1974" s="1">
        <f>Table8[[#This Row],[Total_Amount]]-Table8[[#This Row],[Total Cost]]</f>
        <v>81.288900000000012</v>
      </c>
    </row>
    <row r="1975" spans="1:23" x14ac:dyDescent="0.25">
      <c r="A1975" t="s">
        <v>1869</v>
      </c>
      <c r="B1975" s="3">
        <v>45297</v>
      </c>
      <c r="C1975" t="s">
        <v>1523</v>
      </c>
      <c r="D1975" t="s">
        <v>1728</v>
      </c>
      <c r="E1975" t="s">
        <v>1870</v>
      </c>
      <c r="F1975" s="4">
        <f>IF(ISBLANK(Sales_Fact[[#This Row],[Quantity]]),MEDIAN(Sales_Fact[Quantity]),Sales_Fact[[#This Row],[Quantity]])</f>
        <v>1</v>
      </c>
      <c r="G1975" s="21">
        <f>IF(ISBLANK(Sales_Fact[[#This Row],[Unit_Price]]),MEDIAN(Sales_Fact[Unit_Price]),Sales_Fact[[#This Row],[Unit_Price]])</f>
        <v>68.209999999999994</v>
      </c>
      <c r="H1975" s="2">
        <f>IF(ISBLANK(Sales_Fact[[#This Row],[Discount]]),MEDIAN(Sales_Fact[Discount]),Sales_Fact[[#This Row],[Discount]])</f>
        <v>0.05</v>
      </c>
      <c r="I1975" t="s">
        <v>1861</v>
      </c>
      <c r="J1975" s="21">
        <f>Sales_Fact[[#This Row],[Quantity2]]*Sales_Fact[[#This Row],[Unit_Price3]]*(1-Sales_Fact[[#This Row],[Discount4]])</f>
        <v>64.799499999999995</v>
      </c>
      <c r="K1975" s="21">
        <f>Sales_Fact[[#This Row],[Quantity2]]*Sales_Fact[[#This Row],[Unit_Price3]]</f>
        <v>68.209999999999994</v>
      </c>
      <c r="L1975" s="21">
        <f>Sales_Fact[[#This Row],[Gross Amount]]*Sales_Fact[[#This Row],[Discount4]]</f>
        <v>3.4104999999999999</v>
      </c>
      <c r="M1975" s="1" t="str">
        <f>IF(Sales_Fact[[#This Row],[Total_Amount5]]&gt;1000,"High Value","Standard")</f>
        <v>Standard</v>
      </c>
      <c r="N1975" s="1" t="str">
        <f>_xlfn.XLOOKUP(D1975,Product_Dim!$A$2:$A$101,Product_Dim!$B$2:$B$101,"Not Found")</f>
        <v>Men's Hair Styling Gel</v>
      </c>
      <c r="O1975" s="1" t="str">
        <f>_xlfn.XLOOKUP(D1975,Product_Dim!$A$2:$A$101,Product_Dim!$C$2:$C$101)</f>
        <v>Beauty</v>
      </c>
      <c r="P1975" s="1">
        <f>_xlfn.XLOOKUP(D1975,Product_Dim!$A$2:$A$101,Product_Dim!$H$2:$H$101)</f>
        <v>17.309999999999999</v>
      </c>
      <c r="Q1975" s="1" t="str">
        <f>_xlfn.XLOOKUP(C1975,'Customer_Dim'!$A$2:$A$501,'Customer_Dim'!$I$2:$I$501)</f>
        <v>Silver</v>
      </c>
      <c r="R1975" s="1" t="str">
        <f>_xlfn.XLOOKUP(C1975,'Customer_Dim'!$A$2:$A$501,'Customer_Dim'!$D$2:$D$501)</f>
        <v>Male</v>
      </c>
      <c r="S1975" s="1" t="str">
        <f>_xlfn.XLOOKUP(C1975,'Customer_Dim'!$A$2:$A$501,'Customer_Dim'!$L$2:$L$501)</f>
        <v>Young</v>
      </c>
      <c r="T1975" s="1" t="str">
        <f>_xlfn.XLOOKUP(E1975,Store_Dim!$A$2:$A$21,Store_Dim!$C$2:$C$21)</f>
        <v>North</v>
      </c>
      <c r="U1975" s="1" t="str">
        <f>_xlfn.XLOOKUP(E1975,Store_Dim!$A$2:$A$21,Store_Dim!$E$2:$E$21)</f>
        <v>Outlet</v>
      </c>
      <c r="V1975" s="21">
        <f>Table8[[#This Row],[Cost]]*Table8[[#This Row],[Quantity]]</f>
        <v>17.309999999999999</v>
      </c>
      <c r="W1975" s="21">
        <f>Table8[[#This Row],[Total_Amount]]-Table8[[#This Row],[Total Cost]]</f>
        <v>47.489499999999992</v>
      </c>
    </row>
    <row r="1976" spans="1:23" hidden="1" x14ac:dyDescent="0.25">
      <c r="A1976" t="s">
        <v>3054</v>
      </c>
      <c r="B1976" s="3">
        <v>45722</v>
      </c>
      <c r="C1976" t="s">
        <v>1525</v>
      </c>
      <c r="D1976" t="s">
        <v>1608</v>
      </c>
      <c r="E1976" t="s">
        <v>1881</v>
      </c>
      <c r="F1976" s="4">
        <f>IF(ISBLANK(Sales_Fact[[#This Row],[Quantity]]),MEDIAN(Sales_Fact[Quantity]),Sales_Fact[[#This Row],[Quantity]])</f>
        <v>2</v>
      </c>
      <c r="G1976" s="1">
        <f>IF(ISBLANK(Sales_Fact[[#This Row],[Unit_Price]]),MEDIAN(Sales_Fact[Unit_Price]),Sales_Fact[[#This Row],[Unit_Price]])</f>
        <v>842.89</v>
      </c>
      <c r="H1976" s="2">
        <f>IF(ISBLANK(Sales_Fact[[#This Row],[Discount]]),MEDIAN(Sales_Fact[Discount]),Sales_Fact[[#This Row],[Discount]])</f>
        <v>0.25</v>
      </c>
      <c r="I1976" t="s">
        <v>1864</v>
      </c>
      <c r="J1976" s="1">
        <f>Sales_Fact[[#This Row],[Quantity2]]*Sales_Fact[[#This Row],[Unit_Price3]]*(1-Sales_Fact[[#This Row],[Discount4]])</f>
        <v>1264.335</v>
      </c>
      <c r="K1976" s="1">
        <f>Sales_Fact[[#This Row],[Quantity2]]*Sales_Fact[[#This Row],[Unit_Price3]]</f>
        <v>1685.78</v>
      </c>
      <c r="L1976" s="1">
        <f>Sales_Fact[[#This Row],[Gross Amount]]*Sales_Fact[[#This Row],[Discount4]]</f>
        <v>421.44499999999999</v>
      </c>
      <c r="M1976" s="1" t="str">
        <f>IF(Sales_Fact[[#This Row],[Total_Amount5]]&gt;1000,"High Value","Standard")</f>
        <v>High Value</v>
      </c>
      <c r="N1976" s="1" t="str">
        <f>_xlfn.XLOOKUP(D1976,Product_Dim!$A$2:$A$101,Product_Dim!$B$2:$B$101,"Not Found")</f>
        <v>Knee Support Brace</v>
      </c>
      <c r="O1976" s="1" t="str">
        <f>_xlfn.XLOOKUP(D1976,Product_Dim!$A$2:$A$101,Product_Dim!$C$2:$C$101)</f>
        <v>Sports</v>
      </c>
      <c r="P1976" s="1">
        <f>_xlfn.XLOOKUP(D1976,Product_Dim!$A$2:$A$101,Product_Dim!$H$2:$H$101)</f>
        <v>21.34</v>
      </c>
      <c r="Q1976" s="1" t="str">
        <f>_xlfn.XLOOKUP(C1976,'Customer_Dim'!$A$2:$A$501,'Customer_Dim'!$I$2:$I$501)</f>
        <v>Gold</v>
      </c>
      <c r="R1976" s="1" t="str">
        <f>_xlfn.XLOOKUP(C1976,'Customer_Dim'!$A$2:$A$501,'Customer_Dim'!$D$2:$D$501)</f>
        <v>Male</v>
      </c>
      <c r="S1976" s="1" t="str">
        <f>_xlfn.XLOOKUP(C1976,'Customer_Dim'!$A$2:$A$501,'Customer_Dim'!$L$2:$L$501)</f>
        <v>Young</v>
      </c>
      <c r="T1976" s="1" t="str">
        <f>_xlfn.XLOOKUP(E1976,Store_Dim!$A$2:$A$21,Store_Dim!$C$2:$C$21)</f>
        <v>South</v>
      </c>
      <c r="U1976" s="1" t="str">
        <f>_xlfn.XLOOKUP(E1976,Store_Dim!$A$2:$A$21,Store_Dim!$E$2:$E$21)</f>
        <v>Outlet</v>
      </c>
      <c r="V1976" s="1">
        <f>Table8[[#This Row],[Cost]]*Table8[[#This Row],[Quantity]]</f>
        <v>42.68</v>
      </c>
      <c r="W1976" s="1">
        <f>Table8[[#This Row],[Total_Amount]]-Table8[[#This Row],[Total Cost]]</f>
        <v>1221.655</v>
      </c>
    </row>
    <row r="1977" spans="1:23" hidden="1" x14ac:dyDescent="0.25">
      <c r="A1977" t="s">
        <v>2764</v>
      </c>
      <c r="B1977" s="3">
        <v>45242</v>
      </c>
      <c r="C1977" t="s">
        <v>1525</v>
      </c>
      <c r="D1977" t="s">
        <v>1674</v>
      </c>
      <c r="E1977" t="s">
        <v>1896</v>
      </c>
      <c r="F1977" s="4">
        <f>IF(ISBLANK(Sales_Fact[[#This Row],[Quantity]]),MEDIAN(Sales_Fact[Quantity]),Sales_Fact[[#This Row],[Quantity]])</f>
        <v>2</v>
      </c>
      <c r="G1977" s="1">
        <f>IF(ISBLANK(Sales_Fact[[#This Row],[Unit_Price]]),MEDIAN(Sales_Fact[Unit_Price]),Sales_Fact[[#This Row],[Unit_Price]])</f>
        <v>227.95</v>
      </c>
      <c r="H1977" s="2">
        <f>IF(ISBLANK(Sales_Fact[[#This Row],[Discount]]),MEDIAN(Sales_Fact[Discount]),Sales_Fact[[#This Row],[Discount]])</f>
        <v>0.24</v>
      </c>
      <c r="I1977" t="s">
        <v>1868</v>
      </c>
      <c r="J1977" s="1">
        <f>Sales_Fact[[#This Row],[Quantity2]]*Sales_Fact[[#This Row],[Unit_Price3]]*(1-Sales_Fact[[#This Row],[Discount4]])</f>
        <v>346.48399999999998</v>
      </c>
      <c r="K1977" s="1">
        <f>Sales_Fact[[#This Row],[Quantity2]]*Sales_Fact[[#This Row],[Unit_Price3]]</f>
        <v>455.9</v>
      </c>
      <c r="L1977" s="1">
        <f>Sales_Fact[[#This Row],[Gross Amount]]*Sales_Fact[[#This Row],[Discount4]]</f>
        <v>109.416</v>
      </c>
      <c r="M1977" s="1" t="str">
        <f>IF(Sales_Fact[[#This Row],[Total_Amount5]]&gt;1000,"High Value","Standard")</f>
        <v>Standard</v>
      </c>
      <c r="N1977" s="1" t="str">
        <f>_xlfn.XLOOKUP(D1977,Product_Dim!$A$2:$A$101,Product_Dim!$B$2:$B$101,"Not Found")</f>
        <v>Yoga Exercise Mat</v>
      </c>
      <c r="O1977" s="1" t="str">
        <f>_xlfn.XLOOKUP(D1977,Product_Dim!$A$2:$A$101,Product_Dim!$C$2:$C$101)</f>
        <v>Sports</v>
      </c>
      <c r="P1977" s="1">
        <f>_xlfn.XLOOKUP(D1977,Product_Dim!$A$2:$A$101,Product_Dim!$H$2:$H$101)</f>
        <v>313.26</v>
      </c>
      <c r="Q1977" s="1" t="str">
        <f>_xlfn.XLOOKUP(C1977,'Customer_Dim'!$A$2:$A$501,'Customer_Dim'!$I$2:$I$501)</f>
        <v>Gold</v>
      </c>
      <c r="R1977" s="1" t="str">
        <f>_xlfn.XLOOKUP(C1977,'Customer_Dim'!$A$2:$A$501,'Customer_Dim'!$D$2:$D$501)</f>
        <v>Male</v>
      </c>
      <c r="S1977" s="1" t="str">
        <f>_xlfn.XLOOKUP(C1977,'Customer_Dim'!$A$2:$A$501,'Customer_Dim'!$L$2:$L$501)</f>
        <v>Young</v>
      </c>
      <c r="T1977" s="1" t="str">
        <f>_xlfn.XLOOKUP(E1977,Store_Dim!$A$2:$A$21,Store_Dim!$C$2:$C$21)</f>
        <v>East</v>
      </c>
      <c r="U1977" s="1" t="str">
        <f>_xlfn.XLOOKUP(E1977,Store_Dim!$A$2:$A$21,Store_Dim!$E$2:$E$21)</f>
        <v>Flagship</v>
      </c>
      <c r="V1977" s="1">
        <f>Table8[[#This Row],[Cost]]*Table8[[#This Row],[Quantity]]</f>
        <v>626.52</v>
      </c>
      <c r="W1977" s="1">
        <f>Table8[[#This Row],[Total_Amount]]-Table8[[#This Row],[Total Cost]]</f>
        <v>-280.036</v>
      </c>
    </row>
    <row r="1978" spans="1:23" hidden="1" x14ac:dyDescent="0.25">
      <c r="A1978" t="s">
        <v>2123</v>
      </c>
      <c r="B1978" s="3">
        <v>45559</v>
      </c>
      <c r="C1978" t="s">
        <v>1525</v>
      </c>
      <c r="D1978" t="s">
        <v>1635</v>
      </c>
      <c r="E1978" t="s">
        <v>1863</v>
      </c>
      <c r="F1978" s="4">
        <f>IF(ISBLANK(Sales_Fact[[#This Row],[Quantity]]),MEDIAN(Sales_Fact[Quantity]),Sales_Fact[[#This Row],[Quantity]])</f>
        <v>3</v>
      </c>
      <c r="G1978" s="1">
        <f>IF(ISBLANK(Sales_Fact[[#This Row],[Unit_Price]]),MEDIAN(Sales_Fact[Unit_Price]),Sales_Fact[[#This Row],[Unit_Price]])</f>
        <v>685.97</v>
      </c>
      <c r="H1978" s="2">
        <f>IF(ISBLANK(Sales_Fact[[#This Row],[Discount]]),MEDIAN(Sales_Fact[Discount]),Sales_Fact[[#This Row],[Discount]])</f>
        <v>0.24</v>
      </c>
      <c r="I1978" t="s">
        <v>1868</v>
      </c>
      <c r="J1978" s="1">
        <f>Sales_Fact[[#This Row],[Quantity2]]*Sales_Fact[[#This Row],[Unit_Price3]]*(1-Sales_Fact[[#This Row],[Discount4]])</f>
        <v>1564.0115999999998</v>
      </c>
      <c r="K1978" s="1">
        <f>Sales_Fact[[#This Row],[Quantity2]]*Sales_Fact[[#This Row],[Unit_Price3]]</f>
        <v>2057.91</v>
      </c>
      <c r="L1978" s="1">
        <f>Sales_Fact[[#This Row],[Gross Amount]]*Sales_Fact[[#This Row],[Discount4]]</f>
        <v>493.89839999999992</v>
      </c>
      <c r="M1978" s="1" t="str">
        <f>IF(Sales_Fact[[#This Row],[Total_Amount5]]&gt;1000,"High Value","Standard")</f>
        <v>High Value</v>
      </c>
      <c r="N1978" s="1" t="str">
        <f>_xlfn.XLOOKUP(D1978,Product_Dim!$A$2:$A$101,Product_Dim!$B$2:$B$101,"Not Found")</f>
        <v>Sports Stopwatch Timer</v>
      </c>
      <c r="O1978" s="1" t="str">
        <f>_xlfn.XLOOKUP(D1978,Product_Dim!$A$2:$A$101,Product_Dim!$C$2:$C$101)</f>
        <v>Sports</v>
      </c>
      <c r="P1978" s="1">
        <f>_xlfn.XLOOKUP(D1978,Product_Dim!$A$2:$A$101,Product_Dim!$H$2:$H$101)</f>
        <v>38.76</v>
      </c>
      <c r="Q1978" s="1" t="str">
        <f>_xlfn.XLOOKUP(C1978,'Customer_Dim'!$A$2:$A$501,'Customer_Dim'!$I$2:$I$501)</f>
        <v>Gold</v>
      </c>
      <c r="R1978" s="1" t="str">
        <f>_xlfn.XLOOKUP(C1978,'Customer_Dim'!$A$2:$A$501,'Customer_Dim'!$D$2:$D$501)</f>
        <v>Male</v>
      </c>
      <c r="S1978" s="1" t="str">
        <f>_xlfn.XLOOKUP(C1978,'Customer_Dim'!$A$2:$A$501,'Customer_Dim'!$L$2:$L$501)</f>
        <v>Young</v>
      </c>
      <c r="T1978" s="1" t="str">
        <f>_xlfn.XLOOKUP(E1978,Store_Dim!$A$2:$A$21,Store_Dim!$C$2:$C$21)</f>
        <v>North</v>
      </c>
      <c r="U1978" s="1" t="str">
        <f>_xlfn.XLOOKUP(E1978,Store_Dim!$A$2:$A$21,Store_Dim!$E$2:$E$21)</f>
        <v>Flagship</v>
      </c>
      <c r="V1978" s="1">
        <f>Table8[[#This Row],[Cost]]*Table8[[#This Row],[Quantity]]</f>
        <v>116.28</v>
      </c>
      <c r="W1978" s="1">
        <f>Table8[[#This Row],[Total_Amount]]-Table8[[#This Row],[Total Cost]]</f>
        <v>1447.7315999999998</v>
      </c>
    </row>
    <row r="1979" spans="1:23" hidden="1" x14ac:dyDescent="0.25">
      <c r="A1979" t="s">
        <v>3100</v>
      </c>
      <c r="B1979" s="3">
        <v>45472</v>
      </c>
      <c r="C1979" t="s">
        <v>1525</v>
      </c>
      <c r="D1979" t="s">
        <v>1602</v>
      </c>
      <c r="E1979" t="s">
        <v>1881</v>
      </c>
      <c r="F1979" s="4">
        <f>IF(ISBLANK(Sales_Fact[[#This Row],[Quantity]]),MEDIAN(Sales_Fact[Quantity]),Sales_Fact[[#This Row],[Quantity]])</f>
        <v>1</v>
      </c>
      <c r="G1979" s="1">
        <f>IF(ISBLANK(Sales_Fact[[#This Row],[Unit_Price]]),MEDIAN(Sales_Fact[Unit_Price]),Sales_Fact[[#This Row],[Unit_Price]])</f>
        <v>722.57</v>
      </c>
      <c r="H1979" s="2">
        <f>IF(ISBLANK(Sales_Fact[[#This Row],[Discount]]),MEDIAN(Sales_Fact[Discount]),Sales_Fact[[#This Row],[Discount]])</f>
        <v>0.18</v>
      </c>
      <c r="I1979" t="s">
        <v>1864</v>
      </c>
      <c r="J1979" s="1">
        <f>Sales_Fact[[#This Row],[Quantity2]]*Sales_Fact[[#This Row],[Unit_Price3]]*(1-Sales_Fact[[#This Row],[Discount4]])</f>
        <v>592.50740000000008</v>
      </c>
      <c r="K1979" s="1">
        <f>Sales_Fact[[#This Row],[Quantity2]]*Sales_Fact[[#This Row],[Unit_Price3]]</f>
        <v>722.57</v>
      </c>
      <c r="L1979" s="1">
        <f>Sales_Fact[[#This Row],[Gross Amount]]*Sales_Fact[[#This Row],[Discount4]]</f>
        <v>130.0626</v>
      </c>
      <c r="M1979" s="1" t="str">
        <f>IF(Sales_Fact[[#This Row],[Total_Amount5]]&gt;1000,"High Value","Standard")</f>
        <v>Standard</v>
      </c>
      <c r="N1979" s="1" t="str">
        <f>_xlfn.XLOOKUP(D1979,Product_Dim!$A$2:$A$101,Product_Dim!$B$2:$B$101,"Not Found")</f>
        <v>Soccer Training Cone Set</v>
      </c>
      <c r="O1979" s="1" t="str">
        <f>_xlfn.XLOOKUP(D1979,Product_Dim!$A$2:$A$101,Product_Dim!$C$2:$C$101)</f>
        <v>Sports</v>
      </c>
      <c r="P1979" s="1">
        <f>_xlfn.XLOOKUP(D1979,Product_Dim!$A$2:$A$101,Product_Dim!$H$2:$H$101)</f>
        <v>144.53</v>
      </c>
      <c r="Q1979" s="1" t="str">
        <f>_xlfn.XLOOKUP(C1979,'Customer_Dim'!$A$2:$A$501,'Customer_Dim'!$I$2:$I$501)</f>
        <v>Gold</v>
      </c>
      <c r="R1979" s="1" t="str">
        <f>_xlfn.XLOOKUP(C1979,'Customer_Dim'!$A$2:$A$501,'Customer_Dim'!$D$2:$D$501)</f>
        <v>Male</v>
      </c>
      <c r="S1979" s="1" t="str">
        <f>_xlfn.XLOOKUP(C1979,'Customer_Dim'!$A$2:$A$501,'Customer_Dim'!$L$2:$L$501)</f>
        <v>Young</v>
      </c>
      <c r="T1979" s="1" t="str">
        <f>_xlfn.XLOOKUP(E1979,Store_Dim!$A$2:$A$21,Store_Dim!$C$2:$C$21)</f>
        <v>South</v>
      </c>
      <c r="U1979" s="1" t="str">
        <f>_xlfn.XLOOKUP(E1979,Store_Dim!$A$2:$A$21,Store_Dim!$E$2:$E$21)</f>
        <v>Outlet</v>
      </c>
      <c r="V1979" s="1">
        <f>Table8[[#This Row],[Cost]]*Table8[[#This Row],[Quantity]]</f>
        <v>144.53</v>
      </c>
      <c r="W1979" s="1">
        <f>Table8[[#This Row],[Total_Amount]]-Table8[[#This Row],[Total Cost]]</f>
        <v>447.9774000000001</v>
      </c>
    </row>
    <row r="1980" spans="1:23" hidden="1" x14ac:dyDescent="0.25">
      <c r="A1980" t="s">
        <v>2669</v>
      </c>
      <c r="B1980" s="3">
        <v>45433</v>
      </c>
      <c r="C1980" t="s">
        <v>1528</v>
      </c>
      <c r="D1980" t="s">
        <v>1671</v>
      </c>
      <c r="E1980" t="s">
        <v>1913</v>
      </c>
      <c r="F1980" s="4">
        <f>IF(ISBLANK(Sales_Fact[[#This Row],[Quantity]]),MEDIAN(Sales_Fact[Quantity]),Sales_Fact[[#This Row],[Quantity]])</f>
        <v>3</v>
      </c>
      <c r="G1980" s="1">
        <f>IF(ISBLANK(Sales_Fact[[#This Row],[Unit_Price]]),MEDIAN(Sales_Fact[Unit_Price]),Sales_Fact[[#This Row],[Unit_Price]])</f>
        <v>585.54999999999995</v>
      </c>
      <c r="H1980" s="2">
        <f>IF(ISBLANK(Sales_Fact[[#This Row],[Discount]]),MEDIAN(Sales_Fact[Discount]),Sales_Fact[[#This Row],[Discount]])</f>
        <v>0.14000000000000001</v>
      </c>
      <c r="I1980" t="s">
        <v>1861</v>
      </c>
      <c r="J1980" s="1">
        <f>Sales_Fact[[#This Row],[Quantity2]]*Sales_Fact[[#This Row],[Unit_Price3]]*(1-Sales_Fact[[#This Row],[Discount4]])</f>
        <v>1510.7189999999998</v>
      </c>
      <c r="K1980" s="1">
        <f>Sales_Fact[[#This Row],[Quantity2]]*Sales_Fact[[#This Row],[Unit_Price3]]</f>
        <v>1756.6499999999999</v>
      </c>
      <c r="L1980" s="1">
        <f>Sales_Fact[[#This Row],[Gross Amount]]*Sales_Fact[[#This Row],[Discount4]]</f>
        <v>245.93100000000001</v>
      </c>
      <c r="M1980" s="1" t="str">
        <f>IF(Sales_Fact[[#This Row],[Total_Amount5]]&gt;1000,"High Value","Standard")</f>
        <v>High Value</v>
      </c>
      <c r="N1980" s="1" t="str">
        <f>_xlfn.XLOOKUP(D1980,Product_Dim!$A$2:$A$101,Product_Dim!$B$2:$B$101,"Not Found")</f>
        <v>Noise-Canceling Headphones</v>
      </c>
      <c r="O1980" s="1" t="str">
        <f>_xlfn.XLOOKUP(D1980,Product_Dim!$A$2:$A$101,Product_Dim!$C$2:$C$101)</f>
        <v>Electronics</v>
      </c>
      <c r="P1980" s="1">
        <f>_xlfn.XLOOKUP(D1980,Product_Dim!$A$2:$A$101,Product_Dim!$H$2:$H$101)</f>
        <v>38.520000000000003</v>
      </c>
      <c r="Q1980" s="1" t="str">
        <f>_xlfn.XLOOKUP(C1980,'Customer_Dim'!$A$2:$A$501,'Customer_Dim'!$I$2:$I$501)</f>
        <v>Bronze</v>
      </c>
      <c r="R1980" s="1" t="str">
        <f>_xlfn.XLOOKUP(C1980,'Customer_Dim'!$A$2:$A$501,'Customer_Dim'!$D$2:$D$501)</f>
        <v>Female</v>
      </c>
      <c r="S1980" s="1" t="str">
        <f>_xlfn.XLOOKUP(C1980,'Customer_Dim'!$A$2:$A$501,'Customer_Dim'!$L$2:$L$501)</f>
        <v>Young</v>
      </c>
      <c r="T1980" s="1" t="str">
        <f>_xlfn.XLOOKUP(E1980,Store_Dim!$A$2:$A$21,Store_Dim!$C$2:$C$21)</f>
        <v>North</v>
      </c>
      <c r="U1980" s="1" t="str">
        <f>_xlfn.XLOOKUP(E1980,Store_Dim!$A$2:$A$21,Store_Dim!$E$2:$E$21)</f>
        <v>Online</v>
      </c>
      <c r="V1980" s="1">
        <f>Table8[[#This Row],[Cost]]*Table8[[#This Row],[Quantity]]</f>
        <v>115.56</v>
      </c>
      <c r="W1980" s="1">
        <f>Table8[[#This Row],[Total_Amount]]-Table8[[#This Row],[Total Cost]]</f>
        <v>1395.1589999999999</v>
      </c>
    </row>
    <row r="1981" spans="1:23" x14ac:dyDescent="0.25">
      <c r="A1981" t="s">
        <v>2773</v>
      </c>
      <c r="B1981" s="3">
        <v>45466</v>
      </c>
      <c r="C1981" t="s">
        <v>1528</v>
      </c>
      <c r="D1981" t="s">
        <v>1728</v>
      </c>
      <c r="E1981" t="s">
        <v>1896</v>
      </c>
      <c r="F1981" s="4">
        <f>IF(ISBLANK(Sales_Fact[[#This Row],[Quantity]]),MEDIAN(Sales_Fact[Quantity]),Sales_Fact[[#This Row],[Quantity]])</f>
        <v>2</v>
      </c>
      <c r="G1981" s="21">
        <f>IF(ISBLANK(Sales_Fact[[#This Row],[Unit_Price]]),MEDIAN(Sales_Fact[Unit_Price]),Sales_Fact[[#This Row],[Unit_Price]])</f>
        <v>635.80999999999995</v>
      </c>
      <c r="H1981" s="2">
        <f>IF(ISBLANK(Sales_Fact[[#This Row],[Discount]]),MEDIAN(Sales_Fact[Discount]),Sales_Fact[[#This Row],[Discount]])</f>
        <v>0.13</v>
      </c>
      <c r="I1981" t="s">
        <v>1868</v>
      </c>
      <c r="J1981" s="21">
        <f>Sales_Fact[[#This Row],[Quantity2]]*Sales_Fact[[#This Row],[Unit_Price3]]*(1-Sales_Fact[[#This Row],[Discount4]])</f>
        <v>1106.3093999999999</v>
      </c>
      <c r="K1981" s="21">
        <f>Sales_Fact[[#This Row],[Quantity2]]*Sales_Fact[[#This Row],[Unit_Price3]]</f>
        <v>1271.6199999999999</v>
      </c>
      <c r="L1981" s="21">
        <f>Sales_Fact[[#This Row],[Gross Amount]]*Sales_Fact[[#This Row],[Discount4]]</f>
        <v>165.31059999999999</v>
      </c>
      <c r="M1981" s="1" t="str">
        <f>IF(Sales_Fact[[#This Row],[Total_Amount5]]&gt;1000,"High Value","Standard")</f>
        <v>High Value</v>
      </c>
      <c r="N1981" s="1" t="str">
        <f>_xlfn.XLOOKUP(D1981,Product_Dim!$A$2:$A$101,Product_Dim!$B$2:$B$101,"Not Found")</f>
        <v>Men's Hair Styling Gel</v>
      </c>
      <c r="O1981" s="1" t="str">
        <f>_xlfn.XLOOKUP(D1981,Product_Dim!$A$2:$A$101,Product_Dim!$C$2:$C$101)</f>
        <v>Beauty</v>
      </c>
      <c r="P1981" s="1">
        <f>_xlfn.XLOOKUP(D1981,Product_Dim!$A$2:$A$101,Product_Dim!$H$2:$H$101)</f>
        <v>17.309999999999999</v>
      </c>
      <c r="Q1981" s="1" t="str">
        <f>_xlfn.XLOOKUP(C1981,'Customer_Dim'!$A$2:$A$501,'Customer_Dim'!$I$2:$I$501)</f>
        <v>Bronze</v>
      </c>
      <c r="R1981" s="1" t="str">
        <f>_xlfn.XLOOKUP(C1981,'Customer_Dim'!$A$2:$A$501,'Customer_Dim'!$D$2:$D$501)</f>
        <v>Female</v>
      </c>
      <c r="S1981" s="1" t="str">
        <f>_xlfn.XLOOKUP(C1981,'Customer_Dim'!$A$2:$A$501,'Customer_Dim'!$L$2:$L$501)</f>
        <v>Young</v>
      </c>
      <c r="T1981" s="1" t="str">
        <f>_xlfn.XLOOKUP(E1981,Store_Dim!$A$2:$A$21,Store_Dim!$C$2:$C$21)</f>
        <v>East</v>
      </c>
      <c r="U1981" s="1" t="str">
        <f>_xlfn.XLOOKUP(E1981,Store_Dim!$A$2:$A$21,Store_Dim!$E$2:$E$21)</f>
        <v>Flagship</v>
      </c>
      <c r="V1981" s="21">
        <f>Table8[[#This Row],[Cost]]*Table8[[#This Row],[Quantity]]</f>
        <v>34.619999999999997</v>
      </c>
      <c r="W1981" s="21">
        <f>Table8[[#This Row],[Total_Amount]]-Table8[[#This Row],[Total Cost]]</f>
        <v>1071.6894</v>
      </c>
    </row>
    <row r="1982" spans="1:23" hidden="1" x14ac:dyDescent="0.25">
      <c r="A1982" t="s">
        <v>2109</v>
      </c>
      <c r="B1982" s="3">
        <v>45361</v>
      </c>
      <c r="C1982" t="s">
        <v>1528</v>
      </c>
      <c r="D1982" t="s">
        <v>1734</v>
      </c>
      <c r="E1982" t="s">
        <v>1888</v>
      </c>
      <c r="F1982" s="4">
        <f>IF(ISBLANK(Sales_Fact[[#This Row],[Quantity]]),MEDIAN(Sales_Fact[Quantity]),Sales_Fact[[#This Row],[Quantity]])</f>
        <v>2</v>
      </c>
      <c r="G1982" s="1">
        <f>IF(ISBLANK(Sales_Fact[[#This Row],[Unit_Price]]),MEDIAN(Sales_Fact[Unit_Price]),Sales_Fact[[#This Row],[Unit_Price]])</f>
        <v>353.74</v>
      </c>
      <c r="H1982" s="2">
        <f>IF(ISBLANK(Sales_Fact[[#This Row],[Discount]]),MEDIAN(Sales_Fact[Discount]),Sales_Fact[[#This Row],[Discount]])</f>
        <v>0.01</v>
      </c>
      <c r="I1982" t="s">
        <v>1864</v>
      </c>
      <c r="J1982" s="1">
        <f>Sales_Fact[[#This Row],[Quantity2]]*Sales_Fact[[#This Row],[Unit_Price3]]*(1-Sales_Fact[[#This Row],[Discount4]])</f>
        <v>700.40520000000004</v>
      </c>
      <c r="K1982" s="1">
        <f>Sales_Fact[[#This Row],[Quantity2]]*Sales_Fact[[#This Row],[Unit_Price3]]</f>
        <v>707.48</v>
      </c>
      <c r="L1982" s="1">
        <f>Sales_Fact[[#This Row],[Gross Amount]]*Sales_Fact[[#This Row],[Discount4]]</f>
        <v>7.0748000000000006</v>
      </c>
      <c r="M1982" s="1" t="str">
        <f>IF(Sales_Fact[[#This Row],[Total_Amount5]]&gt;1000,"High Value","Standard")</f>
        <v>Standard</v>
      </c>
      <c r="N1982" s="1" t="str">
        <f>_xlfn.XLOOKUP(D1982,Product_Dim!$A$2:$A$101,Product_Dim!$B$2:$B$101,"Not Found")</f>
        <v>Tennis Ball 3-Pack</v>
      </c>
      <c r="O1982" s="1" t="str">
        <f>_xlfn.XLOOKUP(D1982,Product_Dim!$A$2:$A$101,Product_Dim!$C$2:$C$101)</f>
        <v>Sports</v>
      </c>
      <c r="P1982" s="1">
        <f>_xlfn.XLOOKUP(D1982,Product_Dim!$A$2:$A$101,Product_Dim!$H$2:$H$101)</f>
        <v>103.45</v>
      </c>
      <c r="Q1982" s="1" t="str">
        <f>_xlfn.XLOOKUP(C1982,'Customer_Dim'!$A$2:$A$501,'Customer_Dim'!$I$2:$I$501)</f>
        <v>Bronze</v>
      </c>
      <c r="R1982" s="1" t="str">
        <f>_xlfn.XLOOKUP(C1982,'Customer_Dim'!$A$2:$A$501,'Customer_Dim'!$D$2:$D$501)</f>
        <v>Female</v>
      </c>
      <c r="S1982" s="1" t="str">
        <f>_xlfn.XLOOKUP(C1982,'Customer_Dim'!$A$2:$A$501,'Customer_Dim'!$L$2:$L$501)</f>
        <v>Young</v>
      </c>
      <c r="T1982" s="1" t="str">
        <f>_xlfn.XLOOKUP(E1982,Store_Dim!$A$2:$A$21,Store_Dim!$C$2:$C$21)</f>
        <v>North</v>
      </c>
      <c r="U1982" s="1" t="str">
        <f>_xlfn.XLOOKUP(E1982,Store_Dim!$A$2:$A$21,Store_Dim!$E$2:$E$21)</f>
        <v>Flagship</v>
      </c>
      <c r="V1982" s="1">
        <f>Table8[[#This Row],[Cost]]*Table8[[#This Row],[Quantity]]</f>
        <v>206.9</v>
      </c>
      <c r="W1982" s="1">
        <f>Table8[[#This Row],[Total_Amount]]-Table8[[#This Row],[Total Cost]]</f>
        <v>493.50520000000006</v>
      </c>
    </row>
    <row r="1983" spans="1:23" x14ac:dyDescent="0.25">
      <c r="A1983" t="s">
        <v>2668</v>
      </c>
      <c r="B1983" s="3">
        <v>45477</v>
      </c>
      <c r="C1983" t="s">
        <v>1531</v>
      </c>
      <c r="D1983" t="s">
        <v>1818</v>
      </c>
      <c r="E1983" t="s">
        <v>1881</v>
      </c>
      <c r="F1983" s="4">
        <f>IF(ISBLANK(Sales_Fact[[#This Row],[Quantity]]),MEDIAN(Sales_Fact[Quantity]),Sales_Fact[[#This Row],[Quantity]])</f>
        <v>1</v>
      </c>
      <c r="G1983" s="21">
        <f>IF(ISBLANK(Sales_Fact[[#This Row],[Unit_Price]]),MEDIAN(Sales_Fact[Unit_Price]),Sales_Fact[[#This Row],[Unit_Price]])</f>
        <v>377.52</v>
      </c>
      <c r="H1983" s="2">
        <f>IF(ISBLANK(Sales_Fact[[#This Row],[Discount]]),MEDIAN(Sales_Fact[Discount]),Sales_Fact[[#This Row],[Discount]])</f>
        <v>0.15</v>
      </c>
      <c r="I1983" t="s">
        <v>1864</v>
      </c>
      <c r="J1983" s="21">
        <f>Sales_Fact[[#This Row],[Quantity2]]*Sales_Fact[[#This Row],[Unit_Price3]]*(1-Sales_Fact[[#This Row],[Discount4]])</f>
        <v>320.892</v>
      </c>
      <c r="K1983" s="21">
        <f>Sales_Fact[[#This Row],[Quantity2]]*Sales_Fact[[#This Row],[Unit_Price3]]</f>
        <v>377.52</v>
      </c>
      <c r="L1983" s="21">
        <f>Sales_Fact[[#This Row],[Gross Amount]]*Sales_Fact[[#This Row],[Discount4]]</f>
        <v>56.627999999999993</v>
      </c>
      <c r="M1983" s="1" t="str">
        <f>IF(Sales_Fact[[#This Row],[Total_Amount5]]&gt;1000,"High Value","Standard")</f>
        <v>Standard</v>
      </c>
      <c r="N1983" s="1" t="str">
        <f>_xlfn.XLOOKUP(D1983,Product_Dim!$A$2:$A$101,Product_Dim!$B$2:$B$101,"Not Found")</f>
        <v>Face Foundation Kit</v>
      </c>
      <c r="O1983" s="1" t="str">
        <f>_xlfn.XLOOKUP(D1983,Product_Dim!$A$2:$A$101,Product_Dim!$C$2:$C$101)</f>
        <v>Beauty</v>
      </c>
      <c r="P1983" s="1">
        <f>_xlfn.XLOOKUP(D1983,Product_Dim!$A$2:$A$101,Product_Dim!$H$2:$H$101)</f>
        <v>183.04</v>
      </c>
      <c r="Q1983" s="1" t="str">
        <f>_xlfn.XLOOKUP(C1983,'Customer_Dim'!$A$2:$A$501,'Customer_Dim'!$I$2:$I$501)</f>
        <v>Bronze</v>
      </c>
      <c r="R1983" s="1" t="str">
        <f>_xlfn.XLOOKUP(C1983,'Customer_Dim'!$A$2:$A$501,'Customer_Dim'!$D$2:$D$501)</f>
        <v>Male</v>
      </c>
      <c r="S1983" s="1" t="str">
        <f>_xlfn.XLOOKUP(C1983,'Customer_Dim'!$A$2:$A$501,'Customer_Dim'!$L$2:$L$501)</f>
        <v>Senior</v>
      </c>
      <c r="T1983" s="1" t="str">
        <f>_xlfn.XLOOKUP(E1983,Store_Dim!$A$2:$A$21,Store_Dim!$C$2:$C$21)</f>
        <v>South</v>
      </c>
      <c r="U1983" s="1" t="str">
        <f>_xlfn.XLOOKUP(E1983,Store_Dim!$A$2:$A$21,Store_Dim!$E$2:$E$21)</f>
        <v>Outlet</v>
      </c>
      <c r="V1983" s="21">
        <f>Table8[[#This Row],[Cost]]*Table8[[#This Row],[Quantity]]</f>
        <v>183.04</v>
      </c>
      <c r="W1983" s="21">
        <f>Table8[[#This Row],[Total_Amount]]-Table8[[#This Row],[Total Cost]]</f>
        <v>137.852</v>
      </c>
    </row>
    <row r="1984" spans="1:23" x14ac:dyDescent="0.25">
      <c r="A1984" t="s">
        <v>3359</v>
      </c>
      <c r="B1984" s="3">
        <v>45552</v>
      </c>
      <c r="C1984" t="s">
        <v>1531</v>
      </c>
      <c r="D1984" t="s">
        <v>1918</v>
      </c>
      <c r="E1984" t="s">
        <v>1931</v>
      </c>
      <c r="F1984" s="4">
        <f>IF(ISBLANK(Sales_Fact[[#This Row],[Quantity]]),MEDIAN(Sales_Fact[Quantity]),Sales_Fact[[#This Row],[Quantity]])</f>
        <v>3</v>
      </c>
      <c r="G1984" s="21">
        <f>IF(ISBLANK(Sales_Fact[[#This Row],[Unit_Price]]),MEDIAN(Sales_Fact[Unit_Price]),Sales_Fact[[#This Row],[Unit_Price]])</f>
        <v>901.49</v>
      </c>
      <c r="H1984" s="2">
        <f>IF(ISBLANK(Sales_Fact[[#This Row],[Discount]]),MEDIAN(Sales_Fact[Discount]),Sales_Fact[[#This Row],[Discount]])</f>
        <v>0</v>
      </c>
      <c r="I1984" t="s">
        <v>1861</v>
      </c>
      <c r="J1984" s="21">
        <f>Sales_Fact[[#This Row],[Quantity2]]*Sales_Fact[[#This Row],[Unit_Price3]]*(1-Sales_Fact[[#This Row],[Discount4]])</f>
        <v>2704.4700000000003</v>
      </c>
      <c r="K1984" s="21">
        <f>Sales_Fact[[#This Row],[Quantity2]]*Sales_Fact[[#This Row],[Unit_Price3]]</f>
        <v>2704.4700000000003</v>
      </c>
      <c r="L1984" s="21">
        <f>Sales_Fact[[#This Row],[Gross Amount]]*Sales_Fact[[#This Row],[Discount4]]</f>
        <v>0</v>
      </c>
      <c r="M1984" s="1" t="str">
        <f>IF(Sales_Fact[[#This Row],[Total_Amount5]]&gt;1000,"High Value","Standard")</f>
        <v>High Value</v>
      </c>
      <c r="N1984" s="1" t="str">
        <f>_xlfn.XLOOKUP(D1984,Product_Dim!$A$2:$A$101,Product_Dim!$B$2:$B$101,"Not Found")</f>
        <v>Beard Grooming Kit</v>
      </c>
      <c r="O1984" s="1" t="str">
        <f>_xlfn.XLOOKUP(D1984,Product_Dim!$A$2:$A$101,Product_Dim!$C$2:$C$101)</f>
        <v>Beauty</v>
      </c>
      <c r="P1984" s="1">
        <f>_xlfn.XLOOKUP(D1984,Product_Dim!$A$2:$A$101,Product_Dim!$H$2:$H$101)</f>
        <v>337.42</v>
      </c>
      <c r="Q1984" s="1" t="str">
        <f>_xlfn.XLOOKUP(C1984,'Customer_Dim'!$A$2:$A$501,'Customer_Dim'!$I$2:$I$501)</f>
        <v>Bronze</v>
      </c>
      <c r="R1984" s="1" t="str">
        <f>_xlfn.XLOOKUP(C1984,'Customer_Dim'!$A$2:$A$501,'Customer_Dim'!$D$2:$D$501)</f>
        <v>Male</v>
      </c>
      <c r="S1984" s="1" t="str">
        <f>_xlfn.XLOOKUP(C1984,'Customer_Dim'!$A$2:$A$501,'Customer_Dim'!$L$2:$L$501)</f>
        <v>Senior</v>
      </c>
      <c r="T1984" s="1" t="str">
        <f>_xlfn.XLOOKUP(E1984,Store_Dim!$A$2:$A$21,Store_Dim!$C$2:$C$21)</f>
        <v>South</v>
      </c>
      <c r="U1984" s="1" t="str">
        <f>_xlfn.XLOOKUP(E1984,Store_Dim!$A$2:$A$21,Store_Dim!$E$2:$E$21)</f>
        <v>Online</v>
      </c>
      <c r="V1984" s="21">
        <f>Table8[[#This Row],[Cost]]*Table8[[#This Row],[Quantity]]</f>
        <v>1012.26</v>
      </c>
      <c r="W1984" s="21">
        <f>Table8[[#This Row],[Total_Amount]]-Table8[[#This Row],[Total Cost]]</f>
        <v>1692.2100000000003</v>
      </c>
    </row>
    <row r="1985" spans="1:23" hidden="1" x14ac:dyDescent="0.25">
      <c r="A1985" t="s">
        <v>2016</v>
      </c>
      <c r="B1985" s="3">
        <v>45444</v>
      </c>
      <c r="C1985" t="s">
        <v>1531</v>
      </c>
      <c r="D1985" t="s">
        <v>1704</v>
      </c>
      <c r="E1985" t="s">
        <v>1931</v>
      </c>
      <c r="F1985" s="4">
        <f>IF(ISBLANK(Sales_Fact[[#This Row],[Quantity]]),MEDIAN(Sales_Fact[Quantity]),Sales_Fact[[#This Row],[Quantity]])</f>
        <v>1</v>
      </c>
      <c r="G1985" s="1">
        <f>IF(ISBLANK(Sales_Fact[[#This Row],[Unit_Price]]),MEDIAN(Sales_Fact[Unit_Price]),Sales_Fact[[#This Row],[Unit_Price]])</f>
        <v>563.01</v>
      </c>
      <c r="H1985" s="2">
        <f>IF(ISBLANK(Sales_Fact[[#This Row],[Discount]]),MEDIAN(Sales_Fact[Discount]),Sales_Fact[[#This Row],[Discount]])</f>
        <v>0.1</v>
      </c>
      <c r="I1985" t="s">
        <v>1868</v>
      </c>
      <c r="J1985" s="1">
        <f>Sales_Fact[[#This Row],[Quantity2]]*Sales_Fact[[#This Row],[Unit_Price3]]*(1-Sales_Fact[[#This Row],[Discount4]])</f>
        <v>506.709</v>
      </c>
      <c r="K1985" s="1">
        <f>Sales_Fact[[#This Row],[Quantity2]]*Sales_Fact[[#This Row],[Unit_Price3]]</f>
        <v>563.01</v>
      </c>
      <c r="L1985" s="1">
        <f>Sales_Fact[[#This Row],[Gross Amount]]*Sales_Fact[[#This Row],[Discount4]]</f>
        <v>56.301000000000002</v>
      </c>
      <c r="M1985" s="1" t="str">
        <f>IF(Sales_Fact[[#This Row],[Total_Amount5]]&gt;1000,"High Value","Standard")</f>
        <v>Standard</v>
      </c>
      <c r="N1985" s="1" t="str">
        <f>_xlfn.XLOOKUP(D1985,Product_Dim!$A$2:$A$101,Product_Dim!$B$2:$B$101,"Not Found")</f>
        <v>HDMI Cable – 2m</v>
      </c>
      <c r="O1985" s="1" t="str">
        <f>_xlfn.XLOOKUP(D1985,Product_Dim!$A$2:$A$101,Product_Dim!$C$2:$C$101)</f>
        <v>Electronics</v>
      </c>
      <c r="P1985" s="1">
        <f>_xlfn.XLOOKUP(D1985,Product_Dim!$A$2:$A$101,Product_Dim!$H$2:$H$101)</f>
        <v>88.49</v>
      </c>
      <c r="Q1985" s="1" t="str">
        <f>_xlfn.XLOOKUP(C1985,'Customer_Dim'!$A$2:$A$501,'Customer_Dim'!$I$2:$I$501)</f>
        <v>Bronze</v>
      </c>
      <c r="R1985" s="1" t="str">
        <f>_xlfn.XLOOKUP(C1985,'Customer_Dim'!$A$2:$A$501,'Customer_Dim'!$D$2:$D$501)</f>
        <v>Male</v>
      </c>
      <c r="S1985" s="1" t="str">
        <f>_xlfn.XLOOKUP(C1985,'Customer_Dim'!$A$2:$A$501,'Customer_Dim'!$L$2:$L$501)</f>
        <v>Senior</v>
      </c>
      <c r="T1985" s="1" t="str">
        <f>_xlfn.XLOOKUP(E1985,Store_Dim!$A$2:$A$21,Store_Dim!$C$2:$C$21)</f>
        <v>South</v>
      </c>
      <c r="U1985" s="1" t="str">
        <f>_xlfn.XLOOKUP(E1985,Store_Dim!$A$2:$A$21,Store_Dim!$E$2:$E$21)</f>
        <v>Online</v>
      </c>
      <c r="V1985" s="1">
        <f>Table8[[#This Row],[Cost]]*Table8[[#This Row],[Quantity]]</f>
        <v>88.49</v>
      </c>
      <c r="W1985" s="1">
        <f>Table8[[#This Row],[Total_Amount]]-Table8[[#This Row],[Total Cost]]</f>
        <v>418.21899999999999</v>
      </c>
    </row>
    <row r="1986" spans="1:23" hidden="1" x14ac:dyDescent="0.25">
      <c r="A1986" t="s">
        <v>3820</v>
      </c>
      <c r="B1986" s="3">
        <v>45839</v>
      </c>
      <c r="C1986" t="s">
        <v>1531</v>
      </c>
      <c r="D1986" t="s">
        <v>1785</v>
      </c>
      <c r="E1986" t="s">
        <v>1866</v>
      </c>
      <c r="F1986" s="4">
        <f>IF(ISBLANK(Sales_Fact[[#This Row],[Quantity]]),MEDIAN(Sales_Fact[Quantity]),Sales_Fact[[#This Row],[Quantity]])</f>
        <v>4</v>
      </c>
      <c r="G1986" s="1">
        <f>IF(ISBLANK(Sales_Fact[[#This Row],[Unit_Price]]),MEDIAN(Sales_Fact[Unit_Price]),Sales_Fact[[#This Row],[Unit_Price]])</f>
        <v>167.25</v>
      </c>
      <c r="H1986" s="2">
        <f>IF(ISBLANK(Sales_Fact[[#This Row],[Discount]]),MEDIAN(Sales_Fact[Discount]),Sales_Fact[[#This Row],[Discount]])</f>
        <v>0.11</v>
      </c>
      <c r="I1986" t="s">
        <v>1861</v>
      </c>
      <c r="J1986" s="1">
        <f>Sales_Fact[[#This Row],[Quantity2]]*Sales_Fact[[#This Row],[Unit_Price3]]*(1-Sales_Fact[[#This Row],[Discount4]])</f>
        <v>595.41</v>
      </c>
      <c r="K1986" s="1">
        <f>Sales_Fact[[#This Row],[Quantity2]]*Sales_Fact[[#This Row],[Unit_Price3]]</f>
        <v>669</v>
      </c>
      <c r="L1986" s="1">
        <f>Sales_Fact[[#This Row],[Gross Amount]]*Sales_Fact[[#This Row],[Discount4]]</f>
        <v>73.59</v>
      </c>
      <c r="M1986" s="1" t="str">
        <f>IF(Sales_Fact[[#This Row],[Total_Amount5]]&gt;1000,"High Value","Standard")</f>
        <v>Standard</v>
      </c>
      <c r="N1986" s="1" t="str">
        <f>_xlfn.XLOOKUP(D1986,Product_Dim!$A$2:$A$101,Product_Dim!$B$2:$B$101,"Not Found")</f>
        <v>Essential Oil Diffuser</v>
      </c>
      <c r="O1986" s="1" t="str">
        <f>_xlfn.XLOOKUP(D1986,Product_Dim!$A$2:$A$101,Product_Dim!$C$2:$C$101)</f>
        <v>Home</v>
      </c>
      <c r="P1986" s="1">
        <f>_xlfn.XLOOKUP(D1986,Product_Dim!$A$2:$A$101,Product_Dim!$H$2:$H$101)</f>
        <v>325.26</v>
      </c>
      <c r="Q1986" s="1" t="str">
        <f>_xlfn.XLOOKUP(C1986,'Customer_Dim'!$A$2:$A$501,'Customer_Dim'!$I$2:$I$501)</f>
        <v>Bronze</v>
      </c>
      <c r="R1986" s="1" t="str">
        <f>_xlfn.XLOOKUP(C1986,'Customer_Dim'!$A$2:$A$501,'Customer_Dim'!$D$2:$D$501)</f>
        <v>Male</v>
      </c>
      <c r="S1986" s="1" t="str">
        <f>_xlfn.XLOOKUP(C1986,'Customer_Dim'!$A$2:$A$501,'Customer_Dim'!$L$2:$L$501)</f>
        <v>Senior</v>
      </c>
      <c r="T1986" s="1" t="str">
        <f>_xlfn.XLOOKUP(E1986,Store_Dim!$A$2:$A$21,Store_Dim!$C$2:$C$21)</f>
        <v>West</v>
      </c>
      <c r="U1986" s="1" t="str">
        <f>_xlfn.XLOOKUP(E1986,Store_Dim!$A$2:$A$21,Store_Dim!$E$2:$E$21)</f>
        <v>Online</v>
      </c>
      <c r="V1986" s="1">
        <f>Table8[[#This Row],[Cost]]*Table8[[#This Row],[Quantity]]</f>
        <v>1301.04</v>
      </c>
      <c r="W1986" s="1">
        <f>Table8[[#This Row],[Total_Amount]]-Table8[[#This Row],[Total Cost]]</f>
        <v>-705.63</v>
      </c>
    </row>
    <row r="1987" spans="1:23" hidden="1" x14ac:dyDescent="0.25">
      <c r="A1987" t="s">
        <v>3809</v>
      </c>
      <c r="B1987" s="3">
        <v>45624</v>
      </c>
      <c r="C1987" t="s">
        <v>1531</v>
      </c>
      <c r="D1987" t="s">
        <v>1788</v>
      </c>
      <c r="E1987" t="s">
        <v>1913</v>
      </c>
      <c r="F1987" s="4">
        <f>IF(ISBLANK(Sales_Fact[[#This Row],[Quantity]]),MEDIAN(Sales_Fact[Quantity]),Sales_Fact[[#This Row],[Quantity]])</f>
        <v>3</v>
      </c>
      <c r="G1987" s="1">
        <f>IF(ISBLANK(Sales_Fact[[#This Row],[Unit_Price]]),MEDIAN(Sales_Fact[Unit_Price]),Sales_Fact[[#This Row],[Unit_Price]])</f>
        <v>345.43</v>
      </c>
      <c r="H1987" s="2">
        <f>IF(ISBLANK(Sales_Fact[[#This Row],[Discount]]),MEDIAN(Sales_Fact[Discount]),Sales_Fact[[#This Row],[Discount]])</f>
        <v>0.08</v>
      </c>
      <c r="I1987" t="s">
        <v>1861</v>
      </c>
      <c r="J1987" s="1">
        <f>Sales_Fact[[#This Row],[Quantity2]]*Sales_Fact[[#This Row],[Unit_Price3]]*(1-Sales_Fact[[#This Row],[Discount4]])</f>
        <v>953.38679999999999</v>
      </c>
      <c r="K1987" s="1">
        <f>Sales_Fact[[#This Row],[Quantity2]]*Sales_Fact[[#This Row],[Unit_Price3]]</f>
        <v>1036.29</v>
      </c>
      <c r="L1987" s="1">
        <f>Sales_Fact[[#This Row],[Gross Amount]]*Sales_Fact[[#This Row],[Discount4]]</f>
        <v>82.903199999999998</v>
      </c>
      <c r="M1987" s="1" t="str">
        <f>IF(Sales_Fact[[#This Row],[Total_Amount5]]&gt;1000,"High Value","Standard")</f>
        <v>Standard</v>
      </c>
      <c r="N1987" s="1" t="str">
        <f>_xlfn.XLOOKUP(D1987,Product_Dim!$A$2:$A$101,Product_Dim!$B$2:$B$101,"Not Found")</f>
        <v>Decorative Lamp Shade</v>
      </c>
      <c r="O1987" s="1" t="str">
        <f>_xlfn.XLOOKUP(D1987,Product_Dim!$A$2:$A$101,Product_Dim!$C$2:$C$101)</f>
        <v>Home</v>
      </c>
      <c r="P1987" s="1">
        <f>_xlfn.XLOOKUP(D1987,Product_Dim!$A$2:$A$101,Product_Dim!$H$2:$H$101)</f>
        <v>228.53</v>
      </c>
      <c r="Q1987" s="1" t="str">
        <f>_xlfn.XLOOKUP(C1987,'Customer_Dim'!$A$2:$A$501,'Customer_Dim'!$I$2:$I$501)</f>
        <v>Bronze</v>
      </c>
      <c r="R1987" s="1" t="str">
        <f>_xlfn.XLOOKUP(C1987,'Customer_Dim'!$A$2:$A$501,'Customer_Dim'!$D$2:$D$501)</f>
        <v>Male</v>
      </c>
      <c r="S1987" s="1" t="str">
        <f>_xlfn.XLOOKUP(C1987,'Customer_Dim'!$A$2:$A$501,'Customer_Dim'!$L$2:$L$501)</f>
        <v>Senior</v>
      </c>
      <c r="T1987" s="1" t="str">
        <f>_xlfn.XLOOKUP(E1987,Store_Dim!$A$2:$A$21,Store_Dim!$C$2:$C$21)</f>
        <v>North</v>
      </c>
      <c r="U1987" s="1" t="str">
        <f>_xlfn.XLOOKUP(E1987,Store_Dim!$A$2:$A$21,Store_Dim!$E$2:$E$21)</f>
        <v>Online</v>
      </c>
      <c r="V1987" s="1">
        <f>Table8[[#This Row],[Cost]]*Table8[[#This Row],[Quantity]]</f>
        <v>685.59</v>
      </c>
      <c r="W1987" s="1">
        <f>Table8[[#This Row],[Total_Amount]]-Table8[[#This Row],[Total Cost]]</f>
        <v>267.79679999999996</v>
      </c>
    </row>
    <row r="1988" spans="1:23" x14ac:dyDescent="0.25">
      <c r="A1988" t="s">
        <v>3611</v>
      </c>
      <c r="B1988" s="3">
        <v>45738</v>
      </c>
      <c r="C1988" t="s">
        <v>1531</v>
      </c>
      <c r="D1988" t="s">
        <v>1818</v>
      </c>
      <c r="E1988" t="s">
        <v>1913</v>
      </c>
      <c r="F1988" s="4">
        <f>IF(ISBLANK(Sales_Fact[[#This Row],[Quantity]]),MEDIAN(Sales_Fact[Quantity]),Sales_Fact[[#This Row],[Quantity]])</f>
        <v>4</v>
      </c>
      <c r="G1988" s="21">
        <f>IF(ISBLANK(Sales_Fact[[#This Row],[Unit_Price]]),MEDIAN(Sales_Fact[Unit_Price]),Sales_Fact[[#This Row],[Unit_Price]])</f>
        <v>752.48</v>
      </c>
      <c r="H1988" s="2">
        <f>IF(ISBLANK(Sales_Fact[[#This Row],[Discount]]),MEDIAN(Sales_Fact[Discount]),Sales_Fact[[#This Row],[Discount]])</f>
        <v>0.23</v>
      </c>
      <c r="I1988" t="s">
        <v>1861</v>
      </c>
      <c r="J1988" s="21">
        <f>Sales_Fact[[#This Row],[Quantity2]]*Sales_Fact[[#This Row],[Unit_Price3]]*(1-Sales_Fact[[#This Row],[Discount4]])</f>
        <v>2317.6384000000003</v>
      </c>
      <c r="K1988" s="21">
        <f>Sales_Fact[[#This Row],[Quantity2]]*Sales_Fact[[#This Row],[Unit_Price3]]</f>
        <v>3009.92</v>
      </c>
      <c r="L1988" s="21">
        <f>Sales_Fact[[#This Row],[Gross Amount]]*Sales_Fact[[#This Row],[Discount4]]</f>
        <v>692.28160000000003</v>
      </c>
      <c r="M1988" s="1" t="str">
        <f>IF(Sales_Fact[[#This Row],[Total_Amount5]]&gt;1000,"High Value","Standard")</f>
        <v>High Value</v>
      </c>
      <c r="N1988" s="1" t="str">
        <f>_xlfn.XLOOKUP(D1988,Product_Dim!$A$2:$A$101,Product_Dim!$B$2:$B$101,"Not Found")</f>
        <v>Face Foundation Kit</v>
      </c>
      <c r="O1988" s="1" t="str">
        <f>_xlfn.XLOOKUP(D1988,Product_Dim!$A$2:$A$101,Product_Dim!$C$2:$C$101)</f>
        <v>Beauty</v>
      </c>
      <c r="P1988" s="1">
        <f>_xlfn.XLOOKUP(D1988,Product_Dim!$A$2:$A$101,Product_Dim!$H$2:$H$101)</f>
        <v>183.04</v>
      </c>
      <c r="Q1988" s="1" t="str">
        <f>_xlfn.XLOOKUP(C1988,'Customer_Dim'!$A$2:$A$501,'Customer_Dim'!$I$2:$I$501)</f>
        <v>Bronze</v>
      </c>
      <c r="R1988" s="1" t="str">
        <f>_xlfn.XLOOKUP(C1988,'Customer_Dim'!$A$2:$A$501,'Customer_Dim'!$D$2:$D$501)</f>
        <v>Male</v>
      </c>
      <c r="S1988" s="1" t="str">
        <f>_xlfn.XLOOKUP(C1988,'Customer_Dim'!$A$2:$A$501,'Customer_Dim'!$L$2:$L$501)</f>
        <v>Senior</v>
      </c>
      <c r="T1988" s="1" t="str">
        <f>_xlfn.XLOOKUP(E1988,Store_Dim!$A$2:$A$21,Store_Dim!$C$2:$C$21)</f>
        <v>North</v>
      </c>
      <c r="U1988" s="1" t="str">
        <f>_xlfn.XLOOKUP(E1988,Store_Dim!$A$2:$A$21,Store_Dim!$E$2:$E$21)</f>
        <v>Online</v>
      </c>
      <c r="V1988" s="21">
        <f>Table8[[#This Row],[Cost]]*Table8[[#This Row],[Quantity]]</f>
        <v>732.16</v>
      </c>
      <c r="W1988" s="21">
        <f>Table8[[#This Row],[Total_Amount]]-Table8[[#This Row],[Total Cost]]</f>
        <v>1585.4784000000004</v>
      </c>
    </row>
    <row r="1989" spans="1:23" hidden="1" x14ac:dyDescent="0.25">
      <c r="A1989" t="s">
        <v>2982</v>
      </c>
      <c r="B1989" s="3">
        <v>45816</v>
      </c>
      <c r="C1989" t="s">
        <v>1534</v>
      </c>
      <c r="D1989" t="s">
        <v>1812</v>
      </c>
      <c r="E1989" t="s">
        <v>1896</v>
      </c>
      <c r="F1989" s="4">
        <f>IF(ISBLANK(Sales_Fact[[#This Row],[Quantity]]),MEDIAN(Sales_Fact[Quantity]),Sales_Fact[[#This Row],[Quantity]])</f>
        <v>1</v>
      </c>
      <c r="G1989" s="1">
        <f>IF(ISBLANK(Sales_Fact[[#This Row],[Unit_Price]]),MEDIAN(Sales_Fact[Unit_Price]),Sales_Fact[[#This Row],[Unit_Price]])</f>
        <v>120.02</v>
      </c>
      <c r="H1989" s="2">
        <f>IF(ISBLANK(Sales_Fact[[#This Row],[Discount]]),MEDIAN(Sales_Fact[Discount]),Sales_Fact[[#This Row],[Discount]])</f>
        <v>0.26</v>
      </c>
      <c r="I1989" t="s">
        <v>1861</v>
      </c>
      <c r="J1989" s="1">
        <f>Sales_Fact[[#This Row],[Quantity2]]*Sales_Fact[[#This Row],[Unit_Price3]]*(1-Sales_Fact[[#This Row],[Discount4]])</f>
        <v>88.814799999999991</v>
      </c>
      <c r="K1989" s="1">
        <f>Sales_Fact[[#This Row],[Quantity2]]*Sales_Fact[[#This Row],[Unit_Price3]]</f>
        <v>120.02</v>
      </c>
      <c r="L1989" s="1">
        <f>Sales_Fact[[#This Row],[Gross Amount]]*Sales_Fact[[#This Row],[Discount4]]</f>
        <v>31.205200000000001</v>
      </c>
      <c r="M1989" s="1" t="str">
        <f>IF(Sales_Fact[[#This Row],[Total_Amount5]]&gt;1000,"High Value","Standard")</f>
        <v>Standard</v>
      </c>
      <c r="N1989" s="1" t="str">
        <f>_xlfn.XLOOKUP(D1989,Product_Dim!$A$2:$A$101,Product_Dim!$B$2:$B$101,"Not Found")</f>
        <v>LED Bedside Lamp</v>
      </c>
      <c r="O1989" s="1" t="str">
        <f>_xlfn.XLOOKUP(D1989,Product_Dim!$A$2:$A$101,Product_Dim!$C$2:$C$101)</f>
        <v>Home</v>
      </c>
      <c r="P1989" s="1">
        <f>_xlfn.XLOOKUP(D1989,Product_Dim!$A$2:$A$101,Product_Dim!$H$2:$H$101)</f>
        <v>371.38</v>
      </c>
      <c r="Q1989" s="1" t="str">
        <f>_xlfn.XLOOKUP(C1989,'Customer_Dim'!$A$2:$A$501,'Customer_Dim'!$I$2:$I$501)</f>
        <v>Gold</v>
      </c>
      <c r="R1989" s="1" t="str">
        <f>_xlfn.XLOOKUP(C1989,'Customer_Dim'!$A$2:$A$501,'Customer_Dim'!$D$2:$D$501)</f>
        <v>Female</v>
      </c>
      <c r="S1989" s="1" t="str">
        <f>_xlfn.XLOOKUP(C1989,'Customer_Dim'!$A$2:$A$501,'Customer_Dim'!$L$2:$L$501)</f>
        <v>Middle Age</v>
      </c>
      <c r="T1989" s="1" t="str">
        <f>_xlfn.XLOOKUP(E1989,Store_Dim!$A$2:$A$21,Store_Dim!$C$2:$C$21)</f>
        <v>East</v>
      </c>
      <c r="U1989" s="1" t="str">
        <f>_xlfn.XLOOKUP(E1989,Store_Dim!$A$2:$A$21,Store_Dim!$E$2:$E$21)</f>
        <v>Flagship</v>
      </c>
      <c r="V1989" s="1">
        <f>Table8[[#This Row],[Cost]]*Table8[[#This Row],[Quantity]]</f>
        <v>371.38</v>
      </c>
      <c r="W1989" s="1">
        <f>Table8[[#This Row],[Total_Amount]]-Table8[[#This Row],[Total Cost]]</f>
        <v>-282.5652</v>
      </c>
    </row>
    <row r="1990" spans="1:23" hidden="1" x14ac:dyDescent="0.25">
      <c r="A1990" t="s">
        <v>3143</v>
      </c>
      <c r="B1990" s="3">
        <v>45402</v>
      </c>
      <c r="C1990" t="s">
        <v>1534</v>
      </c>
      <c r="D1990" t="s">
        <v>1611</v>
      </c>
      <c r="E1990" t="s">
        <v>1860</v>
      </c>
      <c r="F1990" s="4">
        <f>IF(ISBLANK(Sales_Fact[[#This Row],[Quantity]]),MEDIAN(Sales_Fact[Quantity]),Sales_Fact[[#This Row],[Quantity]])</f>
        <v>3</v>
      </c>
      <c r="G1990" s="1">
        <f>IF(ISBLANK(Sales_Fact[[#This Row],[Unit_Price]]),MEDIAN(Sales_Fact[Unit_Price]),Sales_Fact[[#This Row],[Unit_Price]])</f>
        <v>146.71</v>
      </c>
      <c r="H1990" s="2">
        <f>IF(ISBLANK(Sales_Fact[[#This Row],[Discount]]),MEDIAN(Sales_Fact[Discount]),Sales_Fact[[#This Row],[Discount]])</f>
        <v>0.28000000000000003</v>
      </c>
      <c r="I1990" t="s">
        <v>1864</v>
      </c>
      <c r="J1990" s="1">
        <f>Sales_Fact[[#This Row],[Quantity2]]*Sales_Fact[[#This Row],[Unit_Price3]]*(1-Sales_Fact[[#This Row],[Discount4]])</f>
        <v>316.89359999999999</v>
      </c>
      <c r="K1990" s="1">
        <f>Sales_Fact[[#This Row],[Quantity2]]*Sales_Fact[[#This Row],[Unit_Price3]]</f>
        <v>440.13</v>
      </c>
      <c r="L1990" s="1">
        <f>Sales_Fact[[#This Row],[Gross Amount]]*Sales_Fact[[#This Row],[Discount4]]</f>
        <v>123.23640000000002</v>
      </c>
      <c r="M1990" s="1" t="str">
        <f>IF(Sales_Fact[[#This Row],[Total_Amount5]]&gt;1000,"High Value","Standard")</f>
        <v>Standard</v>
      </c>
      <c r="N1990" s="1" t="str">
        <f>_xlfn.XLOOKUP(D1990,Product_Dim!$A$2:$A$101,Product_Dim!$B$2:$B$101,"Not Found")</f>
        <v>Outdoor Sports Water Bottle</v>
      </c>
      <c r="O1990" s="1" t="str">
        <f>_xlfn.XLOOKUP(D1990,Product_Dim!$A$2:$A$101,Product_Dim!$C$2:$C$101)</f>
        <v>Sports</v>
      </c>
      <c r="P1990" s="1">
        <f>_xlfn.XLOOKUP(D1990,Product_Dim!$A$2:$A$101,Product_Dim!$H$2:$H$101)</f>
        <v>131.51</v>
      </c>
      <c r="Q1990" s="1" t="str">
        <f>_xlfn.XLOOKUP(C1990,'Customer_Dim'!$A$2:$A$501,'Customer_Dim'!$I$2:$I$501)</f>
        <v>Gold</v>
      </c>
      <c r="R1990" s="1" t="str">
        <f>_xlfn.XLOOKUP(C1990,'Customer_Dim'!$A$2:$A$501,'Customer_Dim'!$D$2:$D$501)</f>
        <v>Female</v>
      </c>
      <c r="S1990" s="1" t="str">
        <f>_xlfn.XLOOKUP(C1990,'Customer_Dim'!$A$2:$A$501,'Customer_Dim'!$L$2:$L$501)</f>
        <v>Middle Age</v>
      </c>
      <c r="T1990" s="1" t="str">
        <f>_xlfn.XLOOKUP(E1990,Store_Dim!$A$2:$A$21,Store_Dim!$C$2:$C$21)</f>
        <v>North</v>
      </c>
      <c r="U1990" s="1" t="str">
        <f>_xlfn.XLOOKUP(E1990,Store_Dim!$A$2:$A$21,Store_Dim!$E$2:$E$21)</f>
        <v>Outlet</v>
      </c>
      <c r="V1990" s="1">
        <f>Table8[[#This Row],[Cost]]*Table8[[#This Row],[Quantity]]</f>
        <v>394.53</v>
      </c>
      <c r="W1990" s="1">
        <f>Table8[[#This Row],[Total_Amount]]-Table8[[#This Row],[Total Cost]]</f>
        <v>-77.636399999999981</v>
      </c>
    </row>
    <row r="1991" spans="1:23" hidden="1" x14ac:dyDescent="0.25">
      <c r="A1991" t="s">
        <v>3519</v>
      </c>
      <c r="B1991" s="3">
        <v>45739</v>
      </c>
      <c r="C1991" t="s">
        <v>1534</v>
      </c>
      <c r="D1991" t="s">
        <v>1571</v>
      </c>
      <c r="E1991" t="s">
        <v>1872</v>
      </c>
      <c r="F1991" s="4">
        <f>IF(ISBLANK(Sales_Fact[[#This Row],[Quantity]]),MEDIAN(Sales_Fact[Quantity]),Sales_Fact[[#This Row],[Quantity]])</f>
        <v>2</v>
      </c>
      <c r="G1991" s="1">
        <f>IF(ISBLANK(Sales_Fact[[#This Row],[Unit_Price]]),MEDIAN(Sales_Fact[Unit_Price]),Sales_Fact[[#This Row],[Unit_Price]])</f>
        <v>358.87</v>
      </c>
      <c r="H1991" s="2">
        <f>IF(ISBLANK(Sales_Fact[[#This Row],[Discount]]),MEDIAN(Sales_Fact[Discount]),Sales_Fact[[#This Row],[Discount]])</f>
        <v>0.24</v>
      </c>
      <c r="I1991" t="s">
        <v>1864</v>
      </c>
      <c r="J1991" s="1">
        <f>Sales_Fact[[#This Row],[Quantity2]]*Sales_Fact[[#This Row],[Unit_Price3]]*(1-Sales_Fact[[#This Row],[Discount4]])</f>
        <v>545.48239999999998</v>
      </c>
      <c r="K1991" s="1">
        <f>Sales_Fact[[#This Row],[Quantity2]]*Sales_Fact[[#This Row],[Unit_Price3]]</f>
        <v>717.74</v>
      </c>
      <c r="L1991" s="1">
        <f>Sales_Fact[[#This Row],[Gross Amount]]*Sales_Fact[[#This Row],[Discount4]]</f>
        <v>172.2576</v>
      </c>
      <c r="M1991" s="1" t="str">
        <f>IF(Sales_Fact[[#This Row],[Total_Amount5]]&gt;1000,"High Value","Standard")</f>
        <v>Standard</v>
      </c>
      <c r="N1991" s="1" t="str">
        <f>_xlfn.XLOOKUP(D1991,Product_Dim!$A$2:$A$101,Product_Dim!$B$2:$B$101,"Not Found")</f>
        <v>LED Table Lamp</v>
      </c>
      <c r="O1991" s="1" t="str">
        <f>_xlfn.XLOOKUP(D1991,Product_Dim!$A$2:$A$101,Product_Dim!$C$2:$C$101)</f>
        <v>Home</v>
      </c>
      <c r="P1991" s="1">
        <f>_xlfn.XLOOKUP(D1991,Product_Dim!$A$2:$A$101,Product_Dim!$H$2:$H$101)</f>
        <v>218.86</v>
      </c>
      <c r="Q1991" s="1" t="str">
        <f>_xlfn.XLOOKUP(C1991,'Customer_Dim'!$A$2:$A$501,'Customer_Dim'!$I$2:$I$501)</f>
        <v>Gold</v>
      </c>
      <c r="R1991" s="1" t="str">
        <f>_xlfn.XLOOKUP(C1991,'Customer_Dim'!$A$2:$A$501,'Customer_Dim'!$D$2:$D$501)</f>
        <v>Female</v>
      </c>
      <c r="S1991" s="1" t="str">
        <f>_xlfn.XLOOKUP(C1991,'Customer_Dim'!$A$2:$A$501,'Customer_Dim'!$L$2:$L$501)</f>
        <v>Middle Age</v>
      </c>
      <c r="T1991" s="1" t="str">
        <f>_xlfn.XLOOKUP(E1991,Store_Dim!$A$2:$A$21,Store_Dim!$C$2:$C$21)</f>
        <v>South</v>
      </c>
      <c r="U1991" s="1" t="str">
        <f>_xlfn.XLOOKUP(E1991,Store_Dim!$A$2:$A$21,Store_Dim!$E$2:$E$21)</f>
        <v>Online</v>
      </c>
      <c r="V1991" s="1">
        <f>Table8[[#This Row],[Cost]]*Table8[[#This Row],[Quantity]]</f>
        <v>437.72</v>
      </c>
      <c r="W1991" s="1">
        <f>Table8[[#This Row],[Total_Amount]]-Table8[[#This Row],[Total Cost]]</f>
        <v>107.76239999999996</v>
      </c>
    </row>
    <row r="1992" spans="1:23" x14ac:dyDescent="0.25">
      <c r="A1992" t="s">
        <v>2842</v>
      </c>
      <c r="B1992" s="3">
        <v>45412</v>
      </c>
      <c r="C1992" t="s">
        <v>1534</v>
      </c>
      <c r="D1992" t="s">
        <v>1567</v>
      </c>
      <c r="E1992" t="s">
        <v>1886</v>
      </c>
      <c r="F1992" s="4">
        <f>IF(ISBLANK(Sales_Fact[[#This Row],[Quantity]]),MEDIAN(Sales_Fact[Quantity]),Sales_Fact[[#This Row],[Quantity]])</f>
        <v>4</v>
      </c>
      <c r="G1992" s="21">
        <f>IF(ISBLANK(Sales_Fact[[#This Row],[Unit_Price]]),MEDIAN(Sales_Fact[Unit_Price]),Sales_Fact[[#This Row],[Unit_Price]])</f>
        <v>212.75</v>
      </c>
      <c r="H1992" s="2">
        <f>IF(ISBLANK(Sales_Fact[[#This Row],[Discount]]),MEDIAN(Sales_Fact[Discount]),Sales_Fact[[#This Row],[Discount]])</f>
        <v>0.11</v>
      </c>
      <c r="I1992" t="s">
        <v>1868</v>
      </c>
      <c r="J1992" s="21">
        <f>Sales_Fact[[#This Row],[Quantity2]]*Sales_Fact[[#This Row],[Unit_Price3]]*(1-Sales_Fact[[#This Row],[Discount4]])</f>
        <v>757.39</v>
      </c>
      <c r="K1992" s="21">
        <f>Sales_Fact[[#This Row],[Quantity2]]*Sales_Fact[[#This Row],[Unit_Price3]]</f>
        <v>851</v>
      </c>
      <c r="L1992" s="21">
        <f>Sales_Fact[[#This Row],[Gross Amount]]*Sales_Fact[[#This Row],[Discount4]]</f>
        <v>93.61</v>
      </c>
      <c r="M1992" s="1" t="str">
        <f>IF(Sales_Fact[[#This Row],[Total_Amount5]]&gt;1000,"High Value","Standard")</f>
        <v>Standard</v>
      </c>
      <c r="N1992" s="1" t="str">
        <f>_xlfn.XLOOKUP(D1992,Product_Dim!$A$2:$A$101,Product_Dim!$B$2:$B$101,"Not Found")</f>
        <v>Herbal Face Moisturizer</v>
      </c>
      <c r="O1992" s="1" t="str">
        <f>_xlfn.XLOOKUP(D1992,Product_Dim!$A$2:$A$101,Product_Dim!$C$2:$C$101)</f>
        <v>Beauty</v>
      </c>
      <c r="P1992" s="1">
        <f>_xlfn.XLOOKUP(D1992,Product_Dim!$A$2:$A$101,Product_Dim!$H$2:$H$101)</f>
        <v>312.8</v>
      </c>
      <c r="Q1992" s="1" t="str">
        <f>_xlfn.XLOOKUP(C1992,'Customer_Dim'!$A$2:$A$501,'Customer_Dim'!$I$2:$I$501)</f>
        <v>Gold</v>
      </c>
      <c r="R1992" s="1" t="str">
        <f>_xlfn.XLOOKUP(C1992,'Customer_Dim'!$A$2:$A$501,'Customer_Dim'!$D$2:$D$501)</f>
        <v>Female</v>
      </c>
      <c r="S1992" s="1" t="str">
        <f>_xlfn.XLOOKUP(C1992,'Customer_Dim'!$A$2:$A$501,'Customer_Dim'!$L$2:$L$501)</f>
        <v>Middle Age</v>
      </c>
      <c r="T1992" s="1" t="str">
        <f>_xlfn.XLOOKUP(E1992,Store_Dim!$A$2:$A$21,Store_Dim!$C$2:$C$21)</f>
        <v>West</v>
      </c>
      <c r="U1992" s="1" t="str">
        <f>_xlfn.XLOOKUP(E1992,Store_Dim!$A$2:$A$21,Store_Dim!$E$2:$E$21)</f>
        <v>Flagship</v>
      </c>
      <c r="V1992" s="21">
        <f>Table8[[#This Row],[Cost]]*Table8[[#This Row],[Quantity]]</f>
        <v>1251.2</v>
      </c>
      <c r="W1992" s="21">
        <f>Table8[[#This Row],[Total_Amount]]-Table8[[#This Row],[Total Cost]]</f>
        <v>-493.81000000000006</v>
      </c>
    </row>
    <row r="1993" spans="1:23" hidden="1" x14ac:dyDescent="0.25">
      <c r="A1993" t="s">
        <v>2606</v>
      </c>
      <c r="B1993" s="3">
        <v>45656</v>
      </c>
      <c r="C1993" t="s">
        <v>1534</v>
      </c>
      <c r="D1993" t="s">
        <v>1650</v>
      </c>
      <c r="E1993" t="s">
        <v>1890</v>
      </c>
      <c r="F1993" s="4">
        <f>IF(ISBLANK(Sales_Fact[[#This Row],[Quantity]]),MEDIAN(Sales_Fact[Quantity]),Sales_Fact[[#This Row],[Quantity]])</f>
        <v>1</v>
      </c>
      <c r="G1993" s="1">
        <f>IF(ISBLANK(Sales_Fact[[#This Row],[Unit_Price]]),MEDIAN(Sales_Fact[Unit_Price]),Sales_Fact[[#This Row],[Unit_Price]])</f>
        <v>183.47</v>
      </c>
      <c r="H1993" s="2">
        <f>IF(ISBLANK(Sales_Fact[[#This Row],[Discount]]),MEDIAN(Sales_Fact[Discount]),Sales_Fact[[#This Row],[Discount]])</f>
        <v>0.17</v>
      </c>
      <c r="I1993" t="s">
        <v>1861</v>
      </c>
      <c r="J1993" s="1">
        <f>Sales_Fact[[#This Row],[Quantity2]]*Sales_Fact[[#This Row],[Unit_Price3]]*(1-Sales_Fact[[#This Row],[Discount4]])</f>
        <v>152.2801</v>
      </c>
      <c r="K1993" s="1">
        <f>Sales_Fact[[#This Row],[Quantity2]]*Sales_Fact[[#This Row],[Unit_Price3]]</f>
        <v>183.47</v>
      </c>
      <c r="L1993" s="1">
        <f>Sales_Fact[[#This Row],[Gross Amount]]*Sales_Fact[[#This Row],[Discount4]]</f>
        <v>31.189900000000002</v>
      </c>
      <c r="M1993" s="1" t="str">
        <f>IF(Sales_Fact[[#This Row],[Total_Amount5]]&gt;1000,"High Value","Standard")</f>
        <v>Standard</v>
      </c>
      <c r="N1993" s="1" t="str">
        <f>_xlfn.XLOOKUP(D1993,Product_Dim!$A$2:$A$101,Product_Dim!$B$2:$B$101,"Not Found")</f>
        <v>Modern Wall Clock</v>
      </c>
      <c r="O1993" s="1" t="str">
        <f>_xlfn.XLOOKUP(D1993,Product_Dim!$A$2:$A$101,Product_Dim!$C$2:$C$101)</f>
        <v>Home</v>
      </c>
      <c r="P1993" s="1">
        <f>_xlfn.XLOOKUP(D1993,Product_Dim!$A$2:$A$101,Product_Dim!$H$2:$H$101)</f>
        <v>179.77</v>
      </c>
      <c r="Q1993" s="1" t="str">
        <f>_xlfn.XLOOKUP(C1993,'Customer_Dim'!$A$2:$A$501,'Customer_Dim'!$I$2:$I$501)</f>
        <v>Gold</v>
      </c>
      <c r="R1993" s="1" t="str">
        <f>_xlfn.XLOOKUP(C1993,'Customer_Dim'!$A$2:$A$501,'Customer_Dim'!$D$2:$D$501)</f>
        <v>Female</v>
      </c>
      <c r="S1993" s="1" t="str">
        <f>_xlfn.XLOOKUP(C1993,'Customer_Dim'!$A$2:$A$501,'Customer_Dim'!$L$2:$L$501)</f>
        <v>Middle Age</v>
      </c>
      <c r="T1993" s="1" t="str">
        <f>_xlfn.XLOOKUP(E1993,Store_Dim!$A$2:$A$21,Store_Dim!$C$2:$C$21)</f>
        <v>South</v>
      </c>
      <c r="U1993" s="1" t="str">
        <f>_xlfn.XLOOKUP(E1993,Store_Dim!$A$2:$A$21,Store_Dim!$E$2:$E$21)</f>
        <v>Flagship</v>
      </c>
      <c r="V1993" s="1">
        <f>Table8[[#This Row],[Cost]]*Table8[[#This Row],[Quantity]]</f>
        <v>179.77</v>
      </c>
      <c r="W1993" s="1">
        <f>Table8[[#This Row],[Total_Amount]]-Table8[[#This Row],[Total Cost]]</f>
        <v>-27.489900000000006</v>
      </c>
    </row>
    <row r="1994" spans="1:23" hidden="1" x14ac:dyDescent="0.25">
      <c r="A1994" t="s">
        <v>2736</v>
      </c>
      <c r="B1994" s="3">
        <v>45437</v>
      </c>
      <c r="C1994" t="s">
        <v>1534</v>
      </c>
      <c r="D1994" t="s">
        <v>1761</v>
      </c>
      <c r="E1994" t="s">
        <v>1899</v>
      </c>
      <c r="F1994" s="4">
        <f>IF(ISBLANK(Sales_Fact[[#This Row],[Quantity]]),MEDIAN(Sales_Fact[Quantity]),Sales_Fact[[#This Row],[Quantity]])</f>
        <v>4</v>
      </c>
      <c r="G1994" s="1">
        <f>IF(ISBLANK(Sales_Fact[[#This Row],[Unit_Price]]),MEDIAN(Sales_Fact[Unit_Price]),Sales_Fact[[#This Row],[Unit_Price]])</f>
        <v>569.98</v>
      </c>
      <c r="H1994" s="2">
        <f>IF(ISBLANK(Sales_Fact[[#This Row],[Discount]]),MEDIAN(Sales_Fact[Discount]),Sales_Fact[[#This Row],[Discount]])</f>
        <v>0.23</v>
      </c>
      <c r="I1994" t="s">
        <v>1861</v>
      </c>
      <c r="J1994" s="1">
        <f>Sales_Fact[[#This Row],[Quantity2]]*Sales_Fact[[#This Row],[Unit_Price3]]*(1-Sales_Fact[[#This Row],[Discount4]])</f>
        <v>1755.5384000000001</v>
      </c>
      <c r="K1994" s="1">
        <f>Sales_Fact[[#This Row],[Quantity2]]*Sales_Fact[[#This Row],[Unit_Price3]]</f>
        <v>2279.92</v>
      </c>
      <c r="L1994" s="1">
        <f>Sales_Fact[[#This Row],[Gross Amount]]*Sales_Fact[[#This Row],[Discount4]]</f>
        <v>524.38160000000005</v>
      </c>
      <c r="M1994" s="1" t="str">
        <f>IF(Sales_Fact[[#This Row],[Total_Amount5]]&gt;1000,"High Value","Standard")</f>
        <v>High Value</v>
      </c>
      <c r="N1994" s="1" t="str">
        <f>_xlfn.XLOOKUP(D1994,Product_Dim!$A$2:$A$101,Product_Dim!$B$2:$B$101,"Not Found")</f>
        <v>Kitchen Storage Rack</v>
      </c>
      <c r="O1994" s="1" t="str">
        <f>_xlfn.XLOOKUP(D1994,Product_Dim!$A$2:$A$101,Product_Dim!$C$2:$C$101)</f>
        <v>Home</v>
      </c>
      <c r="P1994" s="1">
        <f>_xlfn.XLOOKUP(D1994,Product_Dim!$A$2:$A$101,Product_Dim!$H$2:$H$101)</f>
        <v>138.05000000000001</v>
      </c>
      <c r="Q1994" s="1" t="str">
        <f>_xlfn.XLOOKUP(C1994,'Customer_Dim'!$A$2:$A$501,'Customer_Dim'!$I$2:$I$501)</f>
        <v>Gold</v>
      </c>
      <c r="R1994" s="1" t="str">
        <f>_xlfn.XLOOKUP(C1994,'Customer_Dim'!$A$2:$A$501,'Customer_Dim'!$D$2:$D$501)</f>
        <v>Female</v>
      </c>
      <c r="S1994" s="1" t="str">
        <f>_xlfn.XLOOKUP(C1994,'Customer_Dim'!$A$2:$A$501,'Customer_Dim'!$L$2:$L$501)</f>
        <v>Middle Age</v>
      </c>
      <c r="T1994" s="1" t="str">
        <f>_xlfn.XLOOKUP(E1994,Store_Dim!$A$2:$A$21,Store_Dim!$C$2:$C$21)</f>
        <v>East</v>
      </c>
      <c r="U1994" s="1" t="str">
        <f>_xlfn.XLOOKUP(E1994,Store_Dim!$A$2:$A$21,Store_Dim!$E$2:$E$21)</f>
        <v>Flagship</v>
      </c>
      <c r="V1994" s="1">
        <f>Table8[[#This Row],[Cost]]*Table8[[#This Row],[Quantity]]</f>
        <v>552.20000000000005</v>
      </c>
      <c r="W1994" s="1">
        <f>Table8[[#This Row],[Total_Amount]]-Table8[[#This Row],[Total Cost]]</f>
        <v>1203.3384000000001</v>
      </c>
    </row>
    <row r="1995" spans="1:23" hidden="1" x14ac:dyDescent="0.25">
      <c r="A1995" t="s">
        <v>3767</v>
      </c>
      <c r="B1995" s="3">
        <v>45534</v>
      </c>
      <c r="C1995" t="s">
        <v>1537</v>
      </c>
      <c r="D1995" t="s">
        <v>1556</v>
      </c>
      <c r="E1995" t="s">
        <v>1913</v>
      </c>
      <c r="F1995" s="4">
        <f>IF(ISBLANK(Sales_Fact[[#This Row],[Quantity]]),MEDIAN(Sales_Fact[Quantity]),Sales_Fact[[#This Row],[Quantity]])</f>
        <v>3</v>
      </c>
      <c r="G1995" s="1">
        <f>IF(ISBLANK(Sales_Fact[[#This Row],[Unit_Price]]),MEDIAN(Sales_Fact[Unit_Price]),Sales_Fact[[#This Row],[Unit_Price]])</f>
        <v>984.12</v>
      </c>
      <c r="H1995" s="2">
        <f>IF(ISBLANK(Sales_Fact[[#This Row],[Discount]]),MEDIAN(Sales_Fact[Discount]),Sales_Fact[[#This Row],[Discount]])</f>
        <v>0.27</v>
      </c>
      <c r="I1995" t="s">
        <v>1864</v>
      </c>
      <c r="J1995" s="1">
        <f>Sales_Fact[[#This Row],[Quantity2]]*Sales_Fact[[#This Row],[Unit_Price3]]*(1-Sales_Fact[[#This Row],[Discount4]])</f>
        <v>2155.2228</v>
      </c>
      <c r="K1995" s="1">
        <f>Sales_Fact[[#This Row],[Quantity2]]*Sales_Fact[[#This Row],[Unit_Price3]]</f>
        <v>2952.36</v>
      </c>
      <c r="L1995" s="1">
        <f>Sales_Fact[[#This Row],[Gross Amount]]*Sales_Fact[[#This Row],[Discount4]]</f>
        <v>797.13720000000012</v>
      </c>
      <c r="M1995" s="1" t="str">
        <f>IF(Sales_Fact[[#This Row],[Total_Amount5]]&gt;1000,"High Value","Standard")</f>
        <v>High Value</v>
      </c>
      <c r="N1995" s="1" t="str">
        <f>_xlfn.XLOOKUP(D1995,Product_Dim!$A$2:$A$101,Product_Dim!$B$2:$B$101,"Not Found")</f>
        <v>Women's Casual Hoodie</v>
      </c>
      <c r="O1995" s="1" t="str">
        <f>_xlfn.XLOOKUP(D1995,Product_Dim!$A$2:$A$101,Product_Dim!$C$2:$C$101)</f>
        <v>Clothing</v>
      </c>
      <c r="P1995" s="1">
        <f>_xlfn.XLOOKUP(D1995,Product_Dim!$A$2:$A$101,Product_Dim!$H$2:$H$101)</f>
        <v>242.96499999999997</v>
      </c>
      <c r="Q1995" s="1" t="str">
        <f>_xlfn.XLOOKUP(C1995,'Customer_Dim'!$A$2:$A$501,'Customer_Dim'!$I$2:$I$501)</f>
        <v>Silver</v>
      </c>
      <c r="R1995" s="1" t="str">
        <f>_xlfn.XLOOKUP(C1995,'Customer_Dim'!$A$2:$A$501,'Customer_Dim'!$D$2:$D$501)</f>
        <v>Male</v>
      </c>
      <c r="S1995" s="1" t="str">
        <f>_xlfn.XLOOKUP(C1995,'Customer_Dim'!$A$2:$A$501,'Customer_Dim'!$L$2:$L$501)</f>
        <v>Middle Age</v>
      </c>
      <c r="T1995" s="1" t="str">
        <f>_xlfn.XLOOKUP(E1995,Store_Dim!$A$2:$A$21,Store_Dim!$C$2:$C$21)</f>
        <v>North</v>
      </c>
      <c r="U1995" s="1" t="str">
        <f>_xlfn.XLOOKUP(E1995,Store_Dim!$A$2:$A$21,Store_Dim!$E$2:$E$21)</f>
        <v>Online</v>
      </c>
      <c r="V1995" s="1">
        <f>Table8[[#This Row],[Cost]]*Table8[[#This Row],[Quantity]]</f>
        <v>728.89499999999998</v>
      </c>
      <c r="W1995" s="1">
        <f>Table8[[#This Row],[Total_Amount]]-Table8[[#This Row],[Total Cost]]</f>
        <v>1426.3278</v>
      </c>
    </row>
    <row r="1996" spans="1:23" hidden="1" x14ac:dyDescent="0.25">
      <c r="A1996" t="s">
        <v>2010</v>
      </c>
      <c r="B1996" s="3">
        <v>45598</v>
      </c>
      <c r="C1996" t="s">
        <v>1537</v>
      </c>
      <c r="D1996" t="s">
        <v>1575</v>
      </c>
      <c r="E1996" t="s">
        <v>1904</v>
      </c>
      <c r="F1996" s="4">
        <f>IF(ISBLANK(Sales_Fact[[#This Row],[Quantity]]),MEDIAN(Sales_Fact[Quantity]),Sales_Fact[[#This Row],[Quantity]])</f>
        <v>1</v>
      </c>
      <c r="G1996" s="1">
        <f>IF(ISBLANK(Sales_Fact[[#This Row],[Unit_Price]]),MEDIAN(Sales_Fact[Unit_Price]),Sales_Fact[[#This Row],[Unit_Price]])</f>
        <v>905.23</v>
      </c>
      <c r="H1996" s="2">
        <f>IF(ISBLANK(Sales_Fact[[#This Row],[Discount]]),MEDIAN(Sales_Fact[Discount]),Sales_Fact[[#This Row],[Discount]])</f>
        <v>0</v>
      </c>
      <c r="I1996" t="s">
        <v>1864</v>
      </c>
      <c r="J1996" s="1">
        <f>Sales_Fact[[#This Row],[Quantity2]]*Sales_Fact[[#This Row],[Unit_Price3]]*(1-Sales_Fact[[#This Row],[Discount4]])</f>
        <v>905.23</v>
      </c>
      <c r="K1996" s="1">
        <f>Sales_Fact[[#This Row],[Quantity2]]*Sales_Fact[[#This Row],[Unit_Price3]]</f>
        <v>905.23</v>
      </c>
      <c r="L1996" s="1">
        <f>Sales_Fact[[#This Row],[Gross Amount]]*Sales_Fact[[#This Row],[Discount4]]</f>
        <v>0</v>
      </c>
      <c r="M1996" s="1" t="str">
        <f>IF(Sales_Fact[[#This Row],[Total_Amount5]]&gt;1000,"High Value","Standard")</f>
        <v>Standard</v>
      </c>
      <c r="N1996" s="1" t="str">
        <f>_xlfn.XLOOKUP(D1996,Product_Dim!$A$2:$A$101,Product_Dim!$B$2:$B$101,"Not Found")</f>
        <v>Wireless Bluetooth Earbuds</v>
      </c>
      <c r="O1996" s="1" t="str">
        <f>_xlfn.XLOOKUP(D1996,Product_Dim!$A$2:$A$101,Product_Dim!$C$2:$C$101)</f>
        <v>Electronics</v>
      </c>
      <c r="P1996" s="1">
        <f>_xlfn.XLOOKUP(D1996,Product_Dim!$A$2:$A$101,Product_Dim!$H$2:$H$101)</f>
        <v>439.07</v>
      </c>
      <c r="Q1996" s="1" t="str">
        <f>_xlfn.XLOOKUP(C1996,'Customer_Dim'!$A$2:$A$501,'Customer_Dim'!$I$2:$I$501)</f>
        <v>Silver</v>
      </c>
      <c r="R1996" s="1" t="str">
        <f>_xlfn.XLOOKUP(C1996,'Customer_Dim'!$A$2:$A$501,'Customer_Dim'!$D$2:$D$501)</f>
        <v>Male</v>
      </c>
      <c r="S1996" s="1" t="str">
        <f>_xlfn.XLOOKUP(C1996,'Customer_Dim'!$A$2:$A$501,'Customer_Dim'!$L$2:$L$501)</f>
        <v>Middle Age</v>
      </c>
      <c r="T1996" s="1" t="str">
        <f>_xlfn.XLOOKUP(E1996,Store_Dim!$A$2:$A$21,Store_Dim!$C$2:$C$21)</f>
        <v>East</v>
      </c>
      <c r="U1996" s="1" t="str">
        <f>_xlfn.XLOOKUP(E1996,Store_Dim!$A$2:$A$21,Store_Dim!$E$2:$E$21)</f>
        <v>Online</v>
      </c>
      <c r="V1996" s="1">
        <f>Table8[[#This Row],[Cost]]*Table8[[#This Row],[Quantity]]</f>
        <v>439.07</v>
      </c>
      <c r="W1996" s="1">
        <f>Table8[[#This Row],[Total_Amount]]-Table8[[#This Row],[Total Cost]]</f>
        <v>466.16</v>
      </c>
    </row>
    <row r="1997" spans="1:23" hidden="1" x14ac:dyDescent="0.25">
      <c r="A1997" t="s">
        <v>2062</v>
      </c>
      <c r="B1997" s="3">
        <v>45670</v>
      </c>
      <c r="C1997" t="s">
        <v>2063</v>
      </c>
      <c r="D1997" t="s">
        <v>1716</v>
      </c>
      <c r="E1997" t="s">
        <v>1866</v>
      </c>
      <c r="F1997" s="4">
        <f>IF(ISBLANK(Sales_Fact[[#This Row],[Quantity]]),MEDIAN(Sales_Fact[Quantity]),Sales_Fact[[#This Row],[Quantity]])</f>
        <v>3</v>
      </c>
      <c r="G1997" s="1">
        <f>IF(ISBLANK(Sales_Fact[[#This Row],[Unit_Price]]),MEDIAN(Sales_Fact[Unit_Price]),Sales_Fact[[#This Row],[Unit_Price]])</f>
        <v>112.77</v>
      </c>
      <c r="H1997" s="2">
        <f>IF(ISBLANK(Sales_Fact[[#This Row],[Discount]]),MEDIAN(Sales_Fact[Discount]),Sales_Fact[[#This Row],[Discount]])</f>
        <v>0.19</v>
      </c>
      <c r="I1997" t="s">
        <v>1864</v>
      </c>
      <c r="J1997" s="1">
        <f>Sales_Fact[[#This Row],[Quantity2]]*Sales_Fact[[#This Row],[Unit_Price3]]*(1-Sales_Fact[[#This Row],[Discount4]])</f>
        <v>274.03110000000004</v>
      </c>
      <c r="K1997" s="1">
        <f>Sales_Fact[[#This Row],[Quantity2]]*Sales_Fact[[#This Row],[Unit_Price3]]</f>
        <v>338.31</v>
      </c>
      <c r="L1997" s="1">
        <f>Sales_Fact[[#This Row],[Gross Amount]]*Sales_Fact[[#This Row],[Discount4]]</f>
        <v>64.278900000000007</v>
      </c>
      <c r="M1997" s="1" t="str">
        <f>IF(Sales_Fact[[#This Row],[Total_Amount5]]&gt;1000,"High Value","Standard")</f>
        <v>Standard</v>
      </c>
      <c r="N1997" s="1" t="str">
        <f>_xlfn.XLOOKUP(D1997,Product_Dim!$A$2:$A$101,Product_Dim!$B$2:$B$101,"Not Found")</f>
        <v>Ceramic Plant Pot</v>
      </c>
      <c r="O1997" s="1" t="str">
        <f>_xlfn.XLOOKUP(D1997,Product_Dim!$A$2:$A$101,Product_Dim!$C$2:$C$101)</f>
        <v>Home</v>
      </c>
      <c r="P1997" s="1">
        <f>_xlfn.XLOOKUP(D1997,Product_Dim!$A$2:$A$101,Product_Dim!$H$2:$H$101)</f>
        <v>81.75</v>
      </c>
      <c r="Q1997" s="1" t="str">
        <f>_xlfn.XLOOKUP(C1997,'Customer_Dim'!$A$2:$A$501,'Customer_Dim'!$I$2:$I$501)</f>
        <v>Platinum</v>
      </c>
      <c r="R1997" s="1" t="str">
        <f>_xlfn.XLOOKUP(C1997,'Customer_Dim'!$A$2:$A$501,'Customer_Dim'!$D$2:$D$501)</f>
        <v>Female</v>
      </c>
      <c r="S1997" s="1" t="str">
        <f>_xlfn.XLOOKUP(C1997,'Customer_Dim'!$A$2:$A$501,'Customer_Dim'!$L$2:$L$501)</f>
        <v>Young</v>
      </c>
      <c r="T1997" s="1" t="str">
        <f>_xlfn.XLOOKUP(E1997,Store_Dim!$A$2:$A$21,Store_Dim!$C$2:$C$21)</f>
        <v>West</v>
      </c>
      <c r="U1997" s="1" t="str">
        <f>_xlfn.XLOOKUP(E1997,Store_Dim!$A$2:$A$21,Store_Dim!$E$2:$E$21)</f>
        <v>Online</v>
      </c>
      <c r="V1997" s="1">
        <f>Table8[[#This Row],[Cost]]*Table8[[#This Row],[Quantity]]</f>
        <v>245.25</v>
      </c>
      <c r="W1997" s="1">
        <f>Table8[[#This Row],[Total_Amount]]-Table8[[#This Row],[Total Cost]]</f>
        <v>28.781100000000038</v>
      </c>
    </row>
    <row r="1998" spans="1:23" hidden="1" x14ac:dyDescent="0.25">
      <c r="A1998" t="s">
        <v>3031</v>
      </c>
      <c r="B1998" s="3">
        <v>45301</v>
      </c>
      <c r="C1998" t="s">
        <v>2063</v>
      </c>
      <c r="D1998" t="s">
        <v>1635</v>
      </c>
      <c r="E1998" t="s">
        <v>1890</v>
      </c>
      <c r="F1998" s="4">
        <f>IF(ISBLANK(Sales_Fact[[#This Row],[Quantity]]),MEDIAN(Sales_Fact[Quantity]),Sales_Fact[[#This Row],[Quantity]])</f>
        <v>3</v>
      </c>
      <c r="G1998" s="1">
        <f>IF(ISBLANK(Sales_Fact[[#This Row],[Unit_Price]]),MEDIAN(Sales_Fact[Unit_Price]),Sales_Fact[[#This Row],[Unit_Price]])</f>
        <v>875.99</v>
      </c>
      <c r="H1998" s="2">
        <f>IF(ISBLANK(Sales_Fact[[#This Row],[Discount]]),MEDIAN(Sales_Fact[Discount]),Sales_Fact[[#This Row],[Discount]])</f>
        <v>0.09</v>
      </c>
      <c r="I1998" t="s">
        <v>1861</v>
      </c>
      <c r="J1998" s="1">
        <f>Sales_Fact[[#This Row],[Quantity2]]*Sales_Fact[[#This Row],[Unit_Price3]]*(1-Sales_Fact[[#This Row],[Discount4]])</f>
        <v>2391.4527000000003</v>
      </c>
      <c r="K1998" s="1">
        <f>Sales_Fact[[#This Row],[Quantity2]]*Sales_Fact[[#This Row],[Unit_Price3]]</f>
        <v>2627.9700000000003</v>
      </c>
      <c r="L1998" s="1">
        <f>Sales_Fact[[#This Row],[Gross Amount]]*Sales_Fact[[#This Row],[Discount4]]</f>
        <v>236.51730000000001</v>
      </c>
      <c r="M1998" s="1" t="str">
        <f>IF(Sales_Fact[[#This Row],[Total_Amount5]]&gt;1000,"High Value","Standard")</f>
        <v>High Value</v>
      </c>
      <c r="N1998" s="1" t="str">
        <f>_xlfn.XLOOKUP(D1998,Product_Dim!$A$2:$A$101,Product_Dim!$B$2:$B$101,"Not Found")</f>
        <v>Sports Stopwatch Timer</v>
      </c>
      <c r="O1998" s="1" t="str">
        <f>_xlfn.XLOOKUP(D1998,Product_Dim!$A$2:$A$101,Product_Dim!$C$2:$C$101)</f>
        <v>Sports</v>
      </c>
      <c r="P1998" s="1">
        <f>_xlfn.XLOOKUP(D1998,Product_Dim!$A$2:$A$101,Product_Dim!$H$2:$H$101)</f>
        <v>38.76</v>
      </c>
      <c r="Q1998" s="1" t="str">
        <f>_xlfn.XLOOKUP(C1998,'Customer_Dim'!$A$2:$A$501,'Customer_Dim'!$I$2:$I$501)</f>
        <v>Platinum</v>
      </c>
      <c r="R1998" s="1" t="str">
        <f>_xlfn.XLOOKUP(C1998,'Customer_Dim'!$A$2:$A$501,'Customer_Dim'!$D$2:$D$501)</f>
        <v>Female</v>
      </c>
      <c r="S1998" s="1" t="str">
        <f>_xlfn.XLOOKUP(C1998,'Customer_Dim'!$A$2:$A$501,'Customer_Dim'!$L$2:$L$501)</f>
        <v>Young</v>
      </c>
      <c r="T1998" s="1" t="str">
        <f>_xlfn.XLOOKUP(E1998,Store_Dim!$A$2:$A$21,Store_Dim!$C$2:$C$21)</f>
        <v>South</v>
      </c>
      <c r="U1998" s="1" t="str">
        <f>_xlfn.XLOOKUP(E1998,Store_Dim!$A$2:$A$21,Store_Dim!$E$2:$E$21)</f>
        <v>Flagship</v>
      </c>
      <c r="V1998" s="1">
        <f>Table8[[#This Row],[Cost]]*Table8[[#This Row],[Quantity]]</f>
        <v>116.28</v>
      </c>
      <c r="W1998" s="1">
        <f>Table8[[#This Row],[Total_Amount]]-Table8[[#This Row],[Total Cost]]</f>
        <v>2275.1727000000001</v>
      </c>
    </row>
    <row r="1999" spans="1:23" hidden="1" x14ac:dyDescent="0.25">
      <c r="A1999" t="s">
        <v>2933</v>
      </c>
      <c r="B1999" s="3">
        <v>45818</v>
      </c>
      <c r="C1999" t="s">
        <v>2063</v>
      </c>
      <c r="D1999" t="s">
        <v>1641</v>
      </c>
      <c r="E1999" t="s">
        <v>1874</v>
      </c>
      <c r="F1999" s="4">
        <f>IF(ISBLANK(Sales_Fact[[#This Row],[Quantity]]),MEDIAN(Sales_Fact[Quantity]),Sales_Fact[[#This Row],[Quantity]])</f>
        <v>2</v>
      </c>
      <c r="G1999" s="1">
        <f>IF(ISBLANK(Sales_Fact[[#This Row],[Unit_Price]]),MEDIAN(Sales_Fact[Unit_Price]),Sales_Fact[[#This Row],[Unit_Price]])</f>
        <v>685.31</v>
      </c>
      <c r="H1999" s="2">
        <f>IF(ISBLANK(Sales_Fact[[#This Row],[Discount]]),MEDIAN(Sales_Fact[Discount]),Sales_Fact[[#This Row],[Discount]])</f>
        <v>0.26</v>
      </c>
      <c r="I1999" t="s">
        <v>1861</v>
      </c>
      <c r="J1999" s="1">
        <f>Sales_Fact[[#This Row],[Quantity2]]*Sales_Fact[[#This Row],[Unit_Price3]]*(1-Sales_Fact[[#This Row],[Discount4]])</f>
        <v>1014.2588</v>
      </c>
      <c r="K1999" s="1">
        <f>Sales_Fact[[#This Row],[Quantity2]]*Sales_Fact[[#This Row],[Unit_Price3]]</f>
        <v>1370.62</v>
      </c>
      <c r="L1999" s="1">
        <f>Sales_Fact[[#This Row],[Gross Amount]]*Sales_Fact[[#This Row],[Discount4]]</f>
        <v>356.3612</v>
      </c>
      <c r="M1999" s="1" t="str">
        <f>IF(Sales_Fact[[#This Row],[Total_Amount5]]&gt;1000,"High Value","Standard")</f>
        <v>High Value</v>
      </c>
      <c r="N1999" s="1" t="str">
        <f>_xlfn.XLOOKUP(D1999,Product_Dim!$A$2:$A$101,Product_Dim!$B$2:$B$101,"Not Found")</f>
        <v>Stainless Steel Cutlery Set</v>
      </c>
      <c r="O1999" s="1" t="str">
        <f>_xlfn.XLOOKUP(D1999,Product_Dim!$A$2:$A$101,Product_Dim!$C$2:$C$101)</f>
        <v>Home</v>
      </c>
      <c r="P1999" s="1">
        <f>_xlfn.XLOOKUP(D1999,Product_Dim!$A$2:$A$101,Product_Dim!$H$2:$H$101)</f>
        <v>19.52</v>
      </c>
      <c r="Q1999" s="1" t="str">
        <f>_xlfn.XLOOKUP(C1999,'Customer_Dim'!$A$2:$A$501,'Customer_Dim'!$I$2:$I$501)</f>
        <v>Platinum</v>
      </c>
      <c r="R1999" s="1" t="str">
        <f>_xlfn.XLOOKUP(C1999,'Customer_Dim'!$A$2:$A$501,'Customer_Dim'!$D$2:$D$501)</f>
        <v>Female</v>
      </c>
      <c r="S1999" s="1" t="str">
        <f>_xlfn.XLOOKUP(C1999,'Customer_Dim'!$A$2:$A$501,'Customer_Dim'!$L$2:$L$501)</f>
        <v>Young</v>
      </c>
      <c r="T1999" s="1" t="str">
        <f>_xlfn.XLOOKUP(E1999,Store_Dim!$A$2:$A$21,Store_Dim!$C$2:$C$21)</f>
        <v>South</v>
      </c>
      <c r="U1999" s="1" t="str">
        <f>_xlfn.XLOOKUP(E1999,Store_Dim!$A$2:$A$21,Store_Dim!$E$2:$E$21)</f>
        <v>Online</v>
      </c>
      <c r="V1999" s="1">
        <f>Table8[[#This Row],[Cost]]*Table8[[#This Row],[Quantity]]</f>
        <v>39.04</v>
      </c>
      <c r="W1999" s="1">
        <f>Table8[[#This Row],[Total_Amount]]-Table8[[#This Row],[Total Cost]]</f>
        <v>975.21879999999999</v>
      </c>
    </row>
    <row r="2000" spans="1:23" hidden="1" x14ac:dyDescent="0.25">
      <c r="A2000" t="s">
        <v>2113</v>
      </c>
      <c r="B2000" s="3">
        <v>45406</v>
      </c>
      <c r="C2000" t="s">
        <v>2063</v>
      </c>
      <c r="D2000" t="s">
        <v>1668</v>
      </c>
      <c r="E2000" t="s">
        <v>1909</v>
      </c>
      <c r="F2000" s="4">
        <f>IF(ISBLANK(Sales_Fact[[#This Row],[Quantity]]),MEDIAN(Sales_Fact[Quantity]),Sales_Fact[[#This Row],[Quantity]])</f>
        <v>3</v>
      </c>
      <c r="G2000" s="1">
        <f>IF(ISBLANK(Sales_Fact[[#This Row],[Unit_Price]]),MEDIAN(Sales_Fact[Unit_Price]),Sales_Fact[[#This Row],[Unit_Price]])</f>
        <v>945.37</v>
      </c>
      <c r="H2000" s="2">
        <f>IF(ISBLANK(Sales_Fact[[#This Row],[Discount]]),MEDIAN(Sales_Fact[Discount]),Sales_Fact[[#This Row],[Discount]])</f>
        <v>0.05</v>
      </c>
      <c r="I2000" t="s">
        <v>1861</v>
      </c>
      <c r="J2000" s="1">
        <f>Sales_Fact[[#This Row],[Quantity2]]*Sales_Fact[[#This Row],[Unit_Price3]]*(1-Sales_Fact[[#This Row],[Discount4]])</f>
        <v>2694.3045000000002</v>
      </c>
      <c r="K2000" s="1">
        <f>Sales_Fact[[#This Row],[Quantity2]]*Sales_Fact[[#This Row],[Unit_Price3]]</f>
        <v>2836.11</v>
      </c>
      <c r="L2000" s="1">
        <f>Sales_Fact[[#This Row],[Gross Amount]]*Sales_Fact[[#This Row],[Discount4]]</f>
        <v>141.80550000000002</v>
      </c>
      <c r="M2000" s="1" t="str">
        <f>IF(Sales_Fact[[#This Row],[Total_Amount5]]&gt;1000,"High Value","Standard")</f>
        <v>High Value</v>
      </c>
      <c r="N2000" s="1" t="str">
        <f>_xlfn.XLOOKUP(D2000,Product_Dim!$A$2:$A$101,Product_Dim!$B$2:$B$101,"Not Found")</f>
        <v>Portable Power Bank</v>
      </c>
      <c r="O2000" s="1" t="str">
        <f>_xlfn.XLOOKUP(D2000,Product_Dim!$A$2:$A$101,Product_Dim!$C$2:$C$101)</f>
        <v>Electronics</v>
      </c>
      <c r="P2000" s="1">
        <f>_xlfn.XLOOKUP(D2000,Product_Dim!$A$2:$A$101,Product_Dim!$H$2:$H$101)</f>
        <v>326.06</v>
      </c>
      <c r="Q2000" s="1" t="str">
        <f>_xlfn.XLOOKUP(C2000,'Customer_Dim'!$A$2:$A$501,'Customer_Dim'!$I$2:$I$501)</f>
        <v>Platinum</v>
      </c>
      <c r="R2000" s="1" t="str">
        <f>_xlfn.XLOOKUP(C2000,'Customer_Dim'!$A$2:$A$501,'Customer_Dim'!$D$2:$D$501)</f>
        <v>Female</v>
      </c>
      <c r="S2000" s="1" t="str">
        <f>_xlfn.XLOOKUP(C2000,'Customer_Dim'!$A$2:$A$501,'Customer_Dim'!$L$2:$L$501)</f>
        <v>Young</v>
      </c>
      <c r="T2000" s="1" t="str">
        <f>_xlfn.XLOOKUP(E2000,Store_Dim!$A$2:$A$21,Store_Dim!$C$2:$C$21)</f>
        <v>South</v>
      </c>
      <c r="U2000" s="1" t="str">
        <f>_xlfn.XLOOKUP(E2000,Store_Dim!$A$2:$A$21,Store_Dim!$E$2:$E$21)</f>
        <v>Outlet</v>
      </c>
      <c r="V2000" s="1">
        <f>Table8[[#This Row],[Cost]]*Table8[[#This Row],[Quantity]]</f>
        <v>978.18000000000006</v>
      </c>
      <c r="W2000" s="1">
        <f>Table8[[#This Row],[Total_Amount]]-Table8[[#This Row],[Total Cost]]</f>
        <v>1716.1245000000001</v>
      </c>
    </row>
    <row r="2001" spans="1:23" hidden="1" x14ac:dyDescent="0.25">
      <c r="A2001" t="s">
        <v>2939</v>
      </c>
      <c r="B2001" s="3">
        <v>45720</v>
      </c>
      <c r="C2001" t="s">
        <v>2063</v>
      </c>
      <c r="D2001" t="s">
        <v>1683</v>
      </c>
      <c r="E2001" t="s">
        <v>1866</v>
      </c>
      <c r="F2001" s="4">
        <f>IF(ISBLANK(Sales_Fact[[#This Row],[Quantity]]),MEDIAN(Sales_Fact[Quantity]),Sales_Fact[[#This Row],[Quantity]])</f>
        <v>3</v>
      </c>
      <c r="G2001" s="1">
        <f>IF(ISBLANK(Sales_Fact[[#This Row],[Unit_Price]]),MEDIAN(Sales_Fact[Unit_Price]),Sales_Fact[[#This Row],[Unit_Price]])</f>
        <v>68.45</v>
      </c>
      <c r="H2001" s="2">
        <f>IF(ISBLANK(Sales_Fact[[#This Row],[Discount]]),MEDIAN(Sales_Fact[Discount]),Sales_Fact[[#This Row],[Discount]])</f>
        <v>0.17</v>
      </c>
      <c r="I2001" t="s">
        <v>1864</v>
      </c>
      <c r="J2001" s="1">
        <f>Sales_Fact[[#This Row],[Quantity2]]*Sales_Fact[[#This Row],[Unit_Price3]]*(1-Sales_Fact[[#This Row],[Discount4]])</f>
        <v>170.44050000000001</v>
      </c>
      <c r="K2001" s="1">
        <f>Sales_Fact[[#This Row],[Quantity2]]*Sales_Fact[[#This Row],[Unit_Price3]]</f>
        <v>205.35000000000002</v>
      </c>
      <c r="L2001" s="1">
        <f>Sales_Fact[[#This Row],[Gross Amount]]*Sales_Fact[[#This Row],[Discount4]]</f>
        <v>34.909500000000008</v>
      </c>
      <c r="M2001" s="1" t="str">
        <f>IF(Sales_Fact[[#This Row],[Total_Amount5]]&gt;1000,"High Value","Standard")</f>
        <v>Standard</v>
      </c>
      <c r="N2001" s="1" t="str">
        <f>_xlfn.XLOOKUP(D2001,Product_Dim!$A$2:$A$101,Product_Dim!$B$2:$B$101,"Not Found")</f>
        <v>Adjustable Jump Rope</v>
      </c>
      <c r="O2001" s="1" t="str">
        <f>_xlfn.XLOOKUP(D2001,Product_Dim!$A$2:$A$101,Product_Dim!$C$2:$C$101)</f>
        <v>Sports</v>
      </c>
      <c r="P2001" s="1">
        <f>_xlfn.XLOOKUP(D2001,Product_Dim!$A$2:$A$101,Product_Dim!$H$2:$H$101)</f>
        <v>167.12</v>
      </c>
      <c r="Q2001" s="1" t="str">
        <f>_xlfn.XLOOKUP(C2001,'Customer_Dim'!$A$2:$A$501,'Customer_Dim'!$I$2:$I$501)</f>
        <v>Platinum</v>
      </c>
      <c r="R2001" s="1" t="str">
        <f>_xlfn.XLOOKUP(C2001,'Customer_Dim'!$A$2:$A$501,'Customer_Dim'!$D$2:$D$501)</f>
        <v>Female</v>
      </c>
      <c r="S2001" s="1" t="str">
        <f>_xlfn.XLOOKUP(C2001,'Customer_Dim'!$A$2:$A$501,'Customer_Dim'!$L$2:$L$501)</f>
        <v>Young</v>
      </c>
      <c r="T2001" s="1" t="str">
        <f>_xlfn.XLOOKUP(E2001,Store_Dim!$A$2:$A$21,Store_Dim!$C$2:$C$21)</f>
        <v>West</v>
      </c>
      <c r="U2001" s="1" t="str">
        <f>_xlfn.XLOOKUP(E2001,Store_Dim!$A$2:$A$21,Store_Dim!$E$2:$E$21)</f>
        <v>Online</v>
      </c>
      <c r="V2001" s="1">
        <f>Table8[[#This Row],[Cost]]*Table8[[#This Row],[Quantity]]</f>
        <v>501.36</v>
      </c>
      <c r="W2001" s="1">
        <f>Table8[[#This Row],[Total_Amount]]-Table8[[#This Row],[Total Cost]]</f>
        <v>-330.91949999999997</v>
      </c>
    </row>
  </sheetData>
  <pageMargins left="0.7" right="0.7" top="0.75" bottom="0.75" header="0.3" footer="0.3"/>
  <pageSetup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1D256D-29B1-4D7B-A513-5EDAD1027FBC}">
  <dimension ref="A1:J19"/>
  <sheetViews>
    <sheetView workbookViewId="0">
      <selection activeCell="I6" sqref="I6"/>
    </sheetView>
  </sheetViews>
  <sheetFormatPr defaultRowHeight="15" x14ac:dyDescent="0.25"/>
  <cols>
    <col min="1" max="1" width="18.140625" bestFit="1" customWidth="1"/>
    <col min="2" max="3" width="12.7109375" bestFit="1" customWidth="1"/>
    <col min="4" max="5" width="12" customWidth="1"/>
    <col min="6" max="6" width="16.7109375" customWidth="1"/>
    <col min="8" max="8" width="12" bestFit="1" customWidth="1"/>
  </cols>
  <sheetData>
    <row r="1" spans="1:10" ht="15" customHeight="1" x14ac:dyDescent="0.25">
      <c r="B1" s="12"/>
      <c r="C1" s="14"/>
      <c r="E1" s="13"/>
      <c r="G1" s="13"/>
      <c r="J1" s="13"/>
    </row>
    <row r="2" spans="1:10" ht="30" x14ac:dyDescent="0.25">
      <c r="A2" s="15"/>
      <c r="B2" s="15" t="s">
        <v>1854</v>
      </c>
      <c r="C2" s="15" t="s">
        <v>4015</v>
      </c>
      <c r="D2" s="15" t="s">
        <v>1856</v>
      </c>
      <c r="E2" s="15" t="s">
        <v>4016</v>
      </c>
      <c r="F2" s="15" t="s">
        <v>1546</v>
      </c>
      <c r="G2" s="15" t="s">
        <v>4008</v>
      </c>
      <c r="H2" s="15" t="s">
        <v>4007</v>
      </c>
      <c r="I2" s="13"/>
      <c r="J2" s="13"/>
    </row>
    <row r="3" spans="1:10" x14ac:dyDescent="0.25">
      <c r="A3" s="17" t="s">
        <v>4011</v>
      </c>
      <c r="B3" s="16">
        <v>2.4786539427423406</v>
      </c>
      <c r="C3" s="16">
        <v>513.64392767453535</v>
      </c>
      <c r="D3" s="16">
        <v>0.14802109492717236</v>
      </c>
      <c r="E3" s="16">
        <v>1085.7352835760926</v>
      </c>
      <c r="F3" s="16">
        <v>256.17945755901627</v>
      </c>
      <c r="G3" s="16">
        <v>632.20916122551557</v>
      </c>
      <c r="H3" s="16">
        <v>453.52612235057717</v>
      </c>
    </row>
    <row r="4" spans="1:10" x14ac:dyDescent="0.25">
      <c r="A4" s="17" t="s">
        <v>4017</v>
      </c>
      <c r="B4" s="16">
        <v>2.4911691276485192E-2</v>
      </c>
      <c r="C4" s="16">
        <v>6.312522104577063</v>
      </c>
      <c r="D4" s="16">
        <v>1.9619202116209671E-3</v>
      </c>
      <c r="E4" s="16">
        <v>18.327424857073364</v>
      </c>
      <c r="F4" s="16">
        <v>2.9609195739937717</v>
      </c>
      <c r="G4" s="16">
        <v>10.209799322519546</v>
      </c>
      <c r="H4" s="16">
        <v>17.641666673264826</v>
      </c>
    </row>
    <row r="5" spans="1:10" x14ac:dyDescent="0.25">
      <c r="A5" s="17" t="s">
        <v>4012</v>
      </c>
      <c r="B5" s="16">
        <v>2</v>
      </c>
      <c r="C5" s="16">
        <v>522.72</v>
      </c>
      <c r="D5" s="16">
        <v>0.14000000000000001</v>
      </c>
      <c r="E5" s="16">
        <v>867.5</v>
      </c>
      <c r="F5" s="16">
        <v>242.96499999999997</v>
      </c>
      <c r="G5" s="16">
        <v>493.84</v>
      </c>
      <c r="H5" s="16">
        <v>340.577</v>
      </c>
    </row>
    <row r="6" spans="1:10" x14ac:dyDescent="0.25">
      <c r="A6" s="17" t="s">
        <v>4013</v>
      </c>
      <c r="B6" s="16">
        <v>2</v>
      </c>
      <c r="C6" s="16">
        <v>522.72</v>
      </c>
      <c r="D6" s="16">
        <v>0.1</v>
      </c>
      <c r="E6" s="16" t="e">
        <v>#N/A</v>
      </c>
      <c r="F6" s="16">
        <v>242.96499999999997</v>
      </c>
      <c r="G6" s="16">
        <v>242.96499999999997</v>
      </c>
      <c r="H6" s="16" t="e">
        <v>#N/A</v>
      </c>
    </row>
    <row r="7" spans="1:10" x14ac:dyDescent="0.25">
      <c r="A7" s="17" t="s">
        <v>4014</v>
      </c>
      <c r="B7" s="16">
        <v>1.1115751856035301</v>
      </c>
      <c r="C7" s="16">
        <v>281.66866922620466</v>
      </c>
      <c r="D7" s="16">
        <v>8.7542102186792481E-2</v>
      </c>
      <c r="E7" s="16">
        <v>817.78111574327522</v>
      </c>
      <c r="F7" s="16">
        <v>132.11807614708133</v>
      </c>
      <c r="G7" s="16">
        <v>455.56760682953086</v>
      </c>
      <c r="H7" s="16">
        <v>787.18215833063084</v>
      </c>
    </row>
    <row r="8" spans="1:10" x14ac:dyDescent="0.25">
      <c r="A8" s="17" t="s">
        <v>4018</v>
      </c>
      <c r="B8" s="16">
        <v>1.2355993932495222</v>
      </c>
      <c r="C8" s="16">
        <v>79337.239223661076</v>
      </c>
      <c r="D8" s="16">
        <v>7.6636196552828167E-3</v>
      </c>
      <c r="E8" s="16">
        <v>668765.95326631609</v>
      </c>
      <c r="F8" s="16">
        <v>17455.186044805982</v>
      </c>
      <c r="G8" s="16">
        <v>207541.84439238603</v>
      </c>
      <c r="H8" s="16">
        <v>619655.7503940704</v>
      </c>
    </row>
    <row r="9" spans="1:10" x14ac:dyDescent="0.25">
      <c r="A9" s="17" t="s">
        <v>4019</v>
      </c>
      <c r="B9" s="16">
        <v>-1.3439542760247696</v>
      </c>
      <c r="C9" s="16">
        <v>-1.1868541689951548</v>
      </c>
      <c r="D9" s="16">
        <v>-1.2053333923406855</v>
      </c>
      <c r="E9" s="16">
        <v>7.2310118385025657E-2</v>
      </c>
      <c r="F9" s="16">
        <v>-1.0213968267586475</v>
      </c>
      <c r="G9" s="16">
        <v>3.6358647025573454E-2</v>
      </c>
      <c r="H9" s="16">
        <v>0.67777947063866195</v>
      </c>
    </row>
    <row r="10" spans="1:10" x14ac:dyDescent="0.25">
      <c r="A10" s="17" t="s">
        <v>4020</v>
      </c>
      <c r="B10" s="16">
        <v>3.0710825918321267E-2</v>
      </c>
      <c r="C10" s="16">
        <v>-3.5890438618529995E-2</v>
      </c>
      <c r="D10" s="16">
        <v>6.511212778818859E-2</v>
      </c>
      <c r="E10" s="16">
        <v>0.88588470132429109</v>
      </c>
      <c r="F10" s="16">
        <v>2.960098165733965E-2</v>
      </c>
      <c r="G10" s="16">
        <v>0.88266784967956724</v>
      </c>
      <c r="H10" s="16">
        <v>0.59933563241609911</v>
      </c>
    </row>
    <row r="11" spans="1:10" x14ac:dyDescent="0.25">
      <c r="A11" s="17" t="s">
        <v>4021</v>
      </c>
      <c r="B11" s="16">
        <v>3</v>
      </c>
      <c r="C11" s="16">
        <v>979.8</v>
      </c>
      <c r="D11" s="16">
        <v>0.3</v>
      </c>
      <c r="E11" s="16">
        <v>3889.7838000000002</v>
      </c>
      <c r="F11" s="16">
        <v>478.41</v>
      </c>
      <c r="G11" s="16">
        <v>1965.5700000000002</v>
      </c>
      <c r="H11" s="16">
        <v>5269.0668000000005</v>
      </c>
    </row>
    <row r="12" spans="1:10" x14ac:dyDescent="0.25">
      <c r="A12" s="17" t="s">
        <v>4022</v>
      </c>
      <c r="B12" s="16">
        <v>1</v>
      </c>
      <c r="C12" s="16">
        <v>20.09</v>
      </c>
      <c r="D12" s="16">
        <v>0</v>
      </c>
      <c r="E12" s="16">
        <v>18.459</v>
      </c>
      <c r="F12" s="16">
        <v>17.309999999999999</v>
      </c>
      <c r="G12" s="16">
        <v>17.309999999999999</v>
      </c>
      <c r="H12" s="16">
        <v>-1798.4412</v>
      </c>
    </row>
    <row r="13" spans="1:10" x14ac:dyDescent="0.25">
      <c r="A13" s="17" t="s">
        <v>4023</v>
      </c>
      <c r="B13" s="16">
        <v>4</v>
      </c>
      <c r="C13" s="16">
        <v>999.89</v>
      </c>
      <c r="D13" s="16">
        <v>0.3</v>
      </c>
      <c r="E13" s="16">
        <v>3908.2428</v>
      </c>
      <c r="F13" s="16">
        <v>495.72</v>
      </c>
      <c r="G13" s="16">
        <v>1982.88</v>
      </c>
      <c r="H13" s="16">
        <v>3470.6256000000003</v>
      </c>
    </row>
    <row r="14" spans="1:10" x14ac:dyDescent="0.25">
      <c r="A14" s="17" t="s">
        <v>4024</v>
      </c>
      <c r="B14" s="16">
        <v>4935</v>
      </c>
      <c r="C14" s="16">
        <v>1022665.0599999999</v>
      </c>
      <c r="D14" s="16">
        <v>294.71000000000015</v>
      </c>
      <c r="E14" s="16">
        <v>2161698.9496000004</v>
      </c>
      <c r="F14" s="16">
        <v>510053.30000000144</v>
      </c>
      <c r="G14" s="16">
        <v>1258728.4400000016</v>
      </c>
      <c r="H14" s="16">
        <v>902970.50959999918</v>
      </c>
    </row>
    <row r="15" spans="1:10" x14ac:dyDescent="0.25">
      <c r="A15" s="17" t="s">
        <v>4025</v>
      </c>
      <c r="B15" s="16">
        <v>1991</v>
      </c>
      <c r="C15" s="16">
        <v>1991</v>
      </c>
      <c r="D15" s="16">
        <v>1991</v>
      </c>
      <c r="E15" s="16">
        <v>1991</v>
      </c>
      <c r="F15" s="16">
        <v>1991</v>
      </c>
      <c r="G15" s="16">
        <v>1991</v>
      </c>
      <c r="H15" s="16">
        <v>1991</v>
      </c>
    </row>
    <row r="16" spans="1:10" x14ac:dyDescent="0.25">
      <c r="E16" s="11"/>
    </row>
    <row r="17" spans="5:5" x14ac:dyDescent="0.25">
      <c r="E17" s="11"/>
    </row>
    <row r="18" spans="5:5" x14ac:dyDescent="0.25">
      <c r="E18" s="11"/>
    </row>
    <row r="19" spans="5:5" x14ac:dyDescent="0.25">
      <c r="E19" s="11"/>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A05F6A-D35A-4675-A366-92B0A1181471}">
  <dimension ref="A2:J18"/>
  <sheetViews>
    <sheetView zoomScale="80" zoomScaleNormal="80" workbookViewId="0">
      <selection activeCell="N4" sqref="N4"/>
    </sheetView>
  </sheetViews>
  <sheetFormatPr defaultRowHeight="15" x14ac:dyDescent="0.25"/>
  <cols>
    <col min="1" max="1" width="15.7109375" bestFit="1" customWidth="1"/>
    <col min="2" max="2" width="20.85546875" bestFit="1" customWidth="1"/>
    <col min="3" max="3" width="17" bestFit="1" customWidth="1"/>
    <col min="4" max="4" width="11.5703125" bestFit="1" customWidth="1"/>
    <col min="5" max="5" width="13.85546875" bestFit="1" customWidth="1"/>
    <col min="6" max="6" width="20.85546875" bestFit="1" customWidth="1"/>
    <col min="7" max="7" width="16.7109375" bestFit="1" customWidth="1"/>
    <col min="8" max="8" width="12" bestFit="1" customWidth="1"/>
    <col min="9" max="9" width="20.85546875" bestFit="1" customWidth="1"/>
    <col min="10" max="10" width="12.85546875" bestFit="1" customWidth="1"/>
  </cols>
  <sheetData>
    <row r="2" spans="1:10" x14ac:dyDescent="0.25">
      <c r="A2" s="33" t="s">
        <v>3967</v>
      </c>
      <c r="B2" s="33"/>
      <c r="D2" s="33" t="s">
        <v>3968</v>
      </c>
      <c r="E2" s="33"/>
      <c r="G2" s="33" t="s">
        <v>3969</v>
      </c>
      <c r="H2" s="33"/>
      <c r="I2" s="33"/>
    </row>
    <row r="3" spans="1:10" x14ac:dyDescent="0.25">
      <c r="A3" s="9" t="s">
        <v>1544</v>
      </c>
      <c r="B3" t="s">
        <v>3966</v>
      </c>
      <c r="D3" s="9" t="s">
        <v>3889</v>
      </c>
      <c r="E3" t="s">
        <v>3966</v>
      </c>
      <c r="G3" s="9" t="s">
        <v>3971</v>
      </c>
      <c r="H3" t="s">
        <v>3966</v>
      </c>
      <c r="I3" t="s">
        <v>3970</v>
      </c>
    </row>
    <row r="4" spans="1:10" x14ac:dyDescent="0.25">
      <c r="A4" s="10" t="s">
        <v>1569</v>
      </c>
      <c r="B4" s="21">
        <v>345101.8762</v>
      </c>
      <c r="D4" s="10" t="s">
        <v>3892</v>
      </c>
      <c r="E4" s="21">
        <v>616418.16820000031</v>
      </c>
      <c r="G4" s="10" t="s">
        <v>1868</v>
      </c>
      <c r="H4" s="21">
        <v>733615.66489999974</v>
      </c>
      <c r="I4">
        <v>660</v>
      </c>
    </row>
    <row r="5" spans="1:10" x14ac:dyDescent="0.25">
      <c r="A5" s="10" t="s">
        <v>1554</v>
      </c>
      <c r="B5" s="21">
        <v>364453.01860000001</v>
      </c>
      <c r="D5" s="10" t="s">
        <v>3896</v>
      </c>
      <c r="E5" s="21">
        <v>646856.55060000054</v>
      </c>
      <c r="G5" s="10" t="s">
        <v>1861</v>
      </c>
      <c r="H5" s="21">
        <v>694552.00360000099</v>
      </c>
      <c r="I5">
        <v>645</v>
      </c>
    </row>
    <row r="6" spans="1:10" x14ac:dyDescent="0.25">
      <c r="A6" s="10" t="s">
        <v>1550</v>
      </c>
      <c r="B6" s="21">
        <v>466239.62589999958</v>
      </c>
      <c r="D6" s="10" t="s">
        <v>3899</v>
      </c>
      <c r="E6" s="21">
        <v>666440.46449999942</v>
      </c>
      <c r="G6" s="10" t="s">
        <v>1864</v>
      </c>
      <c r="H6" s="21">
        <v>745044.04000000015</v>
      </c>
      <c r="I6">
        <v>695</v>
      </c>
    </row>
    <row r="7" spans="1:10" x14ac:dyDescent="0.25">
      <c r="A7" s="10" t="s">
        <v>1573</v>
      </c>
      <c r="B7" s="21">
        <v>466358.16650000022</v>
      </c>
      <c r="D7" s="10" t="s">
        <v>3914</v>
      </c>
      <c r="E7" s="21">
        <v>243496.52520000009</v>
      </c>
      <c r="G7" s="10" t="s">
        <v>3965</v>
      </c>
      <c r="H7" s="21">
        <v>2173211.7084999974</v>
      </c>
      <c r="I7">
        <v>2000</v>
      </c>
    </row>
    <row r="8" spans="1:10" x14ac:dyDescent="0.25">
      <c r="A8" s="10" t="s">
        <v>1580</v>
      </c>
      <c r="B8" s="21">
        <v>531059.02129999991</v>
      </c>
      <c r="D8" s="10" t="s">
        <v>3965</v>
      </c>
      <c r="E8" s="21">
        <v>2173211.7085000002</v>
      </c>
    </row>
    <row r="9" spans="1:10" x14ac:dyDescent="0.25">
      <c r="A9" s="10" t="s">
        <v>3965</v>
      </c>
      <c r="B9" s="21">
        <v>2173211.7084999997</v>
      </c>
    </row>
    <row r="11" spans="1:10" x14ac:dyDescent="0.25">
      <c r="A11" s="33" t="s">
        <v>4001</v>
      </c>
      <c r="B11" s="33"/>
      <c r="C11" s="33"/>
      <c r="E11" s="33" t="s">
        <v>4003</v>
      </c>
      <c r="F11" s="33"/>
      <c r="H11" s="33" t="s">
        <v>4010</v>
      </c>
      <c r="I11" s="33"/>
      <c r="J11" s="33"/>
    </row>
    <row r="12" spans="1:10" x14ac:dyDescent="0.25">
      <c r="A12" s="9" t="s">
        <v>4002</v>
      </c>
      <c r="B12" t="s">
        <v>3966</v>
      </c>
      <c r="C12" t="s">
        <v>3970</v>
      </c>
      <c r="E12" s="9" t="s">
        <v>4026</v>
      </c>
      <c r="F12" t="s">
        <v>3966</v>
      </c>
      <c r="H12" s="9" t="s">
        <v>1544</v>
      </c>
      <c r="I12" t="s">
        <v>3966</v>
      </c>
      <c r="J12" t="s">
        <v>4009</v>
      </c>
    </row>
    <row r="13" spans="1:10" x14ac:dyDescent="0.25">
      <c r="A13" s="10" t="s">
        <v>28</v>
      </c>
      <c r="B13" s="21">
        <v>542000.68560000032</v>
      </c>
      <c r="C13">
        <v>487</v>
      </c>
      <c r="E13" s="10" t="s">
        <v>4004</v>
      </c>
      <c r="F13" s="21">
        <v>226171.23319999993</v>
      </c>
      <c r="H13" s="10" t="s">
        <v>1569</v>
      </c>
      <c r="I13" s="21">
        <v>345101.8762</v>
      </c>
      <c r="J13" s="21">
        <v>157218.20120000004</v>
      </c>
    </row>
    <row r="14" spans="1:10" x14ac:dyDescent="0.25">
      <c r="A14" s="10" t="s">
        <v>50</v>
      </c>
      <c r="B14" s="21">
        <v>504412.9157000003</v>
      </c>
      <c r="C14">
        <v>469</v>
      </c>
      <c r="E14" s="10" t="s">
        <v>4005</v>
      </c>
      <c r="F14" s="21">
        <v>1110573.5485000012</v>
      </c>
      <c r="H14" s="10" t="s">
        <v>1554</v>
      </c>
      <c r="I14" s="21">
        <v>364453.01860000001</v>
      </c>
      <c r="J14" s="21">
        <v>143394.4136</v>
      </c>
    </row>
    <row r="15" spans="1:10" x14ac:dyDescent="0.25">
      <c r="A15" s="10" t="s">
        <v>19</v>
      </c>
      <c r="B15" s="21">
        <v>650426.35610000009</v>
      </c>
      <c r="C15">
        <v>622</v>
      </c>
      <c r="E15" s="10" t="s">
        <v>4006</v>
      </c>
      <c r="F15" s="21">
        <v>836466.92679999978</v>
      </c>
      <c r="H15" s="10" t="s">
        <v>1550</v>
      </c>
      <c r="I15" s="21">
        <v>466239.62589999958</v>
      </c>
      <c r="J15" s="21">
        <v>110065.87589999988</v>
      </c>
    </row>
    <row r="16" spans="1:10" x14ac:dyDescent="0.25">
      <c r="A16" s="10" t="s">
        <v>33</v>
      </c>
      <c r="B16" s="21">
        <v>476371.75109999959</v>
      </c>
      <c r="C16">
        <v>422</v>
      </c>
      <c r="E16" s="10" t="s">
        <v>3965</v>
      </c>
      <c r="F16" s="21">
        <v>2173211.7085000006</v>
      </c>
      <c r="H16" s="10" t="s">
        <v>1573</v>
      </c>
      <c r="I16" s="21">
        <v>466358.16650000022</v>
      </c>
      <c r="J16" s="21">
        <v>219817.10150000025</v>
      </c>
    </row>
    <row r="17" spans="1:10" x14ac:dyDescent="0.25">
      <c r="A17" s="10" t="s">
        <v>3965</v>
      </c>
      <c r="B17" s="21">
        <v>2173211.7084999988</v>
      </c>
      <c r="C17">
        <v>2000</v>
      </c>
      <c r="H17" s="10" t="s">
        <v>1580</v>
      </c>
      <c r="I17" s="21">
        <v>531059.02129999991</v>
      </c>
      <c r="J17" s="21">
        <v>280207.63130000001</v>
      </c>
    </row>
    <row r="18" spans="1:10" x14ac:dyDescent="0.25">
      <c r="H18" s="10" t="s">
        <v>3965</v>
      </c>
      <c r="I18" s="21">
        <v>2173211.7084999997</v>
      </c>
      <c r="J18" s="21">
        <v>910703.2235000002</v>
      </c>
    </row>
  </sheetData>
  <mergeCells count="6">
    <mergeCell ref="G2:I2"/>
    <mergeCell ref="H11:J11"/>
    <mergeCell ref="A2:B2"/>
    <mergeCell ref="A11:C11"/>
    <mergeCell ref="E11:F11"/>
    <mergeCell ref="D2:E2"/>
  </mergeCells>
  <pageMargins left="0.7" right="0.7" top="0.75" bottom="0.75" header="0.3" footer="0.3"/>
  <drawing r:id="rId7"/>
  <extLst>
    <ext xmlns:x14="http://schemas.microsoft.com/office/spreadsheetml/2009/9/main" uri="{A8765BA9-456A-4dab-B4F3-ACF838C121DE}">
      <x14:slicerList>
        <x14:slicer r:id="rId8"/>
      </x14:slicerList>
    </ext>
    <ext xmlns:x15="http://schemas.microsoft.com/office/spreadsheetml/2010/11/main" uri="{7E03D99C-DC04-49d9-9315-930204A7B6E9}">
      <x15:timelineRefs>
        <x15:timelineRef r:id="rId9"/>
      </x15:timelineRef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93DAF-F7F6-4AAB-A8B0-47D16B8A4A0D}">
  <dimension ref="A1"/>
  <sheetViews>
    <sheetView zoomScale="60" zoomScaleNormal="60" workbookViewId="0">
      <selection activeCell="T27" sqref="T27"/>
    </sheetView>
  </sheetViews>
  <sheetFormatPr defaultRowHeight="15" x14ac:dyDescent="0.25"/>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13887F-F37D-492B-8853-B48405EDF578}">
  <dimension ref="A1:AD16"/>
  <sheetViews>
    <sheetView tabSelected="1" zoomScale="40" zoomScaleNormal="40" workbookViewId="0">
      <selection activeCell="U29" sqref="U29"/>
    </sheetView>
  </sheetViews>
  <sheetFormatPr defaultRowHeight="15" x14ac:dyDescent="0.25"/>
  <cols>
    <col min="1" max="1" width="2.7109375" style="18" customWidth="1"/>
    <col min="2" max="2" width="23" style="18" customWidth="1"/>
    <col min="3" max="3" width="39.85546875" style="18" bestFit="1" customWidth="1"/>
    <col min="4" max="4" width="24.85546875" style="18" bestFit="1" customWidth="1"/>
    <col min="5" max="5" width="7.42578125" style="18" customWidth="1"/>
    <col min="6" max="6" width="22" style="18" bestFit="1" customWidth="1"/>
    <col min="7" max="7" width="39.85546875" style="18" bestFit="1" customWidth="1"/>
    <col min="8" max="8" width="7.42578125" style="18" customWidth="1"/>
    <col min="9" max="9" width="30.5703125" style="18" bestFit="1" customWidth="1"/>
    <col min="10" max="10" width="39.85546875" style="18" bestFit="1" customWidth="1"/>
    <col min="11" max="11" width="32" style="18" bestFit="1" customWidth="1"/>
    <col min="12" max="12" width="7.42578125" style="18" customWidth="1"/>
    <col min="13" max="13" width="32.28515625" style="18" bestFit="1" customWidth="1"/>
    <col min="14" max="14" width="39.85546875" style="18" bestFit="1" customWidth="1"/>
    <col min="15" max="15" width="32" style="18" bestFit="1" customWidth="1"/>
    <col min="16" max="16" width="9.140625" style="18" customWidth="1"/>
    <col min="17" max="17" width="27" style="18" bestFit="1" customWidth="1"/>
    <col min="18" max="18" width="39.85546875" style="18" bestFit="1" customWidth="1"/>
    <col min="19" max="16384" width="9.140625" style="18"/>
  </cols>
  <sheetData>
    <row r="1" spans="1:30" ht="15" customHeight="1" x14ac:dyDescent="0.9">
      <c r="A1" s="32" t="s">
        <v>4027</v>
      </c>
      <c r="B1" s="32"/>
      <c r="C1" s="32"/>
      <c r="D1" s="32"/>
      <c r="E1" s="32"/>
      <c r="F1" s="32"/>
      <c r="G1" s="32"/>
      <c r="H1" s="32"/>
      <c r="I1" s="32"/>
      <c r="J1" s="32"/>
      <c r="K1" s="32"/>
      <c r="L1" s="32"/>
      <c r="M1" s="32"/>
      <c r="N1" s="32"/>
      <c r="O1" s="32"/>
      <c r="P1" s="32"/>
      <c r="Q1" s="32"/>
      <c r="R1" s="32"/>
      <c r="S1" s="32"/>
      <c r="T1" s="32"/>
      <c r="U1" s="32"/>
      <c r="V1" s="27"/>
      <c r="W1" s="27"/>
      <c r="X1" s="27"/>
      <c r="Y1" s="27"/>
      <c r="Z1" s="27"/>
      <c r="AA1" s="27"/>
      <c r="AB1" s="27"/>
      <c r="AC1" s="27"/>
      <c r="AD1" s="27"/>
    </row>
    <row r="2" spans="1:30" ht="15" customHeight="1" x14ac:dyDescent="0.9">
      <c r="A2" s="32"/>
      <c r="B2" s="32"/>
      <c r="C2" s="32"/>
      <c r="D2" s="32"/>
      <c r="E2" s="32"/>
      <c r="F2" s="32"/>
      <c r="G2" s="32"/>
      <c r="H2" s="32"/>
      <c r="I2" s="32"/>
      <c r="J2" s="32"/>
      <c r="K2" s="32"/>
      <c r="L2" s="32"/>
      <c r="M2" s="32"/>
      <c r="N2" s="32"/>
      <c r="O2" s="32"/>
      <c r="P2" s="32"/>
      <c r="Q2" s="32"/>
      <c r="R2" s="32"/>
      <c r="S2" s="32"/>
      <c r="T2" s="32"/>
      <c r="U2" s="32"/>
      <c r="V2" s="27"/>
      <c r="W2" s="27"/>
      <c r="X2" s="27"/>
      <c r="Y2" s="27"/>
      <c r="Z2" s="27"/>
      <c r="AA2" s="27"/>
      <c r="AB2" s="27"/>
      <c r="AC2" s="27"/>
      <c r="AD2" s="27"/>
    </row>
    <row r="3" spans="1:30" ht="22.5" customHeight="1" x14ac:dyDescent="0.9">
      <c r="A3" s="32"/>
      <c r="B3" s="32"/>
      <c r="C3" s="32"/>
      <c r="D3" s="32"/>
      <c r="E3" s="32"/>
      <c r="F3" s="32"/>
      <c r="G3" s="32"/>
      <c r="H3" s="32"/>
      <c r="I3" s="32"/>
      <c r="J3" s="32"/>
      <c r="K3" s="32"/>
      <c r="L3" s="32"/>
      <c r="M3" s="32"/>
      <c r="N3" s="32"/>
      <c r="O3" s="32"/>
      <c r="P3" s="32"/>
      <c r="Q3" s="32"/>
      <c r="R3" s="32"/>
      <c r="S3" s="32"/>
      <c r="T3" s="32"/>
      <c r="U3" s="32"/>
      <c r="V3" s="27"/>
      <c r="W3" s="27"/>
      <c r="X3" s="27"/>
      <c r="Y3" s="27"/>
      <c r="Z3" s="27"/>
      <c r="AA3" s="27"/>
      <c r="AB3" s="27"/>
      <c r="AC3" s="27"/>
      <c r="AD3" s="27"/>
    </row>
    <row r="4" spans="1:30" ht="36" customHeight="1" x14ac:dyDescent="0.35">
      <c r="E4" s="26"/>
      <c r="K4" s="26"/>
      <c r="M4" s="26"/>
      <c r="P4" s="26"/>
    </row>
    <row r="5" spans="1:30" ht="39" customHeight="1" x14ac:dyDescent="0.35">
      <c r="E5" s="26"/>
      <c r="K5" s="26"/>
      <c r="M5" s="26"/>
      <c r="P5" s="26"/>
    </row>
    <row r="6" spans="1:30" ht="36" customHeight="1" x14ac:dyDescent="0.35">
      <c r="E6" s="26"/>
      <c r="K6" s="26"/>
      <c r="M6" s="26"/>
      <c r="P6" s="26"/>
    </row>
    <row r="7" spans="1:30" ht="26.25" x14ac:dyDescent="0.4">
      <c r="B7" s="31" t="s">
        <v>4010</v>
      </c>
      <c r="C7" s="31"/>
      <c r="D7" s="31"/>
      <c r="E7" s="26"/>
      <c r="F7" s="31" t="s">
        <v>3968</v>
      </c>
      <c r="G7" s="31"/>
      <c r="I7" s="31" t="s">
        <v>4001</v>
      </c>
      <c r="J7" s="31"/>
      <c r="K7" s="31"/>
      <c r="P7" s="26"/>
    </row>
    <row r="8" spans="1:30" ht="26.25" x14ac:dyDescent="0.4">
      <c r="B8" s="28" t="s">
        <v>1544</v>
      </c>
      <c r="C8" s="28" t="s">
        <v>3966</v>
      </c>
      <c r="D8" s="28" t="s">
        <v>4009</v>
      </c>
      <c r="E8" s="26"/>
      <c r="F8" s="28" t="s">
        <v>3889</v>
      </c>
      <c r="G8" s="28" t="s">
        <v>3966</v>
      </c>
      <c r="H8" s="26"/>
      <c r="I8" s="28" t="s">
        <v>4002</v>
      </c>
      <c r="J8" s="28" t="s">
        <v>3966</v>
      </c>
      <c r="K8" s="28" t="s">
        <v>3970</v>
      </c>
      <c r="M8" s="31" t="s">
        <v>3969</v>
      </c>
      <c r="N8" s="31"/>
      <c r="O8" s="31"/>
      <c r="P8" s="26"/>
      <c r="Q8" s="31" t="s">
        <v>4003</v>
      </c>
      <c r="R8" s="31"/>
    </row>
    <row r="9" spans="1:30" ht="26.25" x14ac:dyDescent="0.4">
      <c r="B9" s="29" t="s">
        <v>1569</v>
      </c>
      <c r="C9" s="30">
        <v>345101.8762</v>
      </c>
      <c r="D9" s="30">
        <v>157218.20120000004</v>
      </c>
      <c r="E9" s="26"/>
      <c r="F9" s="29" t="s">
        <v>3892</v>
      </c>
      <c r="G9" s="30">
        <v>616418.16820000031</v>
      </c>
      <c r="H9" s="26"/>
      <c r="I9" s="29" t="s">
        <v>28</v>
      </c>
      <c r="J9" s="30">
        <v>542000.68560000032</v>
      </c>
      <c r="K9" s="28">
        <v>487</v>
      </c>
      <c r="L9" s="26"/>
      <c r="M9" s="28" t="s">
        <v>3971</v>
      </c>
      <c r="N9" s="28" t="s">
        <v>3966</v>
      </c>
      <c r="O9" s="28" t="s">
        <v>3970</v>
      </c>
      <c r="P9" s="26"/>
      <c r="Q9" s="28" t="s">
        <v>4026</v>
      </c>
      <c r="R9" s="28" t="s">
        <v>3966</v>
      </c>
    </row>
    <row r="10" spans="1:30" ht="26.25" x14ac:dyDescent="0.4">
      <c r="B10" s="29" t="s">
        <v>1554</v>
      </c>
      <c r="C10" s="30">
        <v>364453.01860000001</v>
      </c>
      <c r="D10" s="30">
        <v>143394.4136</v>
      </c>
      <c r="E10" s="26"/>
      <c r="F10" s="29" t="s">
        <v>3896</v>
      </c>
      <c r="G10" s="30">
        <v>646856.55060000054</v>
      </c>
      <c r="H10" s="26"/>
      <c r="I10" s="29" t="s">
        <v>50</v>
      </c>
      <c r="J10" s="30">
        <v>504412.9157000003</v>
      </c>
      <c r="K10" s="28">
        <v>469</v>
      </c>
      <c r="L10" s="26"/>
      <c r="M10" s="29" t="s">
        <v>1868</v>
      </c>
      <c r="N10" s="30">
        <v>733615.66489999974</v>
      </c>
      <c r="O10" s="28">
        <v>660</v>
      </c>
      <c r="P10" s="26"/>
      <c r="Q10" s="29" t="s">
        <v>4004</v>
      </c>
      <c r="R10" s="30">
        <v>226171.23319999993</v>
      </c>
    </row>
    <row r="11" spans="1:30" ht="26.25" x14ac:dyDescent="0.4">
      <c r="B11" s="29" t="s">
        <v>1550</v>
      </c>
      <c r="C11" s="30">
        <v>466239.62589999958</v>
      </c>
      <c r="D11" s="30">
        <v>110065.87589999988</v>
      </c>
      <c r="E11" s="26"/>
      <c r="F11" s="29" t="s">
        <v>3899</v>
      </c>
      <c r="G11" s="30">
        <v>666440.46449999942</v>
      </c>
      <c r="H11" s="26"/>
      <c r="I11" s="29" t="s">
        <v>19</v>
      </c>
      <c r="J11" s="30">
        <v>650426.35610000009</v>
      </c>
      <c r="K11" s="28">
        <v>622</v>
      </c>
      <c r="L11" s="26"/>
      <c r="M11" s="29" t="s">
        <v>1861</v>
      </c>
      <c r="N11" s="30">
        <v>694552.00360000099</v>
      </c>
      <c r="O11" s="28">
        <v>645</v>
      </c>
      <c r="P11" s="26"/>
      <c r="Q11" s="29" t="s">
        <v>4005</v>
      </c>
      <c r="R11" s="30">
        <v>1110573.5485000012</v>
      </c>
    </row>
    <row r="12" spans="1:30" ht="26.25" x14ac:dyDescent="0.4">
      <c r="B12" s="29" t="s">
        <v>1573</v>
      </c>
      <c r="C12" s="30">
        <v>466358.16650000022</v>
      </c>
      <c r="D12" s="30">
        <v>219817.10150000025</v>
      </c>
      <c r="E12" s="26"/>
      <c r="F12" s="29" t="s">
        <v>3914</v>
      </c>
      <c r="G12" s="30">
        <v>243496.52520000009</v>
      </c>
      <c r="H12" s="26"/>
      <c r="I12" s="29" t="s">
        <v>33</v>
      </c>
      <c r="J12" s="30">
        <v>476371.75109999959</v>
      </c>
      <c r="K12" s="28">
        <v>422</v>
      </c>
      <c r="L12" s="26"/>
      <c r="M12" s="29" t="s">
        <v>1864</v>
      </c>
      <c r="N12" s="30">
        <v>745044.04000000015</v>
      </c>
      <c r="O12" s="28">
        <v>695</v>
      </c>
      <c r="P12" s="26"/>
      <c r="Q12" s="29" t="s">
        <v>4006</v>
      </c>
      <c r="R12" s="30">
        <v>836466.92679999978</v>
      </c>
    </row>
    <row r="13" spans="1:30" ht="26.25" x14ac:dyDescent="0.4">
      <c r="B13" s="29" t="s">
        <v>1580</v>
      </c>
      <c r="C13" s="30">
        <v>531059.02129999991</v>
      </c>
      <c r="D13" s="30">
        <v>280207.63130000001</v>
      </c>
      <c r="F13" s="29" t="s">
        <v>3965</v>
      </c>
      <c r="G13" s="30">
        <v>2173211.7085000002</v>
      </c>
      <c r="I13" s="29" t="s">
        <v>3965</v>
      </c>
      <c r="J13" s="30">
        <v>2173211.7084999988</v>
      </c>
      <c r="K13" s="28">
        <v>2000</v>
      </c>
      <c r="M13" s="29" t="s">
        <v>3965</v>
      </c>
      <c r="N13" s="30">
        <v>2173211.7084999974</v>
      </c>
      <c r="O13" s="28">
        <v>2000</v>
      </c>
      <c r="Q13" s="29" t="s">
        <v>3965</v>
      </c>
      <c r="R13" s="30">
        <v>2173211.7085000006</v>
      </c>
    </row>
    <row r="14" spans="1:30" ht="26.25" x14ac:dyDescent="0.4">
      <c r="B14" s="29" t="s">
        <v>3965</v>
      </c>
      <c r="C14" s="30">
        <v>2173211.7084999997</v>
      </c>
      <c r="D14" s="30">
        <v>910703.2235000002</v>
      </c>
    </row>
    <row r="16" spans="1:30" ht="25.5" customHeight="1" x14ac:dyDescent="0.25"/>
  </sheetData>
  <mergeCells count="6">
    <mergeCell ref="Q8:R8"/>
    <mergeCell ref="A1:U3"/>
    <mergeCell ref="M8:O8"/>
    <mergeCell ref="B7:D7"/>
    <mergeCell ref="I7:K7"/>
    <mergeCell ref="F7:G7"/>
  </mergeCells>
  <pageMargins left="0.7" right="0.7" top="0.75" bottom="0.75" header="0.3" footer="0.3"/>
  <drawing r:id="rId6"/>
  <extLst>
    <ext xmlns:x14="http://schemas.microsoft.com/office/spreadsheetml/2009/9/main" uri="{A8765BA9-456A-4dab-B4F3-ACF838C121DE}">
      <x14:slicerList>
        <x14:slicer r:id="rId7"/>
      </x14:slicerList>
    </ext>
    <ext xmlns:x15="http://schemas.microsoft.com/office/spreadsheetml/2010/11/main" uri="{7E03D99C-DC04-49d9-9315-930204A7B6E9}">
      <x15:timelineRefs>
        <x15:timelineRef r:id="rId8"/>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08CC9CF-CC4B-4483-9B84-C9E89DC181D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Sales_Fact</vt:lpstr>
      <vt:lpstr>Store_Dim</vt:lpstr>
      <vt:lpstr>Customer_Dim</vt:lpstr>
      <vt:lpstr>Product_Dim</vt:lpstr>
      <vt:lpstr>Summary </vt:lpstr>
      <vt:lpstr>LOOKUP DATA</vt:lpstr>
      <vt:lpstr>Descriptive statistics</vt:lpstr>
      <vt:lpstr>Pivot Table</vt:lpstr>
      <vt:lpstr>Pivot Charts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Fazil Nazeer</dc:creator>
  <cp:lastModifiedBy>Fazil Nazeer</cp:lastModifiedBy>
  <dcterms:created xsi:type="dcterms:W3CDTF">2026-08-30T02:51:01Z</dcterms:created>
  <dcterms:modified xsi:type="dcterms:W3CDTF">2026-09-04T11:03:25Z</dcterms:modified>
</cp:coreProperties>
</file>